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embeddings/oleObject3.bin" ContentType="application/vnd.openxmlformats-officedocument.oleObject"/>
  <Override PartName="/xl/drawings/drawing8.xml" ContentType="application/vnd.openxmlformats-officedocument.drawing+xml"/>
  <Override PartName="/xl/drawings/drawing9.xml" ContentType="application/vnd.openxmlformats-officedocument.drawing+xml"/>
  <Override PartName="/xl/charts/chart1.xml" ContentType="application/vnd.openxmlformats-officedocument.drawingml.chart+xml"/>
  <Override PartName="/xl/drawings/drawing10.xml" ContentType="application/vnd.openxmlformats-officedocument.drawing+xml"/>
  <Override PartName="/xl/embeddings/oleObject4.bin" ContentType="application/vnd.openxmlformats-officedocument.oleObject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embeddings/oleObject5.bin" ContentType="application/vnd.openxmlformats-officedocument.oleObject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harts/chart2.xml" ContentType="application/vnd.openxmlformats-officedocument.drawingml.chart+xml"/>
  <Override PartName="/xl/drawings/drawing18.xml" ContentType="application/vnd.openxmlformats-officedocument.drawing+xml"/>
  <Override PartName="/xl/charts/chart3.xml" ContentType="application/vnd.openxmlformats-officedocument.drawingml.chart+xml"/>
  <Override PartName="/xl/drawings/drawing19.xml" ContentType="application/vnd.openxmlformats-officedocument.drawing+xml"/>
  <Override PartName="/xl/charts/chart4.xml" ContentType="application/vnd.openxmlformats-officedocument.drawingml.chart+xml"/>
  <Override PartName="/xl/drawings/drawing20.xml" ContentType="application/vnd.openxmlformats-officedocument.drawing+xml"/>
  <Override PartName="/xl/charts/chart5.xml" ContentType="application/vnd.openxmlformats-officedocument.drawingml.chart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embeddings/oleObject6.bin" ContentType="application/vnd.openxmlformats-officedocument.oleObject"/>
  <Override PartName="/xl/drawings/drawing27.xml" ContentType="application/vnd.openxmlformats-officedocument.drawing+xml"/>
  <Override PartName="/xl/embeddings/oleObject7.bin" ContentType="application/vnd.openxmlformats-officedocument.oleObject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embeddings/oleObject8.bin" ContentType="application/vnd.openxmlformats-officedocument.oleObject"/>
  <Override PartName="/xl/drawings/drawing37.xml" ContentType="application/vnd.openxmlformats-officedocument.drawing+xml"/>
  <Override PartName="/xl/embeddings/oleObject9.bin" ContentType="application/vnd.openxmlformats-officedocument.oleObject"/>
  <Override PartName="/xl/drawings/drawing38.xml" ContentType="application/vnd.openxmlformats-officedocument.drawing+xml"/>
  <Override PartName="/xl/embeddings/oleObject10.bin" ContentType="application/vnd.openxmlformats-officedocument.oleObject"/>
  <Override PartName="/xl/drawings/drawing39.xml" ContentType="application/vnd.openxmlformats-officedocument.drawing+xml"/>
  <Override PartName="/xl/embeddings/oleObject11.bin" ContentType="application/vnd.openxmlformats-officedocument.oleObject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embeddings/oleObject12.bin" ContentType="application/vnd.openxmlformats-officedocument.oleObject"/>
  <Override PartName="/xl/drawings/drawing44.xml" ContentType="application/vnd.openxmlformats-officedocument.drawing+xml"/>
  <Override PartName="/xl/embeddings/oleObject13.bin" ContentType="application/vnd.openxmlformats-officedocument.oleObject"/>
  <Override PartName="/xl/drawings/drawing45.xml" ContentType="application/vnd.openxmlformats-officedocument.drawing+xml"/>
  <Override PartName="/xl/drawings/drawing4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서버컴\d\2025년 설계용역\01-임도\25-0226-임도신설(울진군 금강송면 소광리)-남부청\02-수량\"/>
    </mc:Choice>
  </mc:AlternateContent>
  <bookViews>
    <workbookView xWindow="29610" yWindow="-120" windowWidth="29040" windowHeight="15990" tabRatio="955" firstSheet="2" activeTab="3"/>
  </bookViews>
  <sheets>
    <sheet name="집수정구조도(800)" sheetId="87" state="hidden" r:id="rId1"/>
    <sheet name="측구수로400" sheetId="106" state="hidden" r:id="rId2"/>
    <sheet name="돌수로공(제형B=0.75)" sheetId="116" r:id="rId3"/>
    <sheet name="돌기슭막이(45)찰-고1.0" sheetId="111" r:id="rId4"/>
    <sheet name="고0.5-돌조공" sheetId="114" r:id="rId5"/>
    <sheet name="종단규준틀" sheetId="99" r:id="rId6"/>
    <sheet name="횡단규준틀" sheetId="100" r:id="rId7"/>
    <sheet name="씨(줄)뿌리기(35기준)" sheetId="19" r:id="rId8"/>
    <sheet name="Φ800" sheetId="64" r:id="rId9"/>
    <sheet name="포장" sheetId="6" r:id="rId10"/>
    <sheet name="포장거푸집" sheetId="10" r:id="rId11"/>
    <sheet name="미적용--------&gt;" sheetId="103" r:id="rId12"/>
    <sheet name="돌기슭막이(45)찰-고1.5" sheetId="110" r:id="rId13"/>
    <sheet name="고2.0-돌기슭(45)메" sheetId="115" r:id="rId14"/>
    <sheet name="개거(150-200) (2)" sheetId="74" r:id="rId15"/>
    <sheet name="돌기슭막이(45)찰-고2.0" sheetId="112" r:id="rId16"/>
    <sheet name="기슭막이(H=1.5)" sheetId="101" state="hidden" r:id="rId17"/>
    <sheet name="날개벽(800)C-TYPE산출근거" sheetId="66" state="hidden" r:id="rId18"/>
    <sheet name="날개벽(800)A-TYPE산출근거" sheetId="65" state="hidden" r:id="rId19"/>
    <sheet name="Φ1000(2)" sheetId="108" r:id="rId20"/>
    <sheet name="Φ1200(2)" sheetId="109" r:id="rId21"/>
    <sheet name="Φ1000" sheetId="32" state="hidden" r:id="rId22"/>
    <sheet name="Φ1200" sheetId="98" state="hidden" r:id="rId23"/>
    <sheet name="기슭막이(H=2.0)" sheetId="102" state="hidden" r:id="rId24"/>
    <sheet name="측구수로500" sheetId="107" state="hidden" r:id="rId25"/>
    <sheet name="돌붙임(깔기)" sheetId="93" r:id="rId26"/>
    <sheet name="돌붙임L3=45(사방)" sheetId="113" state="hidden" r:id="rId27"/>
    <sheet name="혼합석부설 (3.3)" sheetId="13" r:id="rId28"/>
    <sheet name="국가지점번호판(단독형)" sheetId="94" r:id="rId29"/>
    <sheet name="임도준공판" sheetId="95" state="hidden" r:id="rId30"/>
    <sheet name="7급줄(35도)" sheetId="15" r:id="rId31"/>
    <sheet name="-------&gt;미적용" sheetId="1" state="hidden" r:id="rId32"/>
    <sheet name="돌-골막이치수" sheetId="91" state="hidden" r:id="rId33"/>
    <sheet name="골막이(찰)(치수조서연결)" sheetId="92" state="hidden" r:id="rId34"/>
    <sheet name="기슭막이(1.5 기초유)" sheetId="82" state="hidden" r:id="rId35"/>
    <sheet name="기슭막이(1.5 기초유) (2)" sheetId="90" state="hidden" r:id="rId36"/>
    <sheet name="규준틀 (수평)" sheetId="96" state="hidden" r:id="rId37"/>
    <sheet name="규준틀 (비탈)" sheetId="97" state="hidden" r:id="rId38"/>
    <sheet name="L형수로-(201)" sheetId="88" state="hidden" r:id="rId39"/>
    <sheet name="날개벽(1000)A-TYPE산출근거" sheetId="51" state="hidden" r:id="rId40"/>
    <sheet name="날개벽(800)집수정산출근거" sheetId="89" state="hidden" r:id="rId41"/>
    <sheet name="돌붙임L3=30(야면석메붙임) " sheetId="68" state="hidden" r:id="rId42"/>
    <sheet name="콘크리트개거" sheetId="84" state="hidden" r:id="rId43"/>
    <sheet name="옹벽2.0" sheetId="85" state="hidden" r:id="rId44"/>
    <sheet name="떼수로(윤주1.08) (2)" sheetId="86" state="hidden" r:id="rId45"/>
    <sheet name="떼흙막이" sheetId="78" state="hidden" r:id="rId46"/>
    <sheet name="난간500" sheetId="81" state="hidden" r:id="rId47"/>
    <sheet name="날개벽(1000)C-TYPE산출근거" sheetId="79" state="hidden" r:id="rId48"/>
    <sheet name="거리표주석" sheetId="11" state="hidden" r:id="rId49"/>
    <sheet name="떼수로(윤주1.08)" sheetId="49" state="hidden" r:id="rId50"/>
    <sheet name="식생옹벽블럭(H=2.0)" sheetId="77" state="hidden" r:id="rId51"/>
    <sheet name="난간200 " sheetId="26" r:id="rId52"/>
    <sheet name="안전난간" sheetId="48" r:id="rId53"/>
  </sheets>
  <externalReferences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</externalReferences>
  <definedNames>
    <definedName name="_______________________SBB1" localSheetId="4">#REF!</definedName>
    <definedName name="_______________________SBB1" localSheetId="13">#REF!</definedName>
    <definedName name="_______________________SBB1" localSheetId="2">#REF!</definedName>
    <definedName name="_______________________SBB1">#REF!</definedName>
    <definedName name="_______________________SBB2" localSheetId="4">#REF!</definedName>
    <definedName name="_______________________SBB2" localSheetId="13">#REF!</definedName>
    <definedName name="_______________________SBB2" localSheetId="2">#REF!</definedName>
    <definedName name="_______________________SBB2">#REF!</definedName>
    <definedName name="_______________________SBB3" localSheetId="4">#REF!</definedName>
    <definedName name="_______________________SBB3" localSheetId="13">#REF!</definedName>
    <definedName name="_______________________SBB3" localSheetId="2">#REF!</definedName>
    <definedName name="_______________________SBB3">#REF!</definedName>
    <definedName name="_______________________SBB4" localSheetId="4">#REF!</definedName>
    <definedName name="_______________________SBB4" localSheetId="13">#REF!</definedName>
    <definedName name="_______________________SBB4" localSheetId="2">#REF!</definedName>
    <definedName name="_______________________SBB4">#REF!</definedName>
    <definedName name="_______________________SBB5" localSheetId="4">#REF!</definedName>
    <definedName name="_______________________SBB5" localSheetId="13">#REF!</definedName>
    <definedName name="_______________________SBB5" localSheetId="2">#REF!</definedName>
    <definedName name="_______________________SBB5">#REF!</definedName>
    <definedName name="_______________________SHH1" localSheetId="4">#REF!</definedName>
    <definedName name="_______________________SHH1" localSheetId="13">#REF!</definedName>
    <definedName name="_______________________SHH1" localSheetId="2">#REF!</definedName>
    <definedName name="_______________________SHH1">#REF!</definedName>
    <definedName name="_______________________SHH2" localSheetId="4">#REF!</definedName>
    <definedName name="_______________________SHH2" localSheetId="13">#REF!</definedName>
    <definedName name="_______________________SHH2" localSheetId="2">#REF!</definedName>
    <definedName name="_______________________SHH2">#REF!</definedName>
    <definedName name="_______________________SHH3" localSheetId="4">#REF!</definedName>
    <definedName name="_______________________SHH3" localSheetId="13">#REF!</definedName>
    <definedName name="_______________________SHH3" localSheetId="2">#REF!</definedName>
    <definedName name="_______________________SHH3">#REF!</definedName>
    <definedName name="______________________fg34444" localSheetId="4">BlankMacro1</definedName>
    <definedName name="______________________fg34444" localSheetId="13">BlankMacro1</definedName>
    <definedName name="______________________fg34444" localSheetId="3">BlankMacro1</definedName>
    <definedName name="______________________fg34444" localSheetId="12">BlankMacro1</definedName>
    <definedName name="______________________fg34444" localSheetId="15">BlankMacro1</definedName>
    <definedName name="______________________fg34444" localSheetId="25">BlankMacro1</definedName>
    <definedName name="______________________fg34444">BlankMacro1</definedName>
    <definedName name="______________________SBB1" localSheetId="4">#REF!</definedName>
    <definedName name="______________________SBB1" localSheetId="13">#REF!</definedName>
    <definedName name="______________________SBB1" localSheetId="2">#REF!</definedName>
    <definedName name="______________________SBB1">#REF!</definedName>
    <definedName name="______________________SBB2" localSheetId="4">#REF!</definedName>
    <definedName name="______________________SBB2" localSheetId="13">#REF!</definedName>
    <definedName name="______________________SBB2" localSheetId="2">#REF!</definedName>
    <definedName name="______________________SBB2">#REF!</definedName>
    <definedName name="______________________SBB3" localSheetId="4">#REF!</definedName>
    <definedName name="______________________SBB3" localSheetId="13">#REF!</definedName>
    <definedName name="______________________SBB3" localSheetId="2">#REF!</definedName>
    <definedName name="______________________SBB3">#REF!</definedName>
    <definedName name="______________________SBB4" localSheetId="4">#REF!</definedName>
    <definedName name="______________________SBB4" localSheetId="13">#REF!</definedName>
    <definedName name="______________________SBB4" localSheetId="2">#REF!</definedName>
    <definedName name="______________________SBB4">#REF!</definedName>
    <definedName name="______________________SBB5" localSheetId="4">#REF!</definedName>
    <definedName name="______________________SBB5" localSheetId="13">#REF!</definedName>
    <definedName name="______________________SBB5" localSheetId="2">#REF!</definedName>
    <definedName name="______________________SBB5">#REF!</definedName>
    <definedName name="______________________SHH1" localSheetId="4">#REF!</definedName>
    <definedName name="______________________SHH1" localSheetId="13">#REF!</definedName>
    <definedName name="______________________SHH1" localSheetId="2">#REF!</definedName>
    <definedName name="______________________SHH1">#REF!</definedName>
    <definedName name="______________________SHH2" localSheetId="4">#REF!</definedName>
    <definedName name="______________________SHH2" localSheetId="13">#REF!</definedName>
    <definedName name="______________________SHH2" localSheetId="2">#REF!</definedName>
    <definedName name="______________________SHH2">#REF!</definedName>
    <definedName name="______________________SHH3" localSheetId="4">#REF!</definedName>
    <definedName name="______________________SHH3" localSheetId="13">#REF!</definedName>
    <definedName name="______________________SHH3" localSheetId="2">#REF!</definedName>
    <definedName name="______________________SHH3">#REF!</definedName>
    <definedName name="_____________________SBB1" localSheetId="4">#REF!</definedName>
    <definedName name="_____________________SBB1" localSheetId="13">#REF!</definedName>
    <definedName name="_____________________SBB1" localSheetId="2">#REF!</definedName>
    <definedName name="_____________________SBB1">#REF!</definedName>
    <definedName name="_____________________SBB2" localSheetId="4">#REF!</definedName>
    <definedName name="_____________________SBB2" localSheetId="13">#REF!</definedName>
    <definedName name="_____________________SBB2" localSheetId="2">#REF!</definedName>
    <definedName name="_____________________SBB2">#REF!</definedName>
    <definedName name="_____________________SBB3" localSheetId="4">#REF!</definedName>
    <definedName name="_____________________SBB3" localSheetId="13">#REF!</definedName>
    <definedName name="_____________________SBB3" localSheetId="2">#REF!</definedName>
    <definedName name="_____________________SBB3">#REF!</definedName>
    <definedName name="_____________________SBB4" localSheetId="4">#REF!</definedName>
    <definedName name="_____________________SBB4" localSheetId="13">#REF!</definedName>
    <definedName name="_____________________SBB4" localSheetId="2">#REF!</definedName>
    <definedName name="_____________________SBB4">#REF!</definedName>
    <definedName name="_____________________SBB5" localSheetId="4">#REF!</definedName>
    <definedName name="_____________________SBB5" localSheetId="13">#REF!</definedName>
    <definedName name="_____________________SBB5" localSheetId="2">#REF!</definedName>
    <definedName name="_____________________SBB5">#REF!</definedName>
    <definedName name="_____________________SHH1" localSheetId="4">#REF!</definedName>
    <definedName name="_____________________SHH1" localSheetId="13">#REF!</definedName>
    <definedName name="_____________________SHH1" localSheetId="2">#REF!</definedName>
    <definedName name="_____________________SHH1">#REF!</definedName>
    <definedName name="_____________________SHH2" localSheetId="4">#REF!</definedName>
    <definedName name="_____________________SHH2" localSheetId="13">#REF!</definedName>
    <definedName name="_____________________SHH2" localSheetId="2">#REF!</definedName>
    <definedName name="_____________________SHH2">#REF!</definedName>
    <definedName name="_____________________SHH3" localSheetId="4">#REF!</definedName>
    <definedName name="_____________________SHH3" localSheetId="13">#REF!</definedName>
    <definedName name="_____________________SHH3" localSheetId="2">#REF!</definedName>
    <definedName name="_____________________SHH3">#REF!</definedName>
    <definedName name="____________________fg34444" localSheetId="4">BlankMacro1</definedName>
    <definedName name="____________________fg34444" localSheetId="13">BlankMacro1</definedName>
    <definedName name="____________________fg34444" localSheetId="3">BlankMacro1</definedName>
    <definedName name="____________________fg34444" localSheetId="12">BlankMacro1</definedName>
    <definedName name="____________________fg34444" localSheetId="15">BlankMacro1</definedName>
    <definedName name="____________________fg34444" localSheetId="25">BlankMacro1</definedName>
    <definedName name="____________________fg34444">BlankMacro1</definedName>
    <definedName name="____________________PNO10">[1]INPUT!#REF!</definedName>
    <definedName name="____________________PNO3">[1]INPUT!#REF!</definedName>
    <definedName name="____________________PNO4">[1]INPUT!#REF!</definedName>
    <definedName name="____________________PNO5">[1]INPUT!#REF!</definedName>
    <definedName name="____________________PNO6">[1]INPUT!#REF!</definedName>
    <definedName name="____________________PNO7">[1]INPUT!#REF!</definedName>
    <definedName name="____________________PNO8">[1]INPUT!#REF!</definedName>
    <definedName name="____________________PNO9">[1]INPUT!#REF!</definedName>
    <definedName name="____________________SBB1" localSheetId="4">#REF!</definedName>
    <definedName name="____________________SBB1" localSheetId="13">#REF!</definedName>
    <definedName name="____________________SBB1">#REF!</definedName>
    <definedName name="____________________SBB2" localSheetId="4">#REF!</definedName>
    <definedName name="____________________SBB2" localSheetId="13">#REF!</definedName>
    <definedName name="____________________SBB2">#REF!</definedName>
    <definedName name="____________________SBB3" localSheetId="4">#REF!</definedName>
    <definedName name="____________________SBB3" localSheetId="13">#REF!</definedName>
    <definedName name="____________________SBB3">#REF!</definedName>
    <definedName name="____________________SBB4" localSheetId="4">#REF!</definedName>
    <definedName name="____________________SBB4" localSheetId="13">#REF!</definedName>
    <definedName name="____________________SBB4">#REF!</definedName>
    <definedName name="____________________SBB5" localSheetId="4">#REF!</definedName>
    <definedName name="____________________SBB5" localSheetId="13">#REF!</definedName>
    <definedName name="____________________SBB5">#REF!</definedName>
    <definedName name="____________________SHH1" localSheetId="4">#REF!</definedName>
    <definedName name="____________________SHH1" localSheetId="13">#REF!</definedName>
    <definedName name="____________________SHH1">#REF!</definedName>
    <definedName name="____________________SHH2" localSheetId="4">#REF!</definedName>
    <definedName name="____________________SHH2" localSheetId="13">#REF!</definedName>
    <definedName name="____________________SHH2">#REF!</definedName>
    <definedName name="____________________SHH3" localSheetId="4">#REF!</definedName>
    <definedName name="____________________SHH3" localSheetId="13">#REF!</definedName>
    <definedName name="____________________SHH3">#REF!</definedName>
    <definedName name="___________________fg34444" localSheetId="4">BlankMacro1</definedName>
    <definedName name="___________________fg34444" localSheetId="13">BlankMacro1</definedName>
    <definedName name="___________________fg34444" localSheetId="3">BlankMacro1</definedName>
    <definedName name="___________________fg34444" localSheetId="12">BlankMacro1</definedName>
    <definedName name="___________________fg34444" localSheetId="15">BlankMacro1</definedName>
    <definedName name="___________________fg34444" localSheetId="25">BlankMacro1</definedName>
    <definedName name="___________________fg34444">BlankMacro1</definedName>
    <definedName name="___________________LL1">[2]Sheet17!$C$2</definedName>
    <definedName name="___________________LL2">[2]Sheet17!$C$3</definedName>
    <definedName name="___________________LL3">[2]Sheet17!$C$4</definedName>
    <definedName name="___________________LR1">[2]Sheet17!$F$2</definedName>
    <definedName name="___________________LR2">[2]Sheet17!$F$3</definedName>
    <definedName name="___________________LR3">[2]Sheet17!$F$4</definedName>
    <definedName name="___________________SBB1" localSheetId="4">#REF!</definedName>
    <definedName name="___________________SBB1" localSheetId="13">#REF!</definedName>
    <definedName name="___________________SBB1" localSheetId="26">#REF!</definedName>
    <definedName name="___________________SBB1">#REF!</definedName>
    <definedName name="___________________SBB2" localSheetId="4">#REF!</definedName>
    <definedName name="___________________SBB2" localSheetId="13">#REF!</definedName>
    <definedName name="___________________SBB2" localSheetId="26">#REF!</definedName>
    <definedName name="___________________SBB2">#REF!</definedName>
    <definedName name="___________________SBB3" localSheetId="4">#REF!</definedName>
    <definedName name="___________________SBB3" localSheetId="13">#REF!</definedName>
    <definedName name="___________________SBB3" localSheetId="26">#REF!</definedName>
    <definedName name="___________________SBB3">#REF!</definedName>
    <definedName name="___________________SBB4" localSheetId="4">#REF!</definedName>
    <definedName name="___________________SBB4" localSheetId="13">#REF!</definedName>
    <definedName name="___________________SBB4" localSheetId="26">#REF!</definedName>
    <definedName name="___________________SBB4">#REF!</definedName>
    <definedName name="___________________SBB5" localSheetId="4">#REF!</definedName>
    <definedName name="___________________SBB5" localSheetId="13">#REF!</definedName>
    <definedName name="___________________SBB5" localSheetId="26">#REF!</definedName>
    <definedName name="___________________SBB5">#REF!</definedName>
    <definedName name="___________________SHH1" localSheetId="4">#REF!</definedName>
    <definedName name="___________________SHH1" localSheetId="13">#REF!</definedName>
    <definedName name="___________________SHH1" localSheetId="26">#REF!</definedName>
    <definedName name="___________________SHH1">#REF!</definedName>
    <definedName name="___________________SHH2" localSheetId="4">#REF!</definedName>
    <definedName name="___________________SHH2" localSheetId="13">#REF!</definedName>
    <definedName name="___________________SHH2" localSheetId="26">#REF!</definedName>
    <definedName name="___________________SHH2">#REF!</definedName>
    <definedName name="___________________SHH3" localSheetId="4">#REF!</definedName>
    <definedName name="___________________SHH3" localSheetId="13">#REF!</definedName>
    <definedName name="___________________SHH3" localSheetId="26">#REF!</definedName>
    <definedName name="___________________SHH3">#REF!</definedName>
    <definedName name="__________________fg34444" localSheetId="4">BlankMacro1</definedName>
    <definedName name="__________________fg34444" localSheetId="13">BlankMacro1</definedName>
    <definedName name="__________________fg34444" localSheetId="3">BlankMacro1</definedName>
    <definedName name="__________________fg34444" localSheetId="12">BlankMacro1</definedName>
    <definedName name="__________________fg34444" localSheetId="15">BlankMacro1</definedName>
    <definedName name="__________________fg34444" localSheetId="25">BlankMacro1</definedName>
    <definedName name="__________________fg34444">BlankMacro1</definedName>
    <definedName name="__________________LL1">[2]Sheet17!$C$2</definedName>
    <definedName name="__________________LL2">[2]Sheet17!$C$3</definedName>
    <definedName name="__________________LL3">[2]Sheet17!$C$4</definedName>
    <definedName name="__________________LR1">[2]Sheet17!$F$2</definedName>
    <definedName name="__________________LR2">[2]Sheet17!$F$3</definedName>
    <definedName name="__________________LR3">[2]Sheet17!$F$4</definedName>
    <definedName name="__________________PNO10" localSheetId="26">[1]INPUT!#REF!</definedName>
    <definedName name="__________________PNO10">[1]INPUT!#REF!</definedName>
    <definedName name="__________________PNO3" localSheetId="26">[1]INPUT!#REF!</definedName>
    <definedName name="__________________PNO3">[1]INPUT!#REF!</definedName>
    <definedName name="__________________PNO4">[1]INPUT!#REF!</definedName>
    <definedName name="__________________PNO5">[1]INPUT!#REF!</definedName>
    <definedName name="__________________PNO6">[1]INPUT!#REF!</definedName>
    <definedName name="__________________PNO7">[1]INPUT!#REF!</definedName>
    <definedName name="__________________PNO8">[1]INPUT!#REF!</definedName>
    <definedName name="__________________PNO9">[1]INPUT!#REF!</definedName>
    <definedName name="__________________SBB1" localSheetId="4">#REF!</definedName>
    <definedName name="__________________SBB1" localSheetId="13">#REF!</definedName>
    <definedName name="__________________SBB1" localSheetId="26">#REF!</definedName>
    <definedName name="__________________SBB1">#REF!</definedName>
    <definedName name="__________________SBB2" localSheetId="4">#REF!</definedName>
    <definedName name="__________________SBB2" localSheetId="13">#REF!</definedName>
    <definedName name="__________________SBB2" localSheetId="26">#REF!</definedName>
    <definedName name="__________________SBB2">#REF!</definedName>
    <definedName name="__________________SBB3" localSheetId="4">#REF!</definedName>
    <definedName name="__________________SBB3" localSheetId="13">#REF!</definedName>
    <definedName name="__________________SBB3" localSheetId="26">#REF!</definedName>
    <definedName name="__________________SBB3">#REF!</definedName>
    <definedName name="__________________SBB4" localSheetId="4">#REF!</definedName>
    <definedName name="__________________SBB4" localSheetId="13">#REF!</definedName>
    <definedName name="__________________SBB4" localSheetId="26">#REF!</definedName>
    <definedName name="__________________SBB4">#REF!</definedName>
    <definedName name="__________________SBB5" localSheetId="4">#REF!</definedName>
    <definedName name="__________________SBB5" localSheetId="13">#REF!</definedName>
    <definedName name="__________________SBB5" localSheetId="26">#REF!</definedName>
    <definedName name="__________________SBB5">#REF!</definedName>
    <definedName name="__________________SHH1" localSheetId="4">#REF!</definedName>
    <definedName name="__________________SHH1" localSheetId="13">#REF!</definedName>
    <definedName name="__________________SHH1" localSheetId="26">#REF!</definedName>
    <definedName name="__________________SHH1">#REF!</definedName>
    <definedName name="__________________SHH2" localSheetId="4">#REF!</definedName>
    <definedName name="__________________SHH2" localSheetId="13">#REF!</definedName>
    <definedName name="__________________SHH2" localSheetId="26">#REF!</definedName>
    <definedName name="__________________SHH2">#REF!</definedName>
    <definedName name="__________________SHH3" localSheetId="4">#REF!</definedName>
    <definedName name="__________________SHH3" localSheetId="13">#REF!</definedName>
    <definedName name="__________________SHH3" localSheetId="26">#REF!</definedName>
    <definedName name="__________________SHH3">#REF!</definedName>
    <definedName name="_________________fg34444" localSheetId="4">BlankMacro1</definedName>
    <definedName name="_________________fg34444" localSheetId="13">BlankMacro1</definedName>
    <definedName name="_________________fg34444" localSheetId="3">BlankMacro1</definedName>
    <definedName name="_________________fg34444" localSheetId="12">BlankMacro1</definedName>
    <definedName name="_________________fg34444" localSheetId="15">BlankMacro1</definedName>
    <definedName name="_________________fg34444" localSheetId="25">BlankMacro1</definedName>
    <definedName name="_________________fg34444">BlankMacro1</definedName>
    <definedName name="_________________LL1">[2]Sheet17!$C$2</definedName>
    <definedName name="_________________LL2">[2]Sheet17!$C$3</definedName>
    <definedName name="_________________LL3">[2]Sheet17!$C$4</definedName>
    <definedName name="_________________LR1">[2]Sheet17!$F$2</definedName>
    <definedName name="_________________LR2">[2]Sheet17!$F$3</definedName>
    <definedName name="_________________LR3">[2]Sheet17!$F$4</definedName>
    <definedName name="_________________PNO10" localSheetId="26">[1]INPUT!#REF!</definedName>
    <definedName name="_________________PNO10">[1]INPUT!#REF!</definedName>
    <definedName name="_________________PNO3" localSheetId="26">[1]INPUT!#REF!</definedName>
    <definedName name="_________________PNO3">[1]INPUT!#REF!</definedName>
    <definedName name="_________________PNO4">[1]INPUT!#REF!</definedName>
    <definedName name="_________________PNO5">[1]INPUT!#REF!</definedName>
    <definedName name="_________________PNO6">[1]INPUT!#REF!</definedName>
    <definedName name="_________________PNO7">[1]INPUT!#REF!</definedName>
    <definedName name="_________________PNO8">[1]INPUT!#REF!</definedName>
    <definedName name="_________________PNO9">[1]INPUT!#REF!</definedName>
    <definedName name="_________________SBB1" localSheetId="4">#REF!</definedName>
    <definedName name="_________________SBB1" localSheetId="13">#REF!</definedName>
    <definedName name="_________________SBB1" localSheetId="26">#REF!</definedName>
    <definedName name="_________________SBB1">#REF!</definedName>
    <definedName name="_________________SBB2" localSheetId="4">#REF!</definedName>
    <definedName name="_________________SBB2" localSheetId="13">#REF!</definedName>
    <definedName name="_________________SBB2" localSheetId="26">#REF!</definedName>
    <definedName name="_________________SBB2">#REF!</definedName>
    <definedName name="_________________SBB3" localSheetId="4">#REF!</definedName>
    <definedName name="_________________SBB3" localSheetId="13">#REF!</definedName>
    <definedName name="_________________SBB3" localSheetId="26">#REF!</definedName>
    <definedName name="_________________SBB3">#REF!</definedName>
    <definedName name="_________________SBB4" localSheetId="4">#REF!</definedName>
    <definedName name="_________________SBB4" localSheetId="13">#REF!</definedName>
    <definedName name="_________________SBB4" localSheetId="26">#REF!</definedName>
    <definedName name="_________________SBB4">#REF!</definedName>
    <definedName name="_________________SBB5" localSheetId="4">#REF!</definedName>
    <definedName name="_________________SBB5" localSheetId="13">#REF!</definedName>
    <definedName name="_________________SBB5" localSheetId="26">#REF!</definedName>
    <definedName name="_________________SBB5">#REF!</definedName>
    <definedName name="_________________SHH1" localSheetId="4">#REF!</definedName>
    <definedName name="_________________SHH1" localSheetId="13">#REF!</definedName>
    <definedName name="_________________SHH1" localSheetId="26">#REF!</definedName>
    <definedName name="_________________SHH1">#REF!</definedName>
    <definedName name="_________________SHH2" localSheetId="4">#REF!</definedName>
    <definedName name="_________________SHH2" localSheetId="13">#REF!</definedName>
    <definedName name="_________________SHH2" localSheetId="26">#REF!</definedName>
    <definedName name="_________________SHH2">#REF!</definedName>
    <definedName name="_________________SHH3" localSheetId="4">#REF!</definedName>
    <definedName name="_________________SHH3" localSheetId="13">#REF!</definedName>
    <definedName name="_________________SHH3" localSheetId="26">#REF!</definedName>
    <definedName name="_________________SHH3">#REF!</definedName>
    <definedName name="________________fg34444" localSheetId="4">BlankMacro1</definedName>
    <definedName name="________________fg34444" localSheetId="13">BlankMacro1</definedName>
    <definedName name="________________fg34444" localSheetId="3">BlankMacro1</definedName>
    <definedName name="________________fg34444" localSheetId="12">BlankMacro1</definedName>
    <definedName name="________________fg34444" localSheetId="15">BlankMacro1</definedName>
    <definedName name="________________fg34444" localSheetId="25">BlankMacro1</definedName>
    <definedName name="________________fg34444">BlankMacro1</definedName>
    <definedName name="________________LL1">[2]Sheet17!$C$2</definedName>
    <definedName name="________________LL2">[2]Sheet17!$C$3</definedName>
    <definedName name="________________LL3">[2]Sheet17!$C$4</definedName>
    <definedName name="________________LR1">[2]Sheet17!$F$2</definedName>
    <definedName name="________________LR2">[2]Sheet17!$F$3</definedName>
    <definedName name="________________LR3">[2]Sheet17!$F$4</definedName>
    <definedName name="________________PNO10" localSheetId="26">[1]INPUT!#REF!</definedName>
    <definedName name="________________PNO10">[1]INPUT!#REF!</definedName>
    <definedName name="________________PNO3" localSheetId="26">[1]INPUT!#REF!</definedName>
    <definedName name="________________PNO3">[1]INPUT!#REF!</definedName>
    <definedName name="________________PNO4">[1]INPUT!#REF!</definedName>
    <definedName name="________________PNO5">[1]INPUT!#REF!</definedName>
    <definedName name="________________PNO6">[1]INPUT!#REF!</definedName>
    <definedName name="________________PNO7">[1]INPUT!#REF!</definedName>
    <definedName name="________________PNO8">[1]INPUT!#REF!</definedName>
    <definedName name="________________PNO9">[1]INPUT!#REF!</definedName>
    <definedName name="________________SBB1" localSheetId="4">#REF!</definedName>
    <definedName name="________________SBB1" localSheetId="13">#REF!</definedName>
    <definedName name="________________SBB1" localSheetId="26">#REF!</definedName>
    <definedName name="________________SBB1">#REF!</definedName>
    <definedName name="________________SBB2" localSheetId="4">#REF!</definedName>
    <definedName name="________________SBB2" localSheetId="13">#REF!</definedName>
    <definedName name="________________SBB2" localSheetId="26">#REF!</definedName>
    <definedName name="________________SBB2">#REF!</definedName>
    <definedName name="________________SBB3" localSheetId="4">#REF!</definedName>
    <definedName name="________________SBB3" localSheetId="13">#REF!</definedName>
    <definedName name="________________SBB3" localSheetId="26">#REF!</definedName>
    <definedName name="________________SBB3">#REF!</definedName>
    <definedName name="________________SBB4" localSheetId="4">#REF!</definedName>
    <definedName name="________________SBB4" localSheetId="13">#REF!</definedName>
    <definedName name="________________SBB4" localSheetId="26">#REF!</definedName>
    <definedName name="________________SBB4">#REF!</definedName>
    <definedName name="________________SBB5" localSheetId="4">#REF!</definedName>
    <definedName name="________________SBB5" localSheetId="13">#REF!</definedName>
    <definedName name="________________SBB5" localSheetId="26">#REF!</definedName>
    <definedName name="________________SBB5">#REF!</definedName>
    <definedName name="________________SHH1" localSheetId="4">#REF!</definedName>
    <definedName name="________________SHH1" localSheetId="13">#REF!</definedName>
    <definedName name="________________SHH1" localSheetId="26">#REF!</definedName>
    <definedName name="________________SHH1">#REF!</definedName>
    <definedName name="________________SHH2" localSheetId="4">#REF!</definedName>
    <definedName name="________________SHH2" localSheetId="13">#REF!</definedName>
    <definedName name="________________SHH2" localSheetId="26">#REF!</definedName>
    <definedName name="________________SHH2">#REF!</definedName>
    <definedName name="________________SHH3" localSheetId="4">#REF!</definedName>
    <definedName name="________________SHH3" localSheetId="13">#REF!</definedName>
    <definedName name="________________SHH3" localSheetId="26">#REF!</definedName>
    <definedName name="________________SHH3">#REF!</definedName>
    <definedName name="_______________fg34444" localSheetId="26">BlankMacro1</definedName>
    <definedName name="_______________fg34444">BlankMacro1</definedName>
    <definedName name="_______________LL1">[2]Sheet17!$C$2</definedName>
    <definedName name="_______________LL2">[2]Sheet17!$C$3</definedName>
    <definedName name="_______________LL3">[2]Sheet17!$C$4</definedName>
    <definedName name="_______________LR1">[2]Sheet17!$F$2</definedName>
    <definedName name="_______________LR2">[2]Sheet17!$F$3</definedName>
    <definedName name="_______________LR3">[2]Sheet17!$F$4</definedName>
    <definedName name="_______________PNO10" localSheetId="26">[1]INPUT!#REF!</definedName>
    <definedName name="_______________PNO10">[1]INPUT!#REF!</definedName>
    <definedName name="_______________PNO3" localSheetId="26">[1]INPUT!#REF!</definedName>
    <definedName name="_______________PNO3">[1]INPUT!#REF!</definedName>
    <definedName name="_______________PNO4">[1]INPUT!#REF!</definedName>
    <definedName name="_______________PNO5">[1]INPUT!#REF!</definedName>
    <definedName name="_______________PNO6">[1]INPUT!#REF!</definedName>
    <definedName name="_______________PNO7">[1]INPUT!#REF!</definedName>
    <definedName name="_______________PNO8">[1]INPUT!#REF!</definedName>
    <definedName name="_______________PNO9">[1]INPUT!#REF!</definedName>
    <definedName name="_______________SBB1" localSheetId="4">#REF!</definedName>
    <definedName name="_______________SBB1" localSheetId="13">#REF!</definedName>
    <definedName name="_______________SBB1" localSheetId="26">#REF!</definedName>
    <definedName name="_______________SBB1">#REF!</definedName>
    <definedName name="_______________SBB2" localSheetId="4">#REF!</definedName>
    <definedName name="_______________SBB2" localSheetId="13">#REF!</definedName>
    <definedName name="_______________SBB2" localSheetId="26">#REF!</definedName>
    <definedName name="_______________SBB2">#REF!</definedName>
    <definedName name="_______________SBB3" localSheetId="4">#REF!</definedName>
    <definedName name="_______________SBB3" localSheetId="13">#REF!</definedName>
    <definedName name="_______________SBB3" localSheetId="26">#REF!</definedName>
    <definedName name="_______________SBB3">#REF!</definedName>
    <definedName name="_______________SBB4" localSheetId="4">#REF!</definedName>
    <definedName name="_______________SBB4" localSheetId="13">#REF!</definedName>
    <definedName name="_______________SBB4" localSheetId="26">#REF!</definedName>
    <definedName name="_______________SBB4">#REF!</definedName>
    <definedName name="_______________SBB5" localSheetId="4">#REF!</definedName>
    <definedName name="_______________SBB5" localSheetId="13">#REF!</definedName>
    <definedName name="_______________SBB5" localSheetId="26">#REF!</definedName>
    <definedName name="_______________SBB5">#REF!</definedName>
    <definedName name="_______________SHH1" localSheetId="4">#REF!</definedName>
    <definedName name="_______________SHH1" localSheetId="13">#REF!</definedName>
    <definedName name="_______________SHH1" localSheetId="26">#REF!</definedName>
    <definedName name="_______________SHH1">#REF!</definedName>
    <definedName name="_______________SHH2" localSheetId="4">#REF!</definedName>
    <definedName name="_______________SHH2" localSheetId="13">#REF!</definedName>
    <definedName name="_______________SHH2" localSheetId="26">#REF!</definedName>
    <definedName name="_______________SHH2">#REF!</definedName>
    <definedName name="_______________SHH3" localSheetId="4">#REF!</definedName>
    <definedName name="_______________SHH3" localSheetId="13">#REF!</definedName>
    <definedName name="_______________SHH3" localSheetId="26">#REF!</definedName>
    <definedName name="_______________SHH3">#REF!</definedName>
    <definedName name="______________fg34444" localSheetId="4">BlankMacro1</definedName>
    <definedName name="______________fg34444" localSheetId="13">BlankMacro1</definedName>
    <definedName name="______________fg34444" localSheetId="3">BlankMacro1</definedName>
    <definedName name="______________fg34444" localSheetId="12">BlankMacro1</definedName>
    <definedName name="______________fg34444" localSheetId="15">BlankMacro1</definedName>
    <definedName name="______________fg34444" localSheetId="25">BlankMacro1</definedName>
    <definedName name="______________fg34444">BlankMacro1</definedName>
    <definedName name="______________LL1">[2]Sheet17!$C$2</definedName>
    <definedName name="______________LL2">[2]Sheet17!$C$3</definedName>
    <definedName name="______________LL3">[2]Sheet17!$C$4</definedName>
    <definedName name="______________LR1">[2]Sheet17!$F$2</definedName>
    <definedName name="______________LR2">[2]Sheet17!$F$3</definedName>
    <definedName name="______________LR3">[2]Sheet17!$F$4</definedName>
    <definedName name="______________PNO10" localSheetId="26">[1]INPUT!#REF!</definedName>
    <definedName name="______________PNO10">[1]INPUT!#REF!</definedName>
    <definedName name="______________PNO3" localSheetId="26">[1]INPUT!#REF!</definedName>
    <definedName name="______________PNO3">[1]INPUT!#REF!</definedName>
    <definedName name="______________PNO4">[1]INPUT!#REF!</definedName>
    <definedName name="______________PNO5">[1]INPUT!#REF!</definedName>
    <definedName name="______________PNO6">[1]INPUT!#REF!</definedName>
    <definedName name="______________PNO7">[1]INPUT!#REF!</definedName>
    <definedName name="______________PNO8">[1]INPUT!#REF!</definedName>
    <definedName name="______________PNO9">[1]INPUT!#REF!</definedName>
    <definedName name="______________SBB1" localSheetId="4">#REF!</definedName>
    <definedName name="______________SBB1" localSheetId="13">#REF!</definedName>
    <definedName name="______________SBB1" localSheetId="26">#REF!</definedName>
    <definedName name="______________SBB1">#REF!</definedName>
    <definedName name="______________SBB2" localSheetId="4">#REF!</definedName>
    <definedName name="______________SBB2" localSheetId="13">#REF!</definedName>
    <definedName name="______________SBB2" localSheetId="26">#REF!</definedName>
    <definedName name="______________SBB2">#REF!</definedName>
    <definedName name="______________SBB3" localSheetId="4">#REF!</definedName>
    <definedName name="______________SBB3" localSheetId="13">#REF!</definedName>
    <definedName name="______________SBB3" localSheetId="26">#REF!</definedName>
    <definedName name="______________SBB3">#REF!</definedName>
    <definedName name="______________SBB4" localSheetId="4">#REF!</definedName>
    <definedName name="______________SBB4" localSheetId="13">#REF!</definedName>
    <definedName name="______________SBB4" localSheetId="26">#REF!</definedName>
    <definedName name="______________SBB4">#REF!</definedName>
    <definedName name="______________SBB5" localSheetId="4">#REF!</definedName>
    <definedName name="______________SBB5" localSheetId="13">#REF!</definedName>
    <definedName name="______________SBB5" localSheetId="26">#REF!</definedName>
    <definedName name="______________SBB5">#REF!</definedName>
    <definedName name="______________SHH1" localSheetId="4">#REF!</definedName>
    <definedName name="______________SHH1" localSheetId="13">#REF!</definedName>
    <definedName name="______________SHH1" localSheetId="26">#REF!</definedName>
    <definedName name="______________SHH1">#REF!</definedName>
    <definedName name="______________SHH2" localSheetId="4">#REF!</definedName>
    <definedName name="______________SHH2" localSheetId="13">#REF!</definedName>
    <definedName name="______________SHH2" localSheetId="26">#REF!</definedName>
    <definedName name="______________SHH2">#REF!</definedName>
    <definedName name="______________SHH3" localSheetId="4">#REF!</definedName>
    <definedName name="______________SHH3" localSheetId="13">#REF!</definedName>
    <definedName name="______________SHH3" localSheetId="26">#REF!</definedName>
    <definedName name="______________SHH3">#REF!</definedName>
    <definedName name="_____________LL1">[2]Sheet17!$C$2</definedName>
    <definedName name="_____________LL2">[2]Sheet17!$C$3</definedName>
    <definedName name="_____________LL3">[2]Sheet17!$C$4</definedName>
    <definedName name="_____________LR1">[2]Sheet17!$F$2</definedName>
    <definedName name="_____________LR2">[2]Sheet17!$F$3</definedName>
    <definedName name="_____________LR3">[2]Sheet17!$F$4</definedName>
    <definedName name="_____________PNO10" localSheetId="26">[1]INPUT!#REF!</definedName>
    <definedName name="_____________PNO10">[1]INPUT!#REF!</definedName>
    <definedName name="_____________PNO3" localSheetId="4">[1]INPUT!#REF!</definedName>
    <definedName name="_____________PNO3" localSheetId="13">[1]INPUT!#REF!</definedName>
    <definedName name="_____________PNO3" localSheetId="26">[1]INPUT!#REF!</definedName>
    <definedName name="_____________PNO3">[1]INPUT!#REF!</definedName>
    <definedName name="_____________PNO4" localSheetId="4">[1]INPUT!#REF!</definedName>
    <definedName name="_____________PNO4" localSheetId="13">[1]INPUT!#REF!</definedName>
    <definedName name="_____________PNO4">[1]INPUT!#REF!</definedName>
    <definedName name="_____________PNO5" localSheetId="4">[1]INPUT!#REF!</definedName>
    <definedName name="_____________PNO5" localSheetId="13">[1]INPUT!#REF!</definedName>
    <definedName name="_____________PNO5">[1]INPUT!#REF!</definedName>
    <definedName name="_____________PNO6" localSheetId="4">[1]INPUT!#REF!</definedName>
    <definedName name="_____________PNO6" localSheetId="13">[1]INPUT!#REF!</definedName>
    <definedName name="_____________PNO6">[1]INPUT!#REF!</definedName>
    <definedName name="_____________PNO7" localSheetId="4">[1]INPUT!#REF!</definedName>
    <definedName name="_____________PNO7" localSheetId="13">[1]INPUT!#REF!</definedName>
    <definedName name="_____________PNO7">[1]INPUT!#REF!</definedName>
    <definedName name="_____________PNO8" localSheetId="4">[1]INPUT!#REF!</definedName>
    <definedName name="_____________PNO8" localSheetId="13">[1]INPUT!#REF!</definedName>
    <definedName name="_____________PNO8">[1]INPUT!#REF!</definedName>
    <definedName name="_____________PNO9" localSheetId="4">[1]INPUT!#REF!</definedName>
    <definedName name="_____________PNO9" localSheetId="13">[1]INPUT!#REF!</definedName>
    <definedName name="_____________PNO9">[1]INPUT!#REF!</definedName>
    <definedName name="_____________SBB1" localSheetId="4">#REF!</definedName>
    <definedName name="_____________SBB1" localSheetId="13">#REF!</definedName>
    <definedName name="_____________SBB1" localSheetId="26">#REF!</definedName>
    <definedName name="_____________SBB1">#REF!</definedName>
    <definedName name="_____________SBB2" localSheetId="4">#REF!</definedName>
    <definedName name="_____________SBB2" localSheetId="13">#REF!</definedName>
    <definedName name="_____________SBB2" localSheetId="26">#REF!</definedName>
    <definedName name="_____________SBB2">#REF!</definedName>
    <definedName name="_____________SBB3" localSheetId="4">#REF!</definedName>
    <definedName name="_____________SBB3" localSheetId="13">#REF!</definedName>
    <definedName name="_____________SBB3" localSheetId="26">#REF!</definedName>
    <definedName name="_____________SBB3">#REF!</definedName>
    <definedName name="_____________SBB4" localSheetId="4">#REF!</definedName>
    <definedName name="_____________SBB4" localSheetId="13">#REF!</definedName>
    <definedName name="_____________SBB4" localSheetId="26">#REF!</definedName>
    <definedName name="_____________SBB4">#REF!</definedName>
    <definedName name="_____________SBB5" localSheetId="4">#REF!</definedName>
    <definedName name="_____________SBB5" localSheetId="13">#REF!</definedName>
    <definedName name="_____________SBB5" localSheetId="26">#REF!</definedName>
    <definedName name="_____________SBB5">#REF!</definedName>
    <definedName name="_____________SHH1" localSheetId="4">#REF!</definedName>
    <definedName name="_____________SHH1" localSheetId="13">#REF!</definedName>
    <definedName name="_____________SHH1" localSheetId="26">#REF!</definedName>
    <definedName name="_____________SHH1">#REF!</definedName>
    <definedName name="_____________SHH2" localSheetId="4">#REF!</definedName>
    <definedName name="_____________SHH2" localSheetId="13">#REF!</definedName>
    <definedName name="_____________SHH2" localSheetId="26">#REF!</definedName>
    <definedName name="_____________SHH2">#REF!</definedName>
    <definedName name="_____________SHH3" localSheetId="4">#REF!</definedName>
    <definedName name="_____________SHH3" localSheetId="13">#REF!</definedName>
    <definedName name="_____________SHH3" localSheetId="26">#REF!</definedName>
    <definedName name="_____________SHH3">#REF!</definedName>
    <definedName name="____________fg34444" localSheetId="4">BlankMacro1</definedName>
    <definedName name="____________fg34444" localSheetId="13">BlankMacro1</definedName>
    <definedName name="____________fg34444" localSheetId="3">BlankMacro1</definedName>
    <definedName name="____________fg34444" localSheetId="12">BlankMacro1</definedName>
    <definedName name="____________fg34444" localSheetId="15">BlankMacro1</definedName>
    <definedName name="____________fg34444" localSheetId="25">BlankMacro1</definedName>
    <definedName name="____________fg34444" localSheetId="26">BlankMacro1</definedName>
    <definedName name="____________fg34444">BlankMacro1</definedName>
    <definedName name="____________LL1">[2]Sheet17!$C$2</definedName>
    <definedName name="____________LL2">[2]Sheet17!$C$3</definedName>
    <definedName name="____________LL3">[2]Sheet17!$C$4</definedName>
    <definedName name="____________LR1">[2]Sheet17!$F$2</definedName>
    <definedName name="____________LR2">[2]Sheet17!$F$3</definedName>
    <definedName name="____________LR3">[2]Sheet17!$F$4</definedName>
    <definedName name="____________PNO10" localSheetId="4">[1]INPUT!#REF!</definedName>
    <definedName name="____________PNO10" localSheetId="13">[1]INPUT!#REF!</definedName>
    <definedName name="____________PNO10" localSheetId="26">[1]INPUT!#REF!</definedName>
    <definedName name="____________PNO10">[1]INPUT!#REF!</definedName>
    <definedName name="____________PNO3" localSheetId="4">[1]INPUT!#REF!</definedName>
    <definedName name="____________PNO3" localSheetId="13">[1]INPUT!#REF!</definedName>
    <definedName name="____________PNO3" localSheetId="26">[1]INPUT!#REF!</definedName>
    <definedName name="____________PNO3">[1]INPUT!#REF!</definedName>
    <definedName name="____________PNO4" localSheetId="4">[1]INPUT!#REF!</definedName>
    <definedName name="____________PNO4" localSheetId="13">[1]INPUT!#REF!</definedName>
    <definedName name="____________PNO4" localSheetId="26">[1]INPUT!#REF!</definedName>
    <definedName name="____________PNO4">[1]INPUT!#REF!</definedName>
    <definedName name="____________PNO5" localSheetId="4">[1]INPUT!#REF!</definedName>
    <definedName name="____________PNO5" localSheetId="13">[1]INPUT!#REF!</definedName>
    <definedName name="____________PNO5" localSheetId="26">[1]INPUT!#REF!</definedName>
    <definedName name="____________PNO5">[1]INPUT!#REF!</definedName>
    <definedName name="____________PNO6" localSheetId="4">[1]INPUT!#REF!</definedName>
    <definedName name="____________PNO6" localSheetId="13">[1]INPUT!#REF!</definedName>
    <definedName name="____________PNO6">[1]INPUT!#REF!</definedName>
    <definedName name="____________PNO7" localSheetId="4">[1]INPUT!#REF!</definedName>
    <definedName name="____________PNO7" localSheetId="13">[1]INPUT!#REF!</definedName>
    <definedName name="____________PNO7">[1]INPUT!#REF!</definedName>
    <definedName name="____________PNO8" localSheetId="4">[1]INPUT!#REF!</definedName>
    <definedName name="____________PNO8" localSheetId="13">[1]INPUT!#REF!</definedName>
    <definedName name="____________PNO8">[1]INPUT!#REF!</definedName>
    <definedName name="____________PNO9" localSheetId="4">[1]INPUT!#REF!</definedName>
    <definedName name="____________PNO9" localSheetId="13">[1]INPUT!#REF!</definedName>
    <definedName name="____________PNO9">[1]INPUT!#REF!</definedName>
    <definedName name="____________SBB1" localSheetId="4">#REF!</definedName>
    <definedName name="____________SBB1" localSheetId="13">#REF!</definedName>
    <definedName name="____________SBB1" localSheetId="26">#REF!</definedName>
    <definedName name="____________SBB1">#REF!</definedName>
    <definedName name="____________SBB2" localSheetId="4">#REF!</definedName>
    <definedName name="____________SBB2" localSheetId="13">#REF!</definedName>
    <definedName name="____________SBB2" localSheetId="26">#REF!</definedName>
    <definedName name="____________SBB2">#REF!</definedName>
    <definedName name="____________SBB3" localSheetId="4">#REF!</definedName>
    <definedName name="____________SBB3" localSheetId="13">#REF!</definedName>
    <definedName name="____________SBB3" localSheetId="26">#REF!</definedName>
    <definedName name="____________SBB3">#REF!</definedName>
    <definedName name="____________SBB4" localSheetId="4">#REF!</definedName>
    <definedName name="____________SBB4" localSheetId="13">#REF!</definedName>
    <definedName name="____________SBB4" localSheetId="26">#REF!</definedName>
    <definedName name="____________SBB4">#REF!</definedName>
    <definedName name="____________SBB5" localSheetId="4">#REF!</definedName>
    <definedName name="____________SBB5" localSheetId="13">#REF!</definedName>
    <definedName name="____________SBB5" localSheetId="26">#REF!</definedName>
    <definedName name="____________SBB5">#REF!</definedName>
    <definedName name="____________SHH1" localSheetId="4">#REF!</definedName>
    <definedName name="____________SHH1" localSheetId="13">#REF!</definedName>
    <definedName name="____________SHH1" localSheetId="26">#REF!</definedName>
    <definedName name="____________SHH1">#REF!</definedName>
    <definedName name="____________SHH2" localSheetId="4">#REF!</definedName>
    <definedName name="____________SHH2" localSheetId="13">#REF!</definedName>
    <definedName name="____________SHH2" localSheetId="26">#REF!</definedName>
    <definedName name="____________SHH2">#REF!</definedName>
    <definedName name="____________SHH3" localSheetId="4">#REF!</definedName>
    <definedName name="____________SHH3" localSheetId="13">#REF!</definedName>
    <definedName name="____________SHH3" localSheetId="26">#REF!</definedName>
    <definedName name="____________SHH3">#REF!</definedName>
    <definedName name="___________fg34444" localSheetId="4">BlankMacro1</definedName>
    <definedName name="___________fg34444" localSheetId="13">BlankMacro1</definedName>
    <definedName name="___________fg34444" localSheetId="3">BlankMacro1</definedName>
    <definedName name="___________fg34444" localSheetId="12">BlankMacro1</definedName>
    <definedName name="___________fg34444" localSheetId="15">BlankMacro1</definedName>
    <definedName name="___________fg34444" localSheetId="25">BlankMacro1</definedName>
    <definedName name="___________fg34444" localSheetId="26">BlankMacro1</definedName>
    <definedName name="___________fg34444">BlankMacro1</definedName>
    <definedName name="___________LL1">[2]Sheet17!$C$2</definedName>
    <definedName name="___________LL2">[2]Sheet17!$C$3</definedName>
    <definedName name="___________LL3">[2]Sheet17!$C$4</definedName>
    <definedName name="___________LR1">[2]Sheet17!$F$2</definedName>
    <definedName name="___________LR2">[2]Sheet17!$F$3</definedName>
    <definedName name="___________LR3">[2]Sheet17!$F$4</definedName>
    <definedName name="___________PNO10" localSheetId="4">[1]INPUT!#REF!</definedName>
    <definedName name="___________PNO10" localSheetId="13">[1]INPUT!#REF!</definedName>
    <definedName name="___________PNO10" localSheetId="26">[1]INPUT!#REF!</definedName>
    <definedName name="___________PNO10">[1]INPUT!#REF!</definedName>
    <definedName name="___________PNO3" localSheetId="4">[1]INPUT!#REF!</definedName>
    <definedName name="___________PNO3" localSheetId="13">[1]INPUT!#REF!</definedName>
    <definedName name="___________PNO3" localSheetId="26">[1]INPUT!#REF!</definedName>
    <definedName name="___________PNO3">[1]INPUT!#REF!</definedName>
    <definedName name="___________PNO4" localSheetId="4">[1]INPUT!#REF!</definedName>
    <definedName name="___________PNO4" localSheetId="13">[1]INPUT!#REF!</definedName>
    <definedName name="___________PNO4" localSheetId="26">[1]INPUT!#REF!</definedName>
    <definedName name="___________PNO4">[1]INPUT!#REF!</definedName>
    <definedName name="___________PNO5" localSheetId="4">[1]INPUT!#REF!</definedName>
    <definedName name="___________PNO5" localSheetId="13">[1]INPUT!#REF!</definedName>
    <definedName name="___________PNO5" localSheetId="26">[1]INPUT!#REF!</definedName>
    <definedName name="___________PNO5">[1]INPUT!#REF!</definedName>
    <definedName name="___________PNO6" localSheetId="4">[1]INPUT!#REF!</definedName>
    <definedName name="___________PNO6" localSheetId="13">[1]INPUT!#REF!</definedName>
    <definedName name="___________PNO6">[1]INPUT!#REF!</definedName>
    <definedName name="___________PNO7" localSheetId="4">[1]INPUT!#REF!</definedName>
    <definedName name="___________PNO7" localSheetId="13">[1]INPUT!#REF!</definedName>
    <definedName name="___________PNO7">[1]INPUT!#REF!</definedName>
    <definedName name="___________PNO8" localSheetId="4">[1]INPUT!#REF!</definedName>
    <definedName name="___________PNO8" localSheetId="13">[1]INPUT!#REF!</definedName>
    <definedName name="___________PNO8">[1]INPUT!#REF!</definedName>
    <definedName name="___________PNO9" localSheetId="4">[1]INPUT!#REF!</definedName>
    <definedName name="___________PNO9" localSheetId="13">[1]INPUT!#REF!</definedName>
    <definedName name="___________PNO9">[1]INPUT!#REF!</definedName>
    <definedName name="___________SBB1" localSheetId="4">#REF!</definedName>
    <definedName name="___________SBB1" localSheetId="13">#REF!</definedName>
    <definedName name="___________SBB1" localSheetId="26">#REF!</definedName>
    <definedName name="___________SBB1">#REF!</definedName>
    <definedName name="___________SBB2" localSheetId="4">#REF!</definedName>
    <definedName name="___________SBB2" localSheetId="13">#REF!</definedName>
    <definedName name="___________SBB2" localSheetId="26">#REF!</definedName>
    <definedName name="___________SBB2">#REF!</definedName>
    <definedName name="___________SBB3" localSheetId="4">#REF!</definedName>
    <definedName name="___________SBB3" localSheetId="13">#REF!</definedName>
    <definedName name="___________SBB3" localSheetId="26">#REF!</definedName>
    <definedName name="___________SBB3">#REF!</definedName>
    <definedName name="___________SBB4" localSheetId="4">#REF!</definedName>
    <definedName name="___________SBB4" localSheetId="13">#REF!</definedName>
    <definedName name="___________SBB4" localSheetId="26">#REF!</definedName>
    <definedName name="___________SBB4">#REF!</definedName>
    <definedName name="___________SBB5" localSheetId="4">#REF!</definedName>
    <definedName name="___________SBB5" localSheetId="13">#REF!</definedName>
    <definedName name="___________SBB5" localSheetId="26">#REF!</definedName>
    <definedName name="___________SBB5">#REF!</definedName>
    <definedName name="___________SHH1" localSheetId="4">#REF!</definedName>
    <definedName name="___________SHH1" localSheetId="13">#REF!</definedName>
    <definedName name="___________SHH1" localSheetId="26">#REF!</definedName>
    <definedName name="___________SHH1">#REF!</definedName>
    <definedName name="___________SHH2" localSheetId="4">#REF!</definedName>
    <definedName name="___________SHH2" localSheetId="13">#REF!</definedName>
    <definedName name="___________SHH2" localSheetId="26">#REF!</definedName>
    <definedName name="___________SHH2">#REF!</definedName>
    <definedName name="___________SHH3" localSheetId="4">#REF!</definedName>
    <definedName name="___________SHH3" localSheetId="13">#REF!</definedName>
    <definedName name="___________SHH3" localSheetId="26">#REF!</definedName>
    <definedName name="___________SHH3">#REF!</definedName>
    <definedName name="__________fg34444" localSheetId="4">BlankMacro1</definedName>
    <definedName name="__________fg34444" localSheetId="13">BlankMacro1</definedName>
    <definedName name="__________fg34444" localSheetId="3">BlankMacro1</definedName>
    <definedName name="__________fg34444" localSheetId="12">BlankMacro1</definedName>
    <definedName name="__________fg34444" localSheetId="15">BlankMacro1</definedName>
    <definedName name="__________fg34444" localSheetId="25">BlankMacro1</definedName>
    <definedName name="__________fg34444">BlankMacro1</definedName>
    <definedName name="__________LL1" localSheetId="26">[3]Sheet17!$C$2</definedName>
    <definedName name="__________LL1">[2]Sheet17!$C$2</definedName>
    <definedName name="__________LL2" localSheetId="26">[3]Sheet17!$C$3</definedName>
    <definedName name="__________LL2">[2]Sheet17!$C$3</definedName>
    <definedName name="__________LL3" localSheetId="26">[3]Sheet17!$C$4</definedName>
    <definedName name="__________LL3">[2]Sheet17!$C$4</definedName>
    <definedName name="__________LR1" localSheetId="26">[3]Sheet17!$F$2</definedName>
    <definedName name="__________LR1">[2]Sheet17!$F$2</definedName>
    <definedName name="__________LR2" localSheetId="26">[3]Sheet17!$F$3</definedName>
    <definedName name="__________LR2">[2]Sheet17!$F$3</definedName>
    <definedName name="__________LR3" localSheetId="26">[3]Sheet17!$F$4</definedName>
    <definedName name="__________LR3">[2]Sheet17!$F$4</definedName>
    <definedName name="__________PNO10" localSheetId="4">[1]INPUT!#REF!</definedName>
    <definedName name="__________PNO10" localSheetId="13">[1]INPUT!#REF!</definedName>
    <definedName name="__________PNO10" localSheetId="26">[1]INPUT!#REF!</definedName>
    <definedName name="__________PNO10">[1]INPUT!#REF!</definedName>
    <definedName name="__________PNO3" localSheetId="4">[1]INPUT!#REF!</definedName>
    <definedName name="__________PNO3" localSheetId="13">[1]INPUT!#REF!</definedName>
    <definedName name="__________PNO3" localSheetId="35">[1]INPUT!#REF!</definedName>
    <definedName name="__________PNO3" localSheetId="40">[1]INPUT!#REF!</definedName>
    <definedName name="__________PNO3" localSheetId="26">[1]INPUT!#REF!</definedName>
    <definedName name="__________PNO3">[1]INPUT!#REF!</definedName>
    <definedName name="__________PNO4" localSheetId="4">[1]INPUT!#REF!</definedName>
    <definedName name="__________PNO4" localSheetId="13">[1]INPUT!#REF!</definedName>
    <definedName name="__________PNO4" localSheetId="35">[1]INPUT!#REF!</definedName>
    <definedName name="__________PNO4" localSheetId="40">[1]INPUT!#REF!</definedName>
    <definedName name="__________PNO4">[1]INPUT!#REF!</definedName>
    <definedName name="__________PNO5" localSheetId="4">[1]INPUT!#REF!</definedName>
    <definedName name="__________PNO5" localSheetId="13">[1]INPUT!#REF!</definedName>
    <definedName name="__________PNO5" localSheetId="35">[1]INPUT!#REF!</definedName>
    <definedName name="__________PNO5" localSheetId="40">[1]INPUT!#REF!</definedName>
    <definedName name="__________PNO5">[1]INPUT!#REF!</definedName>
    <definedName name="__________PNO6" localSheetId="4">[1]INPUT!#REF!</definedName>
    <definedName name="__________PNO6" localSheetId="13">[1]INPUT!#REF!</definedName>
    <definedName name="__________PNO6" localSheetId="35">[1]INPUT!#REF!</definedName>
    <definedName name="__________PNO6" localSheetId="40">[1]INPUT!#REF!</definedName>
    <definedName name="__________PNO6">[1]INPUT!#REF!</definedName>
    <definedName name="__________PNO7" localSheetId="4">[1]INPUT!#REF!</definedName>
    <definedName name="__________PNO7" localSheetId="13">[1]INPUT!#REF!</definedName>
    <definedName name="__________PNO7" localSheetId="35">[1]INPUT!#REF!</definedName>
    <definedName name="__________PNO7" localSheetId="40">[1]INPUT!#REF!</definedName>
    <definedName name="__________PNO7">[1]INPUT!#REF!</definedName>
    <definedName name="__________PNO8" localSheetId="4">[1]INPUT!#REF!</definedName>
    <definedName name="__________PNO8" localSheetId="13">[1]INPUT!#REF!</definedName>
    <definedName name="__________PNO8" localSheetId="35">[1]INPUT!#REF!</definedName>
    <definedName name="__________PNO8" localSheetId="40">[1]INPUT!#REF!</definedName>
    <definedName name="__________PNO8">[1]INPUT!#REF!</definedName>
    <definedName name="__________PNO9" localSheetId="4">[1]INPUT!#REF!</definedName>
    <definedName name="__________PNO9" localSheetId="13">[1]INPUT!#REF!</definedName>
    <definedName name="__________PNO9" localSheetId="35">[1]INPUT!#REF!</definedName>
    <definedName name="__________PNO9" localSheetId="40">[1]INPUT!#REF!</definedName>
    <definedName name="__________PNO9">[1]INPUT!#REF!</definedName>
    <definedName name="__________SBB1" localSheetId="4">#REF!</definedName>
    <definedName name="__________SBB1" localSheetId="13">#REF!</definedName>
    <definedName name="__________SBB1" localSheetId="26">#REF!</definedName>
    <definedName name="__________SBB1">#REF!</definedName>
    <definedName name="__________SBB2" localSheetId="4">#REF!</definedName>
    <definedName name="__________SBB2" localSheetId="13">#REF!</definedName>
    <definedName name="__________SBB2" localSheetId="26">#REF!</definedName>
    <definedName name="__________SBB2">#REF!</definedName>
    <definedName name="__________SBB3" localSheetId="4">#REF!</definedName>
    <definedName name="__________SBB3" localSheetId="13">#REF!</definedName>
    <definedName name="__________SBB3" localSheetId="26">#REF!</definedName>
    <definedName name="__________SBB3">#REF!</definedName>
    <definedName name="__________SBB4" localSheetId="4">#REF!</definedName>
    <definedName name="__________SBB4" localSheetId="13">#REF!</definedName>
    <definedName name="__________SBB4" localSheetId="26">#REF!</definedName>
    <definedName name="__________SBB4">#REF!</definedName>
    <definedName name="__________SBB5" localSheetId="4">#REF!</definedName>
    <definedName name="__________SBB5" localSheetId="13">#REF!</definedName>
    <definedName name="__________SBB5" localSheetId="26">#REF!</definedName>
    <definedName name="__________SBB5">#REF!</definedName>
    <definedName name="__________SHH1" localSheetId="4">#REF!</definedName>
    <definedName name="__________SHH1" localSheetId="13">#REF!</definedName>
    <definedName name="__________SHH1" localSheetId="26">#REF!</definedName>
    <definedName name="__________SHH1">#REF!</definedName>
    <definedName name="__________SHH2" localSheetId="4">#REF!</definedName>
    <definedName name="__________SHH2" localSheetId="13">#REF!</definedName>
    <definedName name="__________SHH2" localSheetId="26">#REF!</definedName>
    <definedName name="__________SHH2">#REF!</definedName>
    <definedName name="__________SHH3" localSheetId="4">#REF!</definedName>
    <definedName name="__________SHH3" localSheetId="13">#REF!</definedName>
    <definedName name="__________SHH3" localSheetId="26">#REF!</definedName>
    <definedName name="__________SHH3">#REF!</definedName>
    <definedName name="_________fg34444" localSheetId="26">BlankMacro1</definedName>
    <definedName name="_________fg34444">BlankMacro1</definedName>
    <definedName name="_________LL1" localSheetId="26">[3]Sheet17!$C$2</definedName>
    <definedName name="_________LL1">[2]Sheet17!$C$2</definedName>
    <definedName name="_________LL2" localSheetId="26">[3]Sheet17!$C$3</definedName>
    <definedName name="_________LL2">[2]Sheet17!$C$3</definedName>
    <definedName name="_________LL3" localSheetId="26">[3]Sheet17!$C$4</definedName>
    <definedName name="_________LL3">[2]Sheet17!$C$4</definedName>
    <definedName name="_________LR1" localSheetId="26">[3]Sheet17!$F$2</definedName>
    <definedName name="_________LR1">[2]Sheet17!$F$2</definedName>
    <definedName name="_________LR2" localSheetId="26">[3]Sheet17!$F$3</definedName>
    <definedName name="_________LR2">[2]Sheet17!$F$3</definedName>
    <definedName name="_________LR3" localSheetId="26">[3]Sheet17!$F$4</definedName>
    <definedName name="_________LR3">[2]Sheet17!$F$4</definedName>
    <definedName name="_________PNO10" localSheetId="4">[1]INPUT!#REF!</definedName>
    <definedName name="_________PNO10" localSheetId="13">[1]INPUT!#REF!</definedName>
    <definedName name="_________PNO10" localSheetId="28">[1]INPUT!#REF!</definedName>
    <definedName name="_________PNO10" localSheetId="35">[1]INPUT!#REF!</definedName>
    <definedName name="_________PNO10" localSheetId="40">[1]INPUT!#REF!</definedName>
    <definedName name="_________PNO10" localSheetId="25">[1]INPUT!#REF!</definedName>
    <definedName name="_________PNO10" localSheetId="26">[1]INPUT!#REF!</definedName>
    <definedName name="_________PNO10">[1]INPUT!#REF!</definedName>
    <definedName name="_________PNO3" localSheetId="4">[1]INPUT!#REF!</definedName>
    <definedName name="_________PNO3" localSheetId="13">[1]INPUT!#REF!</definedName>
    <definedName name="_________PNO3" localSheetId="28">[1]INPUT!#REF!</definedName>
    <definedName name="_________PNO3" localSheetId="35">[1]INPUT!#REF!</definedName>
    <definedName name="_________PNO3" localSheetId="40">[1]INPUT!#REF!</definedName>
    <definedName name="_________PNO3" localSheetId="26">[1]INPUT!#REF!</definedName>
    <definedName name="_________PNO3" localSheetId="44">[1]INPUT!#REF!</definedName>
    <definedName name="_________PNO3">[1]INPUT!#REF!</definedName>
    <definedName name="_________PNO4" localSheetId="4">[1]INPUT!#REF!</definedName>
    <definedName name="_________PNO4" localSheetId="13">[1]INPUT!#REF!</definedName>
    <definedName name="_________PNO4" localSheetId="28">[1]INPUT!#REF!</definedName>
    <definedName name="_________PNO4" localSheetId="35">[1]INPUT!#REF!</definedName>
    <definedName name="_________PNO4" localSheetId="40">[1]INPUT!#REF!</definedName>
    <definedName name="_________PNO4" localSheetId="44">[1]INPUT!#REF!</definedName>
    <definedName name="_________PNO4">[1]INPUT!#REF!</definedName>
    <definedName name="_________PNO5" localSheetId="4">[1]INPUT!#REF!</definedName>
    <definedName name="_________PNO5" localSheetId="13">[1]INPUT!#REF!</definedName>
    <definedName name="_________PNO5" localSheetId="28">[1]INPUT!#REF!</definedName>
    <definedName name="_________PNO5" localSheetId="35">[1]INPUT!#REF!</definedName>
    <definedName name="_________PNO5" localSheetId="40">[1]INPUT!#REF!</definedName>
    <definedName name="_________PNO5" localSheetId="44">[1]INPUT!#REF!</definedName>
    <definedName name="_________PNO5">[1]INPUT!#REF!</definedName>
    <definedName name="_________PNO6" localSheetId="4">[1]INPUT!#REF!</definedName>
    <definedName name="_________PNO6" localSheetId="13">[1]INPUT!#REF!</definedName>
    <definedName name="_________PNO6" localSheetId="35">[1]INPUT!#REF!</definedName>
    <definedName name="_________PNO6" localSheetId="40">[1]INPUT!#REF!</definedName>
    <definedName name="_________PNO6" localSheetId="44">[1]INPUT!#REF!</definedName>
    <definedName name="_________PNO6">[1]INPUT!#REF!</definedName>
    <definedName name="_________PNO7" localSheetId="4">[1]INPUT!#REF!</definedName>
    <definedName name="_________PNO7" localSheetId="13">[1]INPUT!#REF!</definedName>
    <definedName name="_________PNO7" localSheetId="35">[1]INPUT!#REF!</definedName>
    <definedName name="_________PNO7" localSheetId="40">[1]INPUT!#REF!</definedName>
    <definedName name="_________PNO7" localSheetId="44">[1]INPUT!#REF!</definedName>
    <definedName name="_________PNO7">[1]INPUT!#REF!</definedName>
    <definedName name="_________PNO8" localSheetId="4">[1]INPUT!#REF!</definedName>
    <definedName name="_________PNO8" localSheetId="13">[1]INPUT!#REF!</definedName>
    <definedName name="_________PNO8" localSheetId="35">[1]INPUT!#REF!</definedName>
    <definedName name="_________PNO8" localSheetId="40">[1]INPUT!#REF!</definedName>
    <definedName name="_________PNO8" localSheetId="44">[1]INPUT!#REF!</definedName>
    <definedName name="_________PNO8">[1]INPUT!#REF!</definedName>
    <definedName name="_________PNO9" localSheetId="4">[1]INPUT!#REF!</definedName>
    <definedName name="_________PNO9" localSheetId="13">[1]INPUT!#REF!</definedName>
    <definedName name="_________PNO9" localSheetId="35">[1]INPUT!#REF!</definedName>
    <definedName name="_________PNO9" localSheetId="40">[1]INPUT!#REF!</definedName>
    <definedName name="_________PNO9" localSheetId="44">[1]INPUT!#REF!</definedName>
    <definedName name="_________PNO9">[1]INPUT!#REF!</definedName>
    <definedName name="_________SBB1" localSheetId="4">#REF!</definedName>
    <definedName name="_________SBB1" localSheetId="13">#REF!</definedName>
    <definedName name="_________SBB1" localSheetId="26">#REF!</definedName>
    <definedName name="_________SBB1">#REF!</definedName>
    <definedName name="_________SBB2" localSheetId="4">#REF!</definedName>
    <definedName name="_________SBB2" localSheetId="13">#REF!</definedName>
    <definedName name="_________SBB2" localSheetId="28">#REF!</definedName>
    <definedName name="_________SBB2" localSheetId="35">#REF!</definedName>
    <definedName name="_________SBB2" localSheetId="40">#REF!</definedName>
    <definedName name="_________SBB2" localSheetId="25">#REF!</definedName>
    <definedName name="_________SBB2" localSheetId="26">#REF!</definedName>
    <definedName name="_________SBB2">#REF!</definedName>
    <definedName name="_________SBB3" localSheetId="4">#REF!</definedName>
    <definedName name="_________SBB3" localSheetId="13">#REF!</definedName>
    <definedName name="_________SBB3" localSheetId="28">#REF!</definedName>
    <definedName name="_________SBB3" localSheetId="35">#REF!</definedName>
    <definedName name="_________SBB3" localSheetId="40">#REF!</definedName>
    <definedName name="_________SBB3" localSheetId="25">#REF!</definedName>
    <definedName name="_________SBB3" localSheetId="26">#REF!</definedName>
    <definedName name="_________SBB3">#REF!</definedName>
    <definedName name="_________SBB4" localSheetId="4">#REF!</definedName>
    <definedName name="_________SBB4" localSheetId="13">#REF!</definedName>
    <definedName name="_________SBB4" localSheetId="28">#REF!</definedName>
    <definedName name="_________SBB4" localSheetId="35">#REF!</definedName>
    <definedName name="_________SBB4" localSheetId="40">#REF!</definedName>
    <definedName name="_________SBB4" localSheetId="25">#REF!</definedName>
    <definedName name="_________SBB4" localSheetId="26">#REF!</definedName>
    <definedName name="_________SBB4">#REF!</definedName>
    <definedName name="_________SBB5" localSheetId="4">#REF!</definedName>
    <definedName name="_________SBB5" localSheetId="13">#REF!</definedName>
    <definedName name="_________SBB5" localSheetId="35">#REF!</definedName>
    <definedName name="_________SBB5" localSheetId="40">#REF!</definedName>
    <definedName name="_________SBB5" localSheetId="25">#REF!</definedName>
    <definedName name="_________SBB5" localSheetId="26">#REF!</definedName>
    <definedName name="_________SBB5">#REF!</definedName>
    <definedName name="_________SHH1" localSheetId="4">#REF!</definedName>
    <definedName name="_________SHH1" localSheetId="13">#REF!</definedName>
    <definedName name="_________SHH1" localSheetId="35">#REF!</definedName>
    <definedName name="_________SHH1" localSheetId="40">#REF!</definedName>
    <definedName name="_________SHH1" localSheetId="25">#REF!</definedName>
    <definedName name="_________SHH1" localSheetId="26">#REF!</definedName>
    <definedName name="_________SHH1">#REF!</definedName>
    <definedName name="_________SHH2" localSheetId="4">#REF!</definedName>
    <definedName name="_________SHH2" localSheetId="13">#REF!</definedName>
    <definedName name="_________SHH2" localSheetId="35">#REF!</definedName>
    <definedName name="_________SHH2" localSheetId="40">#REF!</definedName>
    <definedName name="_________SHH2" localSheetId="25">#REF!</definedName>
    <definedName name="_________SHH2" localSheetId="26">#REF!</definedName>
    <definedName name="_________SHH2">#REF!</definedName>
    <definedName name="_________SHH3" localSheetId="4">#REF!</definedName>
    <definedName name="_________SHH3" localSheetId="13">#REF!</definedName>
    <definedName name="_________SHH3" localSheetId="35">#REF!</definedName>
    <definedName name="_________SHH3" localSheetId="40">#REF!</definedName>
    <definedName name="_________SHH3" localSheetId="25">#REF!</definedName>
    <definedName name="_________SHH3" localSheetId="26">#REF!</definedName>
    <definedName name="_________SHH3">#REF!</definedName>
    <definedName name="________fg34444" localSheetId="38">BlankMacro1</definedName>
    <definedName name="________fg34444" localSheetId="4">BlankMacro1</definedName>
    <definedName name="________fg34444" localSheetId="13">BlankMacro1</definedName>
    <definedName name="________fg34444" localSheetId="28">BlankMacro1</definedName>
    <definedName name="________fg34444" localSheetId="34">BlankMacro1</definedName>
    <definedName name="________fg34444" localSheetId="35">BlankMacro1</definedName>
    <definedName name="________fg34444" localSheetId="46">BlankMacro1</definedName>
    <definedName name="________fg34444" localSheetId="40">BlankMacro1</definedName>
    <definedName name="________fg34444" localSheetId="3">BlankMacro1</definedName>
    <definedName name="________fg34444" localSheetId="12">BlankMacro1</definedName>
    <definedName name="________fg34444" localSheetId="15">BlankMacro1</definedName>
    <definedName name="________fg34444" localSheetId="25">BlankMacro1</definedName>
    <definedName name="________fg34444" localSheetId="26">BlankMacro1</definedName>
    <definedName name="________fg34444" localSheetId="2">BlankMacro1</definedName>
    <definedName name="________fg34444" localSheetId="44">BlankMacro1</definedName>
    <definedName name="________fg34444" localSheetId="42">BlankMacro1</definedName>
    <definedName name="________fg34444">BlankMacro1</definedName>
    <definedName name="________LL1" localSheetId="26">[3]Sheet17!$C$2</definedName>
    <definedName name="________LL1">[2]Sheet17!$C$2</definedName>
    <definedName name="________LL2" localSheetId="26">[3]Sheet17!$C$3</definedName>
    <definedName name="________LL2">[2]Sheet17!$C$3</definedName>
    <definedName name="________LL3" localSheetId="26">[3]Sheet17!$C$4</definedName>
    <definedName name="________LL3">[2]Sheet17!$C$4</definedName>
    <definedName name="________LR1" localSheetId="26">[3]Sheet17!$F$2</definedName>
    <definedName name="________LR1">[2]Sheet17!$F$2</definedName>
    <definedName name="________LR2" localSheetId="26">[3]Sheet17!$F$3</definedName>
    <definedName name="________LR2">[2]Sheet17!$F$3</definedName>
    <definedName name="________LR3" localSheetId="26">[3]Sheet17!$F$4</definedName>
    <definedName name="________LR3">[2]Sheet17!$F$4</definedName>
    <definedName name="________PNO10" localSheetId="4">[1]INPUT!#REF!</definedName>
    <definedName name="________PNO10" localSheetId="13">[1]INPUT!#REF!</definedName>
    <definedName name="________PNO10" localSheetId="28">[1]INPUT!#REF!</definedName>
    <definedName name="________PNO10" localSheetId="35">[1]INPUT!#REF!</definedName>
    <definedName name="________PNO10" localSheetId="40">[1]INPUT!#REF!</definedName>
    <definedName name="________PNO10" localSheetId="25">[1]INPUT!#REF!</definedName>
    <definedName name="________PNO10" localSheetId="26">[1]INPUT!#REF!</definedName>
    <definedName name="________PNO10" localSheetId="44">[1]INPUT!#REF!</definedName>
    <definedName name="________PNO10">[1]INPUT!#REF!</definedName>
    <definedName name="________PNO3" localSheetId="4">[1]INPUT!#REF!</definedName>
    <definedName name="________PNO3" localSheetId="13">[1]INPUT!#REF!</definedName>
    <definedName name="________PNO3" localSheetId="28">[1]INPUT!#REF!</definedName>
    <definedName name="________PNO3" localSheetId="34">[1]INPUT!#REF!</definedName>
    <definedName name="________PNO3" localSheetId="35">[1]INPUT!#REF!</definedName>
    <definedName name="________PNO3" localSheetId="46">[1]INPUT!#REF!</definedName>
    <definedName name="________PNO3" localSheetId="40">[1]INPUT!#REF!</definedName>
    <definedName name="________PNO3" localSheetId="26">[1]INPUT!#REF!</definedName>
    <definedName name="________PNO3" localSheetId="44">[1]INPUT!#REF!</definedName>
    <definedName name="________PNO3" localSheetId="42">[1]INPUT!#REF!</definedName>
    <definedName name="________PNO3">[1]INPUT!#REF!</definedName>
    <definedName name="________PNO4" localSheetId="4">[1]INPUT!#REF!</definedName>
    <definedName name="________PNO4" localSheetId="13">[1]INPUT!#REF!</definedName>
    <definedName name="________PNO4" localSheetId="28">[1]INPUT!#REF!</definedName>
    <definedName name="________PNO4" localSheetId="34">[1]INPUT!#REF!</definedName>
    <definedName name="________PNO4" localSheetId="35">[1]INPUT!#REF!</definedName>
    <definedName name="________PNO4" localSheetId="46">[1]INPUT!#REF!</definedName>
    <definedName name="________PNO4" localSheetId="40">[1]INPUT!#REF!</definedName>
    <definedName name="________PNO4" localSheetId="44">[1]INPUT!#REF!</definedName>
    <definedName name="________PNO4" localSheetId="42">[1]INPUT!#REF!</definedName>
    <definedName name="________PNO4">[1]INPUT!#REF!</definedName>
    <definedName name="________PNO5" localSheetId="4">[1]INPUT!#REF!</definedName>
    <definedName name="________PNO5" localSheetId="13">[1]INPUT!#REF!</definedName>
    <definedName name="________PNO5" localSheetId="28">[1]INPUT!#REF!</definedName>
    <definedName name="________PNO5" localSheetId="34">[1]INPUT!#REF!</definedName>
    <definedName name="________PNO5" localSheetId="35">[1]INPUT!#REF!</definedName>
    <definedName name="________PNO5" localSheetId="46">[1]INPUT!#REF!</definedName>
    <definedName name="________PNO5" localSheetId="40">[1]INPUT!#REF!</definedName>
    <definedName name="________PNO5" localSheetId="44">[1]INPUT!#REF!</definedName>
    <definedName name="________PNO5" localSheetId="42">[1]INPUT!#REF!</definedName>
    <definedName name="________PNO5">[1]INPUT!#REF!</definedName>
    <definedName name="________PNO6" localSheetId="4">[1]INPUT!#REF!</definedName>
    <definedName name="________PNO6" localSheetId="13">[1]INPUT!#REF!</definedName>
    <definedName name="________PNO6" localSheetId="28">[1]INPUT!#REF!</definedName>
    <definedName name="________PNO6" localSheetId="34">[1]INPUT!#REF!</definedName>
    <definedName name="________PNO6" localSheetId="35">[1]INPUT!#REF!</definedName>
    <definedName name="________PNO6" localSheetId="46">[1]INPUT!#REF!</definedName>
    <definedName name="________PNO6" localSheetId="40">[1]INPUT!#REF!</definedName>
    <definedName name="________PNO6" localSheetId="44">[1]INPUT!#REF!</definedName>
    <definedName name="________PNO6" localSheetId="42">[1]INPUT!#REF!</definedName>
    <definedName name="________PNO6">[1]INPUT!#REF!</definedName>
    <definedName name="________PNO7" localSheetId="4">[1]INPUT!#REF!</definedName>
    <definedName name="________PNO7" localSheetId="13">[1]INPUT!#REF!</definedName>
    <definedName name="________PNO7" localSheetId="28">[1]INPUT!#REF!</definedName>
    <definedName name="________PNO7" localSheetId="34">[1]INPUT!#REF!</definedName>
    <definedName name="________PNO7" localSheetId="35">[1]INPUT!#REF!</definedName>
    <definedName name="________PNO7" localSheetId="46">[1]INPUT!#REF!</definedName>
    <definedName name="________PNO7" localSheetId="40">[1]INPUT!#REF!</definedName>
    <definedName name="________PNO7" localSheetId="44">[1]INPUT!#REF!</definedName>
    <definedName name="________PNO7" localSheetId="42">[1]INPUT!#REF!</definedName>
    <definedName name="________PNO7">[1]INPUT!#REF!</definedName>
    <definedName name="________PNO8" localSheetId="4">[1]INPUT!#REF!</definedName>
    <definedName name="________PNO8" localSheetId="13">[1]INPUT!#REF!</definedName>
    <definedName name="________PNO8" localSheetId="28">[1]INPUT!#REF!</definedName>
    <definedName name="________PNO8" localSheetId="34">[1]INPUT!#REF!</definedName>
    <definedName name="________PNO8" localSheetId="35">[1]INPUT!#REF!</definedName>
    <definedName name="________PNO8" localSheetId="46">[1]INPUT!#REF!</definedName>
    <definedName name="________PNO8" localSheetId="40">[1]INPUT!#REF!</definedName>
    <definedName name="________PNO8" localSheetId="44">[1]INPUT!#REF!</definedName>
    <definedName name="________PNO8" localSheetId="42">[1]INPUT!#REF!</definedName>
    <definedName name="________PNO8">[1]INPUT!#REF!</definedName>
    <definedName name="________PNO9" localSheetId="4">[1]INPUT!#REF!</definedName>
    <definedName name="________PNO9" localSheetId="13">[1]INPUT!#REF!</definedName>
    <definedName name="________PNO9" localSheetId="28">[1]INPUT!#REF!</definedName>
    <definedName name="________PNO9" localSheetId="34">[1]INPUT!#REF!</definedName>
    <definedName name="________PNO9" localSheetId="35">[1]INPUT!#REF!</definedName>
    <definedName name="________PNO9" localSheetId="46">[1]INPUT!#REF!</definedName>
    <definedName name="________PNO9" localSheetId="40">[1]INPUT!#REF!</definedName>
    <definedName name="________PNO9" localSheetId="44">[1]INPUT!#REF!</definedName>
    <definedName name="________PNO9" localSheetId="42">[1]INPUT!#REF!</definedName>
    <definedName name="________PNO9">[1]INPUT!#REF!</definedName>
    <definedName name="________SBB1" localSheetId="4">#REF!</definedName>
    <definedName name="________SBB1" localSheetId="13">#REF!</definedName>
    <definedName name="________SBB1" localSheetId="26">#REF!</definedName>
    <definedName name="________SBB1">#REF!</definedName>
    <definedName name="________SBB2" localSheetId="4">#REF!</definedName>
    <definedName name="________SBB2" localSheetId="13">#REF!</definedName>
    <definedName name="________SBB2" localSheetId="28">#REF!</definedName>
    <definedName name="________SBB2" localSheetId="35">#REF!</definedName>
    <definedName name="________SBB2" localSheetId="40">#REF!</definedName>
    <definedName name="________SBB2" localSheetId="25">#REF!</definedName>
    <definedName name="________SBB2" localSheetId="26">#REF!</definedName>
    <definedName name="________SBB2" localSheetId="44">#REF!</definedName>
    <definedName name="________SBB2">#REF!</definedName>
    <definedName name="________SBB3" localSheetId="4">#REF!</definedName>
    <definedName name="________SBB3" localSheetId="13">#REF!</definedName>
    <definedName name="________SBB3" localSheetId="28">#REF!</definedName>
    <definedName name="________SBB3" localSheetId="35">#REF!</definedName>
    <definedName name="________SBB3" localSheetId="40">#REF!</definedName>
    <definedName name="________SBB3" localSheetId="25">#REF!</definedName>
    <definedName name="________SBB3" localSheetId="26">#REF!</definedName>
    <definedName name="________SBB3" localSheetId="44">#REF!</definedName>
    <definedName name="________SBB3">#REF!</definedName>
    <definedName name="________SBB4" localSheetId="4">#REF!</definedName>
    <definedName name="________SBB4" localSheetId="13">#REF!</definedName>
    <definedName name="________SBB4" localSheetId="28">#REF!</definedName>
    <definedName name="________SBB4" localSheetId="35">#REF!</definedName>
    <definedName name="________SBB4" localSheetId="40">#REF!</definedName>
    <definedName name="________SBB4" localSheetId="25">#REF!</definedName>
    <definedName name="________SBB4" localSheetId="26">#REF!</definedName>
    <definedName name="________SBB4" localSheetId="44">#REF!</definedName>
    <definedName name="________SBB4">#REF!</definedName>
    <definedName name="________SBB5" localSheetId="4">#REF!</definedName>
    <definedName name="________SBB5" localSheetId="13">#REF!</definedName>
    <definedName name="________SBB5" localSheetId="35">#REF!</definedName>
    <definedName name="________SBB5" localSheetId="40">#REF!</definedName>
    <definedName name="________SBB5" localSheetId="25">#REF!</definedName>
    <definedName name="________SBB5" localSheetId="26">#REF!</definedName>
    <definedName name="________SBB5" localSheetId="44">#REF!</definedName>
    <definedName name="________SBB5">#REF!</definedName>
    <definedName name="________SHH1" localSheetId="4">#REF!</definedName>
    <definedName name="________SHH1" localSheetId="13">#REF!</definedName>
    <definedName name="________SHH1" localSheetId="35">#REF!</definedName>
    <definedName name="________SHH1" localSheetId="40">#REF!</definedName>
    <definedName name="________SHH1" localSheetId="25">#REF!</definedName>
    <definedName name="________SHH1" localSheetId="26">#REF!</definedName>
    <definedName name="________SHH1" localSheetId="44">#REF!</definedName>
    <definedName name="________SHH1">#REF!</definedName>
    <definedName name="________SHH2" localSheetId="4">#REF!</definedName>
    <definedName name="________SHH2" localSheetId="13">#REF!</definedName>
    <definedName name="________SHH2" localSheetId="35">#REF!</definedName>
    <definedName name="________SHH2" localSheetId="40">#REF!</definedName>
    <definedName name="________SHH2" localSheetId="25">#REF!</definedName>
    <definedName name="________SHH2" localSheetId="26">#REF!</definedName>
    <definedName name="________SHH2">#REF!</definedName>
    <definedName name="________SHH3" localSheetId="4">#REF!</definedName>
    <definedName name="________SHH3" localSheetId="13">#REF!</definedName>
    <definedName name="________SHH3" localSheetId="35">#REF!</definedName>
    <definedName name="________SHH3" localSheetId="40">#REF!</definedName>
    <definedName name="________SHH3" localSheetId="25">#REF!</definedName>
    <definedName name="________SHH3" localSheetId="26">#REF!</definedName>
    <definedName name="________SHH3" localSheetId="44">#REF!</definedName>
    <definedName name="________SHH3">#REF!</definedName>
    <definedName name="_______fg34444" localSheetId="26">BlankMacro1</definedName>
    <definedName name="_______fg34444">BlankMacro1</definedName>
    <definedName name="_______LL1">[2]Sheet17!$C$2</definedName>
    <definedName name="_______LL2">[2]Sheet17!$C$3</definedName>
    <definedName name="_______LL3">[2]Sheet17!$C$4</definedName>
    <definedName name="_______LR1">[2]Sheet17!$F$2</definedName>
    <definedName name="_______LR2">[2]Sheet17!$F$3</definedName>
    <definedName name="_______LR3">[2]Sheet17!$F$4</definedName>
    <definedName name="_______PNO10" localSheetId="38">[1]INPUT!#REF!</definedName>
    <definedName name="_______PNO10" localSheetId="4">[1]INPUT!#REF!</definedName>
    <definedName name="_______PNO10" localSheetId="13">[1]INPUT!#REF!</definedName>
    <definedName name="_______PNO10" localSheetId="28">[1]INPUT!#REF!</definedName>
    <definedName name="_______PNO10" localSheetId="34">[1]INPUT!#REF!</definedName>
    <definedName name="_______PNO10" localSheetId="35">[1]INPUT!#REF!</definedName>
    <definedName name="_______PNO10" localSheetId="46">[1]INPUT!#REF!</definedName>
    <definedName name="_______PNO10" localSheetId="40">[1]INPUT!#REF!</definedName>
    <definedName name="_______PNO10" localSheetId="26">[1]INPUT!#REF!</definedName>
    <definedName name="_______PNO10" localSheetId="44">[1]INPUT!#REF!</definedName>
    <definedName name="_______PNO10" localSheetId="45">[1]INPUT!#REF!</definedName>
    <definedName name="_______PNO10" localSheetId="42">[1]INPUT!#REF!</definedName>
    <definedName name="_______PNO10">[1]INPUT!#REF!</definedName>
    <definedName name="_______PNO3" localSheetId="4">[1]INPUT!#REF!</definedName>
    <definedName name="_______PNO3" localSheetId="13">[1]INPUT!#REF!</definedName>
    <definedName name="_______PNO3" localSheetId="28">[1]INPUT!#REF!</definedName>
    <definedName name="_______PNO3" localSheetId="34">[1]INPUT!#REF!</definedName>
    <definedName name="_______PNO3" localSheetId="35">[1]INPUT!#REF!</definedName>
    <definedName name="_______PNO3" localSheetId="46">[1]INPUT!#REF!</definedName>
    <definedName name="_______PNO3" localSheetId="40">[1]INPUT!#REF!</definedName>
    <definedName name="_______PNO3" localSheetId="26">[1]INPUT!#REF!</definedName>
    <definedName name="_______PNO3" localSheetId="44">[1]INPUT!#REF!</definedName>
    <definedName name="_______PNO3" localSheetId="42">[1]INPUT!#REF!</definedName>
    <definedName name="_______PNO3">[1]INPUT!#REF!</definedName>
    <definedName name="_______PNO4" localSheetId="4">[1]INPUT!#REF!</definedName>
    <definedName name="_______PNO4" localSheetId="13">[1]INPUT!#REF!</definedName>
    <definedName name="_______PNO4" localSheetId="28">[1]INPUT!#REF!</definedName>
    <definedName name="_______PNO4" localSheetId="34">[1]INPUT!#REF!</definedName>
    <definedName name="_______PNO4" localSheetId="35">[1]INPUT!#REF!</definedName>
    <definedName name="_______PNO4" localSheetId="46">[1]INPUT!#REF!</definedName>
    <definedName name="_______PNO4" localSheetId="40">[1]INPUT!#REF!</definedName>
    <definedName name="_______PNO4" localSheetId="44">[1]INPUT!#REF!</definedName>
    <definedName name="_______PNO4" localSheetId="42">[1]INPUT!#REF!</definedName>
    <definedName name="_______PNO4">[1]INPUT!#REF!</definedName>
    <definedName name="_______PNO5" localSheetId="4">[1]INPUT!#REF!</definedName>
    <definedName name="_______PNO5" localSheetId="13">[1]INPUT!#REF!</definedName>
    <definedName name="_______PNO5" localSheetId="28">[1]INPUT!#REF!</definedName>
    <definedName name="_______PNO5" localSheetId="34">[1]INPUT!#REF!</definedName>
    <definedName name="_______PNO5" localSheetId="35">[1]INPUT!#REF!</definedName>
    <definedName name="_______PNO5" localSheetId="46">[1]INPUT!#REF!</definedName>
    <definedName name="_______PNO5" localSheetId="40">[1]INPUT!#REF!</definedName>
    <definedName name="_______PNO5" localSheetId="44">[1]INPUT!#REF!</definedName>
    <definedName name="_______PNO5" localSheetId="42">[1]INPUT!#REF!</definedName>
    <definedName name="_______PNO5">[1]INPUT!#REF!</definedName>
    <definedName name="_______PNO6" localSheetId="4">[1]INPUT!#REF!</definedName>
    <definedName name="_______PNO6" localSheetId="13">[1]INPUT!#REF!</definedName>
    <definedName name="_______PNO6" localSheetId="28">[1]INPUT!#REF!</definedName>
    <definedName name="_______PNO6" localSheetId="34">[1]INPUT!#REF!</definedName>
    <definedName name="_______PNO6" localSheetId="35">[1]INPUT!#REF!</definedName>
    <definedName name="_______PNO6" localSheetId="46">[1]INPUT!#REF!</definedName>
    <definedName name="_______PNO6" localSheetId="40">[1]INPUT!#REF!</definedName>
    <definedName name="_______PNO6" localSheetId="44">[1]INPUT!#REF!</definedName>
    <definedName name="_______PNO6" localSheetId="42">[1]INPUT!#REF!</definedName>
    <definedName name="_______PNO6">[1]INPUT!#REF!</definedName>
    <definedName name="_______PNO7" localSheetId="4">[1]INPUT!#REF!</definedName>
    <definedName name="_______PNO7" localSheetId="13">[1]INPUT!#REF!</definedName>
    <definedName name="_______PNO7" localSheetId="28">[1]INPUT!#REF!</definedName>
    <definedName name="_______PNO7" localSheetId="34">[1]INPUT!#REF!</definedName>
    <definedName name="_______PNO7" localSheetId="35">[1]INPUT!#REF!</definedName>
    <definedName name="_______PNO7" localSheetId="46">[1]INPUT!#REF!</definedName>
    <definedName name="_______PNO7" localSheetId="40">[1]INPUT!#REF!</definedName>
    <definedName name="_______PNO7" localSheetId="44">[1]INPUT!#REF!</definedName>
    <definedName name="_______PNO7" localSheetId="42">[1]INPUT!#REF!</definedName>
    <definedName name="_______PNO7">[1]INPUT!#REF!</definedName>
    <definedName name="_______PNO8" localSheetId="4">[1]INPUT!#REF!</definedName>
    <definedName name="_______PNO8" localSheetId="13">[1]INPUT!#REF!</definedName>
    <definedName name="_______PNO8" localSheetId="28">[1]INPUT!#REF!</definedName>
    <definedName name="_______PNO8" localSheetId="34">[1]INPUT!#REF!</definedName>
    <definedName name="_______PNO8" localSheetId="35">[1]INPUT!#REF!</definedName>
    <definedName name="_______PNO8" localSheetId="46">[1]INPUT!#REF!</definedName>
    <definedName name="_______PNO8" localSheetId="40">[1]INPUT!#REF!</definedName>
    <definedName name="_______PNO8" localSheetId="44">[1]INPUT!#REF!</definedName>
    <definedName name="_______PNO8" localSheetId="42">[1]INPUT!#REF!</definedName>
    <definedName name="_______PNO8">[1]INPUT!#REF!</definedName>
    <definedName name="_______PNO9" localSheetId="4">[1]INPUT!#REF!</definedName>
    <definedName name="_______PNO9" localSheetId="13">[1]INPUT!#REF!</definedName>
    <definedName name="_______PNO9" localSheetId="28">[1]INPUT!#REF!</definedName>
    <definedName name="_______PNO9" localSheetId="34">[1]INPUT!#REF!</definedName>
    <definedName name="_______PNO9" localSheetId="35">[1]INPUT!#REF!</definedName>
    <definedName name="_______PNO9" localSheetId="46">[1]INPUT!#REF!</definedName>
    <definedName name="_______PNO9" localSheetId="40">[1]INPUT!#REF!</definedName>
    <definedName name="_______PNO9" localSheetId="44">[1]INPUT!#REF!</definedName>
    <definedName name="_______PNO9" localSheetId="42">[1]INPUT!#REF!</definedName>
    <definedName name="_______PNO9">[1]INPUT!#REF!</definedName>
    <definedName name="_______SBB1" localSheetId="4">#REF!</definedName>
    <definedName name="_______SBB1" localSheetId="13">#REF!</definedName>
    <definedName name="_______SBB1" localSheetId="28">#REF!</definedName>
    <definedName name="_______SBB1" localSheetId="35">#REF!</definedName>
    <definedName name="_______SBB1" localSheetId="40">#REF!</definedName>
    <definedName name="_______SBB1" localSheetId="25">#REF!</definedName>
    <definedName name="_______SBB1" localSheetId="26">#REF!</definedName>
    <definedName name="_______SBB1" localSheetId="44">#REF!</definedName>
    <definedName name="_______SBB1">#REF!</definedName>
    <definedName name="_______SBB2" localSheetId="4">#REF!</definedName>
    <definedName name="_______SBB2" localSheetId="13">#REF!</definedName>
    <definedName name="_______SBB2" localSheetId="28">#REF!</definedName>
    <definedName name="_______SBB2" localSheetId="34">#REF!</definedName>
    <definedName name="_______SBB2" localSheetId="35">#REF!</definedName>
    <definedName name="_______SBB2" localSheetId="40">#REF!</definedName>
    <definedName name="_______SBB2" localSheetId="25">#REF!</definedName>
    <definedName name="_______SBB2" localSheetId="26">#REF!</definedName>
    <definedName name="_______SBB2" localSheetId="44">#REF!</definedName>
    <definedName name="_______SBB2" localSheetId="42">#REF!</definedName>
    <definedName name="_______SBB2">#REF!</definedName>
    <definedName name="_______SBB3" localSheetId="4">#REF!</definedName>
    <definedName name="_______SBB3" localSheetId="13">#REF!</definedName>
    <definedName name="_______SBB3" localSheetId="28">#REF!</definedName>
    <definedName name="_______SBB3" localSheetId="34">#REF!</definedName>
    <definedName name="_______SBB3" localSheetId="35">#REF!</definedName>
    <definedName name="_______SBB3" localSheetId="40">#REF!</definedName>
    <definedName name="_______SBB3" localSheetId="25">#REF!</definedName>
    <definedName name="_______SBB3" localSheetId="26">#REF!</definedName>
    <definedName name="_______SBB3" localSheetId="44">#REF!</definedName>
    <definedName name="_______SBB3" localSheetId="42">#REF!</definedName>
    <definedName name="_______SBB3">#REF!</definedName>
    <definedName name="_______SBB4" localSheetId="4">#REF!</definedName>
    <definedName name="_______SBB4" localSheetId="13">#REF!</definedName>
    <definedName name="_______SBB4" localSheetId="28">#REF!</definedName>
    <definedName name="_______SBB4" localSheetId="34">#REF!</definedName>
    <definedName name="_______SBB4" localSheetId="35">#REF!</definedName>
    <definedName name="_______SBB4" localSheetId="40">#REF!</definedName>
    <definedName name="_______SBB4" localSheetId="25">#REF!</definedName>
    <definedName name="_______SBB4" localSheetId="26">#REF!</definedName>
    <definedName name="_______SBB4" localSheetId="44">#REF!</definedName>
    <definedName name="_______SBB4" localSheetId="42">#REF!</definedName>
    <definedName name="_______SBB4">#REF!</definedName>
    <definedName name="_______SBB5" localSheetId="4">#REF!</definedName>
    <definedName name="_______SBB5" localSheetId="13">#REF!</definedName>
    <definedName name="_______SBB5" localSheetId="28">#REF!</definedName>
    <definedName name="_______SBB5" localSheetId="34">#REF!</definedName>
    <definedName name="_______SBB5" localSheetId="35">#REF!</definedName>
    <definedName name="_______SBB5" localSheetId="40">#REF!</definedName>
    <definedName name="_______SBB5" localSheetId="25">#REF!</definedName>
    <definedName name="_______SBB5" localSheetId="26">#REF!</definedName>
    <definedName name="_______SBB5" localSheetId="44">#REF!</definedName>
    <definedName name="_______SBB5" localSheetId="42">#REF!</definedName>
    <definedName name="_______SBB5">#REF!</definedName>
    <definedName name="_______SHH1" localSheetId="4">#REF!</definedName>
    <definedName name="_______SHH1" localSheetId="13">#REF!</definedName>
    <definedName name="_______SHH1" localSheetId="28">#REF!</definedName>
    <definedName name="_______SHH1" localSheetId="34">#REF!</definedName>
    <definedName name="_______SHH1" localSheetId="35">#REF!</definedName>
    <definedName name="_______SHH1" localSheetId="40">#REF!</definedName>
    <definedName name="_______SHH1" localSheetId="25">#REF!</definedName>
    <definedName name="_______SHH1" localSheetId="26">#REF!</definedName>
    <definedName name="_______SHH1" localSheetId="44">#REF!</definedName>
    <definedName name="_______SHH1" localSheetId="42">#REF!</definedName>
    <definedName name="_______SHH1">#REF!</definedName>
    <definedName name="_______SHH2" localSheetId="4">#REF!</definedName>
    <definedName name="_______SHH2" localSheetId="13">#REF!</definedName>
    <definedName name="_______SHH2" localSheetId="28">#REF!</definedName>
    <definedName name="_______SHH2" localSheetId="34">#REF!</definedName>
    <definedName name="_______SHH2" localSheetId="35">#REF!</definedName>
    <definedName name="_______SHH2" localSheetId="40">#REF!</definedName>
    <definedName name="_______SHH2" localSheetId="25">#REF!</definedName>
    <definedName name="_______SHH2" localSheetId="26">#REF!</definedName>
    <definedName name="_______SHH2" localSheetId="44">#REF!</definedName>
    <definedName name="_______SHH2" localSheetId="42">#REF!</definedName>
    <definedName name="_______SHH2">#REF!</definedName>
    <definedName name="_______SHH3" localSheetId="4">#REF!</definedName>
    <definedName name="_______SHH3" localSheetId="13">#REF!</definedName>
    <definedName name="_______SHH3" localSheetId="28">#REF!</definedName>
    <definedName name="_______SHH3" localSheetId="34">#REF!</definedName>
    <definedName name="_______SHH3" localSheetId="35">#REF!</definedName>
    <definedName name="_______SHH3" localSheetId="40">#REF!</definedName>
    <definedName name="_______SHH3" localSheetId="25">#REF!</definedName>
    <definedName name="_______SHH3" localSheetId="26">#REF!</definedName>
    <definedName name="_______SHH3" localSheetId="44">#REF!</definedName>
    <definedName name="_______SHH3" localSheetId="42">#REF!</definedName>
    <definedName name="_______SHH3">#REF!</definedName>
    <definedName name="______fg34444" localSheetId="38">BlankMacro1</definedName>
    <definedName name="______fg34444" localSheetId="4">BlankMacro1</definedName>
    <definedName name="______fg34444" localSheetId="13">BlankMacro1</definedName>
    <definedName name="______fg34444" localSheetId="28">BlankMacro1</definedName>
    <definedName name="______fg34444" localSheetId="34">BlankMacro1</definedName>
    <definedName name="______fg34444" localSheetId="35">BlankMacro1</definedName>
    <definedName name="______fg34444" localSheetId="46">BlankMacro1</definedName>
    <definedName name="______fg34444" localSheetId="40">BlankMacro1</definedName>
    <definedName name="______fg34444" localSheetId="3">BlankMacro1</definedName>
    <definedName name="______fg34444" localSheetId="12">BlankMacro1</definedName>
    <definedName name="______fg34444" localSheetId="15">BlankMacro1</definedName>
    <definedName name="______fg34444" localSheetId="25">BlankMacro1</definedName>
    <definedName name="______fg34444" localSheetId="26">BlankMacro1</definedName>
    <definedName name="______fg34444" localSheetId="2">BlankMacro1</definedName>
    <definedName name="______fg34444" localSheetId="44">BlankMacro1</definedName>
    <definedName name="______fg34444" localSheetId="45">BlankMacro1</definedName>
    <definedName name="______fg34444" localSheetId="50">BlankMacro1</definedName>
    <definedName name="______fg34444" localSheetId="42">BlankMacro1</definedName>
    <definedName name="______fg34444">BlankMacro1</definedName>
    <definedName name="______hun1" localSheetId="4">[4]설계조건!#REF!</definedName>
    <definedName name="______hun1" localSheetId="13">[4]설계조건!#REF!</definedName>
    <definedName name="______hun1">[4]설계조건!#REF!</definedName>
    <definedName name="______hun2" localSheetId="4">[4]설계조건!#REF!</definedName>
    <definedName name="______hun2" localSheetId="13">[4]설계조건!#REF!</definedName>
    <definedName name="______hun2">[4]설계조건!#REF!</definedName>
    <definedName name="______LL1">[2]Sheet17!$C$2</definedName>
    <definedName name="______LL2">[2]Sheet17!$C$3</definedName>
    <definedName name="______LL3">[2]Sheet17!$C$4</definedName>
    <definedName name="______LR1">[2]Sheet17!$F$2</definedName>
    <definedName name="______LR2">[2]Sheet17!$F$3</definedName>
    <definedName name="______LR3">[2]Sheet17!$F$4</definedName>
    <definedName name="______PNO10" localSheetId="4">[1]INPUT!#REF!</definedName>
    <definedName name="______PNO10" localSheetId="13">[1]INPUT!#REF!</definedName>
    <definedName name="______PNO10" localSheetId="28">[1]INPUT!#REF!</definedName>
    <definedName name="______PNO10" localSheetId="34">[1]INPUT!#REF!</definedName>
    <definedName name="______PNO10" localSheetId="35">[1]INPUT!#REF!</definedName>
    <definedName name="______PNO10" localSheetId="46">[1]INPUT!#REF!</definedName>
    <definedName name="______PNO10" localSheetId="40">[1]INPUT!#REF!</definedName>
    <definedName name="______PNO10" localSheetId="26">[1]INPUT!#REF!</definedName>
    <definedName name="______PNO10" localSheetId="44">[1]INPUT!#REF!</definedName>
    <definedName name="______PNO10" localSheetId="42">[1]INPUT!#REF!</definedName>
    <definedName name="______PNO10">[1]INPUT!#REF!</definedName>
    <definedName name="______PNO3" localSheetId="38">[1]INPUT!#REF!</definedName>
    <definedName name="______PNO3" localSheetId="4">[1]INPUT!#REF!</definedName>
    <definedName name="______PNO3" localSheetId="13">[1]INPUT!#REF!</definedName>
    <definedName name="______PNO3" localSheetId="28">[1]INPUT!#REF!</definedName>
    <definedName name="______PNO3" localSheetId="34">[1]INPUT!#REF!</definedName>
    <definedName name="______PNO3" localSheetId="35">[1]INPUT!#REF!</definedName>
    <definedName name="______PNO3" localSheetId="46">[1]INPUT!#REF!</definedName>
    <definedName name="______PNO3" localSheetId="40">[1]INPUT!#REF!</definedName>
    <definedName name="______PNO3" localSheetId="25">[1]INPUT!#REF!</definedName>
    <definedName name="______PNO3" localSheetId="26">[1]INPUT!#REF!</definedName>
    <definedName name="______PNO3" localSheetId="44">[1]INPUT!#REF!</definedName>
    <definedName name="______PNO3" localSheetId="42">[1]INPUT!#REF!</definedName>
    <definedName name="______PNO3">[1]INPUT!#REF!</definedName>
    <definedName name="______PNO4" localSheetId="38">[1]INPUT!#REF!</definedName>
    <definedName name="______PNO4" localSheetId="4">[1]INPUT!#REF!</definedName>
    <definedName name="______PNO4" localSheetId="13">[1]INPUT!#REF!</definedName>
    <definedName name="______PNO4" localSheetId="28">[1]INPUT!#REF!</definedName>
    <definedName name="______PNO4" localSheetId="34">[1]INPUT!#REF!</definedName>
    <definedName name="______PNO4" localSheetId="35">[1]INPUT!#REF!</definedName>
    <definedName name="______PNO4" localSheetId="46">[1]INPUT!#REF!</definedName>
    <definedName name="______PNO4" localSheetId="40">[1]INPUT!#REF!</definedName>
    <definedName name="______PNO4" localSheetId="25">[1]INPUT!#REF!</definedName>
    <definedName name="______PNO4" localSheetId="44">[1]INPUT!#REF!</definedName>
    <definedName name="______PNO4" localSheetId="42">[1]INPUT!#REF!</definedName>
    <definedName name="______PNO4">[1]INPUT!#REF!</definedName>
    <definedName name="______PNO5" localSheetId="38">[1]INPUT!#REF!</definedName>
    <definedName name="______PNO5" localSheetId="4">[1]INPUT!#REF!</definedName>
    <definedName name="______PNO5" localSheetId="13">[1]INPUT!#REF!</definedName>
    <definedName name="______PNO5" localSheetId="28">[1]INPUT!#REF!</definedName>
    <definedName name="______PNO5" localSheetId="34">[1]INPUT!#REF!</definedName>
    <definedName name="______PNO5" localSheetId="35">[1]INPUT!#REF!</definedName>
    <definedName name="______PNO5" localSheetId="46">[1]INPUT!#REF!</definedName>
    <definedName name="______PNO5" localSheetId="40">[1]INPUT!#REF!</definedName>
    <definedName name="______PNO5" localSheetId="25">[1]INPUT!#REF!</definedName>
    <definedName name="______PNO5" localSheetId="44">[1]INPUT!#REF!</definedName>
    <definedName name="______PNO5" localSheetId="42">[1]INPUT!#REF!</definedName>
    <definedName name="______PNO5">[1]INPUT!#REF!</definedName>
    <definedName name="______PNO6" localSheetId="38">[1]INPUT!#REF!</definedName>
    <definedName name="______PNO6" localSheetId="4">[1]INPUT!#REF!</definedName>
    <definedName name="______PNO6" localSheetId="13">[1]INPUT!#REF!</definedName>
    <definedName name="______PNO6" localSheetId="28">[1]INPUT!#REF!</definedName>
    <definedName name="______PNO6" localSheetId="34">[1]INPUT!#REF!</definedName>
    <definedName name="______PNO6" localSheetId="35">[1]INPUT!#REF!</definedName>
    <definedName name="______PNO6" localSheetId="46">[1]INPUT!#REF!</definedName>
    <definedName name="______PNO6" localSheetId="40">[1]INPUT!#REF!</definedName>
    <definedName name="______PNO6" localSheetId="25">[1]INPUT!#REF!</definedName>
    <definedName name="______PNO6" localSheetId="44">[1]INPUT!#REF!</definedName>
    <definedName name="______PNO6" localSheetId="42">[1]INPUT!#REF!</definedName>
    <definedName name="______PNO6">[1]INPUT!#REF!</definedName>
    <definedName name="______PNO7" localSheetId="4">[1]INPUT!#REF!</definedName>
    <definedName name="______PNO7" localSheetId="13">[1]INPUT!#REF!</definedName>
    <definedName name="______PNO7" localSheetId="28">[1]INPUT!#REF!</definedName>
    <definedName name="______PNO7" localSheetId="34">[1]INPUT!#REF!</definedName>
    <definedName name="______PNO7" localSheetId="35">[1]INPUT!#REF!</definedName>
    <definedName name="______PNO7" localSheetId="46">[1]INPUT!#REF!</definedName>
    <definedName name="______PNO7" localSheetId="40">[1]INPUT!#REF!</definedName>
    <definedName name="______PNO7" localSheetId="44">[1]INPUT!#REF!</definedName>
    <definedName name="______PNO7" localSheetId="42">[1]INPUT!#REF!</definedName>
    <definedName name="______PNO7">[1]INPUT!#REF!</definedName>
    <definedName name="______PNO8" localSheetId="4">[1]INPUT!#REF!</definedName>
    <definedName name="______PNO8" localSheetId="13">[1]INPUT!#REF!</definedName>
    <definedName name="______PNO8" localSheetId="28">[1]INPUT!#REF!</definedName>
    <definedName name="______PNO8" localSheetId="34">[1]INPUT!#REF!</definedName>
    <definedName name="______PNO8" localSheetId="35">[1]INPUT!#REF!</definedName>
    <definedName name="______PNO8" localSheetId="46">[1]INPUT!#REF!</definedName>
    <definedName name="______PNO8" localSheetId="40">[1]INPUT!#REF!</definedName>
    <definedName name="______PNO8" localSheetId="44">[1]INPUT!#REF!</definedName>
    <definedName name="______PNO8" localSheetId="42">[1]INPUT!#REF!</definedName>
    <definedName name="______PNO8">[1]INPUT!#REF!</definedName>
    <definedName name="______PNO9" localSheetId="4">[1]INPUT!#REF!</definedName>
    <definedName name="______PNO9" localSheetId="13">[1]INPUT!#REF!</definedName>
    <definedName name="______PNO9" localSheetId="28">[1]INPUT!#REF!</definedName>
    <definedName name="______PNO9" localSheetId="34">[1]INPUT!#REF!</definedName>
    <definedName name="______PNO9" localSheetId="35">[1]INPUT!#REF!</definedName>
    <definedName name="______PNO9" localSheetId="46">[1]INPUT!#REF!</definedName>
    <definedName name="______PNO9" localSheetId="40">[1]INPUT!#REF!</definedName>
    <definedName name="______PNO9" localSheetId="44">[1]INPUT!#REF!</definedName>
    <definedName name="______PNO9" localSheetId="42">[1]INPUT!#REF!</definedName>
    <definedName name="______PNO9">[1]INPUT!#REF!</definedName>
    <definedName name="______qs1" localSheetId="4">[4]설계조건!#REF!</definedName>
    <definedName name="______qs1" localSheetId="13">[4]설계조건!#REF!</definedName>
    <definedName name="______qs1">[4]설계조건!#REF!</definedName>
    <definedName name="______qs12" localSheetId="4">[4]설계조건!#REF!</definedName>
    <definedName name="______qs12" localSheetId="13">[4]설계조건!#REF!</definedName>
    <definedName name="______qs12">[4]설계조건!#REF!</definedName>
    <definedName name="______qs2" localSheetId="4">[4]설계조건!#REF!</definedName>
    <definedName name="______qs2" localSheetId="13">[4]설계조건!#REF!</definedName>
    <definedName name="______qs2">[4]설계조건!#REF!</definedName>
    <definedName name="______qs22" localSheetId="4">[4]설계조건!#REF!</definedName>
    <definedName name="______qs22" localSheetId="13">[4]설계조건!#REF!</definedName>
    <definedName name="______qs22">[4]설계조건!#REF!</definedName>
    <definedName name="______SBB1" localSheetId="4">#REF!</definedName>
    <definedName name="______SBB1" localSheetId="13">#REF!</definedName>
    <definedName name="______SBB1" localSheetId="28">#REF!</definedName>
    <definedName name="______SBB1" localSheetId="34">#REF!</definedName>
    <definedName name="______SBB1" localSheetId="35">#REF!</definedName>
    <definedName name="______SBB1" localSheetId="40">#REF!</definedName>
    <definedName name="______SBB1" localSheetId="25">#REF!</definedName>
    <definedName name="______SBB1" localSheetId="26">#REF!</definedName>
    <definedName name="______SBB1" localSheetId="44">#REF!</definedName>
    <definedName name="______SBB1" localSheetId="42">#REF!</definedName>
    <definedName name="______SBB1">#REF!</definedName>
    <definedName name="______SBB2" localSheetId="38">#REF!</definedName>
    <definedName name="______SBB2" localSheetId="4">#REF!</definedName>
    <definedName name="______SBB2" localSheetId="13">#REF!</definedName>
    <definedName name="______SBB2" localSheetId="28">#REF!</definedName>
    <definedName name="______SBB2" localSheetId="34">#REF!</definedName>
    <definedName name="______SBB2" localSheetId="35">#REF!</definedName>
    <definedName name="______SBB2" localSheetId="46">#REF!</definedName>
    <definedName name="______SBB2" localSheetId="40">#REF!</definedName>
    <definedName name="______SBB2" localSheetId="25">#REF!</definedName>
    <definedName name="______SBB2" localSheetId="26">#REF!</definedName>
    <definedName name="______SBB2" localSheetId="44">#REF!</definedName>
    <definedName name="______SBB2" localSheetId="42">#REF!</definedName>
    <definedName name="______SBB2">#REF!</definedName>
    <definedName name="______SBB3" localSheetId="38">#REF!</definedName>
    <definedName name="______SBB3" localSheetId="4">#REF!</definedName>
    <definedName name="______SBB3" localSheetId="13">#REF!</definedName>
    <definedName name="______SBB3" localSheetId="28">#REF!</definedName>
    <definedName name="______SBB3" localSheetId="34">#REF!</definedName>
    <definedName name="______SBB3" localSheetId="35">#REF!</definedName>
    <definedName name="______SBB3" localSheetId="46">#REF!</definedName>
    <definedName name="______SBB3" localSheetId="40">#REF!</definedName>
    <definedName name="______SBB3" localSheetId="25">#REF!</definedName>
    <definedName name="______SBB3" localSheetId="26">#REF!</definedName>
    <definedName name="______SBB3" localSheetId="44">#REF!</definedName>
    <definedName name="______SBB3" localSheetId="42">#REF!</definedName>
    <definedName name="______SBB3">#REF!</definedName>
    <definedName name="______SBB4" localSheetId="38">#REF!</definedName>
    <definedName name="______SBB4" localSheetId="4">#REF!</definedName>
    <definedName name="______SBB4" localSheetId="13">#REF!</definedName>
    <definedName name="______SBB4" localSheetId="28">#REF!</definedName>
    <definedName name="______SBB4" localSheetId="34">#REF!</definedName>
    <definedName name="______SBB4" localSheetId="35">#REF!</definedName>
    <definedName name="______SBB4" localSheetId="46">#REF!</definedName>
    <definedName name="______SBB4" localSheetId="40">#REF!</definedName>
    <definedName name="______SBB4" localSheetId="25">#REF!</definedName>
    <definedName name="______SBB4" localSheetId="26">#REF!</definedName>
    <definedName name="______SBB4" localSheetId="44">#REF!</definedName>
    <definedName name="______SBB4" localSheetId="42">#REF!</definedName>
    <definedName name="______SBB4">#REF!</definedName>
    <definedName name="______SBB5" localSheetId="4">#REF!</definedName>
    <definedName name="______SBB5" localSheetId="13">#REF!</definedName>
    <definedName name="______SBB5" localSheetId="28">#REF!</definedName>
    <definedName name="______SBB5" localSheetId="34">#REF!</definedName>
    <definedName name="______SBB5" localSheetId="35">#REF!</definedName>
    <definedName name="______SBB5" localSheetId="46">#REF!</definedName>
    <definedName name="______SBB5" localSheetId="40">#REF!</definedName>
    <definedName name="______SBB5" localSheetId="25">#REF!</definedName>
    <definedName name="______SBB5" localSheetId="26">#REF!</definedName>
    <definedName name="______SBB5" localSheetId="44">#REF!</definedName>
    <definedName name="______SBB5" localSheetId="42">#REF!</definedName>
    <definedName name="______SBB5">#REF!</definedName>
    <definedName name="______SHH1" localSheetId="4">#REF!</definedName>
    <definedName name="______SHH1" localSheetId="13">#REF!</definedName>
    <definedName name="______SHH1" localSheetId="28">#REF!</definedName>
    <definedName name="______SHH1" localSheetId="34">#REF!</definedName>
    <definedName name="______SHH1" localSheetId="35">#REF!</definedName>
    <definedName name="______SHH1" localSheetId="46">#REF!</definedName>
    <definedName name="______SHH1" localSheetId="40">#REF!</definedName>
    <definedName name="______SHH1" localSheetId="25">#REF!</definedName>
    <definedName name="______SHH1" localSheetId="26">#REF!</definedName>
    <definedName name="______SHH1" localSheetId="44">#REF!</definedName>
    <definedName name="______SHH1" localSheetId="42">#REF!</definedName>
    <definedName name="______SHH1">#REF!</definedName>
    <definedName name="______SHH2" localSheetId="4">#REF!</definedName>
    <definedName name="______SHH2" localSheetId="13">#REF!</definedName>
    <definedName name="______SHH2" localSheetId="28">#REF!</definedName>
    <definedName name="______SHH2" localSheetId="34">#REF!</definedName>
    <definedName name="______SHH2" localSheetId="35">#REF!</definedName>
    <definedName name="______SHH2" localSheetId="46">#REF!</definedName>
    <definedName name="______SHH2" localSheetId="40">#REF!</definedName>
    <definedName name="______SHH2" localSheetId="25">#REF!</definedName>
    <definedName name="______SHH2" localSheetId="26">#REF!</definedName>
    <definedName name="______SHH2" localSheetId="44">#REF!</definedName>
    <definedName name="______SHH2" localSheetId="42">#REF!</definedName>
    <definedName name="______SHH2">#REF!</definedName>
    <definedName name="______SHH3" localSheetId="4">#REF!</definedName>
    <definedName name="______SHH3" localSheetId="13">#REF!</definedName>
    <definedName name="______SHH3" localSheetId="28">#REF!</definedName>
    <definedName name="______SHH3" localSheetId="34">#REF!</definedName>
    <definedName name="______SHH3" localSheetId="35">#REF!</definedName>
    <definedName name="______SHH3" localSheetId="46">#REF!</definedName>
    <definedName name="______SHH3" localSheetId="40">#REF!</definedName>
    <definedName name="______SHH3" localSheetId="25">#REF!</definedName>
    <definedName name="______SHH3" localSheetId="26">#REF!</definedName>
    <definedName name="______SHH3" localSheetId="44">#REF!</definedName>
    <definedName name="______SHH3" localSheetId="42">#REF!</definedName>
    <definedName name="______SHH3">#REF!</definedName>
    <definedName name="______TW1" localSheetId="4">#REF!</definedName>
    <definedName name="______TW1" localSheetId="13">#REF!</definedName>
    <definedName name="______TW1" localSheetId="2">#REF!</definedName>
    <definedName name="______TW1">#REF!</definedName>
    <definedName name="______TW2" localSheetId="4">#REF!</definedName>
    <definedName name="______TW2" localSheetId="13">#REF!</definedName>
    <definedName name="______TW2" localSheetId="2">#REF!</definedName>
    <definedName name="______TW2">#REF!</definedName>
    <definedName name="______wd1" localSheetId="4">[4]설계조건!#REF!</definedName>
    <definedName name="______wd1" localSheetId="13">[4]설계조건!#REF!</definedName>
    <definedName name="______wd1">[4]설계조건!#REF!</definedName>
    <definedName name="______wd2" localSheetId="4">[4]설계조건!#REF!</definedName>
    <definedName name="______wd2" localSheetId="13">[4]설계조건!#REF!</definedName>
    <definedName name="______wd2">[4]설계조건!#REF!</definedName>
    <definedName name="______ㄹㅇㄴㄹ" localSheetId="4" hidden="1">#REF!</definedName>
    <definedName name="______ㄹㅇㄴㄹ" localSheetId="13" hidden="1">#REF!</definedName>
    <definedName name="______ㄹㅇㄴㄹ" hidden="1">#REF!</definedName>
    <definedName name="_____BVS1" localSheetId="4">#REF!</definedName>
    <definedName name="_____BVS1" localSheetId="13">#REF!</definedName>
    <definedName name="_____BVS1" localSheetId="2">#REF!</definedName>
    <definedName name="_____BVS1">#REF!</definedName>
    <definedName name="_____BVS2" localSheetId="4">#REF!</definedName>
    <definedName name="_____BVS2" localSheetId="13">#REF!</definedName>
    <definedName name="_____BVS2" localSheetId="2">#REF!</definedName>
    <definedName name="_____BVS2">#REF!</definedName>
    <definedName name="_____fg34444" localSheetId="38">BlankMacro1</definedName>
    <definedName name="_____fg34444" localSheetId="4">BlankMacro1</definedName>
    <definedName name="_____fg34444" localSheetId="13">BlankMacro1</definedName>
    <definedName name="_____fg34444" localSheetId="28">BlankMacro1</definedName>
    <definedName name="_____fg34444" localSheetId="34">BlankMacro1</definedName>
    <definedName name="_____fg34444" localSheetId="35">BlankMacro1</definedName>
    <definedName name="_____fg34444" localSheetId="46">BlankMacro1</definedName>
    <definedName name="_____fg34444" localSheetId="40">BlankMacro1</definedName>
    <definedName name="_____fg34444" localSheetId="3">BlankMacro1</definedName>
    <definedName name="_____fg34444" localSheetId="12">BlankMacro1</definedName>
    <definedName name="_____fg34444" localSheetId="15">BlankMacro1</definedName>
    <definedName name="_____fg34444" localSheetId="25">BlankMacro1</definedName>
    <definedName name="_____fg34444" localSheetId="26">BlankMacro1</definedName>
    <definedName name="_____fg34444" localSheetId="2">BlankMacro1</definedName>
    <definedName name="_____fg34444" localSheetId="44">BlankMacro1</definedName>
    <definedName name="_____fg34444" localSheetId="42">BlankMacro1</definedName>
    <definedName name="_____fg34444">BlankMacro1</definedName>
    <definedName name="_____HSH1" localSheetId="4">#REF!</definedName>
    <definedName name="_____HSH1" localSheetId="13">#REF!</definedName>
    <definedName name="_____HSH1" localSheetId="2">#REF!</definedName>
    <definedName name="_____HSH1">#REF!</definedName>
    <definedName name="_____HSH2" localSheetId="4">#REF!</definedName>
    <definedName name="_____HSH2" localSheetId="13">#REF!</definedName>
    <definedName name="_____HSH2" localSheetId="2">#REF!</definedName>
    <definedName name="_____HSH2">#REF!</definedName>
    <definedName name="_____hun1" localSheetId="4">[4]설계조건!#REF!</definedName>
    <definedName name="_____hun1" localSheetId="13">[4]설계조건!#REF!</definedName>
    <definedName name="_____hun1">[4]설계조건!#REF!</definedName>
    <definedName name="_____hun2" localSheetId="4">[4]설계조건!#REF!</definedName>
    <definedName name="_____hun2" localSheetId="13">[4]설계조건!#REF!</definedName>
    <definedName name="_____hun2">[4]설계조건!#REF!</definedName>
    <definedName name="_____JS1" localSheetId="4">#REF!</definedName>
    <definedName name="_____JS1" localSheetId="13">#REF!</definedName>
    <definedName name="_____JS1" localSheetId="2">#REF!</definedName>
    <definedName name="_____JS1">#REF!</definedName>
    <definedName name="_____JS2" localSheetId="4">#REF!</definedName>
    <definedName name="_____JS2" localSheetId="13">#REF!</definedName>
    <definedName name="_____JS2" localSheetId="2">#REF!</definedName>
    <definedName name="_____JS2">#REF!</definedName>
    <definedName name="_____LL1">[2]Sheet17!$C$2</definedName>
    <definedName name="_____LL2">[2]Sheet17!$C$3</definedName>
    <definedName name="_____LL3">[2]Sheet17!$C$4</definedName>
    <definedName name="_____LR1">[2]Sheet17!$F$2</definedName>
    <definedName name="_____LR2">[2]Sheet17!$F$3</definedName>
    <definedName name="_____LR3">[2]Sheet17!$F$4</definedName>
    <definedName name="_____LS1" localSheetId="4">#REF!</definedName>
    <definedName name="_____LS1" localSheetId="13">#REF!</definedName>
    <definedName name="_____LS1" localSheetId="2">#REF!</definedName>
    <definedName name="_____LS1">#REF!</definedName>
    <definedName name="_____LS2" localSheetId="4">#REF!</definedName>
    <definedName name="_____LS2" localSheetId="13">#REF!</definedName>
    <definedName name="_____LS2" localSheetId="2">#REF!</definedName>
    <definedName name="_____LS2">#REF!</definedName>
    <definedName name="_____LS3" localSheetId="4">#REF!</definedName>
    <definedName name="_____LS3" localSheetId="13">#REF!</definedName>
    <definedName name="_____LS3" localSheetId="2">#REF!</definedName>
    <definedName name="_____LS3">#REF!</definedName>
    <definedName name="_____LS4" localSheetId="4">#REF!</definedName>
    <definedName name="_____LS4" localSheetId="13">#REF!</definedName>
    <definedName name="_____LS4" localSheetId="2">#REF!</definedName>
    <definedName name="_____LS4">#REF!</definedName>
    <definedName name="_____NP1" localSheetId="4">#REF!</definedName>
    <definedName name="_____NP1" localSheetId="13">#REF!</definedName>
    <definedName name="_____NP1" localSheetId="2">#REF!</definedName>
    <definedName name="_____NP1">#REF!</definedName>
    <definedName name="_____NP2" localSheetId="4">#REF!</definedName>
    <definedName name="_____NP2" localSheetId="13">#REF!</definedName>
    <definedName name="_____NP2" localSheetId="2">#REF!</definedName>
    <definedName name="_____NP2">#REF!</definedName>
    <definedName name="_____NS1" localSheetId="4">#REF!</definedName>
    <definedName name="_____NS1" localSheetId="13">#REF!</definedName>
    <definedName name="_____NS1" localSheetId="2">#REF!</definedName>
    <definedName name="_____NS1">#REF!</definedName>
    <definedName name="_____NS2" localSheetId="4">#REF!</definedName>
    <definedName name="_____NS2" localSheetId="13">#REF!</definedName>
    <definedName name="_____NS2" localSheetId="2">#REF!</definedName>
    <definedName name="_____NS2">#REF!</definedName>
    <definedName name="_____NS3" localSheetId="4">#REF!</definedName>
    <definedName name="_____NS3" localSheetId="13">#REF!</definedName>
    <definedName name="_____NS3" localSheetId="2">#REF!</definedName>
    <definedName name="_____NS3">#REF!</definedName>
    <definedName name="_____NS4" localSheetId="4">#REF!</definedName>
    <definedName name="_____NS4" localSheetId="13">#REF!</definedName>
    <definedName name="_____NS4" localSheetId="2">#REF!</definedName>
    <definedName name="_____NS4">#REF!</definedName>
    <definedName name="_____NSH1" localSheetId="4">#REF!</definedName>
    <definedName name="_____NSH1" localSheetId="13">#REF!</definedName>
    <definedName name="_____NSH1" localSheetId="2">#REF!</definedName>
    <definedName name="_____NSH1">#REF!</definedName>
    <definedName name="_____NSH2" localSheetId="4">#REF!</definedName>
    <definedName name="_____NSH2" localSheetId="13">#REF!</definedName>
    <definedName name="_____NSH2" localSheetId="2">#REF!</definedName>
    <definedName name="_____NSH2">#REF!</definedName>
    <definedName name="_____pa1" localSheetId="4">#REF!</definedName>
    <definedName name="_____pa1" localSheetId="13">#REF!</definedName>
    <definedName name="_____pa1" localSheetId="2">#REF!</definedName>
    <definedName name="_____pa1">#REF!</definedName>
    <definedName name="_____pa2" localSheetId="4">#REF!</definedName>
    <definedName name="_____pa2" localSheetId="13">#REF!</definedName>
    <definedName name="_____pa2" localSheetId="2">#REF!</definedName>
    <definedName name="_____pa2">#REF!</definedName>
    <definedName name="_____pl1" localSheetId="4">#REF!</definedName>
    <definedName name="_____pl1" localSheetId="13">#REF!</definedName>
    <definedName name="_____pl1" localSheetId="2">#REF!</definedName>
    <definedName name="_____pl1">#REF!</definedName>
    <definedName name="_____PL2" localSheetId="4">#REF!</definedName>
    <definedName name="_____PL2" localSheetId="13">#REF!</definedName>
    <definedName name="_____PL2" localSheetId="2">#REF!</definedName>
    <definedName name="_____PL2">#REF!</definedName>
    <definedName name="_____PL3" localSheetId="4">#REF!</definedName>
    <definedName name="_____PL3" localSheetId="13">#REF!</definedName>
    <definedName name="_____PL3" localSheetId="2">#REF!</definedName>
    <definedName name="_____PL3">#REF!</definedName>
    <definedName name="_____PNO10" localSheetId="38">[1]INPUT!#REF!</definedName>
    <definedName name="_____PNO10" localSheetId="4">[5]법면블럭!#REF!</definedName>
    <definedName name="_____PNO10" localSheetId="13">[5]법면블럭!#REF!</definedName>
    <definedName name="_____PNO10" localSheetId="28">[1]INPUT!#REF!</definedName>
    <definedName name="_____PNO10" localSheetId="34">[1]INPUT!#REF!</definedName>
    <definedName name="_____PNO10" localSheetId="35">[1]INPUT!#REF!</definedName>
    <definedName name="_____PNO10" localSheetId="46">[1]INPUT!#REF!</definedName>
    <definedName name="_____PNO10" localSheetId="40">[1]INPUT!#REF!</definedName>
    <definedName name="_____PNO10" localSheetId="25">[1]INPUT!#REF!</definedName>
    <definedName name="_____PNO10" localSheetId="26">[1]INPUT!#REF!</definedName>
    <definedName name="_____PNO10" localSheetId="44">[1]INPUT!#REF!</definedName>
    <definedName name="_____PNO10" localSheetId="42">[1]INPUT!#REF!</definedName>
    <definedName name="_____PNO10">[1]INPUT!#REF!</definedName>
    <definedName name="_____PNO3" localSheetId="4">[5]법면블럭!#REF!</definedName>
    <definedName name="_____PNO3" localSheetId="13">[5]법면블럭!#REF!</definedName>
    <definedName name="_____PNO3" localSheetId="28">[1]INPUT!#REF!</definedName>
    <definedName name="_____PNO3" localSheetId="34">[1]INPUT!#REF!</definedName>
    <definedName name="_____PNO3" localSheetId="35">[1]INPUT!#REF!</definedName>
    <definedName name="_____PNO3" localSheetId="46">[1]INPUT!#REF!</definedName>
    <definedName name="_____PNO3" localSheetId="40">[1]INPUT!#REF!</definedName>
    <definedName name="_____PNO3" localSheetId="25">[1]INPUT!#REF!</definedName>
    <definedName name="_____PNO3" localSheetId="26">[1]INPUT!#REF!</definedName>
    <definedName name="_____PNO3" localSheetId="44">[1]INPUT!#REF!</definedName>
    <definedName name="_____PNO3" localSheetId="45">[1]INPUT!#REF!</definedName>
    <definedName name="_____PNO3" localSheetId="50">[1]INPUT!#REF!</definedName>
    <definedName name="_____PNO3" localSheetId="42">[1]INPUT!#REF!</definedName>
    <definedName name="_____PNO3">[1]INPUT!#REF!</definedName>
    <definedName name="_____PNO4" localSheetId="4">[5]법면블럭!#REF!</definedName>
    <definedName name="_____PNO4" localSheetId="13">[5]법면블럭!#REF!</definedName>
    <definedName name="_____PNO4" localSheetId="28">[1]INPUT!#REF!</definedName>
    <definedName name="_____PNO4" localSheetId="34">[1]INPUT!#REF!</definedName>
    <definedName name="_____PNO4" localSheetId="35">[1]INPUT!#REF!</definedName>
    <definedName name="_____PNO4" localSheetId="46">[1]INPUT!#REF!</definedName>
    <definedName name="_____PNO4" localSheetId="40">[1]INPUT!#REF!</definedName>
    <definedName name="_____PNO4" localSheetId="44">[1]INPUT!#REF!</definedName>
    <definedName name="_____PNO4" localSheetId="45">[1]INPUT!#REF!</definedName>
    <definedName name="_____PNO4" localSheetId="42">[1]INPUT!#REF!</definedName>
    <definedName name="_____PNO4">[1]INPUT!#REF!</definedName>
    <definedName name="_____PNO5" localSheetId="4">[5]법면블럭!#REF!</definedName>
    <definedName name="_____PNO5" localSheetId="13">[5]법면블럭!#REF!</definedName>
    <definedName name="_____PNO5" localSheetId="28">[1]INPUT!#REF!</definedName>
    <definedName name="_____PNO5" localSheetId="34">[1]INPUT!#REF!</definedName>
    <definedName name="_____PNO5" localSheetId="35">[1]INPUT!#REF!</definedName>
    <definedName name="_____PNO5" localSheetId="46">[1]INPUT!#REF!</definedName>
    <definedName name="_____PNO5" localSheetId="40">[1]INPUT!#REF!</definedName>
    <definedName name="_____PNO5" localSheetId="44">[1]INPUT!#REF!</definedName>
    <definedName name="_____PNO5" localSheetId="45">[1]INPUT!#REF!</definedName>
    <definedName name="_____PNO5" localSheetId="42">[1]INPUT!#REF!</definedName>
    <definedName name="_____PNO5">[1]INPUT!#REF!</definedName>
    <definedName name="_____PNO6" localSheetId="4">[5]법면블럭!#REF!</definedName>
    <definedName name="_____PNO6" localSheetId="13">[5]법면블럭!#REF!</definedName>
    <definedName name="_____PNO6" localSheetId="28">[1]INPUT!#REF!</definedName>
    <definedName name="_____PNO6" localSheetId="34">[1]INPUT!#REF!</definedName>
    <definedName name="_____PNO6" localSheetId="35">[1]INPUT!#REF!</definedName>
    <definedName name="_____PNO6" localSheetId="46">[1]INPUT!#REF!</definedName>
    <definedName name="_____PNO6" localSheetId="40">[1]INPUT!#REF!</definedName>
    <definedName name="_____PNO6" localSheetId="44">[1]INPUT!#REF!</definedName>
    <definedName name="_____PNO6" localSheetId="42">[1]INPUT!#REF!</definedName>
    <definedName name="_____PNO6">[1]INPUT!#REF!</definedName>
    <definedName name="_____PNO7" localSheetId="4">[5]법면블럭!#REF!</definedName>
    <definedName name="_____PNO7" localSheetId="13">[5]법면블럭!#REF!</definedName>
    <definedName name="_____PNO7" localSheetId="28">[1]INPUT!#REF!</definedName>
    <definedName name="_____PNO7" localSheetId="34">[1]INPUT!#REF!</definedName>
    <definedName name="_____PNO7" localSheetId="35">[1]INPUT!#REF!</definedName>
    <definedName name="_____PNO7" localSheetId="46">[1]INPUT!#REF!</definedName>
    <definedName name="_____PNO7" localSheetId="40">[1]INPUT!#REF!</definedName>
    <definedName name="_____PNO7" localSheetId="44">[1]INPUT!#REF!</definedName>
    <definedName name="_____PNO7" localSheetId="42">[1]INPUT!#REF!</definedName>
    <definedName name="_____PNO7">[1]INPUT!#REF!</definedName>
    <definedName name="_____PNO8" localSheetId="4">[5]법면블럭!#REF!</definedName>
    <definedName name="_____PNO8" localSheetId="13">[5]법면블럭!#REF!</definedName>
    <definedName name="_____PNO8" localSheetId="28">[1]INPUT!#REF!</definedName>
    <definedName name="_____PNO8" localSheetId="34">[1]INPUT!#REF!</definedName>
    <definedName name="_____PNO8" localSheetId="35">[1]INPUT!#REF!</definedName>
    <definedName name="_____PNO8" localSheetId="46">[1]INPUT!#REF!</definedName>
    <definedName name="_____PNO8" localSheetId="40">[1]INPUT!#REF!</definedName>
    <definedName name="_____PNO8" localSheetId="44">[1]INPUT!#REF!</definedName>
    <definedName name="_____PNO8" localSheetId="42">[1]INPUT!#REF!</definedName>
    <definedName name="_____PNO8">[1]INPUT!#REF!</definedName>
    <definedName name="_____PNO9" localSheetId="4">[5]법면블럭!#REF!</definedName>
    <definedName name="_____PNO9" localSheetId="13">[5]법면블럭!#REF!</definedName>
    <definedName name="_____PNO9" localSheetId="28">[1]INPUT!#REF!</definedName>
    <definedName name="_____PNO9" localSheetId="34">[1]INPUT!#REF!</definedName>
    <definedName name="_____PNO9" localSheetId="35">[1]INPUT!#REF!</definedName>
    <definedName name="_____PNO9" localSheetId="46">[1]INPUT!#REF!</definedName>
    <definedName name="_____PNO9" localSheetId="40">[1]INPUT!#REF!</definedName>
    <definedName name="_____PNO9" localSheetId="44">[1]INPUT!#REF!</definedName>
    <definedName name="_____PNO9" localSheetId="42">[1]INPUT!#REF!</definedName>
    <definedName name="_____PNO9">[1]INPUT!#REF!</definedName>
    <definedName name="_____qs1" localSheetId="4">[4]설계조건!#REF!</definedName>
    <definedName name="_____qs1" localSheetId="13">[4]설계조건!#REF!</definedName>
    <definedName name="_____qs1">[4]설계조건!#REF!</definedName>
    <definedName name="_____qs12" localSheetId="4">[4]설계조건!#REF!</definedName>
    <definedName name="_____qs12" localSheetId="13">[4]설계조건!#REF!</definedName>
    <definedName name="_____qs12">[4]설계조건!#REF!</definedName>
    <definedName name="_____qs2" localSheetId="4">[4]설계조건!#REF!</definedName>
    <definedName name="_____qs2" localSheetId="13">[4]설계조건!#REF!</definedName>
    <definedName name="_____qs2">[4]설계조건!#REF!</definedName>
    <definedName name="_____qs22" localSheetId="4">[4]설계조건!#REF!</definedName>
    <definedName name="_____qs22" localSheetId="13">[4]설계조건!#REF!</definedName>
    <definedName name="_____qs22">[4]설계조건!#REF!</definedName>
    <definedName name="_____SA1" localSheetId="4">#REF!</definedName>
    <definedName name="_____SA1" localSheetId="13">#REF!</definedName>
    <definedName name="_____SA1" localSheetId="2">#REF!</definedName>
    <definedName name="_____SA1">#REF!</definedName>
    <definedName name="_____SBB1" localSheetId="38">#REF!</definedName>
    <definedName name="_____SBB1" localSheetId="4">[5]법면블럭!#REF!</definedName>
    <definedName name="_____SBB1" localSheetId="13">[5]법면블럭!#REF!</definedName>
    <definedName name="_____SBB1" localSheetId="28">#REF!</definedName>
    <definedName name="_____SBB1" localSheetId="34">#REF!</definedName>
    <definedName name="_____SBB1" localSheetId="35">#REF!</definedName>
    <definedName name="_____SBB1" localSheetId="46">#REF!</definedName>
    <definedName name="_____SBB1" localSheetId="40">#REF!</definedName>
    <definedName name="_____SBB1" localSheetId="25">#REF!</definedName>
    <definedName name="_____SBB1" localSheetId="26">#REF!</definedName>
    <definedName name="_____SBB1" localSheetId="44">#REF!</definedName>
    <definedName name="_____SBB1" localSheetId="42">#REF!</definedName>
    <definedName name="_____SBB1">#REF!</definedName>
    <definedName name="_____SBB2" localSheetId="38">#REF!</definedName>
    <definedName name="_____SBB2" localSheetId="4">[5]법면블럭!#REF!</definedName>
    <definedName name="_____SBB2" localSheetId="13">[5]법면블럭!#REF!</definedName>
    <definedName name="_____SBB2" localSheetId="28">#REF!</definedName>
    <definedName name="_____SBB2" localSheetId="34">#REF!</definedName>
    <definedName name="_____SBB2" localSheetId="35">#REF!</definedName>
    <definedName name="_____SBB2" localSheetId="46">#REF!</definedName>
    <definedName name="_____SBB2" localSheetId="40">#REF!</definedName>
    <definedName name="_____SBB2" localSheetId="25">#REF!</definedName>
    <definedName name="_____SBB2" localSheetId="26">#REF!</definedName>
    <definedName name="_____SBB2" localSheetId="44">#REF!</definedName>
    <definedName name="_____SBB2" localSheetId="42">#REF!</definedName>
    <definedName name="_____SBB2">#REF!</definedName>
    <definedName name="_____SBB3" localSheetId="38">#REF!</definedName>
    <definedName name="_____SBB3" localSheetId="4">[5]법면블럭!#REF!</definedName>
    <definedName name="_____SBB3" localSheetId="13">[5]법면블럭!#REF!</definedName>
    <definedName name="_____SBB3" localSheetId="28">#REF!</definedName>
    <definedName name="_____SBB3" localSheetId="34">#REF!</definedName>
    <definedName name="_____SBB3" localSheetId="35">#REF!</definedName>
    <definedName name="_____SBB3" localSheetId="46">#REF!</definedName>
    <definedName name="_____SBB3" localSheetId="40">#REF!</definedName>
    <definedName name="_____SBB3" localSheetId="25">#REF!</definedName>
    <definedName name="_____SBB3" localSheetId="26">#REF!</definedName>
    <definedName name="_____SBB3" localSheetId="44">#REF!</definedName>
    <definedName name="_____SBB3" localSheetId="42">#REF!</definedName>
    <definedName name="_____SBB3">#REF!</definedName>
    <definedName name="_____SBB4" localSheetId="4">[5]법면블럭!#REF!</definedName>
    <definedName name="_____SBB4" localSheetId="13">[5]법면블럭!#REF!</definedName>
    <definedName name="_____SBB4" localSheetId="28">#REF!</definedName>
    <definedName name="_____SBB4" localSheetId="34">#REF!</definedName>
    <definedName name="_____SBB4" localSheetId="35">#REF!</definedName>
    <definedName name="_____SBB4" localSheetId="46">#REF!</definedName>
    <definedName name="_____SBB4" localSheetId="40">#REF!</definedName>
    <definedName name="_____SBB4" localSheetId="25">#REF!</definedName>
    <definedName name="_____SBB4" localSheetId="26">#REF!</definedName>
    <definedName name="_____SBB4" localSheetId="44">#REF!</definedName>
    <definedName name="_____SBB4" localSheetId="42">#REF!</definedName>
    <definedName name="_____SBB4">#REF!</definedName>
    <definedName name="_____SBB5" localSheetId="4">[5]법면블럭!#REF!</definedName>
    <definedName name="_____SBB5" localSheetId="13">[5]법면블럭!#REF!</definedName>
    <definedName name="_____SBB5" localSheetId="28">#REF!</definedName>
    <definedName name="_____SBB5" localSheetId="34">#REF!</definedName>
    <definedName name="_____SBB5" localSheetId="35">#REF!</definedName>
    <definedName name="_____SBB5" localSheetId="46">#REF!</definedName>
    <definedName name="_____SBB5" localSheetId="40">#REF!</definedName>
    <definedName name="_____SBB5" localSheetId="25">#REF!</definedName>
    <definedName name="_____SBB5" localSheetId="26">#REF!</definedName>
    <definedName name="_____SBB5" localSheetId="44">#REF!</definedName>
    <definedName name="_____SBB5" localSheetId="42">#REF!</definedName>
    <definedName name="_____SBB5">#REF!</definedName>
    <definedName name="_____SHH1" localSheetId="4">[5]법면블럭!#REF!</definedName>
    <definedName name="_____SHH1" localSheetId="13">[5]법면블럭!#REF!</definedName>
    <definedName name="_____SHH1" localSheetId="28">#REF!</definedName>
    <definedName name="_____SHH1" localSheetId="34">#REF!</definedName>
    <definedName name="_____SHH1" localSheetId="35">#REF!</definedName>
    <definedName name="_____SHH1" localSheetId="46">#REF!</definedName>
    <definedName name="_____SHH1" localSheetId="40">#REF!</definedName>
    <definedName name="_____SHH1" localSheetId="25">#REF!</definedName>
    <definedName name="_____SHH1" localSheetId="26">#REF!</definedName>
    <definedName name="_____SHH1" localSheetId="44">#REF!</definedName>
    <definedName name="_____SHH1" localSheetId="42">#REF!</definedName>
    <definedName name="_____SHH1">#REF!</definedName>
    <definedName name="_____SHH2" localSheetId="4">[5]법면블럭!#REF!</definedName>
    <definedName name="_____SHH2" localSheetId="13">[5]법면블럭!#REF!</definedName>
    <definedName name="_____SHH2" localSheetId="28">#REF!</definedName>
    <definedName name="_____SHH2" localSheetId="34">#REF!</definedName>
    <definedName name="_____SHH2" localSheetId="35">#REF!</definedName>
    <definedName name="_____SHH2" localSheetId="46">#REF!</definedName>
    <definedName name="_____SHH2" localSheetId="40">#REF!</definedName>
    <definedName name="_____SHH2" localSheetId="25">#REF!</definedName>
    <definedName name="_____SHH2" localSheetId="26">#REF!</definedName>
    <definedName name="_____SHH2" localSheetId="44">#REF!</definedName>
    <definedName name="_____SHH2" localSheetId="42">#REF!</definedName>
    <definedName name="_____SHH2">#REF!</definedName>
    <definedName name="_____SHH3" localSheetId="4">[5]법면블럭!#REF!</definedName>
    <definedName name="_____SHH3" localSheetId="13">[5]법면블럭!#REF!</definedName>
    <definedName name="_____SHH3" localSheetId="28">#REF!</definedName>
    <definedName name="_____SHH3" localSheetId="34">#REF!</definedName>
    <definedName name="_____SHH3" localSheetId="35">#REF!</definedName>
    <definedName name="_____SHH3" localSheetId="46">#REF!</definedName>
    <definedName name="_____SHH3" localSheetId="40">#REF!</definedName>
    <definedName name="_____SHH3" localSheetId="25">#REF!</definedName>
    <definedName name="_____SHH3" localSheetId="26">#REF!</definedName>
    <definedName name="_____SHH3" localSheetId="44">#REF!</definedName>
    <definedName name="_____SHH3" localSheetId="42">#REF!</definedName>
    <definedName name="_____SHH3">#REF!</definedName>
    <definedName name="_____SS1" localSheetId="4">#REF!</definedName>
    <definedName name="_____SS1" localSheetId="13">#REF!</definedName>
    <definedName name="_____SS1" localSheetId="2">#REF!</definedName>
    <definedName name="_____SS1">#REF!</definedName>
    <definedName name="_____SS2" localSheetId="4">#REF!</definedName>
    <definedName name="_____SS2" localSheetId="13">#REF!</definedName>
    <definedName name="_____SS2" localSheetId="2">#REF!</definedName>
    <definedName name="_____SS2">#REF!</definedName>
    <definedName name="_____TC1" localSheetId="4">#REF!</definedName>
    <definedName name="_____TC1" localSheetId="13">#REF!</definedName>
    <definedName name="_____TC1" localSheetId="2">#REF!</definedName>
    <definedName name="_____TC1">#REF!</definedName>
    <definedName name="_____TC2" localSheetId="4">#REF!</definedName>
    <definedName name="_____TC2" localSheetId="13">#REF!</definedName>
    <definedName name="_____TC2" localSheetId="2">#REF!</definedName>
    <definedName name="_____TC2">#REF!</definedName>
    <definedName name="_____Ted1" localSheetId="4">#REF!</definedName>
    <definedName name="_____Ted1" localSheetId="13">#REF!</definedName>
    <definedName name="_____Ted1" localSheetId="2">#REF!</definedName>
    <definedName name="_____Ted1">#REF!</definedName>
    <definedName name="_____Ts1" localSheetId="4">#REF!</definedName>
    <definedName name="_____Ts1" localSheetId="13">#REF!</definedName>
    <definedName name="_____Ts1" localSheetId="2">#REF!</definedName>
    <definedName name="_____Ts1">#REF!</definedName>
    <definedName name="_____TW1" localSheetId="4">#REF!</definedName>
    <definedName name="_____TW1" localSheetId="13">#REF!</definedName>
    <definedName name="_____TW1" localSheetId="2">#REF!</definedName>
    <definedName name="_____TW1">#REF!</definedName>
    <definedName name="_____TW2" localSheetId="4">#REF!</definedName>
    <definedName name="_____TW2" localSheetId="13">#REF!</definedName>
    <definedName name="_____TW2" localSheetId="2">#REF!</definedName>
    <definedName name="_____TW2">#REF!</definedName>
    <definedName name="_____WC1" localSheetId="4">#REF!</definedName>
    <definedName name="_____WC1" localSheetId="13">#REF!</definedName>
    <definedName name="_____WC1" localSheetId="2">#REF!</definedName>
    <definedName name="_____WC1">#REF!</definedName>
    <definedName name="_____wd1" localSheetId="4">[4]설계조건!#REF!</definedName>
    <definedName name="_____wd1" localSheetId="13">[4]설계조건!#REF!</definedName>
    <definedName name="_____wd1">[4]설계조건!#REF!</definedName>
    <definedName name="_____wd2" localSheetId="4">[4]설계조건!#REF!</definedName>
    <definedName name="_____wd2" localSheetId="13">[4]설계조건!#REF!</definedName>
    <definedName name="_____wd2">[4]설계조건!#REF!</definedName>
    <definedName name="____BVS1" localSheetId="4">#REF!</definedName>
    <definedName name="____BVS1" localSheetId="13">#REF!</definedName>
    <definedName name="____BVS1" localSheetId="2">#REF!</definedName>
    <definedName name="____BVS1">#REF!</definedName>
    <definedName name="____BVS2" localSheetId="4">#REF!</definedName>
    <definedName name="____BVS2" localSheetId="13">#REF!</definedName>
    <definedName name="____BVS2" localSheetId="2">#REF!</definedName>
    <definedName name="____BVS2">#REF!</definedName>
    <definedName name="____fg34444" localSheetId="38">BlankMacro1</definedName>
    <definedName name="____fg34444" localSheetId="4">BlankMacro1</definedName>
    <definedName name="____fg34444" localSheetId="13">BlankMacro1</definedName>
    <definedName name="____fg34444" localSheetId="28">BlankMacro1</definedName>
    <definedName name="____fg34444" localSheetId="34">BlankMacro1</definedName>
    <definedName name="____fg34444" localSheetId="35">BlankMacro1</definedName>
    <definedName name="____fg34444" localSheetId="46">BlankMacro1</definedName>
    <definedName name="____fg34444" localSheetId="40">BlankMacro1</definedName>
    <definedName name="____fg34444" localSheetId="3">BlankMacro1</definedName>
    <definedName name="____fg34444" localSheetId="12">BlankMacro1</definedName>
    <definedName name="____fg34444" localSheetId="15">BlankMacro1</definedName>
    <definedName name="____fg34444" localSheetId="25">BlankMacro1</definedName>
    <definedName name="____fg34444" localSheetId="26">BlankMacro1</definedName>
    <definedName name="____fg34444" localSheetId="2">BlankMacro1</definedName>
    <definedName name="____fg34444" localSheetId="44">BlankMacro1</definedName>
    <definedName name="____fg34444" localSheetId="45">BlankMacro1</definedName>
    <definedName name="____fg34444" localSheetId="50">BlankMacro1</definedName>
    <definedName name="____fg34444" localSheetId="42">BlankMacro1</definedName>
    <definedName name="____fg34444">BlankMacro1</definedName>
    <definedName name="____HSH1" localSheetId="4">#REF!</definedName>
    <definedName name="____HSH1" localSheetId="13">#REF!</definedName>
    <definedName name="____HSH1" localSheetId="2">#REF!</definedName>
    <definedName name="____HSH1">#REF!</definedName>
    <definedName name="____HSH2" localSheetId="4">#REF!</definedName>
    <definedName name="____HSH2" localSheetId="13">#REF!</definedName>
    <definedName name="____HSH2" localSheetId="2">#REF!</definedName>
    <definedName name="____HSH2">#REF!</definedName>
    <definedName name="____hun1" localSheetId="4">[4]설계조건!#REF!</definedName>
    <definedName name="____hun1" localSheetId="13">[4]설계조건!#REF!</definedName>
    <definedName name="____hun1">[4]설계조건!#REF!</definedName>
    <definedName name="____hun2" localSheetId="4">[4]설계조건!#REF!</definedName>
    <definedName name="____hun2" localSheetId="13">[4]설계조건!#REF!</definedName>
    <definedName name="____hun2">[4]설계조건!#REF!</definedName>
    <definedName name="____JS1" localSheetId="4">#REF!</definedName>
    <definedName name="____JS1" localSheetId="13">#REF!</definedName>
    <definedName name="____JS1" localSheetId="2">#REF!</definedName>
    <definedName name="____JS1">#REF!</definedName>
    <definedName name="____JS2" localSheetId="4">#REF!</definedName>
    <definedName name="____JS2" localSheetId="13">#REF!</definedName>
    <definedName name="____JS2" localSheetId="2">#REF!</definedName>
    <definedName name="____JS2">#REF!</definedName>
    <definedName name="____LL1">[2]Sheet17!$C$2</definedName>
    <definedName name="____LL2">[2]Sheet17!$C$3</definedName>
    <definedName name="____LL3">[2]Sheet17!$C$4</definedName>
    <definedName name="____LR1">[2]Sheet17!$F$2</definedName>
    <definedName name="____LR2">[2]Sheet17!$F$3</definedName>
    <definedName name="____LR3">[2]Sheet17!$F$4</definedName>
    <definedName name="____LS1" localSheetId="4">#REF!</definedName>
    <definedName name="____LS1" localSheetId="13">#REF!</definedName>
    <definedName name="____LS1" localSheetId="2">#REF!</definedName>
    <definedName name="____LS1">#REF!</definedName>
    <definedName name="____LS2" localSheetId="4">#REF!</definedName>
    <definedName name="____LS2" localSheetId="13">#REF!</definedName>
    <definedName name="____LS2" localSheetId="2">#REF!</definedName>
    <definedName name="____LS2">#REF!</definedName>
    <definedName name="____LS3" localSheetId="4">#REF!</definedName>
    <definedName name="____LS3" localSheetId="13">#REF!</definedName>
    <definedName name="____LS3" localSheetId="2">#REF!</definedName>
    <definedName name="____LS3">#REF!</definedName>
    <definedName name="____LS4" localSheetId="4">#REF!</definedName>
    <definedName name="____LS4" localSheetId="13">#REF!</definedName>
    <definedName name="____LS4" localSheetId="2">#REF!</definedName>
    <definedName name="____LS4">#REF!</definedName>
    <definedName name="____NP1" localSheetId="4">#REF!</definedName>
    <definedName name="____NP1" localSheetId="13">#REF!</definedName>
    <definedName name="____NP1" localSheetId="2">#REF!</definedName>
    <definedName name="____NP1">#REF!</definedName>
    <definedName name="____NP2" localSheetId="4">#REF!</definedName>
    <definedName name="____NP2" localSheetId="13">#REF!</definedName>
    <definedName name="____NP2" localSheetId="2">#REF!</definedName>
    <definedName name="____NP2">#REF!</definedName>
    <definedName name="____NS1" localSheetId="4">#REF!</definedName>
    <definedName name="____NS1" localSheetId="13">#REF!</definedName>
    <definedName name="____NS1" localSheetId="2">#REF!</definedName>
    <definedName name="____NS1">#REF!</definedName>
    <definedName name="____NS2" localSheetId="4">#REF!</definedName>
    <definedName name="____NS2" localSheetId="13">#REF!</definedName>
    <definedName name="____NS2" localSheetId="2">#REF!</definedName>
    <definedName name="____NS2">#REF!</definedName>
    <definedName name="____NS3" localSheetId="4">#REF!</definedName>
    <definedName name="____NS3" localSheetId="13">#REF!</definedName>
    <definedName name="____NS3" localSheetId="2">#REF!</definedName>
    <definedName name="____NS3">#REF!</definedName>
    <definedName name="____NS4" localSheetId="4">#REF!</definedName>
    <definedName name="____NS4" localSheetId="13">#REF!</definedName>
    <definedName name="____NS4" localSheetId="2">#REF!</definedName>
    <definedName name="____NS4">#REF!</definedName>
    <definedName name="____NSH1" localSheetId="4">#REF!</definedName>
    <definedName name="____NSH1" localSheetId="13">#REF!</definedName>
    <definedName name="____NSH1" localSheetId="2">#REF!</definedName>
    <definedName name="____NSH1">#REF!</definedName>
    <definedName name="____NSH2" localSheetId="4">#REF!</definedName>
    <definedName name="____NSH2" localSheetId="13">#REF!</definedName>
    <definedName name="____NSH2" localSheetId="2">#REF!</definedName>
    <definedName name="____NSH2">#REF!</definedName>
    <definedName name="____pa1" localSheetId="4">#REF!</definedName>
    <definedName name="____pa1" localSheetId="13">#REF!</definedName>
    <definedName name="____pa1" localSheetId="2">#REF!</definedName>
    <definedName name="____pa1">#REF!</definedName>
    <definedName name="____pa2" localSheetId="4">#REF!</definedName>
    <definedName name="____pa2" localSheetId="13">#REF!</definedName>
    <definedName name="____pa2" localSheetId="2">#REF!</definedName>
    <definedName name="____pa2">#REF!</definedName>
    <definedName name="____pl1" localSheetId="4">#REF!</definedName>
    <definedName name="____pl1" localSheetId="13">#REF!</definedName>
    <definedName name="____pl1" localSheetId="2">#REF!</definedName>
    <definedName name="____pl1">#REF!</definedName>
    <definedName name="____PL2" localSheetId="4">#REF!</definedName>
    <definedName name="____PL2" localSheetId="13">#REF!</definedName>
    <definedName name="____PL2" localSheetId="2">#REF!</definedName>
    <definedName name="____PL2">#REF!</definedName>
    <definedName name="____PL3" localSheetId="4">#REF!</definedName>
    <definedName name="____PL3" localSheetId="13">#REF!</definedName>
    <definedName name="____PL3" localSheetId="2">#REF!</definedName>
    <definedName name="____PL3">#REF!</definedName>
    <definedName name="____PNO10" localSheetId="38">[1]INPUT!#REF!</definedName>
    <definedName name="____PNO10" localSheetId="4">[5]법면블럭!#REF!</definedName>
    <definedName name="____PNO10" localSheetId="13">[5]법면블럭!#REF!</definedName>
    <definedName name="____PNO10" localSheetId="28">[1]INPUT!#REF!</definedName>
    <definedName name="____PNO10" localSheetId="34">[1]INPUT!#REF!</definedName>
    <definedName name="____PNO10" localSheetId="35">[1]INPUT!#REF!</definedName>
    <definedName name="____PNO10" localSheetId="46">[1]INPUT!#REF!</definedName>
    <definedName name="____PNO10" localSheetId="40">[1]INPUT!#REF!</definedName>
    <definedName name="____PNO10" localSheetId="25">[1]INPUT!#REF!</definedName>
    <definedName name="____PNO10" localSheetId="26">[1]INPUT!#REF!</definedName>
    <definedName name="____PNO10" localSheetId="44">[1]INPUT!#REF!</definedName>
    <definedName name="____PNO10" localSheetId="42">[1]INPUT!#REF!</definedName>
    <definedName name="____PNO10">[1]INPUT!#REF!</definedName>
    <definedName name="____PNO3" localSheetId="38">[1]INPUT!#REF!</definedName>
    <definedName name="____PNO3" localSheetId="4">[5]법면블럭!#REF!</definedName>
    <definedName name="____PNO3" localSheetId="13">[5]법면블럭!#REF!</definedName>
    <definedName name="____PNO3" localSheetId="28">[1]INPUT!#REF!</definedName>
    <definedName name="____PNO3" localSheetId="34">[1]INPUT!#REF!</definedName>
    <definedName name="____PNO3" localSheetId="35">[1]INPUT!#REF!</definedName>
    <definedName name="____PNO3" localSheetId="46">[1]INPUT!#REF!</definedName>
    <definedName name="____PNO3" localSheetId="40">[1]INPUT!#REF!</definedName>
    <definedName name="____PNO3" localSheetId="25">[1]INPUT!#REF!</definedName>
    <definedName name="____PNO3" localSheetId="26">[1]INPUT!#REF!</definedName>
    <definedName name="____PNO3" localSheetId="44">[1]INPUT!#REF!</definedName>
    <definedName name="____PNO3" localSheetId="42">[1]INPUT!#REF!</definedName>
    <definedName name="____PNO3">[1]INPUT!#REF!</definedName>
    <definedName name="____PNO4" localSheetId="38">[1]INPUT!#REF!</definedName>
    <definedName name="____PNO4" localSheetId="4">[5]법면블럭!#REF!</definedName>
    <definedName name="____PNO4" localSheetId="13">[5]법면블럭!#REF!</definedName>
    <definedName name="____PNO4" localSheetId="28">[1]INPUT!#REF!</definedName>
    <definedName name="____PNO4" localSheetId="34">[1]INPUT!#REF!</definedName>
    <definedName name="____PNO4" localSheetId="35">[1]INPUT!#REF!</definedName>
    <definedName name="____PNO4" localSheetId="46">[1]INPUT!#REF!</definedName>
    <definedName name="____PNO4" localSheetId="40">[1]INPUT!#REF!</definedName>
    <definedName name="____PNO4" localSheetId="25">[1]INPUT!#REF!</definedName>
    <definedName name="____PNO4" localSheetId="44">[1]INPUT!#REF!</definedName>
    <definedName name="____PNO4" localSheetId="42">[1]INPUT!#REF!</definedName>
    <definedName name="____PNO4">[1]INPUT!#REF!</definedName>
    <definedName name="____PNO5" localSheetId="38">[1]INPUT!#REF!</definedName>
    <definedName name="____PNO5" localSheetId="4">[5]법면블럭!#REF!</definedName>
    <definedName name="____PNO5" localSheetId="13">[5]법면블럭!#REF!</definedName>
    <definedName name="____PNO5" localSheetId="28">[1]INPUT!#REF!</definedName>
    <definedName name="____PNO5" localSheetId="34">[1]INPUT!#REF!</definedName>
    <definedName name="____PNO5" localSheetId="35">[1]INPUT!#REF!</definedName>
    <definedName name="____PNO5" localSheetId="46">[1]INPUT!#REF!</definedName>
    <definedName name="____PNO5" localSheetId="40">[1]INPUT!#REF!</definedName>
    <definedName name="____PNO5" localSheetId="25">[1]INPUT!#REF!</definedName>
    <definedName name="____PNO5" localSheetId="44">[1]INPUT!#REF!</definedName>
    <definedName name="____PNO5" localSheetId="42">[1]INPUT!#REF!</definedName>
    <definedName name="____PNO5">[1]INPUT!#REF!</definedName>
    <definedName name="____PNO6" localSheetId="4">[5]법면블럭!#REF!</definedName>
    <definedName name="____PNO6" localSheetId="13">[5]법면블럭!#REF!</definedName>
    <definedName name="____PNO6" localSheetId="28">[1]INPUT!#REF!</definedName>
    <definedName name="____PNO6" localSheetId="34">[1]INPUT!#REF!</definedName>
    <definedName name="____PNO6" localSheetId="35">[1]INPUT!#REF!</definedName>
    <definedName name="____PNO6" localSheetId="46">[1]INPUT!#REF!</definedName>
    <definedName name="____PNO6" localSheetId="40">[1]INPUT!#REF!</definedName>
    <definedName name="____PNO6" localSheetId="44">[1]INPUT!#REF!</definedName>
    <definedName name="____PNO6" localSheetId="42">[1]INPUT!#REF!</definedName>
    <definedName name="____PNO6">[1]INPUT!#REF!</definedName>
    <definedName name="____PNO7" localSheetId="4">[5]법면블럭!#REF!</definedName>
    <definedName name="____PNO7" localSheetId="13">[5]법면블럭!#REF!</definedName>
    <definedName name="____PNO7" localSheetId="28">[1]INPUT!#REF!</definedName>
    <definedName name="____PNO7" localSheetId="34">[1]INPUT!#REF!</definedName>
    <definedName name="____PNO7" localSheetId="35">[1]INPUT!#REF!</definedName>
    <definedName name="____PNO7" localSheetId="46">[1]INPUT!#REF!</definedName>
    <definedName name="____PNO7" localSheetId="40">[1]INPUT!#REF!</definedName>
    <definedName name="____PNO7" localSheetId="44">[1]INPUT!#REF!</definedName>
    <definedName name="____PNO7" localSheetId="42">[1]INPUT!#REF!</definedName>
    <definedName name="____PNO7">[1]INPUT!#REF!</definedName>
    <definedName name="____PNO8" localSheetId="4">[5]법면블럭!#REF!</definedName>
    <definedName name="____PNO8" localSheetId="13">[5]법면블럭!#REF!</definedName>
    <definedName name="____PNO8" localSheetId="28">[1]INPUT!#REF!</definedName>
    <definedName name="____PNO8" localSheetId="34">[1]INPUT!#REF!</definedName>
    <definedName name="____PNO8" localSheetId="35">[1]INPUT!#REF!</definedName>
    <definedName name="____PNO8" localSheetId="46">[1]INPUT!#REF!</definedName>
    <definedName name="____PNO8" localSheetId="40">[1]INPUT!#REF!</definedName>
    <definedName name="____PNO8" localSheetId="44">[1]INPUT!#REF!</definedName>
    <definedName name="____PNO8" localSheetId="42">[1]INPUT!#REF!</definedName>
    <definedName name="____PNO8">[1]INPUT!#REF!</definedName>
    <definedName name="____PNO9" localSheetId="4">[5]법면블럭!#REF!</definedName>
    <definedName name="____PNO9" localSheetId="13">[5]법면블럭!#REF!</definedName>
    <definedName name="____PNO9" localSheetId="28">[1]INPUT!#REF!</definedName>
    <definedName name="____PNO9" localSheetId="34">[1]INPUT!#REF!</definedName>
    <definedName name="____PNO9" localSheetId="35">[1]INPUT!#REF!</definedName>
    <definedName name="____PNO9" localSheetId="46">[1]INPUT!#REF!</definedName>
    <definedName name="____PNO9" localSheetId="40">[1]INPUT!#REF!</definedName>
    <definedName name="____PNO9" localSheetId="44">[1]INPUT!#REF!</definedName>
    <definedName name="____PNO9" localSheetId="42">[1]INPUT!#REF!</definedName>
    <definedName name="____PNO9">[1]INPUT!#REF!</definedName>
    <definedName name="____qs1" localSheetId="4">[4]설계조건!#REF!</definedName>
    <definedName name="____qs1" localSheetId="13">[4]설계조건!#REF!</definedName>
    <definedName name="____qs1">[4]설계조건!#REF!</definedName>
    <definedName name="____qs12" localSheetId="4">[4]설계조건!#REF!</definedName>
    <definedName name="____qs12" localSheetId="13">[4]설계조건!#REF!</definedName>
    <definedName name="____qs12">[4]설계조건!#REF!</definedName>
    <definedName name="____qs2" localSheetId="4">[4]설계조건!#REF!</definedName>
    <definedName name="____qs2" localSheetId="13">[4]설계조건!#REF!</definedName>
    <definedName name="____qs2">[4]설계조건!#REF!</definedName>
    <definedName name="____qs22" localSheetId="4">[4]설계조건!#REF!</definedName>
    <definedName name="____qs22" localSheetId="13">[4]설계조건!#REF!</definedName>
    <definedName name="____qs22">[4]설계조건!#REF!</definedName>
    <definedName name="____SA1" localSheetId="4">#REF!</definedName>
    <definedName name="____SA1" localSheetId="13">#REF!</definedName>
    <definedName name="____SA1" localSheetId="2">#REF!</definedName>
    <definedName name="____SA1">#REF!</definedName>
    <definedName name="____SBB1" localSheetId="38">#REF!</definedName>
    <definedName name="____SBB1" localSheetId="4">[5]법면블럭!#REF!</definedName>
    <definedName name="____SBB1" localSheetId="13">[5]법면블럭!#REF!</definedName>
    <definedName name="____SBB1" localSheetId="28">#REF!</definedName>
    <definedName name="____SBB1" localSheetId="34">#REF!</definedName>
    <definedName name="____SBB1" localSheetId="35">#REF!</definedName>
    <definedName name="____SBB1" localSheetId="46">#REF!</definedName>
    <definedName name="____SBB1" localSheetId="40">#REF!</definedName>
    <definedName name="____SBB1" localSheetId="25">#REF!</definedName>
    <definedName name="____SBB1" localSheetId="26">#REF!</definedName>
    <definedName name="____SBB1" localSheetId="44">#REF!</definedName>
    <definedName name="____SBB1" localSheetId="42">#REF!</definedName>
    <definedName name="____SBB1">#REF!</definedName>
    <definedName name="____SBB2" localSheetId="4">[5]법면블럭!#REF!</definedName>
    <definedName name="____SBB2" localSheetId="13">[5]법면블럭!#REF!</definedName>
    <definedName name="____SBB2" localSheetId="28">#REF!</definedName>
    <definedName name="____SBB2" localSheetId="34">#REF!</definedName>
    <definedName name="____SBB2" localSheetId="35">#REF!</definedName>
    <definedName name="____SBB2" localSheetId="46">#REF!</definedName>
    <definedName name="____SBB2" localSheetId="40">#REF!</definedName>
    <definedName name="____SBB2" localSheetId="25">#REF!</definedName>
    <definedName name="____SBB2" localSheetId="26">#REF!</definedName>
    <definedName name="____SBB2" localSheetId="44">#REF!</definedName>
    <definedName name="____SBB2" localSheetId="45">#REF!</definedName>
    <definedName name="____SBB2" localSheetId="50">#REF!</definedName>
    <definedName name="____SBB2" localSheetId="42">#REF!</definedName>
    <definedName name="____SBB2">#REF!</definedName>
    <definedName name="____SBB3" localSheetId="4">[5]법면블럭!#REF!</definedName>
    <definedName name="____SBB3" localSheetId="13">[5]법면블럭!#REF!</definedName>
    <definedName name="____SBB3" localSheetId="28">#REF!</definedName>
    <definedName name="____SBB3" localSheetId="34">#REF!</definedName>
    <definedName name="____SBB3" localSheetId="35">#REF!</definedName>
    <definedName name="____SBB3" localSheetId="46">#REF!</definedName>
    <definedName name="____SBB3" localSheetId="40">#REF!</definedName>
    <definedName name="____SBB3" localSheetId="25">#REF!</definedName>
    <definedName name="____SBB3" localSheetId="26">#REF!</definedName>
    <definedName name="____SBB3" localSheetId="44">#REF!</definedName>
    <definedName name="____SBB3" localSheetId="45">#REF!</definedName>
    <definedName name="____SBB3" localSheetId="50">#REF!</definedName>
    <definedName name="____SBB3" localSheetId="42">#REF!</definedName>
    <definedName name="____SBB3">#REF!</definedName>
    <definedName name="____SBB4" localSheetId="4">[5]법면블럭!#REF!</definedName>
    <definedName name="____SBB4" localSheetId="13">[5]법면블럭!#REF!</definedName>
    <definedName name="____SBB4" localSheetId="28">#REF!</definedName>
    <definedName name="____SBB4" localSheetId="34">#REF!</definedName>
    <definedName name="____SBB4" localSheetId="35">#REF!</definedName>
    <definedName name="____SBB4" localSheetId="46">#REF!</definedName>
    <definedName name="____SBB4" localSheetId="40">#REF!</definedName>
    <definedName name="____SBB4" localSheetId="25">#REF!</definedName>
    <definedName name="____SBB4" localSheetId="26">#REF!</definedName>
    <definedName name="____SBB4" localSheetId="44">#REF!</definedName>
    <definedName name="____SBB4" localSheetId="50">#REF!</definedName>
    <definedName name="____SBB4" localSheetId="42">#REF!</definedName>
    <definedName name="____SBB4">#REF!</definedName>
    <definedName name="____SBB5" localSheetId="4">[5]법면블럭!#REF!</definedName>
    <definedName name="____SBB5" localSheetId="13">[5]법면블럭!#REF!</definedName>
    <definedName name="____SBB5" localSheetId="28">#REF!</definedName>
    <definedName name="____SBB5" localSheetId="34">#REF!</definedName>
    <definedName name="____SBB5" localSheetId="35">#REF!</definedName>
    <definedName name="____SBB5" localSheetId="46">#REF!</definedName>
    <definedName name="____SBB5" localSheetId="40">#REF!</definedName>
    <definedName name="____SBB5" localSheetId="25">#REF!</definedName>
    <definedName name="____SBB5" localSheetId="26">#REF!</definedName>
    <definedName name="____SBB5" localSheetId="44">#REF!</definedName>
    <definedName name="____SBB5" localSheetId="42">#REF!</definedName>
    <definedName name="____SBB5">#REF!</definedName>
    <definedName name="____SHH1" localSheetId="4">[5]법면블럭!#REF!</definedName>
    <definedName name="____SHH1" localSheetId="13">[5]법면블럭!#REF!</definedName>
    <definedName name="____SHH1" localSheetId="28">#REF!</definedName>
    <definedName name="____SHH1" localSheetId="34">#REF!</definedName>
    <definedName name="____SHH1" localSheetId="35">#REF!</definedName>
    <definedName name="____SHH1" localSheetId="46">#REF!</definedName>
    <definedName name="____SHH1" localSheetId="40">#REF!</definedName>
    <definedName name="____SHH1" localSheetId="25">#REF!</definedName>
    <definedName name="____SHH1" localSheetId="26">#REF!</definedName>
    <definedName name="____SHH1" localSheetId="44">#REF!</definedName>
    <definedName name="____SHH1" localSheetId="42">#REF!</definedName>
    <definedName name="____SHH1">#REF!</definedName>
    <definedName name="____SHH2" localSheetId="4">[5]법면블럭!#REF!</definedName>
    <definedName name="____SHH2" localSheetId="13">[5]법면블럭!#REF!</definedName>
    <definedName name="____SHH2" localSheetId="28">#REF!</definedName>
    <definedName name="____SHH2" localSheetId="34">#REF!</definedName>
    <definedName name="____SHH2" localSheetId="35">#REF!</definedName>
    <definedName name="____SHH2" localSheetId="46">#REF!</definedName>
    <definedName name="____SHH2" localSheetId="40">#REF!</definedName>
    <definedName name="____SHH2" localSheetId="25">#REF!</definedName>
    <definedName name="____SHH2" localSheetId="26">#REF!</definedName>
    <definedName name="____SHH2" localSheetId="44">#REF!</definedName>
    <definedName name="____SHH2" localSheetId="42">#REF!</definedName>
    <definedName name="____SHH2">#REF!</definedName>
    <definedName name="____SHH3" localSheetId="4">[5]법면블럭!#REF!</definedName>
    <definedName name="____SHH3" localSheetId="13">[5]법면블럭!#REF!</definedName>
    <definedName name="____SHH3" localSheetId="28">#REF!</definedName>
    <definedName name="____SHH3" localSheetId="34">#REF!</definedName>
    <definedName name="____SHH3" localSheetId="35">#REF!</definedName>
    <definedName name="____SHH3" localSheetId="46">#REF!</definedName>
    <definedName name="____SHH3" localSheetId="40">#REF!</definedName>
    <definedName name="____SHH3" localSheetId="25">#REF!</definedName>
    <definedName name="____SHH3" localSheetId="26">#REF!</definedName>
    <definedName name="____SHH3" localSheetId="44">#REF!</definedName>
    <definedName name="____SHH3" localSheetId="42">#REF!</definedName>
    <definedName name="____SHH3">#REF!</definedName>
    <definedName name="____SS1" localSheetId="4">#REF!</definedName>
    <definedName name="____SS1" localSheetId="13">#REF!</definedName>
    <definedName name="____SS1" localSheetId="2">#REF!</definedName>
    <definedName name="____SS1">#REF!</definedName>
    <definedName name="____SS2" localSheetId="4">#REF!</definedName>
    <definedName name="____SS2" localSheetId="13">#REF!</definedName>
    <definedName name="____SS2" localSheetId="2">#REF!</definedName>
    <definedName name="____SS2">#REF!</definedName>
    <definedName name="____TC1" localSheetId="4">#REF!</definedName>
    <definedName name="____TC1" localSheetId="13">#REF!</definedName>
    <definedName name="____TC1" localSheetId="2">#REF!</definedName>
    <definedName name="____TC1">#REF!</definedName>
    <definedName name="____TC2" localSheetId="4">#REF!</definedName>
    <definedName name="____TC2" localSheetId="13">#REF!</definedName>
    <definedName name="____TC2" localSheetId="2">#REF!</definedName>
    <definedName name="____TC2">#REF!</definedName>
    <definedName name="____Ted1" localSheetId="4">#REF!</definedName>
    <definedName name="____Ted1" localSheetId="13">#REF!</definedName>
    <definedName name="____Ted1" localSheetId="2">#REF!</definedName>
    <definedName name="____Ted1">#REF!</definedName>
    <definedName name="____Ts1" localSheetId="4">#REF!</definedName>
    <definedName name="____Ts1" localSheetId="13">#REF!</definedName>
    <definedName name="____Ts1" localSheetId="2">#REF!</definedName>
    <definedName name="____Ts1">#REF!</definedName>
    <definedName name="____TW1" localSheetId="4">#REF!</definedName>
    <definedName name="____TW1" localSheetId="13">#REF!</definedName>
    <definedName name="____TW1">#REF!</definedName>
    <definedName name="____TW2" localSheetId="4">#REF!</definedName>
    <definedName name="____TW2" localSheetId="13">#REF!</definedName>
    <definedName name="____TW2">#REF!</definedName>
    <definedName name="____WC1" localSheetId="4">#REF!</definedName>
    <definedName name="____WC1" localSheetId="13">#REF!</definedName>
    <definedName name="____WC1" localSheetId="2">#REF!</definedName>
    <definedName name="____WC1">#REF!</definedName>
    <definedName name="____wd1" localSheetId="4">[4]설계조건!#REF!</definedName>
    <definedName name="____wd1" localSheetId="13">[4]설계조건!#REF!</definedName>
    <definedName name="____wd1">[4]설계조건!#REF!</definedName>
    <definedName name="____wd2" localSheetId="4">[4]설계조건!#REF!</definedName>
    <definedName name="____wd2" localSheetId="13">[4]설계조건!#REF!</definedName>
    <definedName name="____wd2">[4]설계조건!#REF!</definedName>
    <definedName name="___A1">#REF!</definedName>
    <definedName name="___BVS1" localSheetId="4">#REF!</definedName>
    <definedName name="___BVS1" localSheetId="13">#REF!</definedName>
    <definedName name="___BVS1">#REF!</definedName>
    <definedName name="___BVS2" localSheetId="4">#REF!</definedName>
    <definedName name="___BVS2" localSheetId="13">#REF!</definedName>
    <definedName name="___BVS2">#REF!</definedName>
    <definedName name="___ER465">#REF!</definedName>
    <definedName name="___fg34444" localSheetId="4">BlankMacro1</definedName>
    <definedName name="___fg34444" localSheetId="13">BlankMacro1</definedName>
    <definedName name="___fg34444" localSheetId="3">BlankMacro1</definedName>
    <definedName name="___fg34444" localSheetId="12">BlankMacro1</definedName>
    <definedName name="___fg34444" localSheetId="15">BlankMacro1</definedName>
    <definedName name="___fg34444" localSheetId="25">BlankMacro1</definedName>
    <definedName name="___fg34444" localSheetId="26">BlankMacro1</definedName>
    <definedName name="___fg34444" localSheetId="2">BlankMacro1</definedName>
    <definedName name="___fg34444">BlankMacro1</definedName>
    <definedName name="___HSH1" localSheetId="4">#REF!</definedName>
    <definedName name="___HSH1" localSheetId="13">#REF!</definedName>
    <definedName name="___HSH1">#REF!</definedName>
    <definedName name="___HSH2" localSheetId="4">#REF!</definedName>
    <definedName name="___HSH2" localSheetId="13">#REF!</definedName>
    <definedName name="___HSH2">#REF!</definedName>
    <definedName name="___hun1" localSheetId="4">[4]설계조건!#REF!</definedName>
    <definedName name="___hun1" localSheetId="13">[4]설계조건!#REF!</definedName>
    <definedName name="___hun1">[4]설계조건!#REF!</definedName>
    <definedName name="___hun2" localSheetId="4">[4]설계조건!#REF!</definedName>
    <definedName name="___hun2" localSheetId="13">[4]설계조건!#REF!</definedName>
    <definedName name="___hun2">[4]설계조건!#REF!</definedName>
    <definedName name="___JS1" localSheetId="4">#REF!</definedName>
    <definedName name="___JS1" localSheetId="13">#REF!</definedName>
    <definedName name="___JS1">#REF!</definedName>
    <definedName name="___JS2" localSheetId="4">#REF!</definedName>
    <definedName name="___JS2" localSheetId="13">#REF!</definedName>
    <definedName name="___JS2">#REF!</definedName>
    <definedName name="___LL1">[2]Sheet17!$C$2</definedName>
    <definedName name="___LL2">[2]Sheet17!$C$3</definedName>
    <definedName name="___LL3">[2]Sheet17!$C$4</definedName>
    <definedName name="___LR1">[2]Sheet17!$F$2</definedName>
    <definedName name="___LR2">[2]Sheet17!$F$3</definedName>
    <definedName name="___LR3">[2]Sheet17!$F$4</definedName>
    <definedName name="___LS1" localSheetId="4">#REF!</definedName>
    <definedName name="___LS1" localSheetId="13">#REF!</definedName>
    <definedName name="___LS1">#REF!</definedName>
    <definedName name="___LS2" localSheetId="4">#REF!</definedName>
    <definedName name="___LS2" localSheetId="13">#REF!</definedName>
    <definedName name="___LS2">#REF!</definedName>
    <definedName name="___LS3" localSheetId="4">#REF!</definedName>
    <definedName name="___LS3" localSheetId="13">#REF!</definedName>
    <definedName name="___LS3">#REF!</definedName>
    <definedName name="___LS4" localSheetId="4">#REF!</definedName>
    <definedName name="___LS4" localSheetId="13">#REF!</definedName>
    <definedName name="___LS4">#REF!</definedName>
    <definedName name="___NP1" localSheetId="4">#REF!</definedName>
    <definedName name="___NP1" localSheetId="13">#REF!</definedName>
    <definedName name="___NP1">#REF!</definedName>
    <definedName name="___NP2" localSheetId="4">#REF!</definedName>
    <definedName name="___NP2" localSheetId="13">#REF!</definedName>
    <definedName name="___NP2">#REF!</definedName>
    <definedName name="___NS1" localSheetId="4">#REF!</definedName>
    <definedName name="___NS1" localSheetId="13">#REF!</definedName>
    <definedName name="___NS1">#REF!</definedName>
    <definedName name="___NS2" localSheetId="4">#REF!</definedName>
    <definedName name="___NS2" localSheetId="13">#REF!</definedName>
    <definedName name="___NS2">#REF!</definedName>
    <definedName name="___NS3" localSheetId="4">#REF!</definedName>
    <definedName name="___NS3" localSheetId="13">#REF!</definedName>
    <definedName name="___NS3">#REF!</definedName>
    <definedName name="___NS4" localSheetId="4">#REF!</definedName>
    <definedName name="___NS4" localSheetId="13">#REF!</definedName>
    <definedName name="___NS4">#REF!</definedName>
    <definedName name="___NSH1" localSheetId="4">#REF!</definedName>
    <definedName name="___NSH1" localSheetId="13">#REF!</definedName>
    <definedName name="___NSH1">#REF!</definedName>
    <definedName name="___NSH2" localSheetId="4">#REF!</definedName>
    <definedName name="___NSH2" localSheetId="13">#REF!</definedName>
    <definedName name="___NSH2">#REF!</definedName>
    <definedName name="___P1" localSheetId="26">#REF!</definedName>
    <definedName name="___P1">#REF!</definedName>
    <definedName name="___P2" localSheetId="26">'[6]Sheet1 (2)'!#REF!</definedName>
    <definedName name="___P2">'[6]Sheet1 (2)'!#REF!</definedName>
    <definedName name="___pa1" localSheetId="4">#REF!</definedName>
    <definedName name="___pa1" localSheetId="13">#REF!</definedName>
    <definedName name="___pa1">#REF!</definedName>
    <definedName name="___pa2" localSheetId="4">#REF!</definedName>
    <definedName name="___pa2" localSheetId="13">#REF!</definedName>
    <definedName name="___pa2">#REF!</definedName>
    <definedName name="___pl1" localSheetId="4">#REF!</definedName>
    <definedName name="___pl1" localSheetId="13">#REF!</definedName>
    <definedName name="___pl1">#REF!</definedName>
    <definedName name="___PL2" localSheetId="4">#REF!</definedName>
    <definedName name="___PL2" localSheetId="13">#REF!</definedName>
    <definedName name="___PL2">#REF!</definedName>
    <definedName name="___PL3" localSheetId="4">#REF!</definedName>
    <definedName name="___PL3" localSheetId="13">#REF!</definedName>
    <definedName name="___PL3">#REF!</definedName>
    <definedName name="___PNO10" localSheetId="38">[1]INPUT!#REF!</definedName>
    <definedName name="___PNO10" localSheetId="4">[5]법면블럭!#REF!</definedName>
    <definedName name="___PNO10" localSheetId="13">[5]법면블럭!#REF!</definedName>
    <definedName name="___PNO10" localSheetId="28">[1]INPUT!#REF!</definedName>
    <definedName name="___PNO10" localSheetId="34">[1]INPUT!#REF!</definedName>
    <definedName name="___PNO10" localSheetId="35">[1]INPUT!#REF!</definedName>
    <definedName name="___PNO10" localSheetId="46">[1]INPUT!#REF!</definedName>
    <definedName name="___PNO10" localSheetId="40">[1]INPUT!#REF!</definedName>
    <definedName name="___PNO10" localSheetId="25">[1]INPUT!#REF!</definedName>
    <definedName name="___PNO10" localSheetId="26">[1]INPUT!#REF!</definedName>
    <definedName name="___PNO10" localSheetId="44">[1]INPUT!#REF!</definedName>
    <definedName name="___PNO10" localSheetId="45">[1]INPUT!#REF!</definedName>
    <definedName name="___PNO10" localSheetId="50">[1]INPUT!#REF!</definedName>
    <definedName name="___PNO10" localSheetId="42">[1]INPUT!#REF!</definedName>
    <definedName name="___PNO10">[1]INPUT!#REF!</definedName>
    <definedName name="___PNO3" localSheetId="4">[5]법면블럭!#REF!</definedName>
    <definedName name="___PNO3" localSheetId="13">[5]법면블럭!#REF!</definedName>
    <definedName name="___PNO3" localSheetId="28">[1]INPUT!#REF!</definedName>
    <definedName name="___PNO3" localSheetId="34">[1]INPUT!#REF!</definedName>
    <definedName name="___PNO3" localSheetId="35">[1]INPUT!#REF!</definedName>
    <definedName name="___PNO3" localSheetId="46">[1]INPUT!#REF!</definedName>
    <definedName name="___PNO3" localSheetId="40">[1]INPUT!#REF!</definedName>
    <definedName name="___PNO3" localSheetId="44">[1]INPUT!#REF!</definedName>
    <definedName name="___PNO3" localSheetId="45">[1]INPUT!#REF!</definedName>
    <definedName name="___PNO3" localSheetId="50">[1]INPUT!#REF!</definedName>
    <definedName name="___PNO3" localSheetId="42">[1]INPUT!#REF!</definedName>
    <definedName name="___PNO3">[1]INPUT!#REF!</definedName>
    <definedName name="___PNO4" localSheetId="4">[5]법면블럭!#REF!</definedName>
    <definedName name="___PNO4" localSheetId="13">[5]법면블럭!#REF!</definedName>
    <definedName name="___PNO4" localSheetId="28">[1]INPUT!#REF!</definedName>
    <definedName name="___PNO4" localSheetId="34">[1]INPUT!#REF!</definedName>
    <definedName name="___PNO4" localSheetId="35">[1]INPUT!#REF!</definedName>
    <definedName name="___PNO4" localSheetId="46">[1]INPUT!#REF!</definedName>
    <definedName name="___PNO4" localSheetId="40">[1]INPUT!#REF!</definedName>
    <definedName name="___PNO4" localSheetId="44">[1]INPUT!#REF!</definedName>
    <definedName name="___PNO4" localSheetId="45">[1]INPUT!#REF!</definedName>
    <definedName name="___PNO4" localSheetId="50">[1]INPUT!#REF!</definedName>
    <definedName name="___PNO4" localSheetId="42">[1]INPUT!#REF!</definedName>
    <definedName name="___PNO4">[1]INPUT!#REF!</definedName>
    <definedName name="___PNO5" localSheetId="4">[5]법면블럭!#REF!</definedName>
    <definedName name="___PNO5" localSheetId="13">[5]법면블럭!#REF!</definedName>
    <definedName name="___PNO5" localSheetId="28">[1]INPUT!#REF!</definedName>
    <definedName name="___PNO5" localSheetId="34">[1]INPUT!#REF!</definedName>
    <definedName name="___PNO5" localSheetId="35">[1]INPUT!#REF!</definedName>
    <definedName name="___PNO5" localSheetId="46">[1]INPUT!#REF!</definedName>
    <definedName name="___PNO5" localSheetId="40">[1]INPUT!#REF!</definedName>
    <definedName name="___PNO5" localSheetId="44">[1]INPUT!#REF!</definedName>
    <definedName name="___PNO5" localSheetId="45">[1]INPUT!#REF!</definedName>
    <definedName name="___PNO5" localSheetId="50">[1]INPUT!#REF!</definedName>
    <definedName name="___PNO5" localSheetId="42">[1]INPUT!#REF!</definedName>
    <definedName name="___PNO5">[1]INPUT!#REF!</definedName>
    <definedName name="___PNO6" localSheetId="4">[5]법면블럭!#REF!</definedName>
    <definedName name="___PNO6" localSheetId="13">[5]법면블럭!#REF!</definedName>
    <definedName name="___PNO6" localSheetId="28">[1]INPUT!#REF!</definedName>
    <definedName name="___PNO6" localSheetId="34">[1]INPUT!#REF!</definedName>
    <definedName name="___PNO6" localSheetId="35">[1]INPUT!#REF!</definedName>
    <definedName name="___PNO6" localSheetId="46">[1]INPUT!#REF!</definedName>
    <definedName name="___PNO6" localSheetId="40">[1]INPUT!#REF!</definedName>
    <definedName name="___PNO6" localSheetId="44">[1]INPUT!#REF!</definedName>
    <definedName name="___PNO6" localSheetId="42">[1]INPUT!#REF!</definedName>
    <definedName name="___PNO6">[1]INPUT!#REF!</definedName>
    <definedName name="___PNO7" localSheetId="4">[5]법면블럭!#REF!</definedName>
    <definedName name="___PNO7" localSheetId="13">[5]법면블럭!#REF!</definedName>
    <definedName name="___PNO7" localSheetId="28">[1]INPUT!#REF!</definedName>
    <definedName name="___PNO7" localSheetId="34">[1]INPUT!#REF!</definedName>
    <definedName name="___PNO7" localSheetId="35">[1]INPUT!#REF!</definedName>
    <definedName name="___PNO7" localSheetId="46">[1]INPUT!#REF!</definedName>
    <definedName name="___PNO7" localSheetId="40">[1]INPUT!#REF!</definedName>
    <definedName name="___PNO7" localSheetId="44">[1]INPUT!#REF!</definedName>
    <definedName name="___PNO7" localSheetId="42">[1]INPUT!#REF!</definedName>
    <definedName name="___PNO7">[1]INPUT!#REF!</definedName>
    <definedName name="___PNO8" localSheetId="4">[5]법면블럭!#REF!</definedName>
    <definedName name="___PNO8" localSheetId="13">[5]법면블럭!#REF!</definedName>
    <definedName name="___PNO8" localSheetId="28">[1]INPUT!#REF!</definedName>
    <definedName name="___PNO8" localSheetId="34">[1]INPUT!#REF!</definedName>
    <definedName name="___PNO8" localSheetId="35">[1]INPUT!#REF!</definedName>
    <definedName name="___PNO8" localSheetId="46">[1]INPUT!#REF!</definedName>
    <definedName name="___PNO8" localSheetId="40">[1]INPUT!#REF!</definedName>
    <definedName name="___PNO8" localSheetId="44">[1]INPUT!#REF!</definedName>
    <definedName name="___PNO8" localSheetId="42">[1]INPUT!#REF!</definedName>
    <definedName name="___PNO8">[1]INPUT!#REF!</definedName>
    <definedName name="___PNO9" localSheetId="4">[5]법면블럭!#REF!</definedName>
    <definedName name="___PNO9" localSheetId="13">[5]법면블럭!#REF!</definedName>
    <definedName name="___PNO9" localSheetId="28">[1]INPUT!#REF!</definedName>
    <definedName name="___PNO9" localSheetId="34">[1]INPUT!#REF!</definedName>
    <definedName name="___PNO9" localSheetId="35">[1]INPUT!#REF!</definedName>
    <definedName name="___PNO9" localSheetId="46">[1]INPUT!#REF!</definedName>
    <definedName name="___PNO9" localSheetId="40">[1]INPUT!#REF!</definedName>
    <definedName name="___PNO9" localSheetId="44">[1]INPUT!#REF!</definedName>
    <definedName name="___PNO9" localSheetId="42">[1]INPUT!#REF!</definedName>
    <definedName name="___PNO9">[1]INPUT!#REF!</definedName>
    <definedName name="___qs1" localSheetId="4">[4]설계조건!#REF!</definedName>
    <definedName name="___qs1" localSheetId="13">[4]설계조건!#REF!</definedName>
    <definedName name="___qs1">[4]설계조건!#REF!</definedName>
    <definedName name="___qs12" localSheetId="4">[4]설계조건!#REF!</definedName>
    <definedName name="___qs12" localSheetId="13">[4]설계조건!#REF!</definedName>
    <definedName name="___qs12">[4]설계조건!#REF!</definedName>
    <definedName name="___qs2" localSheetId="4">[4]설계조건!#REF!</definedName>
    <definedName name="___qs2" localSheetId="13">[4]설계조건!#REF!</definedName>
    <definedName name="___qs2">[4]설계조건!#REF!</definedName>
    <definedName name="___qs22" localSheetId="4">[4]설계조건!#REF!</definedName>
    <definedName name="___qs22" localSheetId="13">[4]설계조건!#REF!</definedName>
    <definedName name="___qs22">[4]설계조건!#REF!</definedName>
    <definedName name="___SA1" localSheetId="4">#REF!</definedName>
    <definedName name="___SA1" localSheetId="13">#REF!</definedName>
    <definedName name="___SA1">#REF!</definedName>
    <definedName name="___SBB1" localSheetId="4">[5]법면블럭!#REF!</definedName>
    <definedName name="___SBB1" localSheetId="13">[5]법면블럭!#REF!</definedName>
    <definedName name="___SBB1" localSheetId="28">#REF!</definedName>
    <definedName name="___SBB1" localSheetId="34">#REF!</definedName>
    <definedName name="___SBB1" localSheetId="35">#REF!</definedName>
    <definedName name="___SBB1" localSheetId="46">#REF!</definedName>
    <definedName name="___SBB1" localSheetId="40">#REF!</definedName>
    <definedName name="___SBB1" localSheetId="25">#REF!</definedName>
    <definedName name="___SBB1" localSheetId="26">#REF!</definedName>
    <definedName name="___SBB1" localSheetId="44">#REF!</definedName>
    <definedName name="___SBB1" localSheetId="45">#REF!</definedName>
    <definedName name="___SBB1" localSheetId="50">#REF!</definedName>
    <definedName name="___SBB1" localSheetId="42">#REF!</definedName>
    <definedName name="___SBB1">#REF!</definedName>
    <definedName name="___SBB2" localSheetId="4">[5]법면블럭!#REF!</definedName>
    <definedName name="___SBB2" localSheetId="13">[5]법면블럭!#REF!</definedName>
    <definedName name="___SBB2" localSheetId="28">#REF!</definedName>
    <definedName name="___SBB2" localSheetId="34">#REF!</definedName>
    <definedName name="___SBB2" localSheetId="35">#REF!</definedName>
    <definedName name="___SBB2" localSheetId="46">#REF!</definedName>
    <definedName name="___SBB2" localSheetId="40">#REF!</definedName>
    <definedName name="___SBB2" localSheetId="25">#REF!</definedName>
    <definedName name="___SBB2" localSheetId="26">#REF!</definedName>
    <definedName name="___SBB2" localSheetId="44">#REF!</definedName>
    <definedName name="___SBB2" localSheetId="50">#REF!</definedName>
    <definedName name="___SBB2" localSheetId="42">#REF!</definedName>
    <definedName name="___SBB2">#REF!</definedName>
    <definedName name="___SBB3" localSheetId="4">[5]법면블럭!#REF!</definedName>
    <definedName name="___SBB3" localSheetId="13">[5]법면블럭!#REF!</definedName>
    <definedName name="___SBB3" localSheetId="28">#REF!</definedName>
    <definedName name="___SBB3" localSheetId="34">#REF!</definedName>
    <definedName name="___SBB3" localSheetId="35">#REF!</definedName>
    <definedName name="___SBB3" localSheetId="46">#REF!</definedName>
    <definedName name="___SBB3" localSheetId="40">#REF!</definedName>
    <definedName name="___SBB3" localSheetId="25">#REF!</definedName>
    <definedName name="___SBB3" localSheetId="26">#REF!</definedName>
    <definedName name="___SBB3" localSheetId="44">#REF!</definedName>
    <definedName name="___SBB3" localSheetId="50">#REF!</definedName>
    <definedName name="___SBB3" localSheetId="42">#REF!</definedName>
    <definedName name="___SBB3">#REF!</definedName>
    <definedName name="___SBB4" localSheetId="4">[5]법면블럭!#REF!</definedName>
    <definedName name="___SBB4" localSheetId="13">[5]법면블럭!#REF!</definedName>
    <definedName name="___SBB4" localSheetId="28">#REF!</definedName>
    <definedName name="___SBB4" localSheetId="34">#REF!</definedName>
    <definedName name="___SBB4" localSheetId="35">#REF!</definedName>
    <definedName name="___SBB4" localSheetId="46">#REF!</definedName>
    <definedName name="___SBB4" localSheetId="40">#REF!</definedName>
    <definedName name="___SBB4" localSheetId="25">#REF!</definedName>
    <definedName name="___SBB4" localSheetId="26">#REF!</definedName>
    <definedName name="___SBB4" localSheetId="44">#REF!</definedName>
    <definedName name="___SBB4" localSheetId="42">#REF!</definedName>
    <definedName name="___SBB4">#REF!</definedName>
    <definedName name="___SBB5" localSheetId="4">[5]법면블럭!#REF!</definedName>
    <definedName name="___SBB5" localSheetId="13">[5]법면블럭!#REF!</definedName>
    <definedName name="___SBB5" localSheetId="28">#REF!</definedName>
    <definedName name="___SBB5" localSheetId="34">#REF!</definedName>
    <definedName name="___SBB5" localSheetId="35">#REF!</definedName>
    <definedName name="___SBB5" localSheetId="46">#REF!</definedName>
    <definedName name="___SBB5" localSheetId="40">#REF!</definedName>
    <definedName name="___SBB5" localSheetId="25">#REF!</definedName>
    <definedName name="___SBB5" localSheetId="26">#REF!</definedName>
    <definedName name="___SBB5" localSheetId="44">#REF!</definedName>
    <definedName name="___SBB5" localSheetId="42">#REF!</definedName>
    <definedName name="___SBB5">#REF!</definedName>
    <definedName name="___SHH1" localSheetId="4">[5]법면블럭!#REF!</definedName>
    <definedName name="___SHH1" localSheetId="13">[5]법면블럭!#REF!</definedName>
    <definedName name="___SHH1" localSheetId="28">#REF!</definedName>
    <definedName name="___SHH1" localSheetId="34">#REF!</definedName>
    <definedName name="___SHH1" localSheetId="35">#REF!</definedName>
    <definedName name="___SHH1" localSheetId="46">#REF!</definedName>
    <definedName name="___SHH1" localSheetId="40">#REF!</definedName>
    <definedName name="___SHH1" localSheetId="25">#REF!</definedName>
    <definedName name="___SHH1" localSheetId="26">#REF!</definedName>
    <definedName name="___SHH1" localSheetId="44">#REF!</definedName>
    <definedName name="___SHH1" localSheetId="42">#REF!</definedName>
    <definedName name="___SHH1">#REF!</definedName>
    <definedName name="___SHH2" localSheetId="4">[5]법면블럭!#REF!</definedName>
    <definedName name="___SHH2" localSheetId="13">[5]법면블럭!#REF!</definedName>
    <definedName name="___SHH2" localSheetId="28">#REF!</definedName>
    <definedName name="___SHH2" localSheetId="34">#REF!</definedName>
    <definedName name="___SHH2" localSheetId="35">#REF!</definedName>
    <definedName name="___SHH2" localSheetId="46">#REF!</definedName>
    <definedName name="___SHH2" localSheetId="40">#REF!</definedName>
    <definedName name="___SHH2" localSheetId="25">#REF!</definedName>
    <definedName name="___SHH2" localSheetId="26">#REF!</definedName>
    <definedName name="___SHH2" localSheetId="44">#REF!</definedName>
    <definedName name="___SHH2" localSheetId="42">#REF!</definedName>
    <definedName name="___SHH2">#REF!</definedName>
    <definedName name="___SHH3" localSheetId="4">[5]법면블럭!#REF!</definedName>
    <definedName name="___SHH3" localSheetId="13">[5]법면블럭!#REF!</definedName>
    <definedName name="___SHH3" localSheetId="28">#REF!</definedName>
    <definedName name="___SHH3" localSheetId="34">#REF!</definedName>
    <definedName name="___SHH3" localSheetId="35">#REF!</definedName>
    <definedName name="___SHH3" localSheetId="46">#REF!</definedName>
    <definedName name="___SHH3" localSheetId="40">#REF!</definedName>
    <definedName name="___SHH3" localSheetId="25">#REF!</definedName>
    <definedName name="___SHH3" localSheetId="26">#REF!</definedName>
    <definedName name="___SHH3" localSheetId="44">#REF!</definedName>
    <definedName name="___SHH3" localSheetId="42">#REF!</definedName>
    <definedName name="___SHH3">#REF!</definedName>
    <definedName name="___SS1" localSheetId="4">#REF!</definedName>
    <definedName name="___SS1" localSheetId="13">#REF!</definedName>
    <definedName name="___SS1">#REF!</definedName>
    <definedName name="___SS2" localSheetId="4">#REF!</definedName>
    <definedName name="___SS2" localSheetId="13">#REF!</definedName>
    <definedName name="___SS2">#REF!</definedName>
    <definedName name="___t5">#REF!</definedName>
    <definedName name="___TC1" localSheetId="4">#REF!</definedName>
    <definedName name="___TC1" localSheetId="13">#REF!</definedName>
    <definedName name="___TC1">#REF!</definedName>
    <definedName name="___TC2" localSheetId="4">#REF!</definedName>
    <definedName name="___TC2" localSheetId="13">#REF!</definedName>
    <definedName name="___TC2">#REF!</definedName>
    <definedName name="___Ted1" localSheetId="4">#REF!</definedName>
    <definedName name="___Ted1" localSheetId="13">#REF!</definedName>
    <definedName name="___Ted1">#REF!</definedName>
    <definedName name="___Ts1" localSheetId="4">#REF!</definedName>
    <definedName name="___Ts1" localSheetId="13">#REF!</definedName>
    <definedName name="___Ts1">#REF!</definedName>
    <definedName name="___TW1" localSheetId="4">#REF!</definedName>
    <definedName name="___TW1" localSheetId="13">#REF!</definedName>
    <definedName name="___TW1">#REF!</definedName>
    <definedName name="___TW2" localSheetId="4">#REF!</definedName>
    <definedName name="___TW2" localSheetId="13">#REF!</definedName>
    <definedName name="___TW2">#REF!</definedName>
    <definedName name="___WC1" localSheetId="4">#REF!</definedName>
    <definedName name="___WC1" localSheetId="13">#REF!</definedName>
    <definedName name="___WC1">#REF!</definedName>
    <definedName name="___wd1" localSheetId="4">[4]설계조건!#REF!</definedName>
    <definedName name="___wd1" localSheetId="13">[4]설계조건!#REF!</definedName>
    <definedName name="___wd1">[4]설계조건!#REF!</definedName>
    <definedName name="___wd2" localSheetId="4">[4]설계조건!#REF!</definedName>
    <definedName name="___wd2" localSheetId="13">[4]설계조건!#REF!</definedName>
    <definedName name="___wd2">[4]설계조건!#REF!</definedName>
    <definedName name="__123Graph_A" localSheetId="4" hidden="1">[7]최적단면!#REF!</definedName>
    <definedName name="__123Graph_A" localSheetId="13" hidden="1">[7]최적단면!#REF!</definedName>
    <definedName name="__123Graph_A" hidden="1">[7]최적단면!#REF!</definedName>
    <definedName name="__123Graph_B" localSheetId="4" hidden="1">[7]최적단면!#REF!</definedName>
    <definedName name="__123Graph_B" localSheetId="13" hidden="1">[7]최적단면!#REF!</definedName>
    <definedName name="__123Graph_B" hidden="1">[7]최적단면!#REF!</definedName>
    <definedName name="__123Graph_C" localSheetId="4" hidden="1">[7]최적단면!#REF!</definedName>
    <definedName name="__123Graph_C" localSheetId="13" hidden="1">[7]최적단면!#REF!</definedName>
    <definedName name="__123Graph_C" hidden="1">[7]최적단면!#REF!</definedName>
    <definedName name="__123Graph_D" localSheetId="4" hidden="1">[7]최적단면!#REF!</definedName>
    <definedName name="__123Graph_D" localSheetId="13" hidden="1">[7]최적단면!#REF!</definedName>
    <definedName name="__123Graph_D" hidden="1">[7]최적단면!#REF!</definedName>
    <definedName name="__123Graph_E" localSheetId="4" hidden="1">[7]최적단면!#REF!</definedName>
    <definedName name="__123Graph_E" localSheetId="13" hidden="1">[7]최적단면!#REF!</definedName>
    <definedName name="__123Graph_E" hidden="1">[7]최적단면!#REF!</definedName>
    <definedName name="__123Graph_X" hidden="1">[7]최적단면!$C$88:$C$108</definedName>
    <definedName name="__A1">#REF!</definedName>
    <definedName name="__BVS1" localSheetId="4">#REF!</definedName>
    <definedName name="__BVS1" localSheetId="13">#REF!</definedName>
    <definedName name="__BVS1">#REF!</definedName>
    <definedName name="__BVS2" localSheetId="4">#REF!</definedName>
    <definedName name="__BVS2" localSheetId="13">#REF!</definedName>
    <definedName name="__BVS2">#REF!</definedName>
    <definedName name="__ER465">#REF!</definedName>
    <definedName name="__fg34444" localSheetId="38">BlankMacro1</definedName>
    <definedName name="__fg34444" localSheetId="4">BlankMacro1</definedName>
    <definedName name="__fg34444" localSheetId="13">BlankMacro1</definedName>
    <definedName name="__fg34444" localSheetId="28">BlankMacro1</definedName>
    <definedName name="__fg34444" localSheetId="34">BlankMacro1</definedName>
    <definedName name="__fg34444" localSheetId="35">BlankMacro1</definedName>
    <definedName name="__fg34444" localSheetId="46">BlankMacro1</definedName>
    <definedName name="__fg34444" localSheetId="40">BlankMacro1</definedName>
    <definedName name="__fg34444" localSheetId="3">BlankMacro1</definedName>
    <definedName name="__fg34444" localSheetId="12">BlankMacro1</definedName>
    <definedName name="__fg34444" localSheetId="15">BlankMacro1</definedName>
    <definedName name="__fg34444" localSheetId="25">BlankMacro1</definedName>
    <definedName name="__fg34444" localSheetId="26">BlankMacro1</definedName>
    <definedName name="__fg34444" localSheetId="2">BlankMacro1</definedName>
    <definedName name="__fg34444" localSheetId="44">BlankMacro1</definedName>
    <definedName name="__fg34444" localSheetId="45">BlankMacro1</definedName>
    <definedName name="__fg34444" localSheetId="50">BlankMacro1</definedName>
    <definedName name="__fg34444" localSheetId="42">BlankMacro1</definedName>
    <definedName name="__fg34444">BlankMacro1</definedName>
    <definedName name="__HSH1" localSheetId="4">#REF!</definedName>
    <definedName name="__HSH1" localSheetId="13">#REF!</definedName>
    <definedName name="__HSH1">#REF!</definedName>
    <definedName name="__HSH2" localSheetId="4">#REF!</definedName>
    <definedName name="__HSH2" localSheetId="13">#REF!</definedName>
    <definedName name="__HSH2">#REF!</definedName>
    <definedName name="__hun1" localSheetId="4">[4]설계조건!#REF!</definedName>
    <definedName name="__hun1" localSheetId="13">[4]설계조건!#REF!</definedName>
    <definedName name="__hun1">[4]설계조건!#REF!</definedName>
    <definedName name="__hun2" localSheetId="4">[4]설계조건!#REF!</definedName>
    <definedName name="__hun2" localSheetId="13">[4]설계조건!#REF!</definedName>
    <definedName name="__hun2">[4]설계조건!#REF!</definedName>
    <definedName name="__IntlFixup" hidden="1">TRUE</definedName>
    <definedName name="__JS1" localSheetId="4">#REF!</definedName>
    <definedName name="__JS1" localSheetId="13">#REF!</definedName>
    <definedName name="__JS1">#REF!</definedName>
    <definedName name="__JS2" localSheetId="4">#REF!</definedName>
    <definedName name="__JS2" localSheetId="13">#REF!</definedName>
    <definedName name="__JS2">#REF!</definedName>
    <definedName name="__LL1" localSheetId="26">[8]Sheet17!$C$2</definedName>
    <definedName name="__LL1" localSheetId="2">[8]Sheet17!$C$2</definedName>
    <definedName name="__LL1" localSheetId="50">[2]Sheet17!$C$2</definedName>
    <definedName name="__LL1">[3]Sheet17!$C$2</definedName>
    <definedName name="__LL2" localSheetId="28">[8]Sheet17!$C$3</definedName>
    <definedName name="__LL2" localSheetId="50">[2]Sheet17!$C$3</definedName>
    <definedName name="__LL2" localSheetId="42">[8]Sheet17!$C$3</definedName>
    <definedName name="__LL2">[3]Sheet17!$C$3</definedName>
    <definedName name="__LL3" localSheetId="28">[8]Sheet17!$C$4</definedName>
    <definedName name="__LL3" localSheetId="50">[2]Sheet17!$C$4</definedName>
    <definedName name="__LL3" localSheetId="42">[8]Sheet17!$C$4</definedName>
    <definedName name="__LL3">[3]Sheet17!$C$4</definedName>
    <definedName name="__LR1" localSheetId="28">[8]Sheet17!$F$2</definedName>
    <definedName name="__LR1" localSheetId="50">[2]Sheet17!$F$2</definedName>
    <definedName name="__LR1" localSheetId="42">[8]Sheet17!$F$2</definedName>
    <definedName name="__LR1">[3]Sheet17!$F$2</definedName>
    <definedName name="__LR2" localSheetId="28">[8]Sheet17!$F$3</definedName>
    <definedName name="__LR2" localSheetId="50">[2]Sheet17!$F$3</definedName>
    <definedName name="__LR2" localSheetId="42">[8]Sheet17!$F$3</definedName>
    <definedName name="__LR2">[3]Sheet17!$F$3</definedName>
    <definedName name="__LR3" localSheetId="28">[8]Sheet17!$F$4</definedName>
    <definedName name="__LR3" localSheetId="50">[2]Sheet17!$F$4</definedName>
    <definedName name="__LR3" localSheetId="42">[8]Sheet17!$F$4</definedName>
    <definedName name="__LR3">[3]Sheet17!$F$4</definedName>
    <definedName name="__LS1" localSheetId="4">#REF!</definedName>
    <definedName name="__LS1" localSheetId="13">#REF!</definedName>
    <definedName name="__LS1">#REF!</definedName>
    <definedName name="__LS2" localSheetId="4">#REF!</definedName>
    <definedName name="__LS2" localSheetId="13">#REF!</definedName>
    <definedName name="__LS2">#REF!</definedName>
    <definedName name="__LS3" localSheetId="4">#REF!</definedName>
    <definedName name="__LS3" localSheetId="13">#REF!</definedName>
    <definedName name="__LS3">#REF!</definedName>
    <definedName name="__LS4" localSheetId="4">#REF!</definedName>
    <definedName name="__LS4" localSheetId="13">#REF!</definedName>
    <definedName name="__LS4">#REF!</definedName>
    <definedName name="__NP1" localSheetId="4">#REF!</definedName>
    <definedName name="__NP1" localSheetId="13">#REF!</definedName>
    <definedName name="__NP1">#REF!</definedName>
    <definedName name="__NP2" localSheetId="4">#REF!</definedName>
    <definedName name="__NP2" localSheetId="13">#REF!</definedName>
    <definedName name="__NP2">#REF!</definedName>
    <definedName name="__NS1" localSheetId="4">#REF!</definedName>
    <definedName name="__NS1" localSheetId="13">#REF!</definedName>
    <definedName name="__NS1">#REF!</definedName>
    <definedName name="__NS2" localSheetId="4">#REF!</definedName>
    <definedName name="__NS2" localSheetId="13">#REF!</definedName>
    <definedName name="__NS2">#REF!</definedName>
    <definedName name="__NS3" localSheetId="4">#REF!</definedName>
    <definedName name="__NS3" localSheetId="13">#REF!</definedName>
    <definedName name="__NS3">#REF!</definedName>
    <definedName name="__NS4" localSheetId="4">#REF!</definedName>
    <definedName name="__NS4" localSheetId="13">#REF!</definedName>
    <definedName name="__NS4">#REF!</definedName>
    <definedName name="__NSH1" localSheetId="4">#REF!</definedName>
    <definedName name="__NSH1" localSheetId="13">#REF!</definedName>
    <definedName name="__NSH1">#REF!</definedName>
    <definedName name="__NSH2" localSheetId="4">#REF!</definedName>
    <definedName name="__NSH2" localSheetId="13">#REF!</definedName>
    <definedName name="__NSH2">#REF!</definedName>
    <definedName name="__P1" localSheetId="26">#REF!</definedName>
    <definedName name="__P1">#REF!</definedName>
    <definedName name="__P2" localSheetId="26">'[6]Sheet1 (2)'!#REF!</definedName>
    <definedName name="__P2">'[6]Sheet1 (2)'!#REF!</definedName>
    <definedName name="__pa1" localSheetId="4">#REF!</definedName>
    <definedName name="__pa1" localSheetId="13">#REF!</definedName>
    <definedName name="__pa1">#REF!</definedName>
    <definedName name="__pa2" localSheetId="4">#REF!</definedName>
    <definedName name="__pa2" localSheetId="13">#REF!</definedName>
    <definedName name="__pa2">#REF!</definedName>
    <definedName name="__pl1" localSheetId="4">#REF!</definedName>
    <definedName name="__pl1" localSheetId="13">#REF!</definedName>
    <definedName name="__pl1">#REF!</definedName>
    <definedName name="__PL2" localSheetId="4">#REF!</definedName>
    <definedName name="__PL2" localSheetId="13">#REF!</definedName>
    <definedName name="__PL2">#REF!</definedName>
    <definedName name="__PL3" localSheetId="4">#REF!</definedName>
    <definedName name="__PL3" localSheetId="13">#REF!</definedName>
    <definedName name="__PL3">#REF!</definedName>
    <definedName name="__PNO10" localSheetId="14">[1]INPUT!#REF!</definedName>
    <definedName name="__PNO10" localSheetId="4">[1]INPUT!#REF!</definedName>
    <definedName name="__PNO10" localSheetId="13">[1]INPUT!#REF!</definedName>
    <definedName name="__PNO10" localSheetId="28">[1]INPUT!#REF!</definedName>
    <definedName name="__PNO10" localSheetId="34">[1]INPUT!#REF!</definedName>
    <definedName name="__PNO10" localSheetId="35">[1]INPUT!#REF!</definedName>
    <definedName name="__PNO10" localSheetId="46">[1]INPUT!#REF!</definedName>
    <definedName name="__PNO10" localSheetId="40">[1]INPUT!#REF!</definedName>
    <definedName name="__PNO10" localSheetId="26">[1]INPUT!#REF!</definedName>
    <definedName name="__PNO10" localSheetId="44">[1]INPUT!#REF!</definedName>
    <definedName name="__PNO10" localSheetId="50">[1]INPUT!#REF!</definedName>
    <definedName name="__PNO10" localSheetId="42">[1]INPUT!#REF!</definedName>
    <definedName name="__PNO10">[1]INPUT!#REF!</definedName>
    <definedName name="__PNO3" localSheetId="14">[1]INPUT!#REF!</definedName>
    <definedName name="__PNO3" localSheetId="4">[1]INPUT!#REF!</definedName>
    <definedName name="__PNO3" localSheetId="13">[1]INPUT!#REF!</definedName>
    <definedName name="__PNO3" localSheetId="34">[1]INPUT!#REF!</definedName>
    <definedName name="__PNO3" localSheetId="35">[1]INPUT!#REF!</definedName>
    <definedName name="__PNO3" localSheetId="46">[1]INPUT!#REF!</definedName>
    <definedName name="__PNO3" localSheetId="40">[1]INPUT!#REF!</definedName>
    <definedName name="__PNO3" localSheetId="44">[1]INPUT!#REF!</definedName>
    <definedName name="__PNO3" localSheetId="50">[1]INPUT!#REF!</definedName>
    <definedName name="__PNO3" localSheetId="42">[1]INPUT!#REF!</definedName>
    <definedName name="__PNO3">[1]INPUT!#REF!</definedName>
    <definedName name="__PNO4" localSheetId="14">[1]INPUT!#REF!</definedName>
    <definedName name="__PNO4" localSheetId="4">[1]INPUT!#REF!</definedName>
    <definedName name="__PNO4" localSheetId="13">[1]INPUT!#REF!</definedName>
    <definedName name="__PNO4" localSheetId="34">[1]INPUT!#REF!</definedName>
    <definedName name="__PNO4" localSheetId="35">[1]INPUT!#REF!</definedName>
    <definedName name="__PNO4" localSheetId="46">[1]INPUT!#REF!</definedName>
    <definedName name="__PNO4" localSheetId="40">[1]INPUT!#REF!</definedName>
    <definedName name="__PNO4" localSheetId="44">[1]INPUT!#REF!</definedName>
    <definedName name="__PNO4" localSheetId="50">[1]INPUT!#REF!</definedName>
    <definedName name="__PNO4" localSheetId="42">[1]INPUT!#REF!</definedName>
    <definedName name="__PNO4">[1]INPUT!#REF!</definedName>
    <definedName name="__PNO5" localSheetId="14">[1]INPUT!#REF!</definedName>
    <definedName name="__PNO5" localSheetId="4">[1]INPUT!#REF!</definedName>
    <definedName name="__PNO5" localSheetId="13">[1]INPUT!#REF!</definedName>
    <definedName name="__PNO5" localSheetId="34">[1]INPUT!#REF!</definedName>
    <definedName name="__PNO5" localSheetId="35">[1]INPUT!#REF!</definedName>
    <definedName name="__PNO5" localSheetId="46">[1]INPUT!#REF!</definedName>
    <definedName name="__PNO5" localSheetId="40">[1]INPUT!#REF!</definedName>
    <definedName name="__PNO5" localSheetId="44">[1]INPUT!#REF!</definedName>
    <definedName name="__PNO5" localSheetId="50">[1]INPUT!#REF!</definedName>
    <definedName name="__PNO5" localSheetId="42">[1]INPUT!#REF!</definedName>
    <definedName name="__PNO5">[1]INPUT!#REF!</definedName>
    <definedName name="__PNO6" localSheetId="4">[1]INPUT!#REF!</definedName>
    <definedName name="__PNO6" localSheetId="13">[1]INPUT!#REF!</definedName>
    <definedName name="__PNO6" localSheetId="34">[1]INPUT!#REF!</definedName>
    <definedName name="__PNO6" localSheetId="35">[1]INPUT!#REF!</definedName>
    <definedName name="__PNO6" localSheetId="46">[1]INPUT!#REF!</definedName>
    <definedName name="__PNO6" localSheetId="40">[1]INPUT!#REF!</definedName>
    <definedName name="__PNO6" localSheetId="44">[1]INPUT!#REF!</definedName>
    <definedName name="__PNO6" localSheetId="42">[1]INPUT!#REF!</definedName>
    <definedName name="__PNO6">[1]INPUT!#REF!</definedName>
    <definedName name="__PNO7" localSheetId="4">[1]INPUT!#REF!</definedName>
    <definedName name="__PNO7" localSheetId="13">[1]INPUT!#REF!</definedName>
    <definedName name="__PNO7" localSheetId="34">[1]INPUT!#REF!</definedName>
    <definedName name="__PNO7" localSheetId="35">[1]INPUT!#REF!</definedName>
    <definedName name="__PNO7" localSheetId="46">[1]INPUT!#REF!</definedName>
    <definedName name="__PNO7" localSheetId="40">[1]INPUT!#REF!</definedName>
    <definedName name="__PNO7" localSheetId="44">[1]INPUT!#REF!</definedName>
    <definedName name="__PNO7" localSheetId="42">[1]INPUT!#REF!</definedName>
    <definedName name="__PNO7">[1]INPUT!#REF!</definedName>
    <definedName name="__PNO8" localSheetId="4">[1]INPUT!#REF!</definedName>
    <definedName name="__PNO8" localSheetId="13">[1]INPUT!#REF!</definedName>
    <definedName name="__PNO8" localSheetId="34">[1]INPUT!#REF!</definedName>
    <definedName name="__PNO8" localSheetId="35">[1]INPUT!#REF!</definedName>
    <definedName name="__PNO8" localSheetId="46">[1]INPUT!#REF!</definedName>
    <definedName name="__PNO8" localSheetId="40">[1]INPUT!#REF!</definedName>
    <definedName name="__PNO8" localSheetId="44">[1]INPUT!#REF!</definedName>
    <definedName name="__PNO8" localSheetId="42">[1]INPUT!#REF!</definedName>
    <definedName name="__PNO8">[1]INPUT!#REF!</definedName>
    <definedName name="__PNO9" localSheetId="4">[1]INPUT!#REF!</definedName>
    <definedName name="__PNO9" localSheetId="13">[1]INPUT!#REF!</definedName>
    <definedName name="__PNO9" localSheetId="34">[1]INPUT!#REF!</definedName>
    <definedName name="__PNO9" localSheetId="35">[1]INPUT!#REF!</definedName>
    <definedName name="__PNO9" localSheetId="46">[1]INPUT!#REF!</definedName>
    <definedName name="__PNO9" localSheetId="40">[1]INPUT!#REF!</definedName>
    <definedName name="__PNO9" localSheetId="44">[1]INPUT!#REF!</definedName>
    <definedName name="__PNO9" localSheetId="42">[1]INPUT!#REF!</definedName>
    <definedName name="__PNO9">[1]INPUT!#REF!</definedName>
    <definedName name="__qs1" localSheetId="4">[4]설계조건!#REF!</definedName>
    <definedName name="__qs1" localSheetId="13">[4]설계조건!#REF!</definedName>
    <definedName name="__qs1">[4]설계조건!#REF!</definedName>
    <definedName name="__qs12" localSheetId="4">[4]설계조건!#REF!</definedName>
    <definedName name="__qs12" localSheetId="13">[4]설계조건!#REF!</definedName>
    <definedName name="__qs12">[4]설계조건!#REF!</definedName>
    <definedName name="__qs2" localSheetId="4">[4]설계조건!#REF!</definedName>
    <definedName name="__qs2" localSheetId="13">[4]설계조건!#REF!</definedName>
    <definedName name="__qs2">[4]설계조건!#REF!</definedName>
    <definedName name="__qs22" localSheetId="4">[4]설계조건!#REF!</definedName>
    <definedName name="__qs22" localSheetId="13">[4]설계조건!#REF!</definedName>
    <definedName name="__qs22">[4]설계조건!#REF!</definedName>
    <definedName name="__SA1" localSheetId="4">#REF!</definedName>
    <definedName name="__SA1" localSheetId="13">#REF!</definedName>
    <definedName name="__SA1">#REF!</definedName>
    <definedName name="__SBB1" localSheetId="14">#REF!</definedName>
    <definedName name="__SBB1" localSheetId="4">#REF!</definedName>
    <definedName name="__SBB1" localSheetId="13">#REF!</definedName>
    <definedName name="__SBB1" localSheetId="34">#REF!</definedName>
    <definedName name="__SBB1" localSheetId="35">#REF!</definedName>
    <definedName name="__SBB1" localSheetId="46">#REF!</definedName>
    <definedName name="__SBB1" localSheetId="40">#REF!</definedName>
    <definedName name="__SBB1" localSheetId="25">#REF!</definedName>
    <definedName name="__SBB1" localSheetId="26">#REF!</definedName>
    <definedName name="__SBB1" localSheetId="44">#REF!</definedName>
    <definedName name="__SBB1" localSheetId="50">#REF!</definedName>
    <definedName name="__SBB1" localSheetId="42">#REF!</definedName>
    <definedName name="__SBB1">#REF!</definedName>
    <definedName name="__SBB2" localSheetId="14">#REF!</definedName>
    <definedName name="__SBB2" localSheetId="4">#REF!</definedName>
    <definedName name="__SBB2" localSheetId="13">#REF!</definedName>
    <definedName name="__SBB2" localSheetId="34">#REF!</definedName>
    <definedName name="__SBB2" localSheetId="35">#REF!</definedName>
    <definedName name="__SBB2" localSheetId="46">#REF!</definedName>
    <definedName name="__SBB2" localSheetId="40">#REF!</definedName>
    <definedName name="__SBB2" localSheetId="25">#REF!</definedName>
    <definedName name="__SBB2" localSheetId="26">#REF!</definedName>
    <definedName name="__SBB2" localSheetId="44">#REF!</definedName>
    <definedName name="__SBB2" localSheetId="42">#REF!</definedName>
    <definedName name="__SBB2">#REF!</definedName>
    <definedName name="__SBB3" localSheetId="14">#REF!</definedName>
    <definedName name="__SBB3" localSheetId="4">#REF!</definedName>
    <definedName name="__SBB3" localSheetId="13">#REF!</definedName>
    <definedName name="__SBB3" localSheetId="34">#REF!</definedName>
    <definedName name="__SBB3" localSheetId="35">#REF!</definedName>
    <definedName name="__SBB3" localSheetId="46">#REF!</definedName>
    <definedName name="__SBB3" localSheetId="40">#REF!</definedName>
    <definedName name="__SBB3" localSheetId="25">#REF!</definedName>
    <definedName name="__SBB3" localSheetId="26">#REF!</definedName>
    <definedName name="__SBB3" localSheetId="44">#REF!</definedName>
    <definedName name="__SBB3" localSheetId="42">#REF!</definedName>
    <definedName name="__SBB3">#REF!</definedName>
    <definedName name="__SBB4" localSheetId="14">#REF!</definedName>
    <definedName name="__SBB4" localSheetId="4">#REF!</definedName>
    <definedName name="__SBB4" localSheetId="13">#REF!</definedName>
    <definedName name="__SBB4" localSheetId="34">#REF!</definedName>
    <definedName name="__SBB4" localSheetId="35">#REF!</definedName>
    <definedName name="__SBB4" localSheetId="46">#REF!</definedName>
    <definedName name="__SBB4" localSheetId="40">#REF!</definedName>
    <definedName name="__SBB4" localSheetId="25">#REF!</definedName>
    <definedName name="__SBB4" localSheetId="26">#REF!</definedName>
    <definedName name="__SBB4" localSheetId="44">#REF!</definedName>
    <definedName name="__SBB4" localSheetId="42">#REF!</definedName>
    <definedName name="__SBB4">#REF!</definedName>
    <definedName name="__SBB5" localSheetId="14">#REF!</definedName>
    <definedName name="__SBB5" localSheetId="4">#REF!</definedName>
    <definedName name="__SBB5" localSheetId="13">#REF!</definedName>
    <definedName name="__SBB5" localSheetId="34">#REF!</definedName>
    <definedName name="__SBB5" localSheetId="35">#REF!</definedName>
    <definedName name="__SBB5" localSheetId="46">#REF!</definedName>
    <definedName name="__SBB5" localSheetId="40">#REF!</definedName>
    <definedName name="__SBB5" localSheetId="25">#REF!</definedName>
    <definedName name="__SBB5" localSheetId="26">#REF!</definedName>
    <definedName name="__SBB5" localSheetId="44">#REF!</definedName>
    <definedName name="__SBB5" localSheetId="42">#REF!</definedName>
    <definedName name="__SBB5">#REF!</definedName>
    <definedName name="__SHH1" localSheetId="14">#REF!</definedName>
    <definedName name="__SHH1" localSheetId="4">#REF!</definedName>
    <definedName name="__SHH1" localSheetId="13">#REF!</definedName>
    <definedName name="__SHH1" localSheetId="34">#REF!</definedName>
    <definedName name="__SHH1" localSheetId="35">#REF!</definedName>
    <definedName name="__SHH1" localSheetId="46">#REF!</definedName>
    <definedName name="__SHH1" localSheetId="40">#REF!</definedName>
    <definedName name="__SHH1" localSheetId="25">#REF!</definedName>
    <definedName name="__SHH1" localSheetId="26">#REF!</definedName>
    <definedName name="__SHH1" localSheetId="44">#REF!</definedName>
    <definedName name="__SHH1" localSheetId="42">#REF!</definedName>
    <definedName name="__SHH1">#REF!</definedName>
    <definedName name="__SHH2" localSheetId="14">#REF!</definedName>
    <definedName name="__SHH2" localSheetId="4">#REF!</definedName>
    <definedName name="__SHH2" localSheetId="13">#REF!</definedName>
    <definedName name="__SHH2" localSheetId="34">#REF!</definedName>
    <definedName name="__SHH2" localSheetId="35">#REF!</definedName>
    <definedName name="__SHH2" localSheetId="46">#REF!</definedName>
    <definedName name="__SHH2" localSheetId="40">#REF!</definedName>
    <definedName name="__SHH2" localSheetId="25">#REF!</definedName>
    <definedName name="__SHH2" localSheetId="26">#REF!</definedName>
    <definedName name="__SHH2" localSheetId="44">#REF!</definedName>
    <definedName name="__SHH2" localSheetId="42">#REF!</definedName>
    <definedName name="__SHH2">#REF!</definedName>
    <definedName name="__SHH3" localSheetId="14">#REF!</definedName>
    <definedName name="__SHH3" localSheetId="4">#REF!</definedName>
    <definedName name="__SHH3" localSheetId="13">#REF!</definedName>
    <definedName name="__SHH3" localSheetId="34">#REF!</definedName>
    <definedName name="__SHH3" localSheetId="35">#REF!</definedName>
    <definedName name="__SHH3" localSheetId="46">#REF!</definedName>
    <definedName name="__SHH3" localSheetId="40">#REF!</definedName>
    <definedName name="__SHH3" localSheetId="25">#REF!</definedName>
    <definedName name="__SHH3" localSheetId="26">#REF!</definedName>
    <definedName name="__SHH3" localSheetId="44">#REF!</definedName>
    <definedName name="__SHH3" localSheetId="42">#REF!</definedName>
    <definedName name="__SHH3">#REF!</definedName>
    <definedName name="__SS1" localSheetId="4">#REF!</definedName>
    <definedName name="__SS1" localSheetId="13">#REF!</definedName>
    <definedName name="__SS1">#REF!</definedName>
    <definedName name="__SS2" localSheetId="4">#REF!</definedName>
    <definedName name="__SS2" localSheetId="13">#REF!</definedName>
    <definedName name="__SS2">#REF!</definedName>
    <definedName name="__t5">#REF!</definedName>
    <definedName name="__TC1" localSheetId="4">#REF!</definedName>
    <definedName name="__TC1" localSheetId="13">#REF!</definedName>
    <definedName name="__TC1">#REF!</definedName>
    <definedName name="__TC2" localSheetId="4">#REF!</definedName>
    <definedName name="__TC2" localSheetId="13">#REF!</definedName>
    <definedName name="__TC2">#REF!</definedName>
    <definedName name="__Ted1" localSheetId="4">#REF!</definedName>
    <definedName name="__Ted1" localSheetId="13">#REF!</definedName>
    <definedName name="__Ted1">#REF!</definedName>
    <definedName name="__Ts1" localSheetId="4">#REF!</definedName>
    <definedName name="__Ts1" localSheetId="13">#REF!</definedName>
    <definedName name="__Ts1">#REF!</definedName>
    <definedName name="__TW1" localSheetId="4">#REF!</definedName>
    <definedName name="__TW1" localSheetId="13">#REF!</definedName>
    <definedName name="__TW1">#REF!</definedName>
    <definedName name="__TW2" localSheetId="4">#REF!</definedName>
    <definedName name="__TW2" localSheetId="13">#REF!</definedName>
    <definedName name="__TW2">#REF!</definedName>
    <definedName name="__WC1" localSheetId="4">#REF!</definedName>
    <definedName name="__WC1" localSheetId="13">#REF!</definedName>
    <definedName name="__WC1">#REF!</definedName>
    <definedName name="__wd1" localSheetId="4">[4]설계조건!#REF!</definedName>
    <definedName name="__wd1" localSheetId="13">[4]설계조건!#REF!</definedName>
    <definedName name="__wd1">[4]설계조건!#REF!</definedName>
    <definedName name="__wd2" localSheetId="4">[4]설계조건!#REF!</definedName>
    <definedName name="__wd2" localSheetId="13">[4]설계조건!#REF!</definedName>
    <definedName name="__wd2">[4]설계조건!#REF!</definedName>
    <definedName name="_1" localSheetId="14">#REF!</definedName>
    <definedName name="_1" localSheetId="4">#REF!</definedName>
    <definedName name="_1" localSheetId="13">#REF!</definedName>
    <definedName name="_1" localSheetId="34">#REF!</definedName>
    <definedName name="_1" localSheetId="35">#REF!</definedName>
    <definedName name="_1" localSheetId="46">#REF!</definedName>
    <definedName name="_1" localSheetId="40">#REF!</definedName>
    <definedName name="_1" localSheetId="25">#REF!</definedName>
    <definedName name="_1" localSheetId="26">#REF!</definedName>
    <definedName name="_1" localSheetId="44">#REF!</definedName>
    <definedName name="_1" localSheetId="43">#REF!</definedName>
    <definedName name="_1" localSheetId="42">#REF!</definedName>
    <definedName name="_1">#REF!</definedName>
    <definedName name="_1.구체" localSheetId="14">[9]수로단위수량!#REF!</definedName>
    <definedName name="_1.구체" localSheetId="4">[9]수로단위수량!#REF!</definedName>
    <definedName name="_1.구체" localSheetId="13">[9]수로단위수량!#REF!</definedName>
    <definedName name="_1.구체" localSheetId="28">[9]수로단위수량!#REF!</definedName>
    <definedName name="_1.구체" localSheetId="34">[9]수로단위수량!#REF!</definedName>
    <definedName name="_1.구체" localSheetId="35">[9]수로단위수량!#REF!</definedName>
    <definedName name="_1.구체" localSheetId="46">[9]수로단위수량!#REF!</definedName>
    <definedName name="_1.구체" localSheetId="40">[9]수로단위수량!#REF!</definedName>
    <definedName name="_1.구체" localSheetId="25">[10]수로단위수량!#REF!</definedName>
    <definedName name="_1.구체" localSheetId="26">[9]수로단위수량!#REF!</definedName>
    <definedName name="_1.구체" localSheetId="2">[10]수로단위수량!#REF!</definedName>
    <definedName name="_1.구체" localSheetId="44">[9]수로단위수량!#REF!</definedName>
    <definedName name="_1.구체" localSheetId="45">[9]수로단위수량!#REF!</definedName>
    <definedName name="_1.구체" localSheetId="50">[9]수로단위수량!#REF!</definedName>
    <definedName name="_1.구체" localSheetId="42">[9]수로단위수량!#REF!</definedName>
    <definedName name="_1.구체">[9]수로단위수량!#REF!</definedName>
    <definedName name="_1_0Crite" localSheetId="4">[6]총괄내역서!#REF!</definedName>
    <definedName name="_1_0Crite" localSheetId="13">[6]총괄내역서!#REF!</definedName>
    <definedName name="_1_0Crite" localSheetId="28">[6]총괄내역서!#REF!</definedName>
    <definedName name="_1_0Crite" localSheetId="34">[6]총괄내역서!#REF!</definedName>
    <definedName name="_1_0Crite" localSheetId="35">[6]총괄내역서!#REF!</definedName>
    <definedName name="_1_0Crite" localSheetId="46">[6]총괄내역서!#REF!</definedName>
    <definedName name="_1_0Crite" localSheetId="40">[6]총괄내역서!#REF!</definedName>
    <definedName name="_1_0Crite" localSheetId="44">[6]총괄내역서!#REF!</definedName>
    <definedName name="_1_0Crite" localSheetId="42">[6]총괄내역서!#REF!</definedName>
    <definedName name="_1_0Crite">[6]총괄내역서!#REF!</definedName>
    <definedName name="_10t5_" localSheetId="38">#REF!</definedName>
    <definedName name="_10t5_" localSheetId="4">#REF!</definedName>
    <definedName name="_10t5_" localSheetId="13">#REF!</definedName>
    <definedName name="_10t5_" localSheetId="28">#REF!</definedName>
    <definedName name="_10t5_" localSheetId="34">#REF!</definedName>
    <definedName name="_10t5_" localSheetId="35">#REF!</definedName>
    <definedName name="_10t5_" localSheetId="46">#REF!</definedName>
    <definedName name="_10t5_" localSheetId="40">#REF!</definedName>
    <definedName name="_10t5_" localSheetId="25">#REF!</definedName>
    <definedName name="_10t5_" localSheetId="26">#REF!</definedName>
    <definedName name="_10t5_" localSheetId="44">#REF!</definedName>
    <definedName name="_10t5_" localSheetId="42">#REF!</definedName>
    <definedName name="_10t5_">#REF!</definedName>
    <definedName name="_11fg34444_" localSheetId="38">BlankMacro1</definedName>
    <definedName name="_11fg34444_" localSheetId="4">BlankMacro1</definedName>
    <definedName name="_11fg34444_" localSheetId="13">BlankMacro1</definedName>
    <definedName name="_11fg34444_" localSheetId="28">BlankMacro1</definedName>
    <definedName name="_11fg34444_" localSheetId="34">BlankMacro1</definedName>
    <definedName name="_11fg34444_" localSheetId="35">BlankMacro1</definedName>
    <definedName name="_11fg34444_" localSheetId="46">BlankMacro1</definedName>
    <definedName name="_11fg34444_" localSheetId="40">BlankMacro1</definedName>
    <definedName name="_11fg34444_" localSheetId="3">BlankMacro1</definedName>
    <definedName name="_11fg34444_" localSheetId="12">BlankMacro1</definedName>
    <definedName name="_11fg34444_" localSheetId="15">BlankMacro1</definedName>
    <definedName name="_11fg34444_" localSheetId="25">BlankMacro1</definedName>
    <definedName name="_11fg34444_" localSheetId="26">BlankMacro1</definedName>
    <definedName name="_11fg34444_" localSheetId="2">BlankMacro1</definedName>
    <definedName name="_11fg34444_" localSheetId="44">BlankMacro1</definedName>
    <definedName name="_11fg34444_" localSheetId="42">BlankMacro1</definedName>
    <definedName name="_11fg34444_">BlankMacro1</definedName>
    <definedName name="_12ER465_" localSheetId="4">#REF!</definedName>
    <definedName name="_12ER465_" localSheetId="13">#REF!</definedName>
    <definedName name="_12ER465_">#REF!</definedName>
    <definedName name="_17fg34444_" localSheetId="4">BlankMacro1</definedName>
    <definedName name="_17fg34444_" localSheetId="13">BlankMacro1</definedName>
    <definedName name="_17fg34444_" localSheetId="3">BlankMacro1</definedName>
    <definedName name="_17fg34444_" localSheetId="12">BlankMacro1</definedName>
    <definedName name="_17fg34444_" localSheetId="15">BlankMacro1</definedName>
    <definedName name="_17fg34444_" localSheetId="25">BlankMacro1</definedName>
    <definedName name="_17fg34444_">BlankMacro1</definedName>
    <definedName name="_1fg34444_" localSheetId="38">BlankMacro1</definedName>
    <definedName name="_1fg34444_" localSheetId="14">BlankMacro1</definedName>
    <definedName name="_1fg34444_" localSheetId="4">BlankMacro1</definedName>
    <definedName name="_1fg34444_" localSheetId="13">BlankMacro1</definedName>
    <definedName name="_1fg34444_" localSheetId="28">BlankMacro1</definedName>
    <definedName name="_1fg34444_" localSheetId="34">BlankMacro1</definedName>
    <definedName name="_1fg34444_" localSheetId="35">BlankMacro1</definedName>
    <definedName name="_1fg34444_" localSheetId="46">BlankMacro1</definedName>
    <definedName name="_1fg34444_" localSheetId="40">BlankMacro1</definedName>
    <definedName name="_1fg34444_" localSheetId="3">BlankMacro1</definedName>
    <definedName name="_1fg34444_" localSheetId="12">BlankMacro1</definedName>
    <definedName name="_1fg34444_" localSheetId="15">BlankMacro1</definedName>
    <definedName name="_1fg34444_" localSheetId="25">BlankMacro1</definedName>
    <definedName name="_1fg34444_" localSheetId="26">BlankMacro1</definedName>
    <definedName name="_1fg34444_" localSheetId="2">BlankMacro1</definedName>
    <definedName name="_1fg34444_" localSheetId="44">BlankMacro1</definedName>
    <definedName name="_1fg34444_" localSheetId="45">BlankMacro1</definedName>
    <definedName name="_1fg34444_" localSheetId="50">BlankMacro1</definedName>
    <definedName name="_1fg34444_" localSheetId="42">BlankMacro1</definedName>
    <definedName name="_1fg34444_">BlankMacro1</definedName>
    <definedName name="_1월" localSheetId="4">[5]법면블럭!#REF!</definedName>
    <definedName name="_1월" localSheetId="13">[5]법면블럭!#REF!</definedName>
    <definedName name="_1월" localSheetId="28">#REF!</definedName>
    <definedName name="_1월" localSheetId="34">#REF!</definedName>
    <definedName name="_1월" localSheetId="35">#REF!</definedName>
    <definedName name="_1월" localSheetId="46">#REF!</definedName>
    <definedName name="_1월" localSheetId="40">#REF!</definedName>
    <definedName name="_1월" localSheetId="25">#REF!</definedName>
    <definedName name="_1월" localSheetId="26">#REF!</definedName>
    <definedName name="_1월" localSheetId="44">#REF!</definedName>
    <definedName name="_1월" localSheetId="45">#REF!</definedName>
    <definedName name="_1월" localSheetId="50">#REF!</definedName>
    <definedName name="_1월" localSheetId="42">#REF!</definedName>
    <definedName name="_1월">#REF!</definedName>
    <definedName name="_2" localSheetId="14">#REF!</definedName>
    <definedName name="_2" localSheetId="4">#REF!</definedName>
    <definedName name="_2" localSheetId="13">#REF!</definedName>
    <definedName name="_2" localSheetId="28">#REF!</definedName>
    <definedName name="_2" localSheetId="34">#REF!</definedName>
    <definedName name="_2" localSheetId="35">#REF!</definedName>
    <definedName name="_2" localSheetId="46">#REF!</definedName>
    <definedName name="_2" localSheetId="40">#REF!</definedName>
    <definedName name="_2" localSheetId="25">#REF!</definedName>
    <definedName name="_2" localSheetId="26">#REF!</definedName>
    <definedName name="_2" localSheetId="44">#REF!</definedName>
    <definedName name="_2" localSheetId="50">#REF!</definedName>
    <definedName name="_2" localSheetId="43">#REF!</definedName>
    <definedName name="_2" localSheetId="42">#REF!</definedName>
    <definedName name="_2">#REF!</definedName>
    <definedName name="_2._날_개_벽" localSheetId="14">#REF!</definedName>
    <definedName name="_2._날_개_벽" localSheetId="4">#REF!</definedName>
    <definedName name="_2._날_개_벽" localSheetId="13">#REF!</definedName>
    <definedName name="_2._날_개_벽" localSheetId="28">#REF!</definedName>
    <definedName name="_2._날_개_벽" localSheetId="34">#REF!</definedName>
    <definedName name="_2._날_개_벽" localSheetId="35">#REF!</definedName>
    <definedName name="_2._날_개_벽" localSheetId="46">#REF!</definedName>
    <definedName name="_2._날_개_벽" localSheetId="40">#REF!</definedName>
    <definedName name="_2._날_개_벽" localSheetId="25">#REF!</definedName>
    <definedName name="_2._날_개_벽" localSheetId="26">#REF!</definedName>
    <definedName name="_2._날_개_벽" localSheetId="44">#REF!</definedName>
    <definedName name="_2._날_개_벽" localSheetId="43">#REF!</definedName>
    <definedName name="_2._날_개_벽" localSheetId="42">#REF!</definedName>
    <definedName name="_2._날_개_벽">#REF!</definedName>
    <definedName name="_2.접속저판" localSheetId="14">[9]수로단위수량!#REF!</definedName>
    <definedName name="_2.접속저판" localSheetId="4">[9]수로단위수량!#REF!</definedName>
    <definedName name="_2.접속저판" localSheetId="13">[9]수로단위수량!#REF!</definedName>
    <definedName name="_2.접속저판" localSheetId="28">[9]수로단위수량!#REF!</definedName>
    <definedName name="_2.접속저판" localSheetId="34">[9]수로단위수량!#REF!</definedName>
    <definedName name="_2.접속저판" localSheetId="35">[9]수로단위수량!#REF!</definedName>
    <definedName name="_2.접속저판" localSheetId="46">[9]수로단위수량!#REF!</definedName>
    <definedName name="_2.접속저판" localSheetId="40">[9]수로단위수량!#REF!</definedName>
    <definedName name="_2.접속저판" localSheetId="25">[10]수로단위수량!#REF!</definedName>
    <definedName name="_2.접속저판" localSheetId="26">[9]수로단위수량!#REF!</definedName>
    <definedName name="_2.접속저판" localSheetId="2">[10]수로단위수량!#REF!</definedName>
    <definedName name="_2.접속저판" localSheetId="44">[9]수로단위수량!#REF!</definedName>
    <definedName name="_2.접속저판" localSheetId="45">[9]수로단위수량!#REF!</definedName>
    <definedName name="_2.접속저판" localSheetId="50">[9]수로단위수량!#REF!</definedName>
    <definedName name="_2.접속저판" localSheetId="42">[9]수로단위수량!#REF!</definedName>
    <definedName name="_2.접속저판">[9]수로단위수량!#REF!</definedName>
    <definedName name="_2_0Extr" localSheetId="4">[6]총괄내역서!#REF!</definedName>
    <definedName name="_2_0Extr" localSheetId="13">[6]총괄내역서!#REF!</definedName>
    <definedName name="_2_0Extr" localSheetId="28">[6]총괄내역서!#REF!</definedName>
    <definedName name="_2_0Extr" localSheetId="34">[6]총괄내역서!#REF!</definedName>
    <definedName name="_2_0Extr" localSheetId="35">[6]총괄내역서!#REF!</definedName>
    <definedName name="_2_0Extr" localSheetId="46">[6]총괄내역서!#REF!</definedName>
    <definedName name="_2_0Extr" localSheetId="40">[6]총괄내역서!#REF!</definedName>
    <definedName name="_2_0Extr" localSheetId="44">[6]총괄내역서!#REF!</definedName>
    <definedName name="_2_0Extr" localSheetId="42">[6]총괄내역서!#REF!</definedName>
    <definedName name="_2_0Extr">[6]총괄내역서!#REF!</definedName>
    <definedName name="_20P1_" localSheetId="4">#REF!</definedName>
    <definedName name="_20P1_" localSheetId="13">#REF!</definedName>
    <definedName name="_20P1_">#REF!</definedName>
    <definedName name="_23P2_" localSheetId="4">'[11]Sheet1 (2)'!#REF!</definedName>
    <definedName name="_23P2_" localSheetId="13">'[11]Sheet1 (2)'!#REF!</definedName>
    <definedName name="_23P2_">'[11]Sheet1 (2)'!#REF!</definedName>
    <definedName name="_26t5_" localSheetId="4">#REF!</definedName>
    <definedName name="_26t5_" localSheetId="13">#REF!</definedName>
    <definedName name="_26t5_">#REF!</definedName>
    <definedName name="_29fg34444_" localSheetId="26">BlankMacro1</definedName>
    <definedName name="_29fg34444_">BlankMacro1</definedName>
    <definedName name="_2fg34444_" localSheetId="38">BlankMacro1</definedName>
    <definedName name="_2fg34444_" localSheetId="4">BlankMacro1</definedName>
    <definedName name="_2fg34444_" localSheetId="13">BlankMacro1</definedName>
    <definedName name="_2fg34444_" localSheetId="28">BlankMacro1</definedName>
    <definedName name="_2fg34444_" localSheetId="34">BlankMacro1</definedName>
    <definedName name="_2fg34444_" localSheetId="35">BlankMacro1</definedName>
    <definedName name="_2fg34444_" localSheetId="46">BlankMacro1</definedName>
    <definedName name="_2fg34444_" localSheetId="40">BlankMacro1</definedName>
    <definedName name="_2fg34444_" localSheetId="3">BlankMacro1</definedName>
    <definedName name="_2fg34444_" localSheetId="12">BlankMacro1</definedName>
    <definedName name="_2fg34444_" localSheetId="15">BlankMacro1</definedName>
    <definedName name="_2fg34444_" localSheetId="25">BlankMacro1</definedName>
    <definedName name="_2fg34444_" localSheetId="26">BlankMacro1</definedName>
    <definedName name="_2fg34444_" localSheetId="2">BlankMacro1</definedName>
    <definedName name="_2fg34444_" localSheetId="44">BlankMacro1</definedName>
    <definedName name="_2fg34444_" localSheetId="42">BlankMacro1</definedName>
    <definedName name="_2fg34444_">BlankMacro1</definedName>
    <definedName name="_2월" localSheetId="4">[5]법면블럭!#REF!</definedName>
    <definedName name="_2월" localSheetId="13">[5]법면블럭!#REF!</definedName>
    <definedName name="_2월" localSheetId="28">#REF!</definedName>
    <definedName name="_2월" localSheetId="34">#REF!</definedName>
    <definedName name="_2월" localSheetId="35">#REF!</definedName>
    <definedName name="_2월" localSheetId="46">#REF!</definedName>
    <definedName name="_2월" localSheetId="40">#REF!</definedName>
    <definedName name="_2월" localSheetId="25">#REF!</definedName>
    <definedName name="_2월" localSheetId="26">#REF!</definedName>
    <definedName name="_2월" localSheetId="44">#REF!</definedName>
    <definedName name="_2월" localSheetId="45">#REF!</definedName>
    <definedName name="_2월" localSheetId="50">#REF!</definedName>
    <definedName name="_2월" localSheetId="42">#REF!</definedName>
    <definedName name="_2월">#REF!</definedName>
    <definedName name="_3" localSheetId="14">#REF!</definedName>
    <definedName name="_3" localSheetId="4">#REF!</definedName>
    <definedName name="_3" localSheetId="13">#REF!</definedName>
    <definedName name="_3" localSheetId="28">#REF!</definedName>
    <definedName name="_3" localSheetId="34">#REF!</definedName>
    <definedName name="_3" localSheetId="35">#REF!</definedName>
    <definedName name="_3" localSheetId="46">#REF!</definedName>
    <definedName name="_3" localSheetId="40">#REF!</definedName>
    <definedName name="_3" localSheetId="25">#REF!</definedName>
    <definedName name="_3" localSheetId="26">#REF!</definedName>
    <definedName name="_3" localSheetId="44">#REF!</definedName>
    <definedName name="_3" localSheetId="50">#REF!</definedName>
    <definedName name="_3" localSheetId="43">#REF!</definedName>
    <definedName name="_3" localSheetId="42">#REF!</definedName>
    <definedName name="_3">#REF!</definedName>
    <definedName name="_3.기초" localSheetId="14">[9]수로단위수량!#REF!</definedName>
    <definedName name="_3.기초" localSheetId="4">[9]수로단위수량!#REF!</definedName>
    <definedName name="_3.기초" localSheetId="13">[9]수로단위수량!#REF!</definedName>
    <definedName name="_3.기초" localSheetId="28">[9]수로단위수량!#REF!</definedName>
    <definedName name="_3.기초" localSheetId="34">[9]수로단위수량!#REF!</definedName>
    <definedName name="_3.기초" localSheetId="35">[9]수로단위수량!#REF!</definedName>
    <definedName name="_3.기초" localSheetId="46">[9]수로단위수량!#REF!</definedName>
    <definedName name="_3.기초" localSheetId="40">[9]수로단위수량!#REF!</definedName>
    <definedName name="_3.기초" localSheetId="25">[10]수로단위수량!#REF!</definedName>
    <definedName name="_3.기초" localSheetId="26">[9]수로단위수량!#REF!</definedName>
    <definedName name="_3.기초" localSheetId="2">[10]수로단위수량!#REF!</definedName>
    <definedName name="_3.기초" localSheetId="44">[9]수로단위수량!#REF!</definedName>
    <definedName name="_3.기초" localSheetId="45">[9]수로단위수량!#REF!</definedName>
    <definedName name="_3.기초" localSheetId="50">[9]수로단위수량!#REF!</definedName>
    <definedName name="_3.기초" localSheetId="42">[9]수로단위수량!#REF!</definedName>
    <definedName name="_3.기초">[9]수로단위수량!#REF!</definedName>
    <definedName name="_3_0Crite" localSheetId="4">[6]총괄내역서!#REF!</definedName>
    <definedName name="_3_0Crite" localSheetId="13">[6]총괄내역서!#REF!</definedName>
    <definedName name="_3_0Crite">[6]총괄내역서!#REF!</definedName>
    <definedName name="_3A1_" localSheetId="38">#REF!</definedName>
    <definedName name="_3A1_" localSheetId="4">#REF!</definedName>
    <definedName name="_3A1_" localSheetId="13">#REF!</definedName>
    <definedName name="_3A1_" localSheetId="28">#REF!</definedName>
    <definedName name="_3A1_" localSheetId="34">#REF!</definedName>
    <definedName name="_3A1_" localSheetId="35">#REF!</definedName>
    <definedName name="_3A1_" localSheetId="46">#REF!</definedName>
    <definedName name="_3A1_" localSheetId="40">#REF!</definedName>
    <definedName name="_3A1_" localSheetId="25">#REF!</definedName>
    <definedName name="_3A1_" localSheetId="26">#REF!</definedName>
    <definedName name="_3A1_" localSheetId="44">#REF!</definedName>
    <definedName name="_3A1_" localSheetId="42">#REF!</definedName>
    <definedName name="_3A1_">#REF!</definedName>
    <definedName name="_3fg34444_" localSheetId="38">BlankMacro1</definedName>
    <definedName name="_3fg34444_" localSheetId="14">BlankMacro1</definedName>
    <definedName name="_3fg34444_" localSheetId="4">BlankMacro1</definedName>
    <definedName name="_3fg34444_" localSheetId="13">BlankMacro1</definedName>
    <definedName name="_3fg34444_" localSheetId="28">BlankMacro1</definedName>
    <definedName name="_3fg34444_" localSheetId="34">BlankMacro1</definedName>
    <definedName name="_3fg34444_" localSheetId="35">BlankMacro1</definedName>
    <definedName name="_3fg34444_" localSheetId="46">BlankMacro1</definedName>
    <definedName name="_3fg34444_" localSheetId="40">BlankMacro1</definedName>
    <definedName name="_3fg34444_" localSheetId="3">BlankMacro1</definedName>
    <definedName name="_3fg34444_" localSheetId="12">BlankMacro1</definedName>
    <definedName name="_3fg34444_" localSheetId="15">BlankMacro1</definedName>
    <definedName name="_3fg34444_" localSheetId="25">BlankMacro1</definedName>
    <definedName name="_3fg34444_" localSheetId="26">BlankMacro1</definedName>
    <definedName name="_3fg34444_" localSheetId="2">BlankMacro1</definedName>
    <definedName name="_3fg34444_" localSheetId="44">BlankMacro1</definedName>
    <definedName name="_3fg34444_" localSheetId="45">BlankMacro1</definedName>
    <definedName name="_3fg34444_" localSheetId="50">BlankMacro1</definedName>
    <definedName name="_3fg34444_" localSheetId="42">BlankMacro1</definedName>
    <definedName name="_3fg34444_">BlankMacro1</definedName>
    <definedName name="_3월" localSheetId="4">[5]법면블럭!#REF!</definedName>
    <definedName name="_3월" localSheetId="13">[5]법면블럭!#REF!</definedName>
    <definedName name="_3월" localSheetId="28">#REF!</definedName>
    <definedName name="_3월" localSheetId="34">#REF!</definedName>
    <definedName name="_3월" localSheetId="35">#REF!</definedName>
    <definedName name="_3월" localSheetId="46">#REF!</definedName>
    <definedName name="_3월" localSheetId="40">#REF!</definedName>
    <definedName name="_3월" localSheetId="25">#REF!</definedName>
    <definedName name="_3월" localSheetId="26">#REF!</definedName>
    <definedName name="_3월" localSheetId="44">#REF!</definedName>
    <definedName name="_3월" localSheetId="45">#REF!</definedName>
    <definedName name="_3월" localSheetId="50">#REF!</definedName>
    <definedName name="_3월" localSheetId="42">#REF!</definedName>
    <definedName name="_3월">#REF!</definedName>
    <definedName name="_4" localSheetId="14">#REF!</definedName>
    <definedName name="_4" localSheetId="4">#REF!</definedName>
    <definedName name="_4" localSheetId="13">#REF!</definedName>
    <definedName name="_4" localSheetId="28">#REF!</definedName>
    <definedName name="_4" localSheetId="34">#REF!</definedName>
    <definedName name="_4" localSheetId="35">#REF!</definedName>
    <definedName name="_4" localSheetId="46">#REF!</definedName>
    <definedName name="_4" localSheetId="40">#REF!</definedName>
    <definedName name="_4" localSheetId="25">#REF!</definedName>
    <definedName name="_4" localSheetId="26">#REF!</definedName>
    <definedName name="_4" localSheetId="44">#REF!</definedName>
    <definedName name="_4" localSheetId="50">#REF!</definedName>
    <definedName name="_4" localSheetId="43">#REF!</definedName>
    <definedName name="_4" localSheetId="42">#REF!</definedName>
    <definedName name="_4">#REF!</definedName>
    <definedName name="_4.거푸집" localSheetId="14">[9]수로단위수량!#REF!</definedName>
    <definedName name="_4.거푸집" localSheetId="4">[9]수로단위수량!#REF!</definedName>
    <definedName name="_4.거푸집" localSheetId="13">[9]수로단위수량!#REF!</definedName>
    <definedName name="_4.거푸집" localSheetId="28">[9]수로단위수량!#REF!</definedName>
    <definedName name="_4.거푸집" localSheetId="34">[9]수로단위수량!#REF!</definedName>
    <definedName name="_4.거푸집" localSheetId="35">[9]수로단위수량!#REF!</definedName>
    <definedName name="_4.거푸집" localSheetId="46">[9]수로단위수량!#REF!</definedName>
    <definedName name="_4.거푸집" localSheetId="40">[9]수로단위수량!#REF!</definedName>
    <definedName name="_4.거푸집" localSheetId="25">[10]수로단위수량!#REF!</definedName>
    <definedName name="_4.거푸집" localSheetId="26">[9]수로단위수량!#REF!</definedName>
    <definedName name="_4.거푸집" localSheetId="2">[10]수로단위수량!#REF!</definedName>
    <definedName name="_4.거푸집" localSheetId="44">[9]수로단위수량!#REF!</definedName>
    <definedName name="_4.거푸집" localSheetId="45">[9]수로단위수량!#REF!</definedName>
    <definedName name="_4.거푸집" localSheetId="50">[9]수로단위수량!#REF!</definedName>
    <definedName name="_4.거푸집" localSheetId="42">[9]수로단위수량!#REF!</definedName>
    <definedName name="_4.거푸집">[9]수로단위수량!#REF!</definedName>
    <definedName name="_4ER465_" localSheetId="38">#REF!</definedName>
    <definedName name="_4ER465_" localSheetId="4">#REF!</definedName>
    <definedName name="_4ER465_" localSheetId="13">#REF!</definedName>
    <definedName name="_4ER465_" localSheetId="28">#REF!</definedName>
    <definedName name="_4ER465_" localSheetId="34">#REF!</definedName>
    <definedName name="_4ER465_" localSheetId="35">#REF!</definedName>
    <definedName name="_4ER465_" localSheetId="46">#REF!</definedName>
    <definedName name="_4ER465_" localSheetId="40">#REF!</definedName>
    <definedName name="_4ER465_" localSheetId="25">#REF!</definedName>
    <definedName name="_4ER465_" localSheetId="26">#REF!</definedName>
    <definedName name="_4ER465_" localSheetId="44">#REF!</definedName>
    <definedName name="_4ER465_" localSheetId="42">#REF!</definedName>
    <definedName name="_4ER465_">#REF!</definedName>
    <definedName name="_4월" localSheetId="4">[5]법면블럭!#REF!</definedName>
    <definedName name="_4월" localSheetId="13">[5]법면블럭!#REF!</definedName>
    <definedName name="_4월" localSheetId="28">#REF!</definedName>
    <definedName name="_4월" localSheetId="34">#REF!</definedName>
    <definedName name="_4월" localSheetId="35">#REF!</definedName>
    <definedName name="_4월" localSheetId="46">#REF!</definedName>
    <definedName name="_4월" localSheetId="40">#REF!</definedName>
    <definedName name="_4월" localSheetId="25">#REF!</definedName>
    <definedName name="_4월" localSheetId="26">#REF!</definedName>
    <definedName name="_4월" localSheetId="44">#REF!</definedName>
    <definedName name="_4월" localSheetId="45">#REF!</definedName>
    <definedName name="_4월" localSheetId="50">#REF!</definedName>
    <definedName name="_4월" localSheetId="42">#REF!</definedName>
    <definedName name="_4월">#REF!</definedName>
    <definedName name="_5" localSheetId="14">#REF!</definedName>
    <definedName name="_5" localSheetId="4">#REF!</definedName>
    <definedName name="_5" localSheetId="13">#REF!</definedName>
    <definedName name="_5" localSheetId="28">#REF!</definedName>
    <definedName name="_5" localSheetId="34">#REF!</definedName>
    <definedName name="_5" localSheetId="35">#REF!</definedName>
    <definedName name="_5" localSheetId="46">#REF!</definedName>
    <definedName name="_5" localSheetId="40">#REF!</definedName>
    <definedName name="_5" localSheetId="25">#REF!</definedName>
    <definedName name="_5" localSheetId="26">#REF!</definedName>
    <definedName name="_5" localSheetId="44">#REF!</definedName>
    <definedName name="_5" localSheetId="50">#REF!</definedName>
    <definedName name="_5" localSheetId="43">#REF!</definedName>
    <definedName name="_5" localSheetId="42">#REF!</definedName>
    <definedName name="_5">#REF!</definedName>
    <definedName name="_5.거푸집" localSheetId="14">[9]수로단위수량!#REF!</definedName>
    <definedName name="_5.거푸집" localSheetId="4">[9]수로단위수량!#REF!</definedName>
    <definedName name="_5.거푸집" localSheetId="13">[9]수로단위수량!#REF!</definedName>
    <definedName name="_5.거푸집" localSheetId="28">[9]수로단위수량!#REF!</definedName>
    <definedName name="_5.거푸집" localSheetId="34">[9]수로단위수량!#REF!</definedName>
    <definedName name="_5.거푸집" localSheetId="35">[9]수로단위수량!#REF!</definedName>
    <definedName name="_5.거푸집" localSheetId="46">[9]수로단위수량!#REF!</definedName>
    <definedName name="_5.거푸집" localSheetId="40">[9]수로단위수량!#REF!</definedName>
    <definedName name="_5.거푸집" localSheetId="25">[10]수로단위수량!#REF!</definedName>
    <definedName name="_5.거푸집" localSheetId="26">[9]수로단위수량!#REF!</definedName>
    <definedName name="_5.거푸집" localSheetId="2">[10]수로단위수량!#REF!</definedName>
    <definedName name="_5.거푸집" localSheetId="44">[9]수로단위수량!#REF!</definedName>
    <definedName name="_5.거푸집" localSheetId="45">[9]수로단위수량!#REF!</definedName>
    <definedName name="_5.거푸집" localSheetId="50">[9]수로단위수량!#REF!</definedName>
    <definedName name="_5.거푸집" localSheetId="42">[9]수로단위수량!#REF!</definedName>
    <definedName name="_5.거푸집">[9]수로단위수량!#REF!</definedName>
    <definedName name="_5월" localSheetId="4">[5]법면블럭!#REF!</definedName>
    <definedName name="_5월" localSheetId="13">[5]법면블럭!#REF!</definedName>
    <definedName name="_5월" localSheetId="28">#REF!</definedName>
    <definedName name="_5월" localSheetId="34">#REF!</definedName>
    <definedName name="_5월" localSheetId="35">#REF!</definedName>
    <definedName name="_5월" localSheetId="46">#REF!</definedName>
    <definedName name="_5월" localSheetId="40">#REF!</definedName>
    <definedName name="_5월" localSheetId="25">#REF!</definedName>
    <definedName name="_5월" localSheetId="26">#REF!</definedName>
    <definedName name="_5월" localSheetId="44">#REF!</definedName>
    <definedName name="_5월" localSheetId="45">#REF!</definedName>
    <definedName name="_5월" localSheetId="50">#REF!</definedName>
    <definedName name="_5월" localSheetId="42">#REF!</definedName>
    <definedName name="_5월">#REF!</definedName>
    <definedName name="_6" localSheetId="14">#REF!</definedName>
    <definedName name="_6" localSheetId="4">#REF!</definedName>
    <definedName name="_6" localSheetId="13">#REF!</definedName>
    <definedName name="_6" localSheetId="28">#REF!</definedName>
    <definedName name="_6" localSheetId="34">#REF!</definedName>
    <definedName name="_6" localSheetId="35">#REF!</definedName>
    <definedName name="_6" localSheetId="46">#REF!</definedName>
    <definedName name="_6" localSheetId="40">#REF!</definedName>
    <definedName name="_6" localSheetId="25">#REF!</definedName>
    <definedName name="_6" localSheetId="26">#REF!</definedName>
    <definedName name="_6" localSheetId="44">#REF!</definedName>
    <definedName name="_6" localSheetId="50">#REF!</definedName>
    <definedName name="_6" localSheetId="43">#REF!</definedName>
    <definedName name="_6" localSheetId="42">#REF!</definedName>
    <definedName name="_6">#REF!</definedName>
    <definedName name="_6.부직포" localSheetId="14">[9]수로단위수량!#REF!</definedName>
    <definedName name="_6.부직포" localSheetId="4">[9]수로단위수량!#REF!</definedName>
    <definedName name="_6.부직포" localSheetId="13">[9]수로단위수량!#REF!</definedName>
    <definedName name="_6.부직포" localSheetId="28">[9]수로단위수량!#REF!</definedName>
    <definedName name="_6.부직포" localSheetId="34">[9]수로단위수량!#REF!</definedName>
    <definedName name="_6.부직포" localSheetId="35">[9]수로단위수량!#REF!</definedName>
    <definedName name="_6.부직포" localSheetId="46">[9]수로단위수량!#REF!</definedName>
    <definedName name="_6.부직포" localSheetId="40">[9]수로단위수량!#REF!</definedName>
    <definedName name="_6.부직포" localSheetId="25">[10]수로단위수량!#REF!</definedName>
    <definedName name="_6.부직포" localSheetId="26">[9]수로단위수량!#REF!</definedName>
    <definedName name="_6.부직포" localSheetId="2">[10]수로단위수량!#REF!</definedName>
    <definedName name="_6.부직포" localSheetId="44">[9]수로단위수량!#REF!</definedName>
    <definedName name="_6.부직포" localSheetId="45">[9]수로단위수량!#REF!</definedName>
    <definedName name="_6.부직포" localSheetId="50">[9]수로단위수량!#REF!</definedName>
    <definedName name="_6.부직포" localSheetId="42">[9]수로단위수량!#REF!</definedName>
    <definedName name="_6.부직포">[9]수로단위수량!#REF!</definedName>
    <definedName name="_6.잡석채움" localSheetId="14">[9]수로단위수량!#REF!</definedName>
    <definedName name="_6.잡석채움" localSheetId="4">[9]수로단위수량!#REF!</definedName>
    <definedName name="_6.잡석채움" localSheetId="13">[9]수로단위수량!#REF!</definedName>
    <definedName name="_6.잡석채움" localSheetId="28">[9]수로단위수량!#REF!</definedName>
    <definedName name="_6.잡석채움" localSheetId="34">[9]수로단위수량!#REF!</definedName>
    <definedName name="_6.잡석채움" localSheetId="35">[9]수로단위수량!#REF!</definedName>
    <definedName name="_6.잡석채움" localSheetId="46">[9]수로단위수량!#REF!</definedName>
    <definedName name="_6.잡석채움" localSheetId="40">[9]수로단위수량!#REF!</definedName>
    <definedName name="_6.잡석채움" localSheetId="25">[10]수로단위수량!#REF!</definedName>
    <definedName name="_6.잡석채움" localSheetId="2">[10]수로단위수량!#REF!</definedName>
    <definedName name="_6.잡석채움" localSheetId="44">[9]수로단위수량!#REF!</definedName>
    <definedName name="_6.잡석채움" localSheetId="42">[9]수로단위수량!#REF!</definedName>
    <definedName name="_6.잡석채움">[9]수로단위수량!#REF!</definedName>
    <definedName name="_6_0Extr" localSheetId="4">[6]총괄내역서!#REF!</definedName>
    <definedName name="_6_0Extr" localSheetId="13">[6]총괄내역서!#REF!</definedName>
    <definedName name="_6_0Extr">[6]총괄내역서!#REF!</definedName>
    <definedName name="_6fg34444_" localSheetId="4">BlankMacro1</definedName>
    <definedName name="_6fg34444_" localSheetId="13">BlankMacro1</definedName>
    <definedName name="_6fg34444_" localSheetId="28">BlankMacro1</definedName>
    <definedName name="_6fg34444_" localSheetId="34">BlankMacro1</definedName>
    <definedName name="_6fg34444_" localSheetId="35">BlankMacro1</definedName>
    <definedName name="_6fg34444_" localSheetId="40">BlankMacro1</definedName>
    <definedName name="_6fg34444_" localSheetId="3">BlankMacro1</definedName>
    <definedName name="_6fg34444_" localSheetId="12">BlankMacro1</definedName>
    <definedName name="_6fg34444_" localSheetId="15">BlankMacro1</definedName>
    <definedName name="_6fg34444_" localSheetId="25">BlankMacro1</definedName>
    <definedName name="_6fg34444_" localSheetId="26">BlankMacro1</definedName>
    <definedName name="_6fg34444_" localSheetId="2">BlankMacro1</definedName>
    <definedName name="_6fg34444_" localSheetId="44">BlankMacro1</definedName>
    <definedName name="_6fg34444_" localSheetId="42">BlankMacro1</definedName>
    <definedName name="_6fg34444_">BlankMacro1</definedName>
    <definedName name="_6월" localSheetId="4">[5]법면블럭!#REF!</definedName>
    <definedName name="_6월" localSheetId="13">[5]법면블럭!#REF!</definedName>
    <definedName name="_6월" localSheetId="28">#REF!</definedName>
    <definedName name="_6월" localSheetId="34">#REF!</definedName>
    <definedName name="_6월" localSheetId="35">#REF!</definedName>
    <definedName name="_6월" localSheetId="46">#REF!</definedName>
    <definedName name="_6월" localSheetId="40">#REF!</definedName>
    <definedName name="_6월" localSheetId="25">#REF!</definedName>
    <definedName name="_6월" localSheetId="26">#REF!</definedName>
    <definedName name="_6월" localSheetId="44">#REF!</definedName>
    <definedName name="_6월" localSheetId="45">#REF!</definedName>
    <definedName name="_6월" localSheetId="50">#REF!</definedName>
    <definedName name="_6월" localSheetId="42">#REF!</definedName>
    <definedName name="_6월">#REF!</definedName>
    <definedName name="_7.배수" localSheetId="14">[9]수로단위수량!#REF!</definedName>
    <definedName name="_7.배수" localSheetId="4">[9]수로단위수량!#REF!</definedName>
    <definedName name="_7.배수" localSheetId="13">[9]수로단위수량!#REF!</definedName>
    <definedName name="_7.배수" localSheetId="28">[9]수로단위수량!#REF!</definedName>
    <definedName name="_7.배수" localSheetId="34">[9]수로단위수량!#REF!</definedName>
    <definedName name="_7.배수" localSheetId="35">[9]수로단위수량!#REF!</definedName>
    <definedName name="_7.배수" localSheetId="46">[9]수로단위수량!#REF!</definedName>
    <definedName name="_7.배수" localSheetId="40">[9]수로단위수량!#REF!</definedName>
    <definedName name="_7.배수" localSheetId="25">[9]수로단위수량!#REF!</definedName>
    <definedName name="_7.배수" localSheetId="26">[9]수로단위수량!#REF!</definedName>
    <definedName name="_7.배수" localSheetId="2">[10]수로단위수량!#REF!</definedName>
    <definedName name="_7.배수" localSheetId="44">[9]수로단위수량!#REF!</definedName>
    <definedName name="_7.배수" localSheetId="45">[9]수로단위수량!#REF!</definedName>
    <definedName name="_7.배수" localSheetId="42">[9]수로단위수량!#REF!</definedName>
    <definedName name="_7.배수">[9]수로단위수량!#REF!</definedName>
    <definedName name="_7fg34444_" localSheetId="38">BlankMacro1</definedName>
    <definedName name="_7fg34444_" localSheetId="4">BlankMacro1</definedName>
    <definedName name="_7fg34444_" localSheetId="13">BlankMacro1</definedName>
    <definedName name="_7fg34444_" localSheetId="28">BlankMacro1</definedName>
    <definedName name="_7fg34444_" localSheetId="34">BlankMacro1</definedName>
    <definedName name="_7fg34444_" localSheetId="35">BlankMacro1</definedName>
    <definedName name="_7fg34444_" localSheetId="46">BlankMacro1</definedName>
    <definedName name="_7fg34444_" localSheetId="40">BlankMacro1</definedName>
    <definedName name="_7fg34444_" localSheetId="3">BlankMacro1</definedName>
    <definedName name="_7fg34444_" localSheetId="12">BlankMacro1</definedName>
    <definedName name="_7fg34444_" localSheetId="15">BlankMacro1</definedName>
    <definedName name="_7fg34444_" localSheetId="25">BlankMacro1</definedName>
    <definedName name="_7fg34444_" localSheetId="26">BlankMacro1</definedName>
    <definedName name="_7fg34444_" localSheetId="2">BlankMacro1</definedName>
    <definedName name="_7fg34444_" localSheetId="44">BlankMacro1</definedName>
    <definedName name="_7fg34444_" localSheetId="42">BlankMacro1</definedName>
    <definedName name="_7fg34444_">BlankMacro1</definedName>
    <definedName name="_8.스페이서" localSheetId="14">[9]수로단위수량!#REF!</definedName>
    <definedName name="_8.스페이서" localSheetId="4">[9]수로단위수량!#REF!</definedName>
    <definedName name="_8.스페이서" localSheetId="13">[9]수로단위수량!#REF!</definedName>
    <definedName name="_8.스페이서" localSheetId="28">[9]수로단위수량!#REF!</definedName>
    <definedName name="_8.스페이서" localSheetId="34">[9]수로단위수량!#REF!</definedName>
    <definedName name="_8.스페이서" localSheetId="35">[9]수로단위수량!#REF!</definedName>
    <definedName name="_8.스페이서" localSheetId="46">[9]수로단위수량!#REF!</definedName>
    <definedName name="_8.스페이서" localSheetId="40">[9]수로단위수량!#REF!</definedName>
    <definedName name="_8.스페이서" localSheetId="25">[10]수로단위수량!#REF!</definedName>
    <definedName name="_8.스페이서" localSheetId="2">[10]수로단위수량!#REF!</definedName>
    <definedName name="_8.스페이서" localSheetId="44">[9]수로단위수량!#REF!</definedName>
    <definedName name="_8.스페이서" localSheetId="42">[9]수로단위수량!#REF!</definedName>
    <definedName name="_8.스페이서">[9]수로단위수량!#REF!</definedName>
    <definedName name="_8fg34444_" localSheetId="38">BlankMacro1</definedName>
    <definedName name="_8fg34444_" localSheetId="4">BlankMacro1</definedName>
    <definedName name="_8fg34444_" localSheetId="13">BlankMacro1</definedName>
    <definedName name="_8fg34444_" localSheetId="28">BlankMacro1</definedName>
    <definedName name="_8fg34444_" localSheetId="34">BlankMacro1</definedName>
    <definedName name="_8fg34444_" localSheetId="35">BlankMacro1</definedName>
    <definedName name="_8fg34444_" localSheetId="46">BlankMacro1</definedName>
    <definedName name="_8fg34444_" localSheetId="40">BlankMacro1</definedName>
    <definedName name="_8fg34444_" localSheetId="3">BlankMacro1</definedName>
    <definedName name="_8fg34444_" localSheetId="12">BlankMacro1</definedName>
    <definedName name="_8fg34444_" localSheetId="15">BlankMacro1</definedName>
    <definedName name="_8fg34444_" localSheetId="25">BlankMacro1</definedName>
    <definedName name="_8fg34444_" localSheetId="26">BlankMacro1</definedName>
    <definedName name="_8fg34444_" localSheetId="2">BlankMacro1</definedName>
    <definedName name="_8fg34444_" localSheetId="44">BlankMacro1</definedName>
    <definedName name="_8fg34444_" localSheetId="42">BlankMacro1</definedName>
    <definedName name="_8fg34444_">BlankMacro1</definedName>
    <definedName name="_8P1_" localSheetId="38">#REF!</definedName>
    <definedName name="_8P1_" localSheetId="4">#REF!</definedName>
    <definedName name="_8P1_" localSheetId="13">#REF!</definedName>
    <definedName name="_8P1_" localSheetId="28">#REF!</definedName>
    <definedName name="_8P1_" localSheetId="34">#REF!</definedName>
    <definedName name="_8P1_" localSheetId="35">#REF!</definedName>
    <definedName name="_8P1_" localSheetId="46">#REF!</definedName>
    <definedName name="_8P1_" localSheetId="40">#REF!</definedName>
    <definedName name="_8P1_" localSheetId="25">#REF!</definedName>
    <definedName name="_8P1_" localSheetId="26">#REF!</definedName>
    <definedName name="_8P1_" localSheetId="44">#REF!</definedName>
    <definedName name="_8P1_" localSheetId="42">#REF!</definedName>
    <definedName name="_8P1_">#REF!</definedName>
    <definedName name="_9.문양" localSheetId="38">[9]수로단위수량!#REF!</definedName>
    <definedName name="_9.문양" localSheetId="14">[9]수로단위수량!#REF!</definedName>
    <definedName name="_9.문양" localSheetId="4">[9]수로단위수량!#REF!</definedName>
    <definedName name="_9.문양" localSheetId="13">[9]수로단위수량!#REF!</definedName>
    <definedName name="_9.문양" localSheetId="28">[9]수로단위수량!#REF!</definedName>
    <definedName name="_9.문양" localSheetId="34">[9]수로단위수량!#REF!</definedName>
    <definedName name="_9.문양" localSheetId="35">[9]수로단위수량!#REF!</definedName>
    <definedName name="_9.문양" localSheetId="46">[9]수로단위수량!#REF!</definedName>
    <definedName name="_9.문양" localSheetId="40">[9]수로단위수량!#REF!</definedName>
    <definedName name="_9.문양" localSheetId="25">[10]수로단위수량!#REF!</definedName>
    <definedName name="_9.문양" localSheetId="26">[9]수로단위수량!#REF!</definedName>
    <definedName name="_9.문양" localSheetId="2">[10]수로단위수량!#REF!</definedName>
    <definedName name="_9.문양" localSheetId="44">[9]수로단위수량!#REF!</definedName>
    <definedName name="_9.문양" localSheetId="42">[9]수로단위수량!#REF!</definedName>
    <definedName name="_9.문양">[9]수로단위수량!#REF!</definedName>
    <definedName name="_9A1_" localSheetId="4">#REF!</definedName>
    <definedName name="_9A1_" localSheetId="13">#REF!</definedName>
    <definedName name="_9A1_">#REF!</definedName>
    <definedName name="_9P2_" localSheetId="4">'[12]Sheet1 (2)'!#REF!</definedName>
    <definedName name="_9P2_" localSheetId="13">'[12]Sheet1 (2)'!#REF!</definedName>
    <definedName name="_9P2_" localSheetId="28">'[12]Sheet1 (2)'!#REF!</definedName>
    <definedName name="_9P2_" localSheetId="34">'[12]Sheet1 (2)'!#REF!</definedName>
    <definedName name="_9P2_" localSheetId="35">'[12]Sheet1 (2)'!#REF!</definedName>
    <definedName name="_9P2_" localSheetId="46">'[12]Sheet1 (2)'!#REF!</definedName>
    <definedName name="_9P2_" localSheetId="40">'[12]Sheet1 (2)'!#REF!</definedName>
    <definedName name="_9P2_" localSheetId="44">'[12]Sheet1 (2)'!#REF!</definedName>
    <definedName name="_9P2_" localSheetId="42">'[12]Sheet1 (2)'!#REF!</definedName>
    <definedName name="_9P2_">'[12]Sheet1 (2)'!#REF!</definedName>
    <definedName name="_A1" localSheetId="26">#REF!</definedName>
    <definedName name="_A1">#REF!</definedName>
    <definedName name="_BVS1" localSheetId="4">[13]법면블럭!#REF!</definedName>
    <definedName name="_BVS1" localSheetId="13">[13]법면블럭!#REF!</definedName>
    <definedName name="_BVS1" localSheetId="28">#REF!</definedName>
    <definedName name="_BVS1" localSheetId="35">#REF!</definedName>
    <definedName name="_BVS1" localSheetId="40">#REF!</definedName>
    <definedName name="_BVS1" localSheetId="25">#REF!</definedName>
    <definedName name="_BVS1" localSheetId="26">[14]법면블럭!#REF!</definedName>
    <definedName name="_BVS1" localSheetId="44">#REF!</definedName>
    <definedName name="_BVS1" localSheetId="42">#REF!</definedName>
    <definedName name="_BVS1">#REF!</definedName>
    <definedName name="_BVS2" localSheetId="4">[13]법면블럭!#REF!</definedName>
    <definedName name="_BVS2" localSheetId="13">[13]법면블럭!#REF!</definedName>
    <definedName name="_BVS2" localSheetId="35">#REF!</definedName>
    <definedName name="_BVS2" localSheetId="40">#REF!</definedName>
    <definedName name="_BVS2" localSheetId="25">#REF!</definedName>
    <definedName name="_BVS2" localSheetId="26">[14]법면블럭!#REF!</definedName>
    <definedName name="_BVS2" localSheetId="44">#REF!</definedName>
    <definedName name="_BVS2" localSheetId="42">#REF!</definedName>
    <definedName name="_BVS2">#REF!</definedName>
    <definedName name="_Dist_Bin" localSheetId="4" hidden="1">[15]조명시설!#REF!</definedName>
    <definedName name="_Dist_Bin" localSheetId="13" hidden="1">[15]조명시설!#REF!</definedName>
    <definedName name="_Dist_Bin" hidden="1">[15]조명시설!#REF!</definedName>
    <definedName name="_Dist_Values" localSheetId="4" hidden="1">[15]조명시설!#REF!</definedName>
    <definedName name="_Dist_Values" localSheetId="13" hidden="1">[15]조명시설!#REF!</definedName>
    <definedName name="_Dist_Values" hidden="1">[15]조명시설!#REF!</definedName>
    <definedName name="_ER465" localSheetId="26">#REF!</definedName>
    <definedName name="_ER465">#REF!</definedName>
    <definedName name="_fg34444" localSheetId="38">BlankMacro1</definedName>
    <definedName name="_fg34444" localSheetId="14">BlankMacro1</definedName>
    <definedName name="_fg34444" localSheetId="4">BlankMacro1</definedName>
    <definedName name="_fg34444" localSheetId="13">BlankMacro1</definedName>
    <definedName name="_fg34444" localSheetId="28">BlankMacro1</definedName>
    <definedName name="_fg34444" localSheetId="34">BlankMacro1</definedName>
    <definedName name="_fg34444" localSheetId="35">BlankMacro1</definedName>
    <definedName name="_fg34444" localSheetId="46">BlankMacro1</definedName>
    <definedName name="_fg34444" localSheetId="40">BlankMacro1</definedName>
    <definedName name="_fg34444" localSheetId="3">BlankMacro1</definedName>
    <definedName name="_fg34444" localSheetId="12">BlankMacro1</definedName>
    <definedName name="_fg34444" localSheetId="15">BlankMacro1</definedName>
    <definedName name="_fg34444" localSheetId="25">BlankMacro1</definedName>
    <definedName name="_fg34444" localSheetId="26">BlankMacro1</definedName>
    <definedName name="_fg34444" localSheetId="2">BlankMacro1</definedName>
    <definedName name="_fg34444" localSheetId="44">BlankMacro1</definedName>
    <definedName name="_fg34444" localSheetId="45">BlankMacro1</definedName>
    <definedName name="_fg34444" localSheetId="50">BlankMacro1</definedName>
    <definedName name="_fg34444" localSheetId="42">BlankMacro1</definedName>
    <definedName name="_fg34444">BlankMacro1</definedName>
    <definedName name="_Fill" localSheetId="30" hidden="1">#REF!</definedName>
    <definedName name="_Fill" localSheetId="38" hidden="1">#REF!</definedName>
    <definedName name="_Fill" localSheetId="14" hidden="1">#REF!</definedName>
    <definedName name="_Fill" localSheetId="48" hidden="1">#REF!</definedName>
    <definedName name="_Fill" localSheetId="4" hidden="1">#REF!</definedName>
    <definedName name="_Fill" localSheetId="13" hidden="1">#REF!</definedName>
    <definedName name="_Fill" localSheetId="33" hidden="1">#REF!</definedName>
    <definedName name="_Fill" localSheetId="37" hidden="1">#REF!</definedName>
    <definedName name="_Fill" localSheetId="36" hidden="1">#REF!</definedName>
    <definedName name="_Fill" localSheetId="34" hidden="1">#REF!</definedName>
    <definedName name="_Fill" localSheetId="35" hidden="1">#REF!</definedName>
    <definedName name="_Fill" localSheetId="51" hidden="1">#REF!</definedName>
    <definedName name="_Fill" localSheetId="46" hidden="1">#REF!</definedName>
    <definedName name="_Fill" localSheetId="40" hidden="1">#REF!</definedName>
    <definedName name="_Fill" localSheetId="32" hidden="1">#REF!</definedName>
    <definedName name="_Fill" localSheetId="3" hidden="1">#REF!</definedName>
    <definedName name="_Fill" localSheetId="12" hidden="1">#REF!</definedName>
    <definedName name="_Fill" localSheetId="15" hidden="1">#REF!</definedName>
    <definedName name="_Fill" localSheetId="25" hidden="1">#REF!</definedName>
    <definedName name="_Fill" localSheetId="41" hidden="1">#REF!</definedName>
    <definedName name="_Fill" localSheetId="26" hidden="1">#REF!</definedName>
    <definedName name="_Fill" localSheetId="49" hidden="1">#REF!</definedName>
    <definedName name="_Fill" localSheetId="44" hidden="1">#REF!</definedName>
    <definedName name="_Fill" localSheetId="45" hidden="1">#REF!</definedName>
    <definedName name="_Fill" localSheetId="50" hidden="1">#REF!</definedName>
    <definedName name="_Fill" localSheetId="52" hidden="1">#REF!</definedName>
    <definedName name="_Fill" localSheetId="43" hidden="1">#REF!</definedName>
    <definedName name="_Fill" localSheetId="29" hidden="1">#REF!</definedName>
    <definedName name="_Fill" localSheetId="42" hidden="1">#REF!</definedName>
    <definedName name="_Fill" localSheetId="9" hidden="1">#REF!</definedName>
    <definedName name="_Fill" localSheetId="10" hidden="1">#REF!</definedName>
    <definedName name="_Fill" localSheetId="27" hidden="1">#REF!</definedName>
    <definedName name="_Fill" hidden="1">#REF!</definedName>
    <definedName name="_FILL2" localSheetId="4" hidden="1">[16]날개벽수량표!#REF!</definedName>
    <definedName name="_FILL2" localSheetId="13" hidden="1">[16]날개벽수량표!#REF!</definedName>
    <definedName name="_FILL2" localSheetId="33" hidden="1">[16]날개벽수량표!#REF!</definedName>
    <definedName name="_FILL2" localSheetId="28" hidden="1">[16]날개벽수량표!#REF!</definedName>
    <definedName name="_FILL2" localSheetId="34" hidden="1">[16]날개벽수량표!#REF!</definedName>
    <definedName name="_FILL2" localSheetId="35" hidden="1">[16]날개벽수량표!#REF!</definedName>
    <definedName name="_FILL2" localSheetId="51" hidden="1">[16]날개벽수량표!#REF!</definedName>
    <definedName name="_FILL2" localSheetId="46" hidden="1">[16]날개벽수량표!#REF!</definedName>
    <definedName name="_FILL2" localSheetId="40" hidden="1">[16]날개벽수량표!#REF!</definedName>
    <definedName name="_FILL2" localSheetId="32" hidden="1">[16]날개벽수량표!#REF!</definedName>
    <definedName name="_FILL2" localSheetId="26" hidden="1">[16]날개벽수량표!#REF!</definedName>
    <definedName name="_FILL2" localSheetId="44" hidden="1">[16]날개벽수량표!#REF!</definedName>
    <definedName name="_FILL2" localSheetId="52" hidden="1">[16]날개벽수량표!#REF!</definedName>
    <definedName name="_FILL2" localSheetId="42" hidden="1">[16]날개벽수량표!#REF!</definedName>
    <definedName name="_FILL2" hidden="1">[16]날개벽수량표!#REF!</definedName>
    <definedName name="_xlnm._FilterDatabase" localSheetId="14" hidden="1">#REF!</definedName>
    <definedName name="_xlnm._FilterDatabase" localSheetId="4" hidden="1">#REF!</definedName>
    <definedName name="_xlnm._FilterDatabase" localSheetId="13" hidden="1">#REF!</definedName>
    <definedName name="_xlnm._FilterDatabase" localSheetId="28" hidden="1">#REF!</definedName>
    <definedName name="_xlnm._FilterDatabase" localSheetId="34" hidden="1">#REF!</definedName>
    <definedName name="_xlnm._FilterDatabase" localSheetId="35" hidden="1">#REF!</definedName>
    <definedName name="_xlnm._FilterDatabase" localSheetId="46" hidden="1">#REF!</definedName>
    <definedName name="_xlnm._FilterDatabase" localSheetId="40" hidden="1">#REF!</definedName>
    <definedName name="_xlnm._FilterDatabase" localSheetId="25" hidden="1">#REF!</definedName>
    <definedName name="_xlnm._FilterDatabase" localSheetId="41" hidden="1">#REF!</definedName>
    <definedName name="_xlnm._FilterDatabase" localSheetId="26" hidden="1">#REF!</definedName>
    <definedName name="_xlnm._FilterDatabase" localSheetId="2" hidden="1">#REF!</definedName>
    <definedName name="_xlnm._FilterDatabase" localSheetId="44" hidden="1">#REF!</definedName>
    <definedName name="_xlnm._FilterDatabase" localSheetId="45" hidden="1">#REF!</definedName>
    <definedName name="_xlnm._FilterDatabase" localSheetId="29" hidden="1">#REF!</definedName>
    <definedName name="_xlnm._FilterDatabase" localSheetId="0" hidden="1">#REF!</definedName>
    <definedName name="_xlnm._FilterDatabase" localSheetId="42" hidden="1">#REF!</definedName>
    <definedName name="_xlnm._FilterDatabase" hidden="1">#REF!</definedName>
    <definedName name="_HSH1" localSheetId="4">[13]법면블럭!#REF!</definedName>
    <definedName name="_HSH1" localSheetId="13">[13]법면블럭!#REF!</definedName>
    <definedName name="_HSH1" localSheetId="35">#REF!</definedName>
    <definedName name="_HSH1" localSheetId="40">#REF!</definedName>
    <definedName name="_HSH1" localSheetId="25">#REF!</definedName>
    <definedName name="_HSH1" localSheetId="26">[14]법면블럭!#REF!</definedName>
    <definedName name="_HSH1" localSheetId="44">#REF!</definedName>
    <definedName name="_HSH1" localSheetId="42">#REF!</definedName>
    <definedName name="_HSH1">#REF!</definedName>
    <definedName name="_HSH2" localSheetId="4">[13]법면블럭!#REF!</definedName>
    <definedName name="_HSH2" localSheetId="13">[13]법면블럭!#REF!</definedName>
    <definedName name="_HSH2" localSheetId="35">#REF!</definedName>
    <definedName name="_HSH2" localSheetId="40">#REF!</definedName>
    <definedName name="_HSH2" localSheetId="25">#REF!</definedName>
    <definedName name="_HSH2" localSheetId="26">[14]법면블럭!#REF!</definedName>
    <definedName name="_HSH2" localSheetId="44">#REF!</definedName>
    <definedName name="_HSH2" localSheetId="42">#REF!</definedName>
    <definedName name="_HSH2">#REF!</definedName>
    <definedName name="_hun1" localSheetId="4">[13]법면블럭!#REF!</definedName>
    <definedName name="_hun1" localSheetId="13">[13]법면블럭!#REF!</definedName>
    <definedName name="_hun1" localSheetId="28">[4]설계조건!#REF!</definedName>
    <definedName name="_hun1" localSheetId="35">[4]설계조건!#REF!</definedName>
    <definedName name="_hun1" localSheetId="46">[4]설계조건!#REF!</definedName>
    <definedName name="_hun1" localSheetId="40">[4]설계조건!#REF!</definedName>
    <definedName name="_hun1" localSheetId="26">[14]법면블럭!#REF!</definedName>
    <definedName name="_hun1" localSheetId="44">[4]설계조건!#REF!</definedName>
    <definedName name="_hun1" localSheetId="42">[4]설계조건!#REF!</definedName>
    <definedName name="_hun1">[4]설계조건!#REF!</definedName>
    <definedName name="_hun2" localSheetId="4">[13]법면블럭!#REF!</definedName>
    <definedName name="_hun2" localSheetId="13">[13]법면블럭!#REF!</definedName>
    <definedName name="_hun2" localSheetId="35">[4]설계조건!#REF!</definedName>
    <definedName name="_hun2" localSheetId="46">[4]설계조건!#REF!</definedName>
    <definedName name="_hun2" localSheetId="40">[4]설계조건!#REF!</definedName>
    <definedName name="_hun2" localSheetId="26">[14]법면블럭!#REF!</definedName>
    <definedName name="_hun2" localSheetId="44">[4]설계조건!#REF!</definedName>
    <definedName name="_hun2" localSheetId="42">[4]설계조건!#REF!</definedName>
    <definedName name="_hun2">[4]설계조건!#REF!</definedName>
    <definedName name="_JS1" localSheetId="4">[13]법면블럭!#REF!</definedName>
    <definedName name="_JS1" localSheetId="13">[13]법면블럭!#REF!</definedName>
    <definedName name="_JS1" localSheetId="28">#REF!</definedName>
    <definedName name="_JS1" localSheetId="35">#REF!</definedName>
    <definedName name="_JS1" localSheetId="40">#REF!</definedName>
    <definedName name="_JS1" localSheetId="25">#REF!</definedName>
    <definedName name="_JS1" localSheetId="26">[14]법면블럭!#REF!</definedName>
    <definedName name="_JS1" localSheetId="44">#REF!</definedName>
    <definedName name="_JS1" localSheetId="42">#REF!</definedName>
    <definedName name="_JS1">#REF!</definedName>
    <definedName name="_JS2" localSheetId="4">[13]법면블럭!#REF!</definedName>
    <definedName name="_JS2" localSheetId="13">[13]법면블럭!#REF!</definedName>
    <definedName name="_JS2" localSheetId="35">#REF!</definedName>
    <definedName name="_JS2" localSheetId="40">#REF!</definedName>
    <definedName name="_JS2" localSheetId="25">#REF!</definedName>
    <definedName name="_JS2" localSheetId="26">[14]법면블럭!#REF!</definedName>
    <definedName name="_JS2" localSheetId="44">#REF!</definedName>
    <definedName name="_JS2" localSheetId="42">#REF!</definedName>
    <definedName name="_JS2">#REF!</definedName>
    <definedName name="_Key1" localSheetId="14" hidden="1">#REF!</definedName>
    <definedName name="_Key1" localSheetId="4" hidden="1">#REF!</definedName>
    <definedName name="_Key1" localSheetId="13" hidden="1">#REF!</definedName>
    <definedName name="_Key1" localSheetId="33" hidden="1">#REF!</definedName>
    <definedName name="_Key1" localSheetId="34" hidden="1">#REF!</definedName>
    <definedName name="_Key1" localSheetId="35" hidden="1">#REF!</definedName>
    <definedName name="_Key1" localSheetId="46" hidden="1">#REF!</definedName>
    <definedName name="_Key1" localSheetId="39" hidden="1">#REF!</definedName>
    <definedName name="_Key1" localSheetId="40" hidden="1">#REF!</definedName>
    <definedName name="_Key1" localSheetId="32" hidden="1">#REF!</definedName>
    <definedName name="_Key1" localSheetId="25" hidden="1">#REF!</definedName>
    <definedName name="_Key1" localSheetId="41" hidden="1">#REF!</definedName>
    <definedName name="_Key1" localSheetId="26" hidden="1">#REF!</definedName>
    <definedName name="_Key1" localSheetId="44" hidden="1">#REF!</definedName>
    <definedName name="_Key1" localSheetId="45" hidden="1">#REF!</definedName>
    <definedName name="_Key1" localSheetId="50" hidden="1">#REF!</definedName>
    <definedName name="_Key1" localSheetId="52" hidden="1">#REF!</definedName>
    <definedName name="_Key1" localSheetId="29" hidden="1">#REF!</definedName>
    <definedName name="_Key1" localSheetId="42" hidden="1">#REF!</definedName>
    <definedName name="_Key1" hidden="1">#REF!</definedName>
    <definedName name="_Key2" localSheetId="14" hidden="1">#REF!</definedName>
    <definedName name="_Key2" localSheetId="4" hidden="1">#REF!</definedName>
    <definedName name="_Key2" localSheetId="13" hidden="1">#REF!</definedName>
    <definedName name="_Key2" localSheetId="34" hidden="1">#REF!</definedName>
    <definedName name="_Key2" localSheetId="35" hidden="1">#REF!</definedName>
    <definedName name="_Key2" localSheetId="46" hidden="1">#REF!</definedName>
    <definedName name="_Key2" localSheetId="40" hidden="1">#REF!</definedName>
    <definedName name="_Key2" localSheetId="32" hidden="1">#REF!</definedName>
    <definedName name="_Key2" localSheetId="25" hidden="1">#REF!</definedName>
    <definedName name="_Key2" localSheetId="41" hidden="1">#REF!</definedName>
    <definedName name="_Key2" localSheetId="26" hidden="1">#REF!</definedName>
    <definedName name="_Key2" localSheetId="44" hidden="1">#REF!</definedName>
    <definedName name="_Key2" localSheetId="45" hidden="1">#REF!</definedName>
    <definedName name="_Key2" localSheetId="50" hidden="1">#REF!</definedName>
    <definedName name="_Key2" localSheetId="52" hidden="1">#REF!</definedName>
    <definedName name="_Key2" localSheetId="29" hidden="1">#REF!</definedName>
    <definedName name="_Key2" localSheetId="42" hidden="1">#REF!</definedName>
    <definedName name="_Key2" hidden="1">#REF!</definedName>
    <definedName name="_kfkf" localSheetId="14" hidden="1">#REF!</definedName>
    <definedName name="_kfkf" localSheetId="4" hidden="1">#REF!</definedName>
    <definedName name="_kfkf" localSheetId="13" hidden="1">#REF!</definedName>
    <definedName name="_kfkf" localSheetId="28" hidden="1">#REF!</definedName>
    <definedName name="_kfkf" localSheetId="34" hidden="1">#REF!</definedName>
    <definedName name="_kfkf" localSheetId="35" hidden="1">#REF!</definedName>
    <definedName name="_kfkf" localSheetId="46" hidden="1">#REF!</definedName>
    <definedName name="_kfkf" localSheetId="40" hidden="1">#REF!</definedName>
    <definedName name="_kfkf" localSheetId="25" hidden="1">#REF!</definedName>
    <definedName name="_kfkf" localSheetId="41" hidden="1">#REF!</definedName>
    <definedName name="_kfkf" localSheetId="26" hidden="1">#REF!</definedName>
    <definedName name="_kfkf" localSheetId="44" hidden="1">#REF!</definedName>
    <definedName name="_kfkf" localSheetId="45" hidden="1">#REF!</definedName>
    <definedName name="_kfkf" localSheetId="29" hidden="1">#REF!</definedName>
    <definedName name="_kfkf" localSheetId="42" hidden="1">#REF!</definedName>
    <definedName name="_kfkf" hidden="1">#REF!</definedName>
    <definedName name="_LL1" localSheetId="50">[2]Sheet17!$C$2</definedName>
    <definedName name="_LL1">[2]Sheet17!$C$2</definedName>
    <definedName name="_LL2" localSheetId="50">[2]Sheet17!$C$3</definedName>
    <definedName name="_LL2">[2]Sheet17!$C$3</definedName>
    <definedName name="_LL3" localSheetId="50">[2]Sheet17!$C$4</definedName>
    <definedName name="_LL3">[2]Sheet17!$C$4</definedName>
    <definedName name="_LR1" localSheetId="50">[2]Sheet17!$F$2</definedName>
    <definedName name="_LR1">[2]Sheet17!$F$2</definedName>
    <definedName name="_LR2" localSheetId="50">[2]Sheet17!$F$3</definedName>
    <definedName name="_LR2">[2]Sheet17!$F$3</definedName>
    <definedName name="_LR3" localSheetId="50">[2]Sheet17!$F$4</definedName>
    <definedName name="_LR3">[2]Sheet17!$F$4</definedName>
    <definedName name="_LS1" localSheetId="4">[13]법면블럭!#REF!</definedName>
    <definedName name="_LS1" localSheetId="13">[13]법면블럭!#REF!</definedName>
    <definedName name="_LS1" localSheetId="28">#REF!</definedName>
    <definedName name="_LS1" localSheetId="35">#REF!</definedName>
    <definedName name="_LS1" localSheetId="40">#REF!</definedName>
    <definedName name="_LS1" localSheetId="25">#REF!</definedName>
    <definedName name="_LS1" localSheetId="26">[14]법면블럭!#REF!</definedName>
    <definedName name="_LS1" localSheetId="44">#REF!</definedName>
    <definedName name="_LS1" localSheetId="42">#REF!</definedName>
    <definedName name="_LS1">#REF!</definedName>
    <definedName name="_LS2" localSheetId="4">[13]법면블럭!#REF!</definedName>
    <definedName name="_LS2" localSheetId="13">[13]법면블럭!#REF!</definedName>
    <definedName name="_LS2" localSheetId="35">#REF!</definedName>
    <definedName name="_LS2" localSheetId="40">#REF!</definedName>
    <definedName name="_LS2" localSheetId="25">#REF!</definedName>
    <definedName name="_LS2" localSheetId="26">[14]법면블럭!#REF!</definedName>
    <definedName name="_LS2" localSheetId="44">#REF!</definedName>
    <definedName name="_LS2" localSheetId="42">#REF!</definedName>
    <definedName name="_LS2">#REF!</definedName>
    <definedName name="_LS3" localSheetId="4">[13]법면블럭!#REF!</definedName>
    <definedName name="_LS3" localSheetId="13">[13]법면블럭!#REF!</definedName>
    <definedName name="_LS3" localSheetId="35">#REF!</definedName>
    <definedName name="_LS3" localSheetId="40">#REF!</definedName>
    <definedName name="_LS3" localSheetId="25">#REF!</definedName>
    <definedName name="_LS3" localSheetId="26">[14]법면블럭!#REF!</definedName>
    <definedName name="_LS3" localSheetId="44">#REF!</definedName>
    <definedName name="_LS3" localSheetId="42">#REF!</definedName>
    <definedName name="_LS3">#REF!</definedName>
    <definedName name="_LS4" localSheetId="4">[13]법면블럭!#REF!</definedName>
    <definedName name="_LS4" localSheetId="13">[13]법면블럭!#REF!</definedName>
    <definedName name="_LS4" localSheetId="35">#REF!</definedName>
    <definedName name="_LS4" localSheetId="40">#REF!</definedName>
    <definedName name="_LS4" localSheetId="25">#REF!</definedName>
    <definedName name="_LS4" localSheetId="26">[14]법면블럭!#REF!</definedName>
    <definedName name="_LS4" localSheetId="44">#REF!</definedName>
    <definedName name="_LS4" localSheetId="42">#REF!</definedName>
    <definedName name="_LS4">#REF!</definedName>
    <definedName name="_NP1" localSheetId="4">[13]법면블럭!#REF!</definedName>
    <definedName name="_NP1" localSheetId="13">[13]법면블럭!#REF!</definedName>
    <definedName name="_NP1" localSheetId="35">#REF!</definedName>
    <definedName name="_NP1" localSheetId="40">#REF!</definedName>
    <definedName name="_NP1" localSheetId="25">#REF!</definedName>
    <definedName name="_NP1" localSheetId="26">[14]법면블럭!#REF!</definedName>
    <definedName name="_NP1" localSheetId="44">#REF!</definedName>
    <definedName name="_NP1" localSheetId="42">#REF!</definedName>
    <definedName name="_NP1">#REF!</definedName>
    <definedName name="_NP2" localSheetId="4">[13]법면블럭!#REF!</definedName>
    <definedName name="_NP2" localSheetId="13">[13]법면블럭!#REF!</definedName>
    <definedName name="_NP2" localSheetId="35">#REF!</definedName>
    <definedName name="_NP2" localSheetId="40">#REF!</definedName>
    <definedName name="_NP2" localSheetId="25">#REF!</definedName>
    <definedName name="_NP2" localSheetId="26">[14]법면블럭!#REF!</definedName>
    <definedName name="_NP2" localSheetId="44">#REF!</definedName>
    <definedName name="_NP2" localSheetId="42">#REF!</definedName>
    <definedName name="_NP2">#REF!</definedName>
    <definedName name="_NS1" localSheetId="4">[13]법면블럭!#REF!</definedName>
    <definedName name="_NS1" localSheetId="13">[13]법면블럭!#REF!</definedName>
    <definedName name="_NS1" localSheetId="35">#REF!</definedName>
    <definedName name="_NS1" localSheetId="40">#REF!</definedName>
    <definedName name="_NS1" localSheetId="25">#REF!</definedName>
    <definedName name="_NS1" localSheetId="26">[14]법면블럭!#REF!</definedName>
    <definedName name="_NS1" localSheetId="44">#REF!</definedName>
    <definedName name="_NS1" localSheetId="42">#REF!</definedName>
    <definedName name="_NS1">#REF!</definedName>
    <definedName name="_NS2" localSheetId="4">[13]법면블럭!#REF!</definedName>
    <definedName name="_NS2" localSheetId="13">[13]법면블럭!#REF!</definedName>
    <definedName name="_NS2" localSheetId="35">#REF!</definedName>
    <definedName name="_NS2" localSheetId="40">#REF!</definedName>
    <definedName name="_NS2" localSheetId="25">#REF!</definedName>
    <definedName name="_NS2" localSheetId="26">[14]법면블럭!#REF!</definedName>
    <definedName name="_NS2" localSheetId="44">#REF!</definedName>
    <definedName name="_NS2" localSheetId="42">#REF!</definedName>
    <definedName name="_NS2">#REF!</definedName>
    <definedName name="_NS3" localSheetId="4">[13]법면블럭!#REF!</definedName>
    <definedName name="_NS3" localSheetId="13">[13]법면블럭!#REF!</definedName>
    <definedName name="_NS3" localSheetId="35">#REF!</definedName>
    <definedName name="_NS3" localSheetId="40">#REF!</definedName>
    <definedName name="_NS3" localSheetId="25">#REF!</definedName>
    <definedName name="_NS3" localSheetId="26">[14]법면블럭!#REF!</definedName>
    <definedName name="_NS3" localSheetId="44">#REF!</definedName>
    <definedName name="_NS3" localSheetId="42">#REF!</definedName>
    <definedName name="_NS3">#REF!</definedName>
    <definedName name="_NS4" localSheetId="4">[13]법면블럭!#REF!</definedName>
    <definedName name="_NS4" localSheetId="13">[13]법면블럭!#REF!</definedName>
    <definedName name="_NS4" localSheetId="35">#REF!</definedName>
    <definedName name="_NS4" localSheetId="40">#REF!</definedName>
    <definedName name="_NS4" localSheetId="25">#REF!</definedName>
    <definedName name="_NS4" localSheetId="26">[14]법면블럭!#REF!</definedName>
    <definedName name="_NS4" localSheetId="44">#REF!</definedName>
    <definedName name="_NS4" localSheetId="42">#REF!</definedName>
    <definedName name="_NS4">#REF!</definedName>
    <definedName name="_NSH1" localSheetId="4">[13]법면블럭!#REF!</definedName>
    <definedName name="_NSH1" localSheetId="13">[13]법면블럭!#REF!</definedName>
    <definedName name="_NSH1" localSheetId="35">#REF!</definedName>
    <definedName name="_NSH1" localSheetId="40">#REF!</definedName>
    <definedName name="_NSH1" localSheetId="25">#REF!</definedName>
    <definedName name="_NSH1" localSheetId="26">[14]법면블럭!#REF!</definedName>
    <definedName name="_NSH1" localSheetId="44">#REF!</definedName>
    <definedName name="_NSH1" localSheetId="42">#REF!</definedName>
    <definedName name="_NSH1">#REF!</definedName>
    <definedName name="_NSH2" localSheetId="4">[13]법면블럭!#REF!</definedName>
    <definedName name="_NSH2" localSheetId="13">[13]법면블럭!#REF!</definedName>
    <definedName name="_NSH2" localSheetId="35">#REF!</definedName>
    <definedName name="_NSH2" localSheetId="40">#REF!</definedName>
    <definedName name="_NSH2" localSheetId="25">#REF!</definedName>
    <definedName name="_NSH2" localSheetId="26">[14]법면블럭!#REF!</definedName>
    <definedName name="_NSH2" localSheetId="44">#REF!</definedName>
    <definedName name="_NSH2" localSheetId="42">#REF!</definedName>
    <definedName name="_NSH2">#REF!</definedName>
    <definedName name="_Order1" hidden="1">255</definedName>
    <definedName name="_Order2" hidden="1">255</definedName>
    <definedName name="_P1" localSheetId="26">#REF!</definedName>
    <definedName name="_P1">#REF!</definedName>
    <definedName name="_P2" localSheetId="26">'[6]Sheet1 (2)'!#REF!</definedName>
    <definedName name="_P2">'[6]Sheet1 (2)'!#REF!</definedName>
    <definedName name="_pa1" localSheetId="4">[13]법면블럭!#REF!</definedName>
    <definedName name="_pa1" localSheetId="13">[13]법면블럭!#REF!</definedName>
    <definedName name="_pa1" localSheetId="28">#REF!</definedName>
    <definedName name="_pa1" localSheetId="35">#REF!</definedName>
    <definedName name="_pa1" localSheetId="40">#REF!</definedName>
    <definedName name="_pa1" localSheetId="25">#REF!</definedName>
    <definedName name="_pa1" localSheetId="26">[14]법면블럭!#REF!</definedName>
    <definedName name="_pa1" localSheetId="44">#REF!</definedName>
    <definedName name="_pa1" localSheetId="42">#REF!</definedName>
    <definedName name="_pa1">#REF!</definedName>
    <definedName name="_pa2" localSheetId="4">[13]법면블럭!#REF!</definedName>
    <definedName name="_pa2" localSheetId="13">[13]법면블럭!#REF!</definedName>
    <definedName name="_pa2" localSheetId="35">#REF!</definedName>
    <definedName name="_pa2" localSheetId="40">#REF!</definedName>
    <definedName name="_pa2" localSheetId="25">#REF!</definedName>
    <definedName name="_pa2" localSheetId="26">[14]법면블럭!#REF!</definedName>
    <definedName name="_pa2" localSheetId="44">#REF!</definedName>
    <definedName name="_pa2" localSheetId="42">#REF!</definedName>
    <definedName name="_pa2">#REF!</definedName>
    <definedName name="_pl1" localSheetId="4">[13]법면블럭!#REF!</definedName>
    <definedName name="_pl1" localSheetId="13">[13]법면블럭!#REF!</definedName>
    <definedName name="_pl1" localSheetId="35">#REF!</definedName>
    <definedName name="_pl1" localSheetId="40">#REF!</definedName>
    <definedName name="_pl1" localSheetId="25">#REF!</definedName>
    <definedName name="_pl1" localSheetId="26">[14]법면블럭!#REF!</definedName>
    <definedName name="_pl1" localSheetId="44">#REF!</definedName>
    <definedName name="_pl1" localSheetId="42">#REF!</definedName>
    <definedName name="_pl1">#REF!</definedName>
    <definedName name="_PL2" localSheetId="4">[13]법면블럭!#REF!</definedName>
    <definedName name="_PL2" localSheetId="13">[13]법면블럭!#REF!</definedName>
    <definedName name="_PL2" localSheetId="35">#REF!</definedName>
    <definedName name="_PL2" localSheetId="40">#REF!</definedName>
    <definedName name="_PL2" localSheetId="25">#REF!</definedName>
    <definedName name="_PL2" localSheetId="26">[14]법면블럭!#REF!</definedName>
    <definedName name="_PL2" localSheetId="44">#REF!</definedName>
    <definedName name="_PL2" localSheetId="42">#REF!</definedName>
    <definedName name="_PL2">#REF!</definedName>
    <definedName name="_PL3" localSheetId="4">[13]법면블럭!#REF!</definedName>
    <definedName name="_PL3" localSheetId="13">[13]법면블럭!#REF!</definedName>
    <definedName name="_PL3" localSheetId="35">#REF!</definedName>
    <definedName name="_PL3" localSheetId="40">#REF!</definedName>
    <definedName name="_PL3" localSheetId="25">#REF!</definedName>
    <definedName name="_PL3" localSheetId="26">[14]법면블럭!#REF!</definedName>
    <definedName name="_PL3" localSheetId="44">#REF!</definedName>
    <definedName name="_PL3" localSheetId="42">#REF!</definedName>
    <definedName name="_PL3">#REF!</definedName>
    <definedName name="_PNO10" localSheetId="38">[1]INPUT!#REF!</definedName>
    <definedName name="_PNO10" localSheetId="14">[1]INPUT!#REF!</definedName>
    <definedName name="_PNO10" localSheetId="4">[1]INPUT!#REF!</definedName>
    <definedName name="_PNO10" localSheetId="13">[1]INPUT!#REF!</definedName>
    <definedName name="_PNO10" localSheetId="28">[1]INPUT!#REF!</definedName>
    <definedName name="_PNO10" localSheetId="35">[1]INPUT!#REF!</definedName>
    <definedName name="_PNO10" localSheetId="46">[1]INPUT!#REF!</definedName>
    <definedName name="_PNO10" localSheetId="40">[1]INPUT!#REF!</definedName>
    <definedName name="_PNO10" localSheetId="44">[1]INPUT!#REF!</definedName>
    <definedName name="_PNO10" localSheetId="45">[1]INPUT!#REF!</definedName>
    <definedName name="_PNO10" localSheetId="50">[1]INPUT!#REF!</definedName>
    <definedName name="_PNO10" localSheetId="42">[1]INPUT!#REF!</definedName>
    <definedName name="_PNO10">[1]INPUT!#REF!</definedName>
    <definedName name="_PNO3" localSheetId="14">[1]INPUT!#REF!</definedName>
    <definedName name="_PNO3" localSheetId="4">[1]INPUT!#REF!</definedName>
    <definedName name="_PNO3" localSheetId="13">[1]INPUT!#REF!</definedName>
    <definedName name="_PNO3" localSheetId="35">[1]INPUT!#REF!</definedName>
    <definedName name="_PNO3" localSheetId="46">[1]INPUT!#REF!</definedName>
    <definedName name="_PNO3" localSheetId="40">[1]INPUT!#REF!</definedName>
    <definedName name="_PNO3" localSheetId="44">[1]INPUT!#REF!</definedName>
    <definedName name="_PNO3" localSheetId="42">[1]INPUT!#REF!</definedName>
    <definedName name="_PNO3">[1]INPUT!#REF!</definedName>
    <definedName name="_PNO4" localSheetId="14">[1]INPUT!#REF!</definedName>
    <definedName name="_PNO4" localSheetId="4">[1]INPUT!#REF!</definedName>
    <definedName name="_PNO4" localSheetId="13">[1]INPUT!#REF!</definedName>
    <definedName name="_PNO4" localSheetId="35">[1]INPUT!#REF!</definedName>
    <definedName name="_PNO4" localSheetId="46">[1]INPUT!#REF!</definedName>
    <definedName name="_PNO4" localSheetId="40">[1]INPUT!#REF!</definedName>
    <definedName name="_PNO4" localSheetId="44">[1]INPUT!#REF!</definedName>
    <definedName name="_PNO4" localSheetId="42">[1]INPUT!#REF!</definedName>
    <definedName name="_PNO4">[1]INPUT!#REF!</definedName>
    <definedName name="_PNO5" localSheetId="14">[1]INPUT!#REF!</definedName>
    <definedName name="_PNO5" localSheetId="4">[1]INPUT!#REF!</definedName>
    <definedName name="_PNO5" localSheetId="13">[1]INPUT!#REF!</definedName>
    <definedName name="_PNO5" localSheetId="35">[1]INPUT!#REF!</definedName>
    <definedName name="_PNO5" localSheetId="46">[1]INPUT!#REF!</definedName>
    <definedName name="_PNO5" localSheetId="40">[1]INPUT!#REF!</definedName>
    <definedName name="_PNO5" localSheetId="44">[1]INPUT!#REF!</definedName>
    <definedName name="_PNO5" localSheetId="42">[1]INPUT!#REF!</definedName>
    <definedName name="_PNO5">[1]INPUT!#REF!</definedName>
    <definedName name="_PNO6" localSheetId="4">[1]INPUT!#REF!</definedName>
    <definedName name="_PNO6" localSheetId="13">[1]INPUT!#REF!</definedName>
    <definedName name="_PNO6" localSheetId="35">[1]INPUT!#REF!</definedName>
    <definedName name="_PNO6" localSheetId="46">[1]INPUT!#REF!</definedName>
    <definedName name="_PNO6" localSheetId="40">[1]INPUT!#REF!</definedName>
    <definedName name="_PNO6" localSheetId="44">[1]INPUT!#REF!</definedName>
    <definedName name="_PNO6" localSheetId="42">[1]INPUT!#REF!</definedName>
    <definedName name="_PNO6">[1]INPUT!#REF!</definedName>
    <definedName name="_PNO7" localSheetId="4">[1]INPUT!#REF!</definedName>
    <definedName name="_PNO7" localSheetId="13">[1]INPUT!#REF!</definedName>
    <definedName name="_PNO7" localSheetId="35">[1]INPUT!#REF!</definedName>
    <definedName name="_PNO7" localSheetId="46">[1]INPUT!#REF!</definedName>
    <definedName name="_PNO7" localSheetId="40">[1]INPUT!#REF!</definedName>
    <definedName name="_PNO7" localSheetId="44">[1]INPUT!#REF!</definedName>
    <definedName name="_PNO7" localSheetId="42">[1]INPUT!#REF!</definedName>
    <definedName name="_PNO7">[1]INPUT!#REF!</definedName>
    <definedName name="_PNO8" localSheetId="4">[1]INPUT!#REF!</definedName>
    <definedName name="_PNO8" localSheetId="13">[1]INPUT!#REF!</definedName>
    <definedName name="_PNO8" localSheetId="35">[1]INPUT!#REF!</definedName>
    <definedName name="_PNO8" localSheetId="46">[1]INPUT!#REF!</definedName>
    <definedName name="_PNO8" localSheetId="40">[1]INPUT!#REF!</definedName>
    <definedName name="_PNO8" localSheetId="44">[1]INPUT!#REF!</definedName>
    <definedName name="_PNO8" localSheetId="42">[1]INPUT!#REF!</definedName>
    <definedName name="_PNO8">[1]INPUT!#REF!</definedName>
    <definedName name="_PNO9" localSheetId="4">[1]INPUT!#REF!</definedName>
    <definedName name="_PNO9" localSheetId="13">[1]INPUT!#REF!</definedName>
    <definedName name="_PNO9" localSheetId="35">[1]INPUT!#REF!</definedName>
    <definedName name="_PNO9" localSheetId="46">[1]INPUT!#REF!</definedName>
    <definedName name="_PNO9" localSheetId="40">[1]INPUT!#REF!</definedName>
    <definedName name="_PNO9" localSheetId="44">[1]INPUT!#REF!</definedName>
    <definedName name="_PNO9" localSheetId="42">[1]INPUT!#REF!</definedName>
    <definedName name="_PNO9">[1]INPUT!#REF!</definedName>
    <definedName name="_qs1" localSheetId="4">[13]법면블럭!#REF!</definedName>
    <definedName name="_qs1" localSheetId="13">[13]법면블럭!#REF!</definedName>
    <definedName name="_qs1" localSheetId="35">[4]설계조건!#REF!</definedName>
    <definedName name="_qs1" localSheetId="46">[4]설계조건!#REF!</definedName>
    <definedName name="_qs1" localSheetId="40">[4]설계조건!#REF!</definedName>
    <definedName name="_qs1" localSheetId="26">[14]법면블럭!#REF!</definedName>
    <definedName name="_qs1" localSheetId="44">[4]설계조건!#REF!</definedName>
    <definedName name="_qs1" localSheetId="42">[4]설계조건!#REF!</definedName>
    <definedName name="_qs1">[4]설계조건!#REF!</definedName>
    <definedName name="_qs12" localSheetId="4">[13]법면블럭!#REF!</definedName>
    <definedName name="_qs12" localSheetId="13">[13]법면블럭!#REF!</definedName>
    <definedName name="_qs12" localSheetId="35">[4]설계조건!#REF!</definedName>
    <definedName name="_qs12" localSheetId="46">[4]설계조건!#REF!</definedName>
    <definedName name="_qs12" localSheetId="40">[4]설계조건!#REF!</definedName>
    <definedName name="_qs12" localSheetId="26">[14]법면블럭!#REF!</definedName>
    <definedName name="_qs12" localSheetId="44">[4]설계조건!#REF!</definedName>
    <definedName name="_qs12" localSheetId="42">[4]설계조건!#REF!</definedName>
    <definedName name="_qs12">[4]설계조건!#REF!</definedName>
    <definedName name="_qs2" localSheetId="4">[13]법면블럭!#REF!</definedName>
    <definedName name="_qs2" localSheetId="13">[13]법면블럭!#REF!</definedName>
    <definedName name="_qs2" localSheetId="35">[4]설계조건!#REF!</definedName>
    <definedName name="_qs2" localSheetId="46">[4]설계조건!#REF!</definedName>
    <definedName name="_qs2" localSheetId="40">[4]설계조건!#REF!</definedName>
    <definedName name="_qs2" localSheetId="26">[14]법면블럭!#REF!</definedName>
    <definedName name="_qs2" localSheetId="44">[4]설계조건!#REF!</definedName>
    <definedName name="_qs2" localSheetId="42">[4]설계조건!#REF!</definedName>
    <definedName name="_qs2">[4]설계조건!#REF!</definedName>
    <definedName name="_qs22" localSheetId="4">[13]법면블럭!#REF!</definedName>
    <definedName name="_qs22" localSheetId="13">[13]법면블럭!#REF!</definedName>
    <definedName name="_qs22" localSheetId="35">[4]설계조건!#REF!</definedName>
    <definedName name="_qs22" localSheetId="46">[4]설계조건!#REF!</definedName>
    <definedName name="_qs22" localSheetId="40">[4]설계조건!#REF!</definedName>
    <definedName name="_qs22" localSheetId="26">[14]법면블럭!#REF!</definedName>
    <definedName name="_qs22" localSheetId="44">[4]설계조건!#REF!</definedName>
    <definedName name="_qs22" localSheetId="42">[4]설계조건!#REF!</definedName>
    <definedName name="_qs22">[4]설계조건!#REF!</definedName>
    <definedName name="_Regression_Out" localSheetId="14" hidden="1">#REF!</definedName>
    <definedName name="_Regression_Out" localSheetId="4" hidden="1">#REF!</definedName>
    <definedName name="_Regression_Out" localSheetId="13" hidden="1">#REF!</definedName>
    <definedName name="_Regression_Out" localSheetId="28" hidden="1">#REF!</definedName>
    <definedName name="_Regression_Out" localSheetId="34" hidden="1">#REF!</definedName>
    <definedName name="_Regression_Out" localSheetId="35" hidden="1">#REF!</definedName>
    <definedName name="_Regression_Out" localSheetId="46" hidden="1">#REF!</definedName>
    <definedName name="_Regression_Out" localSheetId="40" hidden="1">#REF!</definedName>
    <definedName name="_Regression_Out" localSheetId="25" hidden="1">#REF!</definedName>
    <definedName name="_Regression_Out" localSheetId="41" hidden="1">#REF!</definedName>
    <definedName name="_Regression_Out" localSheetId="26" hidden="1">#REF!</definedName>
    <definedName name="_Regression_Out" localSheetId="44" hidden="1">#REF!</definedName>
    <definedName name="_Regression_Out" localSheetId="45" hidden="1">#REF!</definedName>
    <definedName name="_Regression_Out" localSheetId="29" hidden="1">#REF!</definedName>
    <definedName name="_Regression_Out" localSheetId="42" hidden="1">#REF!</definedName>
    <definedName name="_Regression_Out" hidden="1">#REF!</definedName>
    <definedName name="_Regression_X" localSheetId="14" hidden="1">#REF!</definedName>
    <definedName name="_Regression_X" localSheetId="4" hidden="1">#REF!</definedName>
    <definedName name="_Regression_X" localSheetId="13" hidden="1">#REF!</definedName>
    <definedName name="_Regression_X" localSheetId="28" hidden="1">#REF!</definedName>
    <definedName name="_Regression_X" localSheetId="34" hidden="1">#REF!</definedName>
    <definedName name="_Regression_X" localSheetId="35" hidden="1">#REF!</definedName>
    <definedName name="_Regression_X" localSheetId="46" hidden="1">#REF!</definedName>
    <definedName name="_Regression_X" localSheetId="40" hidden="1">#REF!</definedName>
    <definedName name="_Regression_X" localSheetId="25" hidden="1">#REF!</definedName>
    <definedName name="_Regression_X" localSheetId="41" hidden="1">#REF!</definedName>
    <definedName name="_Regression_X" localSheetId="26" hidden="1">#REF!</definedName>
    <definedName name="_Regression_X" localSheetId="44" hidden="1">#REF!</definedName>
    <definedName name="_Regression_X" localSheetId="45" hidden="1">#REF!</definedName>
    <definedName name="_Regression_X" localSheetId="29" hidden="1">#REF!</definedName>
    <definedName name="_Regression_X" localSheetId="42" hidden="1">#REF!</definedName>
    <definedName name="_Regression_X" hidden="1">#REF!</definedName>
    <definedName name="_Regression_Y" localSheetId="14" hidden="1">#REF!</definedName>
    <definedName name="_Regression_Y" localSheetId="4" hidden="1">#REF!</definedName>
    <definedName name="_Regression_Y" localSheetId="13" hidden="1">#REF!</definedName>
    <definedName name="_Regression_Y" localSheetId="28" hidden="1">#REF!</definedName>
    <definedName name="_Regression_Y" localSheetId="34" hidden="1">#REF!</definedName>
    <definedName name="_Regression_Y" localSheetId="35" hidden="1">#REF!</definedName>
    <definedName name="_Regression_Y" localSheetId="46" hidden="1">#REF!</definedName>
    <definedName name="_Regression_Y" localSheetId="40" hidden="1">#REF!</definedName>
    <definedName name="_Regression_Y" localSheetId="25" hidden="1">#REF!</definedName>
    <definedName name="_Regression_Y" localSheetId="41" hidden="1">#REF!</definedName>
    <definedName name="_Regression_Y" localSheetId="26" hidden="1">#REF!</definedName>
    <definedName name="_Regression_Y" localSheetId="44" hidden="1">#REF!</definedName>
    <definedName name="_Regression_Y" localSheetId="45" hidden="1">#REF!</definedName>
    <definedName name="_Regression_Y" localSheetId="29" hidden="1">#REF!</definedName>
    <definedName name="_Regression_Y" localSheetId="42" hidden="1">#REF!</definedName>
    <definedName name="_Regression_Y" hidden="1">#REF!</definedName>
    <definedName name="_SA1" localSheetId="4">[13]법면블럭!#REF!</definedName>
    <definedName name="_SA1" localSheetId="13">[13]법면블럭!#REF!</definedName>
    <definedName name="_SA1" localSheetId="35">#REF!</definedName>
    <definedName name="_SA1" localSheetId="40">#REF!</definedName>
    <definedName name="_SA1" localSheetId="25">#REF!</definedName>
    <definedName name="_SA1" localSheetId="26">[14]법면블럭!#REF!</definedName>
    <definedName name="_SA1" localSheetId="44">#REF!</definedName>
    <definedName name="_SA1" localSheetId="42">#REF!</definedName>
    <definedName name="_SA1">#REF!</definedName>
    <definedName name="_SBB1" localSheetId="14">#REF!</definedName>
    <definedName name="_SBB1" localSheetId="4">#REF!</definedName>
    <definedName name="_SBB1" localSheetId="13">#REF!</definedName>
    <definedName name="_SBB1" localSheetId="34">#REF!</definedName>
    <definedName name="_SBB1" localSheetId="35">#REF!</definedName>
    <definedName name="_SBB1" localSheetId="46">#REF!</definedName>
    <definedName name="_SBB1" localSheetId="40">#REF!</definedName>
    <definedName name="_SBB1" localSheetId="25">#REF!</definedName>
    <definedName name="_SBB1" localSheetId="26">#REF!</definedName>
    <definedName name="_SBB1" localSheetId="44">#REF!</definedName>
    <definedName name="_SBB1" localSheetId="42">#REF!</definedName>
    <definedName name="_SBB1">#REF!</definedName>
    <definedName name="_SBB2" localSheetId="14">#REF!</definedName>
    <definedName name="_SBB2" localSheetId="4">#REF!</definedName>
    <definedName name="_SBB2" localSheetId="13">#REF!</definedName>
    <definedName name="_SBB2" localSheetId="34">#REF!</definedName>
    <definedName name="_SBB2" localSheetId="35">#REF!</definedName>
    <definedName name="_SBB2" localSheetId="46">#REF!</definedName>
    <definedName name="_SBB2" localSheetId="40">#REF!</definedName>
    <definedName name="_SBB2" localSheetId="25">#REF!</definedName>
    <definedName name="_SBB2" localSheetId="26">#REF!</definedName>
    <definedName name="_SBB2" localSheetId="44">#REF!</definedName>
    <definedName name="_SBB2" localSheetId="42">#REF!</definedName>
    <definedName name="_SBB2">#REF!</definedName>
    <definedName name="_SBB3" localSheetId="14">#REF!</definedName>
    <definedName name="_SBB3" localSheetId="4">#REF!</definedName>
    <definedName name="_SBB3" localSheetId="13">#REF!</definedName>
    <definedName name="_SBB3" localSheetId="34">#REF!</definedName>
    <definedName name="_SBB3" localSheetId="35">#REF!</definedName>
    <definedName name="_SBB3" localSheetId="46">#REF!</definedName>
    <definedName name="_SBB3" localSheetId="40">#REF!</definedName>
    <definedName name="_SBB3" localSheetId="25">#REF!</definedName>
    <definedName name="_SBB3" localSheetId="26">#REF!</definedName>
    <definedName name="_SBB3" localSheetId="44">#REF!</definedName>
    <definedName name="_SBB3" localSheetId="42">#REF!</definedName>
    <definedName name="_SBB3">#REF!</definedName>
    <definedName name="_SBB4" localSheetId="14">#REF!</definedName>
    <definedName name="_SBB4" localSheetId="4">#REF!</definedName>
    <definedName name="_SBB4" localSheetId="13">#REF!</definedName>
    <definedName name="_SBB4" localSheetId="34">#REF!</definedName>
    <definedName name="_SBB4" localSheetId="35">#REF!</definedName>
    <definedName name="_SBB4" localSheetId="46">#REF!</definedName>
    <definedName name="_SBB4" localSheetId="40">#REF!</definedName>
    <definedName name="_SBB4" localSheetId="25">#REF!</definedName>
    <definedName name="_SBB4" localSheetId="26">#REF!</definedName>
    <definedName name="_SBB4" localSheetId="44">#REF!</definedName>
    <definedName name="_SBB4" localSheetId="42">#REF!</definedName>
    <definedName name="_SBB4">#REF!</definedName>
    <definedName name="_SBB5" localSheetId="14">#REF!</definedName>
    <definedName name="_SBB5" localSheetId="4">#REF!</definedName>
    <definedName name="_SBB5" localSheetId="13">#REF!</definedName>
    <definedName name="_SBB5" localSheetId="34">#REF!</definedName>
    <definedName name="_SBB5" localSheetId="35">#REF!</definedName>
    <definedName name="_SBB5" localSheetId="46">#REF!</definedName>
    <definedName name="_SBB5" localSheetId="40">#REF!</definedName>
    <definedName name="_SBB5" localSheetId="25">#REF!</definedName>
    <definedName name="_SBB5" localSheetId="26">#REF!</definedName>
    <definedName name="_SBB5" localSheetId="44">#REF!</definedName>
    <definedName name="_SBB5" localSheetId="42">#REF!</definedName>
    <definedName name="_SBB5">#REF!</definedName>
    <definedName name="_SHH1" localSheetId="14">#REF!</definedName>
    <definedName name="_SHH1" localSheetId="4">#REF!</definedName>
    <definedName name="_SHH1" localSheetId="13">#REF!</definedName>
    <definedName name="_SHH1" localSheetId="34">#REF!</definedName>
    <definedName name="_SHH1" localSheetId="35">#REF!</definedName>
    <definedName name="_SHH1" localSheetId="46">#REF!</definedName>
    <definedName name="_SHH1" localSheetId="40">#REF!</definedName>
    <definedName name="_SHH1" localSheetId="25">#REF!</definedName>
    <definedName name="_SHH1" localSheetId="26">#REF!</definedName>
    <definedName name="_SHH1" localSheetId="44">#REF!</definedName>
    <definedName name="_SHH1" localSheetId="42">#REF!</definedName>
    <definedName name="_SHH1">#REF!</definedName>
    <definedName name="_SHH2" localSheetId="14">#REF!</definedName>
    <definedName name="_SHH2" localSheetId="4">#REF!</definedName>
    <definedName name="_SHH2" localSheetId="13">#REF!</definedName>
    <definedName name="_SHH2" localSheetId="34">#REF!</definedName>
    <definedName name="_SHH2" localSheetId="35">#REF!</definedName>
    <definedName name="_SHH2" localSheetId="46">#REF!</definedName>
    <definedName name="_SHH2" localSheetId="40">#REF!</definedName>
    <definedName name="_SHH2" localSheetId="25">#REF!</definedName>
    <definedName name="_SHH2" localSheetId="26">#REF!</definedName>
    <definedName name="_SHH2" localSheetId="44">#REF!</definedName>
    <definedName name="_SHH2" localSheetId="42">#REF!</definedName>
    <definedName name="_SHH2">#REF!</definedName>
    <definedName name="_SHH3" localSheetId="14">#REF!</definedName>
    <definedName name="_SHH3" localSheetId="4">#REF!</definedName>
    <definedName name="_SHH3" localSheetId="13">#REF!</definedName>
    <definedName name="_SHH3" localSheetId="34">#REF!</definedName>
    <definedName name="_SHH3" localSheetId="35">#REF!</definedName>
    <definedName name="_SHH3" localSheetId="46">#REF!</definedName>
    <definedName name="_SHH3" localSheetId="40">#REF!</definedName>
    <definedName name="_SHH3" localSheetId="25">#REF!</definedName>
    <definedName name="_SHH3" localSheetId="26">#REF!</definedName>
    <definedName name="_SHH3" localSheetId="44">#REF!</definedName>
    <definedName name="_SHH3" localSheetId="42">#REF!</definedName>
    <definedName name="_SHH3">#REF!</definedName>
    <definedName name="_Sort" localSheetId="30" hidden="1">#REF!</definedName>
    <definedName name="_Sort" localSheetId="38" hidden="1">#REF!</definedName>
    <definedName name="_Sort" localSheetId="14" hidden="1">#REF!</definedName>
    <definedName name="_Sort" localSheetId="48" hidden="1">#REF!</definedName>
    <definedName name="_Sort" localSheetId="4" hidden="1">#REF!</definedName>
    <definedName name="_Sort" localSheetId="13" hidden="1">#REF!</definedName>
    <definedName name="_Sort" localSheetId="33" hidden="1">#REF!</definedName>
    <definedName name="_Sort" localSheetId="37" hidden="1">#REF!</definedName>
    <definedName name="_Sort" localSheetId="36" hidden="1">#REF!</definedName>
    <definedName name="_Sort" localSheetId="34" hidden="1">#REF!</definedName>
    <definedName name="_Sort" localSheetId="35" hidden="1">#REF!</definedName>
    <definedName name="_Sort" localSheetId="51" hidden="1">#REF!</definedName>
    <definedName name="_Sort" localSheetId="46" hidden="1">#REF!</definedName>
    <definedName name="_Sort" localSheetId="40" hidden="1">#REF!</definedName>
    <definedName name="_Sort" localSheetId="32" hidden="1">#REF!</definedName>
    <definedName name="_Sort" localSheetId="3" hidden="1">#REF!</definedName>
    <definedName name="_Sort" localSheetId="12" hidden="1">#REF!</definedName>
    <definedName name="_Sort" localSheetId="15" hidden="1">#REF!</definedName>
    <definedName name="_Sort" localSheetId="25" hidden="1">#REF!</definedName>
    <definedName name="_Sort" localSheetId="41" hidden="1">#REF!</definedName>
    <definedName name="_Sort" localSheetId="26" hidden="1">#REF!</definedName>
    <definedName name="_Sort" localSheetId="49" hidden="1">#REF!</definedName>
    <definedName name="_Sort" localSheetId="44" hidden="1">#REF!</definedName>
    <definedName name="_Sort" localSheetId="45" hidden="1">#REF!</definedName>
    <definedName name="_Sort" localSheetId="50" hidden="1">#REF!</definedName>
    <definedName name="_Sort" localSheetId="52" hidden="1">#REF!</definedName>
    <definedName name="_Sort" localSheetId="43" hidden="1">#REF!</definedName>
    <definedName name="_Sort" localSheetId="29" hidden="1">#REF!</definedName>
    <definedName name="_Sort" localSheetId="42" hidden="1">#REF!</definedName>
    <definedName name="_Sort" localSheetId="9" hidden="1">#REF!</definedName>
    <definedName name="_Sort" localSheetId="10" hidden="1">#REF!</definedName>
    <definedName name="_Sort" localSheetId="27" hidden="1">#REF!</definedName>
    <definedName name="_Sort" hidden="1">#REF!</definedName>
    <definedName name="_SS1" localSheetId="4">[13]법면블럭!#REF!</definedName>
    <definedName name="_SS1" localSheetId="13">[13]법면블럭!#REF!</definedName>
    <definedName name="_SS1" localSheetId="35">#REF!</definedName>
    <definedName name="_SS1" localSheetId="40">#REF!</definedName>
    <definedName name="_SS1" localSheetId="25">#REF!</definedName>
    <definedName name="_SS1" localSheetId="26">[14]법면블럭!#REF!</definedName>
    <definedName name="_SS1" localSheetId="44">#REF!</definedName>
    <definedName name="_SS1" localSheetId="42">#REF!</definedName>
    <definedName name="_SS1">#REF!</definedName>
    <definedName name="_SS2" localSheetId="4">[13]법면블럭!#REF!</definedName>
    <definedName name="_SS2" localSheetId="13">[13]법면블럭!#REF!</definedName>
    <definedName name="_SS2" localSheetId="35">#REF!</definedName>
    <definedName name="_SS2" localSheetId="40">#REF!</definedName>
    <definedName name="_SS2" localSheetId="25">#REF!</definedName>
    <definedName name="_SS2" localSheetId="26">[14]법면블럭!#REF!</definedName>
    <definedName name="_SS2" localSheetId="44">#REF!</definedName>
    <definedName name="_SS2" localSheetId="42">#REF!</definedName>
    <definedName name="_SS2">#REF!</definedName>
    <definedName name="_t5" localSheetId="26">#REF!</definedName>
    <definedName name="_t5">#REF!</definedName>
    <definedName name="_Table1_In1" hidden="1">[7]최적단면!$C$88:$C$88</definedName>
    <definedName name="_Table1_Out" hidden="1">[7]최적단면!$C$88:$D$108</definedName>
    <definedName name="_TC1" localSheetId="4">[13]법면블럭!#REF!</definedName>
    <definedName name="_TC1" localSheetId="13">[13]법면블럭!#REF!</definedName>
    <definedName name="_TC1" localSheetId="35">#REF!</definedName>
    <definedName name="_TC1" localSheetId="40">#REF!</definedName>
    <definedName name="_TC1" localSheetId="25">#REF!</definedName>
    <definedName name="_TC1" localSheetId="26">[14]법면블럭!#REF!</definedName>
    <definedName name="_TC1" localSheetId="44">#REF!</definedName>
    <definedName name="_TC1" localSheetId="42">#REF!</definedName>
    <definedName name="_TC1">#REF!</definedName>
    <definedName name="_TC2" localSheetId="4">[13]법면블럭!#REF!</definedName>
    <definedName name="_TC2" localSheetId="13">[13]법면블럭!#REF!</definedName>
    <definedName name="_TC2" localSheetId="35">#REF!</definedName>
    <definedName name="_TC2" localSheetId="40">#REF!</definedName>
    <definedName name="_TC2" localSheetId="25">#REF!</definedName>
    <definedName name="_TC2" localSheetId="26">[14]법면블럭!#REF!</definedName>
    <definedName name="_TC2" localSheetId="44">#REF!</definedName>
    <definedName name="_TC2" localSheetId="42">#REF!</definedName>
    <definedName name="_TC2">#REF!</definedName>
    <definedName name="_Ted1" localSheetId="4">[13]법면블럭!#REF!</definedName>
    <definedName name="_Ted1" localSheetId="13">[13]법면블럭!#REF!</definedName>
    <definedName name="_Ted1" localSheetId="35">#REF!</definedName>
    <definedName name="_Ted1" localSheetId="40">#REF!</definedName>
    <definedName name="_Ted1" localSheetId="25">#REF!</definedName>
    <definedName name="_Ted1" localSheetId="26">[14]법면블럭!#REF!</definedName>
    <definedName name="_Ted1" localSheetId="44">#REF!</definedName>
    <definedName name="_Ted1" localSheetId="42">#REF!</definedName>
    <definedName name="_Ted1">#REF!</definedName>
    <definedName name="_Ts1" localSheetId="4">[13]법면블럭!#REF!</definedName>
    <definedName name="_Ts1" localSheetId="13">[13]법면블럭!#REF!</definedName>
    <definedName name="_Ts1" localSheetId="35">#REF!</definedName>
    <definedName name="_Ts1" localSheetId="40">#REF!</definedName>
    <definedName name="_Ts1" localSheetId="25">#REF!</definedName>
    <definedName name="_Ts1" localSheetId="26">[14]법면블럭!#REF!</definedName>
    <definedName name="_Ts1" localSheetId="44">#REF!</definedName>
    <definedName name="_Ts1" localSheetId="42">#REF!</definedName>
    <definedName name="_Ts1">#REF!</definedName>
    <definedName name="_TW1" localSheetId="4">[13]법면블럭!#REF!</definedName>
    <definedName name="_TW1" localSheetId="13">[13]법면블럭!#REF!</definedName>
    <definedName name="_TW1" localSheetId="35">#REF!</definedName>
    <definedName name="_TW1" localSheetId="46">#REF!</definedName>
    <definedName name="_TW1" localSheetId="40">#REF!</definedName>
    <definedName name="_TW1" localSheetId="25">#REF!</definedName>
    <definedName name="_TW1" localSheetId="26">[14]법면블럭!#REF!</definedName>
    <definedName name="_TW1" localSheetId="44">#REF!</definedName>
    <definedName name="_TW1" localSheetId="42">#REF!</definedName>
    <definedName name="_TW1">#REF!</definedName>
    <definedName name="_TW2" localSheetId="4">[13]법면블럭!#REF!</definedName>
    <definedName name="_TW2" localSheetId="13">[13]법면블럭!#REF!</definedName>
    <definedName name="_TW2" localSheetId="35">#REF!</definedName>
    <definedName name="_TW2" localSheetId="46">#REF!</definedName>
    <definedName name="_TW2" localSheetId="40">#REF!</definedName>
    <definedName name="_TW2" localSheetId="25">#REF!</definedName>
    <definedName name="_TW2" localSheetId="26">[14]법면블럭!#REF!</definedName>
    <definedName name="_TW2" localSheetId="44">#REF!</definedName>
    <definedName name="_TW2" localSheetId="42">#REF!</definedName>
    <definedName name="_TW2">#REF!</definedName>
    <definedName name="_WC1" localSheetId="4">[13]법면블럭!#REF!</definedName>
    <definedName name="_WC1" localSheetId="13">[13]법면블럭!#REF!</definedName>
    <definedName name="_WC1" localSheetId="35">#REF!</definedName>
    <definedName name="_WC1" localSheetId="40">#REF!</definedName>
    <definedName name="_WC1" localSheetId="25">#REF!</definedName>
    <definedName name="_WC1" localSheetId="26">[14]법면블럭!#REF!</definedName>
    <definedName name="_WC1" localSheetId="44">#REF!</definedName>
    <definedName name="_WC1" localSheetId="42">#REF!</definedName>
    <definedName name="_WC1">#REF!</definedName>
    <definedName name="_wd1" localSheetId="4">[13]법면블럭!#REF!</definedName>
    <definedName name="_wd1" localSheetId="13">[13]법면블럭!#REF!</definedName>
    <definedName name="_wd1" localSheetId="28">[4]설계조건!#REF!</definedName>
    <definedName name="_wd1" localSheetId="35">[4]설계조건!#REF!</definedName>
    <definedName name="_wd1" localSheetId="46">[4]설계조건!#REF!</definedName>
    <definedName name="_wd1" localSheetId="40">[4]설계조건!#REF!</definedName>
    <definedName name="_wd1" localSheetId="26">[14]법면블럭!#REF!</definedName>
    <definedName name="_wd1" localSheetId="44">[4]설계조건!#REF!</definedName>
    <definedName name="_wd1" localSheetId="42">[4]설계조건!#REF!</definedName>
    <definedName name="_wd1">[4]설계조건!#REF!</definedName>
    <definedName name="_wd2" localSheetId="4">[13]법면블럭!#REF!</definedName>
    <definedName name="_wd2" localSheetId="13">[13]법면블럭!#REF!</definedName>
    <definedName name="_wd2" localSheetId="35">[4]설계조건!#REF!</definedName>
    <definedName name="_wd2" localSheetId="46">[4]설계조건!#REF!</definedName>
    <definedName name="_wd2" localSheetId="40">[4]설계조건!#REF!</definedName>
    <definedName name="_wd2" localSheetId="26">[14]법면블럭!#REF!</definedName>
    <definedName name="_wd2" localSheetId="44">[4]설계조건!#REF!</definedName>
    <definedName name="_wd2" localSheetId="42">[4]설계조건!#REF!</definedName>
    <definedName name="_wd2">[4]설계조건!#REF!</definedName>
    <definedName name="_woogi" localSheetId="14" hidden="1">#REF!</definedName>
    <definedName name="_woogi" localSheetId="4" hidden="1">#REF!</definedName>
    <definedName name="_woogi" localSheetId="13" hidden="1">#REF!</definedName>
    <definedName name="_woogi" localSheetId="28" hidden="1">#REF!</definedName>
    <definedName name="_woogi" localSheetId="34" hidden="1">#REF!</definedName>
    <definedName name="_woogi" localSheetId="35" hidden="1">#REF!</definedName>
    <definedName name="_woogi" localSheetId="46" hidden="1">#REF!</definedName>
    <definedName name="_woogi" localSheetId="40" hidden="1">#REF!</definedName>
    <definedName name="_woogi" localSheetId="25" hidden="1">#REF!</definedName>
    <definedName name="_woogi" localSheetId="41" hidden="1">#REF!</definedName>
    <definedName name="_woogi" localSheetId="26" hidden="1">#REF!</definedName>
    <definedName name="_woogi" localSheetId="44" hidden="1">#REF!</definedName>
    <definedName name="_woogi" localSheetId="45" hidden="1">#REF!</definedName>
    <definedName name="_woogi" localSheetId="29" hidden="1">#REF!</definedName>
    <definedName name="_woogi" localSheetId="42" hidden="1">#REF!</definedName>
    <definedName name="_woogi" hidden="1">#REF!</definedName>
    <definedName name="_woogi2" localSheetId="14" hidden="1">#REF!</definedName>
    <definedName name="_woogi2" localSheetId="4" hidden="1">#REF!</definedName>
    <definedName name="_woogi2" localSheetId="13" hidden="1">#REF!</definedName>
    <definedName name="_woogi2" localSheetId="28" hidden="1">#REF!</definedName>
    <definedName name="_woogi2" localSheetId="34" hidden="1">#REF!</definedName>
    <definedName name="_woogi2" localSheetId="35" hidden="1">#REF!</definedName>
    <definedName name="_woogi2" localSheetId="46" hidden="1">#REF!</definedName>
    <definedName name="_woogi2" localSheetId="40" hidden="1">#REF!</definedName>
    <definedName name="_woogi2" localSheetId="25" hidden="1">#REF!</definedName>
    <definedName name="_woogi2" localSheetId="41" hidden="1">#REF!</definedName>
    <definedName name="_woogi2" localSheetId="26" hidden="1">#REF!</definedName>
    <definedName name="_woogi2" localSheetId="44" hidden="1">#REF!</definedName>
    <definedName name="_woogi2" localSheetId="45" hidden="1">#REF!</definedName>
    <definedName name="_woogi2" localSheetId="29" hidden="1">#REF!</definedName>
    <definedName name="_woogi2" localSheetId="42" hidden="1">#REF!</definedName>
    <definedName name="_woogi2" hidden="1">#REF!</definedName>
    <definedName name="_woogi24" localSheetId="14" hidden="1">#REF!</definedName>
    <definedName name="_woogi24" localSheetId="4" hidden="1">#REF!</definedName>
    <definedName name="_woogi24" localSheetId="13" hidden="1">#REF!</definedName>
    <definedName name="_woogi24" localSheetId="28" hidden="1">#REF!</definedName>
    <definedName name="_woogi24" localSheetId="34" hidden="1">#REF!</definedName>
    <definedName name="_woogi24" localSheetId="35" hidden="1">#REF!</definedName>
    <definedName name="_woogi24" localSheetId="46" hidden="1">#REF!</definedName>
    <definedName name="_woogi24" localSheetId="40" hidden="1">#REF!</definedName>
    <definedName name="_woogi24" localSheetId="25" hidden="1">#REF!</definedName>
    <definedName name="_woogi24" localSheetId="41" hidden="1">#REF!</definedName>
    <definedName name="_woogi24" localSheetId="26" hidden="1">#REF!</definedName>
    <definedName name="_woogi24" localSheetId="44" hidden="1">#REF!</definedName>
    <definedName name="_woogi24" localSheetId="45" hidden="1">#REF!</definedName>
    <definedName name="_woogi24" localSheetId="29" hidden="1">#REF!</definedName>
    <definedName name="_woogi24" localSheetId="42" hidden="1">#REF!</definedName>
    <definedName name="_woogi24" hidden="1">#REF!</definedName>
    <definedName name="_woogi3" localSheetId="14" hidden="1">#REF!</definedName>
    <definedName name="_woogi3" localSheetId="4" hidden="1">#REF!</definedName>
    <definedName name="_woogi3" localSheetId="13" hidden="1">#REF!</definedName>
    <definedName name="_woogi3" localSheetId="28" hidden="1">#REF!</definedName>
    <definedName name="_woogi3" localSheetId="34" hidden="1">#REF!</definedName>
    <definedName name="_woogi3" localSheetId="35" hidden="1">#REF!</definedName>
    <definedName name="_woogi3" localSheetId="46" hidden="1">#REF!</definedName>
    <definedName name="_woogi3" localSheetId="40" hidden="1">#REF!</definedName>
    <definedName name="_woogi3" localSheetId="25" hidden="1">#REF!</definedName>
    <definedName name="_woogi3" localSheetId="41" hidden="1">#REF!</definedName>
    <definedName name="_woogi3" localSheetId="26" hidden="1">#REF!</definedName>
    <definedName name="_woogi3" localSheetId="44" hidden="1">#REF!</definedName>
    <definedName name="_woogi3" localSheetId="45" hidden="1">#REF!</definedName>
    <definedName name="_woogi3" localSheetId="29" hidden="1">#REF!</definedName>
    <definedName name="_woogi3" localSheetId="42" hidden="1">#REF!</definedName>
    <definedName name="_woogi3" hidden="1">#REF!</definedName>
    <definedName name="_재ㅐ햐" localSheetId="14" hidden="1">#REF!</definedName>
    <definedName name="_재ㅐ햐" localSheetId="4" hidden="1">#REF!</definedName>
    <definedName name="_재ㅐ햐" localSheetId="13" hidden="1">#REF!</definedName>
    <definedName name="_재ㅐ햐" localSheetId="28" hidden="1">#REF!</definedName>
    <definedName name="_재ㅐ햐" localSheetId="34" hidden="1">#REF!</definedName>
    <definedName name="_재ㅐ햐" localSheetId="35" hidden="1">#REF!</definedName>
    <definedName name="_재ㅐ햐" localSheetId="46" hidden="1">#REF!</definedName>
    <definedName name="_재ㅐ햐" localSheetId="40" hidden="1">#REF!</definedName>
    <definedName name="_재ㅐ햐" localSheetId="25" hidden="1">#REF!</definedName>
    <definedName name="_재ㅐ햐" localSheetId="41" hidden="1">#REF!</definedName>
    <definedName name="_재ㅐ햐" localSheetId="26" hidden="1">#REF!</definedName>
    <definedName name="_재ㅐ햐" localSheetId="44" hidden="1">#REF!</definedName>
    <definedName name="_재ㅐ햐" localSheetId="45" hidden="1">#REF!</definedName>
    <definedName name="_재ㅐ햐" localSheetId="29" hidden="1">#REF!</definedName>
    <definedName name="_재ㅐ햐" localSheetId="42" hidden="1">#REF!</definedName>
    <definedName name="_재ㅐ햐" hidden="1">#REF!</definedName>
    <definedName name="\0" localSheetId="14">#REF!</definedName>
    <definedName name="\0" localSheetId="4">#REF!</definedName>
    <definedName name="\0" localSheetId="13">#REF!</definedName>
    <definedName name="\0" localSheetId="34">#REF!</definedName>
    <definedName name="\0" localSheetId="35">#REF!</definedName>
    <definedName name="\0" localSheetId="46">#REF!</definedName>
    <definedName name="\0" localSheetId="40">#REF!</definedName>
    <definedName name="\0" localSheetId="25">#REF!</definedName>
    <definedName name="\0" localSheetId="26">#REF!</definedName>
    <definedName name="\0" localSheetId="44">#REF!</definedName>
    <definedName name="\0" localSheetId="43">#REF!</definedName>
    <definedName name="\0" localSheetId="42">#REF!</definedName>
    <definedName name="\0">#REF!</definedName>
    <definedName name="\a" localSheetId="14">#REF!</definedName>
    <definedName name="\a" localSheetId="4">#REF!</definedName>
    <definedName name="\a" localSheetId="13">#REF!</definedName>
    <definedName name="\a" localSheetId="34">#REF!</definedName>
    <definedName name="\a" localSheetId="35">#REF!</definedName>
    <definedName name="\a" localSheetId="46">#REF!</definedName>
    <definedName name="\a" localSheetId="40">#REF!</definedName>
    <definedName name="\a" localSheetId="3">#REF!</definedName>
    <definedName name="\a" localSheetId="12">#REF!</definedName>
    <definedName name="\a" localSheetId="15">#REF!</definedName>
    <definedName name="\a" localSheetId="25">#REF!</definedName>
    <definedName name="\a" localSheetId="26">#REF!</definedName>
    <definedName name="\a" localSheetId="44">#REF!</definedName>
    <definedName name="\a" localSheetId="43">#REF!</definedName>
    <definedName name="\a" localSheetId="42">#REF!</definedName>
    <definedName name="\a">#REF!</definedName>
    <definedName name="\b" localSheetId="14">#REF!</definedName>
    <definedName name="\b" localSheetId="4">#REF!</definedName>
    <definedName name="\b" localSheetId="13">#REF!</definedName>
    <definedName name="\b" localSheetId="34">#REF!</definedName>
    <definedName name="\b" localSheetId="35">#REF!</definedName>
    <definedName name="\b" localSheetId="46">#REF!</definedName>
    <definedName name="\b" localSheetId="40">#REF!</definedName>
    <definedName name="\b" localSheetId="25">#REF!</definedName>
    <definedName name="\b" localSheetId="26">#REF!</definedName>
    <definedName name="\b" localSheetId="44">#REF!</definedName>
    <definedName name="\b" localSheetId="43">#REF!</definedName>
    <definedName name="\b" localSheetId="42">#REF!</definedName>
    <definedName name="\b">#REF!</definedName>
    <definedName name="\c" localSheetId="14">#REF!</definedName>
    <definedName name="\c" localSheetId="4">#REF!</definedName>
    <definedName name="\c" localSheetId="13">#REF!</definedName>
    <definedName name="\c" localSheetId="34">#REF!</definedName>
    <definedName name="\c" localSheetId="35">#REF!</definedName>
    <definedName name="\c" localSheetId="46">#REF!</definedName>
    <definedName name="\c" localSheetId="40">#REF!</definedName>
    <definedName name="\c" localSheetId="25">#REF!</definedName>
    <definedName name="\c" localSheetId="26">#REF!</definedName>
    <definedName name="\c" localSheetId="44">#REF!</definedName>
    <definedName name="\c" localSheetId="43">#REF!</definedName>
    <definedName name="\c" localSheetId="42">#REF!</definedName>
    <definedName name="\c">#REF!</definedName>
    <definedName name="\d" localSheetId="14">#REF!</definedName>
    <definedName name="\d" localSheetId="4">#REF!</definedName>
    <definedName name="\d" localSheetId="13">#REF!</definedName>
    <definedName name="\d" localSheetId="34">#REF!</definedName>
    <definedName name="\d" localSheetId="35">#REF!</definedName>
    <definedName name="\d" localSheetId="46">#REF!</definedName>
    <definedName name="\d" localSheetId="40">#REF!</definedName>
    <definedName name="\d" localSheetId="25">#REF!</definedName>
    <definedName name="\d" localSheetId="26">#REF!</definedName>
    <definedName name="\d" localSheetId="44">#REF!</definedName>
    <definedName name="\d" localSheetId="43">#REF!</definedName>
    <definedName name="\d" localSheetId="42">#REF!</definedName>
    <definedName name="\d">#REF!</definedName>
    <definedName name="\e" localSheetId="14">#REF!</definedName>
    <definedName name="\e" localSheetId="4">#REF!</definedName>
    <definedName name="\e" localSheetId="13">#REF!</definedName>
    <definedName name="\e" localSheetId="34">#REF!</definedName>
    <definedName name="\e" localSheetId="35">#REF!</definedName>
    <definedName name="\e" localSheetId="46">#REF!</definedName>
    <definedName name="\e" localSheetId="40">#REF!</definedName>
    <definedName name="\e" localSheetId="25">#REF!</definedName>
    <definedName name="\e" localSheetId="26">#REF!</definedName>
    <definedName name="\e" localSheetId="44">#REF!</definedName>
    <definedName name="\e" localSheetId="43">#REF!</definedName>
    <definedName name="\e" localSheetId="42">#REF!</definedName>
    <definedName name="\e">#REF!</definedName>
    <definedName name="\f" localSheetId="14">#REF!</definedName>
    <definedName name="\f" localSheetId="4">#REF!</definedName>
    <definedName name="\f" localSheetId="13">#REF!</definedName>
    <definedName name="\f" localSheetId="34">#REF!</definedName>
    <definedName name="\f" localSheetId="35">#REF!</definedName>
    <definedName name="\f" localSheetId="46">#REF!</definedName>
    <definedName name="\f" localSheetId="40">#REF!</definedName>
    <definedName name="\f" localSheetId="25">#REF!</definedName>
    <definedName name="\f" localSheetId="26">#REF!</definedName>
    <definedName name="\f" localSheetId="44">#REF!</definedName>
    <definedName name="\f" localSheetId="43">#REF!</definedName>
    <definedName name="\f" localSheetId="42">#REF!</definedName>
    <definedName name="\f">#REF!</definedName>
    <definedName name="\g" localSheetId="14">#REF!</definedName>
    <definedName name="\g" localSheetId="4">#REF!</definedName>
    <definedName name="\g" localSheetId="13">#REF!</definedName>
    <definedName name="\g" localSheetId="34">#REF!</definedName>
    <definedName name="\g" localSheetId="35">#REF!</definedName>
    <definedName name="\g" localSheetId="46">#REF!</definedName>
    <definedName name="\g" localSheetId="40">#REF!</definedName>
    <definedName name="\g" localSheetId="25">#REF!</definedName>
    <definedName name="\g" localSheetId="26">#REF!</definedName>
    <definedName name="\g" localSheetId="44">#REF!</definedName>
    <definedName name="\g" localSheetId="43">#REF!</definedName>
    <definedName name="\g" localSheetId="42">#REF!</definedName>
    <definedName name="\g">#REF!</definedName>
    <definedName name="\h" localSheetId="14">#REF!</definedName>
    <definedName name="\h" localSheetId="4">#REF!</definedName>
    <definedName name="\h" localSheetId="13">#REF!</definedName>
    <definedName name="\h" localSheetId="34">#REF!</definedName>
    <definedName name="\h" localSheetId="35">#REF!</definedName>
    <definedName name="\h" localSheetId="46">#REF!</definedName>
    <definedName name="\h" localSheetId="40">#REF!</definedName>
    <definedName name="\h" localSheetId="25">#REF!</definedName>
    <definedName name="\h" localSheetId="26">#REF!</definedName>
    <definedName name="\h" localSheetId="44">#REF!</definedName>
    <definedName name="\h" localSheetId="43">#REF!</definedName>
    <definedName name="\h" localSheetId="42">#REF!</definedName>
    <definedName name="\h">#REF!</definedName>
    <definedName name="\i" localSheetId="14">#REF!</definedName>
    <definedName name="\i" localSheetId="4">#REF!</definedName>
    <definedName name="\i" localSheetId="13">#REF!</definedName>
    <definedName name="\i" localSheetId="34">#REF!</definedName>
    <definedName name="\i" localSheetId="35">#REF!</definedName>
    <definedName name="\i" localSheetId="46">#REF!</definedName>
    <definedName name="\i" localSheetId="40">#REF!</definedName>
    <definedName name="\i" localSheetId="25">#REF!</definedName>
    <definedName name="\i" localSheetId="26">#REF!</definedName>
    <definedName name="\i" localSheetId="44">#REF!</definedName>
    <definedName name="\i" localSheetId="43">#REF!</definedName>
    <definedName name="\i" localSheetId="42">#REF!</definedName>
    <definedName name="\i">#REF!</definedName>
    <definedName name="\j" localSheetId="14">#REF!</definedName>
    <definedName name="\j" localSheetId="4">#REF!</definedName>
    <definedName name="\j" localSheetId="13">#REF!</definedName>
    <definedName name="\j" localSheetId="34">#REF!</definedName>
    <definedName name="\j" localSheetId="35">#REF!</definedName>
    <definedName name="\j" localSheetId="46">#REF!</definedName>
    <definedName name="\j" localSheetId="40">#REF!</definedName>
    <definedName name="\j" localSheetId="25">#REF!</definedName>
    <definedName name="\j" localSheetId="26">#REF!</definedName>
    <definedName name="\j" localSheetId="44">#REF!</definedName>
    <definedName name="\j" localSheetId="43">#REF!</definedName>
    <definedName name="\j" localSheetId="42">#REF!</definedName>
    <definedName name="\j">#REF!</definedName>
    <definedName name="\k" localSheetId="14">#REF!</definedName>
    <definedName name="\k" localSheetId="4">#REF!</definedName>
    <definedName name="\k" localSheetId="13">#REF!</definedName>
    <definedName name="\k" localSheetId="34">#REF!</definedName>
    <definedName name="\k" localSheetId="35">#REF!</definedName>
    <definedName name="\k" localSheetId="46">#REF!</definedName>
    <definedName name="\k" localSheetId="40">#REF!</definedName>
    <definedName name="\k" localSheetId="25">#REF!</definedName>
    <definedName name="\k" localSheetId="26">#REF!</definedName>
    <definedName name="\k" localSheetId="44">#REF!</definedName>
    <definedName name="\k" localSheetId="43">#REF!</definedName>
    <definedName name="\k" localSheetId="42">#REF!</definedName>
    <definedName name="\k">#REF!</definedName>
    <definedName name="\l" localSheetId="14">#REF!</definedName>
    <definedName name="\l" localSheetId="4">#REF!</definedName>
    <definedName name="\l" localSheetId="13">#REF!</definedName>
    <definedName name="\l" localSheetId="28">#REF!</definedName>
    <definedName name="\l" localSheetId="34">#REF!</definedName>
    <definedName name="\l" localSheetId="35">#REF!</definedName>
    <definedName name="\l" localSheetId="46">#REF!</definedName>
    <definedName name="\l" localSheetId="40">#REF!</definedName>
    <definedName name="\l" localSheetId="25">#REF!</definedName>
    <definedName name="\l" localSheetId="26">#REF!</definedName>
    <definedName name="\l" localSheetId="44">#REF!</definedName>
    <definedName name="\l" localSheetId="42">#REF!</definedName>
    <definedName name="\l">#REF!</definedName>
    <definedName name="\m" localSheetId="38">#REF!</definedName>
    <definedName name="\m" localSheetId="14">#REF!</definedName>
    <definedName name="\m" localSheetId="4">#REF!</definedName>
    <definedName name="\m" localSheetId="13">#REF!</definedName>
    <definedName name="\m" localSheetId="28">#REF!</definedName>
    <definedName name="\m" localSheetId="34">#REF!</definedName>
    <definedName name="\m" localSheetId="35">#REF!</definedName>
    <definedName name="\m" localSheetId="46">#REF!</definedName>
    <definedName name="\m" localSheetId="40">#REF!</definedName>
    <definedName name="\m" localSheetId="25">#REF!</definedName>
    <definedName name="\m" localSheetId="26">#REF!</definedName>
    <definedName name="\m" localSheetId="44">#REF!</definedName>
    <definedName name="\m" localSheetId="45">#REF!</definedName>
    <definedName name="\m" localSheetId="42">#REF!</definedName>
    <definedName name="\m">#REF!</definedName>
    <definedName name="\n" localSheetId="4">[13]법면블럭!#REF!</definedName>
    <definedName name="\n" localSheetId="13">[13]법면블럭!#REF!</definedName>
    <definedName name="\n" localSheetId="35">#REF!</definedName>
    <definedName name="\n" localSheetId="40">#REF!</definedName>
    <definedName name="\n" localSheetId="25">#REF!</definedName>
    <definedName name="\n" localSheetId="26">[14]법면블럭!#REF!</definedName>
    <definedName name="\n" localSheetId="44">#REF!</definedName>
    <definedName name="\n" localSheetId="42">#REF!</definedName>
    <definedName name="\n">#REF!</definedName>
    <definedName name="\o" localSheetId="4">[13]법면블럭!#REF!</definedName>
    <definedName name="\o" localSheetId="13">[13]법면블럭!#REF!</definedName>
    <definedName name="\o" localSheetId="35">#REF!</definedName>
    <definedName name="\o" localSheetId="40">#REF!</definedName>
    <definedName name="\o" localSheetId="25">#REF!</definedName>
    <definedName name="\o" localSheetId="26">[14]법면블럭!#REF!</definedName>
    <definedName name="\o" localSheetId="44">#REF!</definedName>
    <definedName name="\o" localSheetId="42">#REF!</definedName>
    <definedName name="\o">#REF!</definedName>
    <definedName name="\P" localSheetId="14">#REF!</definedName>
    <definedName name="\P" localSheetId="4">#REF!</definedName>
    <definedName name="\P" localSheetId="13">#REF!</definedName>
    <definedName name="\P" localSheetId="28">#REF!</definedName>
    <definedName name="\P" localSheetId="34">#REF!</definedName>
    <definedName name="\P" localSheetId="35">#REF!</definedName>
    <definedName name="\P" localSheetId="46">#REF!</definedName>
    <definedName name="\P" localSheetId="40">#REF!</definedName>
    <definedName name="\P" localSheetId="25">#REF!</definedName>
    <definedName name="\p" localSheetId="26">#REF!</definedName>
    <definedName name="\P" localSheetId="44">#REF!</definedName>
    <definedName name="\P" localSheetId="42">#REF!</definedName>
    <definedName name="\P">#REF!</definedName>
    <definedName name="\P1" localSheetId="4">[5]법면블럭!#REF!</definedName>
    <definedName name="\P1" localSheetId="13">[5]법면블럭!#REF!</definedName>
    <definedName name="\P1" localSheetId="35">#REF!</definedName>
    <definedName name="\P1" localSheetId="40">#REF!</definedName>
    <definedName name="\P1" localSheetId="25">#REF!</definedName>
    <definedName name="\P1" localSheetId="44">#REF!</definedName>
    <definedName name="\P1" localSheetId="42">#REF!</definedName>
    <definedName name="\P1">#REF!</definedName>
    <definedName name="\q" localSheetId="14">#REF!</definedName>
    <definedName name="\q" localSheetId="4">#REF!</definedName>
    <definedName name="\q" localSheetId="13">#REF!</definedName>
    <definedName name="\q" localSheetId="28">#REF!</definedName>
    <definedName name="\q" localSheetId="34">#REF!</definedName>
    <definedName name="\q" localSheetId="35">#REF!</definedName>
    <definedName name="\q" localSheetId="46">#REF!</definedName>
    <definedName name="\q" localSheetId="40">#REF!</definedName>
    <definedName name="\q" localSheetId="25">#REF!</definedName>
    <definedName name="\q" localSheetId="26">#REF!</definedName>
    <definedName name="\q" localSheetId="44">#REF!</definedName>
    <definedName name="\q" localSheetId="42">#REF!</definedName>
    <definedName name="\q">#REF!</definedName>
    <definedName name="\r" localSheetId="4">[13]법면블럭!#REF!</definedName>
    <definedName name="\r" localSheetId="13">[13]법면블럭!#REF!</definedName>
    <definedName name="\r" localSheetId="35">#REF!</definedName>
    <definedName name="\r" localSheetId="40">#REF!</definedName>
    <definedName name="\r" localSheetId="25">#REF!</definedName>
    <definedName name="\r" localSheetId="26">[14]법면블럭!#REF!</definedName>
    <definedName name="\r" localSheetId="44">#REF!</definedName>
    <definedName name="\r" localSheetId="42">#REF!</definedName>
    <definedName name="\r">#REF!</definedName>
    <definedName name="\u">#N/A</definedName>
    <definedName name="\X" localSheetId="14">#REF!</definedName>
    <definedName name="\X" localSheetId="4">#REF!</definedName>
    <definedName name="\X" localSheetId="13">#REF!</definedName>
    <definedName name="\X" localSheetId="28">#REF!</definedName>
    <definedName name="\X" localSheetId="34">#REF!</definedName>
    <definedName name="\X" localSheetId="35">#REF!</definedName>
    <definedName name="\X" localSheetId="46">#REF!</definedName>
    <definedName name="\X" localSheetId="40">#REF!</definedName>
    <definedName name="\X" localSheetId="25">#REF!</definedName>
    <definedName name="\x" localSheetId="26">#REF!</definedName>
    <definedName name="\X" localSheetId="44">#REF!</definedName>
    <definedName name="\X" localSheetId="45">#REF!</definedName>
    <definedName name="\X" localSheetId="42">#REF!</definedName>
    <definedName name="\X">#REF!</definedName>
    <definedName name="\y">#N/A</definedName>
    <definedName name="\z" localSheetId="14">#REF!</definedName>
    <definedName name="\z" localSheetId="4">#REF!</definedName>
    <definedName name="\z" localSheetId="13">#REF!</definedName>
    <definedName name="\z" localSheetId="28">#REF!</definedName>
    <definedName name="\z" localSheetId="34">#REF!</definedName>
    <definedName name="\z" localSheetId="35">#REF!</definedName>
    <definedName name="\z" localSheetId="46">#REF!</definedName>
    <definedName name="\z" localSheetId="40">#REF!</definedName>
    <definedName name="\z" localSheetId="3">#REF!</definedName>
    <definedName name="\z" localSheetId="12">#REF!</definedName>
    <definedName name="\z" localSheetId="15">#REF!</definedName>
    <definedName name="\z" localSheetId="25">#REF!</definedName>
    <definedName name="\z" localSheetId="26">#REF!</definedName>
    <definedName name="\z" localSheetId="44">#REF!</definedName>
    <definedName name="\z" localSheetId="43">#REF!</definedName>
    <definedName name="\z" localSheetId="42">#REF!</definedName>
    <definedName name="\z">#REF!</definedName>
    <definedName name="A" localSheetId="4" hidden="1">[17]덕전리!#REF!</definedName>
    <definedName name="A" localSheetId="13" hidden="1">[17]덕전리!#REF!</definedName>
    <definedName name="A" localSheetId="28" hidden="1">[17]덕전리!#REF!</definedName>
    <definedName name="A" localSheetId="34" hidden="1">[17]덕전리!#REF!</definedName>
    <definedName name="A" localSheetId="35" hidden="1">[17]덕전리!#REF!</definedName>
    <definedName name="A" localSheetId="46" hidden="1">[17]덕전리!#REF!</definedName>
    <definedName name="A" localSheetId="40" hidden="1">[17]덕전리!#REF!</definedName>
    <definedName name="A" localSheetId="32" hidden="1">[17]덕전리!#REF!</definedName>
    <definedName name="a" localSheetId="25">#REF!</definedName>
    <definedName name="A" localSheetId="26" hidden="1">[18]덕전리!#REF!</definedName>
    <definedName name="a" localSheetId="2">#REF!</definedName>
    <definedName name="A" localSheetId="44" hidden="1">[17]덕전리!#REF!</definedName>
    <definedName name="A" localSheetId="43">'[19]토사(PE)'!#REF!</definedName>
    <definedName name="A" localSheetId="29" hidden="1">[17]덕전리!#REF!</definedName>
    <definedName name="A" localSheetId="42" hidden="1">[17]덕전리!#REF!</definedName>
    <definedName name="A">'[19]토사(PE)'!#REF!</definedName>
    <definedName name="A10B1L" localSheetId="4">[1]INPUT!#REF!</definedName>
    <definedName name="A10B1L" localSheetId="13">[1]INPUT!#REF!</definedName>
    <definedName name="A10B1L" localSheetId="35">[1]INPUT!#REF!</definedName>
    <definedName name="A10B1L" localSheetId="46">[1]INPUT!#REF!</definedName>
    <definedName name="A10B1L" localSheetId="40">[1]INPUT!#REF!</definedName>
    <definedName name="A10B1L" localSheetId="3">[1]INPUT!#REF!</definedName>
    <definedName name="A10B1L" localSheetId="12">[1]INPUT!#REF!</definedName>
    <definedName name="A10B1L" localSheetId="15">[1]INPUT!#REF!</definedName>
    <definedName name="A10B1L" localSheetId="44">[1]INPUT!#REF!</definedName>
    <definedName name="A10B1L" localSheetId="43">[1]INPUT!#REF!</definedName>
    <definedName name="A10B1L" localSheetId="42">[1]INPUT!#REF!</definedName>
    <definedName name="A10B1L">[1]INPUT!#REF!</definedName>
    <definedName name="A10B1R" localSheetId="4">[1]INPUT!#REF!</definedName>
    <definedName name="A10B1R" localSheetId="13">[1]INPUT!#REF!</definedName>
    <definedName name="A10B1R" localSheetId="35">[1]INPUT!#REF!</definedName>
    <definedName name="A10B1R" localSheetId="46">[1]INPUT!#REF!</definedName>
    <definedName name="A10B1R" localSheetId="40">[1]INPUT!#REF!</definedName>
    <definedName name="A10B1R" localSheetId="3">[1]INPUT!#REF!</definedName>
    <definedName name="A10B1R" localSheetId="12">[1]INPUT!#REF!</definedName>
    <definedName name="A10B1R" localSheetId="15">[1]INPUT!#REF!</definedName>
    <definedName name="A10B1R" localSheetId="44">[1]INPUT!#REF!</definedName>
    <definedName name="A10B1R" localSheetId="43">[1]INPUT!#REF!</definedName>
    <definedName name="A10B1R" localSheetId="42">[1]INPUT!#REF!</definedName>
    <definedName name="A10B1R">[1]INPUT!#REF!</definedName>
    <definedName name="A10B2L" localSheetId="4">[1]INPUT!#REF!</definedName>
    <definedName name="A10B2L" localSheetId="13">[1]INPUT!#REF!</definedName>
    <definedName name="A10B2L" localSheetId="35">[1]INPUT!#REF!</definedName>
    <definedName name="A10B2L" localSheetId="46">[1]INPUT!#REF!</definedName>
    <definedName name="A10B2L" localSheetId="40">[1]INPUT!#REF!</definedName>
    <definedName name="A10B2L" localSheetId="3">[1]INPUT!#REF!</definedName>
    <definedName name="A10B2L" localSheetId="12">[1]INPUT!#REF!</definedName>
    <definedName name="A10B2L" localSheetId="15">[1]INPUT!#REF!</definedName>
    <definedName name="A10B2L" localSheetId="44">[1]INPUT!#REF!</definedName>
    <definedName name="A10B2L" localSheetId="43">[1]INPUT!#REF!</definedName>
    <definedName name="A10B2L" localSheetId="42">[1]INPUT!#REF!</definedName>
    <definedName name="A10B2L">[1]INPUT!#REF!</definedName>
    <definedName name="A10B2R" localSheetId="4">[1]INPUT!#REF!</definedName>
    <definedName name="A10B2R" localSheetId="13">[1]INPUT!#REF!</definedName>
    <definedName name="A10B2R" localSheetId="35">[1]INPUT!#REF!</definedName>
    <definedName name="A10B2R" localSheetId="46">[1]INPUT!#REF!</definedName>
    <definedName name="A10B2R" localSheetId="40">[1]INPUT!#REF!</definedName>
    <definedName name="A10B2R" localSheetId="3">[1]INPUT!#REF!</definedName>
    <definedName name="A10B2R" localSheetId="12">[1]INPUT!#REF!</definedName>
    <definedName name="A10B2R" localSheetId="15">[1]INPUT!#REF!</definedName>
    <definedName name="A10B2R" localSheetId="44">[1]INPUT!#REF!</definedName>
    <definedName name="A10B2R" localSheetId="43">[1]INPUT!#REF!</definedName>
    <definedName name="A10B2R" localSheetId="42">[1]INPUT!#REF!</definedName>
    <definedName name="A10B2R">[1]INPUT!#REF!</definedName>
    <definedName name="A10B3L" localSheetId="4">[1]INPUT!#REF!</definedName>
    <definedName name="A10B3L" localSheetId="13">[1]INPUT!#REF!</definedName>
    <definedName name="A10B3L" localSheetId="35">[1]INPUT!#REF!</definedName>
    <definedName name="A10B3L" localSheetId="46">[1]INPUT!#REF!</definedName>
    <definedName name="A10B3L" localSheetId="40">[1]INPUT!#REF!</definedName>
    <definedName name="A10B3L" localSheetId="3">[1]INPUT!#REF!</definedName>
    <definedName name="A10B3L" localSheetId="12">[1]INPUT!#REF!</definedName>
    <definedName name="A10B3L" localSheetId="15">[1]INPUT!#REF!</definedName>
    <definedName name="A10B3L" localSheetId="44">[1]INPUT!#REF!</definedName>
    <definedName name="A10B3L" localSheetId="43">[1]INPUT!#REF!</definedName>
    <definedName name="A10B3L" localSheetId="42">[1]INPUT!#REF!</definedName>
    <definedName name="A10B3L">[1]INPUT!#REF!</definedName>
    <definedName name="A10B3R" localSheetId="4">[1]INPUT!#REF!</definedName>
    <definedName name="A10B3R" localSheetId="13">[1]INPUT!#REF!</definedName>
    <definedName name="A10B3R" localSheetId="35">[1]INPUT!#REF!</definedName>
    <definedName name="A10B3R" localSheetId="46">[1]INPUT!#REF!</definedName>
    <definedName name="A10B3R" localSheetId="40">[1]INPUT!#REF!</definedName>
    <definedName name="A10B3R" localSheetId="3">[1]INPUT!#REF!</definedName>
    <definedName name="A10B3R" localSheetId="12">[1]INPUT!#REF!</definedName>
    <definedName name="A10B3R" localSheetId="15">[1]INPUT!#REF!</definedName>
    <definedName name="A10B3R" localSheetId="44">[1]INPUT!#REF!</definedName>
    <definedName name="A10B3R" localSheetId="43">[1]INPUT!#REF!</definedName>
    <definedName name="A10B3R" localSheetId="42">[1]INPUT!#REF!</definedName>
    <definedName name="A10B3R">[1]INPUT!#REF!</definedName>
    <definedName name="A10B4L" localSheetId="4">[1]INPUT!#REF!</definedName>
    <definedName name="A10B4L" localSheetId="13">[1]INPUT!#REF!</definedName>
    <definedName name="A10B4L" localSheetId="35">[1]INPUT!#REF!</definedName>
    <definedName name="A10B4L" localSheetId="46">[1]INPUT!#REF!</definedName>
    <definedName name="A10B4L" localSheetId="40">[1]INPUT!#REF!</definedName>
    <definedName name="A10B4L" localSheetId="3">[1]INPUT!#REF!</definedName>
    <definedName name="A10B4L" localSheetId="12">[1]INPUT!#REF!</definedName>
    <definedName name="A10B4L" localSheetId="15">[1]INPUT!#REF!</definedName>
    <definedName name="A10B4L" localSheetId="44">[1]INPUT!#REF!</definedName>
    <definedName name="A10B4L" localSheetId="43">[1]INPUT!#REF!</definedName>
    <definedName name="A10B4L" localSheetId="42">[1]INPUT!#REF!</definedName>
    <definedName name="A10B4L">[1]INPUT!#REF!</definedName>
    <definedName name="A10B4R" localSheetId="4">[1]INPUT!#REF!</definedName>
    <definedName name="A10B4R" localSheetId="13">[1]INPUT!#REF!</definedName>
    <definedName name="A10B4R" localSheetId="35">[1]INPUT!#REF!</definedName>
    <definedName name="A10B4R" localSheetId="46">[1]INPUT!#REF!</definedName>
    <definedName name="A10B4R" localSheetId="40">[1]INPUT!#REF!</definedName>
    <definedName name="A10B4R" localSheetId="3">[1]INPUT!#REF!</definedName>
    <definedName name="A10B4R" localSheetId="12">[1]INPUT!#REF!</definedName>
    <definedName name="A10B4R" localSheetId="15">[1]INPUT!#REF!</definedName>
    <definedName name="A10B4R" localSheetId="44">[1]INPUT!#REF!</definedName>
    <definedName name="A10B4R" localSheetId="43">[1]INPUT!#REF!</definedName>
    <definedName name="A10B4R" localSheetId="42">[1]INPUT!#REF!</definedName>
    <definedName name="A10B4R">[1]INPUT!#REF!</definedName>
    <definedName name="A10BFL" localSheetId="4">[1]INPUT!#REF!</definedName>
    <definedName name="A10BFL" localSheetId="13">[1]INPUT!#REF!</definedName>
    <definedName name="A10BFL" localSheetId="35">[1]INPUT!#REF!</definedName>
    <definedName name="A10BFL" localSheetId="46">[1]INPUT!#REF!</definedName>
    <definedName name="A10BFL" localSheetId="40">[1]INPUT!#REF!</definedName>
    <definedName name="A10BFL" localSheetId="3">[1]INPUT!#REF!</definedName>
    <definedName name="A10BFL" localSheetId="12">[1]INPUT!#REF!</definedName>
    <definedName name="A10BFL" localSheetId="15">[1]INPUT!#REF!</definedName>
    <definedName name="A10BFL" localSheetId="44">[1]INPUT!#REF!</definedName>
    <definedName name="A10BFL" localSheetId="43">[1]INPUT!#REF!</definedName>
    <definedName name="A10BFL" localSheetId="42">[1]INPUT!#REF!</definedName>
    <definedName name="A10BFL">[1]INPUT!#REF!</definedName>
    <definedName name="A10BFR" localSheetId="4">[1]INPUT!#REF!</definedName>
    <definedName name="A10BFR" localSheetId="13">[1]INPUT!#REF!</definedName>
    <definedName name="A10BFR" localSheetId="35">[1]INPUT!#REF!</definedName>
    <definedName name="A10BFR" localSheetId="46">[1]INPUT!#REF!</definedName>
    <definedName name="A10BFR" localSheetId="40">[1]INPUT!#REF!</definedName>
    <definedName name="A10BFR" localSheetId="3">[1]INPUT!#REF!</definedName>
    <definedName name="A10BFR" localSheetId="12">[1]INPUT!#REF!</definedName>
    <definedName name="A10BFR" localSheetId="15">[1]INPUT!#REF!</definedName>
    <definedName name="A10BFR" localSheetId="44">[1]INPUT!#REF!</definedName>
    <definedName name="A10BFR" localSheetId="43">[1]INPUT!#REF!</definedName>
    <definedName name="A10BFR" localSheetId="42">[1]INPUT!#REF!</definedName>
    <definedName name="A10BFR">[1]INPUT!#REF!</definedName>
    <definedName name="A10BQL" localSheetId="4">[1]INPUT!#REF!</definedName>
    <definedName name="A10BQL" localSheetId="13">[1]INPUT!#REF!</definedName>
    <definedName name="A10BQL" localSheetId="35">[1]INPUT!#REF!</definedName>
    <definedName name="A10BQL" localSheetId="46">[1]INPUT!#REF!</definedName>
    <definedName name="A10BQL" localSheetId="40">[1]INPUT!#REF!</definedName>
    <definedName name="A10BQL" localSheetId="3">[1]INPUT!#REF!</definedName>
    <definedName name="A10BQL" localSheetId="12">[1]INPUT!#REF!</definedName>
    <definedName name="A10BQL" localSheetId="15">[1]INPUT!#REF!</definedName>
    <definedName name="A10BQL" localSheetId="44">[1]INPUT!#REF!</definedName>
    <definedName name="A10BQL" localSheetId="43">[1]INPUT!#REF!</definedName>
    <definedName name="A10BQL" localSheetId="42">[1]INPUT!#REF!</definedName>
    <definedName name="A10BQL">[1]INPUT!#REF!</definedName>
    <definedName name="A10BQR" localSheetId="4">[1]INPUT!#REF!</definedName>
    <definedName name="A10BQR" localSheetId="13">[1]INPUT!#REF!</definedName>
    <definedName name="A10BQR" localSheetId="35">[1]INPUT!#REF!</definedName>
    <definedName name="A10BQR" localSheetId="46">[1]INPUT!#REF!</definedName>
    <definedName name="A10BQR" localSheetId="40">[1]INPUT!#REF!</definedName>
    <definedName name="A10BQR" localSheetId="3">[1]INPUT!#REF!</definedName>
    <definedName name="A10BQR" localSheetId="12">[1]INPUT!#REF!</definedName>
    <definedName name="A10BQR" localSheetId="15">[1]INPUT!#REF!</definedName>
    <definedName name="A10BQR" localSheetId="44">[1]INPUT!#REF!</definedName>
    <definedName name="A10BQR" localSheetId="43">[1]INPUT!#REF!</definedName>
    <definedName name="A10BQR" localSheetId="42">[1]INPUT!#REF!</definedName>
    <definedName name="A10BQR">[1]INPUT!#REF!</definedName>
    <definedName name="A10L1L" localSheetId="4">[1]INPUT!#REF!</definedName>
    <definedName name="A10L1L" localSheetId="13">[1]INPUT!#REF!</definedName>
    <definedName name="A10L1L" localSheetId="35">[1]INPUT!#REF!</definedName>
    <definedName name="A10L1L" localSheetId="46">[1]INPUT!#REF!</definedName>
    <definedName name="A10L1L" localSheetId="40">[1]INPUT!#REF!</definedName>
    <definedName name="A10L1L" localSheetId="3">[1]INPUT!#REF!</definedName>
    <definedName name="A10L1L" localSheetId="12">[1]INPUT!#REF!</definedName>
    <definedName name="A10L1L" localSheetId="15">[1]INPUT!#REF!</definedName>
    <definedName name="A10L1L" localSheetId="44">[1]INPUT!#REF!</definedName>
    <definedName name="A10L1L" localSheetId="43">[1]INPUT!#REF!</definedName>
    <definedName name="A10L1L" localSheetId="42">[1]INPUT!#REF!</definedName>
    <definedName name="A10L1L">[1]INPUT!#REF!</definedName>
    <definedName name="A10L1R" localSheetId="4">[1]INPUT!#REF!</definedName>
    <definedName name="A10L1R" localSheetId="13">[1]INPUT!#REF!</definedName>
    <definedName name="A10L1R" localSheetId="35">[1]INPUT!#REF!</definedName>
    <definedName name="A10L1R" localSheetId="46">[1]INPUT!#REF!</definedName>
    <definedName name="A10L1R" localSheetId="40">[1]INPUT!#REF!</definedName>
    <definedName name="A10L1R" localSheetId="3">[1]INPUT!#REF!</definedName>
    <definedName name="A10L1R" localSheetId="12">[1]INPUT!#REF!</definedName>
    <definedName name="A10L1R" localSheetId="15">[1]INPUT!#REF!</definedName>
    <definedName name="A10L1R" localSheetId="44">[1]INPUT!#REF!</definedName>
    <definedName name="A10L1R" localSheetId="43">[1]INPUT!#REF!</definedName>
    <definedName name="A10L1R" localSheetId="42">[1]INPUT!#REF!</definedName>
    <definedName name="A10L1R">[1]INPUT!#REF!</definedName>
    <definedName name="A10L2L" localSheetId="4">[1]INPUT!#REF!</definedName>
    <definedName name="A10L2L" localSheetId="13">[1]INPUT!#REF!</definedName>
    <definedName name="A10L2L" localSheetId="35">[1]INPUT!#REF!</definedName>
    <definedName name="A10L2L" localSheetId="46">[1]INPUT!#REF!</definedName>
    <definedName name="A10L2L" localSheetId="40">[1]INPUT!#REF!</definedName>
    <definedName name="A10L2L" localSheetId="3">[1]INPUT!#REF!</definedName>
    <definedName name="A10L2L" localSheetId="12">[1]INPUT!#REF!</definedName>
    <definedName name="A10L2L" localSheetId="15">[1]INPUT!#REF!</definedName>
    <definedName name="A10L2L" localSheetId="44">[1]INPUT!#REF!</definedName>
    <definedName name="A10L2L" localSheetId="43">[1]INPUT!#REF!</definedName>
    <definedName name="A10L2L" localSheetId="42">[1]INPUT!#REF!</definedName>
    <definedName name="A10L2L">[1]INPUT!#REF!</definedName>
    <definedName name="A10L2R" localSheetId="4">[1]INPUT!#REF!</definedName>
    <definedName name="A10L2R" localSheetId="13">[1]INPUT!#REF!</definedName>
    <definedName name="A10L2R" localSheetId="35">[1]INPUT!#REF!</definedName>
    <definedName name="A10L2R" localSheetId="46">[1]INPUT!#REF!</definedName>
    <definedName name="A10L2R" localSheetId="40">[1]INPUT!#REF!</definedName>
    <definedName name="A10L2R" localSheetId="3">[1]INPUT!#REF!</definedName>
    <definedName name="A10L2R" localSheetId="12">[1]INPUT!#REF!</definedName>
    <definedName name="A10L2R" localSheetId="15">[1]INPUT!#REF!</definedName>
    <definedName name="A10L2R" localSheetId="44">[1]INPUT!#REF!</definedName>
    <definedName name="A10L2R" localSheetId="43">[1]INPUT!#REF!</definedName>
    <definedName name="A10L2R" localSheetId="42">[1]INPUT!#REF!</definedName>
    <definedName name="A10L2R">[1]INPUT!#REF!</definedName>
    <definedName name="A10L3L" localSheetId="4">[1]INPUT!#REF!</definedName>
    <definedName name="A10L3L" localSheetId="13">[1]INPUT!#REF!</definedName>
    <definedName name="A10L3L" localSheetId="35">[1]INPUT!#REF!</definedName>
    <definedName name="A10L3L" localSheetId="46">[1]INPUT!#REF!</definedName>
    <definedName name="A10L3L" localSheetId="40">[1]INPUT!#REF!</definedName>
    <definedName name="A10L3L" localSheetId="3">[1]INPUT!#REF!</definedName>
    <definedName name="A10L3L" localSheetId="12">[1]INPUT!#REF!</definedName>
    <definedName name="A10L3L" localSheetId="15">[1]INPUT!#REF!</definedName>
    <definedName name="A10L3L" localSheetId="44">[1]INPUT!#REF!</definedName>
    <definedName name="A10L3L" localSheetId="43">[1]INPUT!#REF!</definedName>
    <definedName name="A10L3L" localSheetId="42">[1]INPUT!#REF!</definedName>
    <definedName name="A10L3L">[1]INPUT!#REF!</definedName>
    <definedName name="A10L3R" localSheetId="4">[1]INPUT!#REF!</definedName>
    <definedName name="A10L3R" localSheetId="13">[1]INPUT!#REF!</definedName>
    <definedName name="A10L3R" localSheetId="35">[1]INPUT!#REF!</definedName>
    <definedName name="A10L3R" localSheetId="46">[1]INPUT!#REF!</definedName>
    <definedName name="A10L3R" localSheetId="40">[1]INPUT!#REF!</definedName>
    <definedName name="A10L3R" localSheetId="3">[1]INPUT!#REF!</definedName>
    <definedName name="A10L3R" localSheetId="12">[1]INPUT!#REF!</definedName>
    <definedName name="A10L3R" localSheetId="15">[1]INPUT!#REF!</definedName>
    <definedName name="A10L3R" localSheetId="44">[1]INPUT!#REF!</definedName>
    <definedName name="A10L3R" localSheetId="43">[1]INPUT!#REF!</definedName>
    <definedName name="A10L3R" localSheetId="42">[1]INPUT!#REF!</definedName>
    <definedName name="A10L3R">[1]INPUT!#REF!</definedName>
    <definedName name="A10L4L" localSheetId="4">[1]INPUT!#REF!</definedName>
    <definedName name="A10L4L" localSheetId="13">[1]INPUT!#REF!</definedName>
    <definedName name="A10L4L" localSheetId="35">[1]INPUT!#REF!</definedName>
    <definedName name="A10L4L" localSheetId="46">[1]INPUT!#REF!</definedName>
    <definedName name="A10L4L" localSheetId="40">[1]INPUT!#REF!</definedName>
    <definedName name="A10L4L" localSheetId="3">[1]INPUT!#REF!</definedName>
    <definedName name="A10L4L" localSheetId="12">[1]INPUT!#REF!</definedName>
    <definedName name="A10L4L" localSheetId="15">[1]INPUT!#REF!</definedName>
    <definedName name="A10L4L" localSheetId="44">[1]INPUT!#REF!</definedName>
    <definedName name="A10L4L" localSheetId="43">[1]INPUT!#REF!</definedName>
    <definedName name="A10L4L" localSheetId="42">[1]INPUT!#REF!</definedName>
    <definedName name="A10L4L">[1]INPUT!#REF!</definedName>
    <definedName name="A10L4R" localSheetId="4">[1]INPUT!#REF!</definedName>
    <definedName name="A10L4R" localSheetId="13">[1]INPUT!#REF!</definedName>
    <definedName name="A10L4R" localSheetId="35">[1]INPUT!#REF!</definedName>
    <definedName name="A10L4R" localSheetId="46">[1]INPUT!#REF!</definedName>
    <definedName name="A10L4R" localSheetId="40">[1]INPUT!#REF!</definedName>
    <definedName name="A10L4R" localSheetId="3">[1]INPUT!#REF!</definedName>
    <definedName name="A10L4R" localSheetId="12">[1]INPUT!#REF!</definedName>
    <definedName name="A10L4R" localSheetId="15">[1]INPUT!#REF!</definedName>
    <definedName name="A10L4R" localSheetId="44">[1]INPUT!#REF!</definedName>
    <definedName name="A10L4R" localSheetId="43">[1]INPUT!#REF!</definedName>
    <definedName name="A10L4R" localSheetId="42">[1]INPUT!#REF!</definedName>
    <definedName name="A10L4R">[1]INPUT!#REF!</definedName>
    <definedName name="A10LFL" localSheetId="4">[1]INPUT!#REF!</definedName>
    <definedName name="A10LFL" localSheetId="13">[1]INPUT!#REF!</definedName>
    <definedName name="A10LFL" localSheetId="35">[1]INPUT!#REF!</definedName>
    <definedName name="A10LFL" localSheetId="46">[1]INPUT!#REF!</definedName>
    <definedName name="A10LFL" localSheetId="40">[1]INPUT!#REF!</definedName>
    <definedName name="A10LFL" localSheetId="3">[1]INPUT!#REF!</definedName>
    <definedName name="A10LFL" localSheetId="12">[1]INPUT!#REF!</definedName>
    <definedName name="A10LFL" localSheetId="15">[1]INPUT!#REF!</definedName>
    <definedName name="A10LFL" localSheetId="44">[1]INPUT!#REF!</definedName>
    <definedName name="A10LFL" localSheetId="43">[1]INPUT!#REF!</definedName>
    <definedName name="A10LFL" localSheetId="42">[1]INPUT!#REF!</definedName>
    <definedName name="A10LFL">[1]INPUT!#REF!</definedName>
    <definedName name="A10LFR" localSheetId="4">[1]INPUT!#REF!</definedName>
    <definedName name="A10LFR" localSheetId="13">[1]INPUT!#REF!</definedName>
    <definedName name="A10LFR" localSheetId="35">[1]INPUT!#REF!</definedName>
    <definedName name="A10LFR" localSheetId="46">[1]INPUT!#REF!</definedName>
    <definedName name="A10LFR" localSheetId="40">[1]INPUT!#REF!</definedName>
    <definedName name="A10LFR" localSheetId="3">[1]INPUT!#REF!</definedName>
    <definedName name="A10LFR" localSheetId="12">[1]INPUT!#REF!</definedName>
    <definedName name="A10LFR" localSheetId="15">[1]INPUT!#REF!</definedName>
    <definedName name="A10LFR" localSheetId="44">[1]INPUT!#REF!</definedName>
    <definedName name="A10LFR" localSheetId="43">[1]INPUT!#REF!</definedName>
    <definedName name="A10LFR" localSheetId="42">[1]INPUT!#REF!</definedName>
    <definedName name="A10LFR">[1]INPUT!#REF!</definedName>
    <definedName name="A10LQL" localSheetId="4">[1]INPUT!#REF!</definedName>
    <definedName name="A10LQL" localSheetId="13">[1]INPUT!#REF!</definedName>
    <definedName name="A10LQL" localSheetId="35">[1]INPUT!#REF!</definedName>
    <definedName name="A10LQL" localSheetId="46">[1]INPUT!#REF!</definedName>
    <definedName name="A10LQL" localSheetId="40">[1]INPUT!#REF!</definedName>
    <definedName name="A10LQL" localSheetId="3">[1]INPUT!#REF!</definedName>
    <definedName name="A10LQL" localSheetId="12">[1]INPUT!#REF!</definedName>
    <definedName name="A10LQL" localSheetId="15">[1]INPUT!#REF!</definedName>
    <definedName name="A10LQL" localSheetId="44">[1]INPUT!#REF!</definedName>
    <definedName name="A10LQL" localSheetId="43">[1]INPUT!#REF!</definedName>
    <definedName name="A10LQL" localSheetId="42">[1]INPUT!#REF!</definedName>
    <definedName name="A10LQL">[1]INPUT!#REF!</definedName>
    <definedName name="A10LQR" localSheetId="4">[1]INPUT!#REF!</definedName>
    <definedName name="A10LQR" localSheetId="13">[1]INPUT!#REF!</definedName>
    <definedName name="A10LQR" localSheetId="35">[1]INPUT!#REF!</definedName>
    <definedName name="A10LQR" localSheetId="46">[1]INPUT!#REF!</definedName>
    <definedName name="A10LQR" localSheetId="40">[1]INPUT!#REF!</definedName>
    <definedName name="A10LQR" localSheetId="3">[1]INPUT!#REF!</definedName>
    <definedName name="A10LQR" localSheetId="12">[1]INPUT!#REF!</definedName>
    <definedName name="A10LQR" localSheetId="15">[1]INPUT!#REF!</definedName>
    <definedName name="A10LQR" localSheetId="44">[1]INPUT!#REF!</definedName>
    <definedName name="A10LQR" localSheetId="43">[1]INPUT!#REF!</definedName>
    <definedName name="A10LQR" localSheetId="42">[1]INPUT!#REF!</definedName>
    <definedName name="A10LQR">[1]INPUT!#REF!</definedName>
    <definedName name="A3B1L" localSheetId="4">[1]INPUT!#REF!</definedName>
    <definedName name="A3B1L" localSheetId="13">[1]INPUT!#REF!</definedName>
    <definedName name="A3B1L" localSheetId="35">[1]INPUT!#REF!</definedName>
    <definedName name="A3B1L" localSheetId="46">[1]INPUT!#REF!</definedName>
    <definedName name="A3B1L" localSheetId="40">[1]INPUT!#REF!</definedName>
    <definedName name="A3B1L" localSheetId="3">[1]INPUT!#REF!</definedName>
    <definedName name="A3B1L" localSheetId="12">[1]INPUT!#REF!</definedName>
    <definedName name="A3B1L" localSheetId="15">[1]INPUT!#REF!</definedName>
    <definedName name="A3B1L" localSheetId="44">[1]INPUT!#REF!</definedName>
    <definedName name="A3B1L" localSheetId="43">[1]INPUT!#REF!</definedName>
    <definedName name="A3B1L" localSheetId="42">[1]INPUT!#REF!</definedName>
    <definedName name="A3B1L">[1]INPUT!#REF!</definedName>
    <definedName name="A3B1R" localSheetId="4">[1]INPUT!#REF!</definedName>
    <definedName name="A3B1R" localSheetId="13">[1]INPUT!#REF!</definedName>
    <definedName name="A3B1R" localSheetId="35">[1]INPUT!#REF!</definedName>
    <definedName name="A3B1R" localSheetId="46">[1]INPUT!#REF!</definedName>
    <definedName name="A3B1R" localSheetId="40">[1]INPUT!#REF!</definedName>
    <definedName name="A3B1R" localSheetId="3">[1]INPUT!#REF!</definedName>
    <definedName name="A3B1R" localSheetId="12">[1]INPUT!#REF!</definedName>
    <definedName name="A3B1R" localSheetId="15">[1]INPUT!#REF!</definedName>
    <definedName name="A3B1R" localSheetId="44">[1]INPUT!#REF!</definedName>
    <definedName name="A3B1R" localSheetId="43">[1]INPUT!#REF!</definedName>
    <definedName name="A3B1R" localSheetId="42">[1]INPUT!#REF!</definedName>
    <definedName name="A3B1R">[1]INPUT!#REF!</definedName>
    <definedName name="A3B2L" localSheetId="4">[1]INPUT!#REF!</definedName>
    <definedName name="A3B2L" localSheetId="13">[1]INPUT!#REF!</definedName>
    <definedName name="A3B2L" localSheetId="35">[1]INPUT!#REF!</definedName>
    <definedName name="A3B2L" localSheetId="46">[1]INPUT!#REF!</definedName>
    <definedName name="A3B2L" localSheetId="40">[1]INPUT!#REF!</definedName>
    <definedName name="A3B2L" localSheetId="3">[1]INPUT!#REF!</definedName>
    <definedName name="A3B2L" localSheetId="12">[1]INPUT!#REF!</definedName>
    <definedName name="A3B2L" localSheetId="15">[1]INPUT!#REF!</definedName>
    <definedName name="A3B2L" localSheetId="44">[1]INPUT!#REF!</definedName>
    <definedName name="A3B2L" localSheetId="43">[1]INPUT!#REF!</definedName>
    <definedName name="A3B2L" localSheetId="42">[1]INPUT!#REF!</definedName>
    <definedName name="A3B2L">[1]INPUT!#REF!</definedName>
    <definedName name="A3B2R" localSheetId="4">[1]INPUT!#REF!</definedName>
    <definedName name="A3B2R" localSheetId="13">[1]INPUT!#REF!</definedName>
    <definedName name="A3B2R" localSheetId="35">[1]INPUT!#REF!</definedName>
    <definedName name="A3B2R" localSheetId="46">[1]INPUT!#REF!</definedName>
    <definedName name="A3B2R" localSheetId="40">[1]INPUT!#REF!</definedName>
    <definedName name="A3B2R" localSheetId="3">[1]INPUT!#REF!</definedName>
    <definedName name="A3B2R" localSheetId="12">[1]INPUT!#REF!</definedName>
    <definedName name="A3B2R" localSheetId="15">[1]INPUT!#REF!</definedName>
    <definedName name="A3B2R" localSheetId="44">[1]INPUT!#REF!</definedName>
    <definedName name="A3B2R" localSheetId="43">[1]INPUT!#REF!</definedName>
    <definedName name="A3B2R" localSheetId="42">[1]INPUT!#REF!</definedName>
    <definedName name="A3B2R">[1]INPUT!#REF!</definedName>
    <definedName name="A3B3L" localSheetId="4">[1]INPUT!#REF!</definedName>
    <definedName name="A3B3L" localSheetId="13">[1]INPUT!#REF!</definedName>
    <definedName name="A3B3L" localSheetId="35">[1]INPUT!#REF!</definedName>
    <definedName name="A3B3L" localSheetId="46">[1]INPUT!#REF!</definedName>
    <definedName name="A3B3L" localSheetId="40">[1]INPUT!#REF!</definedName>
    <definedName name="A3B3L" localSheetId="3">[1]INPUT!#REF!</definedName>
    <definedName name="A3B3L" localSheetId="12">[1]INPUT!#REF!</definedName>
    <definedName name="A3B3L" localSheetId="15">[1]INPUT!#REF!</definedName>
    <definedName name="A3B3L" localSheetId="44">[1]INPUT!#REF!</definedName>
    <definedName name="A3B3L" localSheetId="43">[1]INPUT!#REF!</definedName>
    <definedName name="A3B3L" localSheetId="42">[1]INPUT!#REF!</definedName>
    <definedName name="A3B3L">[1]INPUT!#REF!</definedName>
    <definedName name="A3B3R" localSheetId="4">[1]INPUT!#REF!</definedName>
    <definedName name="A3B3R" localSheetId="13">[1]INPUT!#REF!</definedName>
    <definedName name="A3B3R" localSheetId="35">[1]INPUT!#REF!</definedName>
    <definedName name="A3B3R" localSheetId="46">[1]INPUT!#REF!</definedName>
    <definedName name="A3B3R" localSheetId="40">[1]INPUT!#REF!</definedName>
    <definedName name="A3B3R" localSheetId="3">[1]INPUT!#REF!</definedName>
    <definedName name="A3B3R" localSheetId="12">[1]INPUT!#REF!</definedName>
    <definedName name="A3B3R" localSheetId="15">[1]INPUT!#REF!</definedName>
    <definedName name="A3B3R" localSheetId="44">[1]INPUT!#REF!</definedName>
    <definedName name="A3B3R" localSheetId="43">[1]INPUT!#REF!</definedName>
    <definedName name="A3B3R" localSheetId="42">[1]INPUT!#REF!</definedName>
    <definedName name="A3B3R">[1]INPUT!#REF!</definedName>
    <definedName name="A3B4L" localSheetId="4">[1]INPUT!#REF!</definedName>
    <definedName name="A3B4L" localSheetId="13">[1]INPUT!#REF!</definedName>
    <definedName name="A3B4L" localSheetId="35">[1]INPUT!#REF!</definedName>
    <definedName name="A3B4L" localSheetId="46">[1]INPUT!#REF!</definedName>
    <definedName name="A3B4L" localSheetId="40">[1]INPUT!#REF!</definedName>
    <definedName name="A3B4L" localSheetId="3">[1]INPUT!#REF!</definedName>
    <definedName name="A3B4L" localSheetId="12">[1]INPUT!#REF!</definedName>
    <definedName name="A3B4L" localSheetId="15">[1]INPUT!#REF!</definedName>
    <definedName name="A3B4L" localSheetId="44">[1]INPUT!#REF!</definedName>
    <definedName name="A3B4L" localSheetId="43">[1]INPUT!#REF!</definedName>
    <definedName name="A3B4L" localSheetId="42">[1]INPUT!#REF!</definedName>
    <definedName name="A3B4L">[1]INPUT!#REF!</definedName>
    <definedName name="A3B4R" localSheetId="4">[1]INPUT!#REF!</definedName>
    <definedName name="A3B4R" localSheetId="13">[1]INPUT!#REF!</definedName>
    <definedName name="A3B4R" localSheetId="35">[1]INPUT!#REF!</definedName>
    <definedName name="A3B4R" localSheetId="46">[1]INPUT!#REF!</definedName>
    <definedName name="A3B4R" localSheetId="40">[1]INPUT!#REF!</definedName>
    <definedName name="A3B4R" localSheetId="3">[1]INPUT!#REF!</definedName>
    <definedName name="A3B4R" localSheetId="12">[1]INPUT!#REF!</definedName>
    <definedName name="A3B4R" localSheetId="15">[1]INPUT!#REF!</definedName>
    <definedName name="A3B4R" localSheetId="44">[1]INPUT!#REF!</definedName>
    <definedName name="A3B4R" localSheetId="43">[1]INPUT!#REF!</definedName>
    <definedName name="A3B4R" localSheetId="42">[1]INPUT!#REF!</definedName>
    <definedName name="A3B4R">[1]INPUT!#REF!</definedName>
    <definedName name="A3BFL" localSheetId="4">[1]INPUT!#REF!</definedName>
    <definedName name="A3BFL" localSheetId="13">[1]INPUT!#REF!</definedName>
    <definedName name="A3BFL" localSheetId="35">[1]INPUT!#REF!</definedName>
    <definedName name="A3BFL" localSheetId="46">[1]INPUT!#REF!</definedName>
    <definedName name="A3BFL" localSheetId="40">[1]INPUT!#REF!</definedName>
    <definedName name="A3BFL" localSheetId="3">[1]INPUT!#REF!</definedName>
    <definedName name="A3BFL" localSheetId="12">[1]INPUT!#REF!</definedName>
    <definedName name="A3BFL" localSheetId="15">[1]INPUT!#REF!</definedName>
    <definedName name="A3BFL" localSheetId="44">[1]INPUT!#REF!</definedName>
    <definedName name="A3BFL" localSheetId="43">[1]INPUT!#REF!</definedName>
    <definedName name="A3BFL" localSheetId="42">[1]INPUT!#REF!</definedName>
    <definedName name="A3BFL">[1]INPUT!#REF!</definedName>
    <definedName name="A3BFR" localSheetId="4">[1]INPUT!#REF!</definedName>
    <definedName name="A3BFR" localSheetId="13">[1]INPUT!#REF!</definedName>
    <definedName name="A3BFR" localSheetId="35">[1]INPUT!#REF!</definedName>
    <definedName name="A3BFR" localSheetId="46">[1]INPUT!#REF!</definedName>
    <definedName name="A3BFR" localSheetId="40">[1]INPUT!#REF!</definedName>
    <definedName name="A3BFR" localSheetId="3">[1]INPUT!#REF!</definedName>
    <definedName name="A3BFR" localSheetId="12">[1]INPUT!#REF!</definedName>
    <definedName name="A3BFR" localSheetId="15">[1]INPUT!#REF!</definedName>
    <definedName name="A3BFR" localSheetId="44">[1]INPUT!#REF!</definedName>
    <definedName name="A3BFR" localSheetId="43">[1]INPUT!#REF!</definedName>
    <definedName name="A3BFR" localSheetId="42">[1]INPUT!#REF!</definedName>
    <definedName name="A3BFR">[1]INPUT!#REF!</definedName>
    <definedName name="A3BQL" localSheetId="4">[1]INPUT!#REF!</definedName>
    <definedName name="A3BQL" localSheetId="13">[1]INPUT!#REF!</definedName>
    <definedName name="A3BQL" localSheetId="35">[1]INPUT!#REF!</definedName>
    <definedName name="A3BQL" localSheetId="46">[1]INPUT!#REF!</definedName>
    <definedName name="A3BQL" localSheetId="40">[1]INPUT!#REF!</definedName>
    <definedName name="A3BQL" localSheetId="3">[1]INPUT!#REF!</definedName>
    <definedName name="A3BQL" localSheetId="12">[1]INPUT!#REF!</definedName>
    <definedName name="A3BQL" localSheetId="15">[1]INPUT!#REF!</definedName>
    <definedName name="A3BQL" localSheetId="44">[1]INPUT!#REF!</definedName>
    <definedName name="A3BQL" localSheetId="43">[1]INPUT!#REF!</definedName>
    <definedName name="A3BQL" localSheetId="42">[1]INPUT!#REF!</definedName>
    <definedName name="A3BQL">[1]INPUT!#REF!</definedName>
    <definedName name="A3BQR" localSheetId="4">[1]INPUT!#REF!</definedName>
    <definedName name="A3BQR" localSheetId="13">[1]INPUT!#REF!</definedName>
    <definedName name="A3BQR" localSheetId="35">[1]INPUT!#REF!</definedName>
    <definedName name="A3BQR" localSheetId="46">[1]INPUT!#REF!</definedName>
    <definedName name="A3BQR" localSheetId="40">[1]INPUT!#REF!</definedName>
    <definedName name="A3BQR" localSheetId="3">[1]INPUT!#REF!</definedName>
    <definedName name="A3BQR" localSheetId="12">[1]INPUT!#REF!</definedName>
    <definedName name="A3BQR" localSheetId="15">[1]INPUT!#REF!</definedName>
    <definedName name="A3BQR" localSheetId="44">[1]INPUT!#REF!</definedName>
    <definedName name="A3BQR" localSheetId="43">[1]INPUT!#REF!</definedName>
    <definedName name="A3BQR" localSheetId="42">[1]INPUT!#REF!</definedName>
    <definedName name="A3BQR">[1]INPUT!#REF!</definedName>
    <definedName name="A3L1L" localSheetId="4">[1]INPUT!#REF!</definedName>
    <definedName name="A3L1L" localSheetId="13">[1]INPUT!#REF!</definedName>
    <definedName name="A3L1L" localSheetId="35">[1]INPUT!#REF!</definedName>
    <definedName name="A3L1L" localSheetId="46">[1]INPUT!#REF!</definedName>
    <definedName name="A3L1L" localSheetId="40">[1]INPUT!#REF!</definedName>
    <definedName name="A3L1L" localSheetId="3">[1]INPUT!#REF!</definedName>
    <definedName name="A3L1L" localSheetId="12">[1]INPUT!#REF!</definedName>
    <definedName name="A3L1L" localSheetId="15">[1]INPUT!#REF!</definedName>
    <definedName name="A3L1L" localSheetId="44">[1]INPUT!#REF!</definedName>
    <definedName name="A3L1L" localSheetId="43">[1]INPUT!#REF!</definedName>
    <definedName name="A3L1L" localSheetId="42">[1]INPUT!#REF!</definedName>
    <definedName name="A3L1L">[1]INPUT!#REF!</definedName>
    <definedName name="A3L1R" localSheetId="4">[1]INPUT!#REF!</definedName>
    <definedName name="A3L1R" localSheetId="13">[1]INPUT!#REF!</definedName>
    <definedName name="A3L1R" localSheetId="35">[1]INPUT!#REF!</definedName>
    <definedName name="A3L1R" localSheetId="46">[1]INPUT!#REF!</definedName>
    <definedName name="A3L1R" localSheetId="40">[1]INPUT!#REF!</definedName>
    <definedName name="A3L1R" localSheetId="3">[1]INPUT!#REF!</definedName>
    <definedName name="A3L1R" localSheetId="12">[1]INPUT!#REF!</definedName>
    <definedName name="A3L1R" localSheetId="15">[1]INPUT!#REF!</definedName>
    <definedName name="A3L1R" localSheetId="44">[1]INPUT!#REF!</definedName>
    <definedName name="A3L1R" localSheetId="43">[1]INPUT!#REF!</definedName>
    <definedName name="A3L1R" localSheetId="42">[1]INPUT!#REF!</definedName>
    <definedName name="A3L1R">[1]INPUT!#REF!</definedName>
    <definedName name="A3L2L" localSheetId="4">[1]INPUT!#REF!</definedName>
    <definedName name="A3L2L" localSheetId="13">[1]INPUT!#REF!</definedName>
    <definedName name="A3L2L" localSheetId="35">[1]INPUT!#REF!</definedName>
    <definedName name="A3L2L" localSheetId="46">[1]INPUT!#REF!</definedName>
    <definedName name="A3L2L" localSheetId="40">[1]INPUT!#REF!</definedName>
    <definedName name="A3L2L" localSheetId="3">[1]INPUT!#REF!</definedName>
    <definedName name="A3L2L" localSheetId="12">[1]INPUT!#REF!</definedName>
    <definedName name="A3L2L" localSheetId="15">[1]INPUT!#REF!</definedName>
    <definedName name="A3L2L" localSheetId="44">[1]INPUT!#REF!</definedName>
    <definedName name="A3L2L" localSheetId="43">[1]INPUT!#REF!</definedName>
    <definedName name="A3L2L" localSheetId="42">[1]INPUT!#REF!</definedName>
    <definedName name="A3L2L">[1]INPUT!#REF!</definedName>
    <definedName name="A3L2R" localSheetId="4">[1]INPUT!#REF!</definedName>
    <definedName name="A3L2R" localSheetId="13">[1]INPUT!#REF!</definedName>
    <definedName name="A3L2R" localSheetId="35">[1]INPUT!#REF!</definedName>
    <definedName name="A3L2R" localSheetId="46">[1]INPUT!#REF!</definedName>
    <definedName name="A3L2R" localSheetId="40">[1]INPUT!#REF!</definedName>
    <definedName name="A3L2R" localSheetId="3">[1]INPUT!#REF!</definedName>
    <definedName name="A3L2R" localSheetId="12">[1]INPUT!#REF!</definedName>
    <definedName name="A3L2R" localSheetId="15">[1]INPUT!#REF!</definedName>
    <definedName name="A3L2R" localSheetId="44">[1]INPUT!#REF!</definedName>
    <definedName name="A3L2R" localSheetId="43">[1]INPUT!#REF!</definedName>
    <definedName name="A3L2R" localSheetId="42">[1]INPUT!#REF!</definedName>
    <definedName name="A3L2R">[1]INPUT!#REF!</definedName>
    <definedName name="A3L3L" localSheetId="4">[1]INPUT!#REF!</definedName>
    <definedName name="A3L3L" localSheetId="13">[1]INPUT!#REF!</definedName>
    <definedName name="A3L3L" localSheetId="35">[1]INPUT!#REF!</definedName>
    <definedName name="A3L3L" localSheetId="46">[1]INPUT!#REF!</definedName>
    <definedName name="A3L3L" localSheetId="40">[1]INPUT!#REF!</definedName>
    <definedName name="A3L3L" localSheetId="3">[1]INPUT!#REF!</definedName>
    <definedName name="A3L3L" localSheetId="12">[1]INPUT!#REF!</definedName>
    <definedName name="A3L3L" localSheetId="15">[1]INPUT!#REF!</definedName>
    <definedName name="A3L3L" localSheetId="44">[1]INPUT!#REF!</definedName>
    <definedName name="A3L3L" localSheetId="43">[1]INPUT!#REF!</definedName>
    <definedName name="A3L3L" localSheetId="42">[1]INPUT!#REF!</definedName>
    <definedName name="A3L3L">[1]INPUT!#REF!</definedName>
    <definedName name="A3L3R" localSheetId="4">[1]INPUT!#REF!</definedName>
    <definedName name="A3L3R" localSheetId="13">[1]INPUT!#REF!</definedName>
    <definedName name="A3L3R" localSheetId="35">[1]INPUT!#REF!</definedName>
    <definedName name="A3L3R" localSheetId="46">[1]INPUT!#REF!</definedName>
    <definedName name="A3L3R" localSheetId="40">[1]INPUT!#REF!</definedName>
    <definedName name="A3L3R" localSheetId="3">[1]INPUT!#REF!</definedName>
    <definedName name="A3L3R" localSheetId="12">[1]INPUT!#REF!</definedName>
    <definedName name="A3L3R" localSheetId="15">[1]INPUT!#REF!</definedName>
    <definedName name="A3L3R" localSheetId="44">[1]INPUT!#REF!</definedName>
    <definedName name="A3L3R" localSheetId="43">[1]INPUT!#REF!</definedName>
    <definedName name="A3L3R" localSheetId="42">[1]INPUT!#REF!</definedName>
    <definedName name="A3L3R">[1]INPUT!#REF!</definedName>
    <definedName name="A3L4L" localSheetId="4">[1]INPUT!#REF!</definedName>
    <definedName name="A3L4L" localSheetId="13">[1]INPUT!#REF!</definedName>
    <definedName name="A3L4L" localSheetId="35">[1]INPUT!#REF!</definedName>
    <definedName name="A3L4L" localSheetId="46">[1]INPUT!#REF!</definedName>
    <definedName name="A3L4L" localSheetId="40">[1]INPUT!#REF!</definedName>
    <definedName name="A3L4L" localSheetId="3">[1]INPUT!#REF!</definedName>
    <definedName name="A3L4L" localSheetId="12">[1]INPUT!#REF!</definedName>
    <definedName name="A3L4L" localSheetId="15">[1]INPUT!#REF!</definedName>
    <definedName name="A3L4L" localSheetId="44">[1]INPUT!#REF!</definedName>
    <definedName name="A3L4L" localSheetId="43">[1]INPUT!#REF!</definedName>
    <definedName name="A3L4L" localSheetId="42">[1]INPUT!#REF!</definedName>
    <definedName name="A3L4L">[1]INPUT!#REF!</definedName>
    <definedName name="A3L4R" localSheetId="4">[1]INPUT!#REF!</definedName>
    <definedName name="A3L4R" localSheetId="13">[1]INPUT!#REF!</definedName>
    <definedName name="A3L4R" localSheetId="35">[1]INPUT!#REF!</definedName>
    <definedName name="A3L4R" localSheetId="46">[1]INPUT!#REF!</definedName>
    <definedName name="A3L4R" localSheetId="40">[1]INPUT!#REF!</definedName>
    <definedName name="A3L4R" localSheetId="3">[1]INPUT!#REF!</definedName>
    <definedName name="A3L4R" localSheetId="12">[1]INPUT!#REF!</definedName>
    <definedName name="A3L4R" localSheetId="15">[1]INPUT!#REF!</definedName>
    <definedName name="A3L4R" localSheetId="44">[1]INPUT!#REF!</definedName>
    <definedName name="A3L4R" localSheetId="43">[1]INPUT!#REF!</definedName>
    <definedName name="A3L4R" localSheetId="42">[1]INPUT!#REF!</definedName>
    <definedName name="A3L4R">[1]INPUT!#REF!</definedName>
    <definedName name="A3LFL" localSheetId="4">[1]INPUT!#REF!</definedName>
    <definedName name="A3LFL" localSheetId="13">[1]INPUT!#REF!</definedName>
    <definedName name="A3LFL" localSheetId="35">[1]INPUT!#REF!</definedName>
    <definedName name="A3LFL" localSheetId="46">[1]INPUT!#REF!</definedName>
    <definedName name="A3LFL" localSheetId="40">[1]INPUT!#REF!</definedName>
    <definedName name="A3LFL" localSheetId="3">[1]INPUT!#REF!</definedName>
    <definedName name="A3LFL" localSheetId="12">[1]INPUT!#REF!</definedName>
    <definedName name="A3LFL" localSheetId="15">[1]INPUT!#REF!</definedName>
    <definedName name="A3LFL" localSheetId="44">[1]INPUT!#REF!</definedName>
    <definedName name="A3LFL" localSheetId="43">[1]INPUT!#REF!</definedName>
    <definedName name="A3LFL" localSheetId="42">[1]INPUT!#REF!</definedName>
    <definedName name="A3LFL">[1]INPUT!#REF!</definedName>
    <definedName name="A3LFR" localSheetId="4">[1]INPUT!#REF!</definedName>
    <definedName name="A3LFR" localSheetId="13">[1]INPUT!#REF!</definedName>
    <definedName name="A3LFR" localSheetId="35">[1]INPUT!#REF!</definedName>
    <definedName name="A3LFR" localSheetId="46">[1]INPUT!#REF!</definedName>
    <definedName name="A3LFR" localSheetId="40">[1]INPUT!#REF!</definedName>
    <definedName name="A3LFR" localSheetId="3">[1]INPUT!#REF!</definedName>
    <definedName name="A3LFR" localSheetId="12">[1]INPUT!#REF!</definedName>
    <definedName name="A3LFR" localSheetId="15">[1]INPUT!#REF!</definedName>
    <definedName name="A3LFR" localSheetId="44">[1]INPUT!#REF!</definedName>
    <definedName name="A3LFR" localSheetId="43">[1]INPUT!#REF!</definedName>
    <definedName name="A3LFR" localSheetId="42">[1]INPUT!#REF!</definedName>
    <definedName name="A3LFR">[1]INPUT!#REF!</definedName>
    <definedName name="A3LQL" localSheetId="4">[1]INPUT!#REF!</definedName>
    <definedName name="A3LQL" localSheetId="13">[1]INPUT!#REF!</definedName>
    <definedName name="A3LQL" localSheetId="35">[1]INPUT!#REF!</definedName>
    <definedName name="A3LQL" localSheetId="46">[1]INPUT!#REF!</definedName>
    <definedName name="A3LQL" localSheetId="40">[1]INPUT!#REF!</definedName>
    <definedName name="A3LQL" localSheetId="3">[1]INPUT!#REF!</definedName>
    <definedName name="A3LQL" localSheetId="12">[1]INPUT!#REF!</definedName>
    <definedName name="A3LQL" localSheetId="15">[1]INPUT!#REF!</definedName>
    <definedName name="A3LQL" localSheetId="44">[1]INPUT!#REF!</definedName>
    <definedName name="A3LQL" localSheetId="43">[1]INPUT!#REF!</definedName>
    <definedName name="A3LQL" localSheetId="42">[1]INPUT!#REF!</definedName>
    <definedName name="A3LQL">[1]INPUT!#REF!</definedName>
    <definedName name="A3LQR" localSheetId="4">[1]INPUT!#REF!</definedName>
    <definedName name="A3LQR" localSheetId="13">[1]INPUT!#REF!</definedName>
    <definedName name="A3LQR" localSheetId="35">[1]INPUT!#REF!</definedName>
    <definedName name="A3LQR" localSheetId="46">[1]INPUT!#REF!</definedName>
    <definedName name="A3LQR" localSheetId="40">[1]INPUT!#REF!</definedName>
    <definedName name="A3LQR" localSheetId="3">[1]INPUT!#REF!</definedName>
    <definedName name="A3LQR" localSheetId="12">[1]INPUT!#REF!</definedName>
    <definedName name="A3LQR" localSheetId="15">[1]INPUT!#REF!</definedName>
    <definedName name="A3LQR" localSheetId="44">[1]INPUT!#REF!</definedName>
    <definedName name="A3LQR" localSheetId="43">[1]INPUT!#REF!</definedName>
    <definedName name="A3LQR" localSheetId="42">[1]INPUT!#REF!</definedName>
    <definedName name="A3LQR">[1]INPUT!#REF!</definedName>
    <definedName name="A4B1L" localSheetId="4">[1]INPUT!#REF!</definedName>
    <definedName name="A4B1L" localSheetId="13">[1]INPUT!#REF!</definedName>
    <definedName name="A4B1L" localSheetId="35">[1]INPUT!#REF!</definedName>
    <definedName name="A4B1L" localSheetId="46">[1]INPUT!#REF!</definedName>
    <definedName name="A4B1L" localSheetId="40">[1]INPUT!#REF!</definedName>
    <definedName name="A4B1L" localSheetId="3">[1]INPUT!#REF!</definedName>
    <definedName name="A4B1L" localSheetId="12">[1]INPUT!#REF!</definedName>
    <definedName name="A4B1L" localSheetId="15">[1]INPUT!#REF!</definedName>
    <definedName name="A4B1L" localSheetId="44">[1]INPUT!#REF!</definedName>
    <definedName name="A4B1L" localSheetId="43">[1]INPUT!#REF!</definedName>
    <definedName name="A4B1L" localSheetId="42">[1]INPUT!#REF!</definedName>
    <definedName name="A4B1L">[1]INPUT!#REF!</definedName>
    <definedName name="A4B1R" localSheetId="4">[1]INPUT!#REF!</definedName>
    <definedName name="A4B1R" localSheetId="13">[1]INPUT!#REF!</definedName>
    <definedName name="A4B1R" localSheetId="35">[1]INPUT!#REF!</definedName>
    <definedName name="A4B1R" localSheetId="46">[1]INPUT!#REF!</definedName>
    <definedName name="A4B1R" localSheetId="40">[1]INPUT!#REF!</definedName>
    <definedName name="A4B1R" localSheetId="3">[1]INPUT!#REF!</definedName>
    <definedName name="A4B1R" localSheetId="12">[1]INPUT!#REF!</definedName>
    <definedName name="A4B1R" localSheetId="15">[1]INPUT!#REF!</definedName>
    <definedName name="A4B1R" localSheetId="44">[1]INPUT!#REF!</definedName>
    <definedName name="A4B1R" localSheetId="43">[1]INPUT!#REF!</definedName>
    <definedName name="A4B1R" localSheetId="42">[1]INPUT!#REF!</definedName>
    <definedName name="A4B1R">[1]INPUT!#REF!</definedName>
    <definedName name="A4B2L" localSheetId="4">[1]INPUT!#REF!</definedName>
    <definedName name="A4B2L" localSheetId="13">[1]INPUT!#REF!</definedName>
    <definedName name="A4B2L" localSheetId="35">[1]INPUT!#REF!</definedName>
    <definedName name="A4B2L" localSheetId="46">[1]INPUT!#REF!</definedName>
    <definedName name="A4B2L" localSheetId="40">[1]INPUT!#REF!</definedName>
    <definedName name="A4B2L" localSheetId="3">[1]INPUT!#REF!</definedName>
    <definedName name="A4B2L" localSheetId="12">[1]INPUT!#REF!</definedName>
    <definedName name="A4B2L" localSheetId="15">[1]INPUT!#REF!</definedName>
    <definedName name="A4B2L" localSheetId="44">[1]INPUT!#REF!</definedName>
    <definedName name="A4B2L" localSheetId="43">[1]INPUT!#REF!</definedName>
    <definedName name="A4B2L" localSheetId="42">[1]INPUT!#REF!</definedName>
    <definedName name="A4B2L">[1]INPUT!#REF!</definedName>
    <definedName name="A4B2R" localSheetId="4">[1]INPUT!#REF!</definedName>
    <definedName name="A4B2R" localSheetId="13">[1]INPUT!#REF!</definedName>
    <definedName name="A4B2R" localSheetId="35">[1]INPUT!#REF!</definedName>
    <definedName name="A4B2R" localSheetId="46">[1]INPUT!#REF!</definedName>
    <definedName name="A4B2R" localSheetId="40">[1]INPUT!#REF!</definedName>
    <definedName name="A4B2R" localSheetId="3">[1]INPUT!#REF!</definedName>
    <definedName name="A4B2R" localSheetId="12">[1]INPUT!#REF!</definedName>
    <definedName name="A4B2R" localSheetId="15">[1]INPUT!#REF!</definedName>
    <definedName name="A4B2R" localSheetId="44">[1]INPUT!#REF!</definedName>
    <definedName name="A4B2R" localSheetId="43">[1]INPUT!#REF!</definedName>
    <definedName name="A4B2R" localSheetId="42">[1]INPUT!#REF!</definedName>
    <definedName name="A4B2R">[1]INPUT!#REF!</definedName>
    <definedName name="A4B3L" localSheetId="4">[1]INPUT!#REF!</definedName>
    <definedName name="A4B3L" localSheetId="13">[1]INPUT!#REF!</definedName>
    <definedName name="A4B3L" localSheetId="35">[1]INPUT!#REF!</definedName>
    <definedName name="A4B3L" localSheetId="46">[1]INPUT!#REF!</definedName>
    <definedName name="A4B3L" localSheetId="40">[1]INPUT!#REF!</definedName>
    <definedName name="A4B3L" localSheetId="3">[1]INPUT!#REF!</definedName>
    <definedName name="A4B3L" localSheetId="12">[1]INPUT!#REF!</definedName>
    <definedName name="A4B3L" localSheetId="15">[1]INPUT!#REF!</definedName>
    <definedName name="A4B3L" localSheetId="44">[1]INPUT!#REF!</definedName>
    <definedName name="A4B3L" localSheetId="43">[1]INPUT!#REF!</definedName>
    <definedName name="A4B3L" localSheetId="42">[1]INPUT!#REF!</definedName>
    <definedName name="A4B3L">[1]INPUT!#REF!</definedName>
    <definedName name="A4B3R" localSheetId="4">[1]INPUT!#REF!</definedName>
    <definedName name="A4B3R" localSheetId="13">[1]INPUT!#REF!</definedName>
    <definedName name="A4B3R" localSheetId="35">[1]INPUT!#REF!</definedName>
    <definedName name="A4B3R" localSheetId="46">[1]INPUT!#REF!</definedName>
    <definedName name="A4B3R" localSheetId="40">[1]INPUT!#REF!</definedName>
    <definedName name="A4B3R" localSheetId="3">[1]INPUT!#REF!</definedName>
    <definedName name="A4B3R" localSheetId="12">[1]INPUT!#REF!</definedName>
    <definedName name="A4B3R" localSheetId="15">[1]INPUT!#REF!</definedName>
    <definedName name="A4B3R" localSheetId="44">[1]INPUT!#REF!</definedName>
    <definedName name="A4B3R" localSheetId="43">[1]INPUT!#REF!</definedName>
    <definedName name="A4B3R" localSheetId="42">[1]INPUT!#REF!</definedName>
    <definedName name="A4B3R">[1]INPUT!#REF!</definedName>
    <definedName name="A4B4L" localSheetId="4">[1]INPUT!#REF!</definedName>
    <definedName name="A4B4L" localSheetId="13">[1]INPUT!#REF!</definedName>
    <definedName name="A4B4L" localSheetId="35">[1]INPUT!#REF!</definedName>
    <definedName name="A4B4L" localSheetId="46">[1]INPUT!#REF!</definedName>
    <definedName name="A4B4L" localSheetId="40">[1]INPUT!#REF!</definedName>
    <definedName name="A4B4L" localSheetId="3">[1]INPUT!#REF!</definedName>
    <definedName name="A4B4L" localSheetId="12">[1]INPUT!#REF!</definedName>
    <definedName name="A4B4L" localSheetId="15">[1]INPUT!#REF!</definedName>
    <definedName name="A4B4L" localSheetId="44">[1]INPUT!#REF!</definedName>
    <definedName name="A4B4L" localSheetId="43">[1]INPUT!#REF!</definedName>
    <definedName name="A4B4L" localSheetId="42">[1]INPUT!#REF!</definedName>
    <definedName name="A4B4L">[1]INPUT!#REF!</definedName>
    <definedName name="A4B4R" localSheetId="4">[1]INPUT!#REF!</definedName>
    <definedName name="A4B4R" localSheetId="13">[1]INPUT!#REF!</definedName>
    <definedName name="A4B4R" localSheetId="35">[1]INPUT!#REF!</definedName>
    <definedName name="A4B4R" localSheetId="46">[1]INPUT!#REF!</definedName>
    <definedName name="A4B4R" localSheetId="40">[1]INPUT!#REF!</definedName>
    <definedName name="A4B4R" localSheetId="3">[1]INPUT!#REF!</definedName>
    <definedName name="A4B4R" localSheetId="12">[1]INPUT!#REF!</definedName>
    <definedName name="A4B4R" localSheetId="15">[1]INPUT!#REF!</definedName>
    <definedName name="A4B4R" localSheetId="44">[1]INPUT!#REF!</definedName>
    <definedName name="A4B4R" localSheetId="43">[1]INPUT!#REF!</definedName>
    <definedName name="A4B4R" localSheetId="42">[1]INPUT!#REF!</definedName>
    <definedName name="A4B4R">[1]INPUT!#REF!</definedName>
    <definedName name="A4BFL" localSheetId="4">[1]INPUT!#REF!</definedName>
    <definedName name="A4BFL" localSheetId="13">[1]INPUT!#REF!</definedName>
    <definedName name="A4BFL" localSheetId="35">[1]INPUT!#REF!</definedName>
    <definedName name="A4BFL" localSheetId="46">[1]INPUT!#REF!</definedName>
    <definedName name="A4BFL" localSheetId="40">[1]INPUT!#REF!</definedName>
    <definedName name="A4BFL" localSheetId="3">[1]INPUT!#REF!</definedName>
    <definedName name="A4BFL" localSheetId="12">[1]INPUT!#REF!</definedName>
    <definedName name="A4BFL" localSheetId="15">[1]INPUT!#REF!</definedName>
    <definedName name="A4BFL" localSheetId="44">[1]INPUT!#REF!</definedName>
    <definedName name="A4BFL" localSheetId="43">[1]INPUT!#REF!</definedName>
    <definedName name="A4BFL" localSheetId="42">[1]INPUT!#REF!</definedName>
    <definedName name="A4BFL">[1]INPUT!#REF!</definedName>
    <definedName name="A4BFR" localSheetId="4">[1]INPUT!#REF!</definedName>
    <definedName name="A4BFR" localSheetId="13">[1]INPUT!#REF!</definedName>
    <definedName name="A4BFR" localSheetId="35">[1]INPUT!#REF!</definedName>
    <definedName name="A4BFR" localSheetId="46">[1]INPUT!#REF!</definedName>
    <definedName name="A4BFR" localSheetId="40">[1]INPUT!#REF!</definedName>
    <definedName name="A4BFR" localSheetId="3">[1]INPUT!#REF!</definedName>
    <definedName name="A4BFR" localSheetId="12">[1]INPUT!#REF!</definedName>
    <definedName name="A4BFR" localSheetId="15">[1]INPUT!#REF!</definedName>
    <definedName name="A4BFR" localSheetId="44">[1]INPUT!#REF!</definedName>
    <definedName name="A4BFR" localSheetId="43">[1]INPUT!#REF!</definedName>
    <definedName name="A4BFR" localSheetId="42">[1]INPUT!#REF!</definedName>
    <definedName name="A4BFR">[1]INPUT!#REF!</definedName>
    <definedName name="A4BQL" localSheetId="4">[1]INPUT!#REF!</definedName>
    <definedName name="A4BQL" localSheetId="13">[1]INPUT!#REF!</definedName>
    <definedName name="A4BQL" localSheetId="35">[1]INPUT!#REF!</definedName>
    <definedName name="A4BQL" localSheetId="46">[1]INPUT!#REF!</definedName>
    <definedName name="A4BQL" localSheetId="40">[1]INPUT!#REF!</definedName>
    <definedName name="A4BQL" localSheetId="3">[1]INPUT!#REF!</definedName>
    <definedName name="A4BQL" localSheetId="12">[1]INPUT!#REF!</definedName>
    <definedName name="A4BQL" localSheetId="15">[1]INPUT!#REF!</definedName>
    <definedName name="A4BQL" localSheetId="44">[1]INPUT!#REF!</definedName>
    <definedName name="A4BQL" localSheetId="43">[1]INPUT!#REF!</definedName>
    <definedName name="A4BQL" localSheetId="42">[1]INPUT!#REF!</definedName>
    <definedName name="A4BQL">[1]INPUT!#REF!</definedName>
    <definedName name="A4BQR" localSheetId="4">[1]INPUT!#REF!</definedName>
    <definedName name="A4BQR" localSheetId="13">[1]INPUT!#REF!</definedName>
    <definedName name="A4BQR" localSheetId="35">[1]INPUT!#REF!</definedName>
    <definedName name="A4BQR" localSheetId="46">[1]INPUT!#REF!</definedName>
    <definedName name="A4BQR" localSheetId="40">[1]INPUT!#REF!</definedName>
    <definedName name="A4BQR" localSheetId="3">[1]INPUT!#REF!</definedName>
    <definedName name="A4BQR" localSheetId="12">[1]INPUT!#REF!</definedName>
    <definedName name="A4BQR" localSheetId="15">[1]INPUT!#REF!</definedName>
    <definedName name="A4BQR" localSheetId="44">[1]INPUT!#REF!</definedName>
    <definedName name="A4BQR" localSheetId="43">[1]INPUT!#REF!</definedName>
    <definedName name="A4BQR" localSheetId="42">[1]INPUT!#REF!</definedName>
    <definedName name="A4BQR">[1]INPUT!#REF!</definedName>
    <definedName name="A4L1L" localSheetId="4">[1]INPUT!#REF!</definedName>
    <definedName name="A4L1L" localSheetId="13">[1]INPUT!#REF!</definedName>
    <definedName name="A4L1L" localSheetId="35">[1]INPUT!#REF!</definedName>
    <definedName name="A4L1L" localSheetId="46">[1]INPUT!#REF!</definedName>
    <definedName name="A4L1L" localSheetId="40">[1]INPUT!#REF!</definedName>
    <definedName name="A4L1L" localSheetId="3">[1]INPUT!#REF!</definedName>
    <definedName name="A4L1L" localSheetId="12">[1]INPUT!#REF!</definedName>
    <definedName name="A4L1L" localSheetId="15">[1]INPUT!#REF!</definedName>
    <definedName name="A4L1L" localSheetId="44">[1]INPUT!#REF!</definedName>
    <definedName name="A4L1L" localSheetId="43">[1]INPUT!#REF!</definedName>
    <definedName name="A4L1L" localSheetId="42">[1]INPUT!#REF!</definedName>
    <definedName name="A4L1L">[1]INPUT!#REF!</definedName>
    <definedName name="A4L1R" localSheetId="4">[1]INPUT!#REF!</definedName>
    <definedName name="A4L1R" localSheetId="13">[1]INPUT!#REF!</definedName>
    <definedName name="A4L1R" localSheetId="35">[1]INPUT!#REF!</definedName>
    <definedName name="A4L1R" localSheetId="46">[1]INPUT!#REF!</definedName>
    <definedName name="A4L1R" localSheetId="40">[1]INPUT!#REF!</definedName>
    <definedName name="A4L1R" localSheetId="3">[1]INPUT!#REF!</definedName>
    <definedName name="A4L1R" localSheetId="12">[1]INPUT!#REF!</definedName>
    <definedName name="A4L1R" localSheetId="15">[1]INPUT!#REF!</definedName>
    <definedName name="A4L1R" localSheetId="44">[1]INPUT!#REF!</definedName>
    <definedName name="A4L1R" localSheetId="43">[1]INPUT!#REF!</definedName>
    <definedName name="A4L1R" localSheetId="42">[1]INPUT!#REF!</definedName>
    <definedName name="A4L1R">[1]INPUT!#REF!</definedName>
    <definedName name="A4L2L" localSheetId="4">[1]INPUT!#REF!</definedName>
    <definedName name="A4L2L" localSheetId="13">[1]INPUT!#REF!</definedName>
    <definedName name="A4L2L" localSheetId="35">[1]INPUT!#REF!</definedName>
    <definedName name="A4L2L" localSheetId="46">[1]INPUT!#REF!</definedName>
    <definedName name="A4L2L" localSheetId="40">[1]INPUT!#REF!</definedName>
    <definedName name="A4L2L" localSheetId="3">[1]INPUT!#REF!</definedName>
    <definedName name="A4L2L" localSheetId="12">[1]INPUT!#REF!</definedName>
    <definedName name="A4L2L" localSheetId="15">[1]INPUT!#REF!</definedName>
    <definedName name="A4L2L" localSheetId="44">[1]INPUT!#REF!</definedName>
    <definedName name="A4L2L" localSheetId="43">[1]INPUT!#REF!</definedName>
    <definedName name="A4L2L" localSheetId="42">[1]INPUT!#REF!</definedName>
    <definedName name="A4L2L">[1]INPUT!#REF!</definedName>
    <definedName name="A4L2R" localSheetId="4">[1]INPUT!#REF!</definedName>
    <definedName name="A4L2R" localSheetId="13">[1]INPUT!#REF!</definedName>
    <definedName name="A4L2R" localSheetId="35">[1]INPUT!#REF!</definedName>
    <definedName name="A4L2R" localSheetId="46">[1]INPUT!#REF!</definedName>
    <definedName name="A4L2R" localSheetId="40">[1]INPUT!#REF!</definedName>
    <definedName name="A4L2R" localSheetId="3">[1]INPUT!#REF!</definedName>
    <definedName name="A4L2R" localSheetId="12">[1]INPUT!#REF!</definedName>
    <definedName name="A4L2R" localSheetId="15">[1]INPUT!#REF!</definedName>
    <definedName name="A4L2R" localSheetId="44">[1]INPUT!#REF!</definedName>
    <definedName name="A4L2R" localSheetId="43">[1]INPUT!#REF!</definedName>
    <definedName name="A4L2R" localSheetId="42">[1]INPUT!#REF!</definedName>
    <definedName name="A4L2R">[1]INPUT!#REF!</definedName>
    <definedName name="A4L3L" localSheetId="4">[1]INPUT!#REF!</definedName>
    <definedName name="A4L3L" localSheetId="13">[1]INPUT!#REF!</definedName>
    <definedName name="A4L3L" localSheetId="35">[1]INPUT!#REF!</definedName>
    <definedName name="A4L3L" localSheetId="46">[1]INPUT!#REF!</definedName>
    <definedName name="A4L3L" localSheetId="40">[1]INPUT!#REF!</definedName>
    <definedName name="A4L3L" localSheetId="3">[1]INPUT!#REF!</definedName>
    <definedName name="A4L3L" localSheetId="12">[1]INPUT!#REF!</definedName>
    <definedName name="A4L3L" localSheetId="15">[1]INPUT!#REF!</definedName>
    <definedName name="A4L3L" localSheetId="44">[1]INPUT!#REF!</definedName>
    <definedName name="A4L3L" localSheetId="43">[1]INPUT!#REF!</definedName>
    <definedName name="A4L3L" localSheetId="42">[1]INPUT!#REF!</definedName>
    <definedName name="A4L3L">[1]INPUT!#REF!</definedName>
    <definedName name="A4L3R" localSheetId="4">[1]INPUT!#REF!</definedName>
    <definedName name="A4L3R" localSheetId="13">[1]INPUT!#REF!</definedName>
    <definedName name="A4L3R" localSheetId="35">[1]INPUT!#REF!</definedName>
    <definedName name="A4L3R" localSheetId="46">[1]INPUT!#REF!</definedName>
    <definedName name="A4L3R" localSheetId="40">[1]INPUT!#REF!</definedName>
    <definedName name="A4L3R" localSheetId="3">[1]INPUT!#REF!</definedName>
    <definedName name="A4L3R" localSheetId="12">[1]INPUT!#REF!</definedName>
    <definedName name="A4L3R" localSheetId="15">[1]INPUT!#REF!</definedName>
    <definedName name="A4L3R" localSheetId="44">[1]INPUT!#REF!</definedName>
    <definedName name="A4L3R" localSheetId="43">[1]INPUT!#REF!</definedName>
    <definedName name="A4L3R" localSheetId="42">[1]INPUT!#REF!</definedName>
    <definedName name="A4L3R">[1]INPUT!#REF!</definedName>
    <definedName name="A4L4L" localSheetId="4">[1]INPUT!#REF!</definedName>
    <definedName name="A4L4L" localSheetId="13">[1]INPUT!#REF!</definedName>
    <definedName name="A4L4L" localSheetId="35">[1]INPUT!#REF!</definedName>
    <definedName name="A4L4L" localSheetId="46">[1]INPUT!#REF!</definedName>
    <definedName name="A4L4L" localSheetId="40">[1]INPUT!#REF!</definedName>
    <definedName name="A4L4L" localSheetId="3">[1]INPUT!#REF!</definedName>
    <definedName name="A4L4L" localSheetId="12">[1]INPUT!#REF!</definedName>
    <definedName name="A4L4L" localSheetId="15">[1]INPUT!#REF!</definedName>
    <definedName name="A4L4L" localSheetId="44">[1]INPUT!#REF!</definedName>
    <definedName name="A4L4L" localSheetId="43">[1]INPUT!#REF!</definedName>
    <definedName name="A4L4L" localSheetId="42">[1]INPUT!#REF!</definedName>
    <definedName name="A4L4L">[1]INPUT!#REF!</definedName>
    <definedName name="A4L4R" localSheetId="4">[1]INPUT!#REF!</definedName>
    <definedName name="A4L4R" localSheetId="13">[1]INPUT!#REF!</definedName>
    <definedName name="A4L4R" localSheetId="35">[1]INPUT!#REF!</definedName>
    <definedName name="A4L4R" localSheetId="46">[1]INPUT!#REF!</definedName>
    <definedName name="A4L4R" localSheetId="40">[1]INPUT!#REF!</definedName>
    <definedName name="A4L4R" localSheetId="3">[1]INPUT!#REF!</definedName>
    <definedName name="A4L4R" localSheetId="12">[1]INPUT!#REF!</definedName>
    <definedName name="A4L4R" localSheetId="15">[1]INPUT!#REF!</definedName>
    <definedName name="A4L4R" localSheetId="44">[1]INPUT!#REF!</definedName>
    <definedName name="A4L4R" localSheetId="43">[1]INPUT!#REF!</definedName>
    <definedName name="A4L4R" localSheetId="42">[1]INPUT!#REF!</definedName>
    <definedName name="A4L4R">[1]INPUT!#REF!</definedName>
    <definedName name="A4LFL" localSheetId="4">[1]INPUT!#REF!</definedName>
    <definedName name="A4LFL" localSheetId="13">[1]INPUT!#REF!</definedName>
    <definedName name="A4LFL" localSheetId="35">[1]INPUT!#REF!</definedName>
    <definedName name="A4LFL" localSheetId="46">[1]INPUT!#REF!</definedName>
    <definedName name="A4LFL" localSheetId="40">[1]INPUT!#REF!</definedName>
    <definedName name="A4LFL" localSheetId="3">[1]INPUT!#REF!</definedName>
    <definedName name="A4LFL" localSheetId="12">[1]INPUT!#REF!</definedName>
    <definedName name="A4LFL" localSheetId="15">[1]INPUT!#REF!</definedName>
    <definedName name="A4LFL" localSheetId="44">[1]INPUT!#REF!</definedName>
    <definedName name="A4LFL" localSheetId="43">[1]INPUT!#REF!</definedName>
    <definedName name="A4LFL" localSheetId="42">[1]INPUT!#REF!</definedName>
    <definedName name="A4LFL">[1]INPUT!#REF!</definedName>
    <definedName name="A4LFR" localSheetId="4">[1]INPUT!#REF!</definedName>
    <definedName name="A4LFR" localSheetId="13">[1]INPUT!#REF!</definedName>
    <definedName name="A4LFR" localSheetId="35">[1]INPUT!#REF!</definedName>
    <definedName name="A4LFR" localSheetId="46">[1]INPUT!#REF!</definedName>
    <definedName name="A4LFR" localSheetId="40">[1]INPUT!#REF!</definedName>
    <definedName name="A4LFR" localSheetId="3">[1]INPUT!#REF!</definedName>
    <definedName name="A4LFR" localSheetId="12">[1]INPUT!#REF!</definedName>
    <definedName name="A4LFR" localSheetId="15">[1]INPUT!#REF!</definedName>
    <definedName name="A4LFR" localSheetId="44">[1]INPUT!#REF!</definedName>
    <definedName name="A4LFR" localSheetId="43">[1]INPUT!#REF!</definedName>
    <definedName name="A4LFR" localSheetId="42">[1]INPUT!#REF!</definedName>
    <definedName name="A4LFR">[1]INPUT!#REF!</definedName>
    <definedName name="A4LQL" localSheetId="4">[1]INPUT!#REF!</definedName>
    <definedName name="A4LQL" localSheetId="13">[1]INPUT!#REF!</definedName>
    <definedName name="A4LQL" localSheetId="35">[1]INPUT!#REF!</definedName>
    <definedName name="A4LQL" localSheetId="46">[1]INPUT!#REF!</definedName>
    <definedName name="A4LQL" localSheetId="40">[1]INPUT!#REF!</definedName>
    <definedName name="A4LQL" localSheetId="3">[1]INPUT!#REF!</definedName>
    <definedName name="A4LQL" localSheetId="12">[1]INPUT!#REF!</definedName>
    <definedName name="A4LQL" localSheetId="15">[1]INPUT!#REF!</definedName>
    <definedName name="A4LQL" localSheetId="44">[1]INPUT!#REF!</definedName>
    <definedName name="A4LQL" localSheetId="43">[1]INPUT!#REF!</definedName>
    <definedName name="A4LQL" localSheetId="42">[1]INPUT!#REF!</definedName>
    <definedName name="A4LQL">[1]INPUT!#REF!</definedName>
    <definedName name="A4LQR" localSheetId="4">[1]INPUT!#REF!</definedName>
    <definedName name="A4LQR" localSheetId="13">[1]INPUT!#REF!</definedName>
    <definedName name="A4LQR" localSheetId="35">[1]INPUT!#REF!</definedName>
    <definedName name="A4LQR" localSheetId="46">[1]INPUT!#REF!</definedName>
    <definedName name="A4LQR" localSheetId="40">[1]INPUT!#REF!</definedName>
    <definedName name="A4LQR" localSheetId="3">[1]INPUT!#REF!</definedName>
    <definedName name="A4LQR" localSheetId="12">[1]INPUT!#REF!</definedName>
    <definedName name="A4LQR" localSheetId="15">[1]INPUT!#REF!</definedName>
    <definedName name="A4LQR" localSheetId="44">[1]INPUT!#REF!</definedName>
    <definedName name="A4LQR" localSheetId="43">[1]INPUT!#REF!</definedName>
    <definedName name="A4LQR" localSheetId="42">[1]INPUT!#REF!</definedName>
    <definedName name="A4LQR">[1]INPUT!#REF!</definedName>
    <definedName name="A5B1L" localSheetId="4">[1]INPUT!#REF!</definedName>
    <definedName name="A5B1L" localSheetId="13">[1]INPUT!#REF!</definedName>
    <definedName name="A5B1L" localSheetId="35">[1]INPUT!#REF!</definedName>
    <definedName name="A5B1L" localSheetId="46">[1]INPUT!#REF!</definedName>
    <definedName name="A5B1L" localSheetId="40">[1]INPUT!#REF!</definedName>
    <definedName name="A5B1L" localSheetId="3">[1]INPUT!#REF!</definedName>
    <definedName name="A5B1L" localSheetId="12">[1]INPUT!#REF!</definedName>
    <definedName name="A5B1L" localSheetId="15">[1]INPUT!#REF!</definedName>
    <definedName name="A5B1L" localSheetId="44">[1]INPUT!#REF!</definedName>
    <definedName name="A5B1L" localSheetId="43">[1]INPUT!#REF!</definedName>
    <definedName name="A5B1L" localSheetId="42">[1]INPUT!#REF!</definedName>
    <definedName name="A5B1L">[1]INPUT!#REF!</definedName>
    <definedName name="A5B1R" localSheetId="4">[1]INPUT!#REF!</definedName>
    <definedName name="A5B1R" localSheetId="13">[1]INPUT!#REF!</definedName>
    <definedName name="A5B1R" localSheetId="35">[1]INPUT!#REF!</definedName>
    <definedName name="A5B1R" localSheetId="46">[1]INPUT!#REF!</definedName>
    <definedName name="A5B1R" localSheetId="40">[1]INPUT!#REF!</definedName>
    <definedName name="A5B1R" localSheetId="3">[1]INPUT!#REF!</definedName>
    <definedName name="A5B1R" localSheetId="12">[1]INPUT!#REF!</definedName>
    <definedName name="A5B1R" localSheetId="15">[1]INPUT!#REF!</definedName>
    <definedName name="A5B1R" localSheetId="44">[1]INPUT!#REF!</definedName>
    <definedName name="A5B1R" localSheetId="43">[1]INPUT!#REF!</definedName>
    <definedName name="A5B1R" localSheetId="42">[1]INPUT!#REF!</definedName>
    <definedName name="A5B1R">[1]INPUT!#REF!</definedName>
    <definedName name="A5B2L" localSheetId="4">[1]INPUT!#REF!</definedName>
    <definedName name="A5B2L" localSheetId="13">[1]INPUT!#REF!</definedName>
    <definedName name="A5B2L" localSheetId="35">[1]INPUT!#REF!</definedName>
    <definedName name="A5B2L" localSheetId="46">[1]INPUT!#REF!</definedName>
    <definedName name="A5B2L" localSheetId="40">[1]INPUT!#REF!</definedName>
    <definedName name="A5B2L" localSheetId="3">[1]INPUT!#REF!</definedName>
    <definedName name="A5B2L" localSheetId="12">[1]INPUT!#REF!</definedName>
    <definedName name="A5B2L" localSheetId="15">[1]INPUT!#REF!</definedName>
    <definedName name="A5B2L" localSheetId="44">[1]INPUT!#REF!</definedName>
    <definedName name="A5B2L" localSheetId="43">[1]INPUT!#REF!</definedName>
    <definedName name="A5B2L" localSheetId="42">[1]INPUT!#REF!</definedName>
    <definedName name="A5B2L">[1]INPUT!#REF!</definedName>
    <definedName name="A5B2R" localSheetId="4">[1]INPUT!#REF!</definedName>
    <definedName name="A5B2R" localSheetId="13">[1]INPUT!#REF!</definedName>
    <definedName name="A5B2R" localSheetId="35">[1]INPUT!#REF!</definedName>
    <definedName name="A5B2R" localSheetId="46">[1]INPUT!#REF!</definedName>
    <definedName name="A5B2R" localSheetId="40">[1]INPUT!#REF!</definedName>
    <definedName name="A5B2R" localSheetId="3">[1]INPUT!#REF!</definedName>
    <definedName name="A5B2R" localSheetId="12">[1]INPUT!#REF!</definedName>
    <definedName name="A5B2R" localSheetId="15">[1]INPUT!#REF!</definedName>
    <definedName name="A5B2R" localSheetId="44">[1]INPUT!#REF!</definedName>
    <definedName name="A5B2R" localSheetId="43">[1]INPUT!#REF!</definedName>
    <definedName name="A5B2R" localSheetId="42">[1]INPUT!#REF!</definedName>
    <definedName name="A5B2R">[1]INPUT!#REF!</definedName>
    <definedName name="A5B3L" localSheetId="4">[1]INPUT!#REF!</definedName>
    <definedName name="A5B3L" localSheetId="13">[1]INPUT!#REF!</definedName>
    <definedName name="A5B3L" localSheetId="35">[1]INPUT!#REF!</definedName>
    <definedName name="A5B3L" localSheetId="46">[1]INPUT!#REF!</definedName>
    <definedName name="A5B3L" localSheetId="40">[1]INPUT!#REF!</definedName>
    <definedName name="A5B3L" localSheetId="3">[1]INPUT!#REF!</definedName>
    <definedName name="A5B3L" localSheetId="12">[1]INPUT!#REF!</definedName>
    <definedName name="A5B3L" localSheetId="15">[1]INPUT!#REF!</definedName>
    <definedName name="A5B3L" localSheetId="44">[1]INPUT!#REF!</definedName>
    <definedName name="A5B3L" localSheetId="43">[1]INPUT!#REF!</definedName>
    <definedName name="A5B3L" localSheetId="42">[1]INPUT!#REF!</definedName>
    <definedName name="A5B3L">[1]INPUT!#REF!</definedName>
    <definedName name="A5B3R" localSheetId="4">[1]INPUT!#REF!</definedName>
    <definedName name="A5B3R" localSheetId="13">[1]INPUT!#REF!</definedName>
    <definedName name="A5B3R" localSheetId="35">[1]INPUT!#REF!</definedName>
    <definedName name="A5B3R" localSheetId="46">[1]INPUT!#REF!</definedName>
    <definedName name="A5B3R" localSheetId="40">[1]INPUT!#REF!</definedName>
    <definedName name="A5B3R" localSheetId="3">[1]INPUT!#REF!</definedName>
    <definedName name="A5B3R" localSheetId="12">[1]INPUT!#REF!</definedName>
    <definedName name="A5B3R" localSheetId="15">[1]INPUT!#REF!</definedName>
    <definedName name="A5B3R" localSheetId="44">[1]INPUT!#REF!</definedName>
    <definedName name="A5B3R" localSheetId="43">[1]INPUT!#REF!</definedName>
    <definedName name="A5B3R" localSheetId="42">[1]INPUT!#REF!</definedName>
    <definedName name="A5B3R">[1]INPUT!#REF!</definedName>
    <definedName name="A5B4L" localSheetId="4">[1]INPUT!#REF!</definedName>
    <definedName name="A5B4L" localSheetId="13">[1]INPUT!#REF!</definedName>
    <definedName name="A5B4L" localSheetId="35">[1]INPUT!#REF!</definedName>
    <definedName name="A5B4L" localSheetId="46">[1]INPUT!#REF!</definedName>
    <definedName name="A5B4L" localSheetId="40">[1]INPUT!#REF!</definedName>
    <definedName name="A5B4L" localSheetId="3">[1]INPUT!#REF!</definedName>
    <definedName name="A5B4L" localSheetId="12">[1]INPUT!#REF!</definedName>
    <definedName name="A5B4L" localSheetId="15">[1]INPUT!#REF!</definedName>
    <definedName name="A5B4L" localSheetId="44">[1]INPUT!#REF!</definedName>
    <definedName name="A5B4L" localSheetId="43">[1]INPUT!#REF!</definedName>
    <definedName name="A5B4L" localSheetId="42">[1]INPUT!#REF!</definedName>
    <definedName name="A5B4L">[1]INPUT!#REF!</definedName>
    <definedName name="A5B4R" localSheetId="4">[1]INPUT!#REF!</definedName>
    <definedName name="A5B4R" localSheetId="13">[1]INPUT!#REF!</definedName>
    <definedName name="A5B4R" localSheetId="35">[1]INPUT!#REF!</definedName>
    <definedName name="A5B4R" localSheetId="46">[1]INPUT!#REF!</definedName>
    <definedName name="A5B4R" localSheetId="40">[1]INPUT!#REF!</definedName>
    <definedName name="A5B4R" localSheetId="3">[1]INPUT!#REF!</definedName>
    <definedName name="A5B4R" localSheetId="12">[1]INPUT!#REF!</definedName>
    <definedName name="A5B4R" localSheetId="15">[1]INPUT!#REF!</definedName>
    <definedName name="A5B4R" localSheetId="44">[1]INPUT!#REF!</definedName>
    <definedName name="A5B4R" localSheetId="43">[1]INPUT!#REF!</definedName>
    <definedName name="A5B4R" localSheetId="42">[1]INPUT!#REF!</definedName>
    <definedName name="A5B4R">[1]INPUT!#REF!</definedName>
    <definedName name="A5BFL" localSheetId="4">[1]INPUT!#REF!</definedName>
    <definedName name="A5BFL" localSheetId="13">[1]INPUT!#REF!</definedName>
    <definedName name="A5BFL" localSheetId="35">[1]INPUT!#REF!</definedName>
    <definedName name="A5BFL" localSheetId="46">[1]INPUT!#REF!</definedName>
    <definedName name="A5BFL" localSheetId="40">[1]INPUT!#REF!</definedName>
    <definedName name="A5BFL" localSheetId="3">[1]INPUT!#REF!</definedName>
    <definedName name="A5BFL" localSheetId="12">[1]INPUT!#REF!</definedName>
    <definedName name="A5BFL" localSheetId="15">[1]INPUT!#REF!</definedName>
    <definedName name="A5BFL" localSheetId="44">[1]INPUT!#REF!</definedName>
    <definedName name="A5BFL" localSheetId="43">[1]INPUT!#REF!</definedName>
    <definedName name="A5BFL" localSheetId="42">[1]INPUT!#REF!</definedName>
    <definedName name="A5BFL">[1]INPUT!#REF!</definedName>
    <definedName name="A5BFR" localSheetId="4">[1]INPUT!#REF!</definedName>
    <definedName name="A5BFR" localSheetId="13">[1]INPUT!#REF!</definedName>
    <definedName name="A5BFR" localSheetId="35">[1]INPUT!#REF!</definedName>
    <definedName name="A5BFR" localSheetId="46">[1]INPUT!#REF!</definedName>
    <definedName name="A5BFR" localSheetId="40">[1]INPUT!#REF!</definedName>
    <definedName name="A5BFR" localSheetId="3">[1]INPUT!#REF!</definedName>
    <definedName name="A5BFR" localSheetId="12">[1]INPUT!#REF!</definedName>
    <definedName name="A5BFR" localSheetId="15">[1]INPUT!#REF!</definedName>
    <definedName name="A5BFR" localSheetId="44">[1]INPUT!#REF!</definedName>
    <definedName name="A5BFR" localSheetId="43">[1]INPUT!#REF!</definedName>
    <definedName name="A5BFR" localSheetId="42">[1]INPUT!#REF!</definedName>
    <definedName name="A5BFR">[1]INPUT!#REF!</definedName>
    <definedName name="A5BQL" localSheetId="4">[1]INPUT!#REF!</definedName>
    <definedName name="A5BQL" localSheetId="13">[1]INPUT!#REF!</definedName>
    <definedName name="A5BQL" localSheetId="35">[1]INPUT!#REF!</definedName>
    <definedName name="A5BQL" localSheetId="46">[1]INPUT!#REF!</definedName>
    <definedName name="A5BQL" localSheetId="40">[1]INPUT!#REF!</definedName>
    <definedName name="A5BQL" localSheetId="3">[1]INPUT!#REF!</definedName>
    <definedName name="A5BQL" localSheetId="12">[1]INPUT!#REF!</definedName>
    <definedName name="A5BQL" localSheetId="15">[1]INPUT!#REF!</definedName>
    <definedName name="A5BQL" localSheetId="44">[1]INPUT!#REF!</definedName>
    <definedName name="A5BQL" localSheetId="43">[1]INPUT!#REF!</definedName>
    <definedName name="A5BQL" localSheetId="42">[1]INPUT!#REF!</definedName>
    <definedName name="A5BQL">[1]INPUT!#REF!</definedName>
    <definedName name="A5BQR" localSheetId="4">[1]INPUT!#REF!</definedName>
    <definedName name="A5BQR" localSheetId="13">[1]INPUT!#REF!</definedName>
    <definedName name="A5BQR" localSheetId="35">[1]INPUT!#REF!</definedName>
    <definedName name="A5BQR" localSheetId="46">[1]INPUT!#REF!</definedName>
    <definedName name="A5BQR" localSheetId="40">[1]INPUT!#REF!</definedName>
    <definedName name="A5BQR" localSheetId="3">[1]INPUT!#REF!</definedName>
    <definedName name="A5BQR" localSheetId="12">[1]INPUT!#REF!</definedName>
    <definedName name="A5BQR" localSheetId="15">[1]INPUT!#REF!</definedName>
    <definedName name="A5BQR" localSheetId="44">[1]INPUT!#REF!</definedName>
    <definedName name="A5BQR" localSheetId="43">[1]INPUT!#REF!</definedName>
    <definedName name="A5BQR" localSheetId="42">[1]INPUT!#REF!</definedName>
    <definedName name="A5BQR">[1]INPUT!#REF!</definedName>
    <definedName name="A5L1L" localSheetId="4">[1]INPUT!#REF!</definedName>
    <definedName name="A5L1L" localSheetId="13">[1]INPUT!#REF!</definedName>
    <definedName name="A5L1L" localSheetId="35">[1]INPUT!#REF!</definedName>
    <definedName name="A5L1L" localSheetId="46">[1]INPUT!#REF!</definedName>
    <definedName name="A5L1L" localSheetId="40">[1]INPUT!#REF!</definedName>
    <definedName name="A5L1L" localSheetId="3">[1]INPUT!#REF!</definedName>
    <definedName name="A5L1L" localSheetId="12">[1]INPUT!#REF!</definedName>
    <definedName name="A5L1L" localSheetId="15">[1]INPUT!#REF!</definedName>
    <definedName name="A5L1L" localSheetId="44">[1]INPUT!#REF!</definedName>
    <definedName name="A5L1L" localSheetId="43">[1]INPUT!#REF!</definedName>
    <definedName name="A5L1L" localSheetId="42">[1]INPUT!#REF!</definedName>
    <definedName name="A5L1L">[1]INPUT!#REF!</definedName>
    <definedName name="A5L1R" localSheetId="4">[1]INPUT!#REF!</definedName>
    <definedName name="A5L1R" localSheetId="13">[1]INPUT!#REF!</definedName>
    <definedName name="A5L1R" localSheetId="35">[1]INPUT!#REF!</definedName>
    <definedName name="A5L1R" localSheetId="46">[1]INPUT!#REF!</definedName>
    <definedName name="A5L1R" localSheetId="40">[1]INPUT!#REF!</definedName>
    <definedName name="A5L1R" localSheetId="3">[1]INPUT!#REF!</definedName>
    <definedName name="A5L1R" localSheetId="12">[1]INPUT!#REF!</definedName>
    <definedName name="A5L1R" localSheetId="15">[1]INPUT!#REF!</definedName>
    <definedName name="A5L1R" localSheetId="44">[1]INPUT!#REF!</definedName>
    <definedName name="A5L1R" localSheetId="43">[1]INPUT!#REF!</definedName>
    <definedName name="A5L1R" localSheetId="42">[1]INPUT!#REF!</definedName>
    <definedName name="A5L1R">[1]INPUT!#REF!</definedName>
    <definedName name="A5L2L" localSheetId="4">[1]INPUT!#REF!</definedName>
    <definedName name="A5L2L" localSheetId="13">[1]INPUT!#REF!</definedName>
    <definedName name="A5L2L" localSheetId="35">[1]INPUT!#REF!</definedName>
    <definedName name="A5L2L" localSheetId="46">[1]INPUT!#REF!</definedName>
    <definedName name="A5L2L" localSheetId="40">[1]INPUT!#REF!</definedName>
    <definedName name="A5L2L" localSheetId="3">[1]INPUT!#REF!</definedName>
    <definedName name="A5L2L" localSheetId="12">[1]INPUT!#REF!</definedName>
    <definedName name="A5L2L" localSheetId="15">[1]INPUT!#REF!</definedName>
    <definedName name="A5L2L" localSheetId="44">[1]INPUT!#REF!</definedName>
    <definedName name="A5L2L" localSheetId="43">[1]INPUT!#REF!</definedName>
    <definedName name="A5L2L" localSheetId="42">[1]INPUT!#REF!</definedName>
    <definedName name="A5L2L">[1]INPUT!#REF!</definedName>
    <definedName name="A5L2R" localSheetId="4">[1]INPUT!#REF!</definedName>
    <definedName name="A5L2R" localSheetId="13">[1]INPUT!#REF!</definedName>
    <definedName name="A5L2R" localSheetId="35">[1]INPUT!#REF!</definedName>
    <definedName name="A5L2R" localSheetId="46">[1]INPUT!#REF!</definedName>
    <definedName name="A5L2R" localSheetId="40">[1]INPUT!#REF!</definedName>
    <definedName name="A5L2R" localSheetId="3">[1]INPUT!#REF!</definedName>
    <definedName name="A5L2R" localSheetId="12">[1]INPUT!#REF!</definedName>
    <definedName name="A5L2R" localSheetId="15">[1]INPUT!#REF!</definedName>
    <definedName name="A5L2R" localSheetId="44">[1]INPUT!#REF!</definedName>
    <definedName name="A5L2R" localSheetId="43">[1]INPUT!#REF!</definedName>
    <definedName name="A5L2R" localSheetId="42">[1]INPUT!#REF!</definedName>
    <definedName name="A5L2R">[1]INPUT!#REF!</definedName>
    <definedName name="A5L3L" localSheetId="4">[1]INPUT!#REF!</definedName>
    <definedName name="A5L3L" localSheetId="13">[1]INPUT!#REF!</definedName>
    <definedName name="A5L3L" localSheetId="35">[1]INPUT!#REF!</definedName>
    <definedName name="A5L3L" localSheetId="46">[1]INPUT!#REF!</definedName>
    <definedName name="A5L3L" localSheetId="40">[1]INPUT!#REF!</definedName>
    <definedName name="A5L3L" localSheetId="3">[1]INPUT!#REF!</definedName>
    <definedName name="A5L3L" localSheetId="12">[1]INPUT!#REF!</definedName>
    <definedName name="A5L3L" localSheetId="15">[1]INPUT!#REF!</definedName>
    <definedName name="A5L3L" localSheetId="44">[1]INPUT!#REF!</definedName>
    <definedName name="A5L3L" localSheetId="43">[1]INPUT!#REF!</definedName>
    <definedName name="A5L3L" localSheetId="42">[1]INPUT!#REF!</definedName>
    <definedName name="A5L3L">[1]INPUT!#REF!</definedName>
    <definedName name="A5L3R" localSheetId="4">[1]INPUT!#REF!</definedName>
    <definedName name="A5L3R" localSheetId="13">[1]INPUT!#REF!</definedName>
    <definedName name="A5L3R" localSheetId="35">[1]INPUT!#REF!</definedName>
    <definedName name="A5L3R" localSheetId="46">[1]INPUT!#REF!</definedName>
    <definedName name="A5L3R" localSheetId="40">[1]INPUT!#REF!</definedName>
    <definedName name="A5L3R" localSheetId="3">[1]INPUT!#REF!</definedName>
    <definedName name="A5L3R" localSheetId="12">[1]INPUT!#REF!</definedName>
    <definedName name="A5L3R" localSheetId="15">[1]INPUT!#REF!</definedName>
    <definedName name="A5L3R" localSheetId="44">[1]INPUT!#REF!</definedName>
    <definedName name="A5L3R" localSheetId="43">[1]INPUT!#REF!</definedName>
    <definedName name="A5L3R" localSheetId="42">[1]INPUT!#REF!</definedName>
    <definedName name="A5L3R">[1]INPUT!#REF!</definedName>
    <definedName name="A5L4L" localSheetId="4">[1]INPUT!#REF!</definedName>
    <definedName name="A5L4L" localSheetId="13">[1]INPUT!#REF!</definedName>
    <definedName name="A5L4L" localSheetId="35">[1]INPUT!#REF!</definedName>
    <definedName name="A5L4L" localSheetId="46">[1]INPUT!#REF!</definedName>
    <definedName name="A5L4L" localSheetId="40">[1]INPUT!#REF!</definedName>
    <definedName name="A5L4L" localSheetId="3">[1]INPUT!#REF!</definedName>
    <definedName name="A5L4L" localSheetId="12">[1]INPUT!#REF!</definedName>
    <definedName name="A5L4L" localSheetId="15">[1]INPUT!#REF!</definedName>
    <definedName name="A5L4L" localSheetId="44">[1]INPUT!#REF!</definedName>
    <definedName name="A5L4L" localSheetId="43">[1]INPUT!#REF!</definedName>
    <definedName name="A5L4L" localSheetId="42">[1]INPUT!#REF!</definedName>
    <definedName name="A5L4L">[1]INPUT!#REF!</definedName>
    <definedName name="A5L4R" localSheetId="4">[1]INPUT!#REF!</definedName>
    <definedName name="A5L4R" localSheetId="13">[1]INPUT!#REF!</definedName>
    <definedName name="A5L4R" localSheetId="35">[1]INPUT!#REF!</definedName>
    <definedName name="A5L4R" localSheetId="46">[1]INPUT!#REF!</definedName>
    <definedName name="A5L4R" localSheetId="40">[1]INPUT!#REF!</definedName>
    <definedName name="A5L4R" localSheetId="3">[1]INPUT!#REF!</definedName>
    <definedName name="A5L4R" localSheetId="12">[1]INPUT!#REF!</definedName>
    <definedName name="A5L4R" localSheetId="15">[1]INPUT!#REF!</definedName>
    <definedName name="A5L4R" localSheetId="44">[1]INPUT!#REF!</definedName>
    <definedName name="A5L4R" localSheetId="43">[1]INPUT!#REF!</definedName>
    <definedName name="A5L4R" localSheetId="42">[1]INPUT!#REF!</definedName>
    <definedName name="A5L4R">[1]INPUT!#REF!</definedName>
    <definedName name="A5LFL" localSheetId="4">[1]INPUT!#REF!</definedName>
    <definedName name="A5LFL" localSheetId="13">[1]INPUT!#REF!</definedName>
    <definedName name="A5LFL" localSheetId="35">[1]INPUT!#REF!</definedName>
    <definedName name="A5LFL" localSheetId="46">[1]INPUT!#REF!</definedName>
    <definedName name="A5LFL" localSheetId="40">[1]INPUT!#REF!</definedName>
    <definedName name="A5LFL" localSheetId="3">[1]INPUT!#REF!</definedName>
    <definedName name="A5LFL" localSheetId="12">[1]INPUT!#REF!</definedName>
    <definedName name="A5LFL" localSheetId="15">[1]INPUT!#REF!</definedName>
    <definedName name="A5LFL" localSheetId="44">[1]INPUT!#REF!</definedName>
    <definedName name="A5LFL" localSheetId="43">[1]INPUT!#REF!</definedName>
    <definedName name="A5LFL" localSheetId="42">[1]INPUT!#REF!</definedName>
    <definedName name="A5LFL">[1]INPUT!#REF!</definedName>
    <definedName name="A5LFR" localSheetId="4">[1]INPUT!#REF!</definedName>
    <definedName name="A5LFR" localSheetId="13">[1]INPUT!#REF!</definedName>
    <definedName name="A5LFR" localSheetId="35">[1]INPUT!#REF!</definedName>
    <definedName name="A5LFR" localSheetId="46">[1]INPUT!#REF!</definedName>
    <definedName name="A5LFR" localSheetId="40">[1]INPUT!#REF!</definedName>
    <definedName name="A5LFR" localSheetId="3">[1]INPUT!#REF!</definedName>
    <definedName name="A5LFR" localSheetId="12">[1]INPUT!#REF!</definedName>
    <definedName name="A5LFR" localSheetId="15">[1]INPUT!#REF!</definedName>
    <definedName name="A5LFR" localSheetId="44">[1]INPUT!#REF!</definedName>
    <definedName name="A5LFR" localSheetId="43">[1]INPUT!#REF!</definedName>
    <definedName name="A5LFR" localSheetId="42">[1]INPUT!#REF!</definedName>
    <definedName name="A5LFR">[1]INPUT!#REF!</definedName>
    <definedName name="A5LQL" localSheetId="4">[1]INPUT!#REF!</definedName>
    <definedName name="A5LQL" localSheetId="13">[1]INPUT!#REF!</definedName>
    <definedName name="A5LQL" localSheetId="35">[1]INPUT!#REF!</definedName>
    <definedName name="A5LQL" localSheetId="46">[1]INPUT!#REF!</definedName>
    <definedName name="A5LQL" localSheetId="40">[1]INPUT!#REF!</definedName>
    <definedName name="A5LQL" localSheetId="3">[1]INPUT!#REF!</definedName>
    <definedName name="A5LQL" localSheetId="12">[1]INPUT!#REF!</definedName>
    <definedName name="A5LQL" localSheetId="15">[1]INPUT!#REF!</definedName>
    <definedName name="A5LQL" localSheetId="44">[1]INPUT!#REF!</definedName>
    <definedName name="A5LQL" localSheetId="43">[1]INPUT!#REF!</definedName>
    <definedName name="A5LQL" localSheetId="42">[1]INPUT!#REF!</definedName>
    <definedName name="A5LQL">[1]INPUT!#REF!</definedName>
    <definedName name="A5LQR" localSheetId="4">[1]INPUT!#REF!</definedName>
    <definedName name="A5LQR" localSheetId="13">[1]INPUT!#REF!</definedName>
    <definedName name="A5LQR" localSheetId="35">[1]INPUT!#REF!</definedName>
    <definedName name="A5LQR" localSheetId="46">[1]INPUT!#REF!</definedName>
    <definedName name="A5LQR" localSheetId="40">[1]INPUT!#REF!</definedName>
    <definedName name="A5LQR" localSheetId="3">[1]INPUT!#REF!</definedName>
    <definedName name="A5LQR" localSheetId="12">[1]INPUT!#REF!</definedName>
    <definedName name="A5LQR" localSheetId="15">[1]INPUT!#REF!</definedName>
    <definedName name="A5LQR" localSheetId="44">[1]INPUT!#REF!</definedName>
    <definedName name="A5LQR" localSheetId="43">[1]INPUT!#REF!</definedName>
    <definedName name="A5LQR" localSheetId="42">[1]INPUT!#REF!</definedName>
    <definedName name="A5LQR">[1]INPUT!#REF!</definedName>
    <definedName name="A6B1L" localSheetId="4">[1]INPUT!#REF!</definedName>
    <definedName name="A6B1L" localSheetId="13">[1]INPUT!#REF!</definedName>
    <definedName name="A6B1L" localSheetId="35">[1]INPUT!#REF!</definedName>
    <definedName name="A6B1L" localSheetId="46">[1]INPUT!#REF!</definedName>
    <definedName name="A6B1L" localSheetId="40">[1]INPUT!#REF!</definedName>
    <definedName name="A6B1L" localSheetId="3">[1]INPUT!#REF!</definedName>
    <definedName name="A6B1L" localSheetId="12">[1]INPUT!#REF!</definedName>
    <definedName name="A6B1L" localSheetId="15">[1]INPUT!#REF!</definedName>
    <definedName name="A6B1L" localSheetId="44">[1]INPUT!#REF!</definedName>
    <definedName name="A6B1L" localSheetId="43">[1]INPUT!#REF!</definedName>
    <definedName name="A6B1L" localSheetId="42">[1]INPUT!#REF!</definedName>
    <definedName name="A6B1L">[1]INPUT!#REF!</definedName>
    <definedName name="A6B1R" localSheetId="4">[1]INPUT!#REF!</definedName>
    <definedName name="A6B1R" localSheetId="13">[1]INPUT!#REF!</definedName>
    <definedName name="A6B1R" localSheetId="35">[1]INPUT!#REF!</definedName>
    <definedName name="A6B1R" localSheetId="46">[1]INPUT!#REF!</definedName>
    <definedName name="A6B1R" localSheetId="40">[1]INPUT!#REF!</definedName>
    <definedName name="A6B1R" localSheetId="3">[1]INPUT!#REF!</definedName>
    <definedName name="A6B1R" localSheetId="12">[1]INPUT!#REF!</definedName>
    <definedName name="A6B1R" localSheetId="15">[1]INPUT!#REF!</definedName>
    <definedName name="A6B1R" localSheetId="44">[1]INPUT!#REF!</definedName>
    <definedName name="A6B1R" localSheetId="43">[1]INPUT!#REF!</definedName>
    <definedName name="A6B1R" localSheetId="42">[1]INPUT!#REF!</definedName>
    <definedName name="A6B1R">[1]INPUT!#REF!</definedName>
    <definedName name="A6B2L" localSheetId="4">[1]INPUT!#REF!</definedName>
    <definedName name="A6B2L" localSheetId="13">[1]INPUT!#REF!</definedName>
    <definedName name="A6B2L" localSheetId="35">[1]INPUT!#REF!</definedName>
    <definedName name="A6B2L" localSheetId="46">[1]INPUT!#REF!</definedName>
    <definedName name="A6B2L" localSheetId="40">[1]INPUT!#REF!</definedName>
    <definedName name="A6B2L" localSheetId="3">[1]INPUT!#REF!</definedName>
    <definedName name="A6B2L" localSheetId="12">[1]INPUT!#REF!</definedName>
    <definedName name="A6B2L" localSheetId="15">[1]INPUT!#REF!</definedName>
    <definedName name="A6B2L" localSheetId="44">[1]INPUT!#REF!</definedName>
    <definedName name="A6B2L" localSheetId="43">[1]INPUT!#REF!</definedName>
    <definedName name="A6B2L" localSheetId="42">[1]INPUT!#REF!</definedName>
    <definedName name="A6B2L">[1]INPUT!#REF!</definedName>
    <definedName name="A6B2R" localSheetId="4">[1]INPUT!#REF!</definedName>
    <definedName name="A6B2R" localSheetId="13">[1]INPUT!#REF!</definedName>
    <definedName name="A6B2R" localSheetId="35">[1]INPUT!#REF!</definedName>
    <definedName name="A6B2R" localSheetId="46">[1]INPUT!#REF!</definedName>
    <definedName name="A6B2R" localSheetId="40">[1]INPUT!#REF!</definedName>
    <definedName name="A6B2R" localSheetId="3">[1]INPUT!#REF!</definedName>
    <definedName name="A6B2R" localSheetId="12">[1]INPUT!#REF!</definedName>
    <definedName name="A6B2R" localSheetId="15">[1]INPUT!#REF!</definedName>
    <definedName name="A6B2R" localSheetId="44">[1]INPUT!#REF!</definedName>
    <definedName name="A6B2R" localSheetId="43">[1]INPUT!#REF!</definedName>
    <definedName name="A6B2R" localSheetId="42">[1]INPUT!#REF!</definedName>
    <definedName name="A6B2R">[1]INPUT!#REF!</definedName>
    <definedName name="A6B3L" localSheetId="4">[1]INPUT!#REF!</definedName>
    <definedName name="A6B3L" localSheetId="13">[1]INPUT!#REF!</definedName>
    <definedName name="A6B3L" localSheetId="35">[1]INPUT!#REF!</definedName>
    <definedName name="A6B3L" localSheetId="46">[1]INPUT!#REF!</definedName>
    <definedName name="A6B3L" localSheetId="40">[1]INPUT!#REF!</definedName>
    <definedName name="A6B3L" localSheetId="3">[1]INPUT!#REF!</definedName>
    <definedName name="A6B3L" localSheetId="12">[1]INPUT!#REF!</definedName>
    <definedName name="A6B3L" localSheetId="15">[1]INPUT!#REF!</definedName>
    <definedName name="A6B3L" localSheetId="44">[1]INPUT!#REF!</definedName>
    <definedName name="A6B3L" localSheetId="43">[1]INPUT!#REF!</definedName>
    <definedName name="A6B3L" localSheetId="42">[1]INPUT!#REF!</definedName>
    <definedName name="A6B3L">[1]INPUT!#REF!</definedName>
    <definedName name="A6B3R" localSheetId="4">[1]INPUT!#REF!</definedName>
    <definedName name="A6B3R" localSheetId="13">[1]INPUT!#REF!</definedName>
    <definedName name="A6B3R" localSheetId="35">[1]INPUT!#REF!</definedName>
    <definedName name="A6B3R" localSheetId="46">[1]INPUT!#REF!</definedName>
    <definedName name="A6B3R" localSheetId="40">[1]INPUT!#REF!</definedName>
    <definedName name="A6B3R" localSheetId="3">[1]INPUT!#REF!</definedName>
    <definedName name="A6B3R" localSheetId="12">[1]INPUT!#REF!</definedName>
    <definedName name="A6B3R" localSheetId="15">[1]INPUT!#REF!</definedName>
    <definedName name="A6B3R" localSheetId="44">[1]INPUT!#REF!</definedName>
    <definedName name="A6B3R" localSheetId="43">[1]INPUT!#REF!</definedName>
    <definedName name="A6B3R" localSheetId="42">[1]INPUT!#REF!</definedName>
    <definedName name="A6B3R">[1]INPUT!#REF!</definedName>
    <definedName name="A6B4L" localSheetId="4">[1]INPUT!#REF!</definedName>
    <definedName name="A6B4L" localSheetId="13">[1]INPUT!#REF!</definedName>
    <definedName name="A6B4L" localSheetId="35">[1]INPUT!#REF!</definedName>
    <definedName name="A6B4L" localSheetId="46">[1]INPUT!#REF!</definedName>
    <definedName name="A6B4L" localSheetId="40">[1]INPUT!#REF!</definedName>
    <definedName name="A6B4L" localSheetId="3">[1]INPUT!#REF!</definedName>
    <definedName name="A6B4L" localSheetId="12">[1]INPUT!#REF!</definedName>
    <definedName name="A6B4L" localSheetId="15">[1]INPUT!#REF!</definedName>
    <definedName name="A6B4L" localSheetId="44">[1]INPUT!#REF!</definedName>
    <definedName name="A6B4L" localSheetId="43">[1]INPUT!#REF!</definedName>
    <definedName name="A6B4L" localSheetId="42">[1]INPUT!#REF!</definedName>
    <definedName name="A6B4L">[1]INPUT!#REF!</definedName>
    <definedName name="A6B4R" localSheetId="4">[1]INPUT!#REF!</definedName>
    <definedName name="A6B4R" localSheetId="13">[1]INPUT!#REF!</definedName>
    <definedName name="A6B4R" localSheetId="35">[1]INPUT!#REF!</definedName>
    <definedName name="A6B4R" localSheetId="46">[1]INPUT!#REF!</definedName>
    <definedName name="A6B4R" localSheetId="40">[1]INPUT!#REF!</definedName>
    <definedName name="A6B4R" localSheetId="3">[1]INPUT!#REF!</definedName>
    <definedName name="A6B4R" localSheetId="12">[1]INPUT!#REF!</definedName>
    <definedName name="A6B4R" localSheetId="15">[1]INPUT!#REF!</definedName>
    <definedName name="A6B4R" localSheetId="44">[1]INPUT!#REF!</definedName>
    <definedName name="A6B4R" localSheetId="43">[1]INPUT!#REF!</definedName>
    <definedName name="A6B4R" localSheetId="42">[1]INPUT!#REF!</definedName>
    <definedName name="A6B4R">[1]INPUT!#REF!</definedName>
    <definedName name="A6BFL" localSheetId="4">[1]INPUT!#REF!</definedName>
    <definedName name="A6BFL" localSheetId="13">[1]INPUT!#REF!</definedName>
    <definedName name="A6BFL" localSheetId="35">[1]INPUT!#REF!</definedName>
    <definedName name="A6BFL" localSheetId="46">[1]INPUT!#REF!</definedName>
    <definedName name="A6BFL" localSheetId="40">[1]INPUT!#REF!</definedName>
    <definedName name="A6BFL" localSheetId="3">[1]INPUT!#REF!</definedName>
    <definedName name="A6BFL" localSheetId="12">[1]INPUT!#REF!</definedName>
    <definedName name="A6BFL" localSheetId="15">[1]INPUT!#REF!</definedName>
    <definedName name="A6BFL" localSheetId="44">[1]INPUT!#REF!</definedName>
    <definedName name="A6BFL" localSheetId="43">[1]INPUT!#REF!</definedName>
    <definedName name="A6BFL" localSheetId="42">[1]INPUT!#REF!</definedName>
    <definedName name="A6BFL">[1]INPUT!#REF!</definedName>
    <definedName name="A6BFR" localSheetId="4">[1]INPUT!#REF!</definedName>
    <definedName name="A6BFR" localSheetId="13">[1]INPUT!#REF!</definedName>
    <definedName name="A6BFR" localSheetId="35">[1]INPUT!#REF!</definedName>
    <definedName name="A6BFR" localSheetId="46">[1]INPUT!#REF!</definedName>
    <definedName name="A6BFR" localSheetId="40">[1]INPUT!#REF!</definedName>
    <definedName name="A6BFR" localSheetId="3">[1]INPUT!#REF!</definedName>
    <definedName name="A6BFR" localSheetId="12">[1]INPUT!#REF!</definedName>
    <definedName name="A6BFR" localSheetId="15">[1]INPUT!#REF!</definedName>
    <definedName name="A6BFR" localSheetId="44">[1]INPUT!#REF!</definedName>
    <definedName name="A6BFR" localSheetId="43">[1]INPUT!#REF!</definedName>
    <definedName name="A6BFR" localSheetId="42">[1]INPUT!#REF!</definedName>
    <definedName name="A6BFR">[1]INPUT!#REF!</definedName>
    <definedName name="A6BQL" localSheetId="4">[1]INPUT!#REF!</definedName>
    <definedName name="A6BQL" localSheetId="13">[1]INPUT!#REF!</definedName>
    <definedName name="A6BQL" localSheetId="35">[1]INPUT!#REF!</definedName>
    <definedName name="A6BQL" localSheetId="46">[1]INPUT!#REF!</definedName>
    <definedName name="A6BQL" localSheetId="40">[1]INPUT!#REF!</definedName>
    <definedName name="A6BQL" localSheetId="3">[1]INPUT!#REF!</definedName>
    <definedName name="A6BQL" localSheetId="12">[1]INPUT!#REF!</definedName>
    <definedName name="A6BQL" localSheetId="15">[1]INPUT!#REF!</definedName>
    <definedName name="A6BQL" localSheetId="44">[1]INPUT!#REF!</definedName>
    <definedName name="A6BQL" localSheetId="43">[1]INPUT!#REF!</definedName>
    <definedName name="A6BQL" localSheetId="42">[1]INPUT!#REF!</definedName>
    <definedName name="A6BQL">[1]INPUT!#REF!</definedName>
    <definedName name="A6BQR" localSheetId="4">[1]INPUT!#REF!</definedName>
    <definedName name="A6BQR" localSheetId="13">[1]INPUT!#REF!</definedName>
    <definedName name="A6BQR" localSheetId="35">[1]INPUT!#REF!</definedName>
    <definedName name="A6BQR" localSheetId="46">[1]INPUT!#REF!</definedName>
    <definedName name="A6BQR" localSheetId="40">[1]INPUT!#REF!</definedName>
    <definedName name="A6BQR" localSheetId="3">[1]INPUT!#REF!</definedName>
    <definedName name="A6BQR" localSheetId="12">[1]INPUT!#REF!</definedName>
    <definedName name="A6BQR" localSheetId="15">[1]INPUT!#REF!</definedName>
    <definedName name="A6BQR" localSheetId="44">[1]INPUT!#REF!</definedName>
    <definedName name="A6BQR" localSheetId="43">[1]INPUT!#REF!</definedName>
    <definedName name="A6BQR" localSheetId="42">[1]INPUT!#REF!</definedName>
    <definedName name="A6BQR">[1]INPUT!#REF!</definedName>
    <definedName name="A6L1L" localSheetId="4">[1]INPUT!#REF!</definedName>
    <definedName name="A6L1L" localSheetId="13">[1]INPUT!#REF!</definedName>
    <definedName name="A6L1L" localSheetId="35">[1]INPUT!#REF!</definedName>
    <definedName name="A6L1L" localSheetId="46">[1]INPUT!#REF!</definedName>
    <definedName name="A6L1L" localSheetId="40">[1]INPUT!#REF!</definedName>
    <definedName name="A6L1L" localSheetId="3">[1]INPUT!#REF!</definedName>
    <definedName name="A6L1L" localSheetId="12">[1]INPUT!#REF!</definedName>
    <definedName name="A6L1L" localSheetId="15">[1]INPUT!#REF!</definedName>
    <definedName name="A6L1L" localSheetId="44">[1]INPUT!#REF!</definedName>
    <definedName name="A6L1L" localSheetId="43">[1]INPUT!#REF!</definedName>
    <definedName name="A6L1L" localSheetId="42">[1]INPUT!#REF!</definedName>
    <definedName name="A6L1L">[1]INPUT!#REF!</definedName>
    <definedName name="A6L1R" localSheetId="4">[1]INPUT!#REF!</definedName>
    <definedName name="A6L1R" localSheetId="13">[1]INPUT!#REF!</definedName>
    <definedName name="A6L1R" localSheetId="35">[1]INPUT!#REF!</definedName>
    <definedName name="A6L1R" localSheetId="46">[1]INPUT!#REF!</definedName>
    <definedName name="A6L1R" localSheetId="40">[1]INPUT!#REF!</definedName>
    <definedName name="A6L1R" localSheetId="3">[1]INPUT!#REF!</definedName>
    <definedName name="A6L1R" localSheetId="12">[1]INPUT!#REF!</definedName>
    <definedName name="A6L1R" localSheetId="15">[1]INPUT!#REF!</definedName>
    <definedName name="A6L1R" localSheetId="44">[1]INPUT!#REF!</definedName>
    <definedName name="A6L1R" localSheetId="43">[1]INPUT!#REF!</definedName>
    <definedName name="A6L1R" localSheetId="42">[1]INPUT!#REF!</definedName>
    <definedName name="A6L1R">[1]INPUT!#REF!</definedName>
    <definedName name="A6L2L" localSheetId="4">[1]INPUT!#REF!</definedName>
    <definedName name="A6L2L" localSheetId="13">[1]INPUT!#REF!</definedName>
    <definedName name="A6L2L" localSheetId="35">[1]INPUT!#REF!</definedName>
    <definedName name="A6L2L" localSheetId="46">[1]INPUT!#REF!</definedName>
    <definedName name="A6L2L" localSheetId="40">[1]INPUT!#REF!</definedName>
    <definedName name="A6L2L" localSheetId="3">[1]INPUT!#REF!</definedName>
    <definedName name="A6L2L" localSheetId="12">[1]INPUT!#REF!</definedName>
    <definedName name="A6L2L" localSheetId="15">[1]INPUT!#REF!</definedName>
    <definedName name="A6L2L" localSheetId="44">[1]INPUT!#REF!</definedName>
    <definedName name="A6L2L" localSheetId="43">[1]INPUT!#REF!</definedName>
    <definedName name="A6L2L" localSheetId="42">[1]INPUT!#REF!</definedName>
    <definedName name="A6L2L">[1]INPUT!#REF!</definedName>
    <definedName name="A6L2R" localSheetId="4">[1]INPUT!#REF!</definedName>
    <definedName name="A6L2R" localSheetId="13">[1]INPUT!#REF!</definedName>
    <definedName name="A6L2R" localSheetId="35">[1]INPUT!#REF!</definedName>
    <definedName name="A6L2R" localSheetId="46">[1]INPUT!#REF!</definedName>
    <definedName name="A6L2R" localSheetId="40">[1]INPUT!#REF!</definedName>
    <definedName name="A6L2R" localSheetId="3">[1]INPUT!#REF!</definedName>
    <definedName name="A6L2R" localSheetId="12">[1]INPUT!#REF!</definedName>
    <definedName name="A6L2R" localSheetId="15">[1]INPUT!#REF!</definedName>
    <definedName name="A6L2R" localSheetId="44">[1]INPUT!#REF!</definedName>
    <definedName name="A6L2R" localSheetId="43">[1]INPUT!#REF!</definedName>
    <definedName name="A6L2R" localSheetId="42">[1]INPUT!#REF!</definedName>
    <definedName name="A6L2R">[1]INPUT!#REF!</definedName>
    <definedName name="A6L3L" localSheetId="4">[1]INPUT!#REF!</definedName>
    <definedName name="A6L3L" localSheetId="13">[1]INPUT!#REF!</definedName>
    <definedName name="A6L3L" localSheetId="35">[1]INPUT!#REF!</definedName>
    <definedName name="A6L3L" localSheetId="46">[1]INPUT!#REF!</definedName>
    <definedName name="A6L3L" localSheetId="40">[1]INPUT!#REF!</definedName>
    <definedName name="A6L3L" localSheetId="3">[1]INPUT!#REF!</definedName>
    <definedName name="A6L3L" localSheetId="12">[1]INPUT!#REF!</definedName>
    <definedName name="A6L3L" localSheetId="15">[1]INPUT!#REF!</definedName>
    <definedName name="A6L3L" localSheetId="44">[1]INPUT!#REF!</definedName>
    <definedName name="A6L3L" localSheetId="43">[1]INPUT!#REF!</definedName>
    <definedName name="A6L3L" localSheetId="42">[1]INPUT!#REF!</definedName>
    <definedName name="A6L3L">[1]INPUT!#REF!</definedName>
    <definedName name="A6L3R" localSheetId="4">[1]INPUT!#REF!</definedName>
    <definedName name="A6L3R" localSheetId="13">[1]INPUT!#REF!</definedName>
    <definedName name="A6L3R" localSheetId="35">[1]INPUT!#REF!</definedName>
    <definedName name="A6L3R" localSheetId="46">[1]INPUT!#REF!</definedName>
    <definedName name="A6L3R" localSheetId="40">[1]INPUT!#REF!</definedName>
    <definedName name="A6L3R" localSheetId="3">[1]INPUT!#REF!</definedName>
    <definedName name="A6L3R" localSheetId="12">[1]INPUT!#REF!</definedName>
    <definedName name="A6L3R" localSheetId="15">[1]INPUT!#REF!</definedName>
    <definedName name="A6L3R" localSheetId="44">[1]INPUT!#REF!</definedName>
    <definedName name="A6L3R" localSheetId="43">[1]INPUT!#REF!</definedName>
    <definedName name="A6L3R" localSheetId="42">[1]INPUT!#REF!</definedName>
    <definedName name="A6L3R">[1]INPUT!#REF!</definedName>
    <definedName name="A6L4L" localSheetId="4">[1]INPUT!#REF!</definedName>
    <definedName name="A6L4L" localSheetId="13">[1]INPUT!#REF!</definedName>
    <definedName name="A6L4L" localSheetId="35">[1]INPUT!#REF!</definedName>
    <definedName name="A6L4L" localSheetId="46">[1]INPUT!#REF!</definedName>
    <definedName name="A6L4L" localSheetId="40">[1]INPUT!#REF!</definedName>
    <definedName name="A6L4L" localSheetId="3">[1]INPUT!#REF!</definedName>
    <definedName name="A6L4L" localSheetId="12">[1]INPUT!#REF!</definedName>
    <definedName name="A6L4L" localSheetId="15">[1]INPUT!#REF!</definedName>
    <definedName name="A6L4L" localSheetId="44">[1]INPUT!#REF!</definedName>
    <definedName name="A6L4L" localSheetId="43">[1]INPUT!#REF!</definedName>
    <definedName name="A6L4L" localSheetId="42">[1]INPUT!#REF!</definedName>
    <definedName name="A6L4L">[1]INPUT!#REF!</definedName>
    <definedName name="A6L4R" localSheetId="4">[1]INPUT!#REF!</definedName>
    <definedName name="A6L4R" localSheetId="13">[1]INPUT!#REF!</definedName>
    <definedName name="A6L4R" localSheetId="35">[1]INPUT!#REF!</definedName>
    <definedName name="A6L4R" localSheetId="46">[1]INPUT!#REF!</definedName>
    <definedName name="A6L4R" localSheetId="40">[1]INPUT!#REF!</definedName>
    <definedName name="A6L4R" localSheetId="3">[1]INPUT!#REF!</definedName>
    <definedName name="A6L4R" localSheetId="12">[1]INPUT!#REF!</definedName>
    <definedName name="A6L4R" localSheetId="15">[1]INPUT!#REF!</definedName>
    <definedName name="A6L4R" localSheetId="44">[1]INPUT!#REF!</definedName>
    <definedName name="A6L4R" localSheetId="43">[1]INPUT!#REF!</definedName>
    <definedName name="A6L4R" localSheetId="42">[1]INPUT!#REF!</definedName>
    <definedName name="A6L4R">[1]INPUT!#REF!</definedName>
    <definedName name="A6LFL" localSheetId="4">[1]INPUT!#REF!</definedName>
    <definedName name="A6LFL" localSheetId="13">[1]INPUT!#REF!</definedName>
    <definedName name="A6LFL" localSheetId="35">[1]INPUT!#REF!</definedName>
    <definedName name="A6LFL" localSheetId="46">[1]INPUT!#REF!</definedName>
    <definedName name="A6LFL" localSheetId="40">[1]INPUT!#REF!</definedName>
    <definedName name="A6LFL" localSheetId="3">[1]INPUT!#REF!</definedName>
    <definedName name="A6LFL" localSheetId="12">[1]INPUT!#REF!</definedName>
    <definedName name="A6LFL" localSheetId="15">[1]INPUT!#REF!</definedName>
    <definedName name="A6LFL" localSheetId="44">[1]INPUT!#REF!</definedName>
    <definedName name="A6LFL" localSheetId="43">[1]INPUT!#REF!</definedName>
    <definedName name="A6LFL" localSheetId="42">[1]INPUT!#REF!</definedName>
    <definedName name="A6LFL">[1]INPUT!#REF!</definedName>
    <definedName name="A6LFR" localSheetId="4">[1]INPUT!#REF!</definedName>
    <definedName name="A6LFR" localSheetId="13">[1]INPUT!#REF!</definedName>
    <definedName name="A6LFR" localSheetId="35">[1]INPUT!#REF!</definedName>
    <definedName name="A6LFR" localSheetId="46">[1]INPUT!#REF!</definedName>
    <definedName name="A6LFR" localSheetId="40">[1]INPUT!#REF!</definedName>
    <definedName name="A6LFR" localSheetId="3">[1]INPUT!#REF!</definedName>
    <definedName name="A6LFR" localSheetId="12">[1]INPUT!#REF!</definedName>
    <definedName name="A6LFR" localSheetId="15">[1]INPUT!#REF!</definedName>
    <definedName name="A6LFR" localSheetId="44">[1]INPUT!#REF!</definedName>
    <definedName name="A6LFR" localSheetId="43">[1]INPUT!#REF!</definedName>
    <definedName name="A6LFR" localSheetId="42">[1]INPUT!#REF!</definedName>
    <definedName name="A6LFR">[1]INPUT!#REF!</definedName>
    <definedName name="A6LQL" localSheetId="4">[1]INPUT!#REF!</definedName>
    <definedName name="A6LQL" localSheetId="13">[1]INPUT!#REF!</definedName>
    <definedName name="A6LQL" localSheetId="35">[1]INPUT!#REF!</definedName>
    <definedName name="A6LQL" localSheetId="46">[1]INPUT!#REF!</definedName>
    <definedName name="A6LQL" localSheetId="40">[1]INPUT!#REF!</definedName>
    <definedName name="A6LQL" localSheetId="3">[1]INPUT!#REF!</definedName>
    <definedName name="A6LQL" localSheetId="12">[1]INPUT!#REF!</definedName>
    <definedName name="A6LQL" localSheetId="15">[1]INPUT!#REF!</definedName>
    <definedName name="A6LQL" localSheetId="44">[1]INPUT!#REF!</definedName>
    <definedName name="A6LQL" localSheetId="43">[1]INPUT!#REF!</definedName>
    <definedName name="A6LQL" localSheetId="42">[1]INPUT!#REF!</definedName>
    <definedName name="A6LQL">[1]INPUT!#REF!</definedName>
    <definedName name="A6LQR" localSheetId="4">[1]INPUT!#REF!</definedName>
    <definedName name="A6LQR" localSheetId="13">[1]INPUT!#REF!</definedName>
    <definedName name="A6LQR" localSheetId="35">[1]INPUT!#REF!</definedName>
    <definedName name="A6LQR" localSheetId="46">[1]INPUT!#REF!</definedName>
    <definedName name="A6LQR" localSheetId="40">[1]INPUT!#REF!</definedName>
    <definedName name="A6LQR" localSheetId="3">[1]INPUT!#REF!</definedName>
    <definedName name="A6LQR" localSheetId="12">[1]INPUT!#REF!</definedName>
    <definedName name="A6LQR" localSheetId="15">[1]INPUT!#REF!</definedName>
    <definedName name="A6LQR" localSheetId="44">[1]INPUT!#REF!</definedName>
    <definedName name="A6LQR" localSheetId="43">[1]INPUT!#REF!</definedName>
    <definedName name="A6LQR" localSheetId="42">[1]INPUT!#REF!</definedName>
    <definedName name="A6LQR">[1]INPUT!#REF!</definedName>
    <definedName name="A7B1L" localSheetId="4">[1]INPUT!#REF!</definedName>
    <definedName name="A7B1L" localSheetId="13">[1]INPUT!#REF!</definedName>
    <definedName name="A7B1L" localSheetId="35">[1]INPUT!#REF!</definedName>
    <definedName name="A7B1L" localSheetId="46">[1]INPUT!#REF!</definedName>
    <definedName name="A7B1L" localSheetId="40">[1]INPUT!#REF!</definedName>
    <definedName name="A7B1L" localSheetId="3">[1]INPUT!#REF!</definedName>
    <definedName name="A7B1L" localSheetId="12">[1]INPUT!#REF!</definedName>
    <definedName name="A7B1L" localSheetId="15">[1]INPUT!#REF!</definedName>
    <definedName name="A7B1L" localSheetId="44">[1]INPUT!#REF!</definedName>
    <definedName name="A7B1L" localSheetId="43">[1]INPUT!#REF!</definedName>
    <definedName name="A7B1L" localSheetId="42">[1]INPUT!#REF!</definedName>
    <definedName name="A7B1L">[1]INPUT!#REF!</definedName>
    <definedName name="A7B1R" localSheetId="4">[1]INPUT!#REF!</definedName>
    <definedName name="A7B1R" localSheetId="13">[1]INPUT!#REF!</definedName>
    <definedName name="A7B1R" localSheetId="35">[1]INPUT!#REF!</definedName>
    <definedName name="A7B1R" localSheetId="46">[1]INPUT!#REF!</definedName>
    <definedName name="A7B1R" localSheetId="40">[1]INPUT!#REF!</definedName>
    <definedName name="A7B1R" localSheetId="3">[1]INPUT!#REF!</definedName>
    <definedName name="A7B1R" localSheetId="12">[1]INPUT!#REF!</definedName>
    <definedName name="A7B1R" localSheetId="15">[1]INPUT!#REF!</definedName>
    <definedName name="A7B1R" localSheetId="44">[1]INPUT!#REF!</definedName>
    <definedName name="A7B1R" localSheetId="43">[1]INPUT!#REF!</definedName>
    <definedName name="A7B1R" localSheetId="42">[1]INPUT!#REF!</definedName>
    <definedName name="A7B1R">[1]INPUT!#REF!</definedName>
    <definedName name="A7B2L" localSheetId="4">[1]INPUT!#REF!</definedName>
    <definedName name="A7B2L" localSheetId="13">[1]INPUT!#REF!</definedName>
    <definedName name="A7B2L" localSheetId="35">[1]INPUT!#REF!</definedName>
    <definedName name="A7B2L" localSheetId="46">[1]INPUT!#REF!</definedName>
    <definedName name="A7B2L" localSheetId="40">[1]INPUT!#REF!</definedName>
    <definedName name="A7B2L" localSheetId="3">[1]INPUT!#REF!</definedName>
    <definedName name="A7B2L" localSheetId="12">[1]INPUT!#REF!</definedName>
    <definedName name="A7B2L" localSheetId="15">[1]INPUT!#REF!</definedName>
    <definedName name="A7B2L" localSheetId="44">[1]INPUT!#REF!</definedName>
    <definedName name="A7B2L" localSheetId="43">[1]INPUT!#REF!</definedName>
    <definedName name="A7B2L" localSheetId="42">[1]INPUT!#REF!</definedName>
    <definedName name="A7B2L">[1]INPUT!#REF!</definedName>
    <definedName name="A7B2R" localSheetId="4">[1]INPUT!#REF!</definedName>
    <definedName name="A7B2R" localSheetId="13">[1]INPUT!#REF!</definedName>
    <definedName name="A7B2R" localSheetId="35">[1]INPUT!#REF!</definedName>
    <definedName name="A7B2R" localSheetId="46">[1]INPUT!#REF!</definedName>
    <definedName name="A7B2R" localSheetId="40">[1]INPUT!#REF!</definedName>
    <definedName name="A7B2R" localSheetId="3">[1]INPUT!#REF!</definedName>
    <definedName name="A7B2R" localSheetId="12">[1]INPUT!#REF!</definedName>
    <definedName name="A7B2R" localSheetId="15">[1]INPUT!#REF!</definedName>
    <definedName name="A7B2R" localSheetId="44">[1]INPUT!#REF!</definedName>
    <definedName name="A7B2R" localSheetId="43">[1]INPUT!#REF!</definedName>
    <definedName name="A7B2R" localSheetId="42">[1]INPUT!#REF!</definedName>
    <definedName name="A7B2R">[1]INPUT!#REF!</definedName>
    <definedName name="A7B3L" localSheetId="4">[1]INPUT!#REF!</definedName>
    <definedName name="A7B3L" localSheetId="13">[1]INPUT!#REF!</definedName>
    <definedName name="A7B3L" localSheetId="35">[1]INPUT!#REF!</definedName>
    <definedName name="A7B3L" localSheetId="46">[1]INPUT!#REF!</definedName>
    <definedName name="A7B3L" localSheetId="40">[1]INPUT!#REF!</definedName>
    <definedName name="A7B3L" localSheetId="3">[1]INPUT!#REF!</definedName>
    <definedName name="A7B3L" localSheetId="12">[1]INPUT!#REF!</definedName>
    <definedName name="A7B3L" localSheetId="15">[1]INPUT!#REF!</definedName>
    <definedName name="A7B3L" localSheetId="44">[1]INPUT!#REF!</definedName>
    <definedName name="A7B3L" localSheetId="43">[1]INPUT!#REF!</definedName>
    <definedName name="A7B3L" localSheetId="42">[1]INPUT!#REF!</definedName>
    <definedName name="A7B3L">[1]INPUT!#REF!</definedName>
    <definedName name="A7B3R" localSheetId="4">[1]INPUT!#REF!</definedName>
    <definedName name="A7B3R" localSheetId="13">[1]INPUT!#REF!</definedName>
    <definedName name="A7B3R" localSheetId="35">[1]INPUT!#REF!</definedName>
    <definedName name="A7B3R" localSheetId="46">[1]INPUT!#REF!</definedName>
    <definedName name="A7B3R" localSheetId="40">[1]INPUT!#REF!</definedName>
    <definedName name="A7B3R" localSheetId="3">[1]INPUT!#REF!</definedName>
    <definedName name="A7B3R" localSheetId="12">[1]INPUT!#REF!</definedName>
    <definedName name="A7B3R" localSheetId="15">[1]INPUT!#REF!</definedName>
    <definedName name="A7B3R" localSheetId="44">[1]INPUT!#REF!</definedName>
    <definedName name="A7B3R" localSheetId="43">[1]INPUT!#REF!</definedName>
    <definedName name="A7B3R" localSheetId="42">[1]INPUT!#REF!</definedName>
    <definedName name="A7B3R">[1]INPUT!#REF!</definedName>
    <definedName name="A7B4L" localSheetId="4">[1]INPUT!#REF!</definedName>
    <definedName name="A7B4L" localSheetId="13">[1]INPUT!#REF!</definedName>
    <definedName name="A7B4L" localSheetId="35">[1]INPUT!#REF!</definedName>
    <definedName name="A7B4L" localSheetId="46">[1]INPUT!#REF!</definedName>
    <definedName name="A7B4L" localSheetId="40">[1]INPUT!#REF!</definedName>
    <definedName name="A7B4L" localSheetId="3">[1]INPUT!#REF!</definedName>
    <definedName name="A7B4L" localSheetId="12">[1]INPUT!#REF!</definedName>
    <definedName name="A7B4L" localSheetId="15">[1]INPUT!#REF!</definedName>
    <definedName name="A7B4L" localSheetId="44">[1]INPUT!#REF!</definedName>
    <definedName name="A7B4L" localSheetId="43">[1]INPUT!#REF!</definedName>
    <definedName name="A7B4L" localSheetId="42">[1]INPUT!#REF!</definedName>
    <definedName name="A7B4L">[1]INPUT!#REF!</definedName>
    <definedName name="A7B4R" localSheetId="4">[1]INPUT!#REF!</definedName>
    <definedName name="A7B4R" localSheetId="13">[1]INPUT!#REF!</definedName>
    <definedName name="A7B4R" localSheetId="35">[1]INPUT!#REF!</definedName>
    <definedName name="A7B4R" localSheetId="46">[1]INPUT!#REF!</definedName>
    <definedName name="A7B4R" localSheetId="40">[1]INPUT!#REF!</definedName>
    <definedName name="A7B4R" localSheetId="3">[1]INPUT!#REF!</definedName>
    <definedName name="A7B4R" localSheetId="12">[1]INPUT!#REF!</definedName>
    <definedName name="A7B4R" localSheetId="15">[1]INPUT!#REF!</definedName>
    <definedName name="A7B4R" localSheetId="44">[1]INPUT!#REF!</definedName>
    <definedName name="A7B4R" localSheetId="43">[1]INPUT!#REF!</definedName>
    <definedName name="A7B4R" localSheetId="42">[1]INPUT!#REF!</definedName>
    <definedName name="A7B4R">[1]INPUT!#REF!</definedName>
    <definedName name="A7BFL" localSheetId="4">[1]INPUT!#REF!</definedName>
    <definedName name="A7BFL" localSheetId="13">[1]INPUT!#REF!</definedName>
    <definedName name="A7BFL" localSheetId="35">[1]INPUT!#REF!</definedName>
    <definedName name="A7BFL" localSheetId="46">[1]INPUT!#REF!</definedName>
    <definedName name="A7BFL" localSheetId="40">[1]INPUT!#REF!</definedName>
    <definedName name="A7BFL" localSheetId="3">[1]INPUT!#REF!</definedName>
    <definedName name="A7BFL" localSheetId="12">[1]INPUT!#REF!</definedName>
    <definedName name="A7BFL" localSheetId="15">[1]INPUT!#REF!</definedName>
    <definedName name="A7BFL" localSheetId="44">[1]INPUT!#REF!</definedName>
    <definedName name="A7BFL" localSheetId="43">[1]INPUT!#REF!</definedName>
    <definedName name="A7BFL" localSheetId="42">[1]INPUT!#REF!</definedName>
    <definedName name="A7BFL">[1]INPUT!#REF!</definedName>
    <definedName name="A7BFR" localSheetId="4">[1]INPUT!#REF!</definedName>
    <definedName name="A7BFR" localSheetId="13">[1]INPUT!#REF!</definedName>
    <definedName name="A7BFR" localSheetId="35">[1]INPUT!#REF!</definedName>
    <definedName name="A7BFR" localSheetId="46">[1]INPUT!#REF!</definedName>
    <definedName name="A7BFR" localSheetId="40">[1]INPUT!#REF!</definedName>
    <definedName name="A7BFR" localSheetId="3">[1]INPUT!#REF!</definedName>
    <definedName name="A7BFR" localSheetId="12">[1]INPUT!#REF!</definedName>
    <definedName name="A7BFR" localSheetId="15">[1]INPUT!#REF!</definedName>
    <definedName name="A7BFR" localSheetId="44">[1]INPUT!#REF!</definedName>
    <definedName name="A7BFR" localSheetId="43">[1]INPUT!#REF!</definedName>
    <definedName name="A7BFR" localSheetId="42">[1]INPUT!#REF!</definedName>
    <definedName name="A7BFR">[1]INPUT!#REF!</definedName>
    <definedName name="A7BQL" localSheetId="4">[1]INPUT!#REF!</definedName>
    <definedName name="A7BQL" localSheetId="13">[1]INPUT!#REF!</definedName>
    <definedName name="A7BQL" localSheetId="35">[1]INPUT!#REF!</definedName>
    <definedName name="A7BQL" localSheetId="46">[1]INPUT!#REF!</definedName>
    <definedName name="A7BQL" localSheetId="40">[1]INPUT!#REF!</definedName>
    <definedName name="A7BQL" localSheetId="3">[1]INPUT!#REF!</definedName>
    <definedName name="A7BQL" localSheetId="12">[1]INPUT!#REF!</definedName>
    <definedName name="A7BQL" localSheetId="15">[1]INPUT!#REF!</definedName>
    <definedName name="A7BQL" localSheetId="44">[1]INPUT!#REF!</definedName>
    <definedName name="A7BQL" localSheetId="43">[1]INPUT!#REF!</definedName>
    <definedName name="A7BQL" localSheetId="42">[1]INPUT!#REF!</definedName>
    <definedName name="A7BQL">[1]INPUT!#REF!</definedName>
    <definedName name="A7BQR" localSheetId="4">[1]INPUT!#REF!</definedName>
    <definedName name="A7BQR" localSheetId="13">[1]INPUT!#REF!</definedName>
    <definedName name="A7BQR" localSheetId="35">[1]INPUT!#REF!</definedName>
    <definedName name="A7BQR" localSheetId="46">[1]INPUT!#REF!</definedName>
    <definedName name="A7BQR" localSheetId="40">[1]INPUT!#REF!</definedName>
    <definedName name="A7BQR" localSheetId="3">[1]INPUT!#REF!</definedName>
    <definedName name="A7BQR" localSheetId="12">[1]INPUT!#REF!</definedName>
    <definedName name="A7BQR" localSheetId="15">[1]INPUT!#REF!</definedName>
    <definedName name="A7BQR" localSheetId="44">[1]INPUT!#REF!</definedName>
    <definedName name="A7BQR" localSheetId="43">[1]INPUT!#REF!</definedName>
    <definedName name="A7BQR" localSheetId="42">[1]INPUT!#REF!</definedName>
    <definedName name="A7BQR">[1]INPUT!#REF!</definedName>
    <definedName name="A7L1L" localSheetId="4">[1]INPUT!#REF!</definedName>
    <definedName name="A7L1L" localSheetId="13">[1]INPUT!#REF!</definedName>
    <definedName name="A7L1L" localSheetId="35">[1]INPUT!#REF!</definedName>
    <definedName name="A7L1L" localSheetId="46">[1]INPUT!#REF!</definedName>
    <definedName name="A7L1L" localSheetId="40">[1]INPUT!#REF!</definedName>
    <definedName name="A7L1L" localSheetId="3">[1]INPUT!#REF!</definedName>
    <definedName name="A7L1L" localSheetId="12">[1]INPUT!#REF!</definedName>
    <definedName name="A7L1L" localSheetId="15">[1]INPUT!#REF!</definedName>
    <definedName name="A7L1L" localSheetId="44">[1]INPUT!#REF!</definedName>
    <definedName name="A7L1L" localSheetId="43">[1]INPUT!#REF!</definedName>
    <definedName name="A7L1L" localSheetId="42">[1]INPUT!#REF!</definedName>
    <definedName name="A7L1L">[1]INPUT!#REF!</definedName>
    <definedName name="A7L1R" localSheetId="4">[1]INPUT!#REF!</definedName>
    <definedName name="A7L1R" localSheetId="13">[1]INPUT!#REF!</definedName>
    <definedName name="A7L1R" localSheetId="35">[1]INPUT!#REF!</definedName>
    <definedName name="A7L1R" localSheetId="46">[1]INPUT!#REF!</definedName>
    <definedName name="A7L1R" localSheetId="40">[1]INPUT!#REF!</definedName>
    <definedName name="A7L1R" localSheetId="3">[1]INPUT!#REF!</definedName>
    <definedName name="A7L1R" localSheetId="12">[1]INPUT!#REF!</definedName>
    <definedName name="A7L1R" localSheetId="15">[1]INPUT!#REF!</definedName>
    <definedName name="A7L1R" localSheetId="44">[1]INPUT!#REF!</definedName>
    <definedName name="A7L1R" localSheetId="43">[1]INPUT!#REF!</definedName>
    <definedName name="A7L1R" localSheetId="42">[1]INPUT!#REF!</definedName>
    <definedName name="A7L1R">[1]INPUT!#REF!</definedName>
    <definedName name="A7L2L" localSheetId="4">[1]INPUT!#REF!</definedName>
    <definedName name="A7L2L" localSheetId="13">[1]INPUT!#REF!</definedName>
    <definedName name="A7L2L" localSheetId="35">[1]INPUT!#REF!</definedName>
    <definedName name="A7L2L" localSheetId="46">[1]INPUT!#REF!</definedName>
    <definedName name="A7L2L" localSheetId="40">[1]INPUT!#REF!</definedName>
    <definedName name="A7L2L" localSheetId="3">[1]INPUT!#REF!</definedName>
    <definedName name="A7L2L" localSheetId="12">[1]INPUT!#REF!</definedName>
    <definedName name="A7L2L" localSheetId="15">[1]INPUT!#REF!</definedName>
    <definedName name="A7L2L" localSheetId="44">[1]INPUT!#REF!</definedName>
    <definedName name="A7L2L" localSheetId="43">[1]INPUT!#REF!</definedName>
    <definedName name="A7L2L" localSheetId="42">[1]INPUT!#REF!</definedName>
    <definedName name="A7L2L">[1]INPUT!#REF!</definedName>
    <definedName name="A7L2R" localSheetId="4">[1]INPUT!#REF!</definedName>
    <definedName name="A7L2R" localSheetId="13">[1]INPUT!#REF!</definedName>
    <definedName name="A7L2R" localSheetId="35">[1]INPUT!#REF!</definedName>
    <definedName name="A7L2R" localSheetId="46">[1]INPUT!#REF!</definedName>
    <definedName name="A7L2R" localSheetId="40">[1]INPUT!#REF!</definedName>
    <definedName name="A7L2R" localSheetId="3">[1]INPUT!#REF!</definedName>
    <definedName name="A7L2R" localSheetId="12">[1]INPUT!#REF!</definedName>
    <definedName name="A7L2R" localSheetId="15">[1]INPUT!#REF!</definedName>
    <definedName name="A7L2R" localSheetId="44">[1]INPUT!#REF!</definedName>
    <definedName name="A7L2R" localSheetId="43">[1]INPUT!#REF!</definedName>
    <definedName name="A7L2R" localSheetId="42">[1]INPUT!#REF!</definedName>
    <definedName name="A7L2R">[1]INPUT!#REF!</definedName>
    <definedName name="A7L3L" localSheetId="4">[1]INPUT!#REF!</definedName>
    <definedName name="A7L3L" localSheetId="13">[1]INPUT!#REF!</definedName>
    <definedName name="A7L3L" localSheetId="35">[1]INPUT!#REF!</definedName>
    <definedName name="A7L3L" localSheetId="46">[1]INPUT!#REF!</definedName>
    <definedName name="A7L3L" localSheetId="40">[1]INPUT!#REF!</definedName>
    <definedName name="A7L3L" localSheetId="3">[1]INPUT!#REF!</definedName>
    <definedName name="A7L3L" localSheetId="12">[1]INPUT!#REF!</definedName>
    <definedName name="A7L3L" localSheetId="15">[1]INPUT!#REF!</definedName>
    <definedName name="A7L3L" localSheetId="44">[1]INPUT!#REF!</definedName>
    <definedName name="A7L3L" localSheetId="43">[1]INPUT!#REF!</definedName>
    <definedName name="A7L3L" localSheetId="42">[1]INPUT!#REF!</definedName>
    <definedName name="A7L3L">[1]INPUT!#REF!</definedName>
    <definedName name="A7L3R" localSheetId="4">[1]INPUT!#REF!</definedName>
    <definedName name="A7L3R" localSheetId="13">[1]INPUT!#REF!</definedName>
    <definedName name="A7L3R" localSheetId="35">[1]INPUT!#REF!</definedName>
    <definedName name="A7L3R" localSheetId="46">[1]INPUT!#REF!</definedName>
    <definedName name="A7L3R" localSheetId="40">[1]INPUT!#REF!</definedName>
    <definedName name="A7L3R" localSheetId="3">[1]INPUT!#REF!</definedName>
    <definedName name="A7L3R" localSheetId="12">[1]INPUT!#REF!</definedName>
    <definedName name="A7L3R" localSheetId="15">[1]INPUT!#REF!</definedName>
    <definedName name="A7L3R" localSheetId="44">[1]INPUT!#REF!</definedName>
    <definedName name="A7L3R" localSheetId="43">[1]INPUT!#REF!</definedName>
    <definedName name="A7L3R" localSheetId="42">[1]INPUT!#REF!</definedName>
    <definedName name="A7L3R">[1]INPUT!#REF!</definedName>
    <definedName name="A7L4L" localSheetId="4">[1]INPUT!#REF!</definedName>
    <definedName name="A7L4L" localSheetId="13">[1]INPUT!#REF!</definedName>
    <definedName name="A7L4L" localSheetId="35">[1]INPUT!#REF!</definedName>
    <definedName name="A7L4L" localSheetId="46">[1]INPUT!#REF!</definedName>
    <definedName name="A7L4L" localSheetId="40">[1]INPUT!#REF!</definedName>
    <definedName name="A7L4L" localSheetId="3">[1]INPUT!#REF!</definedName>
    <definedName name="A7L4L" localSheetId="12">[1]INPUT!#REF!</definedName>
    <definedName name="A7L4L" localSheetId="15">[1]INPUT!#REF!</definedName>
    <definedName name="A7L4L" localSheetId="44">[1]INPUT!#REF!</definedName>
    <definedName name="A7L4L" localSheetId="43">[1]INPUT!#REF!</definedName>
    <definedName name="A7L4L" localSheetId="42">[1]INPUT!#REF!</definedName>
    <definedName name="A7L4L">[1]INPUT!#REF!</definedName>
    <definedName name="A7L4R" localSheetId="4">[1]INPUT!#REF!</definedName>
    <definedName name="A7L4R" localSheetId="13">[1]INPUT!#REF!</definedName>
    <definedName name="A7L4R" localSheetId="35">[1]INPUT!#REF!</definedName>
    <definedName name="A7L4R" localSheetId="46">[1]INPUT!#REF!</definedName>
    <definedName name="A7L4R" localSheetId="40">[1]INPUT!#REF!</definedName>
    <definedName name="A7L4R" localSheetId="3">[1]INPUT!#REF!</definedName>
    <definedName name="A7L4R" localSheetId="12">[1]INPUT!#REF!</definedName>
    <definedName name="A7L4R" localSheetId="15">[1]INPUT!#REF!</definedName>
    <definedName name="A7L4R" localSheetId="44">[1]INPUT!#REF!</definedName>
    <definedName name="A7L4R" localSheetId="43">[1]INPUT!#REF!</definedName>
    <definedName name="A7L4R" localSheetId="42">[1]INPUT!#REF!</definedName>
    <definedName name="A7L4R">[1]INPUT!#REF!</definedName>
    <definedName name="A7LFL" localSheetId="4">[1]INPUT!#REF!</definedName>
    <definedName name="A7LFL" localSheetId="13">[1]INPUT!#REF!</definedName>
    <definedName name="A7LFL" localSheetId="35">[1]INPUT!#REF!</definedName>
    <definedName name="A7LFL" localSheetId="46">[1]INPUT!#REF!</definedName>
    <definedName name="A7LFL" localSheetId="40">[1]INPUT!#REF!</definedName>
    <definedName name="A7LFL" localSheetId="3">[1]INPUT!#REF!</definedName>
    <definedName name="A7LFL" localSheetId="12">[1]INPUT!#REF!</definedName>
    <definedName name="A7LFL" localSheetId="15">[1]INPUT!#REF!</definedName>
    <definedName name="A7LFL" localSheetId="44">[1]INPUT!#REF!</definedName>
    <definedName name="A7LFL" localSheetId="43">[1]INPUT!#REF!</definedName>
    <definedName name="A7LFL" localSheetId="42">[1]INPUT!#REF!</definedName>
    <definedName name="A7LFL">[1]INPUT!#REF!</definedName>
    <definedName name="A7LFR" localSheetId="4">[1]INPUT!#REF!</definedName>
    <definedName name="A7LFR" localSheetId="13">[1]INPUT!#REF!</definedName>
    <definedName name="A7LFR" localSheetId="35">[1]INPUT!#REF!</definedName>
    <definedName name="A7LFR" localSheetId="46">[1]INPUT!#REF!</definedName>
    <definedName name="A7LFR" localSheetId="40">[1]INPUT!#REF!</definedName>
    <definedName name="A7LFR" localSheetId="3">[1]INPUT!#REF!</definedName>
    <definedName name="A7LFR" localSheetId="12">[1]INPUT!#REF!</definedName>
    <definedName name="A7LFR" localSheetId="15">[1]INPUT!#REF!</definedName>
    <definedName name="A7LFR" localSheetId="44">[1]INPUT!#REF!</definedName>
    <definedName name="A7LFR" localSheetId="43">[1]INPUT!#REF!</definedName>
    <definedName name="A7LFR" localSheetId="42">[1]INPUT!#REF!</definedName>
    <definedName name="A7LFR">[1]INPUT!#REF!</definedName>
    <definedName name="A7LQL" localSheetId="4">[1]INPUT!#REF!</definedName>
    <definedName name="A7LQL" localSheetId="13">[1]INPUT!#REF!</definedName>
    <definedName name="A7LQL" localSheetId="35">[1]INPUT!#REF!</definedName>
    <definedName name="A7LQL" localSheetId="46">[1]INPUT!#REF!</definedName>
    <definedName name="A7LQL" localSheetId="40">[1]INPUT!#REF!</definedName>
    <definedName name="A7LQL" localSheetId="3">[1]INPUT!#REF!</definedName>
    <definedName name="A7LQL" localSheetId="12">[1]INPUT!#REF!</definedName>
    <definedName name="A7LQL" localSheetId="15">[1]INPUT!#REF!</definedName>
    <definedName name="A7LQL" localSheetId="44">[1]INPUT!#REF!</definedName>
    <definedName name="A7LQL" localSheetId="43">[1]INPUT!#REF!</definedName>
    <definedName name="A7LQL" localSheetId="42">[1]INPUT!#REF!</definedName>
    <definedName name="A7LQL">[1]INPUT!#REF!</definedName>
    <definedName name="A7LQR" localSheetId="4">[1]INPUT!#REF!</definedName>
    <definedName name="A7LQR" localSheetId="13">[1]INPUT!#REF!</definedName>
    <definedName name="A7LQR" localSheetId="35">[1]INPUT!#REF!</definedName>
    <definedName name="A7LQR" localSheetId="46">[1]INPUT!#REF!</definedName>
    <definedName name="A7LQR" localSheetId="40">[1]INPUT!#REF!</definedName>
    <definedName name="A7LQR" localSheetId="3">[1]INPUT!#REF!</definedName>
    <definedName name="A7LQR" localSheetId="12">[1]INPUT!#REF!</definedName>
    <definedName name="A7LQR" localSheetId="15">[1]INPUT!#REF!</definedName>
    <definedName name="A7LQR" localSheetId="44">[1]INPUT!#REF!</definedName>
    <definedName name="A7LQR" localSheetId="43">[1]INPUT!#REF!</definedName>
    <definedName name="A7LQR" localSheetId="42">[1]INPUT!#REF!</definedName>
    <definedName name="A7LQR">[1]INPUT!#REF!</definedName>
    <definedName name="A8B1L" localSheetId="4">[1]INPUT!#REF!</definedName>
    <definedName name="A8B1L" localSheetId="13">[1]INPUT!#REF!</definedName>
    <definedName name="A8B1L" localSheetId="35">[1]INPUT!#REF!</definedName>
    <definedName name="A8B1L" localSheetId="46">[1]INPUT!#REF!</definedName>
    <definedName name="A8B1L" localSheetId="40">[1]INPUT!#REF!</definedName>
    <definedName name="A8B1L" localSheetId="3">[1]INPUT!#REF!</definedName>
    <definedName name="A8B1L" localSheetId="12">[1]INPUT!#REF!</definedName>
    <definedName name="A8B1L" localSheetId="15">[1]INPUT!#REF!</definedName>
    <definedName name="A8B1L" localSheetId="44">[1]INPUT!#REF!</definedName>
    <definedName name="A8B1L" localSheetId="43">[1]INPUT!#REF!</definedName>
    <definedName name="A8B1L" localSheetId="42">[1]INPUT!#REF!</definedName>
    <definedName name="A8B1L">[1]INPUT!#REF!</definedName>
    <definedName name="A8B1R" localSheetId="4">[1]INPUT!#REF!</definedName>
    <definedName name="A8B1R" localSheetId="13">[1]INPUT!#REF!</definedName>
    <definedName name="A8B1R" localSheetId="35">[1]INPUT!#REF!</definedName>
    <definedName name="A8B1R" localSheetId="46">[1]INPUT!#REF!</definedName>
    <definedName name="A8B1R" localSheetId="40">[1]INPUT!#REF!</definedName>
    <definedName name="A8B1R" localSheetId="3">[1]INPUT!#REF!</definedName>
    <definedName name="A8B1R" localSheetId="12">[1]INPUT!#REF!</definedName>
    <definedName name="A8B1R" localSheetId="15">[1]INPUT!#REF!</definedName>
    <definedName name="A8B1R" localSheetId="44">[1]INPUT!#REF!</definedName>
    <definedName name="A8B1R" localSheetId="43">[1]INPUT!#REF!</definedName>
    <definedName name="A8B1R" localSheetId="42">[1]INPUT!#REF!</definedName>
    <definedName name="A8B1R">[1]INPUT!#REF!</definedName>
    <definedName name="A8B2L" localSheetId="4">[1]INPUT!#REF!</definedName>
    <definedName name="A8B2L" localSheetId="13">[1]INPUT!#REF!</definedName>
    <definedName name="A8B2L" localSheetId="35">[1]INPUT!#REF!</definedName>
    <definedName name="A8B2L" localSheetId="46">[1]INPUT!#REF!</definedName>
    <definedName name="A8B2L" localSheetId="40">[1]INPUT!#REF!</definedName>
    <definedName name="A8B2L" localSheetId="3">[1]INPUT!#REF!</definedName>
    <definedName name="A8B2L" localSheetId="12">[1]INPUT!#REF!</definedName>
    <definedName name="A8B2L" localSheetId="15">[1]INPUT!#REF!</definedName>
    <definedName name="A8B2L" localSheetId="44">[1]INPUT!#REF!</definedName>
    <definedName name="A8B2L" localSheetId="43">[1]INPUT!#REF!</definedName>
    <definedName name="A8B2L" localSheetId="42">[1]INPUT!#REF!</definedName>
    <definedName name="A8B2L">[1]INPUT!#REF!</definedName>
    <definedName name="A8B2R" localSheetId="4">[1]INPUT!#REF!</definedName>
    <definedName name="A8B2R" localSheetId="13">[1]INPUT!#REF!</definedName>
    <definedName name="A8B2R" localSheetId="35">[1]INPUT!#REF!</definedName>
    <definedName name="A8B2R" localSheetId="46">[1]INPUT!#REF!</definedName>
    <definedName name="A8B2R" localSheetId="40">[1]INPUT!#REF!</definedName>
    <definedName name="A8B2R" localSheetId="3">[1]INPUT!#REF!</definedName>
    <definedName name="A8B2R" localSheetId="12">[1]INPUT!#REF!</definedName>
    <definedName name="A8B2R" localSheetId="15">[1]INPUT!#REF!</definedName>
    <definedName name="A8B2R" localSheetId="44">[1]INPUT!#REF!</definedName>
    <definedName name="A8B2R" localSheetId="43">[1]INPUT!#REF!</definedName>
    <definedName name="A8B2R" localSheetId="42">[1]INPUT!#REF!</definedName>
    <definedName name="A8B2R">[1]INPUT!#REF!</definedName>
    <definedName name="A8B3L" localSheetId="4">[1]INPUT!#REF!</definedName>
    <definedName name="A8B3L" localSheetId="13">[1]INPUT!#REF!</definedName>
    <definedName name="A8B3L" localSheetId="35">[1]INPUT!#REF!</definedName>
    <definedName name="A8B3L" localSheetId="46">[1]INPUT!#REF!</definedName>
    <definedName name="A8B3L" localSheetId="40">[1]INPUT!#REF!</definedName>
    <definedName name="A8B3L" localSheetId="3">[1]INPUT!#REF!</definedName>
    <definedName name="A8B3L" localSheetId="12">[1]INPUT!#REF!</definedName>
    <definedName name="A8B3L" localSheetId="15">[1]INPUT!#REF!</definedName>
    <definedName name="A8B3L" localSheetId="44">[1]INPUT!#REF!</definedName>
    <definedName name="A8B3L" localSheetId="43">[1]INPUT!#REF!</definedName>
    <definedName name="A8B3L" localSheetId="42">[1]INPUT!#REF!</definedName>
    <definedName name="A8B3L">[1]INPUT!#REF!</definedName>
    <definedName name="A8B3R" localSheetId="4">[1]INPUT!#REF!</definedName>
    <definedName name="A8B3R" localSheetId="13">[1]INPUT!#REF!</definedName>
    <definedName name="A8B3R" localSheetId="35">[1]INPUT!#REF!</definedName>
    <definedName name="A8B3R" localSheetId="46">[1]INPUT!#REF!</definedName>
    <definedName name="A8B3R" localSheetId="40">[1]INPUT!#REF!</definedName>
    <definedName name="A8B3R" localSheetId="3">[1]INPUT!#REF!</definedName>
    <definedName name="A8B3R" localSheetId="12">[1]INPUT!#REF!</definedName>
    <definedName name="A8B3R" localSheetId="15">[1]INPUT!#REF!</definedName>
    <definedName name="A8B3R" localSheetId="44">[1]INPUT!#REF!</definedName>
    <definedName name="A8B3R" localSheetId="43">[1]INPUT!#REF!</definedName>
    <definedName name="A8B3R" localSheetId="42">[1]INPUT!#REF!</definedName>
    <definedName name="A8B3R">[1]INPUT!#REF!</definedName>
    <definedName name="A8B4L" localSheetId="4">[1]INPUT!#REF!</definedName>
    <definedName name="A8B4L" localSheetId="13">[1]INPUT!#REF!</definedName>
    <definedName name="A8B4L" localSheetId="35">[1]INPUT!#REF!</definedName>
    <definedName name="A8B4L" localSheetId="46">[1]INPUT!#REF!</definedName>
    <definedName name="A8B4L" localSheetId="40">[1]INPUT!#REF!</definedName>
    <definedName name="A8B4L" localSheetId="3">[1]INPUT!#REF!</definedName>
    <definedName name="A8B4L" localSheetId="12">[1]INPUT!#REF!</definedName>
    <definedName name="A8B4L" localSheetId="15">[1]INPUT!#REF!</definedName>
    <definedName name="A8B4L" localSheetId="44">[1]INPUT!#REF!</definedName>
    <definedName name="A8B4L" localSheetId="43">[1]INPUT!#REF!</definedName>
    <definedName name="A8B4L" localSheetId="42">[1]INPUT!#REF!</definedName>
    <definedName name="A8B4L">[1]INPUT!#REF!</definedName>
    <definedName name="A8B4R" localSheetId="4">[1]INPUT!#REF!</definedName>
    <definedName name="A8B4R" localSheetId="13">[1]INPUT!#REF!</definedName>
    <definedName name="A8B4R" localSheetId="35">[1]INPUT!#REF!</definedName>
    <definedName name="A8B4R" localSheetId="46">[1]INPUT!#REF!</definedName>
    <definedName name="A8B4R" localSheetId="40">[1]INPUT!#REF!</definedName>
    <definedName name="A8B4R" localSheetId="3">[1]INPUT!#REF!</definedName>
    <definedName name="A8B4R" localSheetId="12">[1]INPUT!#REF!</definedName>
    <definedName name="A8B4R" localSheetId="15">[1]INPUT!#REF!</definedName>
    <definedName name="A8B4R" localSheetId="44">[1]INPUT!#REF!</definedName>
    <definedName name="A8B4R" localSheetId="43">[1]INPUT!#REF!</definedName>
    <definedName name="A8B4R" localSheetId="42">[1]INPUT!#REF!</definedName>
    <definedName name="A8B4R">[1]INPUT!#REF!</definedName>
    <definedName name="A8BFL" localSheetId="4">[1]INPUT!#REF!</definedName>
    <definedName name="A8BFL" localSheetId="13">[1]INPUT!#REF!</definedName>
    <definedName name="A8BFL" localSheetId="35">[1]INPUT!#REF!</definedName>
    <definedName name="A8BFL" localSheetId="46">[1]INPUT!#REF!</definedName>
    <definedName name="A8BFL" localSheetId="40">[1]INPUT!#REF!</definedName>
    <definedName name="A8BFL" localSheetId="3">[1]INPUT!#REF!</definedName>
    <definedName name="A8BFL" localSheetId="12">[1]INPUT!#REF!</definedName>
    <definedName name="A8BFL" localSheetId="15">[1]INPUT!#REF!</definedName>
    <definedName name="A8BFL" localSheetId="44">[1]INPUT!#REF!</definedName>
    <definedName name="A8BFL" localSheetId="43">[1]INPUT!#REF!</definedName>
    <definedName name="A8BFL" localSheetId="42">[1]INPUT!#REF!</definedName>
    <definedName name="A8BFL">[1]INPUT!#REF!</definedName>
    <definedName name="A8BFR" localSheetId="4">[1]INPUT!#REF!</definedName>
    <definedName name="A8BFR" localSheetId="13">[1]INPUT!#REF!</definedName>
    <definedName name="A8BFR" localSheetId="35">[1]INPUT!#REF!</definedName>
    <definedName name="A8BFR" localSheetId="46">[1]INPUT!#REF!</definedName>
    <definedName name="A8BFR" localSheetId="40">[1]INPUT!#REF!</definedName>
    <definedName name="A8BFR" localSheetId="3">[1]INPUT!#REF!</definedName>
    <definedName name="A8BFR" localSheetId="12">[1]INPUT!#REF!</definedName>
    <definedName name="A8BFR" localSheetId="15">[1]INPUT!#REF!</definedName>
    <definedName name="A8BFR" localSheetId="44">[1]INPUT!#REF!</definedName>
    <definedName name="A8BFR" localSheetId="43">[1]INPUT!#REF!</definedName>
    <definedName name="A8BFR" localSheetId="42">[1]INPUT!#REF!</definedName>
    <definedName name="A8BFR">[1]INPUT!#REF!</definedName>
    <definedName name="A8BQL" localSheetId="4">[1]INPUT!#REF!</definedName>
    <definedName name="A8BQL" localSheetId="13">[1]INPUT!#REF!</definedName>
    <definedName name="A8BQL" localSheetId="35">[1]INPUT!#REF!</definedName>
    <definedName name="A8BQL" localSheetId="46">[1]INPUT!#REF!</definedName>
    <definedName name="A8BQL" localSheetId="40">[1]INPUT!#REF!</definedName>
    <definedName name="A8BQL" localSheetId="3">[1]INPUT!#REF!</definedName>
    <definedName name="A8BQL" localSheetId="12">[1]INPUT!#REF!</definedName>
    <definedName name="A8BQL" localSheetId="15">[1]INPUT!#REF!</definedName>
    <definedName name="A8BQL" localSheetId="44">[1]INPUT!#REF!</definedName>
    <definedName name="A8BQL" localSheetId="43">[1]INPUT!#REF!</definedName>
    <definedName name="A8BQL" localSheetId="42">[1]INPUT!#REF!</definedName>
    <definedName name="A8BQL">[1]INPUT!#REF!</definedName>
    <definedName name="A8BQR" localSheetId="4">[1]INPUT!#REF!</definedName>
    <definedName name="A8BQR" localSheetId="13">[1]INPUT!#REF!</definedName>
    <definedName name="A8BQR" localSheetId="35">[1]INPUT!#REF!</definedName>
    <definedName name="A8BQR" localSheetId="46">[1]INPUT!#REF!</definedName>
    <definedName name="A8BQR" localSheetId="40">[1]INPUT!#REF!</definedName>
    <definedName name="A8BQR" localSheetId="3">[1]INPUT!#REF!</definedName>
    <definedName name="A8BQR" localSheetId="12">[1]INPUT!#REF!</definedName>
    <definedName name="A8BQR" localSheetId="15">[1]INPUT!#REF!</definedName>
    <definedName name="A8BQR" localSheetId="44">[1]INPUT!#REF!</definedName>
    <definedName name="A8BQR" localSheetId="43">[1]INPUT!#REF!</definedName>
    <definedName name="A8BQR" localSheetId="42">[1]INPUT!#REF!</definedName>
    <definedName name="A8BQR">[1]INPUT!#REF!</definedName>
    <definedName name="A8L1L" localSheetId="4">[1]INPUT!#REF!</definedName>
    <definedName name="A8L1L" localSheetId="13">[1]INPUT!#REF!</definedName>
    <definedName name="A8L1L" localSheetId="35">[1]INPUT!#REF!</definedName>
    <definedName name="A8L1L" localSheetId="46">[1]INPUT!#REF!</definedName>
    <definedName name="A8L1L" localSheetId="40">[1]INPUT!#REF!</definedName>
    <definedName name="A8L1L" localSheetId="3">[1]INPUT!#REF!</definedName>
    <definedName name="A8L1L" localSheetId="12">[1]INPUT!#REF!</definedName>
    <definedName name="A8L1L" localSheetId="15">[1]INPUT!#REF!</definedName>
    <definedName name="A8L1L" localSheetId="44">[1]INPUT!#REF!</definedName>
    <definedName name="A8L1L" localSheetId="43">[1]INPUT!#REF!</definedName>
    <definedName name="A8L1L" localSheetId="42">[1]INPUT!#REF!</definedName>
    <definedName name="A8L1L">[1]INPUT!#REF!</definedName>
    <definedName name="A8L1R" localSheetId="4">[1]INPUT!#REF!</definedName>
    <definedName name="A8L1R" localSheetId="13">[1]INPUT!#REF!</definedName>
    <definedName name="A8L1R" localSheetId="35">[1]INPUT!#REF!</definedName>
    <definedName name="A8L1R" localSheetId="46">[1]INPUT!#REF!</definedName>
    <definedName name="A8L1R" localSheetId="40">[1]INPUT!#REF!</definedName>
    <definedName name="A8L1R" localSheetId="3">[1]INPUT!#REF!</definedName>
    <definedName name="A8L1R" localSheetId="12">[1]INPUT!#REF!</definedName>
    <definedName name="A8L1R" localSheetId="15">[1]INPUT!#REF!</definedName>
    <definedName name="A8L1R" localSheetId="44">[1]INPUT!#REF!</definedName>
    <definedName name="A8L1R" localSheetId="43">[1]INPUT!#REF!</definedName>
    <definedName name="A8L1R" localSheetId="42">[1]INPUT!#REF!</definedName>
    <definedName name="A8L1R">[1]INPUT!#REF!</definedName>
    <definedName name="A8L2L" localSheetId="4">[1]INPUT!#REF!</definedName>
    <definedName name="A8L2L" localSheetId="13">[1]INPUT!#REF!</definedName>
    <definedName name="A8L2L" localSheetId="35">[1]INPUT!#REF!</definedName>
    <definedName name="A8L2L" localSheetId="46">[1]INPUT!#REF!</definedName>
    <definedName name="A8L2L" localSheetId="40">[1]INPUT!#REF!</definedName>
    <definedName name="A8L2L" localSheetId="3">[1]INPUT!#REF!</definedName>
    <definedName name="A8L2L" localSheetId="12">[1]INPUT!#REF!</definedName>
    <definedName name="A8L2L" localSheetId="15">[1]INPUT!#REF!</definedName>
    <definedName name="A8L2L" localSheetId="44">[1]INPUT!#REF!</definedName>
    <definedName name="A8L2L" localSheetId="43">[1]INPUT!#REF!</definedName>
    <definedName name="A8L2L" localSheetId="42">[1]INPUT!#REF!</definedName>
    <definedName name="A8L2L">[1]INPUT!#REF!</definedName>
    <definedName name="A8L2R" localSheetId="4">[1]INPUT!#REF!</definedName>
    <definedName name="A8L2R" localSheetId="13">[1]INPUT!#REF!</definedName>
    <definedName name="A8L2R" localSheetId="35">[1]INPUT!#REF!</definedName>
    <definedName name="A8L2R" localSheetId="46">[1]INPUT!#REF!</definedName>
    <definedName name="A8L2R" localSheetId="40">[1]INPUT!#REF!</definedName>
    <definedName name="A8L2R" localSheetId="3">[1]INPUT!#REF!</definedName>
    <definedName name="A8L2R" localSheetId="12">[1]INPUT!#REF!</definedName>
    <definedName name="A8L2R" localSheetId="15">[1]INPUT!#REF!</definedName>
    <definedName name="A8L2R" localSheetId="44">[1]INPUT!#REF!</definedName>
    <definedName name="A8L2R" localSheetId="43">[1]INPUT!#REF!</definedName>
    <definedName name="A8L2R" localSheetId="42">[1]INPUT!#REF!</definedName>
    <definedName name="A8L2R">[1]INPUT!#REF!</definedName>
    <definedName name="A8L3L" localSheetId="4">[1]INPUT!#REF!</definedName>
    <definedName name="A8L3L" localSheetId="13">[1]INPUT!#REF!</definedName>
    <definedName name="A8L3L" localSheetId="35">[1]INPUT!#REF!</definedName>
    <definedName name="A8L3L" localSheetId="46">[1]INPUT!#REF!</definedName>
    <definedName name="A8L3L" localSheetId="40">[1]INPUT!#REF!</definedName>
    <definedName name="A8L3L" localSheetId="3">[1]INPUT!#REF!</definedName>
    <definedName name="A8L3L" localSheetId="12">[1]INPUT!#REF!</definedName>
    <definedName name="A8L3L" localSheetId="15">[1]INPUT!#REF!</definedName>
    <definedName name="A8L3L" localSheetId="44">[1]INPUT!#REF!</definedName>
    <definedName name="A8L3L" localSheetId="43">[1]INPUT!#REF!</definedName>
    <definedName name="A8L3L" localSheetId="42">[1]INPUT!#REF!</definedName>
    <definedName name="A8L3L">[1]INPUT!#REF!</definedName>
    <definedName name="A8L3R" localSheetId="4">[1]INPUT!#REF!</definedName>
    <definedName name="A8L3R" localSheetId="13">[1]INPUT!#REF!</definedName>
    <definedName name="A8L3R" localSheetId="35">[1]INPUT!#REF!</definedName>
    <definedName name="A8L3R" localSheetId="46">[1]INPUT!#REF!</definedName>
    <definedName name="A8L3R" localSheetId="40">[1]INPUT!#REF!</definedName>
    <definedName name="A8L3R" localSheetId="3">[1]INPUT!#REF!</definedName>
    <definedName name="A8L3R" localSheetId="12">[1]INPUT!#REF!</definedName>
    <definedName name="A8L3R" localSheetId="15">[1]INPUT!#REF!</definedName>
    <definedName name="A8L3R" localSheetId="44">[1]INPUT!#REF!</definedName>
    <definedName name="A8L3R" localSheetId="43">[1]INPUT!#REF!</definedName>
    <definedName name="A8L3R" localSheetId="42">[1]INPUT!#REF!</definedName>
    <definedName name="A8L3R">[1]INPUT!#REF!</definedName>
    <definedName name="A8L4L" localSheetId="4">[1]INPUT!#REF!</definedName>
    <definedName name="A8L4L" localSheetId="13">[1]INPUT!#REF!</definedName>
    <definedName name="A8L4L" localSheetId="35">[1]INPUT!#REF!</definedName>
    <definedName name="A8L4L" localSheetId="46">[1]INPUT!#REF!</definedName>
    <definedName name="A8L4L" localSheetId="40">[1]INPUT!#REF!</definedName>
    <definedName name="A8L4L" localSheetId="3">[1]INPUT!#REF!</definedName>
    <definedName name="A8L4L" localSheetId="12">[1]INPUT!#REF!</definedName>
    <definedName name="A8L4L" localSheetId="15">[1]INPUT!#REF!</definedName>
    <definedName name="A8L4L" localSheetId="44">[1]INPUT!#REF!</definedName>
    <definedName name="A8L4L" localSheetId="43">[1]INPUT!#REF!</definedName>
    <definedName name="A8L4L" localSheetId="42">[1]INPUT!#REF!</definedName>
    <definedName name="A8L4L">[1]INPUT!#REF!</definedName>
    <definedName name="A8L4R" localSheetId="4">[1]INPUT!#REF!</definedName>
    <definedName name="A8L4R" localSheetId="13">[1]INPUT!#REF!</definedName>
    <definedName name="A8L4R" localSheetId="35">[1]INPUT!#REF!</definedName>
    <definedName name="A8L4R" localSheetId="46">[1]INPUT!#REF!</definedName>
    <definedName name="A8L4R" localSheetId="40">[1]INPUT!#REF!</definedName>
    <definedName name="A8L4R" localSheetId="3">[1]INPUT!#REF!</definedName>
    <definedName name="A8L4R" localSheetId="12">[1]INPUT!#REF!</definedName>
    <definedName name="A8L4R" localSheetId="15">[1]INPUT!#REF!</definedName>
    <definedName name="A8L4R" localSheetId="44">[1]INPUT!#REF!</definedName>
    <definedName name="A8L4R" localSheetId="43">[1]INPUT!#REF!</definedName>
    <definedName name="A8L4R" localSheetId="42">[1]INPUT!#REF!</definedName>
    <definedName name="A8L4R">[1]INPUT!#REF!</definedName>
    <definedName name="A8LFL" localSheetId="4">[1]INPUT!#REF!</definedName>
    <definedName name="A8LFL" localSheetId="13">[1]INPUT!#REF!</definedName>
    <definedName name="A8LFL" localSheetId="35">[1]INPUT!#REF!</definedName>
    <definedName name="A8LFL" localSheetId="46">[1]INPUT!#REF!</definedName>
    <definedName name="A8LFL" localSheetId="40">[1]INPUT!#REF!</definedName>
    <definedName name="A8LFL" localSheetId="3">[1]INPUT!#REF!</definedName>
    <definedName name="A8LFL" localSheetId="12">[1]INPUT!#REF!</definedName>
    <definedName name="A8LFL" localSheetId="15">[1]INPUT!#REF!</definedName>
    <definedName name="A8LFL" localSheetId="44">[1]INPUT!#REF!</definedName>
    <definedName name="A8LFL" localSheetId="43">[1]INPUT!#REF!</definedName>
    <definedName name="A8LFL" localSheetId="42">[1]INPUT!#REF!</definedName>
    <definedName name="A8LFL">[1]INPUT!#REF!</definedName>
    <definedName name="A8LFR" localSheetId="4">[1]INPUT!#REF!</definedName>
    <definedName name="A8LFR" localSheetId="13">[1]INPUT!#REF!</definedName>
    <definedName name="A8LFR" localSheetId="35">[1]INPUT!#REF!</definedName>
    <definedName name="A8LFR" localSheetId="46">[1]INPUT!#REF!</definedName>
    <definedName name="A8LFR" localSheetId="40">[1]INPUT!#REF!</definedName>
    <definedName name="A8LFR" localSheetId="3">[1]INPUT!#REF!</definedName>
    <definedName name="A8LFR" localSheetId="12">[1]INPUT!#REF!</definedName>
    <definedName name="A8LFR" localSheetId="15">[1]INPUT!#REF!</definedName>
    <definedName name="A8LFR" localSheetId="44">[1]INPUT!#REF!</definedName>
    <definedName name="A8LFR" localSheetId="43">[1]INPUT!#REF!</definedName>
    <definedName name="A8LFR" localSheetId="42">[1]INPUT!#REF!</definedName>
    <definedName name="A8LFR">[1]INPUT!#REF!</definedName>
    <definedName name="A8LQL" localSheetId="4">[1]INPUT!#REF!</definedName>
    <definedName name="A8LQL" localSheetId="13">[1]INPUT!#REF!</definedName>
    <definedName name="A8LQL" localSheetId="35">[1]INPUT!#REF!</definedName>
    <definedName name="A8LQL" localSheetId="46">[1]INPUT!#REF!</definedName>
    <definedName name="A8LQL" localSheetId="40">[1]INPUT!#REF!</definedName>
    <definedName name="A8LQL" localSheetId="3">[1]INPUT!#REF!</definedName>
    <definedName name="A8LQL" localSheetId="12">[1]INPUT!#REF!</definedName>
    <definedName name="A8LQL" localSheetId="15">[1]INPUT!#REF!</definedName>
    <definedName name="A8LQL" localSheetId="44">[1]INPUT!#REF!</definedName>
    <definedName name="A8LQL" localSheetId="43">[1]INPUT!#REF!</definedName>
    <definedName name="A8LQL" localSheetId="42">[1]INPUT!#REF!</definedName>
    <definedName name="A8LQL">[1]INPUT!#REF!</definedName>
    <definedName name="A8LQR" localSheetId="4">[1]INPUT!#REF!</definedName>
    <definedName name="A8LQR" localSheetId="13">[1]INPUT!#REF!</definedName>
    <definedName name="A8LQR" localSheetId="35">[1]INPUT!#REF!</definedName>
    <definedName name="A8LQR" localSheetId="46">[1]INPUT!#REF!</definedName>
    <definedName name="A8LQR" localSheetId="40">[1]INPUT!#REF!</definedName>
    <definedName name="A8LQR" localSheetId="3">[1]INPUT!#REF!</definedName>
    <definedName name="A8LQR" localSheetId="12">[1]INPUT!#REF!</definedName>
    <definedName name="A8LQR" localSheetId="15">[1]INPUT!#REF!</definedName>
    <definedName name="A8LQR" localSheetId="44">[1]INPUT!#REF!</definedName>
    <definedName name="A8LQR" localSheetId="43">[1]INPUT!#REF!</definedName>
    <definedName name="A8LQR" localSheetId="42">[1]INPUT!#REF!</definedName>
    <definedName name="A8LQR">[1]INPUT!#REF!</definedName>
    <definedName name="A9B1L" localSheetId="4">[1]INPUT!#REF!</definedName>
    <definedName name="A9B1L" localSheetId="13">[1]INPUT!#REF!</definedName>
    <definedName name="A9B1L" localSheetId="35">[1]INPUT!#REF!</definedName>
    <definedName name="A9B1L" localSheetId="46">[1]INPUT!#REF!</definedName>
    <definedName name="A9B1L" localSheetId="40">[1]INPUT!#REF!</definedName>
    <definedName name="A9B1L" localSheetId="3">[1]INPUT!#REF!</definedName>
    <definedName name="A9B1L" localSheetId="12">[1]INPUT!#REF!</definedName>
    <definedName name="A9B1L" localSheetId="15">[1]INPUT!#REF!</definedName>
    <definedName name="A9B1L" localSheetId="44">[1]INPUT!#REF!</definedName>
    <definedName name="A9B1L" localSheetId="43">[1]INPUT!#REF!</definedName>
    <definedName name="A9B1L" localSheetId="42">[1]INPUT!#REF!</definedName>
    <definedName name="A9B1L">[1]INPUT!#REF!</definedName>
    <definedName name="A9B1R" localSheetId="4">[1]INPUT!#REF!</definedName>
    <definedName name="A9B1R" localSheetId="13">[1]INPUT!#REF!</definedName>
    <definedName name="A9B1R" localSheetId="35">[1]INPUT!#REF!</definedName>
    <definedName name="A9B1R" localSheetId="46">[1]INPUT!#REF!</definedName>
    <definedName name="A9B1R" localSheetId="40">[1]INPUT!#REF!</definedName>
    <definedName name="A9B1R" localSheetId="3">[1]INPUT!#REF!</definedName>
    <definedName name="A9B1R" localSheetId="12">[1]INPUT!#REF!</definedName>
    <definedName name="A9B1R" localSheetId="15">[1]INPUT!#REF!</definedName>
    <definedName name="A9B1R" localSheetId="44">[1]INPUT!#REF!</definedName>
    <definedName name="A9B1R" localSheetId="43">[1]INPUT!#REF!</definedName>
    <definedName name="A9B1R" localSheetId="42">[1]INPUT!#REF!</definedName>
    <definedName name="A9B1R">[1]INPUT!#REF!</definedName>
    <definedName name="A9B2L" localSheetId="4">[1]INPUT!#REF!</definedName>
    <definedName name="A9B2L" localSheetId="13">[1]INPUT!#REF!</definedName>
    <definedName name="A9B2L" localSheetId="35">[1]INPUT!#REF!</definedName>
    <definedName name="A9B2L" localSheetId="46">[1]INPUT!#REF!</definedName>
    <definedName name="A9B2L" localSheetId="40">[1]INPUT!#REF!</definedName>
    <definedName name="A9B2L" localSheetId="3">[1]INPUT!#REF!</definedName>
    <definedName name="A9B2L" localSheetId="12">[1]INPUT!#REF!</definedName>
    <definedName name="A9B2L" localSheetId="15">[1]INPUT!#REF!</definedName>
    <definedName name="A9B2L" localSheetId="44">[1]INPUT!#REF!</definedName>
    <definedName name="A9B2L" localSheetId="43">[1]INPUT!#REF!</definedName>
    <definedName name="A9B2L" localSheetId="42">[1]INPUT!#REF!</definedName>
    <definedName name="A9B2L">[1]INPUT!#REF!</definedName>
    <definedName name="A9B2R" localSheetId="4">[1]INPUT!#REF!</definedName>
    <definedName name="A9B2R" localSheetId="13">[1]INPUT!#REF!</definedName>
    <definedName name="A9B2R" localSheetId="35">[1]INPUT!#REF!</definedName>
    <definedName name="A9B2R" localSheetId="46">[1]INPUT!#REF!</definedName>
    <definedName name="A9B2R" localSheetId="40">[1]INPUT!#REF!</definedName>
    <definedName name="A9B2R" localSheetId="3">[1]INPUT!#REF!</definedName>
    <definedName name="A9B2R" localSheetId="12">[1]INPUT!#REF!</definedName>
    <definedName name="A9B2R" localSheetId="15">[1]INPUT!#REF!</definedName>
    <definedName name="A9B2R" localSheetId="44">[1]INPUT!#REF!</definedName>
    <definedName name="A9B2R" localSheetId="43">[1]INPUT!#REF!</definedName>
    <definedName name="A9B2R" localSheetId="42">[1]INPUT!#REF!</definedName>
    <definedName name="A9B2R">[1]INPUT!#REF!</definedName>
    <definedName name="A9B3L" localSheetId="4">[1]INPUT!#REF!</definedName>
    <definedName name="A9B3L" localSheetId="13">[1]INPUT!#REF!</definedName>
    <definedName name="A9B3L" localSheetId="35">[1]INPUT!#REF!</definedName>
    <definedName name="A9B3L" localSheetId="46">[1]INPUT!#REF!</definedName>
    <definedName name="A9B3L" localSheetId="40">[1]INPUT!#REF!</definedName>
    <definedName name="A9B3L" localSheetId="3">[1]INPUT!#REF!</definedName>
    <definedName name="A9B3L" localSheetId="12">[1]INPUT!#REF!</definedName>
    <definedName name="A9B3L" localSheetId="15">[1]INPUT!#REF!</definedName>
    <definedName name="A9B3L" localSheetId="44">[1]INPUT!#REF!</definedName>
    <definedName name="A9B3L" localSheetId="43">[1]INPUT!#REF!</definedName>
    <definedName name="A9B3L" localSheetId="42">[1]INPUT!#REF!</definedName>
    <definedName name="A9B3L">[1]INPUT!#REF!</definedName>
    <definedName name="A9B3R" localSheetId="4">[1]INPUT!#REF!</definedName>
    <definedName name="A9B3R" localSheetId="13">[1]INPUT!#REF!</definedName>
    <definedName name="A9B3R" localSheetId="35">[1]INPUT!#REF!</definedName>
    <definedName name="A9B3R" localSheetId="46">[1]INPUT!#REF!</definedName>
    <definedName name="A9B3R" localSheetId="40">[1]INPUT!#REF!</definedName>
    <definedName name="A9B3R" localSheetId="3">[1]INPUT!#REF!</definedName>
    <definedName name="A9B3R" localSheetId="12">[1]INPUT!#REF!</definedName>
    <definedName name="A9B3R" localSheetId="15">[1]INPUT!#REF!</definedName>
    <definedName name="A9B3R" localSheetId="44">[1]INPUT!#REF!</definedName>
    <definedName name="A9B3R" localSheetId="43">[1]INPUT!#REF!</definedName>
    <definedName name="A9B3R" localSheetId="42">[1]INPUT!#REF!</definedName>
    <definedName name="A9B3R">[1]INPUT!#REF!</definedName>
    <definedName name="A9B4L" localSheetId="4">[1]INPUT!#REF!</definedName>
    <definedName name="A9B4L" localSheetId="13">[1]INPUT!#REF!</definedName>
    <definedName name="A9B4L" localSheetId="35">[1]INPUT!#REF!</definedName>
    <definedName name="A9B4L" localSheetId="46">[1]INPUT!#REF!</definedName>
    <definedName name="A9B4L" localSheetId="40">[1]INPUT!#REF!</definedName>
    <definedName name="A9B4L" localSheetId="3">[1]INPUT!#REF!</definedName>
    <definedName name="A9B4L" localSheetId="12">[1]INPUT!#REF!</definedName>
    <definedName name="A9B4L" localSheetId="15">[1]INPUT!#REF!</definedName>
    <definedName name="A9B4L" localSheetId="44">[1]INPUT!#REF!</definedName>
    <definedName name="A9B4L" localSheetId="43">[1]INPUT!#REF!</definedName>
    <definedName name="A9B4L" localSheetId="42">[1]INPUT!#REF!</definedName>
    <definedName name="A9B4L">[1]INPUT!#REF!</definedName>
    <definedName name="A9B4R" localSheetId="4">[1]INPUT!#REF!</definedName>
    <definedName name="A9B4R" localSheetId="13">[1]INPUT!#REF!</definedName>
    <definedName name="A9B4R" localSheetId="35">[1]INPUT!#REF!</definedName>
    <definedName name="A9B4R" localSheetId="46">[1]INPUT!#REF!</definedName>
    <definedName name="A9B4R" localSheetId="40">[1]INPUT!#REF!</definedName>
    <definedName name="A9B4R" localSheetId="3">[1]INPUT!#REF!</definedName>
    <definedName name="A9B4R" localSheetId="12">[1]INPUT!#REF!</definedName>
    <definedName name="A9B4R" localSheetId="15">[1]INPUT!#REF!</definedName>
    <definedName name="A9B4R" localSheetId="44">[1]INPUT!#REF!</definedName>
    <definedName name="A9B4R" localSheetId="43">[1]INPUT!#REF!</definedName>
    <definedName name="A9B4R" localSheetId="42">[1]INPUT!#REF!</definedName>
    <definedName name="A9B4R">[1]INPUT!#REF!</definedName>
    <definedName name="A9BFL" localSheetId="4">[1]INPUT!#REF!</definedName>
    <definedName name="A9BFL" localSheetId="13">[1]INPUT!#REF!</definedName>
    <definedName name="A9BFL" localSheetId="35">[1]INPUT!#REF!</definedName>
    <definedName name="A9BFL" localSheetId="46">[1]INPUT!#REF!</definedName>
    <definedName name="A9BFL" localSheetId="40">[1]INPUT!#REF!</definedName>
    <definedName name="A9BFL" localSheetId="3">[1]INPUT!#REF!</definedName>
    <definedName name="A9BFL" localSheetId="12">[1]INPUT!#REF!</definedName>
    <definedName name="A9BFL" localSheetId="15">[1]INPUT!#REF!</definedName>
    <definedName name="A9BFL" localSheetId="44">[1]INPUT!#REF!</definedName>
    <definedName name="A9BFL" localSheetId="43">[1]INPUT!#REF!</definedName>
    <definedName name="A9BFL" localSheetId="42">[1]INPUT!#REF!</definedName>
    <definedName name="A9BFL">[1]INPUT!#REF!</definedName>
    <definedName name="A9BFR" localSheetId="4">[1]INPUT!#REF!</definedName>
    <definedName name="A9BFR" localSheetId="13">[1]INPUT!#REF!</definedName>
    <definedName name="A9BFR" localSheetId="35">[1]INPUT!#REF!</definedName>
    <definedName name="A9BFR" localSheetId="46">[1]INPUT!#REF!</definedName>
    <definedName name="A9BFR" localSheetId="40">[1]INPUT!#REF!</definedName>
    <definedName name="A9BFR" localSheetId="3">[1]INPUT!#REF!</definedName>
    <definedName name="A9BFR" localSheetId="12">[1]INPUT!#REF!</definedName>
    <definedName name="A9BFR" localSheetId="15">[1]INPUT!#REF!</definedName>
    <definedName name="A9BFR" localSheetId="44">[1]INPUT!#REF!</definedName>
    <definedName name="A9BFR" localSheetId="43">[1]INPUT!#REF!</definedName>
    <definedName name="A9BFR" localSheetId="42">[1]INPUT!#REF!</definedName>
    <definedName name="A9BFR">[1]INPUT!#REF!</definedName>
    <definedName name="A9BQL" localSheetId="4">[1]INPUT!#REF!</definedName>
    <definedName name="A9BQL" localSheetId="13">[1]INPUT!#REF!</definedName>
    <definedName name="A9BQL" localSheetId="35">[1]INPUT!#REF!</definedName>
    <definedName name="A9BQL" localSheetId="46">[1]INPUT!#REF!</definedName>
    <definedName name="A9BQL" localSheetId="40">[1]INPUT!#REF!</definedName>
    <definedName name="A9BQL" localSheetId="3">[1]INPUT!#REF!</definedName>
    <definedName name="A9BQL" localSheetId="12">[1]INPUT!#REF!</definedName>
    <definedName name="A9BQL" localSheetId="15">[1]INPUT!#REF!</definedName>
    <definedName name="A9BQL" localSheetId="44">[1]INPUT!#REF!</definedName>
    <definedName name="A9BQL" localSheetId="43">[1]INPUT!#REF!</definedName>
    <definedName name="A9BQL" localSheetId="42">[1]INPUT!#REF!</definedName>
    <definedName name="A9BQL">[1]INPUT!#REF!</definedName>
    <definedName name="A9BQR" localSheetId="4">[1]INPUT!#REF!</definedName>
    <definedName name="A9BQR" localSheetId="13">[1]INPUT!#REF!</definedName>
    <definedName name="A9BQR" localSheetId="35">[1]INPUT!#REF!</definedName>
    <definedName name="A9BQR" localSheetId="46">[1]INPUT!#REF!</definedName>
    <definedName name="A9BQR" localSheetId="40">[1]INPUT!#REF!</definedName>
    <definedName name="A9BQR" localSheetId="3">[1]INPUT!#REF!</definedName>
    <definedName name="A9BQR" localSheetId="12">[1]INPUT!#REF!</definedName>
    <definedName name="A9BQR" localSheetId="15">[1]INPUT!#REF!</definedName>
    <definedName name="A9BQR" localSheetId="44">[1]INPUT!#REF!</definedName>
    <definedName name="A9BQR" localSheetId="43">[1]INPUT!#REF!</definedName>
    <definedName name="A9BQR" localSheetId="42">[1]INPUT!#REF!</definedName>
    <definedName name="A9BQR">[1]INPUT!#REF!</definedName>
    <definedName name="A9L1L" localSheetId="4">[1]INPUT!#REF!</definedName>
    <definedName name="A9L1L" localSheetId="13">[1]INPUT!#REF!</definedName>
    <definedName name="A9L1L" localSheetId="35">[1]INPUT!#REF!</definedName>
    <definedName name="A9L1L" localSheetId="46">[1]INPUT!#REF!</definedName>
    <definedName name="A9L1L" localSheetId="40">[1]INPUT!#REF!</definedName>
    <definedName name="A9L1L" localSheetId="3">[1]INPUT!#REF!</definedName>
    <definedName name="A9L1L" localSheetId="12">[1]INPUT!#REF!</definedName>
    <definedName name="A9L1L" localSheetId="15">[1]INPUT!#REF!</definedName>
    <definedName name="A9L1L" localSheetId="44">[1]INPUT!#REF!</definedName>
    <definedName name="A9L1L" localSheetId="43">[1]INPUT!#REF!</definedName>
    <definedName name="A9L1L" localSheetId="42">[1]INPUT!#REF!</definedName>
    <definedName name="A9L1L">[1]INPUT!#REF!</definedName>
    <definedName name="A9L1R" localSheetId="4">[1]INPUT!#REF!</definedName>
    <definedName name="A9L1R" localSheetId="13">[1]INPUT!#REF!</definedName>
    <definedName name="A9L1R" localSheetId="35">[1]INPUT!#REF!</definedName>
    <definedName name="A9L1R" localSheetId="46">[1]INPUT!#REF!</definedName>
    <definedName name="A9L1R" localSheetId="40">[1]INPUT!#REF!</definedName>
    <definedName name="A9L1R" localSheetId="3">[1]INPUT!#REF!</definedName>
    <definedName name="A9L1R" localSheetId="12">[1]INPUT!#REF!</definedName>
    <definedName name="A9L1R" localSheetId="15">[1]INPUT!#REF!</definedName>
    <definedName name="A9L1R" localSheetId="44">[1]INPUT!#REF!</definedName>
    <definedName name="A9L1R" localSheetId="43">[1]INPUT!#REF!</definedName>
    <definedName name="A9L1R" localSheetId="42">[1]INPUT!#REF!</definedName>
    <definedName name="A9L1R">[1]INPUT!#REF!</definedName>
    <definedName name="A9L2L" localSheetId="4">[1]INPUT!#REF!</definedName>
    <definedName name="A9L2L" localSheetId="13">[1]INPUT!#REF!</definedName>
    <definedName name="A9L2L" localSheetId="35">[1]INPUT!#REF!</definedName>
    <definedName name="A9L2L" localSheetId="46">[1]INPUT!#REF!</definedName>
    <definedName name="A9L2L" localSheetId="40">[1]INPUT!#REF!</definedName>
    <definedName name="A9L2L" localSheetId="3">[1]INPUT!#REF!</definedName>
    <definedName name="A9L2L" localSheetId="12">[1]INPUT!#REF!</definedName>
    <definedName name="A9L2L" localSheetId="15">[1]INPUT!#REF!</definedName>
    <definedName name="A9L2L" localSheetId="44">[1]INPUT!#REF!</definedName>
    <definedName name="A9L2L" localSheetId="43">[1]INPUT!#REF!</definedName>
    <definedName name="A9L2L" localSheetId="42">[1]INPUT!#REF!</definedName>
    <definedName name="A9L2L">[1]INPUT!#REF!</definedName>
    <definedName name="A9L2R" localSheetId="4">[1]INPUT!#REF!</definedName>
    <definedName name="A9L2R" localSheetId="13">[1]INPUT!#REF!</definedName>
    <definedName name="A9L2R" localSheetId="35">[1]INPUT!#REF!</definedName>
    <definedName name="A9L2R" localSheetId="46">[1]INPUT!#REF!</definedName>
    <definedName name="A9L2R" localSheetId="40">[1]INPUT!#REF!</definedName>
    <definedName name="A9L2R" localSheetId="3">[1]INPUT!#REF!</definedName>
    <definedName name="A9L2R" localSheetId="12">[1]INPUT!#REF!</definedName>
    <definedName name="A9L2R" localSheetId="15">[1]INPUT!#REF!</definedName>
    <definedName name="A9L2R" localSheetId="44">[1]INPUT!#REF!</definedName>
    <definedName name="A9L2R" localSheetId="43">[1]INPUT!#REF!</definedName>
    <definedName name="A9L2R" localSheetId="42">[1]INPUT!#REF!</definedName>
    <definedName name="A9L2R">[1]INPUT!#REF!</definedName>
    <definedName name="A9L3L" localSheetId="4">[1]INPUT!#REF!</definedName>
    <definedName name="A9L3L" localSheetId="13">[1]INPUT!#REF!</definedName>
    <definedName name="A9L3L" localSheetId="35">[1]INPUT!#REF!</definedName>
    <definedName name="A9L3L" localSheetId="46">[1]INPUT!#REF!</definedName>
    <definedName name="A9L3L" localSheetId="40">[1]INPUT!#REF!</definedName>
    <definedName name="A9L3L" localSheetId="3">[1]INPUT!#REF!</definedName>
    <definedName name="A9L3L" localSheetId="12">[1]INPUT!#REF!</definedName>
    <definedName name="A9L3L" localSheetId="15">[1]INPUT!#REF!</definedName>
    <definedName name="A9L3L" localSheetId="44">[1]INPUT!#REF!</definedName>
    <definedName name="A9L3L" localSheetId="43">[1]INPUT!#REF!</definedName>
    <definedName name="A9L3L" localSheetId="42">[1]INPUT!#REF!</definedName>
    <definedName name="A9L3L">[1]INPUT!#REF!</definedName>
    <definedName name="A9L3R" localSheetId="4">[1]INPUT!#REF!</definedName>
    <definedName name="A9L3R" localSheetId="13">[1]INPUT!#REF!</definedName>
    <definedName name="A9L3R" localSheetId="35">[1]INPUT!#REF!</definedName>
    <definedName name="A9L3R" localSheetId="46">[1]INPUT!#REF!</definedName>
    <definedName name="A9L3R" localSheetId="40">[1]INPUT!#REF!</definedName>
    <definedName name="A9L3R" localSheetId="3">[1]INPUT!#REF!</definedName>
    <definedName name="A9L3R" localSheetId="12">[1]INPUT!#REF!</definedName>
    <definedName name="A9L3R" localSheetId="15">[1]INPUT!#REF!</definedName>
    <definedName name="A9L3R" localSheetId="44">[1]INPUT!#REF!</definedName>
    <definedName name="A9L3R" localSheetId="43">[1]INPUT!#REF!</definedName>
    <definedName name="A9L3R" localSheetId="42">[1]INPUT!#REF!</definedName>
    <definedName name="A9L3R">[1]INPUT!#REF!</definedName>
    <definedName name="A9L4L" localSheetId="4">[1]INPUT!#REF!</definedName>
    <definedName name="A9L4L" localSheetId="13">[1]INPUT!#REF!</definedName>
    <definedName name="A9L4L" localSheetId="35">[1]INPUT!#REF!</definedName>
    <definedName name="A9L4L" localSheetId="46">[1]INPUT!#REF!</definedName>
    <definedName name="A9L4L" localSheetId="40">[1]INPUT!#REF!</definedName>
    <definedName name="A9L4L" localSheetId="3">[1]INPUT!#REF!</definedName>
    <definedName name="A9L4L" localSheetId="12">[1]INPUT!#REF!</definedName>
    <definedName name="A9L4L" localSheetId="15">[1]INPUT!#REF!</definedName>
    <definedName name="A9L4L" localSheetId="44">[1]INPUT!#REF!</definedName>
    <definedName name="A9L4L" localSheetId="43">[1]INPUT!#REF!</definedName>
    <definedName name="A9L4L" localSheetId="42">[1]INPUT!#REF!</definedName>
    <definedName name="A9L4L">[1]INPUT!#REF!</definedName>
    <definedName name="A9L4R" localSheetId="4">[1]INPUT!#REF!</definedName>
    <definedName name="A9L4R" localSheetId="13">[1]INPUT!#REF!</definedName>
    <definedName name="A9L4R" localSheetId="35">[1]INPUT!#REF!</definedName>
    <definedName name="A9L4R" localSheetId="46">[1]INPUT!#REF!</definedName>
    <definedName name="A9L4R" localSheetId="40">[1]INPUT!#REF!</definedName>
    <definedName name="A9L4R" localSheetId="3">[1]INPUT!#REF!</definedName>
    <definedName name="A9L4R" localSheetId="12">[1]INPUT!#REF!</definedName>
    <definedName name="A9L4R" localSheetId="15">[1]INPUT!#REF!</definedName>
    <definedName name="A9L4R" localSheetId="44">[1]INPUT!#REF!</definedName>
    <definedName name="A9L4R" localSheetId="43">[1]INPUT!#REF!</definedName>
    <definedName name="A9L4R" localSheetId="42">[1]INPUT!#REF!</definedName>
    <definedName name="A9L4R">[1]INPUT!#REF!</definedName>
    <definedName name="A9LFL" localSheetId="4">[1]INPUT!#REF!</definedName>
    <definedName name="A9LFL" localSheetId="13">[1]INPUT!#REF!</definedName>
    <definedName name="A9LFL" localSheetId="35">[1]INPUT!#REF!</definedName>
    <definedName name="A9LFL" localSheetId="46">[1]INPUT!#REF!</definedName>
    <definedName name="A9LFL" localSheetId="40">[1]INPUT!#REF!</definedName>
    <definedName name="A9LFL" localSheetId="3">[1]INPUT!#REF!</definedName>
    <definedName name="A9LFL" localSheetId="12">[1]INPUT!#REF!</definedName>
    <definedName name="A9LFL" localSheetId="15">[1]INPUT!#REF!</definedName>
    <definedName name="A9LFL" localSheetId="44">[1]INPUT!#REF!</definedName>
    <definedName name="A9LFL" localSheetId="43">[1]INPUT!#REF!</definedName>
    <definedName name="A9LFL" localSheetId="42">[1]INPUT!#REF!</definedName>
    <definedName name="A9LFL">[1]INPUT!#REF!</definedName>
    <definedName name="A9LFR" localSheetId="4">[1]INPUT!#REF!</definedName>
    <definedName name="A9LFR" localSheetId="13">[1]INPUT!#REF!</definedName>
    <definedName name="A9LFR" localSheetId="35">[1]INPUT!#REF!</definedName>
    <definedName name="A9LFR" localSheetId="46">[1]INPUT!#REF!</definedName>
    <definedName name="A9LFR" localSheetId="40">[1]INPUT!#REF!</definedName>
    <definedName name="A9LFR" localSheetId="3">[1]INPUT!#REF!</definedName>
    <definedName name="A9LFR" localSheetId="12">[1]INPUT!#REF!</definedName>
    <definedName name="A9LFR" localSheetId="15">[1]INPUT!#REF!</definedName>
    <definedName name="A9LFR" localSheetId="44">[1]INPUT!#REF!</definedName>
    <definedName name="A9LFR" localSheetId="43">[1]INPUT!#REF!</definedName>
    <definedName name="A9LFR" localSheetId="42">[1]INPUT!#REF!</definedName>
    <definedName name="A9LFR">[1]INPUT!#REF!</definedName>
    <definedName name="A9LQL" localSheetId="4">[1]INPUT!#REF!</definedName>
    <definedName name="A9LQL" localSheetId="13">[1]INPUT!#REF!</definedName>
    <definedName name="A9LQL" localSheetId="35">[1]INPUT!#REF!</definedName>
    <definedName name="A9LQL" localSheetId="46">[1]INPUT!#REF!</definedName>
    <definedName name="A9LQL" localSheetId="40">[1]INPUT!#REF!</definedName>
    <definedName name="A9LQL" localSheetId="3">[1]INPUT!#REF!</definedName>
    <definedName name="A9LQL" localSheetId="12">[1]INPUT!#REF!</definedName>
    <definedName name="A9LQL" localSheetId="15">[1]INPUT!#REF!</definedName>
    <definedName name="A9LQL" localSheetId="44">[1]INPUT!#REF!</definedName>
    <definedName name="A9LQL" localSheetId="43">[1]INPUT!#REF!</definedName>
    <definedName name="A9LQL" localSheetId="42">[1]INPUT!#REF!</definedName>
    <definedName name="A9LQL">[1]INPUT!#REF!</definedName>
    <definedName name="A9LQR" localSheetId="4">[1]INPUT!#REF!</definedName>
    <definedName name="A9LQR" localSheetId="13">[1]INPUT!#REF!</definedName>
    <definedName name="A9LQR" localSheetId="35">[1]INPUT!#REF!</definedName>
    <definedName name="A9LQR" localSheetId="46">[1]INPUT!#REF!</definedName>
    <definedName name="A9LQR" localSheetId="40">[1]INPUT!#REF!</definedName>
    <definedName name="A9LQR" localSheetId="3">[1]INPUT!#REF!</definedName>
    <definedName name="A9LQR" localSheetId="12">[1]INPUT!#REF!</definedName>
    <definedName name="A9LQR" localSheetId="15">[1]INPUT!#REF!</definedName>
    <definedName name="A9LQR" localSheetId="44">[1]INPUT!#REF!</definedName>
    <definedName name="A9LQR" localSheetId="43">[1]INPUT!#REF!</definedName>
    <definedName name="A9LQR" localSheetId="42">[1]INPUT!#REF!</definedName>
    <definedName name="A9LQR">[1]INPUT!#REF!</definedName>
    <definedName name="AA" localSheetId="4" hidden="1">[16]날개벽수량표!#REF!</definedName>
    <definedName name="AA" localSheetId="13" hidden="1">[16]날개벽수량표!#REF!</definedName>
    <definedName name="AA" localSheetId="34" hidden="1">[16]날개벽수량표!#REF!</definedName>
    <definedName name="AA" localSheetId="35" hidden="1">[16]날개벽수량표!#REF!</definedName>
    <definedName name="AA" localSheetId="46" hidden="1">[16]날개벽수량표!#REF!</definedName>
    <definedName name="AA" localSheetId="40" hidden="1">[16]날개벽수량표!#REF!</definedName>
    <definedName name="AA" localSheetId="32" hidden="1">[16]날개벽수량표!#REF!</definedName>
    <definedName name="AA" localSheetId="25">#REF!</definedName>
    <definedName name="AA" localSheetId="26" hidden="1">[16]날개벽수량표!#REF!</definedName>
    <definedName name="AA" localSheetId="2">#REF!</definedName>
    <definedName name="AA" localSheetId="44" hidden="1">[16]날개벽수량표!#REF!</definedName>
    <definedName name="aa" localSheetId="43">'[20]A-4'!#REF!</definedName>
    <definedName name="AA" localSheetId="42" hidden="1">[16]날개벽수량표!#REF!</definedName>
    <definedName name="aa">'[20]A-4'!#REF!</definedName>
    <definedName name="aaa" localSheetId="4">#REF!</definedName>
    <definedName name="aaa" localSheetId="13">#REF!</definedName>
    <definedName name="AAA" localSheetId="34" hidden="1">[16]날개벽수량표!#REF!</definedName>
    <definedName name="AAA" localSheetId="35" hidden="1">[16]날개벽수량표!#REF!</definedName>
    <definedName name="AAA" localSheetId="46" hidden="1">[16]날개벽수량표!#REF!</definedName>
    <definedName name="AAA" localSheetId="40" hidden="1">[16]날개벽수량표!#REF!</definedName>
    <definedName name="AAA" localSheetId="32" hidden="1">[16]날개벽수량표!#REF!</definedName>
    <definedName name="aaa" localSheetId="3">#REF!</definedName>
    <definedName name="aaa" localSheetId="12">#REF!</definedName>
    <definedName name="aaa" localSheetId="15">#REF!</definedName>
    <definedName name="aaa" localSheetId="25">#REF!</definedName>
    <definedName name="AAA" localSheetId="26" hidden="1">[16]날개벽수량표!#REF!</definedName>
    <definedName name="AAA" localSheetId="44" hidden="1">[16]날개벽수량표!#REF!</definedName>
    <definedName name="aaa" localSheetId="43">#REF!</definedName>
    <definedName name="AAA" localSheetId="29" hidden="1">[16]날개벽수량표!#REF!</definedName>
    <definedName name="AAA" localSheetId="42" hidden="1">[16]날개벽수량표!#REF!</definedName>
    <definedName name="aaa">#REF!</definedName>
    <definedName name="AAAA" localSheetId="14">#REF!</definedName>
    <definedName name="AAAA" localSheetId="4">#REF!</definedName>
    <definedName name="AAAA" localSheetId="13">#REF!</definedName>
    <definedName name="AAAA" localSheetId="34">#REF!</definedName>
    <definedName name="AAAA" localSheetId="35">#REF!</definedName>
    <definedName name="AAAA" localSheetId="46">#REF!</definedName>
    <definedName name="AAAA" localSheetId="40">#REF!</definedName>
    <definedName name="AAAA" localSheetId="25">#REF!</definedName>
    <definedName name="AAAA" localSheetId="26">#REF!</definedName>
    <definedName name="AAAA" localSheetId="44">#REF!</definedName>
    <definedName name="AAAA" localSheetId="50">#REF!</definedName>
    <definedName name="AAAA" localSheetId="43">#REF!</definedName>
    <definedName name="AAAA" localSheetId="42">#REF!</definedName>
    <definedName name="AAAA">#REF!</definedName>
    <definedName name="aaaaa" localSheetId="38" hidden="1">{#N/A,#N/A,FALSE,"조골재"}</definedName>
    <definedName name="aaaaa" localSheetId="14" hidden="1">{#N/A,#N/A,FALSE,"조골재"}</definedName>
    <definedName name="aaaaa" localSheetId="4" hidden="1">{#N/A,#N/A,FALSE,"조골재"}</definedName>
    <definedName name="aaaaa" localSheetId="13" hidden="1">{#N/A,#N/A,FALSE,"조골재"}</definedName>
    <definedName name="aaaaa" localSheetId="28" hidden="1">{#N/A,#N/A,FALSE,"조골재"}</definedName>
    <definedName name="aaaaa" localSheetId="34" hidden="1">{#N/A,#N/A,FALSE,"조골재"}</definedName>
    <definedName name="aaaaa" localSheetId="35" hidden="1">{#N/A,#N/A,FALSE,"조골재"}</definedName>
    <definedName name="aaaaa" localSheetId="25" hidden="1">{#N/A,#N/A,FALSE,"조골재"}</definedName>
    <definedName name="aaaaa" localSheetId="41" hidden="1">{#N/A,#N/A,FALSE,"조골재"}</definedName>
    <definedName name="aaaaa" localSheetId="26" hidden="1">{#N/A,#N/A,FALSE,"조골재"}</definedName>
    <definedName name="aaaaa" localSheetId="45" hidden="1">{#N/A,#N/A,FALSE,"조골재"}</definedName>
    <definedName name="aaaaa" localSheetId="50" hidden="1">{#N/A,#N/A,FALSE,"조골재"}</definedName>
    <definedName name="aaaaa" localSheetId="29" hidden="1">{#N/A,#N/A,FALSE,"조골재"}</definedName>
    <definedName name="aaaaa" localSheetId="42" hidden="1">{#N/A,#N/A,FALSE,"조골재"}</definedName>
    <definedName name="aaaaa" hidden="1">{#N/A,#N/A,FALSE,"조골재"}</definedName>
    <definedName name="AAAAAA" localSheetId="38" hidden="1">[21]날개벽수량표!#REF!</definedName>
    <definedName name="AAAAAA" localSheetId="4" hidden="1">[21]날개벽수량표!#REF!</definedName>
    <definedName name="AAAAAA" localSheetId="13" hidden="1">[21]날개벽수량표!#REF!</definedName>
    <definedName name="AAAAAA" localSheetId="34" hidden="1">[21]날개벽수량표!#REF!</definedName>
    <definedName name="AAAAAA" localSheetId="35" hidden="1">[21]날개벽수량표!#REF!</definedName>
    <definedName name="AAAAAA" localSheetId="51" hidden="1">[21]날개벽수량표!#REF!</definedName>
    <definedName name="AAAAAA" localSheetId="46" hidden="1">[21]날개벽수량표!#REF!</definedName>
    <definedName name="AAAAAA" localSheetId="40" hidden="1">[21]날개벽수량표!#REF!</definedName>
    <definedName name="AAAAAA" localSheetId="32" hidden="1">[21]날개벽수량표!#REF!</definedName>
    <definedName name="AAAAAA" localSheetId="25" hidden="1">[22]날개벽수량표!#REF!</definedName>
    <definedName name="AAAAAA" localSheetId="26" hidden="1">[21]날개벽수량표!#REF!</definedName>
    <definedName name="AAAAAA" localSheetId="2" hidden="1">[22]날개벽수량표!#REF!</definedName>
    <definedName name="AAAAAA" localSheetId="49" hidden="1">[21]날개벽수량표!#REF!</definedName>
    <definedName name="AAAAAA" localSheetId="44" hidden="1">[21]날개벽수량표!#REF!</definedName>
    <definedName name="AAAAAA" localSheetId="52" hidden="1">[21]날개벽수량표!#REF!</definedName>
    <definedName name="AAAAAA" localSheetId="43" hidden="1">[21]날개벽수량표!#REF!</definedName>
    <definedName name="AAAAAA" localSheetId="29" hidden="1">[21]날개벽수량표!#REF!</definedName>
    <definedName name="AAAAAA" localSheetId="42" hidden="1">[21]날개벽수량표!#REF!</definedName>
    <definedName name="AAAAAA" hidden="1">[21]날개벽수량표!#REF!</definedName>
    <definedName name="aaaaaaa" localSheetId="26">[23]포장공!$AW$111</definedName>
    <definedName name="aaaaaaa" localSheetId="2">[24]포장공!$AW$111</definedName>
    <definedName name="aaaaaaa" localSheetId="50">[25]포장공!$AW$111</definedName>
    <definedName name="aaaaaaa" localSheetId="43">[23]포장공!$AW$111</definedName>
    <definedName name="aaaaaaa">[23]포장공!$AW$111</definedName>
    <definedName name="aaaaaaaaaa" localSheetId="38" hidden="1">{#N/A,#N/A,FALSE,"운반시간"}</definedName>
    <definedName name="aaaaaaaaaa" localSheetId="14" hidden="1">{#N/A,#N/A,FALSE,"운반시간"}</definedName>
    <definedName name="aaaaaaaaaa" localSheetId="4" hidden="1">{#N/A,#N/A,FALSE,"운반시간"}</definedName>
    <definedName name="aaaaaaaaaa" localSheetId="13" hidden="1">{#N/A,#N/A,FALSE,"운반시간"}</definedName>
    <definedName name="aaaaaaaaaa" localSheetId="28" hidden="1">{#N/A,#N/A,FALSE,"운반시간"}</definedName>
    <definedName name="aaaaaaaaaa" localSheetId="34" hidden="1">{#N/A,#N/A,FALSE,"운반시간"}</definedName>
    <definedName name="aaaaaaaaaa" localSheetId="35" hidden="1">{#N/A,#N/A,FALSE,"운반시간"}</definedName>
    <definedName name="aaaaaaaaaa" localSheetId="25" hidden="1">{#N/A,#N/A,FALSE,"운반시간"}</definedName>
    <definedName name="aaaaaaaaaa" localSheetId="41" hidden="1">{#N/A,#N/A,FALSE,"운반시간"}</definedName>
    <definedName name="aaaaaaaaaa" localSheetId="26" hidden="1">{#N/A,#N/A,FALSE,"운반시간"}</definedName>
    <definedName name="aaaaaaaaaa" localSheetId="45" hidden="1">{#N/A,#N/A,FALSE,"운반시간"}</definedName>
    <definedName name="aaaaaaaaaa" localSheetId="50" hidden="1">{#N/A,#N/A,FALSE,"운반시간"}</definedName>
    <definedName name="aaaaaaaaaa" localSheetId="29" hidden="1">{#N/A,#N/A,FALSE,"운반시간"}</definedName>
    <definedName name="aaaaaaaaaa" localSheetId="42" hidden="1">{#N/A,#N/A,FALSE,"운반시간"}</definedName>
    <definedName name="aaaaaaaaaa" hidden="1">{#N/A,#N/A,FALSE,"운반시간"}</definedName>
    <definedName name="aaaaaaaaaaaaaaaaaaaa" localSheetId="4" hidden="1">#REF!</definedName>
    <definedName name="aaaaaaaaaaaaaaaaaaaa" localSheetId="13" hidden="1">#REF!</definedName>
    <definedName name="aaaaaaaaaaaaaaaaaaaa" localSheetId="28" hidden="1">#REF!</definedName>
    <definedName name="aaaaaaaaaaaaaaaaaaaa" localSheetId="34" hidden="1">#REF!</definedName>
    <definedName name="aaaaaaaaaaaaaaaaaaaa" localSheetId="35" hidden="1">#REF!</definedName>
    <definedName name="aaaaaaaaaaaaaaaaaaaa" localSheetId="46" hidden="1">#REF!</definedName>
    <definedName name="aaaaaaaaaaaaaaaaaaaa" localSheetId="40" hidden="1">#REF!</definedName>
    <definedName name="aaaaaaaaaaaaaaaaaaaa" localSheetId="25" hidden="1">#REF!</definedName>
    <definedName name="aaaaaaaaaaaaaaaaaaaa" localSheetId="26" hidden="1">#REF!</definedName>
    <definedName name="aaaaaaaaaaaaaaaaaaaa" localSheetId="44" hidden="1">#REF!</definedName>
    <definedName name="aaaaaaaaaaaaaaaaaaaa" localSheetId="45" hidden="1">#REF!</definedName>
    <definedName name="aaaaaaaaaaaaaaaaaaaa" localSheetId="42" hidden="1">#REF!</definedName>
    <definedName name="aaaaaaaaaaaaaaaaaaaa" hidden="1">#REF!</definedName>
    <definedName name="ac" localSheetId="4">[13]법면블럭!#REF!</definedName>
    <definedName name="ac" localSheetId="13">[13]법면블럭!#REF!</definedName>
    <definedName name="ac" localSheetId="35">#REF!</definedName>
    <definedName name="ac" localSheetId="40">#REF!</definedName>
    <definedName name="ac" localSheetId="25">#REF!</definedName>
    <definedName name="ac" localSheetId="26">[14]법면블럭!#REF!</definedName>
    <definedName name="ac" localSheetId="44">#REF!</definedName>
    <definedName name="ac" localSheetId="42">#REF!</definedName>
    <definedName name="ac">#REF!</definedName>
    <definedName name="ACD10L" localSheetId="38">[26]INPUT!#REF!</definedName>
    <definedName name="ACD10L" localSheetId="4">[26]INPUT!#REF!</definedName>
    <definedName name="ACD10L" localSheetId="13">[26]INPUT!#REF!</definedName>
    <definedName name="ACD10L" localSheetId="28">[26]INPUT!#REF!</definedName>
    <definedName name="ACD10L" localSheetId="34">[26]INPUT!#REF!</definedName>
    <definedName name="ACD10L" localSheetId="35">[26]INPUT!#REF!</definedName>
    <definedName name="ACD10L" localSheetId="46">[26]INPUT!#REF!</definedName>
    <definedName name="ACD10L" localSheetId="40">[26]INPUT!#REF!</definedName>
    <definedName name="ACD10L" localSheetId="3">[26]INPUT!#REF!</definedName>
    <definedName name="ACD10L" localSheetId="12">[26]INPUT!#REF!</definedName>
    <definedName name="ACD10L" localSheetId="15">[26]INPUT!#REF!</definedName>
    <definedName name="ACD10L" localSheetId="44">[26]INPUT!#REF!</definedName>
    <definedName name="ACD10L" localSheetId="45">[26]INPUT!#REF!</definedName>
    <definedName name="ACD10L" localSheetId="50">[26]INPUT!#REF!</definedName>
    <definedName name="ACD10L" localSheetId="43">[26]INPUT!#REF!</definedName>
    <definedName name="ACD10L" localSheetId="42">[26]INPUT!#REF!</definedName>
    <definedName name="ACD10L">[26]INPUT!#REF!</definedName>
    <definedName name="ACD10R" localSheetId="4">[26]INPUT!#REF!</definedName>
    <definedName name="ACD10R" localSheetId="13">[26]INPUT!#REF!</definedName>
    <definedName name="ACD10R" localSheetId="35">[26]INPUT!#REF!</definedName>
    <definedName name="ACD10R" localSheetId="46">[26]INPUT!#REF!</definedName>
    <definedName name="ACD10R" localSheetId="40">[26]INPUT!#REF!</definedName>
    <definedName name="ACD10R" localSheetId="3">[26]INPUT!#REF!</definedName>
    <definedName name="ACD10R" localSheetId="12">[26]INPUT!#REF!</definedName>
    <definedName name="ACD10R" localSheetId="15">[26]INPUT!#REF!</definedName>
    <definedName name="ACD10R" localSheetId="44">[26]INPUT!#REF!</definedName>
    <definedName name="ACD10R" localSheetId="50">[26]INPUT!#REF!</definedName>
    <definedName name="ACD10R" localSheetId="43">[26]INPUT!#REF!</definedName>
    <definedName name="ACD10R" localSheetId="42">[26]INPUT!#REF!</definedName>
    <definedName name="ACD10R">[26]INPUT!#REF!</definedName>
    <definedName name="ACD3L" localSheetId="4">[26]INPUT!#REF!</definedName>
    <definedName name="ACD3L" localSheetId="13">[26]INPUT!#REF!</definedName>
    <definedName name="ACD3L" localSheetId="35">[26]INPUT!#REF!</definedName>
    <definedName name="ACD3L" localSheetId="46">[26]INPUT!#REF!</definedName>
    <definedName name="ACD3L" localSheetId="40">[26]INPUT!#REF!</definedName>
    <definedName name="ACD3L" localSheetId="3">[26]INPUT!#REF!</definedName>
    <definedName name="ACD3L" localSheetId="12">[26]INPUT!#REF!</definedName>
    <definedName name="ACD3L" localSheetId="15">[26]INPUT!#REF!</definedName>
    <definedName name="ACD3L" localSheetId="44">[26]INPUT!#REF!</definedName>
    <definedName name="ACD3L" localSheetId="43">[26]INPUT!#REF!</definedName>
    <definedName name="ACD3L" localSheetId="42">[26]INPUT!#REF!</definedName>
    <definedName name="ACD3L">[26]INPUT!#REF!</definedName>
    <definedName name="ACD3R" localSheetId="4">[26]INPUT!#REF!</definedName>
    <definedName name="ACD3R" localSheetId="13">[26]INPUT!#REF!</definedName>
    <definedName name="ACD3R" localSheetId="35">[26]INPUT!#REF!</definedName>
    <definedName name="ACD3R" localSheetId="46">[26]INPUT!#REF!</definedName>
    <definedName name="ACD3R" localSheetId="40">[26]INPUT!#REF!</definedName>
    <definedName name="ACD3R" localSheetId="3">[26]INPUT!#REF!</definedName>
    <definedName name="ACD3R" localSheetId="12">[26]INPUT!#REF!</definedName>
    <definedName name="ACD3R" localSheetId="15">[26]INPUT!#REF!</definedName>
    <definedName name="ACD3R" localSheetId="44">[26]INPUT!#REF!</definedName>
    <definedName name="ACD3R" localSheetId="43">[26]INPUT!#REF!</definedName>
    <definedName name="ACD3R" localSheetId="42">[26]INPUT!#REF!</definedName>
    <definedName name="ACD3R">[26]INPUT!#REF!</definedName>
    <definedName name="ACD4L" localSheetId="4">[26]INPUT!#REF!</definedName>
    <definedName name="ACD4L" localSheetId="13">[26]INPUT!#REF!</definedName>
    <definedName name="ACD4L" localSheetId="35">[26]INPUT!#REF!</definedName>
    <definedName name="ACD4L" localSheetId="46">[26]INPUT!#REF!</definedName>
    <definedName name="ACD4L" localSheetId="40">[26]INPUT!#REF!</definedName>
    <definedName name="ACD4L" localSheetId="3">[26]INPUT!#REF!</definedName>
    <definedName name="ACD4L" localSheetId="12">[26]INPUT!#REF!</definedName>
    <definedName name="ACD4L" localSheetId="15">[26]INPUT!#REF!</definedName>
    <definedName name="ACD4L" localSheetId="44">[26]INPUT!#REF!</definedName>
    <definedName name="ACD4L" localSheetId="43">[26]INPUT!#REF!</definedName>
    <definedName name="ACD4L" localSheetId="42">[26]INPUT!#REF!</definedName>
    <definedName name="ACD4L">[26]INPUT!#REF!</definedName>
    <definedName name="ACD4R" localSheetId="4">[26]INPUT!#REF!</definedName>
    <definedName name="ACD4R" localSheetId="13">[26]INPUT!#REF!</definedName>
    <definedName name="ACD4R" localSheetId="35">[26]INPUT!#REF!</definedName>
    <definedName name="ACD4R" localSheetId="46">[26]INPUT!#REF!</definedName>
    <definedName name="ACD4R" localSheetId="40">[26]INPUT!#REF!</definedName>
    <definedName name="ACD4R" localSheetId="3">[26]INPUT!#REF!</definedName>
    <definedName name="ACD4R" localSheetId="12">[26]INPUT!#REF!</definedName>
    <definedName name="ACD4R" localSheetId="15">[26]INPUT!#REF!</definedName>
    <definedName name="ACD4R" localSheetId="44">[26]INPUT!#REF!</definedName>
    <definedName name="ACD4R" localSheetId="43">[26]INPUT!#REF!</definedName>
    <definedName name="ACD4R" localSheetId="42">[26]INPUT!#REF!</definedName>
    <definedName name="ACD4R">[26]INPUT!#REF!</definedName>
    <definedName name="ACD5L" localSheetId="4">[26]INPUT!#REF!</definedName>
    <definedName name="ACD5L" localSheetId="13">[26]INPUT!#REF!</definedName>
    <definedName name="ACD5L" localSheetId="35">[26]INPUT!#REF!</definedName>
    <definedName name="ACD5L" localSheetId="46">[26]INPUT!#REF!</definedName>
    <definedName name="ACD5L" localSheetId="40">[26]INPUT!#REF!</definedName>
    <definedName name="ACD5L" localSheetId="3">[26]INPUT!#REF!</definedName>
    <definedName name="ACD5L" localSheetId="12">[26]INPUT!#REF!</definedName>
    <definedName name="ACD5L" localSheetId="15">[26]INPUT!#REF!</definedName>
    <definedName name="ACD5L" localSheetId="44">[26]INPUT!#REF!</definedName>
    <definedName name="ACD5L" localSheetId="43">[26]INPUT!#REF!</definedName>
    <definedName name="ACD5L" localSheetId="42">[26]INPUT!#REF!</definedName>
    <definedName name="ACD5L">[26]INPUT!#REF!</definedName>
    <definedName name="ACD5R" localSheetId="4">[26]INPUT!#REF!</definedName>
    <definedName name="ACD5R" localSheetId="13">[26]INPUT!#REF!</definedName>
    <definedName name="ACD5R" localSheetId="35">[26]INPUT!#REF!</definedName>
    <definedName name="ACD5R" localSheetId="46">[26]INPUT!#REF!</definedName>
    <definedName name="ACD5R" localSheetId="40">[26]INPUT!#REF!</definedName>
    <definedName name="ACD5R" localSheetId="3">[26]INPUT!#REF!</definedName>
    <definedName name="ACD5R" localSheetId="12">[26]INPUT!#REF!</definedName>
    <definedName name="ACD5R" localSheetId="15">[26]INPUT!#REF!</definedName>
    <definedName name="ACD5R" localSheetId="44">[26]INPUT!#REF!</definedName>
    <definedName name="ACD5R" localSheetId="43">[26]INPUT!#REF!</definedName>
    <definedName name="ACD5R" localSheetId="42">[26]INPUT!#REF!</definedName>
    <definedName name="ACD5R">[26]INPUT!#REF!</definedName>
    <definedName name="ACD6L" localSheetId="4">[26]INPUT!#REF!</definedName>
    <definedName name="ACD6L" localSheetId="13">[26]INPUT!#REF!</definedName>
    <definedName name="ACD6L" localSheetId="35">[26]INPUT!#REF!</definedName>
    <definedName name="ACD6L" localSheetId="46">[26]INPUT!#REF!</definedName>
    <definedName name="ACD6L" localSheetId="40">[26]INPUT!#REF!</definedName>
    <definedName name="ACD6L" localSheetId="3">[26]INPUT!#REF!</definedName>
    <definedName name="ACD6L" localSheetId="12">[26]INPUT!#REF!</definedName>
    <definedName name="ACD6L" localSheetId="15">[26]INPUT!#REF!</definedName>
    <definedName name="ACD6L" localSheetId="44">[26]INPUT!#REF!</definedName>
    <definedName name="ACD6L" localSheetId="43">[26]INPUT!#REF!</definedName>
    <definedName name="ACD6L" localSheetId="42">[26]INPUT!#REF!</definedName>
    <definedName name="ACD6L">[26]INPUT!#REF!</definedName>
    <definedName name="ACD6R" localSheetId="4">[26]INPUT!#REF!</definedName>
    <definedName name="ACD6R" localSheetId="13">[26]INPUT!#REF!</definedName>
    <definedName name="ACD6R" localSheetId="35">[26]INPUT!#REF!</definedName>
    <definedName name="ACD6R" localSheetId="46">[26]INPUT!#REF!</definedName>
    <definedName name="ACD6R" localSheetId="40">[26]INPUT!#REF!</definedName>
    <definedName name="ACD6R" localSheetId="3">[26]INPUT!#REF!</definedName>
    <definedName name="ACD6R" localSheetId="12">[26]INPUT!#REF!</definedName>
    <definedName name="ACD6R" localSheetId="15">[26]INPUT!#REF!</definedName>
    <definedName name="ACD6R" localSheetId="44">[26]INPUT!#REF!</definedName>
    <definedName name="ACD6R" localSheetId="43">[26]INPUT!#REF!</definedName>
    <definedName name="ACD6R" localSheetId="42">[26]INPUT!#REF!</definedName>
    <definedName name="ACD6R">[26]INPUT!#REF!</definedName>
    <definedName name="ACD7L" localSheetId="4">[26]INPUT!#REF!</definedName>
    <definedName name="ACD7L" localSheetId="13">[26]INPUT!#REF!</definedName>
    <definedName name="ACD7L" localSheetId="35">[26]INPUT!#REF!</definedName>
    <definedName name="ACD7L" localSheetId="46">[26]INPUT!#REF!</definedName>
    <definedName name="ACD7L" localSheetId="40">[26]INPUT!#REF!</definedName>
    <definedName name="ACD7L" localSheetId="3">[26]INPUT!#REF!</definedName>
    <definedName name="ACD7L" localSheetId="12">[26]INPUT!#REF!</definedName>
    <definedName name="ACD7L" localSheetId="15">[26]INPUT!#REF!</definedName>
    <definedName name="ACD7L" localSheetId="44">[26]INPUT!#REF!</definedName>
    <definedName name="ACD7L" localSheetId="43">[26]INPUT!#REF!</definedName>
    <definedName name="ACD7L" localSheetId="42">[26]INPUT!#REF!</definedName>
    <definedName name="ACD7L">[26]INPUT!#REF!</definedName>
    <definedName name="ACD7R" localSheetId="4">[26]INPUT!#REF!</definedName>
    <definedName name="ACD7R" localSheetId="13">[26]INPUT!#REF!</definedName>
    <definedName name="ACD7R" localSheetId="35">[26]INPUT!#REF!</definedName>
    <definedName name="ACD7R" localSheetId="46">[26]INPUT!#REF!</definedName>
    <definedName name="ACD7R" localSheetId="40">[26]INPUT!#REF!</definedName>
    <definedName name="ACD7R" localSheetId="3">[26]INPUT!#REF!</definedName>
    <definedName name="ACD7R" localSheetId="12">[26]INPUT!#REF!</definedName>
    <definedName name="ACD7R" localSheetId="15">[26]INPUT!#REF!</definedName>
    <definedName name="ACD7R" localSheetId="44">[26]INPUT!#REF!</definedName>
    <definedName name="ACD7R" localSheetId="43">[26]INPUT!#REF!</definedName>
    <definedName name="ACD7R" localSheetId="42">[26]INPUT!#REF!</definedName>
    <definedName name="ACD7R">[26]INPUT!#REF!</definedName>
    <definedName name="ACD8L" localSheetId="4">[26]INPUT!#REF!</definedName>
    <definedName name="ACD8L" localSheetId="13">[26]INPUT!#REF!</definedName>
    <definedName name="ACD8L" localSheetId="35">[26]INPUT!#REF!</definedName>
    <definedName name="ACD8L" localSheetId="46">[26]INPUT!#REF!</definedName>
    <definedName name="ACD8L" localSheetId="40">[26]INPUT!#REF!</definedName>
    <definedName name="ACD8L" localSheetId="3">[26]INPUT!#REF!</definedName>
    <definedName name="ACD8L" localSheetId="12">[26]INPUT!#REF!</definedName>
    <definedName name="ACD8L" localSheetId="15">[26]INPUT!#REF!</definedName>
    <definedName name="ACD8L" localSheetId="44">[26]INPUT!#REF!</definedName>
    <definedName name="ACD8L" localSheetId="43">[26]INPUT!#REF!</definedName>
    <definedName name="ACD8L" localSheetId="42">[26]INPUT!#REF!</definedName>
    <definedName name="ACD8L">[26]INPUT!#REF!</definedName>
    <definedName name="ACD8R" localSheetId="4">[26]INPUT!#REF!</definedName>
    <definedName name="ACD8R" localSheetId="13">[26]INPUT!#REF!</definedName>
    <definedName name="ACD8R" localSheetId="35">[26]INPUT!#REF!</definedName>
    <definedName name="ACD8R" localSheetId="46">[26]INPUT!#REF!</definedName>
    <definedName name="ACD8R" localSheetId="40">[26]INPUT!#REF!</definedName>
    <definedName name="ACD8R" localSheetId="3">[26]INPUT!#REF!</definedName>
    <definedName name="ACD8R" localSheetId="12">[26]INPUT!#REF!</definedName>
    <definedName name="ACD8R" localSheetId="15">[26]INPUT!#REF!</definedName>
    <definedName name="ACD8R" localSheetId="44">[26]INPUT!#REF!</definedName>
    <definedName name="ACD8R" localSheetId="43">[26]INPUT!#REF!</definedName>
    <definedName name="ACD8R" localSheetId="42">[26]INPUT!#REF!</definedName>
    <definedName name="ACD8R">[26]INPUT!#REF!</definedName>
    <definedName name="ACD9L" localSheetId="4">[26]INPUT!#REF!</definedName>
    <definedName name="ACD9L" localSheetId="13">[26]INPUT!#REF!</definedName>
    <definedName name="ACD9L" localSheetId="35">[26]INPUT!#REF!</definedName>
    <definedName name="ACD9L" localSheetId="46">[26]INPUT!#REF!</definedName>
    <definedName name="ACD9L" localSheetId="40">[26]INPUT!#REF!</definedName>
    <definedName name="ACD9L" localSheetId="3">[26]INPUT!#REF!</definedName>
    <definedName name="ACD9L" localSheetId="12">[26]INPUT!#REF!</definedName>
    <definedName name="ACD9L" localSheetId="15">[26]INPUT!#REF!</definedName>
    <definedName name="ACD9L" localSheetId="44">[26]INPUT!#REF!</definedName>
    <definedName name="ACD9L" localSheetId="43">[26]INPUT!#REF!</definedName>
    <definedName name="ACD9L" localSheetId="42">[26]INPUT!#REF!</definedName>
    <definedName name="ACD9L">[26]INPUT!#REF!</definedName>
    <definedName name="ACD9R" localSheetId="4">[26]INPUT!#REF!</definedName>
    <definedName name="ACD9R" localSheetId="13">[26]INPUT!#REF!</definedName>
    <definedName name="ACD9R" localSheetId="35">[26]INPUT!#REF!</definedName>
    <definedName name="ACD9R" localSheetId="46">[26]INPUT!#REF!</definedName>
    <definedName name="ACD9R" localSheetId="40">[26]INPUT!#REF!</definedName>
    <definedName name="ACD9R" localSheetId="3">[26]INPUT!#REF!</definedName>
    <definedName name="ACD9R" localSheetId="12">[26]INPUT!#REF!</definedName>
    <definedName name="ACD9R" localSheetId="15">[26]INPUT!#REF!</definedName>
    <definedName name="ACD9R" localSheetId="44">[26]INPUT!#REF!</definedName>
    <definedName name="ACD9R" localSheetId="43">[26]INPUT!#REF!</definedName>
    <definedName name="ACD9R" localSheetId="42">[26]INPUT!#REF!</definedName>
    <definedName name="ACD9R">[26]INPUT!#REF!</definedName>
    <definedName name="ACE10L" localSheetId="4">[26]INPUT!#REF!</definedName>
    <definedName name="ACE10L" localSheetId="13">[26]INPUT!#REF!</definedName>
    <definedName name="ACE10L" localSheetId="35">[26]INPUT!#REF!</definedName>
    <definedName name="ACE10L" localSheetId="46">[26]INPUT!#REF!</definedName>
    <definedName name="ACE10L" localSheetId="40">[26]INPUT!#REF!</definedName>
    <definedName name="ACE10L" localSheetId="3">[26]INPUT!#REF!</definedName>
    <definedName name="ACE10L" localSheetId="12">[26]INPUT!#REF!</definedName>
    <definedName name="ACE10L" localSheetId="15">[26]INPUT!#REF!</definedName>
    <definedName name="ACE10L" localSheetId="44">[26]INPUT!#REF!</definedName>
    <definedName name="ACE10L" localSheetId="43">[26]INPUT!#REF!</definedName>
    <definedName name="ACE10L" localSheetId="42">[26]INPUT!#REF!</definedName>
    <definedName name="ACE10L">[26]INPUT!#REF!</definedName>
    <definedName name="ACE10R" localSheetId="4">[26]INPUT!#REF!</definedName>
    <definedName name="ACE10R" localSheetId="13">[26]INPUT!#REF!</definedName>
    <definedName name="ACE10R" localSheetId="35">[26]INPUT!#REF!</definedName>
    <definedName name="ACE10R" localSheetId="46">[26]INPUT!#REF!</definedName>
    <definedName name="ACE10R" localSheetId="40">[26]INPUT!#REF!</definedName>
    <definedName name="ACE10R" localSheetId="3">[26]INPUT!#REF!</definedName>
    <definedName name="ACE10R" localSheetId="12">[26]INPUT!#REF!</definedName>
    <definedName name="ACE10R" localSheetId="15">[26]INPUT!#REF!</definedName>
    <definedName name="ACE10R" localSheetId="44">[26]INPUT!#REF!</definedName>
    <definedName name="ACE10R" localSheetId="43">[26]INPUT!#REF!</definedName>
    <definedName name="ACE10R" localSheetId="42">[26]INPUT!#REF!</definedName>
    <definedName name="ACE10R">[26]INPUT!#REF!</definedName>
    <definedName name="ACE3L" localSheetId="4">[26]INPUT!#REF!</definedName>
    <definedName name="ACE3L" localSheetId="13">[26]INPUT!#REF!</definedName>
    <definedName name="ACE3L" localSheetId="35">[26]INPUT!#REF!</definedName>
    <definedName name="ACE3L" localSheetId="46">[26]INPUT!#REF!</definedName>
    <definedName name="ACE3L" localSheetId="40">[26]INPUT!#REF!</definedName>
    <definedName name="ACE3L" localSheetId="3">[26]INPUT!#REF!</definedName>
    <definedName name="ACE3L" localSheetId="12">[26]INPUT!#REF!</definedName>
    <definedName name="ACE3L" localSheetId="15">[26]INPUT!#REF!</definedName>
    <definedName name="ACE3L" localSheetId="44">[26]INPUT!#REF!</definedName>
    <definedName name="ACE3L" localSheetId="43">[26]INPUT!#REF!</definedName>
    <definedName name="ACE3L" localSheetId="42">[26]INPUT!#REF!</definedName>
    <definedName name="ACE3L">[26]INPUT!#REF!</definedName>
    <definedName name="ACE3R" localSheetId="4">[26]INPUT!#REF!</definedName>
    <definedName name="ACE3R" localSheetId="13">[26]INPUT!#REF!</definedName>
    <definedName name="ACE3R" localSheetId="35">[26]INPUT!#REF!</definedName>
    <definedName name="ACE3R" localSheetId="46">[26]INPUT!#REF!</definedName>
    <definedName name="ACE3R" localSheetId="40">[26]INPUT!#REF!</definedName>
    <definedName name="ACE3R" localSheetId="3">[26]INPUT!#REF!</definedName>
    <definedName name="ACE3R" localSheetId="12">[26]INPUT!#REF!</definedName>
    <definedName name="ACE3R" localSheetId="15">[26]INPUT!#REF!</definedName>
    <definedName name="ACE3R" localSheetId="44">[26]INPUT!#REF!</definedName>
    <definedName name="ACE3R" localSheetId="43">[26]INPUT!#REF!</definedName>
    <definedName name="ACE3R" localSheetId="42">[26]INPUT!#REF!</definedName>
    <definedName name="ACE3R">[26]INPUT!#REF!</definedName>
    <definedName name="ACE4L" localSheetId="4">[26]INPUT!#REF!</definedName>
    <definedName name="ACE4L" localSheetId="13">[26]INPUT!#REF!</definedName>
    <definedName name="ACE4L" localSheetId="35">[26]INPUT!#REF!</definedName>
    <definedName name="ACE4L" localSheetId="46">[26]INPUT!#REF!</definedName>
    <definedName name="ACE4L" localSheetId="40">[26]INPUT!#REF!</definedName>
    <definedName name="ACE4L" localSheetId="3">[26]INPUT!#REF!</definedName>
    <definedName name="ACE4L" localSheetId="12">[26]INPUT!#REF!</definedName>
    <definedName name="ACE4L" localSheetId="15">[26]INPUT!#REF!</definedName>
    <definedName name="ACE4L" localSheetId="44">[26]INPUT!#REF!</definedName>
    <definedName name="ACE4L" localSheetId="43">[26]INPUT!#REF!</definedName>
    <definedName name="ACE4L" localSheetId="42">[26]INPUT!#REF!</definedName>
    <definedName name="ACE4L">[26]INPUT!#REF!</definedName>
    <definedName name="ACE4R" localSheetId="4">[26]INPUT!#REF!</definedName>
    <definedName name="ACE4R" localSheetId="13">[26]INPUT!#REF!</definedName>
    <definedName name="ACE4R" localSheetId="35">[26]INPUT!#REF!</definedName>
    <definedName name="ACE4R" localSheetId="46">[26]INPUT!#REF!</definedName>
    <definedName name="ACE4R" localSheetId="40">[26]INPUT!#REF!</definedName>
    <definedName name="ACE4R" localSheetId="3">[26]INPUT!#REF!</definedName>
    <definedName name="ACE4R" localSheetId="12">[26]INPUT!#REF!</definedName>
    <definedName name="ACE4R" localSheetId="15">[26]INPUT!#REF!</definedName>
    <definedName name="ACE4R" localSheetId="44">[26]INPUT!#REF!</definedName>
    <definedName name="ACE4R" localSheetId="43">[26]INPUT!#REF!</definedName>
    <definedName name="ACE4R" localSheetId="42">[26]INPUT!#REF!</definedName>
    <definedName name="ACE4R">[26]INPUT!#REF!</definedName>
    <definedName name="ACE5L" localSheetId="4">[26]INPUT!#REF!</definedName>
    <definedName name="ACE5L" localSheetId="13">[26]INPUT!#REF!</definedName>
    <definedName name="ACE5L" localSheetId="35">[26]INPUT!#REF!</definedName>
    <definedName name="ACE5L" localSheetId="46">[26]INPUT!#REF!</definedName>
    <definedName name="ACE5L" localSheetId="40">[26]INPUT!#REF!</definedName>
    <definedName name="ACE5L" localSheetId="3">[26]INPUT!#REF!</definedName>
    <definedName name="ACE5L" localSheetId="12">[26]INPUT!#REF!</definedName>
    <definedName name="ACE5L" localSheetId="15">[26]INPUT!#REF!</definedName>
    <definedName name="ACE5L" localSheetId="44">[26]INPUT!#REF!</definedName>
    <definedName name="ACE5L" localSheetId="43">[26]INPUT!#REF!</definedName>
    <definedName name="ACE5L" localSheetId="42">[26]INPUT!#REF!</definedName>
    <definedName name="ACE5L">[26]INPUT!#REF!</definedName>
    <definedName name="ACE5R" localSheetId="4">[26]INPUT!#REF!</definedName>
    <definedName name="ACE5R" localSheetId="13">[26]INPUT!#REF!</definedName>
    <definedName name="ACE5R" localSheetId="35">[26]INPUT!#REF!</definedName>
    <definedName name="ACE5R" localSheetId="46">[26]INPUT!#REF!</definedName>
    <definedName name="ACE5R" localSheetId="40">[26]INPUT!#REF!</definedName>
    <definedName name="ACE5R" localSheetId="3">[26]INPUT!#REF!</definedName>
    <definedName name="ACE5R" localSheetId="12">[26]INPUT!#REF!</definedName>
    <definedName name="ACE5R" localSheetId="15">[26]INPUT!#REF!</definedName>
    <definedName name="ACE5R" localSheetId="44">[26]INPUT!#REF!</definedName>
    <definedName name="ACE5R" localSheetId="43">[26]INPUT!#REF!</definedName>
    <definedName name="ACE5R" localSheetId="42">[26]INPUT!#REF!</definedName>
    <definedName name="ACE5R">[26]INPUT!#REF!</definedName>
    <definedName name="ACE6L" localSheetId="4">[26]INPUT!#REF!</definedName>
    <definedName name="ACE6L" localSheetId="13">[26]INPUT!#REF!</definedName>
    <definedName name="ACE6L" localSheetId="35">[26]INPUT!#REF!</definedName>
    <definedName name="ACE6L" localSheetId="46">[26]INPUT!#REF!</definedName>
    <definedName name="ACE6L" localSheetId="40">[26]INPUT!#REF!</definedName>
    <definedName name="ACE6L" localSheetId="3">[26]INPUT!#REF!</definedName>
    <definedName name="ACE6L" localSheetId="12">[26]INPUT!#REF!</definedName>
    <definedName name="ACE6L" localSheetId="15">[26]INPUT!#REF!</definedName>
    <definedName name="ACE6L" localSheetId="44">[26]INPUT!#REF!</definedName>
    <definedName name="ACE6L" localSheetId="43">[26]INPUT!#REF!</definedName>
    <definedName name="ACE6L" localSheetId="42">[26]INPUT!#REF!</definedName>
    <definedName name="ACE6L">[26]INPUT!#REF!</definedName>
    <definedName name="ACE6R" localSheetId="4">[26]INPUT!#REF!</definedName>
    <definedName name="ACE6R" localSheetId="13">[26]INPUT!#REF!</definedName>
    <definedName name="ACE6R" localSheetId="35">[26]INPUT!#REF!</definedName>
    <definedName name="ACE6R" localSheetId="46">[26]INPUT!#REF!</definedName>
    <definedName name="ACE6R" localSheetId="40">[26]INPUT!#REF!</definedName>
    <definedName name="ACE6R" localSheetId="3">[26]INPUT!#REF!</definedName>
    <definedName name="ACE6R" localSheetId="12">[26]INPUT!#REF!</definedName>
    <definedName name="ACE6R" localSheetId="15">[26]INPUT!#REF!</definedName>
    <definedName name="ACE6R" localSheetId="44">[26]INPUT!#REF!</definedName>
    <definedName name="ACE6R" localSheetId="43">[26]INPUT!#REF!</definedName>
    <definedName name="ACE6R" localSheetId="42">[26]INPUT!#REF!</definedName>
    <definedName name="ACE6R">[26]INPUT!#REF!</definedName>
    <definedName name="ACE7L" localSheetId="4">[26]INPUT!#REF!</definedName>
    <definedName name="ACE7L" localSheetId="13">[26]INPUT!#REF!</definedName>
    <definedName name="ACE7L" localSheetId="35">[26]INPUT!#REF!</definedName>
    <definedName name="ACE7L" localSheetId="46">[26]INPUT!#REF!</definedName>
    <definedName name="ACE7L" localSheetId="40">[26]INPUT!#REF!</definedName>
    <definedName name="ACE7L" localSheetId="3">[26]INPUT!#REF!</definedName>
    <definedName name="ACE7L" localSheetId="12">[26]INPUT!#REF!</definedName>
    <definedName name="ACE7L" localSheetId="15">[26]INPUT!#REF!</definedName>
    <definedName name="ACE7L" localSheetId="44">[26]INPUT!#REF!</definedName>
    <definedName name="ACE7L" localSheetId="43">[26]INPUT!#REF!</definedName>
    <definedName name="ACE7L" localSheetId="42">[26]INPUT!#REF!</definedName>
    <definedName name="ACE7L">[26]INPUT!#REF!</definedName>
    <definedName name="ACE7R" localSheetId="4">[26]INPUT!#REF!</definedName>
    <definedName name="ACE7R" localSheetId="13">[26]INPUT!#REF!</definedName>
    <definedName name="ACE7R" localSheetId="35">[26]INPUT!#REF!</definedName>
    <definedName name="ACE7R" localSheetId="46">[26]INPUT!#REF!</definedName>
    <definedName name="ACE7R" localSheetId="40">[26]INPUT!#REF!</definedName>
    <definedName name="ACE7R" localSheetId="3">[26]INPUT!#REF!</definedName>
    <definedName name="ACE7R" localSheetId="12">[26]INPUT!#REF!</definedName>
    <definedName name="ACE7R" localSheetId="15">[26]INPUT!#REF!</definedName>
    <definedName name="ACE7R" localSheetId="44">[26]INPUT!#REF!</definedName>
    <definedName name="ACE7R" localSheetId="43">[26]INPUT!#REF!</definedName>
    <definedName name="ACE7R" localSheetId="42">[26]INPUT!#REF!</definedName>
    <definedName name="ACE7R">[26]INPUT!#REF!</definedName>
    <definedName name="ACE8L" localSheetId="4">[26]INPUT!#REF!</definedName>
    <definedName name="ACE8L" localSheetId="13">[26]INPUT!#REF!</definedName>
    <definedName name="ACE8L" localSheetId="35">[26]INPUT!#REF!</definedName>
    <definedName name="ACE8L" localSheetId="46">[26]INPUT!#REF!</definedName>
    <definedName name="ACE8L" localSheetId="40">[26]INPUT!#REF!</definedName>
    <definedName name="ACE8L" localSheetId="3">[26]INPUT!#REF!</definedName>
    <definedName name="ACE8L" localSheetId="12">[26]INPUT!#REF!</definedName>
    <definedName name="ACE8L" localSheetId="15">[26]INPUT!#REF!</definedName>
    <definedName name="ACE8L" localSheetId="44">[26]INPUT!#REF!</definedName>
    <definedName name="ACE8L" localSheetId="43">[26]INPUT!#REF!</definedName>
    <definedName name="ACE8L" localSheetId="42">[26]INPUT!#REF!</definedName>
    <definedName name="ACE8L">[26]INPUT!#REF!</definedName>
    <definedName name="ACE8R" localSheetId="4">[26]INPUT!#REF!</definedName>
    <definedName name="ACE8R" localSheetId="13">[26]INPUT!#REF!</definedName>
    <definedName name="ACE8R" localSheetId="35">[26]INPUT!#REF!</definedName>
    <definedName name="ACE8R" localSheetId="46">[26]INPUT!#REF!</definedName>
    <definedName name="ACE8R" localSheetId="40">[26]INPUT!#REF!</definedName>
    <definedName name="ACE8R" localSheetId="3">[26]INPUT!#REF!</definedName>
    <definedName name="ACE8R" localSheetId="12">[26]INPUT!#REF!</definedName>
    <definedName name="ACE8R" localSheetId="15">[26]INPUT!#REF!</definedName>
    <definedName name="ACE8R" localSheetId="44">[26]INPUT!#REF!</definedName>
    <definedName name="ACE8R" localSheetId="43">[26]INPUT!#REF!</definedName>
    <definedName name="ACE8R" localSheetId="42">[26]INPUT!#REF!</definedName>
    <definedName name="ACE8R">[26]INPUT!#REF!</definedName>
    <definedName name="ACE9L" localSheetId="4">[26]INPUT!#REF!</definedName>
    <definedName name="ACE9L" localSheetId="13">[26]INPUT!#REF!</definedName>
    <definedName name="ACE9L" localSheetId="35">[26]INPUT!#REF!</definedName>
    <definedName name="ACE9L" localSheetId="46">[26]INPUT!#REF!</definedName>
    <definedName name="ACE9L" localSheetId="40">[26]INPUT!#REF!</definedName>
    <definedName name="ACE9L" localSheetId="3">[26]INPUT!#REF!</definedName>
    <definedName name="ACE9L" localSheetId="12">[26]INPUT!#REF!</definedName>
    <definedName name="ACE9L" localSheetId="15">[26]INPUT!#REF!</definedName>
    <definedName name="ACE9L" localSheetId="44">[26]INPUT!#REF!</definedName>
    <definedName name="ACE9L" localSheetId="43">[26]INPUT!#REF!</definedName>
    <definedName name="ACE9L" localSheetId="42">[26]INPUT!#REF!</definedName>
    <definedName name="ACE9L">[26]INPUT!#REF!</definedName>
    <definedName name="ACE9R" localSheetId="4">[26]INPUT!#REF!</definedName>
    <definedName name="ACE9R" localSheetId="13">[26]INPUT!#REF!</definedName>
    <definedName name="ACE9R" localSheetId="35">[26]INPUT!#REF!</definedName>
    <definedName name="ACE9R" localSheetId="46">[26]INPUT!#REF!</definedName>
    <definedName name="ACE9R" localSheetId="40">[26]INPUT!#REF!</definedName>
    <definedName name="ACE9R" localSheetId="3">[26]INPUT!#REF!</definedName>
    <definedName name="ACE9R" localSheetId="12">[26]INPUT!#REF!</definedName>
    <definedName name="ACE9R" localSheetId="15">[26]INPUT!#REF!</definedName>
    <definedName name="ACE9R" localSheetId="44">[26]INPUT!#REF!</definedName>
    <definedName name="ACE9R" localSheetId="43">[26]INPUT!#REF!</definedName>
    <definedName name="ACE9R" localSheetId="42">[26]INPUT!#REF!</definedName>
    <definedName name="ACE9R">[26]INPUT!#REF!</definedName>
    <definedName name="ACH10L" localSheetId="4">[26]INPUT!#REF!</definedName>
    <definedName name="ACH10L" localSheetId="13">[26]INPUT!#REF!</definedName>
    <definedName name="ACH10L" localSheetId="35">[26]INPUT!#REF!</definedName>
    <definedName name="ACH10L" localSheetId="46">[26]INPUT!#REF!</definedName>
    <definedName name="ACH10L" localSheetId="40">[26]INPUT!#REF!</definedName>
    <definedName name="ACH10L" localSheetId="3">[26]INPUT!#REF!</definedName>
    <definedName name="ACH10L" localSheetId="12">[26]INPUT!#REF!</definedName>
    <definedName name="ACH10L" localSheetId="15">[26]INPUT!#REF!</definedName>
    <definedName name="ACH10L" localSheetId="44">[26]INPUT!#REF!</definedName>
    <definedName name="ACH10L" localSheetId="43">[26]INPUT!#REF!</definedName>
    <definedName name="ACH10L" localSheetId="42">[26]INPUT!#REF!</definedName>
    <definedName name="ACH10L">[26]INPUT!#REF!</definedName>
    <definedName name="ACH10R" localSheetId="4">[26]INPUT!#REF!</definedName>
    <definedName name="ACH10R" localSheetId="13">[26]INPUT!#REF!</definedName>
    <definedName name="ACH10R" localSheetId="35">[26]INPUT!#REF!</definedName>
    <definedName name="ACH10R" localSheetId="46">[26]INPUT!#REF!</definedName>
    <definedName name="ACH10R" localSheetId="40">[26]INPUT!#REF!</definedName>
    <definedName name="ACH10R" localSheetId="3">[26]INPUT!#REF!</definedName>
    <definedName name="ACH10R" localSheetId="12">[26]INPUT!#REF!</definedName>
    <definedName name="ACH10R" localSheetId="15">[26]INPUT!#REF!</definedName>
    <definedName name="ACH10R" localSheetId="44">[26]INPUT!#REF!</definedName>
    <definedName name="ACH10R" localSheetId="43">[26]INPUT!#REF!</definedName>
    <definedName name="ACH10R" localSheetId="42">[26]INPUT!#REF!</definedName>
    <definedName name="ACH10R">[26]INPUT!#REF!</definedName>
    <definedName name="ACH3L" localSheetId="4">[26]INPUT!#REF!</definedName>
    <definedName name="ACH3L" localSheetId="13">[26]INPUT!#REF!</definedName>
    <definedName name="ACH3L" localSheetId="35">[26]INPUT!#REF!</definedName>
    <definedName name="ACH3L" localSheetId="46">[26]INPUT!#REF!</definedName>
    <definedName name="ACH3L" localSheetId="40">[26]INPUT!#REF!</definedName>
    <definedName name="ACH3L" localSheetId="3">[26]INPUT!#REF!</definedName>
    <definedName name="ACH3L" localSheetId="12">[26]INPUT!#REF!</definedName>
    <definedName name="ACH3L" localSheetId="15">[26]INPUT!#REF!</definedName>
    <definedName name="ACH3L" localSheetId="44">[26]INPUT!#REF!</definedName>
    <definedName name="ACH3L" localSheetId="43">[26]INPUT!#REF!</definedName>
    <definedName name="ACH3L" localSheetId="42">[26]INPUT!#REF!</definedName>
    <definedName name="ACH3L">[26]INPUT!#REF!</definedName>
    <definedName name="ACH3R" localSheetId="4">[26]INPUT!#REF!</definedName>
    <definedName name="ACH3R" localSheetId="13">[26]INPUT!#REF!</definedName>
    <definedName name="ACH3R" localSheetId="35">[26]INPUT!#REF!</definedName>
    <definedName name="ACH3R" localSheetId="46">[26]INPUT!#REF!</definedName>
    <definedName name="ACH3R" localSheetId="40">[26]INPUT!#REF!</definedName>
    <definedName name="ACH3R" localSheetId="3">[26]INPUT!#REF!</definedName>
    <definedName name="ACH3R" localSheetId="12">[26]INPUT!#REF!</definedName>
    <definedName name="ACH3R" localSheetId="15">[26]INPUT!#REF!</definedName>
    <definedName name="ACH3R" localSheetId="44">[26]INPUT!#REF!</definedName>
    <definedName name="ACH3R" localSheetId="43">[26]INPUT!#REF!</definedName>
    <definedName name="ACH3R" localSheetId="42">[26]INPUT!#REF!</definedName>
    <definedName name="ACH3R">[26]INPUT!#REF!</definedName>
    <definedName name="ACH4L" localSheetId="4">[26]INPUT!#REF!</definedName>
    <definedName name="ACH4L" localSheetId="13">[26]INPUT!#REF!</definedName>
    <definedName name="ACH4L" localSheetId="35">[26]INPUT!#REF!</definedName>
    <definedName name="ACH4L" localSheetId="46">[26]INPUT!#REF!</definedName>
    <definedName name="ACH4L" localSheetId="40">[26]INPUT!#REF!</definedName>
    <definedName name="ACH4L" localSheetId="3">[26]INPUT!#REF!</definedName>
    <definedName name="ACH4L" localSheetId="12">[26]INPUT!#REF!</definedName>
    <definedName name="ACH4L" localSheetId="15">[26]INPUT!#REF!</definedName>
    <definedName name="ACH4L" localSheetId="44">[26]INPUT!#REF!</definedName>
    <definedName name="ACH4L" localSheetId="43">[26]INPUT!#REF!</definedName>
    <definedName name="ACH4L" localSheetId="42">[26]INPUT!#REF!</definedName>
    <definedName name="ACH4L">[26]INPUT!#REF!</definedName>
    <definedName name="ACH4R" localSheetId="4">[26]INPUT!#REF!</definedName>
    <definedName name="ACH4R" localSheetId="13">[26]INPUT!#REF!</definedName>
    <definedName name="ACH4R" localSheetId="35">[26]INPUT!#REF!</definedName>
    <definedName name="ACH4R" localSheetId="46">[26]INPUT!#REF!</definedName>
    <definedName name="ACH4R" localSheetId="40">[26]INPUT!#REF!</definedName>
    <definedName name="ACH4R" localSheetId="3">[26]INPUT!#REF!</definedName>
    <definedName name="ACH4R" localSheetId="12">[26]INPUT!#REF!</definedName>
    <definedName name="ACH4R" localSheetId="15">[26]INPUT!#REF!</definedName>
    <definedName name="ACH4R" localSheetId="44">[26]INPUT!#REF!</definedName>
    <definedName name="ACH4R" localSheetId="43">[26]INPUT!#REF!</definedName>
    <definedName name="ACH4R" localSheetId="42">[26]INPUT!#REF!</definedName>
    <definedName name="ACH4R">[26]INPUT!#REF!</definedName>
    <definedName name="ACH5L" localSheetId="4">[26]INPUT!#REF!</definedName>
    <definedName name="ACH5L" localSheetId="13">[26]INPUT!#REF!</definedName>
    <definedName name="ACH5L" localSheetId="35">[26]INPUT!#REF!</definedName>
    <definedName name="ACH5L" localSheetId="46">[26]INPUT!#REF!</definedName>
    <definedName name="ACH5L" localSheetId="40">[26]INPUT!#REF!</definedName>
    <definedName name="ACH5L" localSheetId="3">[26]INPUT!#REF!</definedName>
    <definedName name="ACH5L" localSheetId="12">[26]INPUT!#REF!</definedName>
    <definedName name="ACH5L" localSheetId="15">[26]INPUT!#REF!</definedName>
    <definedName name="ACH5L" localSheetId="44">[26]INPUT!#REF!</definedName>
    <definedName name="ACH5L" localSheetId="43">[26]INPUT!#REF!</definedName>
    <definedName name="ACH5L" localSheetId="42">[26]INPUT!#REF!</definedName>
    <definedName name="ACH5L">[26]INPUT!#REF!</definedName>
    <definedName name="ACH5R" localSheetId="4">[26]INPUT!#REF!</definedName>
    <definedName name="ACH5R" localSheetId="13">[26]INPUT!#REF!</definedName>
    <definedName name="ACH5R" localSheetId="35">[26]INPUT!#REF!</definedName>
    <definedName name="ACH5R" localSheetId="46">[26]INPUT!#REF!</definedName>
    <definedName name="ACH5R" localSheetId="40">[26]INPUT!#REF!</definedName>
    <definedName name="ACH5R" localSheetId="3">[26]INPUT!#REF!</definedName>
    <definedName name="ACH5R" localSheetId="12">[26]INPUT!#REF!</definedName>
    <definedName name="ACH5R" localSheetId="15">[26]INPUT!#REF!</definedName>
    <definedName name="ACH5R" localSheetId="44">[26]INPUT!#REF!</definedName>
    <definedName name="ACH5R" localSheetId="43">[26]INPUT!#REF!</definedName>
    <definedName name="ACH5R" localSheetId="42">[26]INPUT!#REF!</definedName>
    <definedName name="ACH5R">[26]INPUT!#REF!</definedName>
    <definedName name="ACH6L" localSheetId="4">[26]INPUT!#REF!</definedName>
    <definedName name="ACH6L" localSheetId="13">[26]INPUT!#REF!</definedName>
    <definedName name="ACH6L" localSheetId="35">[26]INPUT!#REF!</definedName>
    <definedName name="ACH6L" localSheetId="46">[26]INPUT!#REF!</definedName>
    <definedName name="ACH6L" localSheetId="40">[26]INPUT!#REF!</definedName>
    <definedName name="ACH6L" localSheetId="3">[26]INPUT!#REF!</definedName>
    <definedName name="ACH6L" localSheetId="12">[26]INPUT!#REF!</definedName>
    <definedName name="ACH6L" localSheetId="15">[26]INPUT!#REF!</definedName>
    <definedName name="ACH6L" localSheetId="44">[26]INPUT!#REF!</definedName>
    <definedName name="ACH6L" localSheetId="43">[26]INPUT!#REF!</definedName>
    <definedName name="ACH6L" localSheetId="42">[26]INPUT!#REF!</definedName>
    <definedName name="ACH6L">[26]INPUT!#REF!</definedName>
    <definedName name="ACH6R" localSheetId="4">[26]INPUT!#REF!</definedName>
    <definedName name="ACH6R" localSheetId="13">[26]INPUT!#REF!</definedName>
    <definedName name="ACH6R" localSheetId="35">[26]INPUT!#REF!</definedName>
    <definedName name="ACH6R" localSheetId="46">[26]INPUT!#REF!</definedName>
    <definedName name="ACH6R" localSheetId="40">[26]INPUT!#REF!</definedName>
    <definedName name="ACH6R" localSheetId="3">[26]INPUT!#REF!</definedName>
    <definedName name="ACH6R" localSheetId="12">[26]INPUT!#REF!</definedName>
    <definedName name="ACH6R" localSheetId="15">[26]INPUT!#REF!</definedName>
    <definedName name="ACH6R" localSheetId="44">[26]INPUT!#REF!</definedName>
    <definedName name="ACH6R" localSheetId="43">[26]INPUT!#REF!</definedName>
    <definedName name="ACH6R" localSheetId="42">[26]INPUT!#REF!</definedName>
    <definedName name="ACH6R">[26]INPUT!#REF!</definedName>
    <definedName name="ACH7L" localSheetId="4">[26]INPUT!#REF!</definedName>
    <definedName name="ACH7L" localSheetId="13">[26]INPUT!#REF!</definedName>
    <definedName name="ACH7L" localSheetId="35">[26]INPUT!#REF!</definedName>
    <definedName name="ACH7L" localSheetId="46">[26]INPUT!#REF!</definedName>
    <definedName name="ACH7L" localSheetId="40">[26]INPUT!#REF!</definedName>
    <definedName name="ACH7L" localSheetId="3">[26]INPUT!#REF!</definedName>
    <definedName name="ACH7L" localSheetId="12">[26]INPUT!#REF!</definedName>
    <definedName name="ACH7L" localSheetId="15">[26]INPUT!#REF!</definedName>
    <definedName name="ACH7L" localSheetId="44">[26]INPUT!#REF!</definedName>
    <definedName name="ACH7L" localSheetId="43">[26]INPUT!#REF!</definedName>
    <definedName name="ACH7L" localSheetId="42">[26]INPUT!#REF!</definedName>
    <definedName name="ACH7L">[26]INPUT!#REF!</definedName>
    <definedName name="ACH7R" localSheetId="4">[26]INPUT!#REF!</definedName>
    <definedName name="ACH7R" localSheetId="13">[26]INPUT!#REF!</definedName>
    <definedName name="ACH7R" localSheetId="35">[26]INPUT!#REF!</definedName>
    <definedName name="ACH7R" localSheetId="46">[26]INPUT!#REF!</definedName>
    <definedName name="ACH7R" localSheetId="40">[26]INPUT!#REF!</definedName>
    <definedName name="ACH7R" localSheetId="3">[26]INPUT!#REF!</definedName>
    <definedName name="ACH7R" localSheetId="12">[26]INPUT!#REF!</definedName>
    <definedName name="ACH7R" localSheetId="15">[26]INPUT!#REF!</definedName>
    <definedName name="ACH7R" localSheetId="44">[26]INPUT!#REF!</definedName>
    <definedName name="ACH7R" localSheetId="43">[26]INPUT!#REF!</definedName>
    <definedName name="ACH7R" localSheetId="42">[26]INPUT!#REF!</definedName>
    <definedName name="ACH7R">[26]INPUT!#REF!</definedName>
    <definedName name="ACH8L" localSheetId="4">[26]INPUT!#REF!</definedName>
    <definedName name="ACH8L" localSheetId="13">[26]INPUT!#REF!</definedName>
    <definedName name="ACH8L" localSheetId="35">[26]INPUT!#REF!</definedName>
    <definedName name="ACH8L" localSheetId="46">[26]INPUT!#REF!</definedName>
    <definedName name="ACH8L" localSheetId="40">[26]INPUT!#REF!</definedName>
    <definedName name="ACH8L" localSheetId="3">[26]INPUT!#REF!</definedName>
    <definedName name="ACH8L" localSheetId="12">[26]INPUT!#REF!</definedName>
    <definedName name="ACH8L" localSheetId="15">[26]INPUT!#REF!</definedName>
    <definedName name="ACH8L" localSheetId="44">[26]INPUT!#REF!</definedName>
    <definedName name="ACH8L" localSheetId="43">[26]INPUT!#REF!</definedName>
    <definedName name="ACH8L" localSheetId="42">[26]INPUT!#REF!</definedName>
    <definedName name="ACH8L">[26]INPUT!#REF!</definedName>
    <definedName name="ACH8R" localSheetId="4">[26]INPUT!#REF!</definedName>
    <definedName name="ACH8R" localSheetId="13">[26]INPUT!#REF!</definedName>
    <definedName name="ACH8R" localSheetId="35">[26]INPUT!#REF!</definedName>
    <definedName name="ACH8R" localSheetId="46">[26]INPUT!#REF!</definedName>
    <definedName name="ACH8R" localSheetId="40">[26]INPUT!#REF!</definedName>
    <definedName name="ACH8R" localSheetId="3">[26]INPUT!#REF!</definedName>
    <definedName name="ACH8R" localSheetId="12">[26]INPUT!#REF!</definedName>
    <definedName name="ACH8R" localSheetId="15">[26]INPUT!#REF!</definedName>
    <definedName name="ACH8R" localSheetId="44">[26]INPUT!#REF!</definedName>
    <definedName name="ACH8R" localSheetId="43">[26]INPUT!#REF!</definedName>
    <definedName name="ACH8R" localSheetId="42">[26]INPUT!#REF!</definedName>
    <definedName name="ACH8R">[26]INPUT!#REF!</definedName>
    <definedName name="ACH9L" localSheetId="4">[26]INPUT!#REF!</definedName>
    <definedName name="ACH9L" localSheetId="13">[26]INPUT!#REF!</definedName>
    <definedName name="ACH9L" localSheetId="35">[26]INPUT!#REF!</definedName>
    <definedName name="ACH9L" localSheetId="46">[26]INPUT!#REF!</definedName>
    <definedName name="ACH9L" localSheetId="40">[26]INPUT!#REF!</definedName>
    <definedName name="ACH9L" localSheetId="3">[26]INPUT!#REF!</definedName>
    <definedName name="ACH9L" localSheetId="12">[26]INPUT!#REF!</definedName>
    <definedName name="ACH9L" localSheetId="15">[26]INPUT!#REF!</definedName>
    <definedName name="ACH9L" localSheetId="44">[26]INPUT!#REF!</definedName>
    <definedName name="ACH9L" localSheetId="43">[26]INPUT!#REF!</definedName>
    <definedName name="ACH9L" localSheetId="42">[26]INPUT!#REF!</definedName>
    <definedName name="ACH9L">[26]INPUT!#REF!</definedName>
    <definedName name="ACH9R" localSheetId="4">[26]INPUT!#REF!</definedName>
    <definedName name="ACH9R" localSheetId="13">[26]INPUT!#REF!</definedName>
    <definedName name="ACH9R" localSheetId="35">[26]INPUT!#REF!</definedName>
    <definedName name="ACH9R" localSheetId="46">[26]INPUT!#REF!</definedName>
    <definedName name="ACH9R" localSheetId="40">[26]INPUT!#REF!</definedName>
    <definedName name="ACH9R" localSheetId="3">[26]INPUT!#REF!</definedName>
    <definedName name="ACH9R" localSheetId="12">[26]INPUT!#REF!</definedName>
    <definedName name="ACH9R" localSheetId="15">[26]INPUT!#REF!</definedName>
    <definedName name="ACH9R" localSheetId="44">[26]INPUT!#REF!</definedName>
    <definedName name="ACH9R" localSheetId="43">[26]INPUT!#REF!</definedName>
    <definedName name="ACH9R" localSheetId="42">[26]INPUT!#REF!</definedName>
    <definedName name="ACH9R">[26]INPUT!#REF!</definedName>
    <definedName name="adfgh" localSheetId="4" hidden="1">#REF!</definedName>
    <definedName name="adfgh" localSheetId="13" hidden="1">#REF!</definedName>
    <definedName name="adfgh" localSheetId="28" hidden="1">#REF!</definedName>
    <definedName name="adfgh" localSheetId="34" hidden="1">#REF!</definedName>
    <definedName name="adfgh" localSheetId="35" hidden="1">#REF!</definedName>
    <definedName name="adfgh" localSheetId="46" hidden="1">#REF!</definedName>
    <definedName name="adfgh" localSheetId="40" hidden="1">#REF!</definedName>
    <definedName name="adfgh" localSheetId="25" hidden="1">#REF!</definedName>
    <definedName name="adfgh" localSheetId="26" hidden="1">#REF!</definedName>
    <definedName name="adfgh" localSheetId="44" hidden="1">#REF!</definedName>
    <definedName name="adfgh" localSheetId="45" hidden="1">#REF!</definedName>
    <definedName name="adfgh" localSheetId="29" hidden="1">#REF!</definedName>
    <definedName name="adfgh" localSheetId="42" hidden="1">#REF!</definedName>
    <definedName name="adfgh" hidden="1">#REF!</definedName>
    <definedName name="aee" localSheetId="38">BlankMacro1</definedName>
    <definedName name="aee" localSheetId="14">BlankMacro1</definedName>
    <definedName name="aee" localSheetId="4">BlankMacro1</definedName>
    <definedName name="aee" localSheetId="13">BlankMacro1</definedName>
    <definedName name="aee" localSheetId="28">BlankMacro1</definedName>
    <definedName name="aee" localSheetId="34">BlankMacro1</definedName>
    <definedName name="aee" localSheetId="35">BlankMacro1</definedName>
    <definedName name="aee" localSheetId="46">BlankMacro1</definedName>
    <definedName name="aee" localSheetId="40">BlankMacro1</definedName>
    <definedName name="aee" localSheetId="3">BlankMacro1</definedName>
    <definedName name="aee" localSheetId="12">BlankMacro1</definedName>
    <definedName name="aee" localSheetId="15">BlankMacro1</definedName>
    <definedName name="aee" localSheetId="25">BlankMacro1</definedName>
    <definedName name="aee" localSheetId="26">BlankMacro1</definedName>
    <definedName name="aee" localSheetId="2">BlankMacro1</definedName>
    <definedName name="aee" localSheetId="44">BlankMacro1</definedName>
    <definedName name="aee" localSheetId="45">BlankMacro1</definedName>
    <definedName name="aee" localSheetId="50">BlankMacro1</definedName>
    <definedName name="aee" localSheetId="42">BlankMacro1</definedName>
    <definedName name="aee">BlankMacro1</definedName>
    <definedName name="afdsfsa" localSheetId="38" hidden="1">{#N/A,#N/A,FALSE,"배수2"}</definedName>
    <definedName name="afdsfsa" localSheetId="14" hidden="1">{#N/A,#N/A,FALSE,"배수2"}</definedName>
    <definedName name="afdsfsa" localSheetId="4" hidden="1">{#N/A,#N/A,FALSE,"배수2"}</definedName>
    <definedName name="afdsfsa" localSheetId="13" hidden="1">{#N/A,#N/A,FALSE,"배수2"}</definedName>
    <definedName name="afdsfsa" localSheetId="28" hidden="1">{#N/A,#N/A,FALSE,"배수2"}</definedName>
    <definedName name="afdsfsa" localSheetId="34" hidden="1">{#N/A,#N/A,FALSE,"배수2"}</definedName>
    <definedName name="afdsfsa" localSheetId="35" hidden="1">{#N/A,#N/A,FALSE,"배수2"}</definedName>
    <definedName name="afdsfsa" localSheetId="25" hidden="1">{#N/A,#N/A,FALSE,"배수2"}</definedName>
    <definedName name="afdsfsa" localSheetId="41" hidden="1">{#N/A,#N/A,FALSE,"배수2"}</definedName>
    <definedName name="afdsfsa" localSheetId="26" hidden="1">{#N/A,#N/A,FALSE,"배수2"}</definedName>
    <definedName name="afdsfsa" localSheetId="45" hidden="1">{#N/A,#N/A,FALSE,"배수2"}</definedName>
    <definedName name="afdsfsa" localSheetId="50" hidden="1">{#N/A,#N/A,FALSE,"배수2"}</definedName>
    <definedName name="afdsfsa" localSheetId="29" hidden="1">{#N/A,#N/A,FALSE,"배수2"}</definedName>
    <definedName name="afdsfsa" localSheetId="42" hidden="1">{#N/A,#N/A,FALSE,"배수2"}</definedName>
    <definedName name="afdsfsa" hidden="1">{#N/A,#N/A,FALSE,"배수2"}</definedName>
    <definedName name="AG" localSheetId="38">BlankMacro1</definedName>
    <definedName name="AG" localSheetId="14">BlankMacro1</definedName>
    <definedName name="AG" localSheetId="4">BlankMacro1</definedName>
    <definedName name="AG" localSheetId="13">BlankMacro1</definedName>
    <definedName name="AG" localSheetId="28">BlankMacro1</definedName>
    <definedName name="AG" localSheetId="34">BlankMacro1</definedName>
    <definedName name="AG" localSheetId="35">BlankMacro1</definedName>
    <definedName name="AG" localSheetId="46">BlankMacro1</definedName>
    <definedName name="AG" localSheetId="40">BlankMacro1</definedName>
    <definedName name="AG" localSheetId="3">BlankMacro1</definedName>
    <definedName name="AG" localSheetId="12">BlankMacro1</definedName>
    <definedName name="AG" localSheetId="15">BlankMacro1</definedName>
    <definedName name="AG" localSheetId="25">BlankMacro1</definedName>
    <definedName name="AG" localSheetId="26">BlankMacro1</definedName>
    <definedName name="AG" localSheetId="2">BlankMacro1</definedName>
    <definedName name="AG" localSheetId="44">BlankMacro1</definedName>
    <definedName name="AG" localSheetId="45">BlankMacro1</definedName>
    <definedName name="AG" localSheetId="50">BlankMacro1</definedName>
    <definedName name="AG" localSheetId="42">BlankMacro1</definedName>
    <definedName name="AG">BlankMacro1</definedName>
    <definedName name="al" localSheetId="14">#REF!</definedName>
    <definedName name="al" localSheetId="4">#REF!</definedName>
    <definedName name="al" localSheetId="13">#REF!</definedName>
    <definedName name="al" localSheetId="28">#REF!</definedName>
    <definedName name="al" localSheetId="34">#REF!</definedName>
    <definedName name="al" localSheetId="35">#REF!</definedName>
    <definedName name="al" localSheetId="46">#REF!</definedName>
    <definedName name="al" localSheetId="40">#REF!</definedName>
    <definedName name="al" localSheetId="25">#REF!</definedName>
    <definedName name="al" localSheetId="26">#REF!</definedName>
    <definedName name="al" localSheetId="44">#REF!</definedName>
    <definedName name="al" localSheetId="50">#REF!</definedName>
    <definedName name="al" localSheetId="42">#REF!</definedName>
    <definedName name="al">#REF!</definedName>
    <definedName name="anscount" hidden="1">1</definedName>
    <definedName name="aq" localSheetId="14" hidden="1">#REF!</definedName>
    <definedName name="aq" localSheetId="4" hidden="1">#REF!</definedName>
    <definedName name="aq" localSheetId="13" hidden="1">#REF!</definedName>
    <definedName name="aq" localSheetId="28" hidden="1">#REF!</definedName>
    <definedName name="aq" localSheetId="34" hidden="1">#REF!</definedName>
    <definedName name="aq" localSheetId="35" hidden="1">#REF!</definedName>
    <definedName name="aq" localSheetId="46" hidden="1">#REF!</definedName>
    <definedName name="aq" localSheetId="40" hidden="1">#REF!</definedName>
    <definedName name="aq" localSheetId="25" hidden="1">#REF!</definedName>
    <definedName name="aq" localSheetId="41" hidden="1">#REF!</definedName>
    <definedName name="aq" localSheetId="26" hidden="1">#REF!</definedName>
    <definedName name="aq" localSheetId="44" hidden="1">#REF!</definedName>
    <definedName name="aq" localSheetId="45" hidden="1">#REF!</definedName>
    <definedName name="aq" localSheetId="29" hidden="1">#REF!</definedName>
    <definedName name="aq" localSheetId="42" hidden="1">#REF!</definedName>
    <definedName name="aq" hidden="1">#REF!</definedName>
    <definedName name="AS" localSheetId="14">#REF!</definedName>
    <definedName name="AS" localSheetId="4">#REF!</definedName>
    <definedName name="AS" localSheetId="13">#REF!</definedName>
    <definedName name="AS" localSheetId="28">#REF!</definedName>
    <definedName name="AS" localSheetId="34">#REF!</definedName>
    <definedName name="AS" localSheetId="35">#REF!</definedName>
    <definedName name="AS" localSheetId="46">#REF!</definedName>
    <definedName name="AS" localSheetId="40">#REF!</definedName>
    <definedName name="AS" localSheetId="25">#REF!</definedName>
    <definedName name="AS" localSheetId="26">#REF!</definedName>
    <definedName name="AS" localSheetId="44">#REF!</definedName>
    <definedName name="AS" localSheetId="43">#REF!</definedName>
    <definedName name="AS" localSheetId="42">#REF!</definedName>
    <definedName name="AS">#REF!</definedName>
    <definedName name="ASA" localSheetId="4">[5]법면블럭!#REF!</definedName>
    <definedName name="ASA" localSheetId="13">[5]법면블럭!#REF!</definedName>
    <definedName name="ASA" localSheetId="35">#REF!</definedName>
    <definedName name="ASA" localSheetId="40">#REF!</definedName>
    <definedName name="ASA" localSheetId="25">#REF!</definedName>
    <definedName name="ASA" localSheetId="44">#REF!</definedName>
    <definedName name="ASA" localSheetId="42">#REF!</definedName>
    <definedName name="ASA">#REF!</definedName>
    <definedName name="ASC" localSheetId="4">[5]법면블럭!#REF!</definedName>
    <definedName name="ASC" localSheetId="13">[5]법면블럭!#REF!</definedName>
    <definedName name="ASC" localSheetId="35">#REF!</definedName>
    <definedName name="ASC" localSheetId="46">#REF!</definedName>
    <definedName name="ASC" localSheetId="40">#REF!</definedName>
    <definedName name="ASC" localSheetId="25">#REF!</definedName>
    <definedName name="ASC" localSheetId="44">#REF!</definedName>
    <definedName name="ASC" localSheetId="42">#REF!</definedName>
    <definedName name="ASC">#REF!</definedName>
    <definedName name="ASCO" localSheetId="4">[13]법면블럭!#REF!</definedName>
    <definedName name="ASCO" localSheetId="13">[13]법면블럭!#REF!</definedName>
    <definedName name="ASCO" localSheetId="35">#REF!</definedName>
    <definedName name="ASCO" localSheetId="46">#REF!</definedName>
    <definedName name="ASCO" localSheetId="40">#REF!</definedName>
    <definedName name="ASCO" localSheetId="25">#REF!</definedName>
    <definedName name="ASCO" localSheetId="26">[14]법면블럭!#REF!</definedName>
    <definedName name="ASCO" localSheetId="44">#REF!</definedName>
    <definedName name="ASCO" localSheetId="42">#REF!</definedName>
    <definedName name="ASCO">#REF!</definedName>
    <definedName name="ASD" localSheetId="38">BlankMacro1</definedName>
    <definedName name="ASD" localSheetId="14">BlankMacro1</definedName>
    <definedName name="ASD" localSheetId="4">BlankMacro1</definedName>
    <definedName name="ASD" localSheetId="13">BlankMacro1</definedName>
    <definedName name="ASD" localSheetId="28">BlankMacro1</definedName>
    <definedName name="ASD" localSheetId="34">BlankMacro1</definedName>
    <definedName name="ASD" localSheetId="35">BlankMacro1</definedName>
    <definedName name="ASD" localSheetId="46">BlankMacro1</definedName>
    <definedName name="ASD" localSheetId="40">BlankMacro1</definedName>
    <definedName name="ASD" localSheetId="3">BlankMacro1</definedName>
    <definedName name="ASD" localSheetId="12">BlankMacro1</definedName>
    <definedName name="ASD" localSheetId="15">BlankMacro1</definedName>
    <definedName name="ASD" localSheetId="25">BlankMacro1</definedName>
    <definedName name="ASD" localSheetId="26">BlankMacro1</definedName>
    <definedName name="ASD" localSheetId="2">BlankMacro1</definedName>
    <definedName name="ASD" localSheetId="44">BlankMacro1</definedName>
    <definedName name="ASD" localSheetId="45">BlankMacro1</definedName>
    <definedName name="ASD" localSheetId="50">BlankMacro1</definedName>
    <definedName name="ASD" localSheetId="42">BlankMacro1</definedName>
    <definedName name="ASD">BlankMacro1</definedName>
    <definedName name="asdas" localSheetId="38" hidden="1">{#N/A,#N/A,FALSE,"조골재"}</definedName>
    <definedName name="asdas" localSheetId="14" hidden="1">{#N/A,#N/A,FALSE,"조골재"}</definedName>
    <definedName name="asdas" localSheetId="4" hidden="1">{#N/A,#N/A,FALSE,"조골재"}</definedName>
    <definedName name="asdas" localSheetId="13" hidden="1">{#N/A,#N/A,FALSE,"조골재"}</definedName>
    <definedName name="asdas" localSheetId="28" hidden="1">{#N/A,#N/A,FALSE,"조골재"}</definedName>
    <definedName name="asdas" localSheetId="34" hidden="1">{#N/A,#N/A,FALSE,"조골재"}</definedName>
    <definedName name="asdas" localSheetId="35" hidden="1">{#N/A,#N/A,FALSE,"조골재"}</definedName>
    <definedName name="asdas" localSheetId="25" hidden="1">{#N/A,#N/A,FALSE,"조골재"}</definedName>
    <definedName name="asdas" localSheetId="41" hidden="1">{#N/A,#N/A,FALSE,"조골재"}</definedName>
    <definedName name="asdas" localSheetId="26" hidden="1">{#N/A,#N/A,FALSE,"조골재"}</definedName>
    <definedName name="asdas" localSheetId="45" hidden="1">{#N/A,#N/A,FALSE,"조골재"}</definedName>
    <definedName name="asdas" localSheetId="50" hidden="1">{#N/A,#N/A,FALSE,"조골재"}</definedName>
    <definedName name="asdas" localSheetId="29" hidden="1">{#N/A,#N/A,FALSE,"조골재"}</definedName>
    <definedName name="asdas" localSheetId="42" hidden="1">{#N/A,#N/A,FALSE,"조골재"}</definedName>
    <definedName name="asdas" hidden="1">{#N/A,#N/A,FALSE,"조골재"}</definedName>
    <definedName name="asdf" localSheetId="14" hidden="1">#REF!</definedName>
    <definedName name="asdf" localSheetId="4" hidden="1">#REF!</definedName>
    <definedName name="asdf" localSheetId="13" hidden="1">#REF!</definedName>
    <definedName name="asdf" localSheetId="28" hidden="1">#REF!</definedName>
    <definedName name="asdf" localSheetId="34" hidden="1">#REF!</definedName>
    <definedName name="asdf" localSheetId="35" hidden="1">#REF!</definedName>
    <definedName name="asdf" localSheetId="46" hidden="1">#REF!</definedName>
    <definedName name="asdf" localSheetId="40" hidden="1">#REF!</definedName>
    <definedName name="asdf" localSheetId="25" hidden="1">#REF!</definedName>
    <definedName name="asdf" localSheetId="41" hidden="1">#REF!</definedName>
    <definedName name="asdf" localSheetId="26" hidden="1">#REF!</definedName>
    <definedName name="asdf" localSheetId="44" hidden="1">#REF!</definedName>
    <definedName name="asdf" localSheetId="45" hidden="1">#REF!</definedName>
    <definedName name="asdf" localSheetId="29" hidden="1">#REF!</definedName>
    <definedName name="asdf" localSheetId="42" hidden="1">#REF!</definedName>
    <definedName name="asdf" hidden="1">#REF!</definedName>
    <definedName name="asdfg" localSheetId="38">BlankMacro1</definedName>
    <definedName name="asdfg" localSheetId="14">BlankMacro1</definedName>
    <definedName name="asdfg" localSheetId="4">BlankMacro1</definedName>
    <definedName name="asdfg" localSheetId="13">BlankMacro1</definedName>
    <definedName name="asdfg" localSheetId="28">BlankMacro1</definedName>
    <definedName name="asdfg" localSheetId="34">BlankMacro1</definedName>
    <definedName name="asdfg" localSheetId="35">BlankMacro1</definedName>
    <definedName name="asdfg" localSheetId="46">BlankMacro1</definedName>
    <definedName name="asdfg" localSheetId="40">BlankMacro1</definedName>
    <definedName name="asdfg" localSheetId="3">BlankMacro1</definedName>
    <definedName name="asdfg" localSheetId="12">BlankMacro1</definedName>
    <definedName name="asdfg" localSheetId="15">BlankMacro1</definedName>
    <definedName name="asdfg" localSheetId="25">BlankMacro1</definedName>
    <definedName name="asdfg" localSheetId="26">BlankMacro1</definedName>
    <definedName name="asdfg" localSheetId="2">BlankMacro1</definedName>
    <definedName name="asdfg" localSheetId="44">BlankMacro1</definedName>
    <definedName name="asdfg" localSheetId="45">BlankMacro1</definedName>
    <definedName name="asdfg" localSheetId="50">BlankMacro1</definedName>
    <definedName name="asdfg" localSheetId="42">BlankMacro1</definedName>
    <definedName name="asdfg">BlankMacro1</definedName>
    <definedName name="ASE" localSheetId="4">[13]법면블럭!#REF!</definedName>
    <definedName name="ASE" localSheetId="13">[13]법면블럭!#REF!</definedName>
    <definedName name="ASE" localSheetId="28">#REF!</definedName>
    <definedName name="ASE" localSheetId="35">#REF!</definedName>
    <definedName name="ASE" localSheetId="40">#REF!</definedName>
    <definedName name="ASE" localSheetId="25">#REF!</definedName>
    <definedName name="ASE" localSheetId="26">[14]법면블럭!#REF!</definedName>
    <definedName name="ASE" localSheetId="44">#REF!</definedName>
    <definedName name="ASE" localSheetId="42">#REF!</definedName>
    <definedName name="ASE">#REF!</definedName>
    <definedName name="ASFG" localSheetId="38">BlankMacro1</definedName>
    <definedName name="ASFG" localSheetId="14">BlankMacro1</definedName>
    <definedName name="ASFG" localSheetId="4">BlankMacro1</definedName>
    <definedName name="ASFG" localSheetId="13">BlankMacro1</definedName>
    <definedName name="ASFG" localSheetId="28">BlankMacro1</definedName>
    <definedName name="ASFG" localSheetId="34">BlankMacro1</definedName>
    <definedName name="ASFG" localSheetId="35">BlankMacro1</definedName>
    <definedName name="ASFG" localSheetId="46">BlankMacro1</definedName>
    <definedName name="ASFG" localSheetId="40">BlankMacro1</definedName>
    <definedName name="ASFG" localSheetId="3">BlankMacro1</definedName>
    <definedName name="ASFG" localSheetId="12">BlankMacro1</definedName>
    <definedName name="ASFG" localSheetId="15">BlankMacro1</definedName>
    <definedName name="ASFG" localSheetId="25">BlankMacro1</definedName>
    <definedName name="ASFG" localSheetId="26">BlankMacro1</definedName>
    <definedName name="ASFG" localSheetId="2">BlankMacro1</definedName>
    <definedName name="ASFG" localSheetId="44">BlankMacro1</definedName>
    <definedName name="ASFG" localSheetId="45">BlankMacro1</definedName>
    <definedName name="ASFG" localSheetId="50">BlankMacro1</definedName>
    <definedName name="ASFG" localSheetId="42">BlankMacro1</definedName>
    <definedName name="ASFG">BlankMacro1</definedName>
    <definedName name="Asp" localSheetId="4">[13]법면블럭!#REF!</definedName>
    <definedName name="Asp" localSheetId="13">[13]법면블럭!#REF!</definedName>
    <definedName name="Asp" localSheetId="28">#REF!</definedName>
    <definedName name="Asp" localSheetId="35">#REF!</definedName>
    <definedName name="Asp" localSheetId="46">#REF!</definedName>
    <definedName name="Asp" localSheetId="40">#REF!</definedName>
    <definedName name="Asp" localSheetId="25">#REF!</definedName>
    <definedName name="Asp" localSheetId="26">[14]법면블럭!#REF!</definedName>
    <definedName name="Asp" localSheetId="44">#REF!</definedName>
    <definedName name="Asp" localSheetId="42">#REF!</definedName>
    <definedName name="Asp">#REF!</definedName>
    <definedName name="ASPO" localSheetId="4">[13]법면블럭!#REF!</definedName>
    <definedName name="ASPO" localSheetId="13">[13]법면블럭!#REF!</definedName>
    <definedName name="ASPO" localSheetId="35">#REF!</definedName>
    <definedName name="ASPO" localSheetId="46">#REF!</definedName>
    <definedName name="ASPO" localSheetId="40">#REF!</definedName>
    <definedName name="ASPO" localSheetId="25">#REF!</definedName>
    <definedName name="ASPO" localSheetId="26">[14]법면블럭!#REF!</definedName>
    <definedName name="ASPO" localSheetId="44">#REF!</definedName>
    <definedName name="ASPO" localSheetId="42">#REF!</definedName>
    <definedName name="ASPO">#REF!</definedName>
    <definedName name="ASS" localSheetId="38">BlankMacro1</definedName>
    <definedName name="ASS" localSheetId="14">BlankMacro1</definedName>
    <definedName name="ASS" localSheetId="4">BlankMacro1</definedName>
    <definedName name="ASS" localSheetId="13">BlankMacro1</definedName>
    <definedName name="ASS" localSheetId="28">BlankMacro1</definedName>
    <definedName name="ASS" localSheetId="34">BlankMacro1</definedName>
    <definedName name="ASS" localSheetId="35">BlankMacro1</definedName>
    <definedName name="ASS" localSheetId="46">BlankMacro1</definedName>
    <definedName name="ASS" localSheetId="40">BlankMacro1</definedName>
    <definedName name="ASS" localSheetId="3">BlankMacro1</definedName>
    <definedName name="ASS" localSheetId="12">BlankMacro1</definedName>
    <definedName name="ASS" localSheetId="15">BlankMacro1</definedName>
    <definedName name="ASS" localSheetId="25">BlankMacro1</definedName>
    <definedName name="ASS" localSheetId="26">BlankMacro1</definedName>
    <definedName name="ASS" localSheetId="2">BlankMacro1</definedName>
    <definedName name="ASS" localSheetId="44">BlankMacro1</definedName>
    <definedName name="ASS" localSheetId="45">BlankMacro1</definedName>
    <definedName name="ASS" localSheetId="50">BlankMacro1</definedName>
    <definedName name="ASS" localSheetId="42">BlankMacro1</definedName>
    <definedName name="ASS">BlankMacro1</definedName>
    <definedName name="asss" localSheetId="14" hidden="1">#REF!</definedName>
    <definedName name="asss" localSheetId="4" hidden="1">#REF!</definedName>
    <definedName name="asss" localSheetId="13" hidden="1">#REF!</definedName>
    <definedName name="asss" localSheetId="28" hidden="1">#REF!</definedName>
    <definedName name="asss" localSheetId="34" hidden="1">#REF!</definedName>
    <definedName name="asss" localSheetId="35" hidden="1">#REF!</definedName>
    <definedName name="asss" localSheetId="46" hidden="1">#REF!</definedName>
    <definedName name="asss" localSheetId="40" hidden="1">#REF!</definedName>
    <definedName name="asss" localSheetId="25" hidden="1">#REF!</definedName>
    <definedName name="asss" localSheetId="41" hidden="1">#REF!</definedName>
    <definedName name="asss" localSheetId="26" hidden="1">#REF!</definedName>
    <definedName name="asss" localSheetId="44" hidden="1">#REF!</definedName>
    <definedName name="asss" localSheetId="45" hidden="1">#REF!</definedName>
    <definedName name="asss" localSheetId="29" hidden="1">#REF!</definedName>
    <definedName name="asss" localSheetId="42" hidden="1">#REF!</definedName>
    <definedName name="asss" hidden="1">#REF!</definedName>
    <definedName name="ASX" localSheetId="38">BlankMacro1</definedName>
    <definedName name="ASX" localSheetId="14">BlankMacro1</definedName>
    <definedName name="ASX" localSheetId="4">BlankMacro1</definedName>
    <definedName name="ASX" localSheetId="13">BlankMacro1</definedName>
    <definedName name="ASX" localSheetId="28">BlankMacro1</definedName>
    <definedName name="ASX" localSheetId="34">BlankMacro1</definedName>
    <definedName name="ASX" localSheetId="35">BlankMacro1</definedName>
    <definedName name="ASX" localSheetId="46">BlankMacro1</definedName>
    <definedName name="ASX" localSheetId="40">BlankMacro1</definedName>
    <definedName name="ASX" localSheetId="3">BlankMacro1</definedName>
    <definedName name="ASX" localSheetId="12">BlankMacro1</definedName>
    <definedName name="ASX" localSheetId="15">BlankMacro1</definedName>
    <definedName name="ASX" localSheetId="25">BlankMacro1</definedName>
    <definedName name="ASX" localSheetId="26">BlankMacro1</definedName>
    <definedName name="ASX" localSheetId="2">BlankMacro1</definedName>
    <definedName name="ASX" localSheetId="44">BlankMacro1</definedName>
    <definedName name="ASX" localSheetId="45">BlankMacro1</definedName>
    <definedName name="ASX" localSheetId="50">BlankMacro1</definedName>
    <definedName name="ASX" localSheetId="42">BlankMacro1</definedName>
    <definedName name="ASX">BlankMacro1</definedName>
    <definedName name="_xlnm.Auto_Open" localSheetId="4">#REF!</definedName>
    <definedName name="_xlnm.Auto_Open" localSheetId="13">#REF!</definedName>
    <definedName name="_xlnm.Auto_Open" localSheetId="28">#REF!</definedName>
    <definedName name="_xlnm.Auto_Open" localSheetId="34">#REF!</definedName>
    <definedName name="_xlnm.Auto_Open" localSheetId="35">#REF!</definedName>
    <definedName name="_xlnm.Auto_Open" localSheetId="46">#REF!</definedName>
    <definedName name="_xlnm.Auto_Open" localSheetId="40">#REF!</definedName>
    <definedName name="_xlnm.Auto_Open" localSheetId="25">#REF!</definedName>
    <definedName name="_xlnm.Auto_Open" localSheetId="26">#REF!</definedName>
    <definedName name="_xlnm.Auto_Open" localSheetId="2">#REF!</definedName>
    <definedName name="_xlnm.Auto_Open" localSheetId="44">#REF!</definedName>
    <definedName name="_xlnm.Auto_Open" localSheetId="45">#REF!</definedName>
    <definedName name="_xlnm.Auto_Open" localSheetId="50">#REF!</definedName>
    <definedName name="_xlnm.Auto_Open" localSheetId="42">#REF!</definedName>
    <definedName name="_xlnm.Auto_Open">#REF!</definedName>
    <definedName name="AW" localSheetId="38">BlankMacro1</definedName>
    <definedName name="AW" localSheetId="14">BlankMacro1</definedName>
    <definedName name="AW" localSheetId="4">BlankMacro1</definedName>
    <definedName name="AW" localSheetId="13">BlankMacro1</definedName>
    <definedName name="AW" localSheetId="28">BlankMacro1</definedName>
    <definedName name="AW" localSheetId="34">BlankMacro1</definedName>
    <definedName name="AW" localSheetId="35">BlankMacro1</definedName>
    <definedName name="AW" localSheetId="46">BlankMacro1</definedName>
    <definedName name="AW" localSheetId="40">BlankMacro1</definedName>
    <definedName name="AW" localSheetId="3">BlankMacro1</definedName>
    <definedName name="AW" localSheetId="12">BlankMacro1</definedName>
    <definedName name="AW" localSheetId="15">BlankMacro1</definedName>
    <definedName name="AW" localSheetId="25">BlankMacro1</definedName>
    <definedName name="AW" localSheetId="26">BlankMacro1</definedName>
    <definedName name="AW" localSheetId="2">BlankMacro1</definedName>
    <definedName name="AW" localSheetId="44">BlankMacro1</definedName>
    <definedName name="AW" localSheetId="45">BlankMacro1</definedName>
    <definedName name="AW" localSheetId="50">BlankMacro1</definedName>
    <definedName name="AW" localSheetId="42">BlankMacro1</definedName>
    <definedName name="AW">BlankMacro1</definedName>
    <definedName name="AX" localSheetId="38">BlankMacro1</definedName>
    <definedName name="AX" localSheetId="14">BlankMacro1</definedName>
    <definedName name="AX" localSheetId="4">BlankMacro1</definedName>
    <definedName name="AX" localSheetId="13">BlankMacro1</definedName>
    <definedName name="AX" localSheetId="28">BlankMacro1</definedName>
    <definedName name="AX" localSheetId="34">BlankMacro1</definedName>
    <definedName name="AX" localSheetId="35">BlankMacro1</definedName>
    <definedName name="AX" localSheetId="46">BlankMacro1</definedName>
    <definedName name="AX" localSheetId="40">BlankMacro1</definedName>
    <definedName name="AX" localSheetId="3">BlankMacro1</definedName>
    <definedName name="AX" localSheetId="12">BlankMacro1</definedName>
    <definedName name="AX" localSheetId="15">BlankMacro1</definedName>
    <definedName name="AX" localSheetId="25">BlankMacro1</definedName>
    <definedName name="AX" localSheetId="26">BlankMacro1</definedName>
    <definedName name="AX" localSheetId="2">BlankMacro1</definedName>
    <definedName name="AX" localSheetId="44">BlankMacro1</definedName>
    <definedName name="AX" localSheetId="45">BlankMacro1</definedName>
    <definedName name="AX" localSheetId="50">BlankMacro1</definedName>
    <definedName name="AX" localSheetId="42">BlankMacro1</definedName>
    <definedName name="AX">BlankMacro1</definedName>
    <definedName name="AZ" localSheetId="38">BlankMacro1</definedName>
    <definedName name="AZ" localSheetId="14">BlankMacro1</definedName>
    <definedName name="AZ" localSheetId="4">BlankMacro1</definedName>
    <definedName name="AZ" localSheetId="13">BlankMacro1</definedName>
    <definedName name="AZ" localSheetId="28">BlankMacro1</definedName>
    <definedName name="AZ" localSheetId="34">BlankMacro1</definedName>
    <definedName name="AZ" localSheetId="35">BlankMacro1</definedName>
    <definedName name="AZ" localSheetId="46">BlankMacro1</definedName>
    <definedName name="AZ" localSheetId="40">BlankMacro1</definedName>
    <definedName name="AZ" localSheetId="3">BlankMacro1</definedName>
    <definedName name="AZ" localSheetId="12">BlankMacro1</definedName>
    <definedName name="AZ" localSheetId="15">BlankMacro1</definedName>
    <definedName name="AZ" localSheetId="25">BlankMacro1</definedName>
    <definedName name="AZ" localSheetId="26">BlankMacro1</definedName>
    <definedName name="AZ" localSheetId="2">BlankMacro1</definedName>
    <definedName name="AZ" localSheetId="44">BlankMacro1</definedName>
    <definedName name="AZ" localSheetId="45">BlankMacro1</definedName>
    <definedName name="AZ" localSheetId="50">BlankMacro1</definedName>
    <definedName name="AZ" localSheetId="42">BlankMacro1</definedName>
    <definedName name="AZ">BlankMacro1</definedName>
    <definedName name="A삼" localSheetId="4">[13]법면블럭!#REF!</definedName>
    <definedName name="A삼" localSheetId="13">[13]법면블럭!#REF!</definedName>
    <definedName name="A삼" localSheetId="28">#REF!</definedName>
    <definedName name="A삼" localSheetId="35">#REF!</definedName>
    <definedName name="A삼" localSheetId="40">#REF!</definedName>
    <definedName name="A삼" localSheetId="25">#REF!</definedName>
    <definedName name="A삼" localSheetId="26">[14]법면블럭!#REF!</definedName>
    <definedName name="A삼" localSheetId="44">#REF!</definedName>
    <definedName name="A삼" localSheetId="42">#REF!</definedName>
    <definedName name="A삼">#REF!</definedName>
    <definedName name="A이" localSheetId="4">[13]법면블럭!#REF!</definedName>
    <definedName name="A이" localSheetId="13">[13]법면블럭!#REF!</definedName>
    <definedName name="A이" localSheetId="35">#REF!</definedName>
    <definedName name="A이" localSheetId="40">#REF!</definedName>
    <definedName name="A이" localSheetId="25">#REF!</definedName>
    <definedName name="A이" localSheetId="26">[14]법면블럭!#REF!</definedName>
    <definedName name="A이" localSheetId="44">#REF!</definedName>
    <definedName name="A이" localSheetId="42">#REF!</definedName>
    <definedName name="A이">#REF!</definedName>
    <definedName name="A일" localSheetId="4">[13]법면블럭!#REF!</definedName>
    <definedName name="A일" localSheetId="13">[13]법면블럭!#REF!</definedName>
    <definedName name="A일" localSheetId="35">#REF!</definedName>
    <definedName name="A일" localSheetId="40">#REF!</definedName>
    <definedName name="A일" localSheetId="25">#REF!</definedName>
    <definedName name="A일" localSheetId="26">[14]법면블럭!#REF!</definedName>
    <definedName name="A일" localSheetId="44">#REF!</definedName>
    <definedName name="A일" localSheetId="42">#REF!</definedName>
    <definedName name="A일">#REF!</definedName>
    <definedName name="B" localSheetId="14">#REF!</definedName>
    <definedName name="B" localSheetId="4">#REF!</definedName>
    <definedName name="B" localSheetId="13">#REF!</definedName>
    <definedName name="B" localSheetId="35">#REF!</definedName>
    <definedName name="B" localSheetId="46">#REF!</definedName>
    <definedName name="B" localSheetId="40">#REF!</definedName>
    <definedName name="B" localSheetId="3">#REF!</definedName>
    <definedName name="B" localSheetId="12">#REF!</definedName>
    <definedName name="B" localSheetId="15">#REF!</definedName>
    <definedName name="B" localSheetId="25">#REF!</definedName>
    <definedName name="B" localSheetId="26">#REF!</definedName>
    <definedName name="B" localSheetId="44">#REF!</definedName>
    <definedName name="B" localSheetId="50">#REF!</definedName>
    <definedName name="B" localSheetId="43">#REF!</definedName>
    <definedName name="B" localSheetId="42">#REF!</definedName>
    <definedName name="B">#REF!</definedName>
    <definedName name="B10A1P" localSheetId="14">#REF!</definedName>
    <definedName name="B10A1P" localSheetId="4">#REF!</definedName>
    <definedName name="B10A1P" localSheetId="13">#REF!</definedName>
    <definedName name="B10A1P" localSheetId="34">#REF!</definedName>
    <definedName name="B10A1P" localSheetId="35">#REF!</definedName>
    <definedName name="B10A1P" localSheetId="46">#REF!</definedName>
    <definedName name="B10A1P" localSheetId="40">#REF!</definedName>
    <definedName name="B10A1P" localSheetId="3">#REF!</definedName>
    <definedName name="B10A1P" localSheetId="12">#REF!</definedName>
    <definedName name="B10A1P" localSheetId="15">#REF!</definedName>
    <definedName name="B10A1P" localSheetId="25">#REF!</definedName>
    <definedName name="B10A1P" localSheetId="26">#REF!</definedName>
    <definedName name="B10A1P" localSheetId="44">#REF!</definedName>
    <definedName name="B10A1P" localSheetId="43">#REF!</definedName>
    <definedName name="B10A1P" localSheetId="42">#REF!</definedName>
    <definedName name="B10A1P">#REF!</definedName>
    <definedName name="b10a1t" localSheetId="14">#REF!</definedName>
    <definedName name="b10a1t" localSheetId="4">#REF!</definedName>
    <definedName name="b10a1t" localSheetId="13">#REF!</definedName>
    <definedName name="b10a1t" localSheetId="34">#REF!</definedName>
    <definedName name="b10a1t" localSheetId="35">#REF!</definedName>
    <definedName name="b10a1t" localSheetId="46">#REF!</definedName>
    <definedName name="b10a1t" localSheetId="40">#REF!</definedName>
    <definedName name="b10a1t" localSheetId="3">#REF!</definedName>
    <definedName name="b10a1t" localSheetId="12">#REF!</definedName>
    <definedName name="b10a1t" localSheetId="15">#REF!</definedName>
    <definedName name="b10a1t" localSheetId="25">#REF!</definedName>
    <definedName name="b10a1t" localSheetId="26">#REF!</definedName>
    <definedName name="b10a1t" localSheetId="44">#REF!</definedName>
    <definedName name="b10a1t" localSheetId="43">#REF!</definedName>
    <definedName name="b10a1t" localSheetId="42">#REF!</definedName>
    <definedName name="b10a1t">#REF!</definedName>
    <definedName name="b10a2p" localSheetId="14">#REF!</definedName>
    <definedName name="b10a2p" localSheetId="4">#REF!</definedName>
    <definedName name="b10a2p" localSheetId="13">#REF!</definedName>
    <definedName name="b10a2p" localSheetId="34">#REF!</definedName>
    <definedName name="b10a2p" localSheetId="35">#REF!</definedName>
    <definedName name="b10a2p" localSheetId="46">#REF!</definedName>
    <definedName name="b10a2p" localSheetId="40">#REF!</definedName>
    <definedName name="b10a2p" localSheetId="3">#REF!</definedName>
    <definedName name="b10a2p" localSheetId="12">#REF!</definedName>
    <definedName name="b10a2p" localSheetId="15">#REF!</definedName>
    <definedName name="b10a2p" localSheetId="25">#REF!</definedName>
    <definedName name="b10a2p" localSheetId="26">#REF!</definedName>
    <definedName name="b10a2p" localSheetId="44">#REF!</definedName>
    <definedName name="b10a2p" localSheetId="43">#REF!</definedName>
    <definedName name="b10a2p" localSheetId="42">#REF!</definedName>
    <definedName name="b10a2p">#REF!</definedName>
    <definedName name="b10a2t" localSheetId="14">#REF!</definedName>
    <definedName name="b10a2t" localSheetId="4">#REF!</definedName>
    <definedName name="b10a2t" localSheetId="13">#REF!</definedName>
    <definedName name="b10a2t" localSheetId="34">#REF!</definedName>
    <definedName name="b10a2t" localSheetId="35">#REF!</definedName>
    <definedName name="b10a2t" localSheetId="46">#REF!</definedName>
    <definedName name="b10a2t" localSheetId="40">#REF!</definedName>
    <definedName name="b10a2t" localSheetId="3">#REF!</definedName>
    <definedName name="b10a2t" localSheetId="12">#REF!</definedName>
    <definedName name="b10a2t" localSheetId="15">#REF!</definedName>
    <definedName name="b10a2t" localSheetId="25">#REF!</definedName>
    <definedName name="b10a2t" localSheetId="26">#REF!</definedName>
    <definedName name="b10a2t" localSheetId="44">#REF!</definedName>
    <definedName name="b10a2t" localSheetId="43">#REF!</definedName>
    <definedName name="b10a2t" localSheetId="42">#REF!</definedName>
    <definedName name="b10a2t">#REF!</definedName>
    <definedName name="B11A1P" localSheetId="14">#REF!</definedName>
    <definedName name="B11A1P" localSheetId="4">#REF!</definedName>
    <definedName name="B11A1P" localSheetId="13">#REF!</definedName>
    <definedName name="B11A1P" localSheetId="34">#REF!</definedName>
    <definedName name="B11A1P" localSheetId="35">#REF!</definedName>
    <definedName name="B11A1P" localSheetId="46">#REF!</definedName>
    <definedName name="B11A1P" localSheetId="40">#REF!</definedName>
    <definedName name="B11A1P" localSheetId="3">#REF!</definedName>
    <definedName name="B11A1P" localSheetId="12">#REF!</definedName>
    <definedName name="B11A1P" localSheetId="15">#REF!</definedName>
    <definedName name="B11A1P" localSheetId="25">#REF!</definedName>
    <definedName name="B11A1P" localSheetId="26">#REF!</definedName>
    <definedName name="B11A1P" localSheetId="44">#REF!</definedName>
    <definedName name="B11A1P" localSheetId="43">#REF!</definedName>
    <definedName name="B11A1P" localSheetId="42">#REF!</definedName>
    <definedName name="B11A1P">#REF!</definedName>
    <definedName name="b11a1t" localSheetId="14">#REF!</definedName>
    <definedName name="b11a1t" localSheetId="4">#REF!</definedName>
    <definedName name="b11a1t" localSheetId="13">#REF!</definedName>
    <definedName name="b11a1t" localSheetId="34">#REF!</definedName>
    <definedName name="b11a1t" localSheetId="35">#REF!</definedName>
    <definedName name="b11a1t" localSheetId="46">#REF!</definedName>
    <definedName name="b11a1t" localSheetId="40">#REF!</definedName>
    <definedName name="b11a1t" localSheetId="3">#REF!</definedName>
    <definedName name="b11a1t" localSheetId="12">#REF!</definedName>
    <definedName name="b11a1t" localSheetId="15">#REF!</definedName>
    <definedName name="b11a1t" localSheetId="25">#REF!</definedName>
    <definedName name="b11a1t" localSheetId="26">#REF!</definedName>
    <definedName name="b11a1t" localSheetId="44">#REF!</definedName>
    <definedName name="b11a1t" localSheetId="43">#REF!</definedName>
    <definedName name="b11a1t" localSheetId="42">#REF!</definedName>
    <definedName name="b11a1t">#REF!</definedName>
    <definedName name="b11a2p" localSheetId="14">#REF!</definedName>
    <definedName name="b11a2p" localSheetId="4">#REF!</definedName>
    <definedName name="b11a2p" localSheetId="13">#REF!</definedName>
    <definedName name="b11a2p" localSheetId="34">#REF!</definedName>
    <definedName name="b11a2p" localSheetId="35">#REF!</definedName>
    <definedName name="b11a2p" localSheetId="46">#REF!</definedName>
    <definedName name="b11a2p" localSheetId="40">#REF!</definedName>
    <definedName name="b11a2p" localSheetId="3">#REF!</definedName>
    <definedName name="b11a2p" localSheetId="12">#REF!</definedName>
    <definedName name="b11a2p" localSheetId="15">#REF!</definedName>
    <definedName name="b11a2p" localSheetId="25">#REF!</definedName>
    <definedName name="b11a2p" localSheetId="26">#REF!</definedName>
    <definedName name="b11a2p" localSheetId="44">#REF!</definedName>
    <definedName name="b11a2p" localSheetId="43">#REF!</definedName>
    <definedName name="b11a2p" localSheetId="42">#REF!</definedName>
    <definedName name="b11a2p">#REF!</definedName>
    <definedName name="b11a2t" localSheetId="14">#REF!</definedName>
    <definedName name="b11a2t" localSheetId="4">#REF!</definedName>
    <definedName name="b11a2t" localSheetId="13">#REF!</definedName>
    <definedName name="b11a2t" localSheetId="34">#REF!</definedName>
    <definedName name="b11a2t" localSheetId="35">#REF!</definedName>
    <definedName name="b11a2t" localSheetId="46">#REF!</definedName>
    <definedName name="b11a2t" localSheetId="40">#REF!</definedName>
    <definedName name="b11a2t" localSheetId="3">#REF!</definedName>
    <definedName name="b11a2t" localSheetId="12">#REF!</definedName>
    <definedName name="b11a2t" localSheetId="15">#REF!</definedName>
    <definedName name="b11a2t" localSheetId="25">#REF!</definedName>
    <definedName name="b11a2t" localSheetId="26">#REF!</definedName>
    <definedName name="b11a2t" localSheetId="44">#REF!</definedName>
    <definedName name="b11a2t" localSheetId="43">#REF!</definedName>
    <definedName name="b11a2t" localSheetId="42">#REF!</definedName>
    <definedName name="b11a2t">#REF!</definedName>
    <definedName name="B12A1P" localSheetId="14">#REF!</definedName>
    <definedName name="B12A1P" localSheetId="4">#REF!</definedName>
    <definedName name="B12A1P" localSheetId="13">#REF!</definedName>
    <definedName name="B12A1P" localSheetId="34">#REF!</definedName>
    <definedName name="B12A1P" localSheetId="35">#REF!</definedName>
    <definedName name="B12A1P" localSheetId="46">#REF!</definedName>
    <definedName name="B12A1P" localSheetId="40">#REF!</definedName>
    <definedName name="B12A1P" localSheetId="3">#REF!</definedName>
    <definedName name="B12A1P" localSheetId="12">#REF!</definedName>
    <definedName name="B12A1P" localSheetId="15">#REF!</definedName>
    <definedName name="B12A1P" localSheetId="25">#REF!</definedName>
    <definedName name="B12A1P" localSheetId="26">#REF!</definedName>
    <definedName name="B12A1P" localSheetId="44">#REF!</definedName>
    <definedName name="B12A1P" localSheetId="43">#REF!</definedName>
    <definedName name="B12A1P" localSheetId="42">#REF!</definedName>
    <definedName name="B12A1P">#REF!</definedName>
    <definedName name="b12a1t" localSheetId="14">#REF!</definedName>
    <definedName name="b12a1t" localSheetId="4">#REF!</definedName>
    <definedName name="b12a1t" localSheetId="13">#REF!</definedName>
    <definedName name="b12a1t" localSheetId="34">#REF!</definedName>
    <definedName name="b12a1t" localSheetId="35">#REF!</definedName>
    <definedName name="b12a1t" localSheetId="46">#REF!</definedName>
    <definedName name="b12a1t" localSheetId="40">#REF!</definedName>
    <definedName name="b12a1t" localSheetId="3">#REF!</definedName>
    <definedName name="b12a1t" localSheetId="12">#REF!</definedName>
    <definedName name="b12a1t" localSheetId="15">#REF!</definedName>
    <definedName name="b12a1t" localSheetId="25">#REF!</definedName>
    <definedName name="b12a1t" localSheetId="26">#REF!</definedName>
    <definedName name="b12a1t" localSheetId="44">#REF!</definedName>
    <definedName name="b12a1t" localSheetId="43">#REF!</definedName>
    <definedName name="b12a1t" localSheetId="42">#REF!</definedName>
    <definedName name="b12a1t">#REF!</definedName>
    <definedName name="b12a2p" localSheetId="14">#REF!</definedName>
    <definedName name="b12a2p" localSheetId="4">#REF!</definedName>
    <definedName name="b12a2p" localSheetId="13">#REF!</definedName>
    <definedName name="b12a2p" localSheetId="34">#REF!</definedName>
    <definedName name="b12a2p" localSheetId="35">#REF!</definedName>
    <definedName name="b12a2p" localSheetId="46">#REF!</definedName>
    <definedName name="b12a2p" localSheetId="40">#REF!</definedName>
    <definedName name="b12a2p" localSheetId="3">#REF!</definedName>
    <definedName name="b12a2p" localSheetId="12">#REF!</definedName>
    <definedName name="b12a2p" localSheetId="15">#REF!</definedName>
    <definedName name="b12a2p" localSheetId="25">#REF!</definedName>
    <definedName name="b12a2p" localSheetId="26">#REF!</definedName>
    <definedName name="b12a2p" localSheetId="44">#REF!</definedName>
    <definedName name="b12a2p" localSheetId="43">#REF!</definedName>
    <definedName name="b12a2p" localSheetId="42">#REF!</definedName>
    <definedName name="b12a2p">#REF!</definedName>
    <definedName name="b12a2t" localSheetId="14">#REF!</definedName>
    <definedName name="b12a2t" localSheetId="4">#REF!</definedName>
    <definedName name="b12a2t" localSheetId="13">#REF!</definedName>
    <definedName name="b12a2t" localSheetId="34">#REF!</definedName>
    <definedName name="b12a2t" localSheetId="35">#REF!</definedName>
    <definedName name="b12a2t" localSheetId="46">#REF!</definedName>
    <definedName name="b12a2t" localSheetId="40">#REF!</definedName>
    <definedName name="b12a2t" localSheetId="3">#REF!</definedName>
    <definedName name="b12a2t" localSheetId="12">#REF!</definedName>
    <definedName name="b12a2t" localSheetId="15">#REF!</definedName>
    <definedName name="b12a2t" localSheetId="25">#REF!</definedName>
    <definedName name="b12a2t" localSheetId="26">#REF!</definedName>
    <definedName name="b12a2t" localSheetId="44">#REF!</definedName>
    <definedName name="b12a2t" localSheetId="43">#REF!</definedName>
    <definedName name="b12a2t" localSheetId="42">#REF!</definedName>
    <definedName name="b12a2t">#REF!</definedName>
    <definedName name="B13A1P" localSheetId="14">#REF!</definedName>
    <definedName name="B13A1P" localSheetId="4">#REF!</definedName>
    <definedName name="B13A1P" localSheetId="13">#REF!</definedName>
    <definedName name="B13A1P" localSheetId="34">#REF!</definedName>
    <definedName name="B13A1P" localSheetId="35">#REF!</definedName>
    <definedName name="B13A1P" localSheetId="46">#REF!</definedName>
    <definedName name="B13A1P" localSheetId="40">#REF!</definedName>
    <definedName name="B13A1P" localSheetId="3">#REF!</definedName>
    <definedName name="B13A1P" localSheetId="12">#REF!</definedName>
    <definedName name="B13A1P" localSheetId="15">#REF!</definedName>
    <definedName name="B13A1P" localSheetId="25">#REF!</definedName>
    <definedName name="B13A1P" localSheetId="26">#REF!</definedName>
    <definedName name="B13A1P" localSheetId="44">#REF!</definedName>
    <definedName name="B13A1P" localSheetId="43">#REF!</definedName>
    <definedName name="B13A1P" localSheetId="42">#REF!</definedName>
    <definedName name="B13A1P">#REF!</definedName>
    <definedName name="b13a1t" localSheetId="14">#REF!</definedName>
    <definedName name="b13a1t" localSheetId="4">#REF!</definedName>
    <definedName name="b13a1t" localSheetId="13">#REF!</definedName>
    <definedName name="b13a1t" localSheetId="34">#REF!</definedName>
    <definedName name="b13a1t" localSheetId="35">#REF!</definedName>
    <definedName name="b13a1t" localSheetId="46">#REF!</definedName>
    <definedName name="b13a1t" localSheetId="40">#REF!</definedName>
    <definedName name="b13a1t" localSheetId="3">#REF!</definedName>
    <definedName name="b13a1t" localSheetId="12">#REF!</definedName>
    <definedName name="b13a1t" localSheetId="15">#REF!</definedName>
    <definedName name="b13a1t" localSheetId="25">#REF!</definedName>
    <definedName name="b13a1t" localSheetId="26">#REF!</definedName>
    <definedName name="b13a1t" localSheetId="44">#REF!</definedName>
    <definedName name="b13a1t" localSheetId="43">#REF!</definedName>
    <definedName name="b13a1t" localSheetId="42">#REF!</definedName>
    <definedName name="b13a1t">#REF!</definedName>
    <definedName name="b13a2p" localSheetId="14">#REF!</definedName>
    <definedName name="b13a2p" localSheetId="4">#REF!</definedName>
    <definedName name="b13a2p" localSheetId="13">#REF!</definedName>
    <definedName name="b13a2p" localSheetId="34">#REF!</definedName>
    <definedName name="b13a2p" localSheetId="35">#REF!</definedName>
    <definedName name="b13a2p" localSheetId="46">#REF!</definedName>
    <definedName name="b13a2p" localSheetId="40">#REF!</definedName>
    <definedName name="b13a2p" localSheetId="3">#REF!</definedName>
    <definedName name="b13a2p" localSheetId="12">#REF!</definedName>
    <definedName name="b13a2p" localSheetId="15">#REF!</definedName>
    <definedName name="b13a2p" localSheetId="25">#REF!</definedName>
    <definedName name="b13a2p" localSheetId="26">#REF!</definedName>
    <definedName name="b13a2p" localSheetId="44">#REF!</definedName>
    <definedName name="b13a2p" localSheetId="43">#REF!</definedName>
    <definedName name="b13a2p" localSheetId="42">#REF!</definedName>
    <definedName name="b13a2p">#REF!</definedName>
    <definedName name="b13a2t" localSheetId="14">#REF!</definedName>
    <definedName name="b13a2t" localSheetId="4">#REF!</definedName>
    <definedName name="b13a2t" localSheetId="13">#REF!</definedName>
    <definedName name="b13a2t" localSheetId="34">#REF!</definedName>
    <definedName name="b13a2t" localSheetId="35">#REF!</definedName>
    <definedName name="b13a2t" localSheetId="46">#REF!</definedName>
    <definedName name="b13a2t" localSheetId="40">#REF!</definedName>
    <definedName name="b13a2t" localSheetId="3">#REF!</definedName>
    <definedName name="b13a2t" localSheetId="12">#REF!</definedName>
    <definedName name="b13a2t" localSheetId="15">#REF!</definedName>
    <definedName name="b13a2t" localSheetId="25">#REF!</definedName>
    <definedName name="b13a2t" localSheetId="26">#REF!</definedName>
    <definedName name="b13a2t" localSheetId="44">#REF!</definedName>
    <definedName name="b13a2t" localSheetId="43">#REF!</definedName>
    <definedName name="b13a2t" localSheetId="42">#REF!</definedName>
    <definedName name="b13a2t">#REF!</definedName>
    <definedName name="B14A1P" localSheetId="14">#REF!</definedName>
    <definedName name="B14A1P" localSheetId="4">#REF!</definedName>
    <definedName name="B14A1P" localSheetId="13">#REF!</definedName>
    <definedName name="B14A1P" localSheetId="34">#REF!</definedName>
    <definedName name="B14A1P" localSheetId="35">#REF!</definedName>
    <definedName name="B14A1P" localSheetId="46">#REF!</definedName>
    <definedName name="B14A1P" localSheetId="40">#REF!</definedName>
    <definedName name="B14A1P" localSheetId="3">#REF!</definedName>
    <definedName name="B14A1P" localSheetId="12">#REF!</definedName>
    <definedName name="B14A1P" localSheetId="15">#REF!</definedName>
    <definedName name="B14A1P" localSheetId="25">#REF!</definedName>
    <definedName name="B14A1P" localSheetId="26">#REF!</definedName>
    <definedName name="B14A1P" localSheetId="44">#REF!</definedName>
    <definedName name="B14A1P" localSheetId="43">#REF!</definedName>
    <definedName name="B14A1P" localSheetId="42">#REF!</definedName>
    <definedName name="B14A1P">#REF!</definedName>
    <definedName name="b14a1t" localSheetId="14">#REF!</definedName>
    <definedName name="b14a1t" localSheetId="4">#REF!</definedName>
    <definedName name="b14a1t" localSheetId="13">#REF!</definedName>
    <definedName name="b14a1t" localSheetId="34">#REF!</definedName>
    <definedName name="b14a1t" localSheetId="35">#REF!</definedName>
    <definedName name="b14a1t" localSheetId="46">#REF!</definedName>
    <definedName name="b14a1t" localSheetId="40">#REF!</definedName>
    <definedName name="b14a1t" localSheetId="3">#REF!</definedName>
    <definedName name="b14a1t" localSheetId="12">#REF!</definedName>
    <definedName name="b14a1t" localSheetId="15">#REF!</definedName>
    <definedName name="b14a1t" localSheetId="25">#REF!</definedName>
    <definedName name="b14a1t" localSheetId="26">#REF!</definedName>
    <definedName name="b14a1t" localSheetId="44">#REF!</definedName>
    <definedName name="b14a1t" localSheetId="43">#REF!</definedName>
    <definedName name="b14a1t" localSheetId="42">#REF!</definedName>
    <definedName name="b14a1t">#REF!</definedName>
    <definedName name="b14a2p" localSheetId="14">#REF!</definedName>
    <definedName name="b14a2p" localSheetId="4">#REF!</definedName>
    <definedName name="b14a2p" localSheetId="13">#REF!</definedName>
    <definedName name="b14a2p" localSheetId="34">#REF!</definedName>
    <definedName name="b14a2p" localSheetId="35">#REF!</definedName>
    <definedName name="b14a2p" localSheetId="46">#REF!</definedName>
    <definedName name="b14a2p" localSheetId="40">#REF!</definedName>
    <definedName name="b14a2p" localSheetId="3">#REF!</definedName>
    <definedName name="b14a2p" localSheetId="12">#REF!</definedName>
    <definedName name="b14a2p" localSheetId="15">#REF!</definedName>
    <definedName name="b14a2p" localSheetId="25">#REF!</definedName>
    <definedName name="b14a2p" localSheetId="26">#REF!</definedName>
    <definedName name="b14a2p" localSheetId="44">#REF!</definedName>
    <definedName name="b14a2p" localSheetId="43">#REF!</definedName>
    <definedName name="b14a2p" localSheetId="42">#REF!</definedName>
    <definedName name="b14a2p">#REF!</definedName>
    <definedName name="b14a2t" localSheetId="14">#REF!</definedName>
    <definedName name="b14a2t" localSheetId="4">#REF!</definedName>
    <definedName name="b14a2t" localSheetId="13">#REF!</definedName>
    <definedName name="b14a2t" localSheetId="34">#REF!</definedName>
    <definedName name="b14a2t" localSheetId="35">#REF!</definedName>
    <definedName name="b14a2t" localSheetId="46">#REF!</definedName>
    <definedName name="b14a2t" localSheetId="40">#REF!</definedName>
    <definedName name="b14a2t" localSheetId="3">#REF!</definedName>
    <definedName name="b14a2t" localSheetId="12">#REF!</definedName>
    <definedName name="b14a2t" localSheetId="15">#REF!</definedName>
    <definedName name="b14a2t" localSheetId="25">#REF!</definedName>
    <definedName name="b14a2t" localSheetId="26">#REF!</definedName>
    <definedName name="b14a2t" localSheetId="44">#REF!</definedName>
    <definedName name="b14a2t" localSheetId="43">#REF!</definedName>
    <definedName name="b14a2t" localSheetId="42">#REF!</definedName>
    <definedName name="b14a2t">#REF!</definedName>
    <definedName name="B15A1P" localSheetId="14">#REF!</definedName>
    <definedName name="B15A1P" localSheetId="4">#REF!</definedName>
    <definedName name="B15A1P" localSheetId="13">#REF!</definedName>
    <definedName name="B15A1P" localSheetId="34">#REF!</definedName>
    <definedName name="B15A1P" localSheetId="35">#REF!</definedName>
    <definedName name="B15A1P" localSheetId="46">#REF!</definedName>
    <definedName name="B15A1P" localSheetId="40">#REF!</definedName>
    <definedName name="B15A1P" localSheetId="3">#REF!</definedName>
    <definedName name="B15A1P" localSheetId="12">#REF!</definedName>
    <definedName name="B15A1P" localSheetId="15">#REF!</definedName>
    <definedName name="B15A1P" localSheetId="25">#REF!</definedName>
    <definedName name="B15A1P" localSheetId="26">#REF!</definedName>
    <definedName name="B15A1P" localSheetId="44">#REF!</definedName>
    <definedName name="B15A1P" localSheetId="43">#REF!</definedName>
    <definedName name="B15A1P" localSheetId="42">#REF!</definedName>
    <definedName name="B15A1P">#REF!</definedName>
    <definedName name="b15a1t" localSheetId="14">#REF!</definedName>
    <definedName name="b15a1t" localSheetId="4">#REF!</definedName>
    <definedName name="b15a1t" localSheetId="13">#REF!</definedName>
    <definedName name="b15a1t" localSheetId="34">#REF!</definedName>
    <definedName name="b15a1t" localSheetId="35">#REF!</definedName>
    <definedName name="b15a1t" localSheetId="46">#REF!</definedName>
    <definedName name="b15a1t" localSheetId="40">#REF!</definedName>
    <definedName name="b15a1t" localSheetId="3">#REF!</definedName>
    <definedName name="b15a1t" localSheetId="12">#REF!</definedName>
    <definedName name="b15a1t" localSheetId="15">#REF!</definedName>
    <definedName name="b15a1t" localSheetId="25">#REF!</definedName>
    <definedName name="b15a1t" localSheetId="26">#REF!</definedName>
    <definedName name="b15a1t" localSheetId="44">#REF!</definedName>
    <definedName name="b15a1t" localSheetId="43">#REF!</definedName>
    <definedName name="b15a1t" localSheetId="42">#REF!</definedName>
    <definedName name="b15a1t">#REF!</definedName>
    <definedName name="b15a2p" localSheetId="14">#REF!</definedName>
    <definedName name="b15a2p" localSheetId="4">#REF!</definedName>
    <definedName name="b15a2p" localSheetId="13">#REF!</definedName>
    <definedName name="b15a2p" localSheetId="34">#REF!</definedName>
    <definedName name="b15a2p" localSheetId="35">#REF!</definedName>
    <definedName name="b15a2p" localSheetId="46">#REF!</definedName>
    <definedName name="b15a2p" localSheetId="40">#REF!</definedName>
    <definedName name="b15a2p" localSheetId="3">#REF!</definedName>
    <definedName name="b15a2p" localSheetId="12">#REF!</definedName>
    <definedName name="b15a2p" localSheetId="15">#REF!</definedName>
    <definedName name="b15a2p" localSheetId="25">#REF!</definedName>
    <definedName name="b15a2p" localSheetId="26">#REF!</definedName>
    <definedName name="b15a2p" localSheetId="44">#REF!</definedName>
    <definedName name="b15a2p" localSheetId="43">#REF!</definedName>
    <definedName name="b15a2p" localSheetId="42">#REF!</definedName>
    <definedName name="b15a2p">#REF!</definedName>
    <definedName name="b15a2t" localSheetId="14">#REF!</definedName>
    <definedName name="b15a2t" localSheetId="4">#REF!</definedName>
    <definedName name="b15a2t" localSheetId="13">#REF!</definedName>
    <definedName name="b15a2t" localSheetId="34">#REF!</definedName>
    <definedName name="b15a2t" localSheetId="35">#REF!</definedName>
    <definedName name="b15a2t" localSheetId="46">#REF!</definedName>
    <definedName name="b15a2t" localSheetId="40">#REF!</definedName>
    <definedName name="b15a2t" localSheetId="3">#REF!</definedName>
    <definedName name="b15a2t" localSheetId="12">#REF!</definedName>
    <definedName name="b15a2t" localSheetId="15">#REF!</definedName>
    <definedName name="b15a2t" localSheetId="25">#REF!</definedName>
    <definedName name="b15a2t" localSheetId="26">#REF!</definedName>
    <definedName name="b15a2t" localSheetId="44">#REF!</definedName>
    <definedName name="b15a2t" localSheetId="43">#REF!</definedName>
    <definedName name="b15a2t" localSheetId="42">#REF!</definedName>
    <definedName name="b15a2t">#REF!</definedName>
    <definedName name="B16A1T" localSheetId="14">#REF!</definedName>
    <definedName name="B16A1T" localSheetId="4">#REF!</definedName>
    <definedName name="B16A1T" localSheetId="13">#REF!</definedName>
    <definedName name="B16A1T" localSheetId="34">#REF!</definedName>
    <definedName name="B16A1T" localSheetId="35">#REF!</definedName>
    <definedName name="B16A1T" localSheetId="46">#REF!</definedName>
    <definedName name="B16A1T" localSheetId="40">#REF!</definedName>
    <definedName name="B16A1T" localSheetId="3">#REF!</definedName>
    <definedName name="B16A1T" localSheetId="12">#REF!</definedName>
    <definedName name="B16A1T" localSheetId="15">#REF!</definedName>
    <definedName name="B16A1T" localSheetId="25">#REF!</definedName>
    <definedName name="B16A1T" localSheetId="26">#REF!</definedName>
    <definedName name="B16A1T" localSheetId="44">#REF!</definedName>
    <definedName name="B16A1T" localSheetId="43">#REF!</definedName>
    <definedName name="B16A1T" localSheetId="42">#REF!</definedName>
    <definedName name="B16A1T">#REF!</definedName>
    <definedName name="B16A2P" localSheetId="14">#REF!</definedName>
    <definedName name="B16A2P" localSheetId="4">#REF!</definedName>
    <definedName name="B16A2P" localSheetId="13">#REF!</definedName>
    <definedName name="B16A2P" localSheetId="34">#REF!</definedName>
    <definedName name="B16A2P" localSheetId="35">#REF!</definedName>
    <definedName name="B16A2P" localSheetId="46">#REF!</definedName>
    <definedName name="B16A2P" localSheetId="40">#REF!</definedName>
    <definedName name="B16A2P" localSheetId="3">#REF!</definedName>
    <definedName name="B16A2P" localSheetId="12">#REF!</definedName>
    <definedName name="B16A2P" localSheetId="15">#REF!</definedName>
    <definedName name="B16A2P" localSheetId="25">#REF!</definedName>
    <definedName name="B16A2P" localSheetId="26">#REF!</definedName>
    <definedName name="B16A2P" localSheetId="44">#REF!</definedName>
    <definedName name="B16A2P" localSheetId="43">#REF!</definedName>
    <definedName name="B16A2P" localSheetId="42">#REF!</definedName>
    <definedName name="B16A2P">#REF!</definedName>
    <definedName name="B1A" localSheetId="4">[13]법면블럭!#REF!</definedName>
    <definedName name="B1A" localSheetId="13">[13]법면블럭!#REF!</definedName>
    <definedName name="B1A" localSheetId="35">#REF!</definedName>
    <definedName name="B1A" localSheetId="40">#REF!</definedName>
    <definedName name="B1A" localSheetId="25">#REF!</definedName>
    <definedName name="B1A" localSheetId="26">[14]법면블럭!#REF!</definedName>
    <definedName name="B1A" localSheetId="44">#REF!</definedName>
    <definedName name="B1A" localSheetId="42">#REF!</definedName>
    <definedName name="B1A">#REF!</definedName>
    <definedName name="B1A1P" localSheetId="14">#REF!</definedName>
    <definedName name="B1A1P" localSheetId="4">#REF!</definedName>
    <definedName name="B1A1P" localSheetId="13">#REF!</definedName>
    <definedName name="B1A1P" localSheetId="34">#REF!</definedName>
    <definedName name="B1A1P" localSheetId="35">#REF!</definedName>
    <definedName name="B1A1P" localSheetId="46">#REF!</definedName>
    <definedName name="B1A1P" localSheetId="40">#REF!</definedName>
    <definedName name="B1A1P" localSheetId="3">#REF!</definedName>
    <definedName name="B1A1P" localSheetId="12">#REF!</definedName>
    <definedName name="B1A1P" localSheetId="15">#REF!</definedName>
    <definedName name="B1A1P" localSheetId="25">#REF!</definedName>
    <definedName name="B1A1P" localSheetId="26">#REF!</definedName>
    <definedName name="B1A1P" localSheetId="44">#REF!</definedName>
    <definedName name="B1A1P" localSheetId="43">#REF!</definedName>
    <definedName name="B1A1P" localSheetId="42">#REF!</definedName>
    <definedName name="B1A1P">#REF!</definedName>
    <definedName name="b1a1t" localSheetId="14">#REF!</definedName>
    <definedName name="b1a1t" localSheetId="4">#REF!</definedName>
    <definedName name="b1a1t" localSheetId="13">#REF!</definedName>
    <definedName name="b1a1t" localSheetId="34">#REF!</definedName>
    <definedName name="b1a1t" localSheetId="35">#REF!</definedName>
    <definedName name="b1a1t" localSheetId="46">#REF!</definedName>
    <definedName name="b1a1t" localSheetId="40">#REF!</definedName>
    <definedName name="b1a1t" localSheetId="3">#REF!</definedName>
    <definedName name="b1a1t" localSheetId="12">#REF!</definedName>
    <definedName name="b1a1t" localSheetId="15">#REF!</definedName>
    <definedName name="b1a1t" localSheetId="25">#REF!</definedName>
    <definedName name="b1a1t" localSheetId="26">#REF!</definedName>
    <definedName name="b1a1t" localSheetId="44">#REF!</definedName>
    <definedName name="b1a1t" localSheetId="43">#REF!</definedName>
    <definedName name="b1a1t" localSheetId="42">#REF!</definedName>
    <definedName name="b1a1t">#REF!</definedName>
    <definedName name="b1a2p" localSheetId="14">#REF!</definedName>
    <definedName name="b1a2p" localSheetId="4">#REF!</definedName>
    <definedName name="b1a2p" localSheetId="13">#REF!</definedName>
    <definedName name="b1a2p" localSheetId="34">#REF!</definedName>
    <definedName name="b1a2p" localSheetId="35">#REF!</definedName>
    <definedName name="b1a2p" localSheetId="46">#REF!</definedName>
    <definedName name="b1a2p" localSheetId="40">#REF!</definedName>
    <definedName name="b1a2p" localSheetId="3">#REF!</definedName>
    <definedName name="b1a2p" localSheetId="12">#REF!</definedName>
    <definedName name="b1a2p" localSheetId="15">#REF!</definedName>
    <definedName name="b1a2p" localSheetId="25">#REF!</definedName>
    <definedName name="b1a2p" localSheetId="26">#REF!</definedName>
    <definedName name="b1a2p" localSheetId="44">#REF!</definedName>
    <definedName name="b1a2p" localSheetId="43">#REF!</definedName>
    <definedName name="b1a2p" localSheetId="42">#REF!</definedName>
    <definedName name="b1a2p">#REF!</definedName>
    <definedName name="b1a2t" localSheetId="14">#REF!</definedName>
    <definedName name="b1a2t" localSheetId="4">#REF!</definedName>
    <definedName name="b1a2t" localSheetId="13">#REF!</definedName>
    <definedName name="b1a2t" localSheetId="34">#REF!</definedName>
    <definedName name="b1a2t" localSheetId="35">#REF!</definedName>
    <definedName name="b1a2t" localSheetId="46">#REF!</definedName>
    <definedName name="b1a2t" localSheetId="40">#REF!</definedName>
    <definedName name="b1a2t" localSheetId="3">#REF!</definedName>
    <definedName name="b1a2t" localSheetId="12">#REF!</definedName>
    <definedName name="b1a2t" localSheetId="15">#REF!</definedName>
    <definedName name="b1a2t" localSheetId="25">#REF!</definedName>
    <definedName name="b1a2t" localSheetId="26">#REF!</definedName>
    <definedName name="b1a2t" localSheetId="44">#REF!</definedName>
    <definedName name="b1a2t" localSheetId="43">#REF!</definedName>
    <definedName name="b1a2t" localSheetId="42">#REF!</definedName>
    <definedName name="b1a2t">#REF!</definedName>
    <definedName name="B1B" localSheetId="14">#REF!</definedName>
    <definedName name="B1B" localSheetId="4">#REF!</definedName>
    <definedName name="B1B" localSheetId="13">#REF!</definedName>
    <definedName name="B1B" localSheetId="34">#REF!</definedName>
    <definedName name="B1B" localSheetId="35">#REF!</definedName>
    <definedName name="B1B" localSheetId="46">#REF!</definedName>
    <definedName name="B1B" localSheetId="40">#REF!</definedName>
    <definedName name="B1B" localSheetId="3">#REF!</definedName>
    <definedName name="B1B" localSheetId="12">#REF!</definedName>
    <definedName name="B1B" localSheetId="15">#REF!</definedName>
    <definedName name="B1B" localSheetId="25">#REF!</definedName>
    <definedName name="B1B" localSheetId="26">#REF!</definedName>
    <definedName name="B1B" localSheetId="44">#REF!</definedName>
    <definedName name="B1B" localSheetId="43">#REF!</definedName>
    <definedName name="B1B" localSheetId="42">#REF!</definedName>
    <definedName name="B1B">#REF!</definedName>
    <definedName name="B1WL" localSheetId="4">[13]법면블럭!#REF!</definedName>
    <definedName name="B1WL" localSheetId="13">[13]법면블럭!#REF!</definedName>
    <definedName name="B1WL" localSheetId="35">#REF!</definedName>
    <definedName name="B1WL" localSheetId="40">#REF!</definedName>
    <definedName name="B1WL" localSheetId="25">#REF!</definedName>
    <definedName name="B1WL" localSheetId="26">[14]법면블럭!#REF!</definedName>
    <definedName name="B1WL" localSheetId="44">#REF!</definedName>
    <definedName name="B1WL" localSheetId="42">#REF!</definedName>
    <definedName name="B1WL">#REF!</definedName>
    <definedName name="B1WR" localSheetId="4">[13]법면블럭!#REF!</definedName>
    <definedName name="B1WR" localSheetId="13">[13]법면블럭!#REF!</definedName>
    <definedName name="B1WR" localSheetId="35">#REF!</definedName>
    <definedName name="B1WR" localSheetId="40">#REF!</definedName>
    <definedName name="B1WR" localSheetId="25">#REF!</definedName>
    <definedName name="B1WR" localSheetId="26">[14]법면블럭!#REF!</definedName>
    <definedName name="B1WR" localSheetId="44">#REF!</definedName>
    <definedName name="B1WR" localSheetId="42">#REF!</definedName>
    <definedName name="B1WR">#REF!</definedName>
    <definedName name="B2A" localSheetId="4">[13]법면블럭!#REF!</definedName>
    <definedName name="B2A" localSheetId="13">[13]법면블럭!#REF!</definedName>
    <definedName name="B2A" localSheetId="35">#REF!</definedName>
    <definedName name="B2A" localSheetId="40">#REF!</definedName>
    <definedName name="B2A" localSheetId="25">#REF!</definedName>
    <definedName name="B2A" localSheetId="26">[14]법면블럭!#REF!</definedName>
    <definedName name="B2A" localSheetId="44">#REF!</definedName>
    <definedName name="B2A" localSheetId="42">#REF!</definedName>
    <definedName name="B2A">#REF!</definedName>
    <definedName name="B2A1P" localSheetId="14">#REF!</definedName>
    <definedName name="B2A1P" localSheetId="4">#REF!</definedName>
    <definedName name="B2A1P" localSheetId="13">#REF!</definedName>
    <definedName name="B2A1P" localSheetId="34">#REF!</definedName>
    <definedName name="B2A1P" localSheetId="35">#REF!</definedName>
    <definedName name="B2A1P" localSheetId="46">#REF!</definedName>
    <definedName name="B2A1P" localSheetId="40">#REF!</definedName>
    <definedName name="B2A1P" localSheetId="3">#REF!</definedName>
    <definedName name="B2A1P" localSheetId="12">#REF!</definedName>
    <definedName name="B2A1P" localSheetId="15">#REF!</definedName>
    <definedName name="B2A1P" localSheetId="25">#REF!</definedName>
    <definedName name="B2A1P" localSheetId="26">#REF!</definedName>
    <definedName name="B2A1P" localSheetId="44">#REF!</definedName>
    <definedName name="B2A1P" localSheetId="43">#REF!</definedName>
    <definedName name="B2A1P" localSheetId="42">#REF!</definedName>
    <definedName name="B2A1P">#REF!</definedName>
    <definedName name="b2a1t" localSheetId="14">#REF!</definedName>
    <definedName name="b2a1t" localSheetId="4">#REF!</definedName>
    <definedName name="b2a1t" localSheetId="13">#REF!</definedName>
    <definedName name="b2a1t" localSheetId="34">#REF!</definedName>
    <definedName name="b2a1t" localSheetId="35">#REF!</definedName>
    <definedName name="b2a1t" localSheetId="46">#REF!</definedName>
    <definedName name="b2a1t" localSheetId="40">#REF!</definedName>
    <definedName name="b2a1t" localSheetId="3">#REF!</definedName>
    <definedName name="b2a1t" localSheetId="12">#REF!</definedName>
    <definedName name="b2a1t" localSheetId="15">#REF!</definedName>
    <definedName name="b2a1t" localSheetId="25">#REF!</definedName>
    <definedName name="b2a1t" localSheetId="26">#REF!</definedName>
    <definedName name="b2a1t" localSheetId="44">#REF!</definedName>
    <definedName name="b2a1t" localSheetId="43">#REF!</definedName>
    <definedName name="b2a1t" localSheetId="42">#REF!</definedName>
    <definedName name="b2a1t">#REF!</definedName>
    <definedName name="b2a2p" localSheetId="14">#REF!</definedName>
    <definedName name="b2a2p" localSheetId="4">#REF!</definedName>
    <definedName name="b2a2p" localSheetId="13">#REF!</definedName>
    <definedName name="b2a2p" localSheetId="34">#REF!</definedName>
    <definedName name="b2a2p" localSheetId="35">#REF!</definedName>
    <definedName name="b2a2p" localSheetId="46">#REF!</definedName>
    <definedName name="b2a2p" localSheetId="40">#REF!</definedName>
    <definedName name="b2a2p" localSheetId="3">#REF!</definedName>
    <definedName name="b2a2p" localSheetId="12">#REF!</definedName>
    <definedName name="b2a2p" localSheetId="15">#REF!</definedName>
    <definedName name="b2a2p" localSheetId="25">#REF!</definedName>
    <definedName name="b2a2p" localSheetId="26">#REF!</definedName>
    <definedName name="b2a2p" localSheetId="44">#REF!</definedName>
    <definedName name="b2a2p" localSheetId="43">#REF!</definedName>
    <definedName name="b2a2p" localSheetId="42">#REF!</definedName>
    <definedName name="b2a2p">#REF!</definedName>
    <definedName name="b2a2t" localSheetId="14">#REF!</definedName>
    <definedName name="b2a2t" localSheetId="4">#REF!</definedName>
    <definedName name="b2a2t" localSheetId="13">#REF!</definedName>
    <definedName name="b2a2t" localSheetId="34">#REF!</definedName>
    <definedName name="b2a2t" localSheetId="35">#REF!</definedName>
    <definedName name="b2a2t" localSheetId="46">#REF!</definedName>
    <definedName name="b2a2t" localSheetId="40">#REF!</definedName>
    <definedName name="b2a2t" localSheetId="3">#REF!</definedName>
    <definedName name="b2a2t" localSheetId="12">#REF!</definedName>
    <definedName name="b2a2t" localSheetId="15">#REF!</definedName>
    <definedName name="b2a2t" localSheetId="25">#REF!</definedName>
    <definedName name="b2a2t" localSheetId="26">#REF!</definedName>
    <definedName name="b2a2t" localSheetId="44">#REF!</definedName>
    <definedName name="b2a2t" localSheetId="43">#REF!</definedName>
    <definedName name="b2a2t" localSheetId="42">#REF!</definedName>
    <definedName name="b2a2t">#REF!</definedName>
    <definedName name="B2B" localSheetId="14">#REF!</definedName>
    <definedName name="B2B" localSheetId="4">#REF!</definedName>
    <definedName name="B2B" localSheetId="13">#REF!</definedName>
    <definedName name="B2B" localSheetId="34">#REF!</definedName>
    <definedName name="B2B" localSheetId="35">#REF!</definedName>
    <definedName name="B2B" localSheetId="46">#REF!</definedName>
    <definedName name="B2B" localSheetId="40">#REF!</definedName>
    <definedName name="B2B" localSheetId="3">#REF!</definedName>
    <definedName name="B2B" localSheetId="12">#REF!</definedName>
    <definedName name="B2B" localSheetId="15">#REF!</definedName>
    <definedName name="B2B" localSheetId="25">#REF!</definedName>
    <definedName name="B2B" localSheetId="26">#REF!</definedName>
    <definedName name="B2B" localSheetId="44">#REF!</definedName>
    <definedName name="B2B" localSheetId="43">#REF!</definedName>
    <definedName name="B2B" localSheetId="42">#REF!</definedName>
    <definedName name="B2B">#REF!</definedName>
    <definedName name="B2WL" localSheetId="4">[13]법면블럭!#REF!</definedName>
    <definedName name="B2WL" localSheetId="13">[13]법면블럭!#REF!</definedName>
    <definedName name="B2WL" localSheetId="35">#REF!</definedName>
    <definedName name="B2WL" localSheetId="40">#REF!</definedName>
    <definedName name="B2WL" localSheetId="25">#REF!</definedName>
    <definedName name="B2WL" localSheetId="26">[14]법면블럭!#REF!</definedName>
    <definedName name="B2WL" localSheetId="44">#REF!</definedName>
    <definedName name="B2WL" localSheetId="42">#REF!</definedName>
    <definedName name="B2WL">#REF!</definedName>
    <definedName name="B2WR" localSheetId="4">[13]법면블럭!#REF!</definedName>
    <definedName name="B2WR" localSheetId="13">[13]법면블럭!#REF!</definedName>
    <definedName name="B2WR" localSheetId="35">#REF!</definedName>
    <definedName name="B2WR" localSheetId="40">#REF!</definedName>
    <definedName name="B2WR" localSheetId="25">#REF!</definedName>
    <definedName name="B2WR" localSheetId="26">[14]법면블럭!#REF!</definedName>
    <definedName name="B2WR" localSheetId="44">#REF!</definedName>
    <definedName name="B2WR" localSheetId="42">#REF!</definedName>
    <definedName name="B2WR">#REF!</definedName>
    <definedName name="B30A1P" localSheetId="14">#REF!</definedName>
    <definedName name="B30A1P" localSheetId="4">#REF!</definedName>
    <definedName name="B30A1P" localSheetId="13">#REF!</definedName>
    <definedName name="B30A1P" localSheetId="34">#REF!</definedName>
    <definedName name="B30A1P" localSheetId="35">#REF!</definedName>
    <definedName name="B30A1P" localSheetId="46">#REF!</definedName>
    <definedName name="B30A1P" localSheetId="40">#REF!</definedName>
    <definedName name="B30A1P" localSheetId="3">#REF!</definedName>
    <definedName name="B30A1P" localSheetId="12">#REF!</definedName>
    <definedName name="B30A1P" localSheetId="15">#REF!</definedName>
    <definedName name="B30A1P" localSheetId="25">#REF!</definedName>
    <definedName name="B30A1P" localSheetId="26">#REF!</definedName>
    <definedName name="B30A1P" localSheetId="44">#REF!</definedName>
    <definedName name="B30A1P" localSheetId="43">#REF!</definedName>
    <definedName name="B30A1P" localSheetId="42">#REF!</definedName>
    <definedName name="B30A1P">#REF!</definedName>
    <definedName name="b30a1t" localSheetId="14">#REF!</definedName>
    <definedName name="b30a1t" localSheetId="4">#REF!</definedName>
    <definedName name="b30a1t" localSheetId="13">#REF!</definedName>
    <definedName name="b30a1t" localSheetId="34">#REF!</definedName>
    <definedName name="b30a1t" localSheetId="35">#REF!</definedName>
    <definedName name="b30a1t" localSheetId="46">#REF!</definedName>
    <definedName name="b30a1t" localSheetId="40">#REF!</definedName>
    <definedName name="b30a1t" localSheetId="3">#REF!</definedName>
    <definedName name="b30a1t" localSheetId="12">#REF!</definedName>
    <definedName name="b30a1t" localSheetId="15">#REF!</definedName>
    <definedName name="b30a1t" localSheetId="25">#REF!</definedName>
    <definedName name="b30a1t" localSheetId="26">#REF!</definedName>
    <definedName name="b30a1t" localSheetId="44">#REF!</definedName>
    <definedName name="b30a1t" localSheetId="43">#REF!</definedName>
    <definedName name="b30a1t" localSheetId="42">#REF!</definedName>
    <definedName name="b30a1t">#REF!</definedName>
    <definedName name="b30a2p" localSheetId="14">#REF!</definedName>
    <definedName name="b30a2p" localSheetId="4">#REF!</definedName>
    <definedName name="b30a2p" localSheetId="13">#REF!</definedName>
    <definedName name="b30a2p" localSheetId="34">#REF!</definedName>
    <definedName name="b30a2p" localSheetId="35">#REF!</definedName>
    <definedName name="b30a2p" localSheetId="46">#REF!</definedName>
    <definedName name="b30a2p" localSheetId="40">#REF!</definedName>
    <definedName name="b30a2p" localSheetId="3">#REF!</definedName>
    <definedName name="b30a2p" localSheetId="12">#REF!</definedName>
    <definedName name="b30a2p" localSheetId="15">#REF!</definedName>
    <definedName name="b30a2p" localSheetId="25">#REF!</definedName>
    <definedName name="b30a2p" localSheetId="26">#REF!</definedName>
    <definedName name="b30a2p" localSheetId="44">#REF!</definedName>
    <definedName name="b30a2p" localSheetId="43">#REF!</definedName>
    <definedName name="b30a2p" localSheetId="42">#REF!</definedName>
    <definedName name="b30a2p">#REF!</definedName>
    <definedName name="b30a2t" localSheetId="14">#REF!</definedName>
    <definedName name="b30a2t" localSheetId="4">#REF!</definedName>
    <definedName name="b30a2t" localSheetId="13">#REF!</definedName>
    <definedName name="b30a2t" localSheetId="34">#REF!</definedName>
    <definedName name="b30a2t" localSheetId="35">#REF!</definedName>
    <definedName name="b30a2t" localSheetId="46">#REF!</definedName>
    <definedName name="b30a2t" localSheetId="40">#REF!</definedName>
    <definedName name="b30a2t" localSheetId="3">#REF!</definedName>
    <definedName name="b30a2t" localSheetId="12">#REF!</definedName>
    <definedName name="b30a2t" localSheetId="15">#REF!</definedName>
    <definedName name="b30a2t" localSheetId="25">#REF!</definedName>
    <definedName name="b30a2t" localSheetId="26">#REF!</definedName>
    <definedName name="b30a2t" localSheetId="44">#REF!</definedName>
    <definedName name="b30a2t" localSheetId="43">#REF!</definedName>
    <definedName name="b30a2t" localSheetId="42">#REF!</definedName>
    <definedName name="b30a2t">#REF!</definedName>
    <definedName name="B3A" localSheetId="4">[13]법면블럭!#REF!</definedName>
    <definedName name="B3A" localSheetId="13">[13]법면블럭!#REF!</definedName>
    <definedName name="B3A" localSheetId="35">#REF!</definedName>
    <definedName name="B3A" localSheetId="40">#REF!</definedName>
    <definedName name="B3A" localSheetId="25">#REF!</definedName>
    <definedName name="B3A" localSheetId="26">[14]법면블럭!#REF!</definedName>
    <definedName name="B3A" localSheetId="44">#REF!</definedName>
    <definedName name="B3A" localSheetId="42">#REF!</definedName>
    <definedName name="B3A">#REF!</definedName>
    <definedName name="B3A1P" localSheetId="14">#REF!</definedName>
    <definedName name="B3A1P" localSheetId="4">#REF!</definedName>
    <definedName name="B3A1P" localSheetId="13">#REF!</definedName>
    <definedName name="B3A1P" localSheetId="34">#REF!</definedName>
    <definedName name="B3A1P" localSheetId="35">#REF!</definedName>
    <definedName name="B3A1P" localSheetId="46">#REF!</definedName>
    <definedName name="B3A1P" localSheetId="40">#REF!</definedName>
    <definedName name="B3A1P" localSheetId="3">#REF!</definedName>
    <definedName name="B3A1P" localSheetId="12">#REF!</definedName>
    <definedName name="B3A1P" localSheetId="15">#REF!</definedName>
    <definedName name="B3A1P" localSheetId="25">#REF!</definedName>
    <definedName name="B3A1P" localSheetId="26">#REF!</definedName>
    <definedName name="B3A1P" localSheetId="44">#REF!</definedName>
    <definedName name="B3A1P" localSheetId="43">#REF!</definedName>
    <definedName name="B3A1P" localSheetId="42">#REF!</definedName>
    <definedName name="B3A1P">#REF!</definedName>
    <definedName name="b3a1t" localSheetId="14">#REF!</definedName>
    <definedName name="b3a1t" localSheetId="4">#REF!</definedName>
    <definedName name="b3a1t" localSheetId="13">#REF!</definedName>
    <definedName name="b3a1t" localSheetId="34">#REF!</definedName>
    <definedName name="b3a1t" localSheetId="35">#REF!</definedName>
    <definedName name="b3a1t" localSheetId="46">#REF!</definedName>
    <definedName name="b3a1t" localSheetId="40">#REF!</definedName>
    <definedName name="b3a1t" localSheetId="3">#REF!</definedName>
    <definedName name="b3a1t" localSheetId="12">#REF!</definedName>
    <definedName name="b3a1t" localSheetId="15">#REF!</definedName>
    <definedName name="b3a1t" localSheetId="25">#REF!</definedName>
    <definedName name="b3a1t" localSheetId="26">#REF!</definedName>
    <definedName name="b3a1t" localSheetId="44">#REF!</definedName>
    <definedName name="b3a1t" localSheetId="43">#REF!</definedName>
    <definedName name="b3a1t" localSheetId="42">#REF!</definedName>
    <definedName name="b3a1t">#REF!</definedName>
    <definedName name="b3a2p" localSheetId="14">#REF!</definedName>
    <definedName name="b3a2p" localSheetId="4">#REF!</definedName>
    <definedName name="b3a2p" localSheetId="13">#REF!</definedName>
    <definedName name="b3a2p" localSheetId="34">#REF!</definedName>
    <definedName name="b3a2p" localSheetId="35">#REF!</definedName>
    <definedName name="b3a2p" localSheetId="46">#REF!</definedName>
    <definedName name="b3a2p" localSheetId="40">#REF!</definedName>
    <definedName name="b3a2p" localSheetId="3">#REF!</definedName>
    <definedName name="b3a2p" localSheetId="12">#REF!</definedName>
    <definedName name="b3a2p" localSheetId="15">#REF!</definedName>
    <definedName name="b3a2p" localSheetId="25">#REF!</definedName>
    <definedName name="b3a2p" localSheetId="26">#REF!</definedName>
    <definedName name="b3a2p" localSheetId="44">#REF!</definedName>
    <definedName name="b3a2p" localSheetId="43">#REF!</definedName>
    <definedName name="b3a2p" localSheetId="42">#REF!</definedName>
    <definedName name="b3a2p">#REF!</definedName>
    <definedName name="b3a2t" localSheetId="14">#REF!</definedName>
    <definedName name="b3a2t" localSheetId="4">#REF!</definedName>
    <definedName name="b3a2t" localSheetId="13">#REF!</definedName>
    <definedName name="b3a2t" localSheetId="34">#REF!</definedName>
    <definedName name="b3a2t" localSheetId="35">#REF!</definedName>
    <definedName name="b3a2t" localSheetId="46">#REF!</definedName>
    <definedName name="b3a2t" localSheetId="40">#REF!</definedName>
    <definedName name="b3a2t" localSheetId="3">#REF!</definedName>
    <definedName name="b3a2t" localSheetId="12">#REF!</definedName>
    <definedName name="b3a2t" localSheetId="15">#REF!</definedName>
    <definedName name="b3a2t" localSheetId="25">#REF!</definedName>
    <definedName name="b3a2t" localSheetId="26">#REF!</definedName>
    <definedName name="b3a2t" localSheetId="44">#REF!</definedName>
    <definedName name="b3a2t" localSheetId="43">#REF!</definedName>
    <definedName name="b3a2t" localSheetId="42">#REF!</definedName>
    <definedName name="b3a2t">#REF!</definedName>
    <definedName name="B3B" localSheetId="14">#REF!</definedName>
    <definedName name="B3B" localSheetId="4">#REF!</definedName>
    <definedName name="B3B" localSheetId="13">#REF!</definedName>
    <definedName name="B3B" localSheetId="34">#REF!</definedName>
    <definedName name="B3B" localSheetId="35">#REF!</definedName>
    <definedName name="B3B" localSheetId="46">#REF!</definedName>
    <definedName name="B3B" localSheetId="40">#REF!</definedName>
    <definedName name="B3B" localSheetId="3">#REF!</definedName>
    <definedName name="B3B" localSheetId="12">#REF!</definedName>
    <definedName name="B3B" localSheetId="15">#REF!</definedName>
    <definedName name="B3B" localSheetId="25">#REF!</definedName>
    <definedName name="B3B" localSheetId="26">#REF!</definedName>
    <definedName name="B3B" localSheetId="44">#REF!</definedName>
    <definedName name="B3B" localSheetId="43">#REF!</definedName>
    <definedName name="B3B" localSheetId="42">#REF!</definedName>
    <definedName name="B3B">#REF!</definedName>
    <definedName name="B4A" localSheetId="4">[13]법면블럭!#REF!</definedName>
    <definedName name="B4A" localSheetId="13">[13]법면블럭!#REF!</definedName>
    <definedName name="B4A" localSheetId="35">#REF!</definedName>
    <definedName name="B4A" localSheetId="40">#REF!</definedName>
    <definedName name="B4A" localSheetId="25">#REF!</definedName>
    <definedName name="B4A" localSheetId="26">[14]법면블럭!#REF!</definedName>
    <definedName name="B4A" localSheetId="44">#REF!</definedName>
    <definedName name="B4A" localSheetId="42">#REF!</definedName>
    <definedName name="B4A">#REF!</definedName>
    <definedName name="B4A1P" localSheetId="14">#REF!</definedName>
    <definedName name="B4A1P" localSheetId="4">#REF!</definedName>
    <definedName name="B4A1P" localSheetId="13">#REF!</definedName>
    <definedName name="B4A1P" localSheetId="34">#REF!</definedName>
    <definedName name="B4A1P" localSheetId="35">#REF!</definedName>
    <definedName name="B4A1P" localSheetId="46">#REF!</definedName>
    <definedName name="B4A1P" localSheetId="40">#REF!</definedName>
    <definedName name="B4A1P" localSheetId="3">#REF!</definedName>
    <definedName name="B4A1P" localSheetId="12">#REF!</definedName>
    <definedName name="B4A1P" localSheetId="15">#REF!</definedName>
    <definedName name="B4A1P" localSheetId="25">#REF!</definedName>
    <definedName name="B4A1P" localSheetId="26">#REF!</definedName>
    <definedName name="B4A1P" localSheetId="44">#REF!</definedName>
    <definedName name="B4A1P" localSheetId="43">#REF!</definedName>
    <definedName name="B4A1P" localSheetId="42">#REF!</definedName>
    <definedName name="B4A1P">#REF!</definedName>
    <definedName name="b4a1t" localSheetId="14">#REF!</definedName>
    <definedName name="b4a1t" localSheetId="4">#REF!</definedName>
    <definedName name="b4a1t" localSheetId="13">#REF!</definedName>
    <definedName name="b4a1t" localSheetId="34">#REF!</definedName>
    <definedName name="b4a1t" localSheetId="35">#REF!</definedName>
    <definedName name="b4a1t" localSheetId="46">#REF!</definedName>
    <definedName name="b4a1t" localSheetId="40">#REF!</definedName>
    <definedName name="b4a1t" localSheetId="3">#REF!</definedName>
    <definedName name="b4a1t" localSheetId="12">#REF!</definedName>
    <definedName name="b4a1t" localSheetId="15">#REF!</definedName>
    <definedName name="b4a1t" localSheetId="25">#REF!</definedName>
    <definedName name="b4a1t" localSheetId="26">#REF!</definedName>
    <definedName name="b4a1t" localSheetId="44">#REF!</definedName>
    <definedName name="b4a1t" localSheetId="43">#REF!</definedName>
    <definedName name="b4a1t" localSheetId="42">#REF!</definedName>
    <definedName name="b4a1t">#REF!</definedName>
    <definedName name="b4a2p" localSheetId="14">#REF!</definedName>
    <definedName name="b4a2p" localSheetId="4">#REF!</definedName>
    <definedName name="b4a2p" localSheetId="13">#REF!</definedName>
    <definedName name="b4a2p" localSheetId="34">#REF!</definedName>
    <definedName name="b4a2p" localSheetId="35">#REF!</definedName>
    <definedName name="b4a2p" localSheetId="46">#REF!</definedName>
    <definedName name="b4a2p" localSheetId="40">#REF!</definedName>
    <definedName name="b4a2p" localSheetId="3">#REF!</definedName>
    <definedName name="b4a2p" localSheetId="12">#REF!</definedName>
    <definedName name="b4a2p" localSheetId="15">#REF!</definedName>
    <definedName name="b4a2p" localSheetId="25">#REF!</definedName>
    <definedName name="b4a2p" localSheetId="26">#REF!</definedName>
    <definedName name="b4a2p" localSheetId="44">#REF!</definedName>
    <definedName name="b4a2p" localSheetId="43">#REF!</definedName>
    <definedName name="b4a2p" localSheetId="42">#REF!</definedName>
    <definedName name="b4a2p">#REF!</definedName>
    <definedName name="b4a2t" localSheetId="14">#REF!</definedName>
    <definedName name="b4a2t" localSheetId="4">#REF!</definedName>
    <definedName name="b4a2t" localSheetId="13">#REF!</definedName>
    <definedName name="b4a2t" localSheetId="34">#REF!</definedName>
    <definedName name="b4a2t" localSheetId="35">#REF!</definedName>
    <definedName name="b4a2t" localSheetId="46">#REF!</definedName>
    <definedName name="b4a2t" localSheetId="40">#REF!</definedName>
    <definedName name="b4a2t" localSheetId="3">#REF!</definedName>
    <definedName name="b4a2t" localSheetId="12">#REF!</definedName>
    <definedName name="b4a2t" localSheetId="15">#REF!</definedName>
    <definedName name="b4a2t" localSheetId="25">#REF!</definedName>
    <definedName name="b4a2t" localSheetId="26">#REF!</definedName>
    <definedName name="b4a2t" localSheetId="44">#REF!</definedName>
    <definedName name="b4a2t" localSheetId="43">#REF!</definedName>
    <definedName name="b4a2t" localSheetId="42">#REF!</definedName>
    <definedName name="b4a2t">#REF!</definedName>
    <definedName name="B4B" localSheetId="14">#REF!</definedName>
    <definedName name="B4B" localSheetId="4">#REF!</definedName>
    <definedName name="B4B" localSheetId="13">#REF!</definedName>
    <definedName name="B4B" localSheetId="34">#REF!</definedName>
    <definedName name="B4B" localSheetId="35">#REF!</definedName>
    <definedName name="B4B" localSheetId="46">#REF!</definedName>
    <definedName name="B4B" localSheetId="40">#REF!</definedName>
    <definedName name="B4B" localSheetId="3">#REF!</definedName>
    <definedName name="B4B" localSheetId="12">#REF!</definedName>
    <definedName name="B4B" localSheetId="15">#REF!</definedName>
    <definedName name="B4B" localSheetId="25">#REF!</definedName>
    <definedName name="B4B" localSheetId="26">#REF!</definedName>
    <definedName name="B4B" localSheetId="44">#REF!</definedName>
    <definedName name="B4B" localSheetId="43">#REF!</definedName>
    <definedName name="B4B" localSheetId="42">#REF!</definedName>
    <definedName name="B4B">#REF!</definedName>
    <definedName name="B5A" localSheetId="4">[13]법면블럭!#REF!</definedName>
    <definedName name="B5A" localSheetId="13">[13]법면블럭!#REF!</definedName>
    <definedName name="B5A" localSheetId="35">#REF!</definedName>
    <definedName name="B5A" localSheetId="40">#REF!</definedName>
    <definedName name="B5A" localSheetId="25">#REF!</definedName>
    <definedName name="B5A" localSheetId="26">[14]법면블럭!#REF!</definedName>
    <definedName name="B5A" localSheetId="44">#REF!</definedName>
    <definedName name="B5A" localSheetId="42">#REF!</definedName>
    <definedName name="B5A">#REF!</definedName>
    <definedName name="B5A1P" localSheetId="14">#REF!</definedName>
    <definedName name="B5A1P" localSheetId="4">#REF!</definedName>
    <definedName name="B5A1P" localSheetId="13">#REF!</definedName>
    <definedName name="B5A1P" localSheetId="34">#REF!</definedName>
    <definedName name="B5A1P" localSheetId="35">#REF!</definedName>
    <definedName name="B5A1P" localSheetId="46">#REF!</definedName>
    <definedName name="B5A1P" localSheetId="40">#REF!</definedName>
    <definedName name="B5A1P" localSheetId="3">#REF!</definedName>
    <definedName name="B5A1P" localSheetId="12">#REF!</definedName>
    <definedName name="B5A1P" localSheetId="15">#REF!</definedName>
    <definedName name="B5A1P" localSheetId="25">#REF!</definedName>
    <definedName name="B5A1P" localSheetId="26">#REF!</definedName>
    <definedName name="B5A1P" localSheetId="44">#REF!</definedName>
    <definedName name="B5A1P" localSheetId="43">#REF!</definedName>
    <definedName name="B5A1P" localSheetId="42">#REF!</definedName>
    <definedName name="B5A1P">#REF!</definedName>
    <definedName name="b5a1t" localSheetId="14">#REF!</definedName>
    <definedName name="b5a1t" localSheetId="4">#REF!</definedName>
    <definedName name="b5a1t" localSheetId="13">#REF!</definedName>
    <definedName name="b5a1t" localSheetId="34">#REF!</definedName>
    <definedName name="b5a1t" localSheetId="35">#REF!</definedName>
    <definedName name="b5a1t" localSheetId="46">#REF!</definedName>
    <definedName name="b5a1t" localSheetId="40">#REF!</definedName>
    <definedName name="b5a1t" localSheetId="3">#REF!</definedName>
    <definedName name="b5a1t" localSheetId="12">#REF!</definedName>
    <definedName name="b5a1t" localSheetId="15">#REF!</definedName>
    <definedName name="b5a1t" localSheetId="25">#REF!</definedName>
    <definedName name="b5a1t" localSheetId="26">#REF!</definedName>
    <definedName name="b5a1t" localSheetId="44">#REF!</definedName>
    <definedName name="b5a1t" localSheetId="43">#REF!</definedName>
    <definedName name="b5a1t" localSheetId="42">#REF!</definedName>
    <definedName name="b5a1t">#REF!</definedName>
    <definedName name="b5a2p" localSheetId="14">#REF!</definedName>
    <definedName name="b5a2p" localSheetId="4">#REF!</definedName>
    <definedName name="b5a2p" localSheetId="13">#REF!</definedName>
    <definedName name="b5a2p" localSheetId="34">#REF!</definedName>
    <definedName name="b5a2p" localSheetId="35">#REF!</definedName>
    <definedName name="b5a2p" localSheetId="46">#REF!</definedName>
    <definedName name="b5a2p" localSheetId="40">#REF!</definedName>
    <definedName name="b5a2p" localSheetId="3">#REF!</definedName>
    <definedName name="b5a2p" localSheetId="12">#REF!</definedName>
    <definedName name="b5a2p" localSheetId="15">#REF!</definedName>
    <definedName name="b5a2p" localSheetId="25">#REF!</definedName>
    <definedName name="b5a2p" localSheetId="26">#REF!</definedName>
    <definedName name="b5a2p" localSheetId="44">#REF!</definedName>
    <definedName name="b5a2p" localSheetId="43">#REF!</definedName>
    <definedName name="b5a2p" localSheetId="42">#REF!</definedName>
    <definedName name="b5a2p">#REF!</definedName>
    <definedName name="b5a2t" localSheetId="14">#REF!</definedName>
    <definedName name="b5a2t" localSheetId="4">#REF!</definedName>
    <definedName name="b5a2t" localSheetId="13">#REF!</definedName>
    <definedName name="b5a2t" localSheetId="34">#REF!</definedName>
    <definedName name="b5a2t" localSheetId="35">#REF!</definedName>
    <definedName name="b5a2t" localSheetId="46">#REF!</definedName>
    <definedName name="b5a2t" localSheetId="40">#REF!</definedName>
    <definedName name="b5a2t" localSheetId="3">#REF!</definedName>
    <definedName name="b5a2t" localSheetId="12">#REF!</definedName>
    <definedName name="b5a2t" localSheetId="15">#REF!</definedName>
    <definedName name="b5a2t" localSheetId="25">#REF!</definedName>
    <definedName name="b5a2t" localSheetId="26">#REF!</definedName>
    <definedName name="b5a2t" localSheetId="44">#REF!</definedName>
    <definedName name="b5a2t" localSheetId="43">#REF!</definedName>
    <definedName name="b5a2t" localSheetId="42">#REF!</definedName>
    <definedName name="b5a2t">#REF!</definedName>
    <definedName name="B5B" localSheetId="38">[27]교각1!#REF!</definedName>
    <definedName name="B5B" localSheetId="4">[28]교각1!#REF!</definedName>
    <definedName name="B5B" localSheetId="13">[28]교각1!#REF!</definedName>
    <definedName name="B5B" localSheetId="28">[27]교각1!#REF!</definedName>
    <definedName name="B5B" localSheetId="34">[27]교각1!#REF!</definedName>
    <definedName name="B5B" localSheetId="35">[27]교각1!#REF!</definedName>
    <definedName name="B5B" localSheetId="46">[27]교각1!#REF!</definedName>
    <definedName name="B5B" localSheetId="40">[27]교각1!#REF!</definedName>
    <definedName name="B5B" localSheetId="3">[28]교각1!#REF!</definedName>
    <definedName name="B5B" localSheetId="12">[28]교각1!#REF!</definedName>
    <definedName name="B5B" localSheetId="15">[28]교각1!#REF!</definedName>
    <definedName name="B5B" localSheetId="25">[29]교각1!#REF!</definedName>
    <definedName name="B5B" localSheetId="26">[30]교각1!#REF!</definedName>
    <definedName name="B5B" localSheetId="2">[29]교각1!#REF!</definedName>
    <definedName name="B5B" localSheetId="44">[27]교각1!#REF!</definedName>
    <definedName name="B5B" localSheetId="45">[27]교각1!#REF!</definedName>
    <definedName name="B5B" localSheetId="43">[31]교각1!#REF!</definedName>
    <definedName name="B5B" localSheetId="42">[27]교각1!#REF!</definedName>
    <definedName name="B5B">[28]교각1!#REF!</definedName>
    <definedName name="B6A" localSheetId="4">[13]법면블럭!#REF!</definedName>
    <definedName name="B6A" localSheetId="13">[13]법면블럭!#REF!</definedName>
    <definedName name="B6A" localSheetId="28">#REF!</definedName>
    <definedName name="B6A" localSheetId="35">#REF!</definedName>
    <definedName name="B6A" localSheetId="40">#REF!</definedName>
    <definedName name="B6A" localSheetId="25">#REF!</definedName>
    <definedName name="B6A" localSheetId="26">[14]법면블럭!#REF!</definedName>
    <definedName name="B6A" localSheetId="44">#REF!</definedName>
    <definedName name="B6A" localSheetId="42">#REF!</definedName>
    <definedName name="B6A">#REF!</definedName>
    <definedName name="B6A1P" localSheetId="14">#REF!</definedName>
    <definedName name="B6A1P" localSheetId="4">#REF!</definedName>
    <definedName name="B6A1P" localSheetId="13">#REF!</definedName>
    <definedName name="B6A1P" localSheetId="34">#REF!</definedName>
    <definedName name="B6A1P" localSheetId="35">#REF!</definedName>
    <definedName name="B6A1P" localSheetId="46">#REF!</definedName>
    <definedName name="B6A1P" localSheetId="40">#REF!</definedName>
    <definedName name="B6A1P" localSheetId="3">#REF!</definedName>
    <definedName name="B6A1P" localSheetId="12">#REF!</definedName>
    <definedName name="B6A1P" localSheetId="15">#REF!</definedName>
    <definedName name="B6A1P" localSheetId="25">#REF!</definedName>
    <definedName name="B6A1P" localSheetId="26">#REF!</definedName>
    <definedName name="B6A1P" localSheetId="44">#REF!</definedName>
    <definedName name="B6A1P" localSheetId="50">#REF!</definedName>
    <definedName name="B6A1P" localSheetId="43">#REF!</definedName>
    <definedName name="B6A1P" localSheetId="42">#REF!</definedName>
    <definedName name="B6A1P">#REF!</definedName>
    <definedName name="b6a1t" localSheetId="14">#REF!</definedName>
    <definedName name="b6a1t" localSheetId="4">#REF!</definedName>
    <definedName name="b6a1t" localSheetId="13">#REF!</definedName>
    <definedName name="b6a1t" localSheetId="34">#REF!</definedName>
    <definedName name="b6a1t" localSheetId="35">#REF!</definedName>
    <definedName name="b6a1t" localSheetId="46">#REF!</definedName>
    <definedName name="b6a1t" localSheetId="40">#REF!</definedName>
    <definedName name="b6a1t" localSheetId="3">#REF!</definedName>
    <definedName name="b6a1t" localSheetId="12">#REF!</definedName>
    <definedName name="b6a1t" localSheetId="15">#REF!</definedName>
    <definedName name="b6a1t" localSheetId="25">#REF!</definedName>
    <definedName name="b6a1t" localSheetId="26">#REF!</definedName>
    <definedName name="b6a1t" localSheetId="44">#REF!</definedName>
    <definedName name="b6a1t" localSheetId="43">#REF!</definedName>
    <definedName name="b6a1t" localSheetId="42">#REF!</definedName>
    <definedName name="b6a1t">#REF!</definedName>
    <definedName name="b6a2p" localSheetId="14">#REF!</definedName>
    <definedName name="b6a2p" localSheetId="4">#REF!</definedName>
    <definedName name="b6a2p" localSheetId="13">#REF!</definedName>
    <definedName name="b6a2p" localSheetId="34">#REF!</definedName>
    <definedName name="b6a2p" localSheetId="35">#REF!</definedName>
    <definedName name="b6a2p" localSheetId="46">#REF!</definedName>
    <definedName name="b6a2p" localSheetId="40">#REF!</definedName>
    <definedName name="b6a2p" localSheetId="3">#REF!</definedName>
    <definedName name="b6a2p" localSheetId="12">#REF!</definedName>
    <definedName name="b6a2p" localSheetId="15">#REF!</definedName>
    <definedName name="b6a2p" localSheetId="25">#REF!</definedName>
    <definedName name="b6a2p" localSheetId="26">#REF!</definedName>
    <definedName name="b6a2p" localSheetId="44">#REF!</definedName>
    <definedName name="b6a2p" localSheetId="43">#REF!</definedName>
    <definedName name="b6a2p" localSheetId="42">#REF!</definedName>
    <definedName name="b6a2p">#REF!</definedName>
    <definedName name="b6a2t" localSheetId="14">#REF!</definedName>
    <definedName name="b6a2t" localSheetId="4">#REF!</definedName>
    <definedName name="b6a2t" localSheetId="13">#REF!</definedName>
    <definedName name="b6a2t" localSheetId="34">#REF!</definedName>
    <definedName name="b6a2t" localSheetId="35">#REF!</definedName>
    <definedName name="b6a2t" localSheetId="46">#REF!</definedName>
    <definedName name="b6a2t" localSheetId="40">#REF!</definedName>
    <definedName name="b6a2t" localSheetId="3">#REF!</definedName>
    <definedName name="b6a2t" localSheetId="12">#REF!</definedName>
    <definedName name="b6a2t" localSheetId="15">#REF!</definedName>
    <definedName name="b6a2t" localSheetId="25">#REF!</definedName>
    <definedName name="b6a2t" localSheetId="26">#REF!</definedName>
    <definedName name="b6a2t" localSheetId="44">#REF!</definedName>
    <definedName name="b6a2t" localSheetId="43">#REF!</definedName>
    <definedName name="b6a2t" localSheetId="42">#REF!</definedName>
    <definedName name="b6a2t">#REF!</definedName>
    <definedName name="B6B" localSheetId="38">[27]교각1!#REF!</definedName>
    <definedName name="B6B" localSheetId="4">[28]교각1!#REF!</definedName>
    <definedName name="B6B" localSheetId="13">[28]교각1!#REF!</definedName>
    <definedName name="B6B" localSheetId="28">[27]교각1!#REF!</definedName>
    <definedName name="B6B" localSheetId="34">[27]교각1!#REF!</definedName>
    <definedName name="B6B" localSheetId="35">[27]교각1!#REF!</definedName>
    <definedName name="B6B" localSheetId="46">[27]교각1!#REF!</definedName>
    <definedName name="B6B" localSheetId="40">[27]교각1!#REF!</definedName>
    <definedName name="B6B" localSheetId="3">[28]교각1!#REF!</definedName>
    <definedName name="B6B" localSheetId="12">[28]교각1!#REF!</definedName>
    <definedName name="B6B" localSheetId="15">[28]교각1!#REF!</definedName>
    <definedName name="B6B" localSheetId="25">[29]교각1!#REF!</definedName>
    <definedName name="B6B" localSheetId="26">[30]교각1!#REF!</definedName>
    <definedName name="B6B" localSheetId="2">[29]교각1!#REF!</definedName>
    <definedName name="B6B" localSheetId="44">[27]교각1!#REF!</definedName>
    <definedName name="B6B" localSheetId="45">[27]교각1!#REF!</definedName>
    <definedName name="B6B" localSheetId="43">[31]교각1!#REF!</definedName>
    <definedName name="B6B" localSheetId="42">[27]교각1!#REF!</definedName>
    <definedName name="B6B">[28]교각1!#REF!</definedName>
    <definedName name="B7A" localSheetId="4">[13]법면블럭!#REF!</definedName>
    <definedName name="B7A" localSheetId="13">[13]법면블럭!#REF!</definedName>
    <definedName name="B7A" localSheetId="28">#REF!</definedName>
    <definedName name="B7A" localSheetId="35">#REF!</definedName>
    <definedName name="B7A" localSheetId="40">#REF!</definedName>
    <definedName name="B7A" localSheetId="25">#REF!</definedName>
    <definedName name="B7A" localSheetId="26">[14]법면블럭!#REF!</definedName>
    <definedName name="B7A" localSheetId="44">#REF!</definedName>
    <definedName name="B7A" localSheetId="42">#REF!</definedName>
    <definedName name="B7A">#REF!</definedName>
    <definedName name="B7A1P" localSheetId="14">#REF!</definedName>
    <definedName name="B7A1P" localSheetId="4">#REF!</definedName>
    <definedName name="B7A1P" localSheetId="13">#REF!</definedName>
    <definedName name="B7A1P" localSheetId="34">#REF!</definedName>
    <definedName name="B7A1P" localSheetId="35">#REF!</definedName>
    <definedName name="B7A1P" localSheetId="46">#REF!</definedName>
    <definedName name="B7A1P" localSheetId="40">#REF!</definedName>
    <definedName name="B7A1P" localSheetId="3">#REF!</definedName>
    <definedName name="B7A1P" localSheetId="12">#REF!</definedName>
    <definedName name="B7A1P" localSheetId="15">#REF!</definedName>
    <definedName name="B7A1P" localSheetId="25">#REF!</definedName>
    <definedName name="B7A1P" localSheetId="26">#REF!</definedName>
    <definedName name="B7A1P" localSheetId="44">#REF!</definedName>
    <definedName name="B7A1P" localSheetId="50">#REF!</definedName>
    <definedName name="B7A1P" localSheetId="43">#REF!</definedName>
    <definedName name="B7A1P" localSheetId="42">#REF!</definedName>
    <definedName name="B7A1P">#REF!</definedName>
    <definedName name="b7a1t" localSheetId="14">#REF!</definedName>
    <definedName name="b7a1t" localSheetId="4">#REF!</definedName>
    <definedName name="b7a1t" localSheetId="13">#REF!</definedName>
    <definedName name="b7a1t" localSheetId="34">#REF!</definedName>
    <definedName name="b7a1t" localSheetId="35">#REF!</definedName>
    <definedName name="b7a1t" localSheetId="46">#REF!</definedName>
    <definedName name="b7a1t" localSheetId="40">#REF!</definedName>
    <definedName name="b7a1t" localSheetId="3">#REF!</definedName>
    <definedName name="b7a1t" localSheetId="12">#REF!</definedName>
    <definedName name="b7a1t" localSheetId="15">#REF!</definedName>
    <definedName name="b7a1t" localSheetId="25">#REF!</definedName>
    <definedName name="b7a1t" localSheetId="26">#REF!</definedName>
    <definedName name="b7a1t" localSheetId="44">#REF!</definedName>
    <definedName name="b7a1t" localSheetId="43">#REF!</definedName>
    <definedName name="b7a1t" localSheetId="42">#REF!</definedName>
    <definedName name="b7a1t">#REF!</definedName>
    <definedName name="b7a2p" localSheetId="14">#REF!</definedName>
    <definedName name="b7a2p" localSheetId="4">#REF!</definedName>
    <definedName name="b7a2p" localSheetId="13">#REF!</definedName>
    <definedName name="b7a2p" localSheetId="34">#REF!</definedName>
    <definedName name="b7a2p" localSheetId="35">#REF!</definedName>
    <definedName name="b7a2p" localSheetId="46">#REF!</definedName>
    <definedName name="b7a2p" localSheetId="40">#REF!</definedName>
    <definedName name="b7a2p" localSheetId="3">#REF!</definedName>
    <definedName name="b7a2p" localSheetId="12">#REF!</definedName>
    <definedName name="b7a2p" localSheetId="15">#REF!</definedName>
    <definedName name="b7a2p" localSheetId="25">#REF!</definedName>
    <definedName name="b7a2p" localSheetId="26">#REF!</definedName>
    <definedName name="b7a2p" localSheetId="44">#REF!</definedName>
    <definedName name="b7a2p" localSheetId="43">#REF!</definedName>
    <definedName name="b7a2p" localSheetId="42">#REF!</definedName>
    <definedName name="b7a2p">#REF!</definedName>
    <definedName name="b7a2t" localSheetId="14">#REF!</definedName>
    <definedName name="b7a2t" localSheetId="4">#REF!</definedName>
    <definedName name="b7a2t" localSheetId="13">#REF!</definedName>
    <definedName name="b7a2t" localSheetId="34">#REF!</definedName>
    <definedName name="b7a2t" localSheetId="35">#REF!</definedName>
    <definedName name="b7a2t" localSheetId="46">#REF!</definedName>
    <definedName name="b7a2t" localSheetId="40">#REF!</definedName>
    <definedName name="b7a2t" localSheetId="3">#REF!</definedName>
    <definedName name="b7a2t" localSheetId="12">#REF!</definedName>
    <definedName name="b7a2t" localSheetId="15">#REF!</definedName>
    <definedName name="b7a2t" localSheetId="25">#REF!</definedName>
    <definedName name="b7a2t" localSheetId="26">#REF!</definedName>
    <definedName name="b7a2t" localSheetId="44">#REF!</definedName>
    <definedName name="b7a2t" localSheetId="43">#REF!</definedName>
    <definedName name="b7a2t" localSheetId="42">#REF!</definedName>
    <definedName name="b7a2t">#REF!</definedName>
    <definedName name="B7B" localSheetId="38">[27]교각1!#REF!</definedName>
    <definedName name="B7B" localSheetId="4">[28]교각1!#REF!</definedName>
    <definedName name="B7B" localSheetId="13">[28]교각1!#REF!</definedName>
    <definedName name="B7B" localSheetId="28">[27]교각1!#REF!</definedName>
    <definedName name="B7B" localSheetId="34">[27]교각1!#REF!</definedName>
    <definedName name="B7B" localSheetId="35">[27]교각1!#REF!</definedName>
    <definedName name="B7B" localSheetId="46">[27]교각1!#REF!</definedName>
    <definedName name="B7B" localSheetId="40">[27]교각1!#REF!</definedName>
    <definedName name="B7B" localSheetId="3">[28]교각1!#REF!</definedName>
    <definedName name="B7B" localSheetId="12">[28]교각1!#REF!</definedName>
    <definedName name="B7B" localSheetId="15">[28]교각1!#REF!</definedName>
    <definedName name="B7B" localSheetId="25">[29]교각1!#REF!</definedName>
    <definedName name="B7B" localSheetId="26">[30]교각1!#REF!</definedName>
    <definedName name="B7B" localSheetId="2">[29]교각1!#REF!</definedName>
    <definedName name="B7B" localSheetId="44">[27]교각1!#REF!</definedName>
    <definedName name="B7B" localSheetId="45">[27]교각1!#REF!</definedName>
    <definedName name="B7B" localSheetId="43">[31]교각1!#REF!</definedName>
    <definedName name="B7B" localSheetId="42">[27]교각1!#REF!</definedName>
    <definedName name="B7B">[28]교각1!#REF!</definedName>
    <definedName name="B8A" localSheetId="4">[13]법면블럭!#REF!</definedName>
    <definedName name="B8A" localSheetId="13">[13]법면블럭!#REF!</definedName>
    <definedName name="B8A" localSheetId="28">#REF!</definedName>
    <definedName name="B8A" localSheetId="35">#REF!</definedName>
    <definedName name="B8A" localSheetId="40">#REF!</definedName>
    <definedName name="B8A" localSheetId="25">#REF!</definedName>
    <definedName name="B8A" localSheetId="26">[14]법면블럭!#REF!</definedName>
    <definedName name="B8A" localSheetId="44">#REF!</definedName>
    <definedName name="B8A" localSheetId="42">#REF!</definedName>
    <definedName name="B8A">#REF!</definedName>
    <definedName name="B8A1P" localSheetId="14">#REF!</definedName>
    <definedName name="B8A1P" localSheetId="4">#REF!</definedName>
    <definedName name="B8A1P" localSheetId="13">#REF!</definedName>
    <definedName name="B8A1P" localSheetId="34">#REF!</definedName>
    <definedName name="B8A1P" localSheetId="35">#REF!</definedName>
    <definedName name="B8A1P" localSheetId="46">#REF!</definedName>
    <definedName name="B8A1P" localSheetId="40">#REF!</definedName>
    <definedName name="B8A1P" localSheetId="3">#REF!</definedName>
    <definedName name="B8A1P" localSheetId="12">#REF!</definedName>
    <definedName name="B8A1P" localSheetId="15">#REF!</definedName>
    <definedName name="B8A1P" localSheetId="25">#REF!</definedName>
    <definedName name="B8A1P" localSheetId="26">#REF!</definedName>
    <definedName name="B8A1P" localSheetId="44">#REF!</definedName>
    <definedName name="B8A1P" localSheetId="50">#REF!</definedName>
    <definedName name="B8A1P" localSheetId="43">#REF!</definedName>
    <definedName name="B8A1P" localSheetId="42">#REF!</definedName>
    <definedName name="B8A1P">#REF!</definedName>
    <definedName name="b8a1t" localSheetId="14">#REF!</definedName>
    <definedName name="b8a1t" localSheetId="4">#REF!</definedName>
    <definedName name="b8a1t" localSheetId="13">#REF!</definedName>
    <definedName name="b8a1t" localSheetId="34">#REF!</definedName>
    <definedName name="b8a1t" localSheetId="35">#REF!</definedName>
    <definedName name="b8a1t" localSheetId="46">#REF!</definedName>
    <definedName name="b8a1t" localSheetId="40">#REF!</definedName>
    <definedName name="b8a1t" localSheetId="3">#REF!</definedName>
    <definedName name="b8a1t" localSheetId="12">#REF!</definedName>
    <definedName name="b8a1t" localSheetId="15">#REF!</definedName>
    <definedName name="b8a1t" localSheetId="25">#REF!</definedName>
    <definedName name="b8a1t" localSheetId="26">#REF!</definedName>
    <definedName name="b8a1t" localSheetId="44">#REF!</definedName>
    <definedName name="b8a1t" localSheetId="43">#REF!</definedName>
    <definedName name="b8a1t" localSheetId="42">#REF!</definedName>
    <definedName name="b8a1t">#REF!</definedName>
    <definedName name="b8a2p" localSheetId="14">#REF!</definedName>
    <definedName name="b8a2p" localSheetId="4">#REF!</definedName>
    <definedName name="b8a2p" localSheetId="13">#REF!</definedName>
    <definedName name="b8a2p" localSheetId="34">#REF!</definedName>
    <definedName name="b8a2p" localSheetId="35">#REF!</definedName>
    <definedName name="b8a2p" localSheetId="46">#REF!</definedName>
    <definedName name="b8a2p" localSheetId="40">#REF!</definedName>
    <definedName name="b8a2p" localSheetId="3">#REF!</definedName>
    <definedName name="b8a2p" localSheetId="12">#REF!</definedName>
    <definedName name="b8a2p" localSheetId="15">#REF!</definedName>
    <definedName name="b8a2p" localSheetId="25">#REF!</definedName>
    <definedName name="b8a2p" localSheetId="26">#REF!</definedName>
    <definedName name="b8a2p" localSheetId="44">#REF!</definedName>
    <definedName name="b8a2p" localSheetId="43">#REF!</definedName>
    <definedName name="b8a2p" localSheetId="42">#REF!</definedName>
    <definedName name="b8a2p">#REF!</definedName>
    <definedName name="b8a2t" localSheetId="14">#REF!</definedName>
    <definedName name="b8a2t" localSheetId="4">#REF!</definedName>
    <definedName name="b8a2t" localSheetId="13">#REF!</definedName>
    <definedName name="b8a2t" localSheetId="34">#REF!</definedName>
    <definedName name="b8a2t" localSheetId="35">#REF!</definedName>
    <definedName name="b8a2t" localSheetId="46">#REF!</definedName>
    <definedName name="b8a2t" localSheetId="40">#REF!</definedName>
    <definedName name="b8a2t" localSheetId="3">#REF!</definedName>
    <definedName name="b8a2t" localSheetId="12">#REF!</definedName>
    <definedName name="b8a2t" localSheetId="15">#REF!</definedName>
    <definedName name="b8a2t" localSheetId="25">#REF!</definedName>
    <definedName name="b8a2t" localSheetId="26">#REF!</definedName>
    <definedName name="b8a2t" localSheetId="44">#REF!</definedName>
    <definedName name="b8a2t" localSheetId="43">#REF!</definedName>
    <definedName name="b8a2t" localSheetId="42">#REF!</definedName>
    <definedName name="b8a2t">#REF!</definedName>
    <definedName name="B9A1P" localSheetId="14">#REF!</definedName>
    <definedName name="B9A1P" localSheetId="4">#REF!</definedName>
    <definedName name="B9A1P" localSheetId="13">#REF!</definedName>
    <definedName name="B9A1P" localSheetId="34">#REF!</definedName>
    <definedName name="B9A1P" localSheetId="35">#REF!</definedName>
    <definedName name="B9A1P" localSheetId="46">#REF!</definedName>
    <definedName name="B9A1P" localSheetId="40">#REF!</definedName>
    <definedName name="B9A1P" localSheetId="3">#REF!</definedName>
    <definedName name="B9A1P" localSheetId="12">#REF!</definedName>
    <definedName name="B9A1P" localSheetId="15">#REF!</definedName>
    <definedName name="B9A1P" localSheetId="25">#REF!</definedName>
    <definedName name="B9A1P" localSheetId="26">#REF!</definedName>
    <definedName name="B9A1P" localSheetId="44">#REF!</definedName>
    <definedName name="B9A1P" localSheetId="43">#REF!</definedName>
    <definedName name="B9A1P" localSheetId="42">#REF!</definedName>
    <definedName name="B9A1P">#REF!</definedName>
    <definedName name="b9a1t" localSheetId="14">#REF!</definedName>
    <definedName name="b9a1t" localSheetId="4">#REF!</definedName>
    <definedName name="b9a1t" localSheetId="13">#REF!</definedName>
    <definedName name="b9a1t" localSheetId="34">#REF!</definedName>
    <definedName name="b9a1t" localSheetId="35">#REF!</definedName>
    <definedName name="b9a1t" localSheetId="46">#REF!</definedName>
    <definedName name="b9a1t" localSheetId="40">#REF!</definedName>
    <definedName name="b9a1t" localSheetId="3">#REF!</definedName>
    <definedName name="b9a1t" localSheetId="12">#REF!</definedName>
    <definedName name="b9a1t" localSheetId="15">#REF!</definedName>
    <definedName name="b9a1t" localSheetId="25">#REF!</definedName>
    <definedName name="b9a1t" localSheetId="26">#REF!</definedName>
    <definedName name="b9a1t" localSheetId="44">#REF!</definedName>
    <definedName name="b9a1t" localSheetId="43">#REF!</definedName>
    <definedName name="b9a1t" localSheetId="42">#REF!</definedName>
    <definedName name="b9a1t">#REF!</definedName>
    <definedName name="b9a2p" localSheetId="14">#REF!</definedName>
    <definedName name="b9a2p" localSheetId="4">#REF!</definedName>
    <definedName name="b9a2p" localSheetId="13">#REF!</definedName>
    <definedName name="b9a2p" localSheetId="34">#REF!</definedName>
    <definedName name="b9a2p" localSheetId="35">#REF!</definedName>
    <definedName name="b9a2p" localSheetId="46">#REF!</definedName>
    <definedName name="b9a2p" localSheetId="40">#REF!</definedName>
    <definedName name="b9a2p" localSheetId="3">#REF!</definedName>
    <definedName name="b9a2p" localSheetId="12">#REF!</definedName>
    <definedName name="b9a2p" localSheetId="15">#REF!</definedName>
    <definedName name="b9a2p" localSheetId="25">#REF!</definedName>
    <definedName name="b9a2p" localSheetId="26">#REF!</definedName>
    <definedName name="b9a2p" localSheetId="44">#REF!</definedName>
    <definedName name="b9a2p" localSheetId="43">#REF!</definedName>
    <definedName name="b9a2p" localSheetId="42">#REF!</definedName>
    <definedName name="b9a2p">#REF!</definedName>
    <definedName name="b9a2t" localSheetId="14">#REF!</definedName>
    <definedName name="b9a2t" localSheetId="4">#REF!</definedName>
    <definedName name="b9a2t" localSheetId="13">#REF!</definedName>
    <definedName name="b9a2t" localSheetId="34">#REF!</definedName>
    <definedName name="b9a2t" localSheetId="35">#REF!</definedName>
    <definedName name="b9a2t" localSheetId="46">#REF!</definedName>
    <definedName name="b9a2t" localSheetId="40">#REF!</definedName>
    <definedName name="b9a2t" localSheetId="3">#REF!</definedName>
    <definedName name="b9a2t" localSheetId="12">#REF!</definedName>
    <definedName name="b9a2t" localSheetId="15">#REF!</definedName>
    <definedName name="b9a2t" localSheetId="25">#REF!</definedName>
    <definedName name="b9a2t" localSheetId="26">#REF!</definedName>
    <definedName name="b9a2t" localSheetId="44">#REF!</definedName>
    <definedName name="b9a2t" localSheetId="43">#REF!</definedName>
    <definedName name="b9a2t" localSheetId="42">#REF!</definedName>
    <definedName name="b9a2t">#REF!</definedName>
    <definedName name="BA" localSheetId="14">#REF!</definedName>
    <definedName name="BA" localSheetId="4">#REF!</definedName>
    <definedName name="BA" localSheetId="13">#REF!</definedName>
    <definedName name="BA" localSheetId="34">#REF!</definedName>
    <definedName name="BA" localSheetId="35">#REF!</definedName>
    <definedName name="BA" localSheetId="46">#REF!</definedName>
    <definedName name="BA" localSheetId="40">#REF!</definedName>
    <definedName name="BA" localSheetId="3">#REF!</definedName>
    <definedName name="BA" localSheetId="12">#REF!</definedName>
    <definedName name="BA" localSheetId="15">#REF!</definedName>
    <definedName name="BA" localSheetId="25">#REF!</definedName>
    <definedName name="BA" localSheetId="26">#REF!</definedName>
    <definedName name="BA" localSheetId="44">#REF!</definedName>
    <definedName name="BA" localSheetId="43">#REF!</definedName>
    <definedName name="BA" localSheetId="42">#REF!</definedName>
    <definedName name="BA">#REF!</definedName>
    <definedName name="BA1P" localSheetId="14">#REF!</definedName>
    <definedName name="BA1P" localSheetId="4">#REF!</definedName>
    <definedName name="BA1P" localSheetId="13">#REF!</definedName>
    <definedName name="BA1P" localSheetId="34">#REF!</definedName>
    <definedName name="BA1P" localSheetId="35">#REF!</definedName>
    <definedName name="BA1P" localSheetId="46">#REF!</definedName>
    <definedName name="BA1P" localSheetId="40">#REF!</definedName>
    <definedName name="BA1P" localSheetId="3">#REF!</definedName>
    <definedName name="BA1P" localSheetId="12">#REF!</definedName>
    <definedName name="BA1P" localSheetId="15">#REF!</definedName>
    <definedName name="BA1P" localSheetId="25">#REF!</definedName>
    <definedName name="BA1P" localSheetId="26">#REF!</definedName>
    <definedName name="BA1P" localSheetId="44">#REF!</definedName>
    <definedName name="BA1P" localSheetId="43">#REF!</definedName>
    <definedName name="BA1P" localSheetId="42">#REF!</definedName>
    <definedName name="BA1P">#REF!</definedName>
    <definedName name="ba1t" localSheetId="14">#REF!</definedName>
    <definedName name="ba1t" localSheetId="4">#REF!</definedName>
    <definedName name="ba1t" localSheetId="13">#REF!</definedName>
    <definedName name="ba1t" localSheetId="34">#REF!</definedName>
    <definedName name="ba1t" localSheetId="35">#REF!</definedName>
    <definedName name="ba1t" localSheetId="46">#REF!</definedName>
    <definedName name="ba1t" localSheetId="40">#REF!</definedName>
    <definedName name="ba1t" localSheetId="3">#REF!</definedName>
    <definedName name="ba1t" localSheetId="12">#REF!</definedName>
    <definedName name="ba1t" localSheetId="15">#REF!</definedName>
    <definedName name="ba1t" localSheetId="25">#REF!</definedName>
    <definedName name="ba1t" localSheetId="26">#REF!</definedName>
    <definedName name="ba1t" localSheetId="44">#REF!</definedName>
    <definedName name="ba1t" localSheetId="43">#REF!</definedName>
    <definedName name="ba1t" localSheetId="42">#REF!</definedName>
    <definedName name="ba1t">#REF!</definedName>
    <definedName name="ba2p" localSheetId="14">#REF!</definedName>
    <definedName name="ba2p" localSheetId="4">#REF!</definedName>
    <definedName name="ba2p" localSheetId="13">#REF!</definedName>
    <definedName name="ba2p" localSheetId="34">#REF!</definedName>
    <definedName name="ba2p" localSheetId="35">#REF!</definedName>
    <definedName name="ba2p" localSheetId="46">#REF!</definedName>
    <definedName name="ba2p" localSheetId="40">#REF!</definedName>
    <definedName name="ba2p" localSheetId="3">#REF!</definedName>
    <definedName name="ba2p" localSheetId="12">#REF!</definedName>
    <definedName name="ba2p" localSheetId="15">#REF!</definedName>
    <definedName name="ba2p" localSheetId="25">#REF!</definedName>
    <definedName name="ba2p" localSheetId="26">#REF!</definedName>
    <definedName name="ba2p" localSheetId="44">#REF!</definedName>
    <definedName name="ba2p" localSheetId="43">#REF!</definedName>
    <definedName name="ba2p" localSheetId="42">#REF!</definedName>
    <definedName name="ba2p">#REF!</definedName>
    <definedName name="ba2t" localSheetId="14">#REF!</definedName>
    <definedName name="ba2t" localSheetId="4">#REF!</definedName>
    <definedName name="ba2t" localSheetId="13">#REF!</definedName>
    <definedName name="ba2t" localSheetId="34">#REF!</definedName>
    <definedName name="ba2t" localSheetId="35">#REF!</definedName>
    <definedName name="ba2t" localSheetId="46">#REF!</definedName>
    <definedName name="ba2t" localSheetId="40">#REF!</definedName>
    <definedName name="ba2t" localSheetId="3">#REF!</definedName>
    <definedName name="ba2t" localSheetId="12">#REF!</definedName>
    <definedName name="ba2t" localSheetId="15">#REF!</definedName>
    <definedName name="ba2t" localSheetId="25">#REF!</definedName>
    <definedName name="ba2t" localSheetId="26">#REF!</definedName>
    <definedName name="ba2t" localSheetId="44">#REF!</definedName>
    <definedName name="ba2t" localSheetId="43">#REF!</definedName>
    <definedName name="ba2t" localSheetId="42">#REF!</definedName>
    <definedName name="ba2t">#REF!</definedName>
    <definedName name="back" localSheetId="4">[13]법면블럭!#REF!</definedName>
    <definedName name="back" localSheetId="13">[13]법면블럭!#REF!</definedName>
    <definedName name="back" localSheetId="35">#REF!</definedName>
    <definedName name="back" localSheetId="40">#REF!</definedName>
    <definedName name="back" localSheetId="25">#REF!</definedName>
    <definedName name="back" localSheetId="26">[14]법면블럭!#REF!</definedName>
    <definedName name="back" localSheetId="44">#REF!</definedName>
    <definedName name="back" localSheetId="42">#REF!</definedName>
    <definedName name="back">#REF!</definedName>
    <definedName name="BB" localSheetId="14">#REF!</definedName>
    <definedName name="BB" localSheetId="4">#REF!</definedName>
    <definedName name="BB" localSheetId="13">#REF!</definedName>
    <definedName name="BB" localSheetId="34">#REF!</definedName>
    <definedName name="BB" localSheetId="35">#REF!</definedName>
    <definedName name="BB" localSheetId="46">#REF!</definedName>
    <definedName name="BB" localSheetId="40">#REF!</definedName>
    <definedName name="BB" localSheetId="3">#REF!</definedName>
    <definedName name="BB" localSheetId="12">#REF!</definedName>
    <definedName name="BB" localSheetId="15">#REF!</definedName>
    <definedName name="BB" localSheetId="25">#REF!</definedName>
    <definedName name="BB" localSheetId="26">#REF!</definedName>
    <definedName name="BB" localSheetId="44">#REF!</definedName>
    <definedName name="BB" localSheetId="43">#REF!</definedName>
    <definedName name="BB" localSheetId="42">#REF!</definedName>
    <definedName name="BB">#REF!</definedName>
    <definedName name="bbb" localSheetId="14">#REF!</definedName>
    <definedName name="bbb" localSheetId="4">#REF!</definedName>
    <definedName name="bbb" localSheetId="13">#REF!</definedName>
    <definedName name="bbb" localSheetId="34">#REF!</definedName>
    <definedName name="bbb" localSheetId="35">#REF!</definedName>
    <definedName name="bbb" localSheetId="46">#REF!</definedName>
    <definedName name="bbb" localSheetId="40">#REF!</definedName>
    <definedName name="bbb" localSheetId="3">#REF!</definedName>
    <definedName name="bbb" localSheetId="12">#REF!</definedName>
    <definedName name="bbb" localSheetId="15">#REF!</definedName>
    <definedName name="bbb" localSheetId="25">#REF!</definedName>
    <definedName name="bbb" localSheetId="26">#REF!</definedName>
    <definedName name="bbb" localSheetId="44">#REF!</definedName>
    <definedName name="bbb" localSheetId="43">#REF!</definedName>
    <definedName name="bbb" localSheetId="42">#REF!</definedName>
    <definedName name="bbb">#REF!</definedName>
    <definedName name="bbbb" localSheetId="38" hidden="1">{#N/A,#N/A,FALSE,"속도"}</definedName>
    <definedName name="bbbb" localSheetId="14" hidden="1">{#N/A,#N/A,FALSE,"속도"}</definedName>
    <definedName name="bbbb" localSheetId="4" hidden="1">{#N/A,#N/A,FALSE,"속도"}</definedName>
    <definedName name="bbbb" localSheetId="13" hidden="1">{#N/A,#N/A,FALSE,"속도"}</definedName>
    <definedName name="bbbb" localSheetId="28" hidden="1">{#N/A,#N/A,FALSE,"속도"}</definedName>
    <definedName name="bbbb" localSheetId="34" hidden="1">{#N/A,#N/A,FALSE,"속도"}</definedName>
    <definedName name="bbbb" localSheetId="35" hidden="1">{#N/A,#N/A,FALSE,"속도"}</definedName>
    <definedName name="bbbb" localSheetId="25" hidden="1">{#N/A,#N/A,FALSE,"속도"}</definedName>
    <definedName name="bbbb" localSheetId="41" hidden="1">{#N/A,#N/A,FALSE,"속도"}</definedName>
    <definedName name="bbbb" localSheetId="26" hidden="1">{#N/A,#N/A,FALSE,"속도"}</definedName>
    <definedName name="bbbb" localSheetId="45" hidden="1">{#N/A,#N/A,FALSE,"속도"}</definedName>
    <definedName name="bbbb" localSheetId="50" hidden="1">{#N/A,#N/A,FALSE,"속도"}</definedName>
    <definedName name="bbbb" localSheetId="29" hidden="1">{#N/A,#N/A,FALSE,"속도"}</definedName>
    <definedName name="bbbb" localSheetId="42" hidden="1">{#N/A,#N/A,FALSE,"속도"}</definedName>
    <definedName name="bbbb" hidden="1">{#N/A,#N/A,FALSE,"속도"}</definedName>
    <definedName name="Bbf" localSheetId="4">[13]법면블럭!#REF!</definedName>
    <definedName name="Bbf" localSheetId="13">[13]법면블럭!#REF!</definedName>
    <definedName name="Bbf" localSheetId="28">#REF!</definedName>
    <definedName name="Bbf" localSheetId="35">#REF!</definedName>
    <definedName name="Bbf" localSheetId="40">#REF!</definedName>
    <definedName name="Bbf" localSheetId="25">#REF!</definedName>
    <definedName name="Bbf" localSheetId="26">[14]법면블럭!#REF!</definedName>
    <definedName name="Bbf" localSheetId="44">#REF!</definedName>
    <definedName name="Bbf" localSheetId="42">#REF!</definedName>
    <definedName name="Bbf">#REF!</definedName>
    <definedName name="BC" localSheetId="38">BlankMacro1</definedName>
    <definedName name="BC" localSheetId="14">BlankMacro1</definedName>
    <definedName name="BC" localSheetId="4">BlankMacro1</definedName>
    <definedName name="BC" localSheetId="13">BlankMacro1</definedName>
    <definedName name="BC" localSheetId="28">BlankMacro1</definedName>
    <definedName name="BC" localSheetId="34">BlankMacro1</definedName>
    <definedName name="BC" localSheetId="35">BlankMacro1</definedName>
    <definedName name="BC" localSheetId="46">BlankMacro1</definedName>
    <definedName name="BC" localSheetId="40">BlankMacro1</definedName>
    <definedName name="BC" localSheetId="3">BlankMacro1</definedName>
    <definedName name="BC" localSheetId="12">BlankMacro1</definedName>
    <definedName name="BC" localSheetId="15">BlankMacro1</definedName>
    <definedName name="BC" localSheetId="25">BlankMacro1</definedName>
    <definedName name="BC" localSheetId="26">BlankMacro1</definedName>
    <definedName name="BC" localSheetId="2">BlankMacro1</definedName>
    <definedName name="BC" localSheetId="44">BlankMacro1</definedName>
    <definedName name="BC" localSheetId="45">BlankMacro1</definedName>
    <definedName name="BC" localSheetId="50">BlankMacro1</definedName>
    <definedName name="BC" localSheetId="42">BlankMacro1</definedName>
    <definedName name="BC">BlankMacro1</definedName>
    <definedName name="BCF" localSheetId="4">[5]법면블럭!#REF!</definedName>
    <definedName name="BCF" localSheetId="13">[5]법면블럭!#REF!</definedName>
    <definedName name="BCF" localSheetId="28">#REF!</definedName>
    <definedName name="BCF" localSheetId="35">#REF!</definedName>
    <definedName name="BCF" localSheetId="46">#REF!</definedName>
    <definedName name="BCF" localSheetId="40">#REF!</definedName>
    <definedName name="BCF" localSheetId="25">#REF!</definedName>
    <definedName name="BCF" localSheetId="44">#REF!</definedName>
    <definedName name="BCF" localSheetId="42">#REF!</definedName>
    <definedName name="BCF">#REF!</definedName>
    <definedName name="Bcv" localSheetId="4">[13]법면블럭!#REF!</definedName>
    <definedName name="Bcv" localSheetId="13">[13]법면블럭!#REF!</definedName>
    <definedName name="Bcv" localSheetId="35">#REF!</definedName>
    <definedName name="Bcv" localSheetId="40">#REF!</definedName>
    <definedName name="Bcv" localSheetId="25">#REF!</definedName>
    <definedName name="Bcv" localSheetId="26">[14]법면블럭!#REF!</definedName>
    <definedName name="Bcv" localSheetId="44">#REF!</definedName>
    <definedName name="Bcv" localSheetId="42">#REF!</definedName>
    <definedName name="Bcv">#REF!</definedName>
    <definedName name="BDFTR" localSheetId="38">BlankMacro1</definedName>
    <definedName name="BDFTR" localSheetId="14">BlankMacro1</definedName>
    <definedName name="BDFTR" localSheetId="4">BlankMacro1</definedName>
    <definedName name="BDFTR" localSheetId="13">BlankMacro1</definedName>
    <definedName name="BDFTR" localSheetId="28">BlankMacro1</definedName>
    <definedName name="BDFTR" localSheetId="34">BlankMacro1</definedName>
    <definedName name="BDFTR" localSheetId="35">BlankMacro1</definedName>
    <definedName name="BDFTR" localSheetId="46">BlankMacro1</definedName>
    <definedName name="BDFTR" localSheetId="40">BlankMacro1</definedName>
    <definedName name="BDFTR" localSheetId="3">BlankMacro1</definedName>
    <definedName name="BDFTR" localSheetId="12">BlankMacro1</definedName>
    <definedName name="BDFTR" localSheetId="15">BlankMacro1</definedName>
    <definedName name="BDFTR" localSheetId="25">BlankMacro1</definedName>
    <definedName name="BDFTR" localSheetId="26">BlankMacro1</definedName>
    <definedName name="BDFTR" localSheetId="2">BlankMacro1</definedName>
    <definedName name="BDFTR" localSheetId="44">BlankMacro1</definedName>
    <definedName name="BDFTR" localSheetId="45">BlankMacro1</definedName>
    <definedName name="BDFTR" localSheetId="50">BlankMacro1</definedName>
    <definedName name="BDFTR" localSheetId="42">BlankMacro1</definedName>
    <definedName name="BDFTR">BlankMacro1</definedName>
    <definedName name="BE" localSheetId="38">BlankMacro1</definedName>
    <definedName name="BE" localSheetId="14">BlankMacro1</definedName>
    <definedName name="BE" localSheetId="4">BlankMacro1</definedName>
    <definedName name="BE" localSheetId="13">BlankMacro1</definedName>
    <definedName name="BE" localSheetId="28">BlankMacro1</definedName>
    <definedName name="BE" localSheetId="34">BlankMacro1</definedName>
    <definedName name="BE" localSheetId="35">BlankMacro1</definedName>
    <definedName name="BE" localSheetId="46">BlankMacro1</definedName>
    <definedName name="BE" localSheetId="40">BlankMacro1</definedName>
    <definedName name="BE" localSheetId="3">BlankMacro1</definedName>
    <definedName name="BE" localSheetId="12">BlankMacro1</definedName>
    <definedName name="BE" localSheetId="15">BlankMacro1</definedName>
    <definedName name="BE" localSheetId="25">BlankMacro1</definedName>
    <definedName name="BE" localSheetId="26">BlankMacro1</definedName>
    <definedName name="BE" localSheetId="2">BlankMacro1</definedName>
    <definedName name="BE" localSheetId="44">BlankMacro1</definedName>
    <definedName name="BE" localSheetId="45">BlankMacro1</definedName>
    <definedName name="BE" localSheetId="50">BlankMacro1</definedName>
    <definedName name="BE" localSheetId="42">BlankMacro1</definedName>
    <definedName name="BE">BlankMacro1</definedName>
    <definedName name="BF" localSheetId="38">BlankMacro1</definedName>
    <definedName name="BF" localSheetId="14">BlankMacro1</definedName>
    <definedName name="BF" localSheetId="4">BlankMacro1</definedName>
    <definedName name="BF" localSheetId="13">BlankMacro1</definedName>
    <definedName name="BF" localSheetId="28">BlankMacro1</definedName>
    <definedName name="BF" localSheetId="34">BlankMacro1</definedName>
    <definedName name="BF" localSheetId="35">BlankMacro1</definedName>
    <definedName name="BF" localSheetId="46">BlankMacro1</definedName>
    <definedName name="BF" localSheetId="40">BlankMacro1</definedName>
    <definedName name="BF" localSheetId="3">BlankMacro1</definedName>
    <definedName name="BF" localSheetId="12">BlankMacro1</definedName>
    <definedName name="BF" localSheetId="15">BlankMacro1</definedName>
    <definedName name="BF" localSheetId="25">BlankMacro1</definedName>
    <definedName name="BF" localSheetId="26">BlankMacro1</definedName>
    <definedName name="BF" localSheetId="2">BlankMacro1</definedName>
    <definedName name="BF" localSheetId="44">BlankMacro1</definedName>
    <definedName name="BF" localSheetId="45">BlankMacro1</definedName>
    <definedName name="BF" localSheetId="50">BlankMacro1</definedName>
    <definedName name="BF" localSheetId="42">BlankMacro1</definedName>
    <definedName name="BF">BlankMacro1</definedName>
    <definedName name="BG" localSheetId="38">BlankMacro1</definedName>
    <definedName name="BG" localSheetId="14">BlankMacro1</definedName>
    <definedName name="BG" localSheetId="4">BlankMacro1</definedName>
    <definedName name="BG" localSheetId="13">BlankMacro1</definedName>
    <definedName name="BG" localSheetId="28">BlankMacro1</definedName>
    <definedName name="BG" localSheetId="34">BlankMacro1</definedName>
    <definedName name="BG" localSheetId="35">BlankMacro1</definedName>
    <definedName name="BG" localSheetId="46">BlankMacro1</definedName>
    <definedName name="BG" localSheetId="40">BlankMacro1</definedName>
    <definedName name="BG" localSheetId="3">BlankMacro1</definedName>
    <definedName name="BG" localSheetId="12">BlankMacro1</definedName>
    <definedName name="BG" localSheetId="15">BlankMacro1</definedName>
    <definedName name="BG" localSheetId="25">BlankMacro1</definedName>
    <definedName name="BG" localSheetId="26">BlankMacro1</definedName>
    <definedName name="BG" localSheetId="2">BlankMacro1</definedName>
    <definedName name="BG" localSheetId="44">BlankMacro1</definedName>
    <definedName name="BG" localSheetId="45">BlankMacro1</definedName>
    <definedName name="BG" localSheetId="50">BlankMacro1</definedName>
    <definedName name="BG" localSheetId="42">BlankMacro1</definedName>
    <definedName name="BG">BlankMacro1</definedName>
    <definedName name="BH" localSheetId="38">BlankMacro1</definedName>
    <definedName name="BH" localSheetId="14">BlankMacro1</definedName>
    <definedName name="BH" localSheetId="4">BlankMacro1</definedName>
    <definedName name="BH" localSheetId="13">BlankMacro1</definedName>
    <definedName name="BH" localSheetId="28">BlankMacro1</definedName>
    <definedName name="BH" localSheetId="34">BlankMacro1</definedName>
    <definedName name="BH" localSheetId="35">BlankMacro1</definedName>
    <definedName name="BH" localSheetId="46">BlankMacro1</definedName>
    <definedName name="BH" localSheetId="40">BlankMacro1</definedName>
    <definedName name="BH" localSheetId="3">BlankMacro1</definedName>
    <definedName name="BH" localSheetId="12">BlankMacro1</definedName>
    <definedName name="BH" localSheetId="15">BlankMacro1</definedName>
    <definedName name="BH" localSheetId="25">BlankMacro1</definedName>
    <definedName name="BH" localSheetId="26">BlankMacro1</definedName>
    <definedName name="BH" localSheetId="2">BlankMacro1</definedName>
    <definedName name="BH" localSheetId="44">BlankMacro1</definedName>
    <definedName name="BH" localSheetId="45">BlankMacro1</definedName>
    <definedName name="BH" localSheetId="50">BlankMacro1</definedName>
    <definedName name="BH" localSheetId="42">BlankMacro1</definedName>
    <definedName name="BH">BlankMacro1</definedName>
    <definedName name="BHS" localSheetId="4">[13]법면블럭!#REF!</definedName>
    <definedName name="BHS" localSheetId="13">[13]법면블럭!#REF!</definedName>
    <definedName name="BHS" localSheetId="28">#REF!</definedName>
    <definedName name="BHS" localSheetId="35">#REF!</definedName>
    <definedName name="BHS" localSheetId="40">#REF!</definedName>
    <definedName name="BHS" localSheetId="25">#REF!</definedName>
    <definedName name="BHS" localSheetId="26">[14]법면블럭!#REF!</definedName>
    <definedName name="BHS" localSheetId="44">#REF!</definedName>
    <definedName name="BHS" localSheetId="42">#REF!</definedName>
    <definedName name="BHS">#REF!</definedName>
    <definedName name="BHU" localSheetId="4">[13]법면블럭!#REF!</definedName>
    <definedName name="BHU" localSheetId="13">[13]법면블럭!#REF!</definedName>
    <definedName name="BHU" localSheetId="35">#REF!</definedName>
    <definedName name="BHU" localSheetId="40">#REF!</definedName>
    <definedName name="BHU" localSheetId="25">#REF!</definedName>
    <definedName name="BHU" localSheetId="26">[14]법면블럭!#REF!</definedName>
    <definedName name="BHU" localSheetId="44">#REF!</definedName>
    <definedName name="BHU" localSheetId="42">#REF!</definedName>
    <definedName name="BHU">#REF!</definedName>
    <definedName name="BM" localSheetId="38">BlankMacro1</definedName>
    <definedName name="BM" localSheetId="14">BlankMacro1</definedName>
    <definedName name="BM" localSheetId="4">BlankMacro1</definedName>
    <definedName name="BM" localSheetId="13">BlankMacro1</definedName>
    <definedName name="BM" localSheetId="28">BlankMacro1</definedName>
    <definedName name="BM" localSheetId="34">BlankMacro1</definedName>
    <definedName name="BM" localSheetId="35">BlankMacro1</definedName>
    <definedName name="BM" localSheetId="46">BlankMacro1</definedName>
    <definedName name="BM" localSheetId="40">BlankMacro1</definedName>
    <definedName name="BM" localSheetId="3">BlankMacro1</definedName>
    <definedName name="BM" localSheetId="12">BlankMacro1</definedName>
    <definedName name="BM" localSheetId="15">BlankMacro1</definedName>
    <definedName name="BM" localSheetId="25">BlankMacro1</definedName>
    <definedName name="BM" localSheetId="26">BlankMacro1</definedName>
    <definedName name="BM" localSheetId="2">BlankMacro1</definedName>
    <definedName name="BM" localSheetId="44">BlankMacro1</definedName>
    <definedName name="BM" localSheetId="45">BlankMacro1</definedName>
    <definedName name="BM" localSheetId="50">BlankMacro1</definedName>
    <definedName name="BM" localSheetId="42">BlankMacro1</definedName>
    <definedName name="BM">BlankMacro1</definedName>
    <definedName name="BMM" localSheetId="4">[13]법면블럭!#REF!</definedName>
    <definedName name="BMM" localSheetId="13">[13]법면블럭!#REF!</definedName>
    <definedName name="BMM" localSheetId="28">#REF!</definedName>
    <definedName name="BMM" localSheetId="35">#REF!</definedName>
    <definedName name="BMM" localSheetId="40">#REF!</definedName>
    <definedName name="BMM" localSheetId="25">#REF!</definedName>
    <definedName name="BMM" localSheetId="26">[14]법면블럭!#REF!</definedName>
    <definedName name="BMM" localSheetId="44">#REF!</definedName>
    <definedName name="BMM" localSheetId="42">#REF!</definedName>
    <definedName name="BMM">#REF!</definedName>
    <definedName name="BMO" localSheetId="4">[13]법면블럭!#REF!</definedName>
    <definedName name="BMO" localSheetId="13">[13]법면블럭!#REF!</definedName>
    <definedName name="BMO" localSheetId="35">#REF!</definedName>
    <definedName name="BMO" localSheetId="40">#REF!</definedName>
    <definedName name="BMO" localSheetId="25">#REF!</definedName>
    <definedName name="BMO" localSheetId="26">[14]법면블럭!#REF!</definedName>
    <definedName name="BMO" localSheetId="44">#REF!</definedName>
    <definedName name="BMO" localSheetId="42">#REF!</definedName>
    <definedName name="BMO">#REF!</definedName>
    <definedName name="BN" localSheetId="38">BlankMacro1</definedName>
    <definedName name="BN" localSheetId="14">BlankMacro1</definedName>
    <definedName name="BN" localSheetId="4">BlankMacro1</definedName>
    <definedName name="BN" localSheetId="13">BlankMacro1</definedName>
    <definedName name="BN" localSheetId="28">BlankMacro1</definedName>
    <definedName name="BN" localSheetId="34">BlankMacro1</definedName>
    <definedName name="BN" localSheetId="35">BlankMacro1</definedName>
    <definedName name="BN" localSheetId="46">BlankMacro1</definedName>
    <definedName name="BN" localSheetId="40">BlankMacro1</definedName>
    <definedName name="BN" localSheetId="3">BlankMacro1</definedName>
    <definedName name="BN" localSheetId="12">BlankMacro1</definedName>
    <definedName name="BN" localSheetId="15">BlankMacro1</definedName>
    <definedName name="BN" localSheetId="25">BlankMacro1</definedName>
    <definedName name="BN" localSheetId="26">BlankMacro1</definedName>
    <definedName name="BN" localSheetId="2">BlankMacro1</definedName>
    <definedName name="BN" localSheetId="44">BlankMacro1</definedName>
    <definedName name="BN" localSheetId="45">BlankMacro1</definedName>
    <definedName name="BN" localSheetId="50">BlankMacro1</definedName>
    <definedName name="BN" localSheetId="42">BlankMacro1</definedName>
    <definedName name="BN">BlankMacro1</definedName>
    <definedName name="BND" localSheetId="38">BlankMacro1</definedName>
    <definedName name="BND" localSheetId="14">BlankMacro1</definedName>
    <definedName name="BND" localSheetId="4">BlankMacro1</definedName>
    <definedName name="BND" localSheetId="13">BlankMacro1</definedName>
    <definedName name="BND" localSheetId="28">BlankMacro1</definedName>
    <definedName name="BND" localSheetId="34">BlankMacro1</definedName>
    <definedName name="BND" localSheetId="35">BlankMacro1</definedName>
    <definedName name="BND" localSheetId="46">BlankMacro1</definedName>
    <definedName name="BND" localSheetId="40">BlankMacro1</definedName>
    <definedName name="BND" localSheetId="3">BlankMacro1</definedName>
    <definedName name="BND" localSheetId="12">BlankMacro1</definedName>
    <definedName name="BND" localSheetId="15">BlankMacro1</definedName>
    <definedName name="BND" localSheetId="25">BlankMacro1</definedName>
    <definedName name="BND" localSheetId="26">BlankMacro1</definedName>
    <definedName name="BND" localSheetId="2">BlankMacro1</definedName>
    <definedName name="BND" localSheetId="44">BlankMacro1</definedName>
    <definedName name="BND" localSheetId="45">BlankMacro1</definedName>
    <definedName name="BND" localSheetId="50">BlankMacro1</definedName>
    <definedName name="BND" localSheetId="42">BlankMacro1</definedName>
    <definedName name="BND">BlankMacro1</definedName>
    <definedName name="BOH10L" localSheetId="38">[26]INPUT!#REF!</definedName>
    <definedName name="BOH10L" localSheetId="4">[26]INPUT!#REF!</definedName>
    <definedName name="BOH10L" localSheetId="13">[26]INPUT!#REF!</definedName>
    <definedName name="BOH10L" localSheetId="28">[26]INPUT!#REF!</definedName>
    <definedName name="BOH10L" localSheetId="34">[26]INPUT!#REF!</definedName>
    <definedName name="BOH10L" localSheetId="35">[26]INPUT!#REF!</definedName>
    <definedName name="BOH10L" localSheetId="46">[26]INPUT!#REF!</definedName>
    <definedName name="BOH10L" localSheetId="40">[26]INPUT!#REF!</definedName>
    <definedName name="BOH10L" localSheetId="3">[26]INPUT!#REF!</definedName>
    <definedName name="BOH10L" localSheetId="12">[26]INPUT!#REF!</definedName>
    <definedName name="BOH10L" localSheetId="15">[26]INPUT!#REF!</definedName>
    <definedName name="BOH10L" localSheetId="44">[26]INPUT!#REF!</definedName>
    <definedName name="BOH10L" localSheetId="45">[26]INPUT!#REF!</definedName>
    <definedName name="BOH10L" localSheetId="43">[26]INPUT!#REF!</definedName>
    <definedName name="BOH10L" localSheetId="42">[26]INPUT!#REF!</definedName>
    <definedName name="BOH10L">[26]INPUT!#REF!</definedName>
    <definedName name="BOH10R" localSheetId="4">[26]INPUT!#REF!</definedName>
    <definedName name="BOH10R" localSheetId="13">[26]INPUT!#REF!</definedName>
    <definedName name="BOH10R" localSheetId="28">[26]INPUT!#REF!</definedName>
    <definedName name="BOH10R" localSheetId="34">[26]INPUT!#REF!</definedName>
    <definedName name="BOH10R" localSheetId="35">[26]INPUT!#REF!</definedName>
    <definedName name="BOH10R" localSheetId="46">[26]INPUT!#REF!</definedName>
    <definedName name="BOH10R" localSheetId="40">[26]INPUT!#REF!</definedName>
    <definedName name="BOH10R" localSheetId="3">[26]INPUT!#REF!</definedName>
    <definedName name="BOH10R" localSheetId="12">[26]INPUT!#REF!</definedName>
    <definedName name="BOH10R" localSheetId="15">[26]INPUT!#REF!</definedName>
    <definedName name="BOH10R" localSheetId="44">[26]INPUT!#REF!</definedName>
    <definedName name="BOH10R" localSheetId="43">[26]INPUT!#REF!</definedName>
    <definedName name="BOH10R" localSheetId="42">[26]INPUT!#REF!</definedName>
    <definedName name="BOH10R">[26]INPUT!#REF!</definedName>
    <definedName name="BOH3L" localSheetId="4">[26]INPUT!#REF!</definedName>
    <definedName name="BOH3L" localSheetId="13">[26]INPUT!#REF!</definedName>
    <definedName name="BOH3L" localSheetId="35">[26]INPUT!#REF!</definedName>
    <definedName name="BOH3L" localSheetId="46">[26]INPUT!#REF!</definedName>
    <definedName name="BOH3L" localSheetId="40">[26]INPUT!#REF!</definedName>
    <definedName name="BOH3L" localSheetId="3">[26]INPUT!#REF!</definedName>
    <definedName name="BOH3L" localSheetId="12">[26]INPUT!#REF!</definedName>
    <definedName name="BOH3L" localSheetId="15">[26]INPUT!#REF!</definedName>
    <definedName name="BOH3L" localSheetId="44">[26]INPUT!#REF!</definedName>
    <definedName name="BOH3L" localSheetId="43">[26]INPUT!#REF!</definedName>
    <definedName name="BOH3L" localSheetId="42">[26]INPUT!#REF!</definedName>
    <definedName name="BOH3L">[26]INPUT!#REF!</definedName>
    <definedName name="BOH3R" localSheetId="4">[26]INPUT!#REF!</definedName>
    <definedName name="BOH3R" localSheetId="13">[26]INPUT!#REF!</definedName>
    <definedName name="BOH3R" localSheetId="35">[26]INPUT!#REF!</definedName>
    <definedName name="BOH3R" localSheetId="46">[26]INPUT!#REF!</definedName>
    <definedName name="BOH3R" localSheetId="40">[26]INPUT!#REF!</definedName>
    <definedName name="BOH3R" localSheetId="3">[26]INPUT!#REF!</definedName>
    <definedName name="BOH3R" localSheetId="12">[26]INPUT!#REF!</definedName>
    <definedName name="BOH3R" localSheetId="15">[26]INPUT!#REF!</definedName>
    <definedName name="BOH3R" localSheetId="44">[26]INPUT!#REF!</definedName>
    <definedName name="BOH3R" localSheetId="43">[26]INPUT!#REF!</definedName>
    <definedName name="BOH3R" localSheetId="42">[26]INPUT!#REF!</definedName>
    <definedName name="BOH3R">[26]INPUT!#REF!</definedName>
    <definedName name="BOH4L" localSheetId="4">[26]INPUT!#REF!</definedName>
    <definedName name="BOH4L" localSheetId="13">[26]INPUT!#REF!</definedName>
    <definedName name="BOH4L" localSheetId="35">[26]INPUT!#REF!</definedName>
    <definedName name="BOH4L" localSheetId="46">[26]INPUT!#REF!</definedName>
    <definedName name="BOH4L" localSheetId="40">[26]INPUT!#REF!</definedName>
    <definedName name="BOH4L" localSheetId="3">[26]INPUT!#REF!</definedName>
    <definedName name="BOH4L" localSheetId="12">[26]INPUT!#REF!</definedName>
    <definedName name="BOH4L" localSheetId="15">[26]INPUT!#REF!</definedName>
    <definedName name="BOH4L" localSheetId="44">[26]INPUT!#REF!</definedName>
    <definedName name="BOH4L" localSheetId="43">[26]INPUT!#REF!</definedName>
    <definedName name="BOH4L" localSheetId="42">[26]INPUT!#REF!</definedName>
    <definedName name="BOH4L">[26]INPUT!#REF!</definedName>
    <definedName name="BOH4R" localSheetId="4">[26]INPUT!#REF!</definedName>
    <definedName name="BOH4R" localSheetId="13">[26]INPUT!#REF!</definedName>
    <definedName name="BOH4R" localSheetId="35">[26]INPUT!#REF!</definedName>
    <definedName name="BOH4R" localSheetId="46">[26]INPUT!#REF!</definedName>
    <definedName name="BOH4R" localSheetId="40">[26]INPUT!#REF!</definedName>
    <definedName name="BOH4R" localSheetId="3">[26]INPUT!#REF!</definedName>
    <definedName name="BOH4R" localSheetId="12">[26]INPUT!#REF!</definedName>
    <definedName name="BOH4R" localSheetId="15">[26]INPUT!#REF!</definedName>
    <definedName name="BOH4R" localSheetId="44">[26]INPUT!#REF!</definedName>
    <definedName name="BOH4R" localSheetId="43">[26]INPUT!#REF!</definedName>
    <definedName name="BOH4R" localSheetId="42">[26]INPUT!#REF!</definedName>
    <definedName name="BOH4R">[26]INPUT!#REF!</definedName>
    <definedName name="BOH5L" localSheetId="4">[26]INPUT!#REF!</definedName>
    <definedName name="BOH5L" localSheetId="13">[26]INPUT!#REF!</definedName>
    <definedName name="BOH5L" localSheetId="35">[26]INPUT!#REF!</definedName>
    <definedName name="BOH5L" localSheetId="46">[26]INPUT!#REF!</definedName>
    <definedName name="BOH5L" localSheetId="40">[26]INPUT!#REF!</definedName>
    <definedName name="BOH5L" localSheetId="3">[26]INPUT!#REF!</definedName>
    <definedName name="BOH5L" localSheetId="12">[26]INPUT!#REF!</definedName>
    <definedName name="BOH5L" localSheetId="15">[26]INPUT!#REF!</definedName>
    <definedName name="BOH5L" localSheetId="44">[26]INPUT!#REF!</definedName>
    <definedName name="BOH5L" localSheetId="43">[26]INPUT!#REF!</definedName>
    <definedName name="BOH5L" localSheetId="42">[26]INPUT!#REF!</definedName>
    <definedName name="BOH5L">[26]INPUT!#REF!</definedName>
    <definedName name="BOH5R" localSheetId="4">[26]INPUT!#REF!</definedName>
    <definedName name="BOH5R" localSheetId="13">[26]INPUT!#REF!</definedName>
    <definedName name="BOH5R" localSheetId="35">[26]INPUT!#REF!</definedName>
    <definedName name="BOH5R" localSheetId="46">[26]INPUT!#REF!</definedName>
    <definedName name="BOH5R" localSheetId="40">[26]INPUT!#REF!</definedName>
    <definedName name="BOH5R" localSheetId="3">[26]INPUT!#REF!</definedName>
    <definedName name="BOH5R" localSheetId="12">[26]INPUT!#REF!</definedName>
    <definedName name="BOH5R" localSheetId="15">[26]INPUT!#REF!</definedName>
    <definedName name="BOH5R" localSheetId="44">[26]INPUT!#REF!</definedName>
    <definedName name="BOH5R" localSheetId="43">[26]INPUT!#REF!</definedName>
    <definedName name="BOH5R" localSheetId="42">[26]INPUT!#REF!</definedName>
    <definedName name="BOH5R">[26]INPUT!#REF!</definedName>
    <definedName name="BOH6L" localSheetId="4">[26]INPUT!#REF!</definedName>
    <definedName name="BOH6L" localSheetId="13">[26]INPUT!#REF!</definedName>
    <definedName name="BOH6L" localSheetId="35">[26]INPUT!#REF!</definedName>
    <definedName name="BOH6L" localSheetId="46">[26]INPUT!#REF!</definedName>
    <definedName name="BOH6L" localSheetId="40">[26]INPUT!#REF!</definedName>
    <definedName name="BOH6L" localSheetId="3">[26]INPUT!#REF!</definedName>
    <definedName name="BOH6L" localSheetId="12">[26]INPUT!#REF!</definedName>
    <definedName name="BOH6L" localSheetId="15">[26]INPUT!#REF!</definedName>
    <definedName name="BOH6L" localSheetId="44">[26]INPUT!#REF!</definedName>
    <definedName name="BOH6L" localSheetId="43">[26]INPUT!#REF!</definedName>
    <definedName name="BOH6L" localSheetId="42">[26]INPUT!#REF!</definedName>
    <definedName name="BOH6L">[26]INPUT!#REF!</definedName>
    <definedName name="BOH6R" localSheetId="4">[26]INPUT!#REF!</definedName>
    <definedName name="BOH6R" localSheetId="13">[26]INPUT!#REF!</definedName>
    <definedName name="BOH6R" localSheetId="35">[26]INPUT!#REF!</definedName>
    <definedName name="BOH6R" localSheetId="46">[26]INPUT!#REF!</definedName>
    <definedName name="BOH6R" localSheetId="40">[26]INPUT!#REF!</definedName>
    <definedName name="BOH6R" localSheetId="3">[26]INPUT!#REF!</definedName>
    <definedName name="BOH6R" localSheetId="12">[26]INPUT!#REF!</definedName>
    <definedName name="BOH6R" localSheetId="15">[26]INPUT!#REF!</definedName>
    <definedName name="BOH6R" localSheetId="44">[26]INPUT!#REF!</definedName>
    <definedName name="BOH6R" localSheetId="43">[26]INPUT!#REF!</definedName>
    <definedName name="BOH6R" localSheetId="42">[26]INPUT!#REF!</definedName>
    <definedName name="BOH6R">[26]INPUT!#REF!</definedName>
    <definedName name="BOH7L" localSheetId="4">[26]INPUT!#REF!</definedName>
    <definedName name="BOH7L" localSheetId="13">[26]INPUT!#REF!</definedName>
    <definedName name="BOH7L" localSheetId="35">[26]INPUT!#REF!</definedName>
    <definedName name="BOH7L" localSheetId="46">[26]INPUT!#REF!</definedName>
    <definedName name="BOH7L" localSheetId="40">[26]INPUT!#REF!</definedName>
    <definedName name="BOH7L" localSheetId="3">[26]INPUT!#REF!</definedName>
    <definedName name="BOH7L" localSheetId="12">[26]INPUT!#REF!</definedName>
    <definedName name="BOH7L" localSheetId="15">[26]INPUT!#REF!</definedName>
    <definedName name="BOH7L" localSheetId="44">[26]INPUT!#REF!</definedName>
    <definedName name="BOH7L" localSheetId="43">[26]INPUT!#REF!</definedName>
    <definedName name="BOH7L" localSheetId="42">[26]INPUT!#REF!</definedName>
    <definedName name="BOH7L">[26]INPUT!#REF!</definedName>
    <definedName name="BOH7R" localSheetId="4">[26]INPUT!#REF!</definedName>
    <definedName name="BOH7R" localSheetId="13">[26]INPUT!#REF!</definedName>
    <definedName name="BOH7R" localSheetId="35">[26]INPUT!#REF!</definedName>
    <definedName name="BOH7R" localSheetId="46">[26]INPUT!#REF!</definedName>
    <definedName name="BOH7R" localSheetId="40">[26]INPUT!#REF!</definedName>
    <definedName name="BOH7R" localSheetId="3">[26]INPUT!#REF!</definedName>
    <definedName name="BOH7R" localSheetId="12">[26]INPUT!#REF!</definedName>
    <definedName name="BOH7R" localSheetId="15">[26]INPUT!#REF!</definedName>
    <definedName name="BOH7R" localSheetId="44">[26]INPUT!#REF!</definedName>
    <definedName name="BOH7R" localSheetId="43">[26]INPUT!#REF!</definedName>
    <definedName name="BOH7R" localSheetId="42">[26]INPUT!#REF!</definedName>
    <definedName name="BOH7R">[26]INPUT!#REF!</definedName>
    <definedName name="BOH8L" localSheetId="4">[26]INPUT!#REF!</definedName>
    <definedName name="BOH8L" localSheetId="13">[26]INPUT!#REF!</definedName>
    <definedName name="BOH8L" localSheetId="35">[26]INPUT!#REF!</definedName>
    <definedName name="BOH8L" localSheetId="46">[26]INPUT!#REF!</definedName>
    <definedName name="BOH8L" localSheetId="40">[26]INPUT!#REF!</definedName>
    <definedName name="BOH8L" localSheetId="3">[26]INPUT!#REF!</definedName>
    <definedName name="BOH8L" localSheetId="12">[26]INPUT!#REF!</definedName>
    <definedName name="BOH8L" localSheetId="15">[26]INPUT!#REF!</definedName>
    <definedName name="BOH8L" localSheetId="44">[26]INPUT!#REF!</definedName>
    <definedName name="BOH8L" localSheetId="43">[26]INPUT!#REF!</definedName>
    <definedName name="BOH8L" localSheetId="42">[26]INPUT!#REF!</definedName>
    <definedName name="BOH8L">[26]INPUT!#REF!</definedName>
    <definedName name="BOH8R" localSheetId="4">[26]INPUT!#REF!</definedName>
    <definedName name="BOH8R" localSheetId="13">[26]INPUT!#REF!</definedName>
    <definedName name="BOH8R" localSheetId="35">[26]INPUT!#REF!</definedName>
    <definedName name="BOH8R" localSheetId="46">[26]INPUT!#REF!</definedName>
    <definedName name="BOH8R" localSheetId="40">[26]INPUT!#REF!</definedName>
    <definedName name="BOH8R" localSheetId="3">[26]INPUT!#REF!</definedName>
    <definedName name="BOH8R" localSheetId="12">[26]INPUT!#REF!</definedName>
    <definedName name="BOH8R" localSheetId="15">[26]INPUT!#REF!</definedName>
    <definedName name="BOH8R" localSheetId="44">[26]INPUT!#REF!</definedName>
    <definedName name="BOH8R" localSheetId="43">[26]INPUT!#REF!</definedName>
    <definedName name="BOH8R" localSheetId="42">[26]INPUT!#REF!</definedName>
    <definedName name="BOH8R">[26]INPUT!#REF!</definedName>
    <definedName name="BOH9L" localSheetId="4">[26]INPUT!#REF!</definedName>
    <definedName name="BOH9L" localSheetId="13">[26]INPUT!#REF!</definedName>
    <definedName name="BOH9L" localSheetId="35">[26]INPUT!#REF!</definedName>
    <definedName name="BOH9L" localSheetId="46">[26]INPUT!#REF!</definedName>
    <definedName name="BOH9L" localSheetId="40">[26]INPUT!#REF!</definedName>
    <definedName name="BOH9L" localSheetId="3">[26]INPUT!#REF!</definedName>
    <definedName name="BOH9L" localSheetId="12">[26]INPUT!#REF!</definedName>
    <definedName name="BOH9L" localSheetId="15">[26]INPUT!#REF!</definedName>
    <definedName name="BOH9L" localSheetId="44">[26]INPUT!#REF!</definedName>
    <definedName name="BOH9L" localSheetId="43">[26]INPUT!#REF!</definedName>
    <definedName name="BOH9L" localSheetId="42">[26]INPUT!#REF!</definedName>
    <definedName name="BOH9L">[26]INPUT!#REF!</definedName>
    <definedName name="BOH9R" localSheetId="4">[26]INPUT!#REF!</definedName>
    <definedName name="BOH9R" localSheetId="13">[26]INPUT!#REF!</definedName>
    <definedName name="BOH9R" localSheetId="35">[26]INPUT!#REF!</definedName>
    <definedName name="BOH9R" localSheetId="46">[26]INPUT!#REF!</definedName>
    <definedName name="BOH9R" localSheetId="40">[26]INPUT!#REF!</definedName>
    <definedName name="BOH9R" localSheetId="3">[26]INPUT!#REF!</definedName>
    <definedName name="BOH9R" localSheetId="12">[26]INPUT!#REF!</definedName>
    <definedName name="BOH9R" localSheetId="15">[26]INPUT!#REF!</definedName>
    <definedName name="BOH9R" localSheetId="44">[26]INPUT!#REF!</definedName>
    <definedName name="BOH9R" localSheetId="43">[26]INPUT!#REF!</definedName>
    <definedName name="BOH9R" localSheetId="42">[26]INPUT!#REF!</definedName>
    <definedName name="BOH9R">[26]INPUT!#REF!</definedName>
    <definedName name="BOK10L" localSheetId="4">[26]INPUT!#REF!</definedName>
    <definedName name="BOK10L" localSheetId="13">[26]INPUT!#REF!</definedName>
    <definedName name="BOK10L" localSheetId="35">[26]INPUT!#REF!</definedName>
    <definedName name="BOK10L" localSheetId="46">[26]INPUT!#REF!</definedName>
    <definedName name="BOK10L" localSheetId="40">[26]INPUT!#REF!</definedName>
    <definedName name="BOK10L" localSheetId="3">[26]INPUT!#REF!</definedName>
    <definedName name="BOK10L" localSheetId="12">[26]INPUT!#REF!</definedName>
    <definedName name="BOK10L" localSheetId="15">[26]INPUT!#REF!</definedName>
    <definedName name="BOK10L" localSheetId="44">[26]INPUT!#REF!</definedName>
    <definedName name="BOK10L" localSheetId="43">[26]INPUT!#REF!</definedName>
    <definedName name="BOK10L" localSheetId="42">[26]INPUT!#REF!</definedName>
    <definedName name="BOK10L">[26]INPUT!#REF!</definedName>
    <definedName name="BOK10R" localSheetId="4">[26]INPUT!#REF!</definedName>
    <definedName name="BOK10R" localSheetId="13">[26]INPUT!#REF!</definedName>
    <definedName name="BOK10R" localSheetId="35">[26]INPUT!#REF!</definedName>
    <definedName name="BOK10R" localSheetId="46">[26]INPUT!#REF!</definedName>
    <definedName name="BOK10R" localSheetId="40">[26]INPUT!#REF!</definedName>
    <definedName name="BOK10R" localSheetId="3">[26]INPUT!#REF!</definedName>
    <definedName name="BOK10R" localSheetId="12">[26]INPUT!#REF!</definedName>
    <definedName name="BOK10R" localSheetId="15">[26]INPUT!#REF!</definedName>
    <definedName name="BOK10R" localSheetId="44">[26]INPUT!#REF!</definedName>
    <definedName name="BOK10R" localSheetId="43">[26]INPUT!#REF!</definedName>
    <definedName name="BOK10R" localSheetId="42">[26]INPUT!#REF!</definedName>
    <definedName name="BOK10R">[26]INPUT!#REF!</definedName>
    <definedName name="BOK3L" localSheetId="4">[26]INPUT!#REF!</definedName>
    <definedName name="BOK3L" localSheetId="13">[26]INPUT!#REF!</definedName>
    <definedName name="BOK3L" localSheetId="35">[26]INPUT!#REF!</definedName>
    <definedName name="BOK3L" localSheetId="46">[26]INPUT!#REF!</definedName>
    <definedName name="BOK3L" localSheetId="40">[26]INPUT!#REF!</definedName>
    <definedName name="BOK3L" localSheetId="3">[26]INPUT!#REF!</definedName>
    <definedName name="BOK3L" localSheetId="12">[26]INPUT!#REF!</definedName>
    <definedName name="BOK3L" localSheetId="15">[26]INPUT!#REF!</definedName>
    <definedName name="BOK3L" localSheetId="44">[26]INPUT!#REF!</definedName>
    <definedName name="BOK3L" localSheetId="43">[26]INPUT!#REF!</definedName>
    <definedName name="BOK3L" localSheetId="42">[26]INPUT!#REF!</definedName>
    <definedName name="BOK3L">[26]INPUT!#REF!</definedName>
    <definedName name="BOK3R" localSheetId="4">[26]INPUT!#REF!</definedName>
    <definedName name="BOK3R" localSheetId="13">[26]INPUT!#REF!</definedName>
    <definedName name="BOK3R" localSheetId="35">[26]INPUT!#REF!</definedName>
    <definedName name="BOK3R" localSheetId="46">[26]INPUT!#REF!</definedName>
    <definedName name="BOK3R" localSheetId="40">[26]INPUT!#REF!</definedName>
    <definedName name="BOK3R" localSheetId="3">[26]INPUT!#REF!</definedName>
    <definedName name="BOK3R" localSheetId="12">[26]INPUT!#REF!</definedName>
    <definedName name="BOK3R" localSheetId="15">[26]INPUT!#REF!</definedName>
    <definedName name="BOK3R" localSheetId="44">[26]INPUT!#REF!</definedName>
    <definedName name="BOK3R" localSheetId="43">[26]INPUT!#REF!</definedName>
    <definedName name="BOK3R" localSheetId="42">[26]INPUT!#REF!</definedName>
    <definedName name="BOK3R">[26]INPUT!#REF!</definedName>
    <definedName name="BOK4L" localSheetId="4">[26]INPUT!#REF!</definedName>
    <definedName name="BOK4L" localSheetId="13">[26]INPUT!#REF!</definedName>
    <definedName name="BOK4L" localSheetId="35">[26]INPUT!#REF!</definedName>
    <definedName name="BOK4L" localSheetId="46">[26]INPUT!#REF!</definedName>
    <definedName name="BOK4L" localSheetId="40">[26]INPUT!#REF!</definedName>
    <definedName name="BOK4L" localSheetId="3">[26]INPUT!#REF!</definedName>
    <definedName name="BOK4L" localSheetId="12">[26]INPUT!#REF!</definedName>
    <definedName name="BOK4L" localSheetId="15">[26]INPUT!#REF!</definedName>
    <definedName name="BOK4L" localSheetId="44">[26]INPUT!#REF!</definedName>
    <definedName name="BOK4L" localSheetId="43">[26]INPUT!#REF!</definedName>
    <definedName name="BOK4L" localSheetId="42">[26]INPUT!#REF!</definedName>
    <definedName name="BOK4L">[26]INPUT!#REF!</definedName>
    <definedName name="BOK4R" localSheetId="4">[26]INPUT!#REF!</definedName>
    <definedName name="BOK4R" localSheetId="13">[26]INPUT!#REF!</definedName>
    <definedName name="BOK4R" localSheetId="35">[26]INPUT!#REF!</definedName>
    <definedName name="BOK4R" localSheetId="46">[26]INPUT!#REF!</definedName>
    <definedName name="BOK4R" localSheetId="40">[26]INPUT!#REF!</definedName>
    <definedName name="BOK4R" localSheetId="3">[26]INPUT!#REF!</definedName>
    <definedName name="BOK4R" localSheetId="12">[26]INPUT!#REF!</definedName>
    <definedName name="BOK4R" localSheetId="15">[26]INPUT!#REF!</definedName>
    <definedName name="BOK4R" localSheetId="44">[26]INPUT!#REF!</definedName>
    <definedName name="BOK4R" localSheetId="43">[26]INPUT!#REF!</definedName>
    <definedName name="BOK4R" localSheetId="42">[26]INPUT!#REF!</definedName>
    <definedName name="BOK4R">[26]INPUT!#REF!</definedName>
    <definedName name="BOK5L" localSheetId="4">[26]INPUT!#REF!</definedName>
    <definedName name="BOK5L" localSheetId="13">[26]INPUT!#REF!</definedName>
    <definedName name="BOK5L" localSheetId="35">[26]INPUT!#REF!</definedName>
    <definedName name="BOK5L" localSheetId="46">[26]INPUT!#REF!</definedName>
    <definedName name="BOK5L" localSheetId="40">[26]INPUT!#REF!</definedName>
    <definedName name="BOK5L" localSheetId="3">[26]INPUT!#REF!</definedName>
    <definedName name="BOK5L" localSheetId="12">[26]INPUT!#REF!</definedName>
    <definedName name="BOK5L" localSheetId="15">[26]INPUT!#REF!</definedName>
    <definedName name="BOK5L" localSheetId="44">[26]INPUT!#REF!</definedName>
    <definedName name="BOK5L" localSheetId="43">[26]INPUT!#REF!</definedName>
    <definedName name="BOK5L" localSheetId="42">[26]INPUT!#REF!</definedName>
    <definedName name="BOK5L">[26]INPUT!#REF!</definedName>
    <definedName name="BOK5R" localSheetId="4">[26]INPUT!#REF!</definedName>
    <definedName name="BOK5R" localSheetId="13">[26]INPUT!#REF!</definedName>
    <definedName name="BOK5R" localSheetId="35">[26]INPUT!#REF!</definedName>
    <definedName name="BOK5R" localSheetId="46">[26]INPUT!#REF!</definedName>
    <definedName name="BOK5R" localSheetId="40">[26]INPUT!#REF!</definedName>
    <definedName name="BOK5R" localSheetId="3">[26]INPUT!#REF!</definedName>
    <definedName name="BOK5R" localSheetId="12">[26]INPUT!#REF!</definedName>
    <definedName name="BOK5R" localSheetId="15">[26]INPUT!#REF!</definedName>
    <definedName name="BOK5R" localSheetId="44">[26]INPUT!#REF!</definedName>
    <definedName name="BOK5R" localSheetId="43">[26]INPUT!#REF!</definedName>
    <definedName name="BOK5R" localSheetId="42">[26]INPUT!#REF!</definedName>
    <definedName name="BOK5R">[26]INPUT!#REF!</definedName>
    <definedName name="BOK6L" localSheetId="4">[26]INPUT!#REF!</definedName>
    <definedName name="BOK6L" localSheetId="13">[26]INPUT!#REF!</definedName>
    <definedName name="BOK6L" localSheetId="35">[26]INPUT!#REF!</definedName>
    <definedName name="BOK6L" localSheetId="46">[26]INPUT!#REF!</definedName>
    <definedName name="BOK6L" localSheetId="40">[26]INPUT!#REF!</definedName>
    <definedName name="BOK6L" localSheetId="3">[26]INPUT!#REF!</definedName>
    <definedName name="BOK6L" localSheetId="12">[26]INPUT!#REF!</definedName>
    <definedName name="BOK6L" localSheetId="15">[26]INPUT!#REF!</definedName>
    <definedName name="BOK6L" localSheetId="44">[26]INPUT!#REF!</definedName>
    <definedName name="BOK6L" localSheetId="43">[26]INPUT!#REF!</definedName>
    <definedName name="BOK6L" localSheetId="42">[26]INPUT!#REF!</definedName>
    <definedName name="BOK6L">[26]INPUT!#REF!</definedName>
    <definedName name="BOK6R" localSheetId="4">[26]INPUT!#REF!</definedName>
    <definedName name="BOK6R" localSheetId="13">[26]INPUT!#REF!</definedName>
    <definedName name="BOK6R" localSheetId="35">[26]INPUT!#REF!</definedName>
    <definedName name="BOK6R" localSheetId="46">[26]INPUT!#REF!</definedName>
    <definedName name="BOK6R" localSheetId="40">[26]INPUT!#REF!</definedName>
    <definedName name="BOK6R" localSheetId="3">[26]INPUT!#REF!</definedName>
    <definedName name="BOK6R" localSheetId="12">[26]INPUT!#REF!</definedName>
    <definedName name="BOK6R" localSheetId="15">[26]INPUT!#REF!</definedName>
    <definedName name="BOK6R" localSheetId="44">[26]INPUT!#REF!</definedName>
    <definedName name="BOK6R" localSheetId="43">[26]INPUT!#REF!</definedName>
    <definedName name="BOK6R" localSheetId="42">[26]INPUT!#REF!</definedName>
    <definedName name="BOK6R">[26]INPUT!#REF!</definedName>
    <definedName name="BOK7L" localSheetId="4">[26]INPUT!#REF!</definedName>
    <definedName name="BOK7L" localSheetId="13">[26]INPUT!#REF!</definedName>
    <definedName name="BOK7L" localSheetId="35">[26]INPUT!#REF!</definedName>
    <definedName name="BOK7L" localSheetId="46">[26]INPUT!#REF!</definedName>
    <definedName name="BOK7L" localSheetId="40">[26]INPUT!#REF!</definedName>
    <definedName name="BOK7L" localSheetId="3">[26]INPUT!#REF!</definedName>
    <definedName name="BOK7L" localSheetId="12">[26]INPUT!#REF!</definedName>
    <definedName name="BOK7L" localSheetId="15">[26]INPUT!#REF!</definedName>
    <definedName name="BOK7L" localSheetId="44">[26]INPUT!#REF!</definedName>
    <definedName name="BOK7L" localSheetId="43">[26]INPUT!#REF!</definedName>
    <definedName name="BOK7L" localSheetId="42">[26]INPUT!#REF!</definedName>
    <definedName name="BOK7L">[26]INPUT!#REF!</definedName>
    <definedName name="BOK7R" localSheetId="4">[26]INPUT!#REF!</definedName>
    <definedName name="BOK7R" localSheetId="13">[26]INPUT!#REF!</definedName>
    <definedName name="BOK7R" localSheetId="35">[26]INPUT!#REF!</definedName>
    <definedName name="BOK7R" localSheetId="46">[26]INPUT!#REF!</definedName>
    <definedName name="BOK7R" localSheetId="40">[26]INPUT!#REF!</definedName>
    <definedName name="BOK7R" localSheetId="3">[26]INPUT!#REF!</definedName>
    <definedName name="BOK7R" localSheetId="12">[26]INPUT!#REF!</definedName>
    <definedName name="BOK7R" localSheetId="15">[26]INPUT!#REF!</definedName>
    <definedName name="BOK7R" localSheetId="44">[26]INPUT!#REF!</definedName>
    <definedName name="BOK7R" localSheetId="43">[26]INPUT!#REF!</definedName>
    <definedName name="BOK7R" localSheetId="42">[26]INPUT!#REF!</definedName>
    <definedName name="BOK7R">[26]INPUT!#REF!</definedName>
    <definedName name="BOK8L" localSheetId="4">[26]INPUT!#REF!</definedName>
    <definedName name="BOK8L" localSheetId="13">[26]INPUT!#REF!</definedName>
    <definedName name="BOK8L" localSheetId="35">[26]INPUT!#REF!</definedName>
    <definedName name="BOK8L" localSheetId="46">[26]INPUT!#REF!</definedName>
    <definedName name="BOK8L" localSheetId="40">[26]INPUT!#REF!</definedName>
    <definedName name="BOK8L" localSheetId="3">[26]INPUT!#REF!</definedName>
    <definedName name="BOK8L" localSheetId="12">[26]INPUT!#REF!</definedName>
    <definedName name="BOK8L" localSheetId="15">[26]INPUT!#REF!</definedName>
    <definedName name="BOK8L" localSheetId="44">[26]INPUT!#REF!</definedName>
    <definedName name="BOK8L" localSheetId="43">[26]INPUT!#REF!</definedName>
    <definedName name="BOK8L" localSheetId="42">[26]INPUT!#REF!</definedName>
    <definedName name="BOK8L">[26]INPUT!#REF!</definedName>
    <definedName name="BOK8R" localSheetId="4">[26]INPUT!#REF!</definedName>
    <definedName name="BOK8R" localSheetId="13">[26]INPUT!#REF!</definedName>
    <definedName name="BOK8R" localSheetId="35">[26]INPUT!#REF!</definedName>
    <definedName name="BOK8R" localSheetId="46">[26]INPUT!#REF!</definedName>
    <definedName name="BOK8R" localSheetId="40">[26]INPUT!#REF!</definedName>
    <definedName name="BOK8R" localSheetId="3">[26]INPUT!#REF!</definedName>
    <definedName name="BOK8R" localSheetId="12">[26]INPUT!#REF!</definedName>
    <definedName name="BOK8R" localSheetId="15">[26]INPUT!#REF!</definedName>
    <definedName name="BOK8R" localSheetId="44">[26]INPUT!#REF!</definedName>
    <definedName name="BOK8R" localSheetId="43">[26]INPUT!#REF!</definedName>
    <definedName name="BOK8R" localSheetId="42">[26]INPUT!#REF!</definedName>
    <definedName name="BOK8R">[26]INPUT!#REF!</definedName>
    <definedName name="BOK9L" localSheetId="4">[26]INPUT!#REF!</definedName>
    <definedName name="BOK9L" localSheetId="13">[26]INPUT!#REF!</definedName>
    <definedName name="BOK9L" localSheetId="35">[26]INPUT!#REF!</definedName>
    <definedName name="BOK9L" localSheetId="46">[26]INPUT!#REF!</definedName>
    <definedName name="BOK9L" localSheetId="40">[26]INPUT!#REF!</definedName>
    <definedName name="BOK9L" localSheetId="3">[26]INPUT!#REF!</definedName>
    <definedName name="BOK9L" localSheetId="12">[26]INPUT!#REF!</definedName>
    <definedName name="BOK9L" localSheetId="15">[26]INPUT!#REF!</definedName>
    <definedName name="BOK9L" localSheetId="44">[26]INPUT!#REF!</definedName>
    <definedName name="BOK9L" localSheetId="43">[26]INPUT!#REF!</definedName>
    <definedName name="BOK9L" localSheetId="42">[26]INPUT!#REF!</definedName>
    <definedName name="BOK9L">[26]INPUT!#REF!</definedName>
    <definedName name="BOK9R" localSheetId="4">[26]INPUT!#REF!</definedName>
    <definedName name="BOK9R" localSheetId="13">[26]INPUT!#REF!</definedName>
    <definedName name="BOK9R" localSheetId="35">[26]INPUT!#REF!</definedName>
    <definedName name="BOK9R" localSheetId="46">[26]INPUT!#REF!</definedName>
    <definedName name="BOK9R" localSheetId="40">[26]INPUT!#REF!</definedName>
    <definedName name="BOK9R" localSheetId="3">[26]INPUT!#REF!</definedName>
    <definedName name="BOK9R" localSheetId="12">[26]INPUT!#REF!</definedName>
    <definedName name="BOK9R" localSheetId="15">[26]INPUT!#REF!</definedName>
    <definedName name="BOK9R" localSheetId="44">[26]INPUT!#REF!</definedName>
    <definedName name="BOK9R" localSheetId="43">[26]INPUT!#REF!</definedName>
    <definedName name="BOK9R" localSheetId="42">[26]INPUT!#REF!</definedName>
    <definedName name="BOK9R">[26]INPUT!#REF!</definedName>
    <definedName name="box단수" localSheetId="4">#REF!</definedName>
    <definedName name="box단수" localSheetId="13">#REF!</definedName>
    <definedName name="box단수" localSheetId="28">#REF!</definedName>
    <definedName name="box단수" localSheetId="34">#REF!</definedName>
    <definedName name="box단수" localSheetId="35">#REF!</definedName>
    <definedName name="box단수" localSheetId="46">#REF!</definedName>
    <definedName name="box단수" localSheetId="40">#REF!</definedName>
    <definedName name="box단수" localSheetId="25">#REF!</definedName>
    <definedName name="box단수" localSheetId="26">#REF!</definedName>
    <definedName name="box단수" localSheetId="44">#REF!</definedName>
    <definedName name="box단수" localSheetId="45">#REF!</definedName>
    <definedName name="box단수" localSheetId="50">#REF!</definedName>
    <definedName name="box단수" localSheetId="42">#REF!</definedName>
    <definedName name="box단수">#REF!</definedName>
    <definedName name="BQ" localSheetId="38">BlankMacro1</definedName>
    <definedName name="BQ" localSheetId="14">BlankMacro1</definedName>
    <definedName name="BQ" localSheetId="4">BlankMacro1</definedName>
    <definedName name="BQ" localSheetId="13">BlankMacro1</definedName>
    <definedName name="BQ" localSheetId="28">BlankMacro1</definedName>
    <definedName name="BQ" localSheetId="34">BlankMacro1</definedName>
    <definedName name="BQ" localSheetId="35">BlankMacro1</definedName>
    <definedName name="BQ" localSheetId="46">BlankMacro1</definedName>
    <definedName name="BQ" localSheetId="40">BlankMacro1</definedName>
    <definedName name="BQ" localSheetId="3">BlankMacro1</definedName>
    <definedName name="BQ" localSheetId="12">BlankMacro1</definedName>
    <definedName name="BQ" localSheetId="15">BlankMacro1</definedName>
    <definedName name="BQ" localSheetId="25">BlankMacro1</definedName>
    <definedName name="BQ" localSheetId="26">BlankMacro1</definedName>
    <definedName name="BQ" localSheetId="2">BlankMacro1</definedName>
    <definedName name="BQ" localSheetId="44">BlankMacro1</definedName>
    <definedName name="BQ" localSheetId="45">BlankMacro1</definedName>
    <definedName name="BQ" localSheetId="50">BlankMacro1</definedName>
    <definedName name="BQ" localSheetId="42">BlankMacro1</definedName>
    <definedName name="BQ">BlankMacro1</definedName>
    <definedName name="BR" localSheetId="38">BlankMacro1</definedName>
    <definedName name="BR" localSheetId="14">BlankMacro1</definedName>
    <definedName name="BR" localSheetId="4">BlankMacro1</definedName>
    <definedName name="BR" localSheetId="13">BlankMacro1</definedName>
    <definedName name="BR" localSheetId="28">BlankMacro1</definedName>
    <definedName name="BR" localSheetId="34">BlankMacro1</definedName>
    <definedName name="BR" localSheetId="35">BlankMacro1</definedName>
    <definedName name="BR" localSheetId="46">BlankMacro1</definedName>
    <definedName name="BR" localSheetId="40">BlankMacro1</definedName>
    <definedName name="BR" localSheetId="3">BlankMacro1</definedName>
    <definedName name="BR" localSheetId="12">BlankMacro1</definedName>
    <definedName name="BR" localSheetId="15">BlankMacro1</definedName>
    <definedName name="BR" localSheetId="25">BlankMacro1</definedName>
    <definedName name="BR" localSheetId="26">BlankMacro1</definedName>
    <definedName name="BR" localSheetId="2">BlankMacro1</definedName>
    <definedName name="BR" localSheetId="44">BlankMacro1</definedName>
    <definedName name="BR" localSheetId="45">BlankMacro1</definedName>
    <definedName name="BR" localSheetId="50">BlankMacro1</definedName>
    <definedName name="BR" localSheetId="42">BlankMacro1</definedName>
    <definedName name="BR">BlankMacro1</definedName>
    <definedName name="BS" localSheetId="38">BlankMacro1</definedName>
    <definedName name="BS" localSheetId="14">BlankMacro1</definedName>
    <definedName name="BS" localSheetId="4">BlankMacro1</definedName>
    <definedName name="BS" localSheetId="13">BlankMacro1</definedName>
    <definedName name="BS" localSheetId="28">BlankMacro1</definedName>
    <definedName name="BS" localSheetId="34">BlankMacro1</definedName>
    <definedName name="BS" localSheetId="35">BlankMacro1</definedName>
    <definedName name="BS" localSheetId="46">BlankMacro1</definedName>
    <definedName name="BS" localSheetId="40">BlankMacro1</definedName>
    <definedName name="BS" localSheetId="3">BlankMacro1</definedName>
    <definedName name="BS" localSheetId="12">BlankMacro1</definedName>
    <definedName name="BS" localSheetId="15">BlankMacro1</definedName>
    <definedName name="BS" localSheetId="25">BlankMacro1</definedName>
    <definedName name="BS" localSheetId="26">BlankMacro1</definedName>
    <definedName name="BS" localSheetId="2">BlankMacro1</definedName>
    <definedName name="BS" localSheetId="44">BlankMacro1</definedName>
    <definedName name="BS" localSheetId="45">BlankMacro1</definedName>
    <definedName name="BS" localSheetId="50">BlankMacro1</definedName>
    <definedName name="BS" localSheetId="42">BlankMacro1</definedName>
    <definedName name="BS">BlankMacro1</definedName>
    <definedName name="BSH" localSheetId="4">[5]법면블럭!#REF!</definedName>
    <definedName name="BSH" localSheetId="13">[5]법면블럭!#REF!</definedName>
    <definedName name="BSH" localSheetId="28">#REF!</definedName>
    <definedName name="BSH" localSheetId="35">#REF!</definedName>
    <definedName name="BSH" localSheetId="40">#REF!</definedName>
    <definedName name="BSH" localSheetId="25">#REF!</definedName>
    <definedName name="BSH" localSheetId="44">#REF!</definedName>
    <definedName name="BSH" localSheetId="42">#REF!</definedName>
    <definedName name="BSH">#REF!</definedName>
    <definedName name="BSS" localSheetId="4">[5]법면블럭!#REF!</definedName>
    <definedName name="BSS" localSheetId="13">[5]법면블럭!#REF!</definedName>
    <definedName name="BSS" localSheetId="35">#REF!</definedName>
    <definedName name="BSS" localSheetId="40">#REF!</definedName>
    <definedName name="BSS" localSheetId="25">#REF!</definedName>
    <definedName name="BSS" localSheetId="44">#REF!</definedName>
    <definedName name="BSS" localSheetId="42">#REF!</definedName>
    <definedName name="BSS">#REF!</definedName>
    <definedName name="BST" localSheetId="4">[13]법면블럭!#REF!</definedName>
    <definedName name="BST" localSheetId="13">[13]법면블럭!#REF!</definedName>
    <definedName name="BST" localSheetId="35">#REF!</definedName>
    <definedName name="BST" localSheetId="40">#REF!</definedName>
    <definedName name="BST" localSheetId="25">#REF!</definedName>
    <definedName name="BST" localSheetId="26">[14]법면블럭!#REF!</definedName>
    <definedName name="BST" localSheetId="44">#REF!</definedName>
    <definedName name="BST" localSheetId="42">#REF!</definedName>
    <definedName name="BST">#REF!</definedName>
    <definedName name="BSV" localSheetId="4">[13]법면블럭!#REF!</definedName>
    <definedName name="BSV" localSheetId="13">[13]법면블럭!#REF!</definedName>
    <definedName name="BSV" localSheetId="35">#REF!</definedName>
    <definedName name="BSV" localSheetId="40">#REF!</definedName>
    <definedName name="BSV" localSheetId="25">#REF!</definedName>
    <definedName name="BSV" localSheetId="26">[14]법면블럭!#REF!</definedName>
    <definedName name="BSV" localSheetId="44">#REF!</definedName>
    <definedName name="BSV" localSheetId="42">#REF!</definedName>
    <definedName name="BSV">#REF!</definedName>
    <definedName name="BSX" localSheetId="38">BlankMacro1</definedName>
    <definedName name="BSX" localSheetId="14">BlankMacro1</definedName>
    <definedName name="BSX" localSheetId="4">BlankMacro1</definedName>
    <definedName name="BSX" localSheetId="13">BlankMacro1</definedName>
    <definedName name="BSX" localSheetId="28">BlankMacro1</definedName>
    <definedName name="BSX" localSheetId="34">BlankMacro1</definedName>
    <definedName name="BSX" localSheetId="35">BlankMacro1</definedName>
    <definedName name="BSX" localSheetId="46">BlankMacro1</definedName>
    <definedName name="BSX" localSheetId="40">BlankMacro1</definedName>
    <definedName name="BSX" localSheetId="3">BlankMacro1</definedName>
    <definedName name="BSX" localSheetId="12">BlankMacro1</definedName>
    <definedName name="BSX" localSheetId="15">BlankMacro1</definedName>
    <definedName name="BSX" localSheetId="25">BlankMacro1</definedName>
    <definedName name="BSX" localSheetId="26">BlankMacro1</definedName>
    <definedName name="BSX" localSheetId="2">BlankMacro1</definedName>
    <definedName name="BSX" localSheetId="44">BlankMacro1</definedName>
    <definedName name="BSX" localSheetId="45">BlankMacro1</definedName>
    <definedName name="BSX" localSheetId="50">BlankMacro1</definedName>
    <definedName name="BSX" localSheetId="42">BlankMacro1</definedName>
    <definedName name="BSX">BlankMacro1</definedName>
    <definedName name="BUF" localSheetId="4">[13]법면블럭!#REF!</definedName>
    <definedName name="BUF" localSheetId="13">[13]법면블럭!#REF!</definedName>
    <definedName name="BUF" localSheetId="28">#REF!</definedName>
    <definedName name="BUF" localSheetId="35">#REF!</definedName>
    <definedName name="BUF" localSheetId="40">#REF!</definedName>
    <definedName name="BUF" localSheetId="25">#REF!</definedName>
    <definedName name="BUF" localSheetId="26">[14]법면블럭!#REF!</definedName>
    <definedName name="BUF" localSheetId="44">#REF!</definedName>
    <definedName name="BUF" localSheetId="42">#REF!</definedName>
    <definedName name="BUF">#REF!</definedName>
    <definedName name="BUI" localSheetId="38">BlankMacro1</definedName>
    <definedName name="BUI" localSheetId="14">BlankMacro1</definedName>
    <definedName name="BUI" localSheetId="4">BlankMacro1</definedName>
    <definedName name="BUI" localSheetId="13">BlankMacro1</definedName>
    <definedName name="BUI" localSheetId="28">BlankMacro1</definedName>
    <definedName name="BUI" localSheetId="34">BlankMacro1</definedName>
    <definedName name="BUI" localSheetId="35">BlankMacro1</definedName>
    <definedName name="BUI" localSheetId="46">BlankMacro1</definedName>
    <definedName name="BUI" localSheetId="40">BlankMacro1</definedName>
    <definedName name="BUI" localSheetId="3">BlankMacro1</definedName>
    <definedName name="BUI" localSheetId="12">BlankMacro1</definedName>
    <definedName name="BUI" localSheetId="15">BlankMacro1</definedName>
    <definedName name="BUI" localSheetId="25">BlankMacro1</definedName>
    <definedName name="BUI" localSheetId="26">BlankMacro1</definedName>
    <definedName name="BUI" localSheetId="2">BlankMacro1</definedName>
    <definedName name="BUI" localSheetId="44">BlankMacro1</definedName>
    <definedName name="BUI" localSheetId="45">BlankMacro1</definedName>
    <definedName name="BUI" localSheetId="50">BlankMacro1</definedName>
    <definedName name="BUI" localSheetId="42">BlankMacro1</definedName>
    <definedName name="BUI">BlankMacro1</definedName>
    <definedName name="Bust" localSheetId="4">#REF!</definedName>
    <definedName name="Bust" localSheetId="13">#REF!</definedName>
    <definedName name="Bust" localSheetId="28">#REF!</definedName>
    <definedName name="Bust" localSheetId="34">#REF!</definedName>
    <definedName name="Bust" localSheetId="35">#REF!</definedName>
    <definedName name="Bust" localSheetId="46">#REF!</definedName>
    <definedName name="Bust" localSheetId="40">#REF!</definedName>
    <definedName name="Bust" localSheetId="25">#REF!</definedName>
    <definedName name="Bust" localSheetId="26">#REF!</definedName>
    <definedName name="Bust" localSheetId="44">#REF!</definedName>
    <definedName name="Bust" localSheetId="45">#REF!</definedName>
    <definedName name="Bust" localSheetId="50">#REF!</definedName>
    <definedName name="Bust" localSheetId="42">#REF!</definedName>
    <definedName name="Bust">#REF!</definedName>
    <definedName name="BV" localSheetId="38">BlankMacro1</definedName>
    <definedName name="BV" localSheetId="14">BlankMacro1</definedName>
    <definedName name="BV" localSheetId="4">BlankMacro1</definedName>
    <definedName name="BV" localSheetId="13">BlankMacro1</definedName>
    <definedName name="BV" localSheetId="28">BlankMacro1</definedName>
    <definedName name="BV" localSheetId="34">BlankMacro1</definedName>
    <definedName name="BV" localSheetId="35">BlankMacro1</definedName>
    <definedName name="BV" localSheetId="46">BlankMacro1</definedName>
    <definedName name="BV" localSheetId="40">BlankMacro1</definedName>
    <definedName name="BV" localSheetId="3">BlankMacro1</definedName>
    <definedName name="BV" localSheetId="12">BlankMacro1</definedName>
    <definedName name="BV" localSheetId="15">BlankMacro1</definedName>
    <definedName name="BV" localSheetId="25">BlankMacro1</definedName>
    <definedName name="BV" localSheetId="26">BlankMacro1</definedName>
    <definedName name="BV" localSheetId="2">BlankMacro1</definedName>
    <definedName name="BV" localSheetId="44">BlankMacro1</definedName>
    <definedName name="BV" localSheetId="45">BlankMacro1</definedName>
    <definedName name="BV" localSheetId="50">BlankMacro1</definedName>
    <definedName name="BV" localSheetId="42">BlankMacro1</definedName>
    <definedName name="BV">BlankMacro1</definedName>
    <definedName name="BW" localSheetId="38">BlankMacro1</definedName>
    <definedName name="BW" localSheetId="14">BlankMacro1</definedName>
    <definedName name="BW" localSheetId="4">BlankMacro1</definedName>
    <definedName name="BW" localSheetId="13">BlankMacro1</definedName>
    <definedName name="BW" localSheetId="28">BlankMacro1</definedName>
    <definedName name="BW" localSheetId="34">BlankMacro1</definedName>
    <definedName name="BW" localSheetId="35">BlankMacro1</definedName>
    <definedName name="BW" localSheetId="46">BlankMacro1</definedName>
    <definedName name="BW" localSheetId="40">BlankMacro1</definedName>
    <definedName name="BW" localSheetId="3">BlankMacro1</definedName>
    <definedName name="BW" localSheetId="12">BlankMacro1</definedName>
    <definedName name="BW" localSheetId="15">BlankMacro1</definedName>
    <definedName name="BW" localSheetId="25">BlankMacro1</definedName>
    <definedName name="BW" localSheetId="26">BlankMacro1</definedName>
    <definedName name="BW" localSheetId="2">BlankMacro1</definedName>
    <definedName name="BW" localSheetId="44">BlankMacro1</definedName>
    <definedName name="BW" localSheetId="45">BlankMacro1</definedName>
    <definedName name="BW" localSheetId="50">BlankMacro1</definedName>
    <definedName name="BW" localSheetId="42">BlankMacro1</definedName>
    <definedName name="BW">BlankMacro1</definedName>
    <definedName name="BWC" localSheetId="4">[5]법면블럭!#REF!</definedName>
    <definedName name="BWC" localSheetId="13">[5]법면블럭!#REF!</definedName>
    <definedName name="BWC" localSheetId="28">#REF!</definedName>
    <definedName name="BWC" localSheetId="35">#REF!</definedName>
    <definedName name="BWC" localSheetId="40">#REF!</definedName>
    <definedName name="BWC" localSheetId="25">#REF!</definedName>
    <definedName name="BWC" localSheetId="44">#REF!</definedName>
    <definedName name="BWC" localSheetId="42">#REF!</definedName>
    <definedName name="BWC">#REF!</definedName>
    <definedName name="BWD" localSheetId="4">[5]법면블럭!#REF!</definedName>
    <definedName name="BWD" localSheetId="13">[5]법면블럭!#REF!</definedName>
    <definedName name="BWD" localSheetId="35">#REF!</definedName>
    <definedName name="BWD" localSheetId="46">#REF!</definedName>
    <definedName name="BWD" localSheetId="40">#REF!</definedName>
    <definedName name="BWD" localSheetId="25">#REF!</definedName>
    <definedName name="BWD" localSheetId="44">#REF!</definedName>
    <definedName name="BWD" localSheetId="42">#REF!</definedName>
    <definedName name="BWD">#REF!</definedName>
    <definedName name="BX" localSheetId="38">BlankMacro1</definedName>
    <definedName name="BX" localSheetId="14">BlankMacro1</definedName>
    <definedName name="BX" localSheetId="4">BlankMacro1</definedName>
    <definedName name="BX" localSheetId="13">BlankMacro1</definedName>
    <definedName name="BX" localSheetId="28">BlankMacro1</definedName>
    <definedName name="BX" localSheetId="34">BlankMacro1</definedName>
    <definedName name="BX" localSheetId="35">BlankMacro1</definedName>
    <definedName name="BX" localSheetId="46">BlankMacro1</definedName>
    <definedName name="BX" localSheetId="40">BlankMacro1</definedName>
    <definedName name="BX" localSheetId="3">BlankMacro1</definedName>
    <definedName name="BX" localSheetId="12">BlankMacro1</definedName>
    <definedName name="BX" localSheetId="15">BlankMacro1</definedName>
    <definedName name="BX" localSheetId="25">BlankMacro1</definedName>
    <definedName name="BX" localSheetId="26">BlankMacro1</definedName>
    <definedName name="BX" localSheetId="2">BlankMacro1</definedName>
    <definedName name="BX" localSheetId="44">BlankMacro1</definedName>
    <definedName name="BX" localSheetId="45">BlankMacro1</definedName>
    <definedName name="BX" localSheetId="50">BlankMacro1</definedName>
    <definedName name="BX" localSheetId="42">BlankMacro1</definedName>
    <definedName name="BX">BlankMacro1</definedName>
    <definedName name="BY" localSheetId="38">BlankMacro1</definedName>
    <definedName name="BY" localSheetId="14">BlankMacro1</definedName>
    <definedName name="BY" localSheetId="4">BlankMacro1</definedName>
    <definedName name="BY" localSheetId="13">BlankMacro1</definedName>
    <definedName name="BY" localSheetId="28">BlankMacro1</definedName>
    <definedName name="BY" localSheetId="34">BlankMacro1</definedName>
    <definedName name="BY" localSheetId="35">BlankMacro1</definedName>
    <definedName name="BY" localSheetId="46">BlankMacro1</definedName>
    <definedName name="BY" localSheetId="40">BlankMacro1</definedName>
    <definedName name="BY" localSheetId="3">BlankMacro1</definedName>
    <definedName name="BY" localSheetId="12">BlankMacro1</definedName>
    <definedName name="BY" localSheetId="15">BlankMacro1</definedName>
    <definedName name="BY" localSheetId="25">BlankMacro1</definedName>
    <definedName name="BY" localSheetId="26">BlankMacro1</definedName>
    <definedName name="BY" localSheetId="2">BlankMacro1</definedName>
    <definedName name="BY" localSheetId="44">BlankMacro1</definedName>
    <definedName name="BY" localSheetId="45">BlankMacro1</definedName>
    <definedName name="BY" localSheetId="50">BlankMacro1</definedName>
    <definedName name="BY" localSheetId="42">BlankMacro1</definedName>
    <definedName name="BY">BlankMacro1</definedName>
    <definedName name="B이" localSheetId="4">[13]법면블럭!#REF!</definedName>
    <definedName name="B이" localSheetId="13">[13]법면블럭!#REF!</definedName>
    <definedName name="B이" localSheetId="28">#REF!</definedName>
    <definedName name="B이" localSheetId="35">#REF!</definedName>
    <definedName name="B이" localSheetId="40">#REF!</definedName>
    <definedName name="B이" localSheetId="25">#REF!</definedName>
    <definedName name="B이" localSheetId="26">[14]법면블럭!#REF!</definedName>
    <definedName name="B이" localSheetId="44">#REF!</definedName>
    <definedName name="B이" localSheetId="42">#REF!</definedName>
    <definedName name="B이">#REF!</definedName>
    <definedName name="B일" localSheetId="4">[13]법면블럭!#REF!</definedName>
    <definedName name="B일" localSheetId="13">[13]법면블럭!#REF!</definedName>
    <definedName name="B일" localSheetId="35">#REF!</definedName>
    <definedName name="B일" localSheetId="40">#REF!</definedName>
    <definedName name="B일" localSheetId="25">#REF!</definedName>
    <definedName name="B일" localSheetId="26">[14]법면블럭!#REF!</definedName>
    <definedName name="B일" localSheetId="44">#REF!</definedName>
    <definedName name="B일" localSheetId="42">#REF!</definedName>
    <definedName name="B일">#REF!</definedName>
    <definedName name="B제로" localSheetId="4">[13]법면블럭!#REF!</definedName>
    <definedName name="B제로" localSheetId="13">[13]법면블럭!#REF!</definedName>
    <definedName name="B제로" localSheetId="35">#REF!</definedName>
    <definedName name="B제로" localSheetId="40">#REF!</definedName>
    <definedName name="B제로" localSheetId="25">#REF!</definedName>
    <definedName name="B제로" localSheetId="26">[14]법면블럭!#REF!</definedName>
    <definedName name="B제로" localSheetId="44">#REF!</definedName>
    <definedName name="B제로" localSheetId="42">#REF!</definedName>
    <definedName name="B제로">#REF!</definedName>
    <definedName name="c1.a1p" localSheetId="14">#REF!</definedName>
    <definedName name="c1.a1p" localSheetId="4">#REF!</definedName>
    <definedName name="c1.a1p" localSheetId="13">#REF!</definedName>
    <definedName name="c1.a1p" localSheetId="35">#REF!</definedName>
    <definedName name="c1.a1p" localSheetId="46">#REF!</definedName>
    <definedName name="c1.a1p" localSheetId="40">#REF!</definedName>
    <definedName name="c1.a1p" localSheetId="3">#REF!</definedName>
    <definedName name="c1.a1p" localSheetId="12">#REF!</definedName>
    <definedName name="c1.a1p" localSheetId="15">#REF!</definedName>
    <definedName name="c1.a1p" localSheetId="25">#REF!</definedName>
    <definedName name="c1.a1p" localSheetId="26">#REF!</definedName>
    <definedName name="c1.a1p" localSheetId="44">#REF!</definedName>
    <definedName name="c1.a1p" localSheetId="50">#REF!</definedName>
    <definedName name="c1.a1p" localSheetId="43">#REF!</definedName>
    <definedName name="c1.a1p" localSheetId="42">#REF!</definedName>
    <definedName name="c1.a1p">#REF!</definedName>
    <definedName name="c1.a1t" localSheetId="14">#REF!</definedName>
    <definedName name="c1.a1t" localSheetId="4">#REF!</definedName>
    <definedName name="c1.a1t" localSheetId="13">#REF!</definedName>
    <definedName name="c1.a1t" localSheetId="34">#REF!</definedName>
    <definedName name="c1.a1t" localSheetId="35">#REF!</definedName>
    <definedName name="c1.a1t" localSheetId="46">#REF!</definedName>
    <definedName name="c1.a1t" localSheetId="40">#REF!</definedName>
    <definedName name="c1.a1t" localSheetId="3">#REF!</definedName>
    <definedName name="c1.a1t" localSheetId="12">#REF!</definedName>
    <definedName name="c1.a1t" localSheetId="15">#REF!</definedName>
    <definedName name="c1.a1t" localSheetId="25">#REF!</definedName>
    <definedName name="c1.a1t" localSheetId="26">#REF!</definedName>
    <definedName name="c1.a1t" localSheetId="44">#REF!</definedName>
    <definedName name="c1.a1t" localSheetId="43">#REF!</definedName>
    <definedName name="c1.a1t" localSheetId="42">#REF!</definedName>
    <definedName name="c1.a1t">#REF!</definedName>
    <definedName name="c1.a2p" localSheetId="14">#REF!</definedName>
    <definedName name="c1.a2p" localSheetId="4">#REF!</definedName>
    <definedName name="c1.a2p" localSheetId="13">#REF!</definedName>
    <definedName name="c1.a2p" localSheetId="34">#REF!</definedName>
    <definedName name="c1.a2p" localSheetId="35">#REF!</definedName>
    <definedName name="c1.a2p" localSheetId="46">#REF!</definedName>
    <definedName name="c1.a2p" localSheetId="40">#REF!</definedName>
    <definedName name="c1.a2p" localSheetId="3">#REF!</definedName>
    <definedName name="c1.a2p" localSheetId="12">#REF!</definedName>
    <definedName name="c1.a2p" localSheetId="15">#REF!</definedName>
    <definedName name="c1.a2p" localSheetId="25">#REF!</definedName>
    <definedName name="c1.a2p" localSheetId="26">#REF!</definedName>
    <definedName name="c1.a2p" localSheetId="44">#REF!</definedName>
    <definedName name="c1.a2p" localSheetId="43">#REF!</definedName>
    <definedName name="c1.a2p" localSheetId="42">#REF!</definedName>
    <definedName name="c1.a2p">#REF!</definedName>
    <definedName name="c1.a2t" localSheetId="14">#REF!</definedName>
    <definedName name="c1.a2t" localSheetId="4">#REF!</definedName>
    <definedName name="c1.a2t" localSheetId="13">#REF!</definedName>
    <definedName name="c1.a2t" localSheetId="34">#REF!</definedName>
    <definedName name="c1.a2t" localSheetId="35">#REF!</definedName>
    <definedName name="c1.a2t" localSheetId="46">#REF!</definedName>
    <definedName name="c1.a2t" localSheetId="40">#REF!</definedName>
    <definedName name="c1.a2t" localSheetId="3">#REF!</definedName>
    <definedName name="c1.a2t" localSheetId="12">#REF!</definedName>
    <definedName name="c1.a2t" localSheetId="15">#REF!</definedName>
    <definedName name="c1.a2t" localSheetId="25">#REF!</definedName>
    <definedName name="c1.a2t" localSheetId="26">#REF!</definedName>
    <definedName name="c1.a2t" localSheetId="44">#REF!</definedName>
    <definedName name="c1.a2t" localSheetId="43">#REF!</definedName>
    <definedName name="c1.a2t" localSheetId="42">#REF!</definedName>
    <definedName name="c1.a2t">#REF!</definedName>
    <definedName name="c2.a1p" localSheetId="14">#REF!</definedName>
    <definedName name="c2.a1p" localSheetId="4">#REF!</definedName>
    <definedName name="c2.a1p" localSheetId="13">#REF!</definedName>
    <definedName name="c2.a1p" localSheetId="34">#REF!</definedName>
    <definedName name="c2.a1p" localSheetId="35">#REF!</definedName>
    <definedName name="c2.a1p" localSheetId="46">#REF!</definedName>
    <definedName name="c2.a1p" localSheetId="40">#REF!</definedName>
    <definedName name="c2.a1p" localSheetId="3">#REF!</definedName>
    <definedName name="c2.a1p" localSheetId="12">#REF!</definedName>
    <definedName name="c2.a1p" localSheetId="15">#REF!</definedName>
    <definedName name="c2.a1p" localSheetId="25">#REF!</definedName>
    <definedName name="c2.a1p" localSheetId="26">#REF!</definedName>
    <definedName name="c2.a1p" localSheetId="44">#REF!</definedName>
    <definedName name="c2.a1p" localSheetId="43">#REF!</definedName>
    <definedName name="c2.a1p" localSheetId="42">#REF!</definedName>
    <definedName name="c2.a1p">#REF!</definedName>
    <definedName name="c2.a1t" localSheetId="14">#REF!</definedName>
    <definedName name="c2.a1t" localSheetId="4">#REF!</definedName>
    <definedName name="c2.a1t" localSheetId="13">#REF!</definedName>
    <definedName name="c2.a1t" localSheetId="34">#REF!</definedName>
    <definedName name="c2.a1t" localSheetId="35">#REF!</definedName>
    <definedName name="c2.a1t" localSheetId="46">#REF!</definedName>
    <definedName name="c2.a1t" localSheetId="40">#REF!</definedName>
    <definedName name="c2.a1t" localSheetId="3">#REF!</definedName>
    <definedName name="c2.a1t" localSheetId="12">#REF!</definedName>
    <definedName name="c2.a1t" localSheetId="15">#REF!</definedName>
    <definedName name="c2.a1t" localSheetId="25">#REF!</definedName>
    <definedName name="c2.a1t" localSheetId="26">#REF!</definedName>
    <definedName name="c2.a1t" localSheetId="44">#REF!</definedName>
    <definedName name="c2.a1t" localSheetId="43">#REF!</definedName>
    <definedName name="c2.a1t" localSheetId="42">#REF!</definedName>
    <definedName name="c2.a1t">#REF!</definedName>
    <definedName name="c2.a2p" localSheetId="14">#REF!</definedName>
    <definedName name="c2.a2p" localSheetId="4">#REF!</definedName>
    <definedName name="c2.a2p" localSheetId="13">#REF!</definedName>
    <definedName name="c2.a2p" localSheetId="34">#REF!</definedName>
    <definedName name="c2.a2p" localSheetId="35">#REF!</definedName>
    <definedName name="c2.a2p" localSheetId="46">#REF!</definedName>
    <definedName name="c2.a2p" localSheetId="40">#REF!</definedName>
    <definedName name="c2.a2p" localSheetId="3">#REF!</definedName>
    <definedName name="c2.a2p" localSheetId="12">#REF!</definedName>
    <definedName name="c2.a2p" localSheetId="15">#REF!</definedName>
    <definedName name="c2.a2p" localSheetId="25">#REF!</definedName>
    <definedName name="c2.a2p" localSheetId="26">#REF!</definedName>
    <definedName name="c2.a2p" localSheetId="44">#REF!</definedName>
    <definedName name="c2.a2p" localSheetId="43">#REF!</definedName>
    <definedName name="c2.a2p" localSheetId="42">#REF!</definedName>
    <definedName name="c2.a2p">#REF!</definedName>
    <definedName name="c2.a2t" localSheetId="14">#REF!</definedName>
    <definedName name="c2.a2t" localSheetId="4">#REF!</definedName>
    <definedName name="c2.a2t" localSheetId="13">#REF!</definedName>
    <definedName name="c2.a2t" localSheetId="34">#REF!</definedName>
    <definedName name="c2.a2t" localSheetId="35">#REF!</definedName>
    <definedName name="c2.a2t" localSheetId="46">#REF!</definedName>
    <definedName name="c2.a2t" localSheetId="40">#REF!</definedName>
    <definedName name="c2.a2t" localSheetId="3">#REF!</definedName>
    <definedName name="c2.a2t" localSheetId="12">#REF!</definedName>
    <definedName name="c2.a2t" localSheetId="15">#REF!</definedName>
    <definedName name="c2.a2t" localSheetId="25">#REF!</definedName>
    <definedName name="c2.a2t" localSheetId="26">#REF!</definedName>
    <definedName name="c2.a2t" localSheetId="44">#REF!</definedName>
    <definedName name="c2.a2t" localSheetId="43">#REF!</definedName>
    <definedName name="c2.a2t" localSheetId="42">#REF!</definedName>
    <definedName name="c2.a2t">#REF!</definedName>
    <definedName name="CA10L" localSheetId="38">[1]INPUT!#REF!</definedName>
    <definedName name="CA10L" localSheetId="4">[1]INPUT!#REF!</definedName>
    <definedName name="CA10L" localSheetId="13">[1]INPUT!#REF!</definedName>
    <definedName name="CA10L" localSheetId="28">[1]INPUT!#REF!</definedName>
    <definedName name="CA10L" localSheetId="34">[1]INPUT!#REF!</definedName>
    <definedName name="CA10L" localSheetId="35">[1]INPUT!#REF!</definedName>
    <definedName name="CA10L" localSheetId="46">[1]INPUT!#REF!</definedName>
    <definedName name="CA10L" localSheetId="40">[1]INPUT!#REF!</definedName>
    <definedName name="CA10L" localSheetId="3">[1]INPUT!#REF!</definedName>
    <definedName name="CA10L" localSheetId="12">[1]INPUT!#REF!</definedName>
    <definedName name="CA10L" localSheetId="15">[1]INPUT!#REF!</definedName>
    <definedName name="CA10L" localSheetId="26">[1]INPUT!#REF!</definedName>
    <definedName name="CA10L" localSheetId="44">[1]INPUT!#REF!</definedName>
    <definedName name="CA10L" localSheetId="45">[1]INPUT!#REF!</definedName>
    <definedName name="CA10L" localSheetId="43">[1]INPUT!#REF!</definedName>
    <definedName name="CA10L" localSheetId="42">[1]INPUT!#REF!</definedName>
    <definedName name="CA10L">[1]INPUT!#REF!</definedName>
    <definedName name="CA10R" localSheetId="4">[1]INPUT!#REF!</definedName>
    <definedName name="CA10R" localSheetId="13">[1]INPUT!#REF!</definedName>
    <definedName name="CA10R" localSheetId="35">[1]INPUT!#REF!</definedName>
    <definedName name="CA10R" localSheetId="46">[1]INPUT!#REF!</definedName>
    <definedName name="CA10R" localSheetId="40">[1]INPUT!#REF!</definedName>
    <definedName name="CA10R" localSheetId="3">[1]INPUT!#REF!</definedName>
    <definedName name="CA10R" localSheetId="12">[1]INPUT!#REF!</definedName>
    <definedName name="CA10R" localSheetId="15">[1]INPUT!#REF!</definedName>
    <definedName name="CA10R" localSheetId="44">[1]INPUT!#REF!</definedName>
    <definedName name="CA10R" localSheetId="43">[1]INPUT!#REF!</definedName>
    <definedName name="CA10R" localSheetId="42">[1]INPUT!#REF!</definedName>
    <definedName name="CA10R">[1]INPUT!#REF!</definedName>
    <definedName name="CA3L" localSheetId="4">[1]INPUT!#REF!</definedName>
    <definedName name="CA3L" localSheetId="13">[1]INPUT!#REF!</definedName>
    <definedName name="CA3L" localSheetId="35">[1]INPUT!#REF!</definedName>
    <definedName name="CA3L" localSheetId="46">[1]INPUT!#REF!</definedName>
    <definedName name="CA3L" localSheetId="40">[1]INPUT!#REF!</definedName>
    <definedName name="CA3L" localSheetId="3">[1]INPUT!#REF!</definedName>
    <definedName name="CA3L" localSheetId="12">[1]INPUT!#REF!</definedName>
    <definedName name="CA3L" localSheetId="15">[1]INPUT!#REF!</definedName>
    <definedName name="CA3L" localSheetId="44">[1]INPUT!#REF!</definedName>
    <definedName name="CA3L" localSheetId="43">[1]INPUT!#REF!</definedName>
    <definedName name="CA3L" localSheetId="42">[1]INPUT!#REF!</definedName>
    <definedName name="CA3L">[1]INPUT!#REF!</definedName>
    <definedName name="CA3R" localSheetId="4">[1]INPUT!#REF!</definedName>
    <definedName name="CA3R" localSheetId="13">[1]INPUT!#REF!</definedName>
    <definedName name="CA3R" localSheetId="35">[1]INPUT!#REF!</definedName>
    <definedName name="CA3R" localSheetId="46">[1]INPUT!#REF!</definedName>
    <definedName name="CA3R" localSheetId="40">[1]INPUT!#REF!</definedName>
    <definedName name="CA3R" localSheetId="3">[1]INPUT!#REF!</definedName>
    <definedName name="CA3R" localSheetId="12">[1]INPUT!#REF!</definedName>
    <definedName name="CA3R" localSheetId="15">[1]INPUT!#REF!</definedName>
    <definedName name="CA3R" localSheetId="44">[1]INPUT!#REF!</definedName>
    <definedName name="CA3R" localSheetId="43">[1]INPUT!#REF!</definedName>
    <definedName name="CA3R" localSheetId="42">[1]INPUT!#REF!</definedName>
    <definedName name="CA3R">[1]INPUT!#REF!</definedName>
    <definedName name="CA4L" localSheetId="4">[1]INPUT!#REF!</definedName>
    <definedName name="CA4L" localSheetId="13">[1]INPUT!#REF!</definedName>
    <definedName name="CA4L" localSheetId="35">[1]INPUT!#REF!</definedName>
    <definedName name="CA4L" localSheetId="46">[1]INPUT!#REF!</definedName>
    <definedName name="CA4L" localSheetId="40">[1]INPUT!#REF!</definedName>
    <definedName name="CA4L" localSheetId="3">[1]INPUT!#REF!</definedName>
    <definedName name="CA4L" localSheetId="12">[1]INPUT!#REF!</definedName>
    <definedName name="CA4L" localSheetId="15">[1]INPUT!#REF!</definedName>
    <definedName name="CA4L" localSheetId="44">[1]INPUT!#REF!</definedName>
    <definedName name="CA4L" localSheetId="43">[1]INPUT!#REF!</definedName>
    <definedName name="CA4L" localSheetId="42">[1]INPUT!#REF!</definedName>
    <definedName name="CA4L">[1]INPUT!#REF!</definedName>
    <definedName name="CA4R" localSheetId="4">[1]INPUT!#REF!</definedName>
    <definedName name="CA4R" localSheetId="13">[1]INPUT!#REF!</definedName>
    <definedName name="CA4R" localSheetId="35">[1]INPUT!#REF!</definedName>
    <definedName name="CA4R" localSheetId="46">[1]INPUT!#REF!</definedName>
    <definedName name="CA4R" localSheetId="40">[1]INPUT!#REF!</definedName>
    <definedName name="CA4R" localSheetId="3">[1]INPUT!#REF!</definedName>
    <definedName name="CA4R" localSheetId="12">[1]INPUT!#REF!</definedName>
    <definedName name="CA4R" localSheetId="15">[1]INPUT!#REF!</definedName>
    <definedName name="CA4R" localSheetId="44">[1]INPUT!#REF!</definedName>
    <definedName name="CA4R" localSheetId="43">[1]INPUT!#REF!</definedName>
    <definedName name="CA4R" localSheetId="42">[1]INPUT!#REF!</definedName>
    <definedName name="CA4R">[1]INPUT!#REF!</definedName>
    <definedName name="CA5L" localSheetId="4">[1]INPUT!#REF!</definedName>
    <definedName name="CA5L" localSheetId="13">[1]INPUT!#REF!</definedName>
    <definedName name="CA5L" localSheetId="35">[1]INPUT!#REF!</definedName>
    <definedName name="CA5L" localSheetId="46">[1]INPUT!#REF!</definedName>
    <definedName name="CA5L" localSheetId="40">[1]INPUT!#REF!</definedName>
    <definedName name="CA5L" localSheetId="3">[1]INPUT!#REF!</definedName>
    <definedName name="CA5L" localSheetId="12">[1]INPUT!#REF!</definedName>
    <definedName name="CA5L" localSheetId="15">[1]INPUT!#REF!</definedName>
    <definedName name="CA5L" localSheetId="44">[1]INPUT!#REF!</definedName>
    <definedName name="CA5L" localSheetId="43">[1]INPUT!#REF!</definedName>
    <definedName name="CA5L" localSheetId="42">[1]INPUT!#REF!</definedName>
    <definedName name="CA5L">[1]INPUT!#REF!</definedName>
    <definedName name="CA5R" localSheetId="4">[1]INPUT!#REF!</definedName>
    <definedName name="CA5R" localSheetId="13">[1]INPUT!#REF!</definedName>
    <definedName name="CA5R" localSheetId="35">[1]INPUT!#REF!</definedName>
    <definedName name="CA5R" localSheetId="46">[1]INPUT!#REF!</definedName>
    <definedName name="CA5R" localSheetId="40">[1]INPUT!#REF!</definedName>
    <definedName name="CA5R" localSheetId="3">[1]INPUT!#REF!</definedName>
    <definedName name="CA5R" localSheetId="12">[1]INPUT!#REF!</definedName>
    <definedName name="CA5R" localSheetId="15">[1]INPUT!#REF!</definedName>
    <definedName name="CA5R" localSheetId="44">[1]INPUT!#REF!</definedName>
    <definedName name="CA5R" localSheetId="43">[1]INPUT!#REF!</definedName>
    <definedName name="CA5R" localSheetId="42">[1]INPUT!#REF!</definedName>
    <definedName name="CA5R">[1]INPUT!#REF!</definedName>
    <definedName name="CA6L" localSheetId="4">[1]INPUT!#REF!</definedName>
    <definedName name="CA6L" localSheetId="13">[1]INPUT!#REF!</definedName>
    <definedName name="CA6L" localSheetId="35">[1]INPUT!#REF!</definedName>
    <definedName name="CA6L" localSheetId="46">[1]INPUT!#REF!</definedName>
    <definedName name="CA6L" localSheetId="40">[1]INPUT!#REF!</definedName>
    <definedName name="CA6L" localSheetId="3">[1]INPUT!#REF!</definedName>
    <definedName name="CA6L" localSheetId="12">[1]INPUT!#REF!</definedName>
    <definedName name="CA6L" localSheetId="15">[1]INPUT!#REF!</definedName>
    <definedName name="CA6L" localSheetId="44">[1]INPUT!#REF!</definedName>
    <definedName name="CA6L" localSheetId="43">[1]INPUT!#REF!</definedName>
    <definedName name="CA6L" localSheetId="42">[1]INPUT!#REF!</definedName>
    <definedName name="CA6L">[1]INPUT!#REF!</definedName>
    <definedName name="CA6R" localSheetId="4">[1]INPUT!#REF!</definedName>
    <definedName name="CA6R" localSheetId="13">[1]INPUT!#REF!</definedName>
    <definedName name="CA6R" localSheetId="35">[1]INPUT!#REF!</definedName>
    <definedName name="CA6R" localSheetId="46">[1]INPUT!#REF!</definedName>
    <definedName name="CA6R" localSheetId="40">[1]INPUT!#REF!</definedName>
    <definedName name="CA6R" localSheetId="3">[1]INPUT!#REF!</definedName>
    <definedName name="CA6R" localSheetId="12">[1]INPUT!#REF!</definedName>
    <definedName name="CA6R" localSheetId="15">[1]INPUT!#REF!</definedName>
    <definedName name="CA6R" localSheetId="44">[1]INPUT!#REF!</definedName>
    <definedName name="CA6R" localSheetId="43">[1]INPUT!#REF!</definedName>
    <definedName name="CA6R" localSheetId="42">[1]INPUT!#REF!</definedName>
    <definedName name="CA6R">[1]INPUT!#REF!</definedName>
    <definedName name="CA7L" localSheetId="4">[1]INPUT!#REF!</definedName>
    <definedName name="CA7L" localSheetId="13">[1]INPUT!#REF!</definedName>
    <definedName name="CA7L" localSheetId="35">[1]INPUT!#REF!</definedName>
    <definedName name="CA7L" localSheetId="46">[1]INPUT!#REF!</definedName>
    <definedName name="CA7L" localSheetId="40">[1]INPUT!#REF!</definedName>
    <definedName name="CA7L" localSheetId="3">[1]INPUT!#REF!</definedName>
    <definedName name="CA7L" localSheetId="12">[1]INPUT!#REF!</definedName>
    <definedName name="CA7L" localSheetId="15">[1]INPUT!#REF!</definedName>
    <definedName name="CA7L" localSheetId="44">[1]INPUT!#REF!</definedName>
    <definedName name="CA7L" localSheetId="43">[1]INPUT!#REF!</definedName>
    <definedName name="CA7L" localSheetId="42">[1]INPUT!#REF!</definedName>
    <definedName name="CA7L">[1]INPUT!#REF!</definedName>
    <definedName name="CA7R" localSheetId="4">[1]INPUT!#REF!</definedName>
    <definedName name="CA7R" localSheetId="13">[1]INPUT!#REF!</definedName>
    <definedName name="CA7R" localSheetId="35">[1]INPUT!#REF!</definedName>
    <definedName name="CA7R" localSheetId="46">[1]INPUT!#REF!</definedName>
    <definedName name="CA7R" localSheetId="40">[1]INPUT!#REF!</definedName>
    <definedName name="CA7R" localSheetId="3">[1]INPUT!#REF!</definedName>
    <definedName name="CA7R" localSheetId="12">[1]INPUT!#REF!</definedName>
    <definedName name="CA7R" localSheetId="15">[1]INPUT!#REF!</definedName>
    <definedName name="CA7R" localSheetId="44">[1]INPUT!#REF!</definedName>
    <definedName name="CA7R" localSheetId="43">[1]INPUT!#REF!</definedName>
    <definedName name="CA7R" localSheetId="42">[1]INPUT!#REF!</definedName>
    <definedName name="CA7R">[1]INPUT!#REF!</definedName>
    <definedName name="CA8L" localSheetId="4">[1]INPUT!#REF!</definedName>
    <definedName name="CA8L" localSheetId="13">[1]INPUT!#REF!</definedName>
    <definedName name="CA8L" localSheetId="35">[1]INPUT!#REF!</definedName>
    <definedName name="CA8L" localSheetId="46">[1]INPUT!#REF!</definedName>
    <definedName name="CA8L" localSheetId="40">[1]INPUT!#REF!</definedName>
    <definedName name="CA8L" localSheetId="3">[1]INPUT!#REF!</definedName>
    <definedName name="CA8L" localSheetId="12">[1]INPUT!#REF!</definedName>
    <definedName name="CA8L" localSheetId="15">[1]INPUT!#REF!</definedName>
    <definedName name="CA8L" localSheetId="44">[1]INPUT!#REF!</definedName>
    <definedName name="CA8L" localSheetId="43">[1]INPUT!#REF!</definedName>
    <definedName name="CA8L" localSheetId="42">[1]INPUT!#REF!</definedName>
    <definedName name="CA8L">[1]INPUT!#REF!</definedName>
    <definedName name="CA8R" localSheetId="4">[1]INPUT!#REF!</definedName>
    <definedName name="CA8R" localSheetId="13">[1]INPUT!#REF!</definedName>
    <definedName name="CA8R" localSheetId="35">[1]INPUT!#REF!</definedName>
    <definedName name="CA8R" localSheetId="46">[1]INPUT!#REF!</definedName>
    <definedName name="CA8R" localSheetId="40">[1]INPUT!#REF!</definedName>
    <definedName name="CA8R" localSheetId="3">[1]INPUT!#REF!</definedName>
    <definedName name="CA8R" localSheetId="12">[1]INPUT!#REF!</definedName>
    <definedName name="CA8R" localSheetId="15">[1]INPUT!#REF!</definedName>
    <definedName name="CA8R" localSheetId="44">[1]INPUT!#REF!</definedName>
    <definedName name="CA8R" localSheetId="43">[1]INPUT!#REF!</definedName>
    <definedName name="CA8R" localSheetId="42">[1]INPUT!#REF!</definedName>
    <definedName name="CA8R">[1]INPUT!#REF!</definedName>
    <definedName name="CA9L" localSheetId="4">[1]INPUT!#REF!</definedName>
    <definedName name="CA9L" localSheetId="13">[1]INPUT!#REF!</definedName>
    <definedName name="CA9L" localSheetId="35">[1]INPUT!#REF!</definedName>
    <definedName name="CA9L" localSheetId="46">[1]INPUT!#REF!</definedName>
    <definedName name="CA9L" localSheetId="40">[1]INPUT!#REF!</definedName>
    <definedName name="CA9L" localSheetId="3">[1]INPUT!#REF!</definedName>
    <definedName name="CA9L" localSheetId="12">[1]INPUT!#REF!</definedName>
    <definedName name="CA9L" localSheetId="15">[1]INPUT!#REF!</definedName>
    <definedName name="CA9L" localSheetId="44">[1]INPUT!#REF!</definedName>
    <definedName name="CA9L" localSheetId="43">[1]INPUT!#REF!</definedName>
    <definedName name="CA9L" localSheetId="42">[1]INPUT!#REF!</definedName>
    <definedName name="CA9L">[1]INPUT!#REF!</definedName>
    <definedName name="CA9R" localSheetId="4">[1]INPUT!#REF!</definedName>
    <definedName name="CA9R" localSheetId="13">[1]INPUT!#REF!</definedName>
    <definedName name="CA9R" localSheetId="35">[1]INPUT!#REF!</definedName>
    <definedName name="CA9R" localSheetId="46">[1]INPUT!#REF!</definedName>
    <definedName name="CA9R" localSheetId="40">[1]INPUT!#REF!</definedName>
    <definedName name="CA9R" localSheetId="3">[1]INPUT!#REF!</definedName>
    <definedName name="CA9R" localSheetId="12">[1]INPUT!#REF!</definedName>
    <definedName name="CA9R" localSheetId="15">[1]INPUT!#REF!</definedName>
    <definedName name="CA9R" localSheetId="44">[1]INPUT!#REF!</definedName>
    <definedName name="CA9R" localSheetId="43">[1]INPUT!#REF!</definedName>
    <definedName name="CA9R" localSheetId="42">[1]INPUT!#REF!</definedName>
    <definedName name="CA9R">[1]INPUT!#REF!</definedName>
    <definedName name="camberWork" localSheetId="4">'[32]돌 적용인자표'!camberWork</definedName>
    <definedName name="camberWork" localSheetId="13">'[32]돌 적용인자표'!camberWork</definedName>
    <definedName name="camberWork" localSheetId="25">'[32]돌 적용인자표'!camberWork</definedName>
    <definedName name="camberWork" localSheetId="26">'[33]돌 적용인자표'!camberWork</definedName>
    <definedName name="camberWork" localSheetId="45">'[32]돌 적용인자표'!camberWork</definedName>
    <definedName name="camberWork">'[32]돌 적용인자표'!camberWork</definedName>
    <definedName name="CBF" localSheetId="38">BlankMacro1</definedName>
    <definedName name="CBF" localSheetId="14">BlankMacro1</definedName>
    <definedName name="CBF" localSheetId="4">BlankMacro1</definedName>
    <definedName name="CBF" localSheetId="13">BlankMacro1</definedName>
    <definedName name="CBF" localSheetId="28">BlankMacro1</definedName>
    <definedName name="CBF" localSheetId="34">BlankMacro1</definedName>
    <definedName name="CBF" localSheetId="35">BlankMacro1</definedName>
    <definedName name="CBF" localSheetId="46">BlankMacro1</definedName>
    <definedName name="CBF" localSheetId="40">BlankMacro1</definedName>
    <definedName name="CBF" localSheetId="3">BlankMacro1</definedName>
    <definedName name="CBF" localSheetId="12">BlankMacro1</definedName>
    <definedName name="CBF" localSheetId="15">BlankMacro1</definedName>
    <definedName name="CBF" localSheetId="25">BlankMacro1</definedName>
    <definedName name="CBF" localSheetId="26">BlankMacro1</definedName>
    <definedName name="CBF" localSheetId="2">BlankMacro1</definedName>
    <definedName name="CBF" localSheetId="44">BlankMacro1</definedName>
    <definedName name="CBF" localSheetId="45">BlankMacro1</definedName>
    <definedName name="CBF" localSheetId="50">BlankMacro1</definedName>
    <definedName name="CBF" localSheetId="42">BlankMacro1</definedName>
    <definedName name="CBF">BlankMacro1</definedName>
    <definedName name="CCC" localSheetId="14">#REF!</definedName>
    <definedName name="CCC" localSheetId="4">#REF!</definedName>
    <definedName name="CCC" localSheetId="13">#REF!</definedName>
    <definedName name="CCC" localSheetId="28">#REF!</definedName>
    <definedName name="CCC" localSheetId="34">#REF!</definedName>
    <definedName name="CCC" localSheetId="35">#REF!</definedName>
    <definedName name="CCC" localSheetId="46">#REF!</definedName>
    <definedName name="CCC" localSheetId="40">#REF!</definedName>
    <definedName name="CCC" localSheetId="25">#REF!</definedName>
    <definedName name="CCC" localSheetId="26">#REF!</definedName>
    <definedName name="CCC" localSheetId="44">#REF!</definedName>
    <definedName name="CCC" localSheetId="50">#REF!</definedName>
    <definedName name="CCC" localSheetId="43">#REF!</definedName>
    <definedName name="CCC" localSheetId="42">#REF!</definedName>
    <definedName name="CCC">#REF!</definedName>
    <definedName name="CCSB" localSheetId="38">BlankMacro1</definedName>
    <definedName name="CCSB" localSheetId="14">BlankMacro1</definedName>
    <definedName name="CCSB" localSheetId="4">BlankMacro1</definedName>
    <definedName name="CCSB" localSheetId="13">BlankMacro1</definedName>
    <definedName name="CCSB" localSheetId="28">BlankMacro1</definedName>
    <definedName name="CCSB" localSheetId="34">BlankMacro1</definedName>
    <definedName name="CCSB" localSheetId="35">BlankMacro1</definedName>
    <definedName name="CCSB" localSheetId="46">BlankMacro1</definedName>
    <definedName name="CCSB" localSheetId="40">BlankMacro1</definedName>
    <definedName name="CCSB" localSheetId="3">BlankMacro1</definedName>
    <definedName name="CCSB" localSheetId="12">BlankMacro1</definedName>
    <definedName name="CCSB" localSheetId="15">BlankMacro1</definedName>
    <definedName name="CCSB" localSheetId="25">BlankMacro1</definedName>
    <definedName name="CCSB" localSheetId="26">BlankMacro1</definedName>
    <definedName name="CCSB" localSheetId="2">BlankMacro1</definedName>
    <definedName name="CCSB" localSheetId="44">BlankMacro1</definedName>
    <definedName name="CCSB" localSheetId="45">BlankMacro1</definedName>
    <definedName name="CCSB" localSheetId="50">BlankMacro1</definedName>
    <definedName name="CCSB" localSheetId="42">BlankMacro1</definedName>
    <definedName name="CCSB">BlankMacro1</definedName>
    <definedName name="CF" localSheetId="38">BlankMacro1</definedName>
    <definedName name="CF" localSheetId="14">BlankMacro1</definedName>
    <definedName name="CF" localSheetId="4">BlankMacro1</definedName>
    <definedName name="CF" localSheetId="13">BlankMacro1</definedName>
    <definedName name="CF" localSheetId="28">BlankMacro1</definedName>
    <definedName name="CF" localSheetId="34">BlankMacro1</definedName>
    <definedName name="CF" localSheetId="35">BlankMacro1</definedName>
    <definedName name="CF" localSheetId="46">BlankMacro1</definedName>
    <definedName name="CF" localSheetId="40">BlankMacro1</definedName>
    <definedName name="CF" localSheetId="3">BlankMacro1</definedName>
    <definedName name="CF" localSheetId="12">BlankMacro1</definedName>
    <definedName name="CF" localSheetId="15">BlankMacro1</definedName>
    <definedName name="CF" localSheetId="25">BlankMacro1</definedName>
    <definedName name="CF" localSheetId="26">BlankMacro1</definedName>
    <definedName name="CF" localSheetId="2">BlankMacro1</definedName>
    <definedName name="CF" localSheetId="44">BlankMacro1</definedName>
    <definedName name="CF" localSheetId="45">BlankMacro1</definedName>
    <definedName name="CF" localSheetId="50">BlankMacro1</definedName>
    <definedName name="CF" localSheetId="42">BlankMacro1</definedName>
    <definedName name="CF">BlankMacro1</definedName>
    <definedName name="CFB" localSheetId="38">BlankMacro1</definedName>
    <definedName name="CFB" localSheetId="14">BlankMacro1</definedName>
    <definedName name="CFB" localSheetId="4">BlankMacro1</definedName>
    <definedName name="CFB" localSheetId="13">BlankMacro1</definedName>
    <definedName name="CFB" localSheetId="28">BlankMacro1</definedName>
    <definedName name="CFB" localSheetId="34">BlankMacro1</definedName>
    <definedName name="CFB" localSheetId="35">BlankMacro1</definedName>
    <definedName name="CFB" localSheetId="46">BlankMacro1</definedName>
    <definedName name="CFB" localSheetId="40">BlankMacro1</definedName>
    <definedName name="CFB" localSheetId="3">BlankMacro1</definedName>
    <definedName name="CFB" localSheetId="12">BlankMacro1</definedName>
    <definedName name="CFB" localSheetId="15">BlankMacro1</definedName>
    <definedName name="CFB" localSheetId="25">BlankMacro1</definedName>
    <definedName name="CFB" localSheetId="26">BlankMacro1</definedName>
    <definedName name="CFB" localSheetId="2">BlankMacro1</definedName>
    <definedName name="CFB" localSheetId="44">BlankMacro1</definedName>
    <definedName name="CFB" localSheetId="45">BlankMacro1</definedName>
    <definedName name="CFB" localSheetId="50">BlankMacro1</definedName>
    <definedName name="CFB" localSheetId="42">BlankMacro1</definedName>
    <definedName name="CFB">BlankMacro1</definedName>
    <definedName name="CHN10L" localSheetId="38">[26]INPUT!#REF!</definedName>
    <definedName name="CHN10L" localSheetId="14">[26]INPUT!#REF!</definedName>
    <definedName name="CHN10L" localSheetId="4">[26]INPUT!#REF!</definedName>
    <definedName name="CHN10L" localSheetId="13">[26]INPUT!#REF!</definedName>
    <definedName name="CHN10L" localSheetId="28">[26]INPUT!#REF!</definedName>
    <definedName name="CHN10L" localSheetId="34">[26]INPUT!#REF!</definedName>
    <definedName name="CHN10L" localSheetId="35">[26]INPUT!#REF!</definedName>
    <definedName name="CHN10L" localSheetId="46">[26]INPUT!#REF!</definedName>
    <definedName name="CHN10L" localSheetId="40">[26]INPUT!#REF!</definedName>
    <definedName name="CHN10L" localSheetId="3">[26]INPUT!#REF!</definedName>
    <definedName name="CHN10L" localSheetId="12">[26]INPUT!#REF!</definedName>
    <definedName name="CHN10L" localSheetId="15">[26]INPUT!#REF!</definedName>
    <definedName name="CHN10L" localSheetId="44">[26]INPUT!#REF!</definedName>
    <definedName name="CHN10L" localSheetId="45">[26]INPUT!#REF!</definedName>
    <definedName name="CHN10L" localSheetId="50">[26]INPUT!#REF!</definedName>
    <definedName name="CHN10L" localSheetId="43">[26]INPUT!#REF!</definedName>
    <definedName name="CHN10L" localSheetId="42">[26]INPUT!#REF!</definedName>
    <definedName name="CHN10L">[26]INPUT!#REF!</definedName>
    <definedName name="CHN10R" localSheetId="14">[26]INPUT!#REF!</definedName>
    <definedName name="CHN10R" localSheetId="4">[26]INPUT!#REF!</definedName>
    <definedName name="CHN10R" localSheetId="13">[26]INPUT!#REF!</definedName>
    <definedName name="CHN10R" localSheetId="35">[26]INPUT!#REF!</definedName>
    <definedName name="CHN10R" localSheetId="46">[26]INPUT!#REF!</definedName>
    <definedName name="CHN10R" localSheetId="40">[26]INPUT!#REF!</definedName>
    <definedName name="CHN10R" localSheetId="3">[26]INPUT!#REF!</definedName>
    <definedName name="CHN10R" localSheetId="12">[26]INPUT!#REF!</definedName>
    <definedName name="CHN10R" localSheetId="15">[26]INPUT!#REF!</definedName>
    <definedName name="CHN10R" localSheetId="44">[26]INPUT!#REF!</definedName>
    <definedName name="CHN10R" localSheetId="43">[26]INPUT!#REF!</definedName>
    <definedName name="CHN10R" localSheetId="42">[26]INPUT!#REF!</definedName>
    <definedName name="CHN10R">[26]INPUT!#REF!</definedName>
    <definedName name="CHN3L" localSheetId="4">[26]INPUT!#REF!</definedName>
    <definedName name="CHN3L" localSheetId="13">[26]INPUT!#REF!</definedName>
    <definedName name="CHN3L" localSheetId="35">[26]INPUT!#REF!</definedName>
    <definedName name="CHN3L" localSheetId="46">[26]INPUT!#REF!</definedName>
    <definedName name="CHN3L" localSheetId="40">[26]INPUT!#REF!</definedName>
    <definedName name="CHN3L" localSheetId="3">[26]INPUT!#REF!</definedName>
    <definedName name="CHN3L" localSheetId="12">[26]INPUT!#REF!</definedName>
    <definedName name="CHN3L" localSheetId="15">[26]INPUT!#REF!</definedName>
    <definedName name="CHN3L" localSheetId="44">[26]INPUT!#REF!</definedName>
    <definedName name="CHN3L" localSheetId="43">[26]INPUT!#REF!</definedName>
    <definedName name="CHN3L" localSheetId="42">[26]INPUT!#REF!</definedName>
    <definedName name="CHN3L">[26]INPUT!#REF!</definedName>
    <definedName name="CHN3R" localSheetId="4">[26]INPUT!#REF!</definedName>
    <definedName name="CHN3R" localSheetId="13">[26]INPUT!#REF!</definedName>
    <definedName name="CHN3R" localSheetId="35">[26]INPUT!#REF!</definedName>
    <definedName name="CHN3R" localSheetId="46">[26]INPUT!#REF!</definedName>
    <definedName name="CHN3R" localSheetId="40">[26]INPUT!#REF!</definedName>
    <definedName name="CHN3R" localSheetId="3">[26]INPUT!#REF!</definedName>
    <definedName name="CHN3R" localSheetId="12">[26]INPUT!#REF!</definedName>
    <definedName name="CHN3R" localSheetId="15">[26]INPUT!#REF!</definedName>
    <definedName name="CHN3R" localSheetId="44">[26]INPUT!#REF!</definedName>
    <definedName name="CHN3R" localSheetId="43">[26]INPUT!#REF!</definedName>
    <definedName name="CHN3R" localSheetId="42">[26]INPUT!#REF!</definedName>
    <definedName name="CHN3R">[26]INPUT!#REF!</definedName>
    <definedName name="CHN4L" localSheetId="4">[26]INPUT!#REF!</definedName>
    <definedName name="CHN4L" localSheetId="13">[26]INPUT!#REF!</definedName>
    <definedName name="CHN4L" localSheetId="35">[26]INPUT!#REF!</definedName>
    <definedName name="CHN4L" localSheetId="46">[26]INPUT!#REF!</definedName>
    <definedName name="CHN4L" localSheetId="40">[26]INPUT!#REF!</definedName>
    <definedName name="CHN4L" localSheetId="3">[26]INPUT!#REF!</definedName>
    <definedName name="CHN4L" localSheetId="12">[26]INPUT!#REF!</definedName>
    <definedName name="CHN4L" localSheetId="15">[26]INPUT!#REF!</definedName>
    <definedName name="CHN4L" localSheetId="44">[26]INPUT!#REF!</definedName>
    <definedName name="CHN4L" localSheetId="43">[26]INPUT!#REF!</definedName>
    <definedName name="CHN4L" localSheetId="42">[26]INPUT!#REF!</definedName>
    <definedName name="CHN4L">[26]INPUT!#REF!</definedName>
    <definedName name="CHN4R" localSheetId="4">[26]INPUT!#REF!</definedName>
    <definedName name="CHN4R" localSheetId="13">[26]INPUT!#REF!</definedName>
    <definedName name="CHN4R" localSheetId="35">[26]INPUT!#REF!</definedName>
    <definedName name="CHN4R" localSheetId="46">[26]INPUT!#REF!</definedName>
    <definedName name="CHN4R" localSheetId="40">[26]INPUT!#REF!</definedName>
    <definedName name="CHN4R" localSheetId="3">[26]INPUT!#REF!</definedName>
    <definedName name="CHN4R" localSheetId="12">[26]INPUT!#REF!</definedName>
    <definedName name="CHN4R" localSheetId="15">[26]INPUT!#REF!</definedName>
    <definedName name="CHN4R" localSheetId="44">[26]INPUT!#REF!</definedName>
    <definedName name="CHN4R" localSheetId="43">[26]INPUT!#REF!</definedName>
    <definedName name="CHN4R" localSheetId="42">[26]INPUT!#REF!</definedName>
    <definedName name="CHN4R">[26]INPUT!#REF!</definedName>
    <definedName name="CHN5L" localSheetId="4">[26]INPUT!#REF!</definedName>
    <definedName name="CHN5L" localSheetId="13">[26]INPUT!#REF!</definedName>
    <definedName name="CHN5L" localSheetId="35">[26]INPUT!#REF!</definedName>
    <definedName name="CHN5L" localSheetId="46">[26]INPUT!#REF!</definedName>
    <definedName name="CHN5L" localSheetId="40">[26]INPUT!#REF!</definedName>
    <definedName name="CHN5L" localSheetId="3">[26]INPUT!#REF!</definedName>
    <definedName name="CHN5L" localSheetId="12">[26]INPUT!#REF!</definedName>
    <definedName name="CHN5L" localSheetId="15">[26]INPUT!#REF!</definedName>
    <definedName name="CHN5L" localSheetId="44">[26]INPUT!#REF!</definedName>
    <definedName name="CHN5L" localSheetId="43">[26]INPUT!#REF!</definedName>
    <definedName name="CHN5L" localSheetId="42">[26]INPUT!#REF!</definedName>
    <definedName name="CHN5L">[26]INPUT!#REF!</definedName>
    <definedName name="CHN5R" localSheetId="4">[26]INPUT!#REF!</definedName>
    <definedName name="CHN5R" localSheetId="13">[26]INPUT!#REF!</definedName>
    <definedName name="CHN5R" localSheetId="35">[26]INPUT!#REF!</definedName>
    <definedName name="CHN5R" localSheetId="46">[26]INPUT!#REF!</definedName>
    <definedName name="CHN5R" localSheetId="40">[26]INPUT!#REF!</definedName>
    <definedName name="CHN5R" localSheetId="3">[26]INPUT!#REF!</definedName>
    <definedName name="CHN5R" localSheetId="12">[26]INPUT!#REF!</definedName>
    <definedName name="CHN5R" localSheetId="15">[26]INPUT!#REF!</definedName>
    <definedName name="CHN5R" localSheetId="44">[26]INPUT!#REF!</definedName>
    <definedName name="CHN5R" localSheetId="43">[26]INPUT!#REF!</definedName>
    <definedName name="CHN5R" localSheetId="42">[26]INPUT!#REF!</definedName>
    <definedName name="CHN5R">[26]INPUT!#REF!</definedName>
    <definedName name="CHN6L" localSheetId="4">[26]INPUT!#REF!</definedName>
    <definedName name="CHN6L" localSheetId="13">[26]INPUT!#REF!</definedName>
    <definedName name="CHN6L" localSheetId="35">[26]INPUT!#REF!</definedName>
    <definedName name="CHN6L" localSheetId="46">[26]INPUT!#REF!</definedName>
    <definedName name="CHN6L" localSheetId="40">[26]INPUT!#REF!</definedName>
    <definedName name="CHN6L" localSheetId="3">[26]INPUT!#REF!</definedName>
    <definedName name="CHN6L" localSheetId="12">[26]INPUT!#REF!</definedName>
    <definedName name="CHN6L" localSheetId="15">[26]INPUT!#REF!</definedName>
    <definedName name="CHN6L" localSheetId="44">[26]INPUT!#REF!</definedName>
    <definedName name="CHN6L" localSheetId="43">[26]INPUT!#REF!</definedName>
    <definedName name="CHN6L" localSheetId="42">[26]INPUT!#REF!</definedName>
    <definedName name="CHN6L">[26]INPUT!#REF!</definedName>
    <definedName name="CHN6R" localSheetId="4">[26]INPUT!#REF!</definedName>
    <definedName name="CHN6R" localSheetId="13">[26]INPUT!#REF!</definedName>
    <definedName name="CHN6R" localSheetId="35">[26]INPUT!#REF!</definedName>
    <definedName name="CHN6R" localSheetId="46">[26]INPUT!#REF!</definedName>
    <definedName name="CHN6R" localSheetId="40">[26]INPUT!#REF!</definedName>
    <definedName name="CHN6R" localSheetId="3">[26]INPUT!#REF!</definedName>
    <definedName name="CHN6R" localSheetId="12">[26]INPUT!#REF!</definedName>
    <definedName name="CHN6R" localSheetId="15">[26]INPUT!#REF!</definedName>
    <definedName name="CHN6R" localSheetId="44">[26]INPUT!#REF!</definedName>
    <definedName name="CHN6R" localSheetId="43">[26]INPUT!#REF!</definedName>
    <definedName name="CHN6R" localSheetId="42">[26]INPUT!#REF!</definedName>
    <definedName name="CHN6R">[26]INPUT!#REF!</definedName>
    <definedName name="CHN7L" localSheetId="4">[26]INPUT!#REF!</definedName>
    <definedName name="CHN7L" localSheetId="13">[26]INPUT!#REF!</definedName>
    <definedName name="CHN7L" localSheetId="35">[26]INPUT!#REF!</definedName>
    <definedName name="CHN7L" localSheetId="46">[26]INPUT!#REF!</definedName>
    <definedName name="CHN7L" localSheetId="40">[26]INPUT!#REF!</definedName>
    <definedName name="CHN7L" localSheetId="3">[26]INPUT!#REF!</definedName>
    <definedName name="CHN7L" localSheetId="12">[26]INPUT!#REF!</definedName>
    <definedName name="CHN7L" localSheetId="15">[26]INPUT!#REF!</definedName>
    <definedName name="CHN7L" localSheetId="44">[26]INPUT!#REF!</definedName>
    <definedName name="CHN7L" localSheetId="43">[26]INPUT!#REF!</definedName>
    <definedName name="CHN7L" localSheetId="42">[26]INPUT!#REF!</definedName>
    <definedName name="CHN7L">[26]INPUT!#REF!</definedName>
    <definedName name="CHN7R" localSheetId="4">[26]INPUT!#REF!</definedName>
    <definedName name="CHN7R" localSheetId="13">[26]INPUT!#REF!</definedName>
    <definedName name="CHN7R" localSheetId="35">[26]INPUT!#REF!</definedName>
    <definedName name="CHN7R" localSheetId="46">[26]INPUT!#REF!</definedName>
    <definedName name="CHN7R" localSheetId="40">[26]INPUT!#REF!</definedName>
    <definedName name="CHN7R" localSheetId="3">[26]INPUT!#REF!</definedName>
    <definedName name="CHN7R" localSheetId="12">[26]INPUT!#REF!</definedName>
    <definedName name="CHN7R" localSheetId="15">[26]INPUT!#REF!</definedName>
    <definedName name="CHN7R" localSheetId="44">[26]INPUT!#REF!</definedName>
    <definedName name="CHN7R" localSheetId="43">[26]INPUT!#REF!</definedName>
    <definedName name="CHN7R" localSheetId="42">[26]INPUT!#REF!</definedName>
    <definedName name="CHN7R">[26]INPUT!#REF!</definedName>
    <definedName name="CHN8L" localSheetId="4">[26]INPUT!#REF!</definedName>
    <definedName name="CHN8L" localSheetId="13">[26]INPUT!#REF!</definedName>
    <definedName name="CHN8L" localSheetId="35">[26]INPUT!#REF!</definedName>
    <definedName name="CHN8L" localSheetId="46">[26]INPUT!#REF!</definedName>
    <definedName name="CHN8L" localSheetId="40">[26]INPUT!#REF!</definedName>
    <definedName name="CHN8L" localSheetId="3">[26]INPUT!#REF!</definedName>
    <definedName name="CHN8L" localSheetId="12">[26]INPUT!#REF!</definedName>
    <definedName name="CHN8L" localSheetId="15">[26]INPUT!#REF!</definedName>
    <definedName name="CHN8L" localSheetId="44">[26]INPUT!#REF!</definedName>
    <definedName name="CHN8L" localSheetId="43">[26]INPUT!#REF!</definedName>
    <definedName name="CHN8L" localSheetId="42">[26]INPUT!#REF!</definedName>
    <definedName name="CHN8L">[26]INPUT!#REF!</definedName>
    <definedName name="CHN8R" localSheetId="4">[26]INPUT!#REF!</definedName>
    <definedName name="CHN8R" localSheetId="13">[26]INPUT!#REF!</definedName>
    <definedName name="CHN8R" localSheetId="35">[26]INPUT!#REF!</definedName>
    <definedName name="CHN8R" localSheetId="46">[26]INPUT!#REF!</definedName>
    <definedName name="CHN8R" localSheetId="40">[26]INPUT!#REF!</definedName>
    <definedName name="CHN8R" localSheetId="3">[26]INPUT!#REF!</definedName>
    <definedName name="CHN8R" localSheetId="12">[26]INPUT!#REF!</definedName>
    <definedName name="CHN8R" localSheetId="15">[26]INPUT!#REF!</definedName>
    <definedName name="CHN8R" localSheetId="44">[26]INPUT!#REF!</definedName>
    <definedName name="CHN8R" localSheetId="43">[26]INPUT!#REF!</definedName>
    <definedName name="CHN8R" localSheetId="42">[26]INPUT!#REF!</definedName>
    <definedName name="CHN8R">[26]INPUT!#REF!</definedName>
    <definedName name="CHN9L" localSheetId="4">[26]INPUT!#REF!</definedName>
    <definedName name="CHN9L" localSheetId="13">[26]INPUT!#REF!</definedName>
    <definedName name="CHN9L" localSheetId="35">[26]INPUT!#REF!</definedName>
    <definedName name="CHN9L" localSheetId="46">[26]INPUT!#REF!</definedName>
    <definedName name="CHN9L" localSheetId="40">[26]INPUT!#REF!</definedName>
    <definedName name="CHN9L" localSheetId="44">[26]INPUT!#REF!</definedName>
    <definedName name="CHN9L" localSheetId="43">[26]INPUT!#REF!</definedName>
    <definedName name="CHN9L" localSheetId="42">[26]INPUT!#REF!</definedName>
    <definedName name="CHN9L">[26]INPUT!#REF!</definedName>
    <definedName name="CHN9R" localSheetId="4">[26]INPUT!#REF!</definedName>
    <definedName name="CHN9R" localSheetId="13">[26]INPUT!#REF!</definedName>
    <definedName name="CHN9R" localSheetId="35">[26]INPUT!#REF!</definedName>
    <definedName name="CHN9R" localSheetId="46">[26]INPUT!#REF!</definedName>
    <definedName name="CHN9R" localSheetId="40">[26]INPUT!#REF!</definedName>
    <definedName name="CHN9R" localSheetId="44">[26]INPUT!#REF!</definedName>
    <definedName name="CHN9R" localSheetId="43">[26]INPUT!#REF!</definedName>
    <definedName name="CHN9R" localSheetId="42">[26]INPUT!#REF!</definedName>
    <definedName name="CHN9R">[26]INPUT!#REF!</definedName>
    <definedName name="CHO10L" localSheetId="4">[26]INPUT!#REF!</definedName>
    <definedName name="CHO10L" localSheetId="13">[26]INPUT!#REF!</definedName>
    <definedName name="CHO10L" localSheetId="35">[26]INPUT!#REF!</definedName>
    <definedName name="CHO10L" localSheetId="46">[26]INPUT!#REF!</definedName>
    <definedName name="CHO10L" localSheetId="40">[26]INPUT!#REF!</definedName>
    <definedName name="CHO10L" localSheetId="3">[26]INPUT!#REF!</definedName>
    <definedName name="CHO10L" localSheetId="12">[26]INPUT!#REF!</definedName>
    <definedName name="CHO10L" localSheetId="15">[26]INPUT!#REF!</definedName>
    <definedName name="CHO10L" localSheetId="44">[26]INPUT!#REF!</definedName>
    <definedName name="CHO10L" localSheetId="43">[26]INPUT!#REF!</definedName>
    <definedName name="CHO10L" localSheetId="42">[26]INPUT!#REF!</definedName>
    <definedName name="CHO10L">[26]INPUT!#REF!</definedName>
    <definedName name="CHO10R" localSheetId="4">[26]INPUT!#REF!</definedName>
    <definedName name="CHO10R" localSheetId="13">[26]INPUT!#REF!</definedName>
    <definedName name="CHO10R" localSheetId="35">[26]INPUT!#REF!</definedName>
    <definedName name="CHO10R" localSheetId="46">[26]INPUT!#REF!</definedName>
    <definedName name="CHO10R" localSheetId="40">[26]INPUT!#REF!</definedName>
    <definedName name="CHO10R" localSheetId="3">[26]INPUT!#REF!</definedName>
    <definedName name="CHO10R" localSheetId="12">[26]INPUT!#REF!</definedName>
    <definedName name="CHO10R" localSheetId="15">[26]INPUT!#REF!</definedName>
    <definedName name="CHO10R" localSheetId="44">[26]INPUT!#REF!</definedName>
    <definedName name="CHO10R" localSheetId="43">[26]INPUT!#REF!</definedName>
    <definedName name="CHO10R" localSheetId="42">[26]INPUT!#REF!</definedName>
    <definedName name="CHO10R">[26]INPUT!#REF!</definedName>
    <definedName name="CHO3L" localSheetId="4">[26]INPUT!#REF!</definedName>
    <definedName name="CHO3L" localSheetId="13">[26]INPUT!#REF!</definedName>
    <definedName name="CHO3L" localSheetId="35">[26]INPUT!#REF!</definedName>
    <definedName name="CHO3L" localSheetId="46">[26]INPUT!#REF!</definedName>
    <definedName name="CHO3L" localSheetId="40">[26]INPUT!#REF!</definedName>
    <definedName name="CHO3L" localSheetId="3">[26]INPUT!#REF!</definedName>
    <definedName name="CHO3L" localSheetId="12">[26]INPUT!#REF!</definedName>
    <definedName name="CHO3L" localSheetId="15">[26]INPUT!#REF!</definedName>
    <definedName name="CHO3L" localSheetId="44">[26]INPUT!#REF!</definedName>
    <definedName name="CHO3L" localSheetId="43">[26]INPUT!#REF!</definedName>
    <definedName name="CHO3L" localSheetId="42">[26]INPUT!#REF!</definedName>
    <definedName name="CHO3L">[26]INPUT!#REF!</definedName>
    <definedName name="CHO3R" localSheetId="4">[26]INPUT!#REF!</definedName>
    <definedName name="CHO3R" localSheetId="13">[26]INPUT!#REF!</definedName>
    <definedName name="CHO3R" localSheetId="35">[26]INPUT!#REF!</definedName>
    <definedName name="CHO3R" localSheetId="46">[26]INPUT!#REF!</definedName>
    <definedName name="CHO3R" localSheetId="40">[26]INPUT!#REF!</definedName>
    <definedName name="CHO3R" localSheetId="3">[26]INPUT!#REF!</definedName>
    <definedName name="CHO3R" localSheetId="12">[26]INPUT!#REF!</definedName>
    <definedName name="CHO3R" localSheetId="15">[26]INPUT!#REF!</definedName>
    <definedName name="CHO3R" localSheetId="44">[26]INPUT!#REF!</definedName>
    <definedName name="CHO3R" localSheetId="43">[26]INPUT!#REF!</definedName>
    <definedName name="CHO3R" localSheetId="42">[26]INPUT!#REF!</definedName>
    <definedName name="CHO3R">[26]INPUT!#REF!</definedName>
    <definedName name="CHO4L" localSheetId="4">[26]INPUT!#REF!</definedName>
    <definedName name="CHO4L" localSheetId="13">[26]INPUT!#REF!</definedName>
    <definedName name="CHO4L" localSheetId="35">[26]INPUT!#REF!</definedName>
    <definedName name="CHO4L" localSheetId="46">[26]INPUT!#REF!</definedName>
    <definedName name="CHO4L" localSheetId="40">[26]INPUT!#REF!</definedName>
    <definedName name="CHO4L" localSheetId="3">[26]INPUT!#REF!</definedName>
    <definedName name="CHO4L" localSheetId="12">[26]INPUT!#REF!</definedName>
    <definedName name="CHO4L" localSheetId="15">[26]INPUT!#REF!</definedName>
    <definedName name="CHO4L" localSheetId="44">[26]INPUT!#REF!</definedName>
    <definedName name="CHO4L" localSheetId="43">[26]INPUT!#REF!</definedName>
    <definedName name="CHO4L" localSheetId="42">[26]INPUT!#REF!</definedName>
    <definedName name="CHO4L">[26]INPUT!#REF!</definedName>
    <definedName name="CHO4R" localSheetId="4">[26]INPUT!#REF!</definedName>
    <definedName name="CHO4R" localSheetId="13">[26]INPUT!#REF!</definedName>
    <definedName name="CHO4R" localSheetId="35">[26]INPUT!#REF!</definedName>
    <definedName name="CHO4R" localSheetId="46">[26]INPUT!#REF!</definedName>
    <definedName name="CHO4R" localSheetId="40">[26]INPUT!#REF!</definedName>
    <definedName name="CHO4R" localSheetId="3">[26]INPUT!#REF!</definedName>
    <definedName name="CHO4R" localSheetId="12">[26]INPUT!#REF!</definedName>
    <definedName name="CHO4R" localSheetId="15">[26]INPUT!#REF!</definedName>
    <definedName name="CHO4R" localSheetId="44">[26]INPUT!#REF!</definedName>
    <definedName name="CHO4R" localSheetId="43">[26]INPUT!#REF!</definedName>
    <definedName name="CHO4R" localSheetId="42">[26]INPUT!#REF!</definedName>
    <definedName name="CHO4R">[26]INPUT!#REF!</definedName>
    <definedName name="CHO5L" localSheetId="4">[26]INPUT!#REF!</definedName>
    <definedName name="CHO5L" localSheetId="13">[26]INPUT!#REF!</definedName>
    <definedName name="CHO5L" localSheetId="35">[26]INPUT!#REF!</definedName>
    <definedName name="CHO5L" localSheetId="46">[26]INPUT!#REF!</definedName>
    <definedName name="CHO5L" localSheetId="40">[26]INPUT!#REF!</definedName>
    <definedName name="CHO5L" localSheetId="3">[26]INPUT!#REF!</definedName>
    <definedName name="CHO5L" localSheetId="12">[26]INPUT!#REF!</definedName>
    <definedName name="CHO5L" localSheetId="15">[26]INPUT!#REF!</definedName>
    <definedName name="CHO5L" localSheetId="44">[26]INPUT!#REF!</definedName>
    <definedName name="CHO5L" localSheetId="43">[26]INPUT!#REF!</definedName>
    <definedName name="CHO5L" localSheetId="42">[26]INPUT!#REF!</definedName>
    <definedName name="CHO5L">[26]INPUT!#REF!</definedName>
    <definedName name="CHO5R" localSheetId="4">[26]INPUT!#REF!</definedName>
    <definedName name="CHO5R" localSheetId="13">[26]INPUT!#REF!</definedName>
    <definedName name="CHO5R" localSheetId="35">[26]INPUT!#REF!</definedName>
    <definedName name="CHO5R" localSheetId="46">[26]INPUT!#REF!</definedName>
    <definedName name="CHO5R" localSheetId="40">[26]INPUT!#REF!</definedName>
    <definedName name="CHO5R" localSheetId="3">[26]INPUT!#REF!</definedName>
    <definedName name="CHO5R" localSheetId="12">[26]INPUT!#REF!</definedName>
    <definedName name="CHO5R" localSheetId="15">[26]INPUT!#REF!</definedName>
    <definedName name="CHO5R" localSheetId="44">[26]INPUT!#REF!</definedName>
    <definedName name="CHO5R" localSheetId="43">[26]INPUT!#REF!</definedName>
    <definedName name="CHO5R" localSheetId="42">[26]INPUT!#REF!</definedName>
    <definedName name="CHO5R">[26]INPUT!#REF!</definedName>
    <definedName name="CHO6L" localSheetId="4">[26]INPUT!#REF!</definedName>
    <definedName name="CHO6L" localSheetId="13">[26]INPUT!#REF!</definedName>
    <definedName name="CHO6L" localSheetId="35">[26]INPUT!#REF!</definedName>
    <definedName name="CHO6L" localSheetId="46">[26]INPUT!#REF!</definedName>
    <definedName name="CHO6L" localSheetId="40">[26]INPUT!#REF!</definedName>
    <definedName name="CHO6L" localSheetId="3">[26]INPUT!#REF!</definedName>
    <definedName name="CHO6L" localSheetId="12">[26]INPUT!#REF!</definedName>
    <definedName name="CHO6L" localSheetId="15">[26]INPUT!#REF!</definedName>
    <definedName name="CHO6L" localSheetId="44">[26]INPUT!#REF!</definedName>
    <definedName name="CHO6L" localSheetId="43">[26]INPUT!#REF!</definedName>
    <definedName name="CHO6L" localSheetId="42">[26]INPUT!#REF!</definedName>
    <definedName name="CHO6L">[26]INPUT!#REF!</definedName>
    <definedName name="CHO6R" localSheetId="4">[26]INPUT!#REF!</definedName>
    <definedName name="CHO6R" localSheetId="13">[26]INPUT!#REF!</definedName>
    <definedName name="CHO6R" localSheetId="35">[26]INPUT!#REF!</definedName>
    <definedName name="CHO6R" localSheetId="46">[26]INPUT!#REF!</definedName>
    <definedName name="CHO6R" localSheetId="40">[26]INPUT!#REF!</definedName>
    <definedName name="CHO6R" localSheetId="3">[26]INPUT!#REF!</definedName>
    <definedName name="CHO6R" localSheetId="12">[26]INPUT!#REF!</definedName>
    <definedName name="CHO6R" localSheetId="15">[26]INPUT!#REF!</definedName>
    <definedName name="CHO6R" localSheetId="44">[26]INPUT!#REF!</definedName>
    <definedName name="CHO6R" localSheetId="43">[26]INPUT!#REF!</definedName>
    <definedName name="CHO6R" localSheetId="42">[26]INPUT!#REF!</definedName>
    <definedName name="CHO6R">[26]INPUT!#REF!</definedName>
    <definedName name="CHO7L" localSheetId="4">[26]INPUT!#REF!</definedName>
    <definedName name="CHO7L" localSheetId="13">[26]INPUT!#REF!</definedName>
    <definedName name="CHO7L" localSheetId="35">[26]INPUT!#REF!</definedName>
    <definedName name="CHO7L" localSheetId="46">[26]INPUT!#REF!</definedName>
    <definedName name="CHO7L" localSheetId="40">[26]INPUT!#REF!</definedName>
    <definedName name="CHO7L" localSheetId="3">[26]INPUT!#REF!</definedName>
    <definedName name="CHO7L" localSheetId="12">[26]INPUT!#REF!</definedName>
    <definedName name="CHO7L" localSheetId="15">[26]INPUT!#REF!</definedName>
    <definedName name="CHO7L" localSheetId="44">[26]INPUT!#REF!</definedName>
    <definedName name="CHO7L" localSheetId="43">[26]INPUT!#REF!</definedName>
    <definedName name="CHO7L" localSheetId="42">[26]INPUT!#REF!</definedName>
    <definedName name="CHO7L">[26]INPUT!#REF!</definedName>
    <definedName name="CHO7R" localSheetId="4">[26]INPUT!#REF!</definedName>
    <definedName name="CHO7R" localSheetId="13">[26]INPUT!#REF!</definedName>
    <definedName name="CHO7R" localSheetId="35">[26]INPUT!#REF!</definedName>
    <definedName name="CHO7R" localSheetId="46">[26]INPUT!#REF!</definedName>
    <definedName name="CHO7R" localSheetId="40">[26]INPUT!#REF!</definedName>
    <definedName name="CHO7R" localSheetId="3">[26]INPUT!#REF!</definedName>
    <definedName name="CHO7R" localSheetId="12">[26]INPUT!#REF!</definedName>
    <definedName name="CHO7R" localSheetId="15">[26]INPUT!#REF!</definedName>
    <definedName name="CHO7R" localSheetId="44">[26]INPUT!#REF!</definedName>
    <definedName name="CHO7R" localSheetId="43">[26]INPUT!#REF!</definedName>
    <definedName name="CHO7R" localSheetId="42">[26]INPUT!#REF!</definedName>
    <definedName name="CHO7R">[26]INPUT!#REF!</definedName>
    <definedName name="CHO8L" localSheetId="4">[26]INPUT!#REF!</definedName>
    <definedName name="CHO8L" localSheetId="13">[26]INPUT!#REF!</definedName>
    <definedName name="CHO8L" localSheetId="35">[26]INPUT!#REF!</definedName>
    <definedName name="CHO8L" localSheetId="46">[26]INPUT!#REF!</definedName>
    <definedName name="CHO8L" localSheetId="40">[26]INPUT!#REF!</definedName>
    <definedName name="CHO8L" localSheetId="3">[26]INPUT!#REF!</definedName>
    <definedName name="CHO8L" localSheetId="12">[26]INPUT!#REF!</definedName>
    <definedName name="CHO8L" localSheetId="15">[26]INPUT!#REF!</definedName>
    <definedName name="CHO8L" localSheetId="44">[26]INPUT!#REF!</definedName>
    <definedName name="CHO8L" localSheetId="43">[26]INPUT!#REF!</definedName>
    <definedName name="CHO8L" localSheetId="42">[26]INPUT!#REF!</definedName>
    <definedName name="CHO8L">[26]INPUT!#REF!</definedName>
    <definedName name="CHO8R" localSheetId="4">[26]INPUT!#REF!</definedName>
    <definedName name="CHO8R" localSheetId="13">[26]INPUT!#REF!</definedName>
    <definedName name="CHO8R" localSheetId="35">[26]INPUT!#REF!</definedName>
    <definedName name="CHO8R" localSheetId="46">[26]INPUT!#REF!</definedName>
    <definedName name="CHO8R" localSheetId="40">[26]INPUT!#REF!</definedName>
    <definedName name="CHO8R" localSheetId="3">[26]INPUT!#REF!</definedName>
    <definedName name="CHO8R" localSheetId="12">[26]INPUT!#REF!</definedName>
    <definedName name="CHO8R" localSheetId="15">[26]INPUT!#REF!</definedName>
    <definedName name="CHO8R" localSheetId="44">[26]INPUT!#REF!</definedName>
    <definedName name="CHO8R" localSheetId="43">[26]INPUT!#REF!</definedName>
    <definedName name="CHO8R" localSheetId="42">[26]INPUT!#REF!</definedName>
    <definedName name="CHO8R">[26]INPUT!#REF!</definedName>
    <definedName name="CHO9L" localSheetId="4">[26]INPUT!#REF!</definedName>
    <definedName name="CHO9L" localSheetId="13">[26]INPUT!#REF!</definedName>
    <definedName name="CHO9L" localSheetId="35">[26]INPUT!#REF!</definedName>
    <definedName name="CHO9L" localSheetId="46">[26]INPUT!#REF!</definedName>
    <definedName name="CHO9L" localSheetId="40">[26]INPUT!#REF!</definedName>
    <definedName name="CHO9L" localSheetId="3">[26]INPUT!#REF!</definedName>
    <definedName name="CHO9L" localSheetId="12">[26]INPUT!#REF!</definedName>
    <definedName name="CHO9L" localSheetId="15">[26]INPUT!#REF!</definedName>
    <definedName name="CHO9L" localSheetId="44">[26]INPUT!#REF!</definedName>
    <definedName name="CHO9L" localSheetId="43">[26]INPUT!#REF!</definedName>
    <definedName name="CHO9L" localSheetId="42">[26]INPUT!#REF!</definedName>
    <definedName name="CHO9L">[26]INPUT!#REF!</definedName>
    <definedName name="CHO9R" localSheetId="4">[26]INPUT!#REF!</definedName>
    <definedName name="CHO9R" localSheetId="13">[26]INPUT!#REF!</definedName>
    <definedName name="CHO9R" localSheetId="35">[26]INPUT!#REF!</definedName>
    <definedName name="CHO9R" localSheetId="46">[26]INPUT!#REF!</definedName>
    <definedName name="CHO9R" localSheetId="40">[26]INPUT!#REF!</definedName>
    <definedName name="CHO9R" localSheetId="3">[26]INPUT!#REF!</definedName>
    <definedName name="CHO9R" localSheetId="12">[26]INPUT!#REF!</definedName>
    <definedName name="CHO9R" localSheetId="15">[26]INPUT!#REF!</definedName>
    <definedName name="CHO9R" localSheetId="44">[26]INPUT!#REF!</definedName>
    <definedName name="CHO9R" localSheetId="43">[26]INPUT!#REF!</definedName>
    <definedName name="CHO9R" localSheetId="42">[26]INPUT!#REF!</definedName>
    <definedName name="CHO9R">[26]INPUT!#REF!</definedName>
    <definedName name="CHP10L" localSheetId="4">[26]INPUT!#REF!</definedName>
    <definedName name="CHP10L" localSheetId="13">[26]INPUT!#REF!</definedName>
    <definedName name="CHP10L" localSheetId="35">[26]INPUT!#REF!</definedName>
    <definedName name="CHP10L" localSheetId="46">[26]INPUT!#REF!</definedName>
    <definedName name="CHP10L" localSheetId="40">[26]INPUT!#REF!</definedName>
    <definedName name="CHP10L" localSheetId="3">[26]INPUT!#REF!</definedName>
    <definedName name="CHP10L" localSheetId="12">[26]INPUT!#REF!</definedName>
    <definedName name="CHP10L" localSheetId="15">[26]INPUT!#REF!</definedName>
    <definedName name="CHP10L" localSheetId="44">[26]INPUT!#REF!</definedName>
    <definedName name="CHP10L" localSheetId="43">[26]INPUT!#REF!</definedName>
    <definedName name="CHP10L" localSheetId="42">[26]INPUT!#REF!</definedName>
    <definedName name="CHP10L">[26]INPUT!#REF!</definedName>
    <definedName name="CHP10R" localSheetId="4">[26]INPUT!#REF!</definedName>
    <definedName name="CHP10R" localSheetId="13">[26]INPUT!#REF!</definedName>
    <definedName name="CHP10R" localSheetId="35">[26]INPUT!#REF!</definedName>
    <definedName name="CHP10R" localSheetId="46">[26]INPUT!#REF!</definedName>
    <definedName name="CHP10R" localSheetId="40">[26]INPUT!#REF!</definedName>
    <definedName name="CHP10R" localSheetId="3">[26]INPUT!#REF!</definedName>
    <definedName name="CHP10R" localSheetId="12">[26]INPUT!#REF!</definedName>
    <definedName name="CHP10R" localSheetId="15">[26]INPUT!#REF!</definedName>
    <definedName name="CHP10R" localSheetId="44">[26]INPUT!#REF!</definedName>
    <definedName name="CHP10R" localSheetId="43">[26]INPUT!#REF!</definedName>
    <definedName name="CHP10R" localSheetId="42">[26]INPUT!#REF!</definedName>
    <definedName name="CHP10R">[26]INPUT!#REF!</definedName>
    <definedName name="CHP3L" localSheetId="4">[26]INPUT!#REF!</definedName>
    <definedName name="CHP3L" localSheetId="13">[26]INPUT!#REF!</definedName>
    <definedName name="CHP3L" localSheetId="35">[26]INPUT!#REF!</definedName>
    <definedName name="CHP3L" localSheetId="46">[26]INPUT!#REF!</definedName>
    <definedName name="CHP3L" localSheetId="40">[26]INPUT!#REF!</definedName>
    <definedName name="CHP3L" localSheetId="3">[26]INPUT!#REF!</definedName>
    <definedName name="CHP3L" localSheetId="12">[26]INPUT!#REF!</definedName>
    <definedName name="CHP3L" localSheetId="15">[26]INPUT!#REF!</definedName>
    <definedName name="CHP3L" localSheetId="44">[26]INPUT!#REF!</definedName>
    <definedName name="CHP3L" localSheetId="43">[26]INPUT!#REF!</definedName>
    <definedName name="CHP3L" localSheetId="42">[26]INPUT!#REF!</definedName>
    <definedName name="CHP3L">[26]INPUT!#REF!</definedName>
    <definedName name="CHP3R" localSheetId="4">[26]INPUT!#REF!</definedName>
    <definedName name="CHP3R" localSheetId="13">[26]INPUT!#REF!</definedName>
    <definedName name="CHP3R" localSheetId="35">[26]INPUT!#REF!</definedName>
    <definedName name="CHP3R" localSheetId="46">[26]INPUT!#REF!</definedName>
    <definedName name="CHP3R" localSheetId="40">[26]INPUT!#REF!</definedName>
    <definedName name="CHP3R" localSheetId="3">[26]INPUT!#REF!</definedName>
    <definedName name="CHP3R" localSheetId="12">[26]INPUT!#REF!</definedName>
    <definedName name="CHP3R" localSheetId="15">[26]INPUT!#REF!</definedName>
    <definedName name="CHP3R" localSheetId="44">[26]INPUT!#REF!</definedName>
    <definedName name="CHP3R" localSheetId="43">[26]INPUT!#REF!</definedName>
    <definedName name="CHP3R" localSheetId="42">[26]INPUT!#REF!</definedName>
    <definedName name="CHP3R">[26]INPUT!#REF!</definedName>
    <definedName name="CHP4L" localSheetId="4">[26]INPUT!#REF!</definedName>
    <definedName name="CHP4L" localSheetId="13">[26]INPUT!#REF!</definedName>
    <definedName name="CHP4L" localSheetId="35">[26]INPUT!#REF!</definedName>
    <definedName name="CHP4L" localSheetId="46">[26]INPUT!#REF!</definedName>
    <definedName name="CHP4L" localSheetId="40">[26]INPUT!#REF!</definedName>
    <definedName name="CHP4L" localSheetId="3">[26]INPUT!#REF!</definedName>
    <definedName name="CHP4L" localSheetId="12">[26]INPUT!#REF!</definedName>
    <definedName name="CHP4L" localSheetId="15">[26]INPUT!#REF!</definedName>
    <definedName name="CHP4L" localSheetId="44">[26]INPUT!#REF!</definedName>
    <definedName name="CHP4L" localSheetId="43">[26]INPUT!#REF!</definedName>
    <definedName name="CHP4L" localSheetId="42">[26]INPUT!#REF!</definedName>
    <definedName name="CHP4L">[26]INPUT!#REF!</definedName>
    <definedName name="CHP4R" localSheetId="4">[26]INPUT!#REF!</definedName>
    <definedName name="CHP4R" localSheetId="13">[26]INPUT!#REF!</definedName>
    <definedName name="CHP4R" localSheetId="35">[26]INPUT!#REF!</definedName>
    <definedName name="CHP4R" localSheetId="46">[26]INPUT!#REF!</definedName>
    <definedName name="CHP4R" localSheetId="40">[26]INPUT!#REF!</definedName>
    <definedName name="CHP4R" localSheetId="3">[26]INPUT!#REF!</definedName>
    <definedName name="CHP4R" localSheetId="12">[26]INPUT!#REF!</definedName>
    <definedName name="CHP4R" localSheetId="15">[26]INPUT!#REF!</definedName>
    <definedName name="CHP4R" localSheetId="44">[26]INPUT!#REF!</definedName>
    <definedName name="CHP4R" localSheetId="43">[26]INPUT!#REF!</definedName>
    <definedName name="CHP4R" localSheetId="42">[26]INPUT!#REF!</definedName>
    <definedName name="CHP4R">[26]INPUT!#REF!</definedName>
    <definedName name="CHP5L" localSheetId="4">[26]INPUT!#REF!</definedName>
    <definedName name="CHP5L" localSheetId="13">[26]INPUT!#REF!</definedName>
    <definedName name="CHP5L" localSheetId="35">[26]INPUT!#REF!</definedName>
    <definedName name="CHP5L" localSheetId="46">[26]INPUT!#REF!</definedName>
    <definedName name="CHP5L" localSheetId="40">[26]INPUT!#REF!</definedName>
    <definedName name="CHP5L" localSheetId="3">[26]INPUT!#REF!</definedName>
    <definedName name="CHP5L" localSheetId="12">[26]INPUT!#REF!</definedName>
    <definedName name="CHP5L" localSheetId="15">[26]INPUT!#REF!</definedName>
    <definedName name="CHP5L" localSheetId="44">[26]INPUT!#REF!</definedName>
    <definedName name="CHP5L" localSheetId="43">[26]INPUT!#REF!</definedName>
    <definedName name="CHP5L" localSheetId="42">[26]INPUT!#REF!</definedName>
    <definedName name="CHP5L">[26]INPUT!#REF!</definedName>
    <definedName name="CHP5R" localSheetId="4">[26]INPUT!#REF!</definedName>
    <definedName name="CHP5R" localSheetId="13">[26]INPUT!#REF!</definedName>
    <definedName name="CHP5R" localSheetId="35">[26]INPUT!#REF!</definedName>
    <definedName name="CHP5R" localSheetId="46">[26]INPUT!#REF!</definedName>
    <definedName name="CHP5R" localSheetId="40">[26]INPUT!#REF!</definedName>
    <definedName name="CHP5R" localSheetId="3">[26]INPUT!#REF!</definedName>
    <definedName name="CHP5R" localSheetId="12">[26]INPUT!#REF!</definedName>
    <definedName name="CHP5R" localSheetId="15">[26]INPUT!#REF!</definedName>
    <definedName name="CHP5R" localSheetId="44">[26]INPUT!#REF!</definedName>
    <definedName name="CHP5R" localSheetId="43">[26]INPUT!#REF!</definedName>
    <definedName name="CHP5R" localSheetId="42">[26]INPUT!#REF!</definedName>
    <definedName name="CHP5R">[26]INPUT!#REF!</definedName>
    <definedName name="CHP6L" localSheetId="4">[26]INPUT!#REF!</definedName>
    <definedName name="CHP6L" localSheetId="13">[26]INPUT!#REF!</definedName>
    <definedName name="CHP6L" localSheetId="35">[26]INPUT!#REF!</definedName>
    <definedName name="CHP6L" localSheetId="46">[26]INPUT!#REF!</definedName>
    <definedName name="CHP6L" localSheetId="40">[26]INPUT!#REF!</definedName>
    <definedName name="CHP6L" localSheetId="3">[26]INPUT!#REF!</definedName>
    <definedName name="CHP6L" localSheetId="12">[26]INPUT!#REF!</definedName>
    <definedName name="CHP6L" localSheetId="15">[26]INPUT!#REF!</definedName>
    <definedName name="CHP6L" localSheetId="44">[26]INPUT!#REF!</definedName>
    <definedName name="CHP6L" localSheetId="43">[26]INPUT!#REF!</definedName>
    <definedName name="CHP6L" localSheetId="42">[26]INPUT!#REF!</definedName>
    <definedName name="CHP6L">[26]INPUT!#REF!</definedName>
    <definedName name="CHP6R" localSheetId="4">[26]INPUT!#REF!</definedName>
    <definedName name="CHP6R" localSheetId="13">[26]INPUT!#REF!</definedName>
    <definedName name="CHP6R" localSheetId="35">[26]INPUT!#REF!</definedName>
    <definedName name="CHP6R" localSheetId="46">[26]INPUT!#REF!</definedName>
    <definedName name="CHP6R" localSheetId="40">[26]INPUT!#REF!</definedName>
    <definedName name="CHP6R" localSheetId="3">[26]INPUT!#REF!</definedName>
    <definedName name="CHP6R" localSheetId="12">[26]INPUT!#REF!</definedName>
    <definedName name="CHP6R" localSheetId="15">[26]INPUT!#REF!</definedName>
    <definedName name="CHP6R" localSheetId="44">[26]INPUT!#REF!</definedName>
    <definedName name="CHP6R" localSheetId="43">[26]INPUT!#REF!</definedName>
    <definedName name="CHP6R" localSheetId="42">[26]INPUT!#REF!</definedName>
    <definedName name="CHP6R">[26]INPUT!#REF!</definedName>
    <definedName name="CHP7L" localSheetId="4">[26]INPUT!#REF!</definedName>
    <definedName name="CHP7L" localSheetId="13">[26]INPUT!#REF!</definedName>
    <definedName name="CHP7L" localSheetId="35">[26]INPUT!#REF!</definedName>
    <definedName name="CHP7L" localSheetId="46">[26]INPUT!#REF!</definedName>
    <definedName name="CHP7L" localSheetId="40">[26]INPUT!#REF!</definedName>
    <definedName name="CHP7L" localSheetId="3">[26]INPUT!#REF!</definedName>
    <definedName name="CHP7L" localSheetId="12">[26]INPUT!#REF!</definedName>
    <definedName name="CHP7L" localSheetId="15">[26]INPUT!#REF!</definedName>
    <definedName name="CHP7L" localSheetId="44">[26]INPUT!#REF!</definedName>
    <definedName name="CHP7L" localSheetId="43">[26]INPUT!#REF!</definedName>
    <definedName name="CHP7L" localSheetId="42">[26]INPUT!#REF!</definedName>
    <definedName name="CHP7L">[26]INPUT!#REF!</definedName>
    <definedName name="CHP7R" localSheetId="4">[26]INPUT!#REF!</definedName>
    <definedName name="CHP7R" localSheetId="13">[26]INPUT!#REF!</definedName>
    <definedName name="CHP7R" localSheetId="35">[26]INPUT!#REF!</definedName>
    <definedName name="CHP7R" localSheetId="46">[26]INPUT!#REF!</definedName>
    <definedName name="CHP7R" localSheetId="40">[26]INPUT!#REF!</definedName>
    <definedName name="CHP7R" localSheetId="3">[26]INPUT!#REF!</definedName>
    <definedName name="CHP7R" localSheetId="12">[26]INPUT!#REF!</definedName>
    <definedName name="CHP7R" localSheetId="15">[26]INPUT!#REF!</definedName>
    <definedName name="CHP7R" localSheetId="44">[26]INPUT!#REF!</definedName>
    <definedName name="CHP7R" localSheetId="43">[26]INPUT!#REF!</definedName>
    <definedName name="CHP7R" localSheetId="42">[26]INPUT!#REF!</definedName>
    <definedName name="CHP7R">[26]INPUT!#REF!</definedName>
    <definedName name="CHP8L" localSheetId="4">[26]INPUT!#REF!</definedName>
    <definedName name="CHP8L" localSheetId="13">[26]INPUT!#REF!</definedName>
    <definedName name="CHP8L" localSheetId="35">[26]INPUT!#REF!</definedName>
    <definedName name="CHP8L" localSheetId="46">[26]INPUT!#REF!</definedName>
    <definedName name="CHP8L" localSheetId="40">[26]INPUT!#REF!</definedName>
    <definedName name="CHP8L" localSheetId="3">[26]INPUT!#REF!</definedName>
    <definedName name="CHP8L" localSheetId="12">[26]INPUT!#REF!</definedName>
    <definedName name="CHP8L" localSheetId="15">[26]INPUT!#REF!</definedName>
    <definedName name="CHP8L" localSheetId="44">[26]INPUT!#REF!</definedName>
    <definedName name="CHP8L" localSheetId="43">[26]INPUT!#REF!</definedName>
    <definedName name="CHP8L" localSheetId="42">[26]INPUT!#REF!</definedName>
    <definedName name="CHP8L">[26]INPUT!#REF!</definedName>
    <definedName name="CHP8R" localSheetId="4">[26]INPUT!#REF!</definedName>
    <definedName name="CHP8R" localSheetId="13">[26]INPUT!#REF!</definedName>
    <definedName name="CHP8R" localSheetId="35">[26]INPUT!#REF!</definedName>
    <definedName name="CHP8R" localSheetId="46">[26]INPUT!#REF!</definedName>
    <definedName name="CHP8R" localSheetId="40">[26]INPUT!#REF!</definedName>
    <definedName name="CHP8R" localSheetId="3">[26]INPUT!#REF!</definedName>
    <definedName name="CHP8R" localSheetId="12">[26]INPUT!#REF!</definedName>
    <definedName name="CHP8R" localSheetId="15">[26]INPUT!#REF!</definedName>
    <definedName name="CHP8R" localSheetId="44">[26]INPUT!#REF!</definedName>
    <definedName name="CHP8R" localSheetId="43">[26]INPUT!#REF!</definedName>
    <definedName name="CHP8R" localSheetId="42">[26]INPUT!#REF!</definedName>
    <definedName name="CHP8R">[26]INPUT!#REF!</definedName>
    <definedName name="CHP9L" localSheetId="4">[26]INPUT!#REF!</definedName>
    <definedName name="CHP9L" localSheetId="13">[26]INPUT!#REF!</definedName>
    <definedName name="CHP9L" localSheetId="35">[26]INPUT!#REF!</definedName>
    <definedName name="CHP9L" localSheetId="46">[26]INPUT!#REF!</definedName>
    <definedName name="CHP9L" localSheetId="40">[26]INPUT!#REF!</definedName>
    <definedName name="CHP9L" localSheetId="3">[26]INPUT!#REF!</definedName>
    <definedName name="CHP9L" localSheetId="12">[26]INPUT!#REF!</definedName>
    <definedName name="CHP9L" localSheetId="15">[26]INPUT!#REF!</definedName>
    <definedName name="CHP9L" localSheetId="44">[26]INPUT!#REF!</definedName>
    <definedName name="CHP9L" localSheetId="43">[26]INPUT!#REF!</definedName>
    <definedName name="CHP9L" localSheetId="42">[26]INPUT!#REF!</definedName>
    <definedName name="CHP9L">[26]INPUT!#REF!</definedName>
    <definedName name="CHP9R" localSheetId="4">[26]INPUT!#REF!</definedName>
    <definedName name="CHP9R" localSheetId="13">[26]INPUT!#REF!</definedName>
    <definedName name="CHP9R" localSheetId="35">[26]INPUT!#REF!</definedName>
    <definedName name="CHP9R" localSheetId="46">[26]INPUT!#REF!</definedName>
    <definedName name="CHP9R" localSheetId="40">[26]INPUT!#REF!</definedName>
    <definedName name="CHP9R" localSheetId="3">[26]INPUT!#REF!</definedName>
    <definedName name="CHP9R" localSheetId="12">[26]INPUT!#REF!</definedName>
    <definedName name="CHP9R" localSheetId="15">[26]INPUT!#REF!</definedName>
    <definedName name="CHP9R" localSheetId="44">[26]INPUT!#REF!</definedName>
    <definedName name="CHP9R" localSheetId="43">[26]INPUT!#REF!</definedName>
    <definedName name="CHP9R" localSheetId="42">[26]INPUT!#REF!</definedName>
    <definedName name="CHP9R">[26]INPUT!#REF!</definedName>
    <definedName name="CHQ10L" localSheetId="4">[26]INPUT!#REF!</definedName>
    <definedName name="CHQ10L" localSheetId="13">[26]INPUT!#REF!</definedName>
    <definedName name="CHQ10L" localSheetId="35">[26]INPUT!#REF!</definedName>
    <definedName name="CHQ10L" localSheetId="46">[26]INPUT!#REF!</definedName>
    <definedName name="CHQ10L" localSheetId="40">[26]INPUT!#REF!</definedName>
    <definedName name="CHQ10L" localSheetId="3">[26]INPUT!#REF!</definedName>
    <definedName name="CHQ10L" localSheetId="12">[26]INPUT!#REF!</definedName>
    <definedName name="CHQ10L" localSheetId="15">[26]INPUT!#REF!</definedName>
    <definedName name="CHQ10L" localSheetId="44">[26]INPUT!#REF!</definedName>
    <definedName name="CHQ10L" localSheetId="43">[26]INPUT!#REF!</definedName>
    <definedName name="CHQ10L" localSheetId="42">[26]INPUT!#REF!</definedName>
    <definedName name="CHQ10L">[26]INPUT!#REF!</definedName>
    <definedName name="CHQ10R" localSheetId="4">[26]INPUT!#REF!</definedName>
    <definedName name="CHQ10R" localSheetId="13">[26]INPUT!#REF!</definedName>
    <definedName name="CHQ10R" localSheetId="35">[26]INPUT!#REF!</definedName>
    <definedName name="CHQ10R" localSheetId="46">[26]INPUT!#REF!</definedName>
    <definedName name="CHQ10R" localSheetId="40">[26]INPUT!#REF!</definedName>
    <definedName name="CHQ10R" localSheetId="3">[26]INPUT!#REF!</definedName>
    <definedName name="CHQ10R" localSheetId="12">[26]INPUT!#REF!</definedName>
    <definedName name="CHQ10R" localSheetId="15">[26]INPUT!#REF!</definedName>
    <definedName name="CHQ10R" localSheetId="44">[26]INPUT!#REF!</definedName>
    <definedName name="CHQ10R" localSheetId="43">[26]INPUT!#REF!</definedName>
    <definedName name="CHQ10R" localSheetId="42">[26]INPUT!#REF!</definedName>
    <definedName name="CHQ10R">[26]INPUT!#REF!</definedName>
    <definedName name="CHQ3L" localSheetId="4">[26]INPUT!#REF!</definedName>
    <definedName name="CHQ3L" localSheetId="13">[26]INPUT!#REF!</definedName>
    <definedName name="CHQ3L" localSheetId="35">[26]INPUT!#REF!</definedName>
    <definedName name="CHQ3L" localSheetId="46">[26]INPUT!#REF!</definedName>
    <definedName name="CHQ3L" localSheetId="40">[26]INPUT!#REF!</definedName>
    <definedName name="CHQ3L" localSheetId="3">[26]INPUT!#REF!</definedName>
    <definedName name="CHQ3L" localSheetId="12">[26]INPUT!#REF!</definedName>
    <definedName name="CHQ3L" localSheetId="15">[26]INPUT!#REF!</definedName>
    <definedName name="CHQ3L" localSheetId="44">[26]INPUT!#REF!</definedName>
    <definedName name="CHQ3L" localSheetId="43">[26]INPUT!#REF!</definedName>
    <definedName name="CHQ3L" localSheetId="42">[26]INPUT!#REF!</definedName>
    <definedName name="CHQ3L">[26]INPUT!#REF!</definedName>
    <definedName name="CHQ3R" localSheetId="4">[26]INPUT!#REF!</definedName>
    <definedName name="CHQ3R" localSheetId="13">[26]INPUT!#REF!</definedName>
    <definedName name="CHQ3R" localSheetId="35">[26]INPUT!#REF!</definedName>
    <definedName name="CHQ3R" localSheetId="46">[26]INPUT!#REF!</definedName>
    <definedName name="CHQ3R" localSheetId="40">[26]INPUT!#REF!</definedName>
    <definedName name="CHQ3R" localSheetId="3">[26]INPUT!#REF!</definedName>
    <definedName name="CHQ3R" localSheetId="12">[26]INPUT!#REF!</definedName>
    <definedName name="CHQ3R" localSheetId="15">[26]INPUT!#REF!</definedName>
    <definedName name="CHQ3R" localSheetId="44">[26]INPUT!#REF!</definedName>
    <definedName name="CHQ3R" localSheetId="43">[26]INPUT!#REF!</definedName>
    <definedName name="CHQ3R" localSheetId="42">[26]INPUT!#REF!</definedName>
    <definedName name="CHQ3R">[26]INPUT!#REF!</definedName>
    <definedName name="CHQ4L" localSheetId="4">[26]INPUT!#REF!</definedName>
    <definedName name="CHQ4L" localSheetId="13">[26]INPUT!#REF!</definedName>
    <definedName name="CHQ4L" localSheetId="35">[26]INPUT!#REF!</definedName>
    <definedName name="CHQ4L" localSheetId="46">[26]INPUT!#REF!</definedName>
    <definedName name="CHQ4L" localSheetId="40">[26]INPUT!#REF!</definedName>
    <definedName name="CHQ4L" localSheetId="3">[26]INPUT!#REF!</definedName>
    <definedName name="CHQ4L" localSheetId="12">[26]INPUT!#REF!</definedName>
    <definedName name="CHQ4L" localSheetId="15">[26]INPUT!#REF!</definedName>
    <definedName name="CHQ4L" localSheetId="44">[26]INPUT!#REF!</definedName>
    <definedName name="CHQ4L" localSheetId="43">[26]INPUT!#REF!</definedName>
    <definedName name="CHQ4L" localSheetId="42">[26]INPUT!#REF!</definedName>
    <definedName name="CHQ4L">[26]INPUT!#REF!</definedName>
    <definedName name="CHQ4R" localSheetId="4">[26]INPUT!#REF!</definedName>
    <definedName name="CHQ4R" localSheetId="13">[26]INPUT!#REF!</definedName>
    <definedName name="CHQ4R" localSheetId="35">[26]INPUT!#REF!</definedName>
    <definedName name="CHQ4R" localSheetId="46">[26]INPUT!#REF!</definedName>
    <definedName name="CHQ4R" localSheetId="40">[26]INPUT!#REF!</definedName>
    <definedName name="CHQ4R" localSheetId="3">[26]INPUT!#REF!</definedName>
    <definedName name="CHQ4R" localSheetId="12">[26]INPUT!#REF!</definedName>
    <definedName name="CHQ4R" localSheetId="15">[26]INPUT!#REF!</definedName>
    <definedName name="CHQ4R" localSheetId="44">[26]INPUT!#REF!</definedName>
    <definedName name="CHQ4R" localSheetId="43">[26]INPUT!#REF!</definedName>
    <definedName name="CHQ4R" localSheetId="42">[26]INPUT!#REF!</definedName>
    <definedName name="CHQ4R">[26]INPUT!#REF!</definedName>
    <definedName name="CHQ5L" localSheetId="4">[26]INPUT!#REF!</definedName>
    <definedName name="CHQ5L" localSheetId="13">[26]INPUT!#REF!</definedName>
    <definedName name="CHQ5L" localSheetId="35">[26]INPUT!#REF!</definedName>
    <definedName name="CHQ5L" localSheetId="46">[26]INPUT!#REF!</definedName>
    <definedName name="CHQ5L" localSheetId="40">[26]INPUT!#REF!</definedName>
    <definedName name="CHQ5L" localSheetId="3">[26]INPUT!#REF!</definedName>
    <definedName name="CHQ5L" localSheetId="12">[26]INPUT!#REF!</definedName>
    <definedName name="CHQ5L" localSheetId="15">[26]INPUT!#REF!</definedName>
    <definedName name="CHQ5L" localSheetId="44">[26]INPUT!#REF!</definedName>
    <definedName name="CHQ5L" localSheetId="43">[26]INPUT!#REF!</definedName>
    <definedName name="CHQ5L" localSheetId="42">[26]INPUT!#REF!</definedName>
    <definedName name="CHQ5L">[26]INPUT!#REF!</definedName>
    <definedName name="CHQ5R" localSheetId="4">[26]INPUT!#REF!</definedName>
    <definedName name="CHQ5R" localSheetId="13">[26]INPUT!#REF!</definedName>
    <definedName name="CHQ5R" localSheetId="35">[26]INPUT!#REF!</definedName>
    <definedName name="CHQ5R" localSheetId="46">[26]INPUT!#REF!</definedName>
    <definedName name="CHQ5R" localSheetId="40">[26]INPUT!#REF!</definedName>
    <definedName name="CHQ5R" localSheetId="3">[26]INPUT!#REF!</definedName>
    <definedName name="CHQ5R" localSheetId="12">[26]INPUT!#REF!</definedName>
    <definedName name="CHQ5R" localSheetId="15">[26]INPUT!#REF!</definedName>
    <definedName name="CHQ5R" localSheetId="44">[26]INPUT!#REF!</definedName>
    <definedName name="CHQ5R" localSheetId="43">[26]INPUT!#REF!</definedName>
    <definedName name="CHQ5R" localSheetId="42">[26]INPUT!#REF!</definedName>
    <definedName name="CHQ5R">[26]INPUT!#REF!</definedName>
    <definedName name="CHQ6L" localSheetId="4">[26]INPUT!#REF!</definedName>
    <definedName name="CHQ6L" localSheetId="13">[26]INPUT!#REF!</definedName>
    <definedName name="CHQ6L" localSheetId="35">[26]INPUT!#REF!</definedName>
    <definedName name="CHQ6L" localSheetId="46">[26]INPUT!#REF!</definedName>
    <definedName name="CHQ6L" localSheetId="40">[26]INPUT!#REF!</definedName>
    <definedName name="CHQ6L" localSheetId="3">[26]INPUT!#REF!</definedName>
    <definedName name="CHQ6L" localSheetId="12">[26]INPUT!#REF!</definedName>
    <definedName name="CHQ6L" localSheetId="15">[26]INPUT!#REF!</definedName>
    <definedName name="CHQ6L" localSheetId="44">[26]INPUT!#REF!</definedName>
    <definedName name="CHQ6L" localSheetId="43">[26]INPUT!#REF!</definedName>
    <definedName name="CHQ6L" localSheetId="42">[26]INPUT!#REF!</definedName>
    <definedName name="CHQ6L">[26]INPUT!#REF!</definedName>
    <definedName name="CHQ6R" localSheetId="4">[26]INPUT!#REF!</definedName>
    <definedName name="CHQ6R" localSheetId="13">[26]INPUT!#REF!</definedName>
    <definedName name="CHQ6R" localSheetId="35">[26]INPUT!#REF!</definedName>
    <definedName name="CHQ6R" localSheetId="46">[26]INPUT!#REF!</definedName>
    <definedName name="CHQ6R" localSheetId="40">[26]INPUT!#REF!</definedName>
    <definedName name="CHQ6R" localSheetId="3">[26]INPUT!#REF!</definedName>
    <definedName name="CHQ6R" localSheetId="12">[26]INPUT!#REF!</definedName>
    <definedName name="CHQ6R" localSheetId="15">[26]INPUT!#REF!</definedName>
    <definedName name="CHQ6R" localSheetId="44">[26]INPUT!#REF!</definedName>
    <definedName name="CHQ6R" localSheetId="43">[26]INPUT!#REF!</definedName>
    <definedName name="CHQ6R" localSheetId="42">[26]INPUT!#REF!</definedName>
    <definedName name="CHQ6R">[26]INPUT!#REF!</definedName>
    <definedName name="CHQ7L" localSheetId="4">[26]INPUT!#REF!</definedName>
    <definedName name="CHQ7L" localSheetId="13">[26]INPUT!#REF!</definedName>
    <definedName name="CHQ7L" localSheetId="35">[26]INPUT!#REF!</definedName>
    <definedName name="CHQ7L" localSheetId="46">[26]INPUT!#REF!</definedName>
    <definedName name="CHQ7L" localSheetId="40">[26]INPUT!#REF!</definedName>
    <definedName name="CHQ7L" localSheetId="3">[26]INPUT!#REF!</definedName>
    <definedName name="CHQ7L" localSheetId="12">[26]INPUT!#REF!</definedName>
    <definedName name="CHQ7L" localSheetId="15">[26]INPUT!#REF!</definedName>
    <definedName name="CHQ7L" localSheetId="44">[26]INPUT!#REF!</definedName>
    <definedName name="CHQ7L" localSheetId="43">[26]INPUT!#REF!</definedName>
    <definedName name="CHQ7L" localSheetId="42">[26]INPUT!#REF!</definedName>
    <definedName name="CHQ7L">[26]INPUT!#REF!</definedName>
    <definedName name="CHQ7R" localSheetId="4">[26]INPUT!#REF!</definedName>
    <definedName name="CHQ7R" localSheetId="13">[26]INPUT!#REF!</definedName>
    <definedName name="CHQ7R" localSheetId="35">[26]INPUT!#REF!</definedName>
    <definedName name="CHQ7R" localSheetId="46">[26]INPUT!#REF!</definedName>
    <definedName name="CHQ7R" localSheetId="40">[26]INPUT!#REF!</definedName>
    <definedName name="CHQ7R" localSheetId="3">[26]INPUT!#REF!</definedName>
    <definedName name="CHQ7R" localSheetId="12">[26]INPUT!#REF!</definedName>
    <definedName name="CHQ7R" localSheetId="15">[26]INPUT!#REF!</definedName>
    <definedName name="CHQ7R" localSheetId="44">[26]INPUT!#REF!</definedName>
    <definedName name="CHQ7R" localSheetId="43">[26]INPUT!#REF!</definedName>
    <definedName name="CHQ7R" localSheetId="42">[26]INPUT!#REF!</definedName>
    <definedName name="CHQ7R">[26]INPUT!#REF!</definedName>
    <definedName name="CHQ8L" localSheetId="4">[26]INPUT!#REF!</definedName>
    <definedName name="CHQ8L" localSheetId="13">[26]INPUT!#REF!</definedName>
    <definedName name="CHQ8L" localSheetId="35">[26]INPUT!#REF!</definedName>
    <definedName name="CHQ8L" localSheetId="46">[26]INPUT!#REF!</definedName>
    <definedName name="CHQ8L" localSheetId="40">[26]INPUT!#REF!</definedName>
    <definedName name="CHQ8L" localSheetId="3">[26]INPUT!#REF!</definedName>
    <definedName name="CHQ8L" localSheetId="12">[26]INPUT!#REF!</definedName>
    <definedName name="CHQ8L" localSheetId="15">[26]INPUT!#REF!</definedName>
    <definedName name="CHQ8L" localSheetId="44">[26]INPUT!#REF!</definedName>
    <definedName name="CHQ8L" localSheetId="43">[26]INPUT!#REF!</definedName>
    <definedName name="CHQ8L" localSheetId="42">[26]INPUT!#REF!</definedName>
    <definedName name="CHQ8L">[26]INPUT!#REF!</definedName>
    <definedName name="CHQ8R" localSheetId="4">[26]INPUT!#REF!</definedName>
    <definedName name="CHQ8R" localSheetId="13">[26]INPUT!#REF!</definedName>
    <definedName name="CHQ8R" localSheetId="35">[26]INPUT!#REF!</definedName>
    <definedName name="CHQ8R" localSheetId="46">[26]INPUT!#REF!</definedName>
    <definedName name="CHQ8R" localSheetId="40">[26]INPUT!#REF!</definedName>
    <definedName name="CHQ8R" localSheetId="3">[26]INPUT!#REF!</definedName>
    <definedName name="CHQ8R" localSheetId="12">[26]INPUT!#REF!</definedName>
    <definedName name="CHQ8R" localSheetId="15">[26]INPUT!#REF!</definedName>
    <definedName name="CHQ8R" localSheetId="44">[26]INPUT!#REF!</definedName>
    <definedName name="CHQ8R" localSheetId="43">[26]INPUT!#REF!</definedName>
    <definedName name="CHQ8R" localSheetId="42">[26]INPUT!#REF!</definedName>
    <definedName name="CHQ8R">[26]INPUT!#REF!</definedName>
    <definedName name="CHQ9L" localSheetId="4">[26]INPUT!#REF!</definedName>
    <definedName name="CHQ9L" localSheetId="13">[26]INPUT!#REF!</definedName>
    <definedName name="CHQ9L" localSheetId="35">[26]INPUT!#REF!</definedName>
    <definedName name="CHQ9L" localSheetId="46">[26]INPUT!#REF!</definedName>
    <definedName name="CHQ9L" localSheetId="40">[26]INPUT!#REF!</definedName>
    <definedName name="CHQ9L" localSheetId="3">[26]INPUT!#REF!</definedName>
    <definedName name="CHQ9L" localSheetId="12">[26]INPUT!#REF!</definedName>
    <definedName name="CHQ9L" localSheetId="15">[26]INPUT!#REF!</definedName>
    <definedName name="CHQ9L" localSheetId="44">[26]INPUT!#REF!</definedName>
    <definedName name="CHQ9L" localSheetId="43">[26]INPUT!#REF!</definedName>
    <definedName name="CHQ9L" localSheetId="42">[26]INPUT!#REF!</definedName>
    <definedName name="CHQ9L">[26]INPUT!#REF!</definedName>
    <definedName name="CHQ9R" localSheetId="4">[26]INPUT!#REF!</definedName>
    <definedName name="CHQ9R" localSheetId="13">[26]INPUT!#REF!</definedName>
    <definedName name="CHQ9R" localSheetId="35">[26]INPUT!#REF!</definedName>
    <definedName name="CHQ9R" localSheetId="46">[26]INPUT!#REF!</definedName>
    <definedName name="CHQ9R" localSheetId="40">[26]INPUT!#REF!</definedName>
    <definedName name="CHQ9R" localSheetId="3">[26]INPUT!#REF!</definedName>
    <definedName name="CHQ9R" localSheetId="12">[26]INPUT!#REF!</definedName>
    <definedName name="CHQ9R" localSheetId="15">[26]INPUT!#REF!</definedName>
    <definedName name="CHQ9R" localSheetId="44">[26]INPUT!#REF!</definedName>
    <definedName name="CHQ9R" localSheetId="43">[26]INPUT!#REF!</definedName>
    <definedName name="CHQ9R" localSheetId="42">[26]INPUT!#REF!</definedName>
    <definedName name="CHQ9R">[26]INPUT!#REF!</definedName>
    <definedName name="CHR10L" localSheetId="4">[26]INPUT!#REF!</definedName>
    <definedName name="CHR10L" localSheetId="13">[26]INPUT!#REF!</definedName>
    <definedName name="CHR10L" localSheetId="35">[26]INPUT!#REF!</definedName>
    <definedName name="CHR10L" localSheetId="46">[26]INPUT!#REF!</definedName>
    <definedName name="CHR10L" localSheetId="40">[26]INPUT!#REF!</definedName>
    <definedName name="CHR10L" localSheetId="3">[26]INPUT!#REF!</definedName>
    <definedName name="CHR10L" localSheetId="12">[26]INPUT!#REF!</definedName>
    <definedName name="CHR10L" localSheetId="15">[26]INPUT!#REF!</definedName>
    <definedName name="CHR10L" localSheetId="44">[26]INPUT!#REF!</definedName>
    <definedName name="CHR10L" localSheetId="43">[26]INPUT!#REF!</definedName>
    <definedName name="CHR10L" localSheetId="42">[26]INPUT!#REF!</definedName>
    <definedName name="CHR10L">[26]INPUT!#REF!</definedName>
    <definedName name="CHR10R" localSheetId="4">[26]INPUT!#REF!</definedName>
    <definedName name="CHR10R" localSheetId="13">[26]INPUT!#REF!</definedName>
    <definedName name="CHR10R" localSheetId="35">[26]INPUT!#REF!</definedName>
    <definedName name="CHR10R" localSheetId="46">[26]INPUT!#REF!</definedName>
    <definedName name="CHR10R" localSheetId="40">[26]INPUT!#REF!</definedName>
    <definedName name="CHR10R" localSheetId="3">[26]INPUT!#REF!</definedName>
    <definedName name="CHR10R" localSheetId="12">[26]INPUT!#REF!</definedName>
    <definedName name="CHR10R" localSheetId="15">[26]INPUT!#REF!</definedName>
    <definedName name="CHR10R" localSheetId="44">[26]INPUT!#REF!</definedName>
    <definedName name="CHR10R" localSheetId="43">[26]INPUT!#REF!</definedName>
    <definedName name="CHR10R" localSheetId="42">[26]INPUT!#REF!</definedName>
    <definedName name="CHR10R">[26]INPUT!#REF!</definedName>
    <definedName name="CHR3L" localSheetId="4">[26]INPUT!#REF!</definedName>
    <definedName name="CHR3L" localSheetId="13">[26]INPUT!#REF!</definedName>
    <definedName name="CHR3L" localSheetId="35">[26]INPUT!#REF!</definedName>
    <definedName name="CHR3L" localSheetId="46">[26]INPUT!#REF!</definedName>
    <definedName name="CHR3L" localSheetId="40">[26]INPUT!#REF!</definedName>
    <definedName name="CHR3L" localSheetId="3">[26]INPUT!#REF!</definedName>
    <definedName name="CHR3L" localSheetId="12">[26]INPUT!#REF!</definedName>
    <definedName name="CHR3L" localSheetId="15">[26]INPUT!#REF!</definedName>
    <definedName name="CHR3L" localSheetId="44">[26]INPUT!#REF!</definedName>
    <definedName name="CHR3L" localSheetId="43">[26]INPUT!#REF!</definedName>
    <definedName name="CHR3L" localSheetId="42">[26]INPUT!#REF!</definedName>
    <definedName name="CHR3L">[26]INPUT!#REF!</definedName>
    <definedName name="CHR3R" localSheetId="4">[26]INPUT!#REF!</definedName>
    <definedName name="CHR3R" localSheetId="13">[26]INPUT!#REF!</definedName>
    <definedName name="CHR3R" localSheetId="35">[26]INPUT!#REF!</definedName>
    <definedName name="CHR3R" localSheetId="46">[26]INPUT!#REF!</definedName>
    <definedName name="CHR3R" localSheetId="40">[26]INPUT!#REF!</definedName>
    <definedName name="CHR3R" localSheetId="3">[26]INPUT!#REF!</definedName>
    <definedName name="CHR3R" localSheetId="12">[26]INPUT!#REF!</definedName>
    <definedName name="CHR3R" localSheetId="15">[26]INPUT!#REF!</definedName>
    <definedName name="CHR3R" localSheetId="44">[26]INPUT!#REF!</definedName>
    <definedName name="CHR3R" localSheetId="43">[26]INPUT!#REF!</definedName>
    <definedName name="CHR3R" localSheetId="42">[26]INPUT!#REF!</definedName>
    <definedName name="CHR3R">[26]INPUT!#REF!</definedName>
    <definedName name="CHR4L" localSheetId="4">[26]INPUT!#REF!</definedName>
    <definedName name="CHR4L" localSheetId="13">[26]INPUT!#REF!</definedName>
    <definedName name="CHR4L" localSheetId="35">[26]INPUT!#REF!</definedName>
    <definedName name="CHR4L" localSheetId="46">[26]INPUT!#REF!</definedName>
    <definedName name="CHR4L" localSheetId="40">[26]INPUT!#REF!</definedName>
    <definedName name="CHR4L" localSheetId="3">[26]INPUT!#REF!</definedName>
    <definedName name="CHR4L" localSheetId="12">[26]INPUT!#REF!</definedName>
    <definedName name="CHR4L" localSheetId="15">[26]INPUT!#REF!</definedName>
    <definedName name="CHR4L" localSheetId="44">[26]INPUT!#REF!</definedName>
    <definedName name="CHR4L" localSheetId="43">[26]INPUT!#REF!</definedName>
    <definedName name="CHR4L" localSheetId="42">[26]INPUT!#REF!</definedName>
    <definedName name="CHR4L">[26]INPUT!#REF!</definedName>
    <definedName name="CHR4R" localSheetId="4">[26]INPUT!#REF!</definedName>
    <definedName name="CHR4R" localSheetId="13">[26]INPUT!#REF!</definedName>
    <definedName name="CHR4R" localSheetId="35">[26]INPUT!#REF!</definedName>
    <definedName name="CHR4R" localSheetId="46">[26]INPUT!#REF!</definedName>
    <definedName name="CHR4R" localSheetId="40">[26]INPUT!#REF!</definedName>
    <definedName name="CHR4R" localSheetId="3">[26]INPUT!#REF!</definedName>
    <definedName name="CHR4R" localSheetId="12">[26]INPUT!#REF!</definedName>
    <definedName name="CHR4R" localSheetId="15">[26]INPUT!#REF!</definedName>
    <definedName name="CHR4R" localSheetId="44">[26]INPUT!#REF!</definedName>
    <definedName name="CHR4R" localSheetId="43">[26]INPUT!#REF!</definedName>
    <definedName name="CHR4R" localSheetId="42">[26]INPUT!#REF!</definedName>
    <definedName name="CHR4R">[26]INPUT!#REF!</definedName>
    <definedName name="CHR5L" localSheetId="4">[26]INPUT!#REF!</definedName>
    <definedName name="CHR5L" localSheetId="13">[26]INPUT!#REF!</definedName>
    <definedName name="CHR5L" localSheetId="35">[26]INPUT!#REF!</definedName>
    <definedName name="CHR5L" localSheetId="46">[26]INPUT!#REF!</definedName>
    <definedName name="CHR5L" localSheetId="40">[26]INPUT!#REF!</definedName>
    <definedName name="CHR5L" localSheetId="3">[26]INPUT!#REF!</definedName>
    <definedName name="CHR5L" localSheetId="12">[26]INPUT!#REF!</definedName>
    <definedName name="CHR5L" localSheetId="15">[26]INPUT!#REF!</definedName>
    <definedName name="CHR5L" localSheetId="44">[26]INPUT!#REF!</definedName>
    <definedName name="CHR5L" localSheetId="43">[26]INPUT!#REF!</definedName>
    <definedName name="CHR5L" localSheetId="42">[26]INPUT!#REF!</definedName>
    <definedName name="CHR5L">[26]INPUT!#REF!</definedName>
    <definedName name="CHR5R" localSheetId="4">[26]INPUT!#REF!</definedName>
    <definedName name="CHR5R" localSheetId="13">[26]INPUT!#REF!</definedName>
    <definedName name="CHR5R" localSheetId="35">[26]INPUT!#REF!</definedName>
    <definedName name="CHR5R" localSheetId="46">[26]INPUT!#REF!</definedName>
    <definedName name="CHR5R" localSheetId="40">[26]INPUT!#REF!</definedName>
    <definedName name="CHR5R" localSheetId="3">[26]INPUT!#REF!</definedName>
    <definedName name="CHR5R" localSheetId="12">[26]INPUT!#REF!</definedName>
    <definedName name="CHR5R" localSheetId="15">[26]INPUT!#REF!</definedName>
    <definedName name="CHR5R" localSheetId="44">[26]INPUT!#REF!</definedName>
    <definedName name="CHR5R" localSheetId="43">[26]INPUT!#REF!</definedName>
    <definedName name="CHR5R" localSheetId="42">[26]INPUT!#REF!</definedName>
    <definedName name="CHR5R">[26]INPUT!#REF!</definedName>
    <definedName name="CHR6L" localSheetId="4">[26]INPUT!#REF!</definedName>
    <definedName name="CHR6L" localSheetId="13">[26]INPUT!#REF!</definedName>
    <definedName name="CHR6L" localSheetId="35">[26]INPUT!#REF!</definedName>
    <definedName name="CHR6L" localSheetId="46">[26]INPUT!#REF!</definedName>
    <definedName name="CHR6L" localSheetId="40">[26]INPUT!#REF!</definedName>
    <definedName name="CHR6L" localSheetId="3">[26]INPUT!#REF!</definedName>
    <definedName name="CHR6L" localSheetId="12">[26]INPUT!#REF!</definedName>
    <definedName name="CHR6L" localSheetId="15">[26]INPUT!#REF!</definedName>
    <definedName name="CHR6L" localSheetId="44">[26]INPUT!#REF!</definedName>
    <definedName name="CHR6L" localSheetId="43">[26]INPUT!#REF!</definedName>
    <definedName name="CHR6L" localSheetId="42">[26]INPUT!#REF!</definedName>
    <definedName name="CHR6L">[26]INPUT!#REF!</definedName>
    <definedName name="CHR6R" localSheetId="4">[26]INPUT!#REF!</definedName>
    <definedName name="CHR6R" localSheetId="13">[26]INPUT!#REF!</definedName>
    <definedName name="CHR6R" localSheetId="35">[26]INPUT!#REF!</definedName>
    <definedName name="CHR6R" localSheetId="46">[26]INPUT!#REF!</definedName>
    <definedName name="CHR6R" localSheetId="40">[26]INPUT!#REF!</definedName>
    <definedName name="CHR6R" localSheetId="3">[26]INPUT!#REF!</definedName>
    <definedName name="CHR6R" localSheetId="12">[26]INPUT!#REF!</definedName>
    <definedName name="CHR6R" localSheetId="15">[26]INPUT!#REF!</definedName>
    <definedName name="CHR6R" localSheetId="44">[26]INPUT!#REF!</definedName>
    <definedName name="CHR6R" localSheetId="43">[26]INPUT!#REF!</definedName>
    <definedName name="CHR6R" localSheetId="42">[26]INPUT!#REF!</definedName>
    <definedName name="CHR6R">[26]INPUT!#REF!</definedName>
    <definedName name="CHR7L" localSheetId="4">[26]INPUT!#REF!</definedName>
    <definedName name="CHR7L" localSheetId="13">[26]INPUT!#REF!</definedName>
    <definedName name="CHR7L" localSheetId="35">[26]INPUT!#REF!</definedName>
    <definedName name="CHR7L" localSheetId="46">[26]INPUT!#REF!</definedName>
    <definedName name="CHR7L" localSheetId="40">[26]INPUT!#REF!</definedName>
    <definedName name="CHR7L" localSheetId="3">[26]INPUT!#REF!</definedName>
    <definedName name="CHR7L" localSheetId="12">[26]INPUT!#REF!</definedName>
    <definedName name="CHR7L" localSheetId="15">[26]INPUT!#REF!</definedName>
    <definedName name="CHR7L" localSheetId="44">[26]INPUT!#REF!</definedName>
    <definedName name="CHR7L" localSheetId="43">[26]INPUT!#REF!</definedName>
    <definedName name="CHR7L" localSheetId="42">[26]INPUT!#REF!</definedName>
    <definedName name="CHR7L">[26]INPUT!#REF!</definedName>
    <definedName name="CHR7R" localSheetId="4">[26]INPUT!#REF!</definedName>
    <definedName name="CHR7R" localSheetId="13">[26]INPUT!#REF!</definedName>
    <definedName name="CHR7R" localSheetId="35">[26]INPUT!#REF!</definedName>
    <definedName name="CHR7R" localSheetId="46">[26]INPUT!#REF!</definedName>
    <definedName name="CHR7R" localSheetId="40">[26]INPUT!#REF!</definedName>
    <definedName name="CHR7R" localSheetId="3">[26]INPUT!#REF!</definedName>
    <definedName name="CHR7R" localSheetId="12">[26]INPUT!#REF!</definedName>
    <definedName name="CHR7R" localSheetId="15">[26]INPUT!#REF!</definedName>
    <definedName name="CHR7R" localSheetId="44">[26]INPUT!#REF!</definedName>
    <definedName name="CHR7R" localSheetId="43">[26]INPUT!#REF!</definedName>
    <definedName name="CHR7R" localSheetId="42">[26]INPUT!#REF!</definedName>
    <definedName name="CHR7R">[26]INPUT!#REF!</definedName>
    <definedName name="CHR8L" localSheetId="4">[26]INPUT!#REF!</definedName>
    <definedName name="CHR8L" localSheetId="13">[26]INPUT!#REF!</definedName>
    <definedName name="CHR8L" localSheetId="35">[26]INPUT!#REF!</definedName>
    <definedName name="CHR8L" localSheetId="46">[26]INPUT!#REF!</definedName>
    <definedName name="CHR8L" localSheetId="40">[26]INPUT!#REF!</definedName>
    <definedName name="CHR8L" localSheetId="3">[26]INPUT!#REF!</definedName>
    <definedName name="CHR8L" localSheetId="12">[26]INPUT!#REF!</definedName>
    <definedName name="CHR8L" localSheetId="15">[26]INPUT!#REF!</definedName>
    <definedName name="CHR8L" localSheetId="44">[26]INPUT!#REF!</definedName>
    <definedName name="CHR8L" localSheetId="43">[26]INPUT!#REF!</definedName>
    <definedName name="CHR8L" localSheetId="42">[26]INPUT!#REF!</definedName>
    <definedName name="CHR8L">[26]INPUT!#REF!</definedName>
    <definedName name="CHR8R" localSheetId="4">[26]INPUT!#REF!</definedName>
    <definedName name="CHR8R" localSheetId="13">[26]INPUT!#REF!</definedName>
    <definedName name="CHR8R" localSheetId="35">[26]INPUT!#REF!</definedName>
    <definedName name="CHR8R" localSheetId="46">[26]INPUT!#REF!</definedName>
    <definedName name="CHR8R" localSheetId="40">[26]INPUT!#REF!</definedName>
    <definedName name="CHR8R" localSheetId="3">[26]INPUT!#REF!</definedName>
    <definedName name="CHR8R" localSheetId="12">[26]INPUT!#REF!</definedName>
    <definedName name="CHR8R" localSheetId="15">[26]INPUT!#REF!</definedName>
    <definedName name="CHR8R" localSheetId="44">[26]INPUT!#REF!</definedName>
    <definedName name="CHR8R" localSheetId="43">[26]INPUT!#REF!</definedName>
    <definedName name="CHR8R" localSheetId="42">[26]INPUT!#REF!</definedName>
    <definedName name="CHR8R">[26]INPUT!#REF!</definedName>
    <definedName name="CHR9L" localSheetId="4">[26]INPUT!#REF!</definedName>
    <definedName name="CHR9L" localSheetId="13">[26]INPUT!#REF!</definedName>
    <definedName name="CHR9L" localSheetId="35">[26]INPUT!#REF!</definedName>
    <definedName name="CHR9L" localSheetId="46">[26]INPUT!#REF!</definedName>
    <definedName name="CHR9L" localSheetId="40">[26]INPUT!#REF!</definedName>
    <definedName name="CHR9L" localSheetId="3">[26]INPUT!#REF!</definedName>
    <definedName name="CHR9L" localSheetId="12">[26]INPUT!#REF!</definedName>
    <definedName name="CHR9L" localSheetId="15">[26]INPUT!#REF!</definedName>
    <definedName name="CHR9L" localSheetId="44">[26]INPUT!#REF!</definedName>
    <definedName name="CHR9L" localSheetId="43">[26]INPUT!#REF!</definedName>
    <definedName name="CHR9L" localSheetId="42">[26]INPUT!#REF!</definedName>
    <definedName name="CHR9L">[26]INPUT!#REF!</definedName>
    <definedName name="CHR9R" localSheetId="4">[26]INPUT!#REF!</definedName>
    <definedName name="CHR9R" localSheetId="13">[26]INPUT!#REF!</definedName>
    <definedName name="CHR9R" localSheetId="35">[26]INPUT!#REF!</definedName>
    <definedName name="CHR9R" localSheetId="46">[26]INPUT!#REF!</definedName>
    <definedName name="CHR9R" localSheetId="40">[26]INPUT!#REF!</definedName>
    <definedName name="CHR9R" localSheetId="3">[26]INPUT!#REF!</definedName>
    <definedName name="CHR9R" localSheetId="12">[26]INPUT!#REF!</definedName>
    <definedName name="CHR9R" localSheetId="15">[26]INPUT!#REF!</definedName>
    <definedName name="CHR9R" localSheetId="44">[26]INPUT!#REF!</definedName>
    <definedName name="CHR9R" localSheetId="43">[26]INPUT!#REF!</definedName>
    <definedName name="CHR9R" localSheetId="42">[26]INPUT!#REF!</definedName>
    <definedName name="CHR9R">[26]INPUT!#REF!</definedName>
    <definedName name="CHSUM10L" localSheetId="4">[26]INPUT!#REF!</definedName>
    <definedName name="CHSUM10L" localSheetId="13">[26]INPUT!#REF!</definedName>
    <definedName name="CHSUM10L" localSheetId="35">[26]INPUT!#REF!</definedName>
    <definedName name="CHSUM10L" localSheetId="46">[26]INPUT!#REF!</definedName>
    <definedName name="CHSUM10L" localSheetId="40">[26]INPUT!#REF!</definedName>
    <definedName name="CHSUM10L" localSheetId="3">[26]INPUT!#REF!</definedName>
    <definedName name="CHSUM10L" localSheetId="12">[26]INPUT!#REF!</definedName>
    <definedName name="CHSUM10L" localSheetId="15">[26]INPUT!#REF!</definedName>
    <definedName name="CHSUM10L" localSheetId="44">[26]INPUT!#REF!</definedName>
    <definedName name="CHSUM10L" localSheetId="43">[26]INPUT!#REF!</definedName>
    <definedName name="CHSUM10L" localSheetId="42">[26]INPUT!#REF!</definedName>
    <definedName name="CHSUM10L">[26]INPUT!#REF!</definedName>
    <definedName name="CHSUM10R" localSheetId="4">[26]INPUT!#REF!</definedName>
    <definedName name="CHSUM10R" localSheetId="13">[26]INPUT!#REF!</definedName>
    <definedName name="CHSUM10R" localSheetId="35">[26]INPUT!#REF!</definedName>
    <definedName name="CHSUM10R" localSheetId="46">[26]INPUT!#REF!</definedName>
    <definedName name="CHSUM10R" localSheetId="40">[26]INPUT!#REF!</definedName>
    <definedName name="CHSUM10R" localSheetId="3">[26]INPUT!#REF!</definedName>
    <definedName name="CHSUM10R" localSheetId="12">[26]INPUT!#REF!</definedName>
    <definedName name="CHSUM10R" localSheetId="15">[26]INPUT!#REF!</definedName>
    <definedName name="CHSUM10R" localSheetId="44">[26]INPUT!#REF!</definedName>
    <definedName name="CHSUM10R" localSheetId="43">[26]INPUT!#REF!</definedName>
    <definedName name="CHSUM10R" localSheetId="42">[26]INPUT!#REF!</definedName>
    <definedName name="CHSUM10R">[26]INPUT!#REF!</definedName>
    <definedName name="CHSUM3L" localSheetId="4">[26]INPUT!#REF!</definedName>
    <definedName name="CHSUM3L" localSheetId="13">[26]INPUT!#REF!</definedName>
    <definedName name="CHSUM3L" localSheetId="35">[26]INPUT!#REF!</definedName>
    <definedName name="CHSUM3L" localSheetId="46">[26]INPUT!#REF!</definedName>
    <definedName name="CHSUM3L" localSheetId="40">[26]INPUT!#REF!</definedName>
    <definedName name="CHSUM3L" localSheetId="3">[26]INPUT!#REF!</definedName>
    <definedName name="CHSUM3L" localSheetId="12">[26]INPUT!#REF!</definedName>
    <definedName name="CHSUM3L" localSheetId="15">[26]INPUT!#REF!</definedName>
    <definedName name="CHSUM3L" localSheetId="44">[26]INPUT!#REF!</definedName>
    <definedName name="CHSUM3L" localSheetId="43">[26]INPUT!#REF!</definedName>
    <definedName name="CHSUM3L" localSheetId="42">[26]INPUT!#REF!</definedName>
    <definedName name="CHSUM3L">[26]INPUT!#REF!</definedName>
    <definedName name="CHSUM3R" localSheetId="4">[26]INPUT!#REF!</definedName>
    <definedName name="CHSUM3R" localSheetId="13">[26]INPUT!#REF!</definedName>
    <definedName name="CHSUM3R" localSheetId="35">[26]INPUT!#REF!</definedName>
    <definedName name="CHSUM3R" localSheetId="46">[26]INPUT!#REF!</definedName>
    <definedName name="CHSUM3R" localSheetId="40">[26]INPUT!#REF!</definedName>
    <definedName name="CHSUM3R" localSheetId="3">[26]INPUT!#REF!</definedName>
    <definedName name="CHSUM3R" localSheetId="12">[26]INPUT!#REF!</definedName>
    <definedName name="CHSUM3R" localSheetId="15">[26]INPUT!#REF!</definedName>
    <definedName name="CHSUM3R" localSheetId="44">[26]INPUT!#REF!</definedName>
    <definedName name="CHSUM3R" localSheetId="43">[26]INPUT!#REF!</definedName>
    <definedName name="CHSUM3R" localSheetId="42">[26]INPUT!#REF!</definedName>
    <definedName name="CHSUM3R">[26]INPUT!#REF!</definedName>
    <definedName name="CHSUM4L" localSheetId="4">[26]INPUT!#REF!</definedName>
    <definedName name="CHSUM4L" localSheetId="13">[26]INPUT!#REF!</definedName>
    <definedName name="CHSUM4L" localSheetId="35">[26]INPUT!#REF!</definedName>
    <definedName name="CHSUM4L" localSheetId="46">[26]INPUT!#REF!</definedName>
    <definedName name="CHSUM4L" localSheetId="40">[26]INPUT!#REF!</definedName>
    <definedName name="CHSUM4L" localSheetId="3">[26]INPUT!#REF!</definedName>
    <definedName name="CHSUM4L" localSheetId="12">[26]INPUT!#REF!</definedName>
    <definedName name="CHSUM4L" localSheetId="15">[26]INPUT!#REF!</definedName>
    <definedName name="CHSUM4L" localSheetId="44">[26]INPUT!#REF!</definedName>
    <definedName name="CHSUM4L" localSheetId="43">[26]INPUT!#REF!</definedName>
    <definedName name="CHSUM4L" localSheetId="42">[26]INPUT!#REF!</definedName>
    <definedName name="CHSUM4L">[26]INPUT!#REF!</definedName>
    <definedName name="CHSUM4R" localSheetId="4">[26]INPUT!#REF!</definedName>
    <definedName name="CHSUM4R" localSheetId="13">[26]INPUT!#REF!</definedName>
    <definedName name="CHSUM4R" localSheetId="35">[26]INPUT!#REF!</definedName>
    <definedName name="CHSUM4R" localSheetId="46">[26]INPUT!#REF!</definedName>
    <definedName name="CHSUM4R" localSheetId="40">[26]INPUT!#REF!</definedName>
    <definedName name="CHSUM4R" localSheetId="3">[26]INPUT!#REF!</definedName>
    <definedName name="CHSUM4R" localSheetId="12">[26]INPUT!#REF!</definedName>
    <definedName name="CHSUM4R" localSheetId="15">[26]INPUT!#REF!</definedName>
    <definedName name="CHSUM4R" localSheetId="44">[26]INPUT!#REF!</definedName>
    <definedName name="CHSUM4R" localSheetId="43">[26]INPUT!#REF!</definedName>
    <definedName name="CHSUM4R" localSheetId="42">[26]INPUT!#REF!</definedName>
    <definedName name="CHSUM4R">[26]INPUT!#REF!</definedName>
    <definedName name="CHSUM5L" localSheetId="4">[26]INPUT!#REF!</definedName>
    <definedName name="CHSUM5L" localSheetId="13">[26]INPUT!#REF!</definedName>
    <definedName name="CHSUM5L" localSheetId="35">[26]INPUT!#REF!</definedName>
    <definedName name="CHSUM5L" localSheetId="46">[26]INPUT!#REF!</definedName>
    <definedName name="CHSUM5L" localSheetId="40">[26]INPUT!#REF!</definedName>
    <definedName name="CHSUM5L" localSheetId="3">[26]INPUT!#REF!</definedName>
    <definedName name="CHSUM5L" localSheetId="12">[26]INPUT!#REF!</definedName>
    <definedName name="CHSUM5L" localSheetId="15">[26]INPUT!#REF!</definedName>
    <definedName name="CHSUM5L" localSheetId="44">[26]INPUT!#REF!</definedName>
    <definedName name="CHSUM5L" localSheetId="43">[26]INPUT!#REF!</definedName>
    <definedName name="CHSUM5L" localSheetId="42">[26]INPUT!#REF!</definedName>
    <definedName name="CHSUM5L">[26]INPUT!#REF!</definedName>
    <definedName name="CHSUM5R" localSheetId="4">[26]INPUT!#REF!</definedName>
    <definedName name="CHSUM5R" localSheetId="13">[26]INPUT!#REF!</definedName>
    <definedName name="CHSUM5R" localSheetId="35">[26]INPUT!#REF!</definedName>
    <definedName name="CHSUM5R" localSheetId="46">[26]INPUT!#REF!</definedName>
    <definedName name="CHSUM5R" localSheetId="40">[26]INPUT!#REF!</definedName>
    <definedName name="CHSUM5R" localSheetId="3">[26]INPUT!#REF!</definedName>
    <definedName name="CHSUM5R" localSheetId="12">[26]INPUT!#REF!</definedName>
    <definedName name="CHSUM5R" localSheetId="15">[26]INPUT!#REF!</definedName>
    <definedName name="CHSUM5R" localSheetId="44">[26]INPUT!#REF!</definedName>
    <definedName name="CHSUM5R" localSheetId="43">[26]INPUT!#REF!</definedName>
    <definedName name="CHSUM5R" localSheetId="42">[26]INPUT!#REF!</definedName>
    <definedName name="CHSUM5R">[26]INPUT!#REF!</definedName>
    <definedName name="CHSUM6L" localSheetId="4">[26]INPUT!#REF!</definedName>
    <definedName name="CHSUM6L" localSheetId="13">[26]INPUT!#REF!</definedName>
    <definedName name="CHSUM6L" localSheetId="35">[26]INPUT!#REF!</definedName>
    <definedName name="CHSUM6L" localSheetId="46">[26]INPUT!#REF!</definedName>
    <definedName name="CHSUM6L" localSheetId="40">[26]INPUT!#REF!</definedName>
    <definedName name="CHSUM6L" localSheetId="3">[26]INPUT!#REF!</definedName>
    <definedName name="CHSUM6L" localSheetId="12">[26]INPUT!#REF!</definedName>
    <definedName name="CHSUM6L" localSheetId="15">[26]INPUT!#REF!</definedName>
    <definedName name="CHSUM6L" localSheetId="44">[26]INPUT!#REF!</definedName>
    <definedName name="CHSUM6L" localSheetId="43">[26]INPUT!#REF!</definedName>
    <definedName name="CHSUM6L" localSheetId="42">[26]INPUT!#REF!</definedName>
    <definedName name="CHSUM6L">[26]INPUT!#REF!</definedName>
    <definedName name="CHSUM6R" localSheetId="4">[26]INPUT!#REF!</definedName>
    <definedName name="CHSUM6R" localSheetId="13">[26]INPUT!#REF!</definedName>
    <definedName name="CHSUM6R" localSheetId="35">[26]INPUT!#REF!</definedName>
    <definedName name="CHSUM6R" localSheetId="46">[26]INPUT!#REF!</definedName>
    <definedName name="CHSUM6R" localSheetId="40">[26]INPUT!#REF!</definedName>
    <definedName name="CHSUM6R" localSheetId="3">[26]INPUT!#REF!</definedName>
    <definedName name="CHSUM6R" localSheetId="12">[26]INPUT!#REF!</definedName>
    <definedName name="CHSUM6R" localSheetId="15">[26]INPUT!#REF!</definedName>
    <definedName name="CHSUM6R" localSheetId="44">[26]INPUT!#REF!</definedName>
    <definedName name="CHSUM6R" localSheetId="43">[26]INPUT!#REF!</definedName>
    <definedName name="CHSUM6R" localSheetId="42">[26]INPUT!#REF!</definedName>
    <definedName name="CHSUM6R">[26]INPUT!#REF!</definedName>
    <definedName name="CHSUM7L" localSheetId="4">[26]INPUT!#REF!</definedName>
    <definedName name="CHSUM7L" localSheetId="13">[26]INPUT!#REF!</definedName>
    <definedName name="CHSUM7L" localSheetId="35">[26]INPUT!#REF!</definedName>
    <definedName name="CHSUM7L" localSheetId="46">[26]INPUT!#REF!</definedName>
    <definedName name="CHSUM7L" localSheetId="40">[26]INPUT!#REF!</definedName>
    <definedName name="CHSUM7L" localSheetId="3">[26]INPUT!#REF!</definedName>
    <definedName name="CHSUM7L" localSheetId="12">[26]INPUT!#REF!</definedName>
    <definedName name="CHSUM7L" localSheetId="15">[26]INPUT!#REF!</definedName>
    <definedName name="CHSUM7L" localSheetId="44">[26]INPUT!#REF!</definedName>
    <definedName name="CHSUM7L" localSheetId="43">[26]INPUT!#REF!</definedName>
    <definedName name="CHSUM7L" localSheetId="42">[26]INPUT!#REF!</definedName>
    <definedName name="CHSUM7L">[26]INPUT!#REF!</definedName>
    <definedName name="CHSUM7R" localSheetId="4">[26]INPUT!#REF!</definedName>
    <definedName name="CHSUM7R" localSheetId="13">[26]INPUT!#REF!</definedName>
    <definedName name="CHSUM7R" localSheetId="35">[26]INPUT!#REF!</definedName>
    <definedName name="CHSUM7R" localSheetId="46">[26]INPUT!#REF!</definedName>
    <definedName name="CHSUM7R" localSheetId="40">[26]INPUT!#REF!</definedName>
    <definedName name="CHSUM7R" localSheetId="3">[26]INPUT!#REF!</definedName>
    <definedName name="CHSUM7R" localSheetId="12">[26]INPUT!#REF!</definedName>
    <definedName name="CHSUM7R" localSheetId="15">[26]INPUT!#REF!</definedName>
    <definedName name="CHSUM7R" localSheetId="44">[26]INPUT!#REF!</definedName>
    <definedName name="CHSUM7R" localSheetId="43">[26]INPUT!#REF!</definedName>
    <definedName name="CHSUM7R" localSheetId="42">[26]INPUT!#REF!</definedName>
    <definedName name="CHSUM7R">[26]INPUT!#REF!</definedName>
    <definedName name="CHSUM8L" localSheetId="4">[26]INPUT!#REF!</definedName>
    <definedName name="CHSUM8L" localSheetId="13">[26]INPUT!#REF!</definedName>
    <definedName name="CHSUM8L" localSheetId="35">[26]INPUT!#REF!</definedName>
    <definedName name="CHSUM8L" localSheetId="46">[26]INPUT!#REF!</definedName>
    <definedName name="CHSUM8L" localSheetId="40">[26]INPUT!#REF!</definedName>
    <definedName name="CHSUM8L" localSheetId="3">[26]INPUT!#REF!</definedName>
    <definedName name="CHSUM8L" localSheetId="12">[26]INPUT!#REF!</definedName>
    <definedName name="CHSUM8L" localSheetId="15">[26]INPUT!#REF!</definedName>
    <definedName name="CHSUM8L" localSheetId="44">[26]INPUT!#REF!</definedName>
    <definedName name="CHSUM8L" localSheetId="43">[26]INPUT!#REF!</definedName>
    <definedName name="CHSUM8L" localSheetId="42">[26]INPUT!#REF!</definedName>
    <definedName name="CHSUM8L">[26]INPUT!#REF!</definedName>
    <definedName name="CHSUM8R" localSheetId="4">[26]INPUT!#REF!</definedName>
    <definedName name="CHSUM8R" localSheetId="13">[26]INPUT!#REF!</definedName>
    <definedName name="CHSUM8R" localSheetId="35">[26]INPUT!#REF!</definedName>
    <definedName name="CHSUM8R" localSheetId="46">[26]INPUT!#REF!</definedName>
    <definedName name="CHSUM8R" localSheetId="40">[26]INPUT!#REF!</definedName>
    <definedName name="CHSUM8R" localSheetId="3">[26]INPUT!#REF!</definedName>
    <definedName name="CHSUM8R" localSheetId="12">[26]INPUT!#REF!</definedName>
    <definedName name="CHSUM8R" localSheetId="15">[26]INPUT!#REF!</definedName>
    <definedName name="CHSUM8R" localSheetId="44">[26]INPUT!#REF!</definedName>
    <definedName name="CHSUM8R" localSheetId="43">[26]INPUT!#REF!</definedName>
    <definedName name="CHSUM8R" localSheetId="42">[26]INPUT!#REF!</definedName>
    <definedName name="CHSUM8R">[26]INPUT!#REF!</definedName>
    <definedName name="CHSUM9L" localSheetId="4">[26]INPUT!#REF!</definedName>
    <definedName name="CHSUM9L" localSheetId="13">[26]INPUT!#REF!</definedName>
    <definedName name="CHSUM9L" localSheetId="35">[26]INPUT!#REF!</definedName>
    <definedName name="CHSUM9L" localSheetId="46">[26]INPUT!#REF!</definedName>
    <definedName name="CHSUM9L" localSheetId="40">[26]INPUT!#REF!</definedName>
    <definedName name="CHSUM9L" localSheetId="3">[26]INPUT!#REF!</definedName>
    <definedName name="CHSUM9L" localSheetId="12">[26]INPUT!#REF!</definedName>
    <definedName name="CHSUM9L" localSheetId="15">[26]INPUT!#REF!</definedName>
    <definedName name="CHSUM9L" localSheetId="44">[26]INPUT!#REF!</definedName>
    <definedName name="CHSUM9L" localSheetId="43">[26]INPUT!#REF!</definedName>
    <definedName name="CHSUM9L" localSheetId="42">[26]INPUT!#REF!</definedName>
    <definedName name="CHSUM9L">[26]INPUT!#REF!</definedName>
    <definedName name="CHSUM9R" localSheetId="4">[26]INPUT!#REF!</definedName>
    <definedName name="CHSUM9R" localSheetId="13">[26]INPUT!#REF!</definedName>
    <definedName name="CHSUM9R" localSheetId="35">[26]INPUT!#REF!</definedName>
    <definedName name="CHSUM9R" localSheetId="46">[26]INPUT!#REF!</definedName>
    <definedName name="CHSUM9R" localSheetId="40">[26]INPUT!#REF!</definedName>
    <definedName name="CHSUM9R" localSheetId="3">[26]INPUT!#REF!</definedName>
    <definedName name="CHSUM9R" localSheetId="12">[26]INPUT!#REF!</definedName>
    <definedName name="CHSUM9R" localSheetId="15">[26]INPUT!#REF!</definedName>
    <definedName name="CHSUM9R" localSheetId="44">[26]INPUT!#REF!</definedName>
    <definedName name="CHSUM9R" localSheetId="43">[26]INPUT!#REF!</definedName>
    <definedName name="CHSUM9R" localSheetId="42">[26]INPUT!#REF!</definedName>
    <definedName name="CHSUM9R">[26]INPUT!#REF!</definedName>
    <definedName name="CLAY" localSheetId="38" hidden="1">{#N/A,#N/A,FALSE,"포장단가"}</definedName>
    <definedName name="CLAY" localSheetId="14" hidden="1">{#N/A,#N/A,FALSE,"포장단가"}</definedName>
    <definedName name="CLAY" localSheetId="4" hidden="1">{#N/A,#N/A,FALSE,"포장단가"}</definedName>
    <definedName name="CLAY" localSheetId="13" hidden="1">{#N/A,#N/A,FALSE,"포장단가"}</definedName>
    <definedName name="CLAY" localSheetId="28" hidden="1">{#N/A,#N/A,FALSE,"포장단가"}</definedName>
    <definedName name="CLAY" localSheetId="34" hidden="1">{#N/A,#N/A,FALSE,"포장단가"}</definedName>
    <definedName name="CLAY" localSheetId="35" hidden="1">{#N/A,#N/A,FALSE,"포장단가"}</definedName>
    <definedName name="CLAY" localSheetId="25" hidden="1">{#N/A,#N/A,FALSE,"포장단가"}</definedName>
    <definedName name="CLAY" localSheetId="41" hidden="1">{#N/A,#N/A,FALSE,"포장단가"}</definedName>
    <definedName name="CLAY" localSheetId="26" hidden="1">{#N/A,#N/A,FALSE,"포장단가"}</definedName>
    <definedName name="CLAY" localSheetId="45" hidden="1">{#N/A,#N/A,FALSE,"포장단가"}</definedName>
    <definedName name="CLAY" localSheetId="50" hidden="1">{#N/A,#N/A,FALSE,"포장단가"}</definedName>
    <definedName name="CLAY" localSheetId="29" hidden="1">{#N/A,#N/A,FALSE,"포장단가"}</definedName>
    <definedName name="CLAY" localSheetId="42" hidden="1">{#N/A,#N/A,FALSE,"포장단가"}</definedName>
    <definedName name="CLAY" hidden="1">{#N/A,#N/A,FALSE,"포장단가"}</definedName>
    <definedName name="CN10TL" localSheetId="4">[26]INPUT!#REF!</definedName>
    <definedName name="CN10TL" localSheetId="13">[26]INPUT!#REF!</definedName>
    <definedName name="CN10TL" localSheetId="28">[26]INPUT!#REF!</definedName>
    <definedName name="CN10TL" localSheetId="34">[26]INPUT!#REF!</definedName>
    <definedName name="CN10TL" localSheetId="35">[26]INPUT!#REF!</definedName>
    <definedName name="CN10TL" localSheetId="46">[26]INPUT!#REF!</definedName>
    <definedName name="CN10TL" localSheetId="40">[26]INPUT!#REF!</definedName>
    <definedName name="CN10TL" localSheetId="3">[26]INPUT!#REF!</definedName>
    <definedName name="CN10TL" localSheetId="12">[26]INPUT!#REF!</definedName>
    <definedName name="CN10TL" localSheetId="15">[26]INPUT!#REF!</definedName>
    <definedName name="CN10TL" localSheetId="44">[26]INPUT!#REF!</definedName>
    <definedName name="CN10TL" localSheetId="45">[26]INPUT!#REF!</definedName>
    <definedName name="CN10TL" localSheetId="43">[26]INPUT!#REF!</definedName>
    <definedName name="CN10TL" localSheetId="42">[26]INPUT!#REF!</definedName>
    <definedName name="CN10TL">[26]INPUT!#REF!</definedName>
    <definedName name="CN10TR" localSheetId="4">[26]INPUT!#REF!</definedName>
    <definedName name="CN10TR" localSheetId="13">[26]INPUT!#REF!</definedName>
    <definedName name="CN10TR" localSheetId="35">[26]INPUT!#REF!</definedName>
    <definedName name="CN10TR" localSheetId="46">[26]INPUT!#REF!</definedName>
    <definedName name="CN10TR" localSheetId="40">[26]INPUT!#REF!</definedName>
    <definedName name="CN10TR" localSheetId="3">[26]INPUT!#REF!</definedName>
    <definedName name="CN10TR" localSheetId="12">[26]INPUT!#REF!</definedName>
    <definedName name="CN10TR" localSheetId="15">[26]INPUT!#REF!</definedName>
    <definedName name="CN10TR" localSheetId="44">[26]INPUT!#REF!</definedName>
    <definedName name="CN10TR" localSheetId="43">[26]INPUT!#REF!</definedName>
    <definedName name="CN10TR" localSheetId="42">[26]INPUT!#REF!</definedName>
    <definedName name="CN10TR">[26]INPUT!#REF!</definedName>
    <definedName name="CN3TL" localSheetId="4">[26]INPUT!#REF!</definedName>
    <definedName name="CN3TL" localSheetId="13">[26]INPUT!#REF!</definedName>
    <definedName name="CN3TL" localSheetId="35">[26]INPUT!#REF!</definedName>
    <definedName name="CN3TL" localSheetId="46">[26]INPUT!#REF!</definedName>
    <definedName name="CN3TL" localSheetId="40">[26]INPUT!#REF!</definedName>
    <definedName name="CN3TL" localSheetId="3">[26]INPUT!#REF!</definedName>
    <definedName name="CN3TL" localSheetId="12">[26]INPUT!#REF!</definedName>
    <definedName name="CN3TL" localSheetId="15">[26]INPUT!#REF!</definedName>
    <definedName name="CN3TL" localSheetId="44">[26]INPUT!#REF!</definedName>
    <definedName name="CN3TL" localSheetId="43">[26]INPUT!#REF!</definedName>
    <definedName name="CN3TL" localSheetId="42">[26]INPUT!#REF!</definedName>
    <definedName name="CN3TL">[26]INPUT!#REF!</definedName>
    <definedName name="CN3TR" localSheetId="4">[26]INPUT!#REF!</definedName>
    <definedName name="CN3TR" localSheetId="13">[26]INPUT!#REF!</definedName>
    <definedName name="CN3TR" localSheetId="35">[26]INPUT!#REF!</definedName>
    <definedName name="CN3TR" localSheetId="46">[26]INPUT!#REF!</definedName>
    <definedName name="CN3TR" localSheetId="40">[26]INPUT!#REF!</definedName>
    <definedName name="CN3TR" localSheetId="3">[26]INPUT!#REF!</definedName>
    <definedName name="CN3TR" localSheetId="12">[26]INPUT!#REF!</definedName>
    <definedName name="CN3TR" localSheetId="15">[26]INPUT!#REF!</definedName>
    <definedName name="CN3TR" localSheetId="44">[26]INPUT!#REF!</definedName>
    <definedName name="CN3TR" localSheetId="43">[26]INPUT!#REF!</definedName>
    <definedName name="CN3TR" localSheetId="42">[26]INPUT!#REF!</definedName>
    <definedName name="CN3TR">[26]INPUT!#REF!</definedName>
    <definedName name="CN4TL" localSheetId="4">[26]INPUT!#REF!</definedName>
    <definedName name="CN4TL" localSheetId="13">[26]INPUT!#REF!</definedName>
    <definedName name="CN4TL" localSheetId="35">[26]INPUT!#REF!</definedName>
    <definedName name="CN4TL" localSheetId="46">[26]INPUT!#REF!</definedName>
    <definedName name="CN4TL" localSheetId="40">[26]INPUT!#REF!</definedName>
    <definedName name="CN4TL" localSheetId="3">[26]INPUT!#REF!</definedName>
    <definedName name="CN4TL" localSheetId="12">[26]INPUT!#REF!</definedName>
    <definedName name="CN4TL" localSheetId="15">[26]INPUT!#REF!</definedName>
    <definedName name="CN4TL" localSheetId="44">[26]INPUT!#REF!</definedName>
    <definedName name="CN4TL" localSheetId="43">[26]INPUT!#REF!</definedName>
    <definedName name="CN4TL" localSheetId="42">[26]INPUT!#REF!</definedName>
    <definedName name="CN4TL">[26]INPUT!#REF!</definedName>
    <definedName name="CN4TR" localSheetId="4">[26]INPUT!#REF!</definedName>
    <definedName name="CN4TR" localSheetId="13">[26]INPUT!#REF!</definedName>
    <definedName name="CN4TR" localSheetId="35">[26]INPUT!#REF!</definedName>
    <definedName name="CN4TR" localSheetId="46">[26]INPUT!#REF!</definedName>
    <definedName name="CN4TR" localSheetId="40">[26]INPUT!#REF!</definedName>
    <definedName name="CN4TR" localSheetId="3">[26]INPUT!#REF!</definedName>
    <definedName name="CN4TR" localSheetId="12">[26]INPUT!#REF!</definedName>
    <definedName name="CN4TR" localSheetId="15">[26]INPUT!#REF!</definedName>
    <definedName name="CN4TR" localSheetId="44">[26]INPUT!#REF!</definedName>
    <definedName name="CN4TR" localSheetId="43">[26]INPUT!#REF!</definedName>
    <definedName name="CN4TR" localSheetId="42">[26]INPUT!#REF!</definedName>
    <definedName name="CN4TR">[26]INPUT!#REF!</definedName>
    <definedName name="CN5TL" localSheetId="4">[26]INPUT!#REF!</definedName>
    <definedName name="CN5TL" localSheetId="13">[26]INPUT!#REF!</definedName>
    <definedName name="CN5TL" localSheetId="35">[26]INPUT!#REF!</definedName>
    <definedName name="CN5TL" localSheetId="46">[26]INPUT!#REF!</definedName>
    <definedName name="CN5TL" localSheetId="40">[26]INPUT!#REF!</definedName>
    <definedName name="CN5TL" localSheetId="3">[26]INPUT!#REF!</definedName>
    <definedName name="CN5TL" localSheetId="12">[26]INPUT!#REF!</definedName>
    <definedName name="CN5TL" localSheetId="15">[26]INPUT!#REF!</definedName>
    <definedName name="CN5TL" localSheetId="44">[26]INPUT!#REF!</definedName>
    <definedName name="CN5TL" localSheetId="43">[26]INPUT!#REF!</definedName>
    <definedName name="CN5TL" localSheetId="42">[26]INPUT!#REF!</definedName>
    <definedName name="CN5TL">[26]INPUT!#REF!</definedName>
    <definedName name="CN5TR" localSheetId="4">[26]INPUT!#REF!</definedName>
    <definedName name="CN5TR" localSheetId="13">[26]INPUT!#REF!</definedName>
    <definedName name="CN5TR" localSheetId="35">[26]INPUT!#REF!</definedName>
    <definedName name="CN5TR" localSheetId="46">[26]INPUT!#REF!</definedName>
    <definedName name="CN5TR" localSheetId="40">[26]INPUT!#REF!</definedName>
    <definedName name="CN5TR" localSheetId="3">[26]INPUT!#REF!</definedName>
    <definedName name="CN5TR" localSheetId="12">[26]INPUT!#REF!</definedName>
    <definedName name="CN5TR" localSheetId="15">[26]INPUT!#REF!</definedName>
    <definedName name="CN5TR" localSheetId="44">[26]INPUT!#REF!</definedName>
    <definedName name="CN5TR" localSheetId="43">[26]INPUT!#REF!</definedName>
    <definedName name="CN5TR" localSheetId="42">[26]INPUT!#REF!</definedName>
    <definedName name="CN5TR">[26]INPUT!#REF!</definedName>
    <definedName name="CN6TL" localSheetId="4">[26]INPUT!#REF!</definedName>
    <definedName name="CN6TL" localSheetId="13">[26]INPUT!#REF!</definedName>
    <definedName name="CN6TL" localSheetId="35">[26]INPUT!#REF!</definedName>
    <definedName name="CN6TL" localSheetId="46">[26]INPUT!#REF!</definedName>
    <definedName name="CN6TL" localSheetId="40">[26]INPUT!#REF!</definedName>
    <definedName name="CN6TL" localSheetId="3">[26]INPUT!#REF!</definedName>
    <definedName name="CN6TL" localSheetId="12">[26]INPUT!#REF!</definedName>
    <definedName name="CN6TL" localSheetId="15">[26]INPUT!#REF!</definedName>
    <definedName name="CN6TL" localSheetId="44">[26]INPUT!#REF!</definedName>
    <definedName name="CN6TL" localSheetId="43">[26]INPUT!#REF!</definedName>
    <definedName name="CN6TL" localSheetId="42">[26]INPUT!#REF!</definedName>
    <definedName name="CN6TL">[26]INPUT!#REF!</definedName>
    <definedName name="CN6TR" localSheetId="4">[26]INPUT!#REF!</definedName>
    <definedName name="CN6TR" localSheetId="13">[26]INPUT!#REF!</definedName>
    <definedName name="CN6TR" localSheetId="35">[26]INPUT!#REF!</definedName>
    <definedName name="CN6TR" localSheetId="46">[26]INPUT!#REF!</definedName>
    <definedName name="CN6TR" localSheetId="40">[26]INPUT!#REF!</definedName>
    <definedName name="CN6TR" localSheetId="3">[26]INPUT!#REF!</definedName>
    <definedName name="CN6TR" localSheetId="12">[26]INPUT!#REF!</definedName>
    <definedName name="CN6TR" localSheetId="15">[26]INPUT!#REF!</definedName>
    <definedName name="CN6TR" localSheetId="44">[26]INPUT!#REF!</definedName>
    <definedName name="CN6TR" localSheetId="43">[26]INPUT!#REF!</definedName>
    <definedName name="CN6TR" localSheetId="42">[26]INPUT!#REF!</definedName>
    <definedName name="CN6TR">[26]INPUT!#REF!</definedName>
    <definedName name="CN7TL" localSheetId="4">[26]INPUT!#REF!</definedName>
    <definedName name="CN7TL" localSheetId="13">[26]INPUT!#REF!</definedName>
    <definedName name="CN7TL" localSheetId="35">[26]INPUT!#REF!</definedName>
    <definedName name="CN7TL" localSheetId="46">[26]INPUT!#REF!</definedName>
    <definedName name="CN7TL" localSheetId="40">[26]INPUT!#REF!</definedName>
    <definedName name="CN7TL" localSheetId="3">[26]INPUT!#REF!</definedName>
    <definedName name="CN7TL" localSheetId="12">[26]INPUT!#REF!</definedName>
    <definedName name="CN7TL" localSheetId="15">[26]INPUT!#REF!</definedName>
    <definedName name="CN7TL" localSheetId="44">[26]INPUT!#REF!</definedName>
    <definedName name="CN7TL" localSheetId="43">[26]INPUT!#REF!</definedName>
    <definedName name="CN7TL" localSheetId="42">[26]INPUT!#REF!</definedName>
    <definedName name="CN7TL">[26]INPUT!#REF!</definedName>
    <definedName name="CN7TR" localSheetId="4">[26]INPUT!#REF!</definedName>
    <definedName name="CN7TR" localSheetId="13">[26]INPUT!#REF!</definedName>
    <definedName name="CN7TR" localSheetId="35">[26]INPUT!#REF!</definedName>
    <definedName name="CN7TR" localSheetId="46">[26]INPUT!#REF!</definedName>
    <definedName name="CN7TR" localSheetId="40">[26]INPUT!#REF!</definedName>
    <definedName name="CN7TR" localSheetId="3">[26]INPUT!#REF!</definedName>
    <definedName name="CN7TR" localSheetId="12">[26]INPUT!#REF!</definedName>
    <definedName name="CN7TR" localSheetId="15">[26]INPUT!#REF!</definedName>
    <definedName name="CN7TR" localSheetId="44">[26]INPUT!#REF!</definedName>
    <definedName name="CN7TR" localSheetId="43">[26]INPUT!#REF!</definedName>
    <definedName name="CN7TR" localSheetId="42">[26]INPUT!#REF!</definedName>
    <definedName name="CN7TR">[26]INPUT!#REF!</definedName>
    <definedName name="CN8TL" localSheetId="4">[26]INPUT!#REF!</definedName>
    <definedName name="CN8TL" localSheetId="13">[26]INPUT!#REF!</definedName>
    <definedName name="CN8TL" localSheetId="35">[26]INPUT!#REF!</definedName>
    <definedName name="CN8TL" localSheetId="46">[26]INPUT!#REF!</definedName>
    <definedName name="CN8TL" localSheetId="40">[26]INPUT!#REF!</definedName>
    <definedName name="CN8TL" localSheetId="3">[26]INPUT!#REF!</definedName>
    <definedName name="CN8TL" localSheetId="12">[26]INPUT!#REF!</definedName>
    <definedName name="CN8TL" localSheetId="15">[26]INPUT!#REF!</definedName>
    <definedName name="CN8TL" localSheetId="44">[26]INPUT!#REF!</definedName>
    <definedName name="CN8TL" localSheetId="43">[26]INPUT!#REF!</definedName>
    <definedName name="CN8TL" localSheetId="42">[26]INPUT!#REF!</definedName>
    <definedName name="CN8TL">[26]INPUT!#REF!</definedName>
    <definedName name="CN8TR" localSheetId="4">[26]INPUT!#REF!</definedName>
    <definedName name="CN8TR" localSheetId="13">[26]INPUT!#REF!</definedName>
    <definedName name="CN8TR" localSheetId="35">[26]INPUT!#REF!</definedName>
    <definedName name="CN8TR" localSheetId="46">[26]INPUT!#REF!</definedName>
    <definedName name="CN8TR" localSheetId="40">[26]INPUT!#REF!</definedName>
    <definedName name="CN8TR" localSheetId="3">[26]INPUT!#REF!</definedName>
    <definedName name="CN8TR" localSheetId="12">[26]INPUT!#REF!</definedName>
    <definedName name="CN8TR" localSheetId="15">[26]INPUT!#REF!</definedName>
    <definedName name="CN8TR" localSheetId="44">[26]INPUT!#REF!</definedName>
    <definedName name="CN8TR" localSheetId="43">[26]INPUT!#REF!</definedName>
    <definedName name="CN8TR" localSheetId="42">[26]INPUT!#REF!</definedName>
    <definedName name="CN8TR">[26]INPUT!#REF!</definedName>
    <definedName name="CN9TL" localSheetId="4">[26]INPUT!#REF!</definedName>
    <definedName name="CN9TL" localSheetId="13">[26]INPUT!#REF!</definedName>
    <definedName name="CN9TL" localSheetId="35">[26]INPUT!#REF!</definedName>
    <definedName name="CN9TL" localSheetId="46">[26]INPUT!#REF!</definedName>
    <definedName name="CN9TL" localSheetId="40">[26]INPUT!#REF!</definedName>
    <definedName name="CN9TL" localSheetId="3">[26]INPUT!#REF!</definedName>
    <definedName name="CN9TL" localSheetId="12">[26]INPUT!#REF!</definedName>
    <definedName name="CN9TL" localSheetId="15">[26]INPUT!#REF!</definedName>
    <definedName name="CN9TL" localSheetId="44">[26]INPUT!#REF!</definedName>
    <definedName name="CN9TL" localSheetId="43">[26]INPUT!#REF!</definedName>
    <definedName name="CN9TL" localSheetId="42">[26]INPUT!#REF!</definedName>
    <definedName name="CN9TL">[26]INPUT!#REF!</definedName>
    <definedName name="CN9TR" localSheetId="4">[26]INPUT!#REF!</definedName>
    <definedName name="CN9TR" localSheetId="13">[26]INPUT!#REF!</definedName>
    <definedName name="CN9TR" localSheetId="35">[26]INPUT!#REF!</definedName>
    <definedName name="CN9TR" localSheetId="46">[26]INPUT!#REF!</definedName>
    <definedName name="CN9TR" localSheetId="40">[26]INPUT!#REF!</definedName>
    <definedName name="CN9TR" localSheetId="3">[26]INPUT!#REF!</definedName>
    <definedName name="CN9TR" localSheetId="12">[26]INPUT!#REF!</definedName>
    <definedName name="CN9TR" localSheetId="15">[26]INPUT!#REF!</definedName>
    <definedName name="CN9TR" localSheetId="44">[26]INPUT!#REF!</definedName>
    <definedName name="CN9TR" localSheetId="43">[26]INPUT!#REF!</definedName>
    <definedName name="CN9TR" localSheetId="42">[26]INPUT!#REF!</definedName>
    <definedName name="CN9TR">[26]INPUT!#REF!</definedName>
    <definedName name="Continue" localSheetId="4">#REF!</definedName>
    <definedName name="Continue" localSheetId="13">#REF!</definedName>
    <definedName name="Continue" localSheetId="28">#REF!</definedName>
    <definedName name="Continue" localSheetId="34">#REF!</definedName>
    <definedName name="Continue" localSheetId="35">#REF!</definedName>
    <definedName name="Continue" localSheetId="46">#REF!</definedName>
    <definedName name="Continue" localSheetId="40">#REF!</definedName>
    <definedName name="Continue" localSheetId="25">#REF!</definedName>
    <definedName name="Continue" localSheetId="26">#REF!</definedName>
    <definedName name="Continue" localSheetId="44">#REF!</definedName>
    <definedName name="Continue" localSheetId="45">#REF!</definedName>
    <definedName name="Continue" localSheetId="50">#REF!</definedName>
    <definedName name="Continue" localSheetId="42">#REF!</definedName>
    <definedName name="Continue">#REF!</definedName>
    <definedName name="CTC" localSheetId="4">[13]법면블럭!#REF!</definedName>
    <definedName name="CTC" localSheetId="13">[13]법면블럭!#REF!</definedName>
    <definedName name="CTC" localSheetId="28">[4]설계조건!#REF!</definedName>
    <definedName name="CTC" localSheetId="35">[4]설계조건!#REF!</definedName>
    <definedName name="CTC" localSheetId="46">[4]설계조건!#REF!</definedName>
    <definedName name="CTC" localSheetId="40">[4]설계조건!#REF!</definedName>
    <definedName name="CTC" localSheetId="25">[4]설계조건!#REF!</definedName>
    <definedName name="CTC" localSheetId="26">[14]법면블럭!#REF!</definedName>
    <definedName name="CTC" localSheetId="44">[4]설계조건!#REF!</definedName>
    <definedName name="CTC" localSheetId="42">[4]설계조건!#REF!</definedName>
    <definedName name="CTC">[4]설계조건!#REF!</definedName>
    <definedName name="CTL" localSheetId="4">[13]법면블럭!#REF!</definedName>
    <definedName name="CTL" localSheetId="13">[13]법면블럭!#REF!</definedName>
    <definedName name="CTL" localSheetId="28">#REF!</definedName>
    <definedName name="CTL" localSheetId="35">#REF!</definedName>
    <definedName name="CTL" localSheetId="40">#REF!</definedName>
    <definedName name="CTL" localSheetId="25">#REF!</definedName>
    <definedName name="CTL" localSheetId="26">[14]법면블럭!#REF!</definedName>
    <definedName name="CTL" localSheetId="44">#REF!</definedName>
    <definedName name="CTL" localSheetId="42">#REF!</definedName>
    <definedName name="CTL">#REF!</definedName>
    <definedName name="CTR" localSheetId="4">[13]법면블럭!#REF!</definedName>
    <definedName name="CTR" localSheetId="13">[13]법면블럭!#REF!</definedName>
    <definedName name="CTR" localSheetId="35">#REF!</definedName>
    <definedName name="CTR" localSheetId="40">#REF!</definedName>
    <definedName name="CTR" localSheetId="25">#REF!</definedName>
    <definedName name="CTR" localSheetId="26">[14]법면블럭!#REF!</definedName>
    <definedName name="CTR" localSheetId="44">#REF!</definedName>
    <definedName name="CTR" localSheetId="42">#REF!</definedName>
    <definedName name="CTR">#REF!</definedName>
    <definedName name="CUT10L" localSheetId="38">[26]INPUT!#REF!</definedName>
    <definedName name="CUT10L" localSheetId="4">[26]INPUT!#REF!</definedName>
    <definedName name="CUT10L" localSheetId="13">[26]INPUT!#REF!</definedName>
    <definedName name="CUT10L" localSheetId="28">[26]INPUT!#REF!</definedName>
    <definedName name="CUT10L" localSheetId="34">[26]INPUT!#REF!</definedName>
    <definedName name="CUT10L" localSheetId="35">[26]INPUT!#REF!</definedName>
    <definedName name="CUT10L" localSheetId="46">[26]INPUT!#REF!</definedName>
    <definedName name="CUT10L" localSheetId="40">[26]INPUT!#REF!</definedName>
    <definedName name="CUT10L" localSheetId="3">[26]INPUT!#REF!</definedName>
    <definedName name="CUT10L" localSheetId="12">[26]INPUT!#REF!</definedName>
    <definedName name="CUT10L" localSheetId="15">[26]INPUT!#REF!</definedName>
    <definedName name="CUT10L" localSheetId="44">[26]INPUT!#REF!</definedName>
    <definedName name="CUT10L" localSheetId="45">[26]INPUT!#REF!</definedName>
    <definedName name="CUT10L" localSheetId="50">[26]INPUT!#REF!</definedName>
    <definedName name="CUT10L" localSheetId="43">[26]INPUT!#REF!</definedName>
    <definedName name="CUT10L" localSheetId="42">[26]INPUT!#REF!</definedName>
    <definedName name="CUT10L">[26]INPUT!#REF!</definedName>
    <definedName name="CUT10R" localSheetId="4">[26]INPUT!#REF!</definedName>
    <definedName name="CUT10R" localSheetId="13">[26]INPUT!#REF!</definedName>
    <definedName name="CUT10R" localSheetId="35">[26]INPUT!#REF!</definedName>
    <definedName name="CUT10R" localSheetId="46">[26]INPUT!#REF!</definedName>
    <definedName name="CUT10R" localSheetId="40">[26]INPUT!#REF!</definedName>
    <definedName name="CUT10R" localSheetId="3">[26]INPUT!#REF!</definedName>
    <definedName name="CUT10R" localSheetId="12">[26]INPUT!#REF!</definedName>
    <definedName name="CUT10R" localSheetId="15">[26]INPUT!#REF!</definedName>
    <definedName name="CUT10R" localSheetId="44">[26]INPUT!#REF!</definedName>
    <definedName name="CUT10R" localSheetId="43">[26]INPUT!#REF!</definedName>
    <definedName name="CUT10R" localSheetId="42">[26]INPUT!#REF!</definedName>
    <definedName name="CUT10R">[26]INPUT!#REF!</definedName>
    <definedName name="CUT3L" localSheetId="4">[26]INPUT!#REF!</definedName>
    <definedName name="CUT3L" localSheetId="13">[26]INPUT!#REF!</definedName>
    <definedName name="CUT3L" localSheetId="35">[26]INPUT!#REF!</definedName>
    <definedName name="CUT3L" localSheetId="46">[26]INPUT!#REF!</definedName>
    <definedName name="CUT3L" localSheetId="40">[26]INPUT!#REF!</definedName>
    <definedName name="CUT3L" localSheetId="3">[26]INPUT!#REF!</definedName>
    <definedName name="CUT3L" localSheetId="12">[26]INPUT!#REF!</definedName>
    <definedName name="CUT3L" localSheetId="15">[26]INPUT!#REF!</definedName>
    <definedName name="CUT3L" localSheetId="44">[26]INPUT!#REF!</definedName>
    <definedName name="CUT3L" localSheetId="43">[26]INPUT!#REF!</definedName>
    <definedName name="CUT3L" localSheetId="42">[26]INPUT!#REF!</definedName>
    <definedName name="CUT3L">[26]INPUT!#REF!</definedName>
    <definedName name="CUT3R" localSheetId="4">[26]INPUT!#REF!</definedName>
    <definedName name="CUT3R" localSheetId="13">[26]INPUT!#REF!</definedName>
    <definedName name="CUT3R" localSheetId="35">[26]INPUT!#REF!</definedName>
    <definedName name="CUT3R" localSheetId="46">[26]INPUT!#REF!</definedName>
    <definedName name="CUT3R" localSheetId="40">[26]INPUT!#REF!</definedName>
    <definedName name="CUT3R" localSheetId="3">[26]INPUT!#REF!</definedName>
    <definedName name="CUT3R" localSheetId="12">[26]INPUT!#REF!</definedName>
    <definedName name="CUT3R" localSheetId="15">[26]INPUT!#REF!</definedName>
    <definedName name="CUT3R" localSheetId="44">[26]INPUT!#REF!</definedName>
    <definedName name="CUT3R" localSheetId="43">[26]INPUT!#REF!</definedName>
    <definedName name="CUT3R" localSheetId="42">[26]INPUT!#REF!</definedName>
    <definedName name="CUT3R">[26]INPUT!#REF!</definedName>
    <definedName name="CUT4L" localSheetId="4">[26]INPUT!#REF!</definedName>
    <definedName name="CUT4L" localSheetId="13">[26]INPUT!#REF!</definedName>
    <definedName name="CUT4L" localSheetId="35">[26]INPUT!#REF!</definedName>
    <definedName name="CUT4L" localSheetId="46">[26]INPUT!#REF!</definedName>
    <definedName name="CUT4L" localSheetId="40">[26]INPUT!#REF!</definedName>
    <definedName name="CUT4L" localSheetId="3">[26]INPUT!#REF!</definedName>
    <definedName name="CUT4L" localSheetId="12">[26]INPUT!#REF!</definedName>
    <definedName name="CUT4L" localSheetId="15">[26]INPUT!#REF!</definedName>
    <definedName name="CUT4L" localSheetId="44">[26]INPUT!#REF!</definedName>
    <definedName name="CUT4L" localSheetId="43">[26]INPUT!#REF!</definedName>
    <definedName name="CUT4L" localSheetId="42">[26]INPUT!#REF!</definedName>
    <definedName name="CUT4L">[26]INPUT!#REF!</definedName>
    <definedName name="CUT4R" localSheetId="4">[26]INPUT!#REF!</definedName>
    <definedName name="CUT4R" localSheetId="13">[26]INPUT!#REF!</definedName>
    <definedName name="CUT4R" localSheetId="35">[26]INPUT!#REF!</definedName>
    <definedName name="CUT4R" localSheetId="46">[26]INPUT!#REF!</definedName>
    <definedName name="CUT4R" localSheetId="40">[26]INPUT!#REF!</definedName>
    <definedName name="CUT4R" localSheetId="3">[26]INPUT!#REF!</definedName>
    <definedName name="CUT4R" localSheetId="12">[26]INPUT!#REF!</definedName>
    <definedName name="CUT4R" localSheetId="15">[26]INPUT!#REF!</definedName>
    <definedName name="CUT4R" localSheetId="44">[26]INPUT!#REF!</definedName>
    <definedName name="CUT4R" localSheetId="43">[26]INPUT!#REF!</definedName>
    <definedName name="CUT4R" localSheetId="42">[26]INPUT!#REF!</definedName>
    <definedName name="CUT4R">[26]INPUT!#REF!</definedName>
    <definedName name="CUT5L" localSheetId="4">[26]INPUT!#REF!</definedName>
    <definedName name="CUT5L" localSheetId="13">[26]INPUT!#REF!</definedName>
    <definedName name="CUT5L" localSheetId="35">[26]INPUT!#REF!</definedName>
    <definedName name="CUT5L" localSheetId="46">[26]INPUT!#REF!</definedName>
    <definedName name="CUT5L" localSheetId="40">[26]INPUT!#REF!</definedName>
    <definedName name="CUT5L" localSheetId="3">[26]INPUT!#REF!</definedName>
    <definedName name="CUT5L" localSheetId="12">[26]INPUT!#REF!</definedName>
    <definedName name="CUT5L" localSheetId="15">[26]INPUT!#REF!</definedName>
    <definedName name="CUT5L" localSheetId="44">[26]INPUT!#REF!</definedName>
    <definedName name="CUT5L" localSheetId="43">[26]INPUT!#REF!</definedName>
    <definedName name="CUT5L" localSheetId="42">[26]INPUT!#REF!</definedName>
    <definedName name="CUT5L">[26]INPUT!#REF!</definedName>
    <definedName name="CUT5R" localSheetId="4">[26]INPUT!#REF!</definedName>
    <definedName name="CUT5R" localSheetId="13">[26]INPUT!#REF!</definedName>
    <definedName name="CUT5R" localSheetId="35">[26]INPUT!#REF!</definedName>
    <definedName name="CUT5R" localSheetId="46">[26]INPUT!#REF!</definedName>
    <definedName name="CUT5R" localSheetId="40">[26]INPUT!#REF!</definedName>
    <definedName name="CUT5R" localSheetId="3">[26]INPUT!#REF!</definedName>
    <definedName name="CUT5R" localSheetId="12">[26]INPUT!#REF!</definedName>
    <definedName name="CUT5R" localSheetId="15">[26]INPUT!#REF!</definedName>
    <definedName name="CUT5R" localSheetId="44">[26]INPUT!#REF!</definedName>
    <definedName name="CUT5R" localSheetId="43">[26]INPUT!#REF!</definedName>
    <definedName name="CUT5R" localSheetId="42">[26]INPUT!#REF!</definedName>
    <definedName name="CUT5R">[26]INPUT!#REF!</definedName>
    <definedName name="CUT6L" localSheetId="4">[26]INPUT!#REF!</definedName>
    <definedName name="CUT6L" localSheetId="13">[26]INPUT!#REF!</definedName>
    <definedName name="CUT6L" localSheetId="35">[26]INPUT!#REF!</definedName>
    <definedName name="CUT6L" localSheetId="46">[26]INPUT!#REF!</definedName>
    <definedName name="CUT6L" localSheetId="40">[26]INPUT!#REF!</definedName>
    <definedName name="CUT6L" localSheetId="3">[26]INPUT!#REF!</definedName>
    <definedName name="CUT6L" localSheetId="12">[26]INPUT!#REF!</definedName>
    <definedName name="CUT6L" localSheetId="15">[26]INPUT!#REF!</definedName>
    <definedName name="CUT6L" localSheetId="44">[26]INPUT!#REF!</definedName>
    <definedName name="CUT6L" localSheetId="43">[26]INPUT!#REF!</definedName>
    <definedName name="CUT6L" localSheetId="42">[26]INPUT!#REF!</definedName>
    <definedName name="CUT6L">[26]INPUT!#REF!</definedName>
    <definedName name="CUT6R" localSheetId="4">[26]INPUT!#REF!</definedName>
    <definedName name="CUT6R" localSheetId="13">[26]INPUT!#REF!</definedName>
    <definedName name="CUT6R" localSheetId="35">[26]INPUT!#REF!</definedName>
    <definedName name="CUT6R" localSheetId="46">[26]INPUT!#REF!</definedName>
    <definedName name="CUT6R" localSheetId="40">[26]INPUT!#REF!</definedName>
    <definedName name="CUT6R" localSheetId="3">[26]INPUT!#REF!</definedName>
    <definedName name="CUT6R" localSheetId="12">[26]INPUT!#REF!</definedName>
    <definedName name="CUT6R" localSheetId="15">[26]INPUT!#REF!</definedName>
    <definedName name="CUT6R" localSheetId="44">[26]INPUT!#REF!</definedName>
    <definedName name="CUT6R" localSheetId="43">[26]INPUT!#REF!</definedName>
    <definedName name="CUT6R" localSheetId="42">[26]INPUT!#REF!</definedName>
    <definedName name="CUT6R">[26]INPUT!#REF!</definedName>
    <definedName name="CUT7L" localSheetId="4">[26]INPUT!#REF!</definedName>
    <definedName name="CUT7L" localSheetId="13">[26]INPUT!#REF!</definedName>
    <definedName name="CUT7L" localSheetId="35">[26]INPUT!#REF!</definedName>
    <definedName name="CUT7L" localSheetId="46">[26]INPUT!#REF!</definedName>
    <definedName name="CUT7L" localSheetId="40">[26]INPUT!#REF!</definedName>
    <definedName name="CUT7L" localSheetId="3">[26]INPUT!#REF!</definedName>
    <definedName name="CUT7L" localSheetId="12">[26]INPUT!#REF!</definedName>
    <definedName name="CUT7L" localSheetId="15">[26]INPUT!#REF!</definedName>
    <definedName name="CUT7L" localSheetId="44">[26]INPUT!#REF!</definedName>
    <definedName name="CUT7L" localSheetId="43">[26]INPUT!#REF!</definedName>
    <definedName name="CUT7L" localSheetId="42">[26]INPUT!#REF!</definedName>
    <definedName name="CUT7L">[26]INPUT!#REF!</definedName>
    <definedName name="CUT7R" localSheetId="4">[26]INPUT!#REF!</definedName>
    <definedName name="CUT7R" localSheetId="13">[26]INPUT!#REF!</definedName>
    <definedName name="CUT7R" localSheetId="35">[26]INPUT!#REF!</definedName>
    <definedName name="CUT7R" localSheetId="46">[26]INPUT!#REF!</definedName>
    <definedName name="CUT7R" localSheetId="40">[26]INPUT!#REF!</definedName>
    <definedName name="CUT7R" localSheetId="3">[26]INPUT!#REF!</definedName>
    <definedName name="CUT7R" localSheetId="12">[26]INPUT!#REF!</definedName>
    <definedName name="CUT7R" localSheetId="15">[26]INPUT!#REF!</definedName>
    <definedName name="CUT7R" localSheetId="44">[26]INPUT!#REF!</definedName>
    <definedName name="CUT7R" localSheetId="43">[26]INPUT!#REF!</definedName>
    <definedName name="CUT7R" localSheetId="42">[26]INPUT!#REF!</definedName>
    <definedName name="CUT7R">[26]INPUT!#REF!</definedName>
    <definedName name="CUT8L" localSheetId="4">[26]INPUT!#REF!</definedName>
    <definedName name="CUT8L" localSheetId="13">[26]INPUT!#REF!</definedName>
    <definedName name="CUT8L" localSheetId="35">[26]INPUT!#REF!</definedName>
    <definedName name="CUT8L" localSheetId="46">[26]INPUT!#REF!</definedName>
    <definedName name="CUT8L" localSheetId="40">[26]INPUT!#REF!</definedName>
    <definedName name="CUT8L" localSheetId="3">[26]INPUT!#REF!</definedName>
    <definedName name="CUT8L" localSheetId="12">[26]INPUT!#REF!</definedName>
    <definedName name="CUT8L" localSheetId="15">[26]INPUT!#REF!</definedName>
    <definedName name="CUT8L" localSheetId="44">[26]INPUT!#REF!</definedName>
    <definedName name="CUT8L" localSheetId="43">[26]INPUT!#REF!</definedName>
    <definedName name="CUT8L" localSheetId="42">[26]INPUT!#REF!</definedName>
    <definedName name="CUT8L">[26]INPUT!#REF!</definedName>
    <definedName name="CUT8R" localSheetId="4">[26]INPUT!#REF!</definedName>
    <definedName name="CUT8R" localSheetId="13">[26]INPUT!#REF!</definedName>
    <definedName name="CUT8R" localSheetId="35">[26]INPUT!#REF!</definedName>
    <definedName name="CUT8R" localSheetId="46">[26]INPUT!#REF!</definedName>
    <definedName name="CUT8R" localSheetId="40">[26]INPUT!#REF!</definedName>
    <definedName name="CUT8R" localSheetId="3">[26]INPUT!#REF!</definedName>
    <definedName name="CUT8R" localSheetId="12">[26]INPUT!#REF!</definedName>
    <definedName name="CUT8R" localSheetId="15">[26]INPUT!#REF!</definedName>
    <definedName name="CUT8R" localSheetId="44">[26]INPUT!#REF!</definedName>
    <definedName name="CUT8R" localSheetId="43">[26]INPUT!#REF!</definedName>
    <definedName name="CUT8R" localSheetId="42">[26]INPUT!#REF!</definedName>
    <definedName name="CUT8R">[26]INPUT!#REF!</definedName>
    <definedName name="CUT9L" localSheetId="4">[26]INPUT!#REF!</definedName>
    <definedName name="CUT9L" localSheetId="13">[26]INPUT!#REF!</definedName>
    <definedName name="CUT9L" localSheetId="35">[26]INPUT!#REF!</definedName>
    <definedName name="CUT9L" localSheetId="46">[26]INPUT!#REF!</definedName>
    <definedName name="CUT9L" localSheetId="40">[26]INPUT!#REF!</definedName>
    <definedName name="CUT9L" localSheetId="3">[26]INPUT!#REF!</definedName>
    <definedName name="CUT9L" localSheetId="12">[26]INPUT!#REF!</definedName>
    <definedName name="CUT9L" localSheetId="15">[26]INPUT!#REF!</definedName>
    <definedName name="CUT9L" localSheetId="44">[26]INPUT!#REF!</definedName>
    <definedName name="CUT9L" localSheetId="43">[26]INPUT!#REF!</definedName>
    <definedName name="CUT9L" localSheetId="42">[26]INPUT!#REF!</definedName>
    <definedName name="CUT9L">[26]INPUT!#REF!</definedName>
    <definedName name="CUT9R" localSheetId="4">[26]INPUT!#REF!</definedName>
    <definedName name="CUT9R" localSheetId="13">[26]INPUT!#REF!</definedName>
    <definedName name="CUT9R" localSheetId="35">[26]INPUT!#REF!</definedName>
    <definedName name="CUT9R" localSheetId="46">[26]INPUT!#REF!</definedName>
    <definedName name="CUT9R" localSheetId="40">[26]INPUT!#REF!</definedName>
    <definedName name="CUT9R" localSheetId="3">[26]INPUT!#REF!</definedName>
    <definedName name="CUT9R" localSheetId="12">[26]INPUT!#REF!</definedName>
    <definedName name="CUT9R" localSheetId="15">[26]INPUT!#REF!</definedName>
    <definedName name="CUT9R" localSheetId="44">[26]INPUT!#REF!</definedName>
    <definedName name="CUT9R" localSheetId="43">[26]INPUT!#REF!</definedName>
    <definedName name="CUT9R" localSheetId="42">[26]INPUT!#REF!</definedName>
    <definedName name="CUT9R">[26]INPUT!#REF!</definedName>
    <definedName name="CX10L" localSheetId="4">[26]INPUT!#REF!</definedName>
    <definedName name="CX10L" localSheetId="13">[26]INPUT!#REF!</definedName>
    <definedName name="CX10L" localSheetId="35">[26]INPUT!#REF!</definedName>
    <definedName name="CX10L" localSheetId="46">[26]INPUT!#REF!</definedName>
    <definedName name="CX10L" localSheetId="40">[26]INPUT!#REF!</definedName>
    <definedName name="CX10L" localSheetId="3">[26]INPUT!#REF!</definedName>
    <definedName name="CX10L" localSheetId="12">[26]INPUT!#REF!</definedName>
    <definedName name="CX10L" localSheetId="15">[26]INPUT!#REF!</definedName>
    <definedName name="CX10L" localSheetId="44">[26]INPUT!#REF!</definedName>
    <definedName name="CX10L" localSheetId="43">[26]INPUT!#REF!</definedName>
    <definedName name="CX10L" localSheetId="42">[26]INPUT!#REF!</definedName>
    <definedName name="CX10L">[26]INPUT!#REF!</definedName>
    <definedName name="CX10R" localSheetId="4">[26]INPUT!#REF!</definedName>
    <definedName name="CX10R" localSheetId="13">[26]INPUT!#REF!</definedName>
    <definedName name="CX10R" localSheetId="35">[26]INPUT!#REF!</definedName>
    <definedName name="CX10R" localSheetId="46">[26]INPUT!#REF!</definedName>
    <definedName name="CX10R" localSheetId="40">[26]INPUT!#REF!</definedName>
    <definedName name="CX10R" localSheetId="3">[26]INPUT!#REF!</definedName>
    <definedName name="CX10R" localSheetId="12">[26]INPUT!#REF!</definedName>
    <definedName name="CX10R" localSheetId="15">[26]INPUT!#REF!</definedName>
    <definedName name="CX10R" localSheetId="44">[26]INPUT!#REF!</definedName>
    <definedName name="CX10R" localSheetId="43">[26]INPUT!#REF!</definedName>
    <definedName name="CX10R" localSheetId="42">[26]INPUT!#REF!</definedName>
    <definedName name="CX10R">[26]INPUT!#REF!</definedName>
    <definedName name="CX3L" localSheetId="4">[26]INPUT!#REF!</definedName>
    <definedName name="CX3L" localSheetId="13">[26]INPUT!#REF!</definedName>
    <definedName name="CX3L" localSheetId="35">[26]INPUT!#REF!</definedName>
    <definedName name="CX3L" localSheetId="46">[26]INPUT!#REF!</definedName>
    <definedName name="CX3L" localSheetId="40">[26]INPUT!#REF!</definedName>
    <definedName name="CX3L" localSheetId="3">[26]INPUT!#REF!</definedName>
    <definedName name="CX3L" localSheetId="12">[26]INPUT!#REF!</definedName>
    <definedName name="CX3L" localSheetId="15">[26]INPUT!#REF!</definedName>
    <definedName name="CX3L" localSheetId="44">[26]INPUT!#REF!</definedName>
    <definedName name="CX3L" localSheetId="43">[26]INPUT!#REF!</definedName>
    <definedName name="CX3L" localSheetId="42">[26]INPUT!#REF!</definedName>
    <definedName name="CX3L">[26]INPUT!#REF!</definedName>
    <definedName name="CX3R" localSheetId="4">[26]INPUT!#REF!</definedName>
    <definedName name="CX3R" localSheetId="13">[26]INPUT!#REF!</definedName>
    <definedName name="CX3R" localSheetId="35">[26]INPUT!#REF!</definedName>
    <definedName name="CX3R" localSheetId="46">[26]INPUT!#REF!</definedName>
    <definedName name="CX3R" localSheetId="40">[26]INPUT!#REF!</definedName>
    <definedName name="CX3R" localSheetId="3">[26]INPUT!#REF!</definedName>
    <definedName name="CX3R" localSheetId="12">[26]INPUT!#REF!</definedName>
    <definedName name="CX3R" localSheetId="15">[26]INPUT!#REF!</definedName>
    <definedName name="CX3R" localSheetId="44">[26]INPUT!#REF!</definedName>
    <definedName name="CX3R" localSheetId="43">[26]INPUT!#REF!</definedName>
    <definedName name="CX3R" localSheetId="42">[26]INPUT!#REF!</definedName>
    <definedName name="CX3R">[26]INPUT!#REF!</definedName>
    <definedName name="CX4L" localSheetId="4">[26]INPUT!#REF!</definedName>
    <definedName name="CX4L" localSheetId="13">[26]INPUT!#REF!</definedName>
    <definedName name="CX4L" localSheetId="35">[26]INPUT!#REF!</definedName>
    <definedName name="CX4L" localSheetId="46">[26]INPUT!#REF!</definedName>
    <definedName name="CX4L" localSheetId="40">[26]INPUT!#REF!</definedName>
    <definedName name="CX4L" localSheetId="3">[26]INPUT!#REF!</definedName>
    <definedName name="CX4L" localSheetId="12">[26]INPUT!#REF!</definedName>
    <definedName name="CX4L" localSheetId="15">[26]INPUT!#REF!</definedName>
    <definedName name="CX4L" localSheetId="44">[26]INPUT!#REF!</definedName>
    <definedName name="CX4L" localSheetId="43">[26]INPUT!#REF!</definedName>
    <definedName name="CX4L" localSheetId="42">[26]INPUT!#REF!</definedName>
    <definedName name="CX4L">[26]INPUT!#REF!</definedName>
    <definedName name="CX4R" localSheetId="4">[26]INPUT!#REF!</definedName>
    <definedName name="CX4R" localSheetId="13">[26]INPUT!#REF!</definedName>
    <definedName name="CX4R" localSheetId="35">[26]INPUT!#REF!</definedName>
    <definedName name="CX4R" localSheetId="46">[26]INPUT!#REF!</definedName>
    <definedName name="CX4R" localSheetId="40">[26]INPUT!#REF!</definedName>
    <definedName name="CX4R" localSheetId="3">[26]INPUT!#REF!</definedName>
    <definedName name="CX4R" localSheetId="12">[26]INPUT!#REF!</definedName>
    <definedName name="CX4R" localSheetId="15">[26]INPUT!#REF!</definedName>
    <definedName name="CX4R" localSheetId="44">[26]INPUT!#REF!</definedName>
    <definedName name="CX4R" localSheetId="43">[26]INPUT!#REF!</definedName>
    <definedName name="CX4R" localSheetId="42">[26]INPUT!#REF!</definedName>
    <definedName name="CX4R">[26]INPUT!#REF!</definedName>
    <definedName name="CX5L" localSheetId="4">[26]INPUT!#REF!</definedName>
    <definedName name="CX5L" localSheetId="13">[26]INPUT!#REF!</definedName>
    <definedName name="CX5L" localSheetId="35">[26]INPUT!#REF!</definedName>
    <definedName name="CX5L" localSheetId="46">[26]INPUT!#REF!</definedName>
    <definedName name="CX5L" localSheetId="40">[26]INPUT!#REF!</definedName>
    <definedName name="CX5L" localSheetId="3">[26]INPUT!#REF!</definedName>
    <definedName name="CX5L" localSheetId="12">[26]INPUT!#REF!</definedName>
    <definedName name="CX5L" localSheetId="15">[26]INPUT!#REF!</definedName>
    <definedName name="CX5L" localSheetId="44">[26]INPUT!#REF!</definedName>
    <definedName name="CX5L" localSheetId="43">[26]INPUT!#REF!</definedName>
    <definedName name="CX5L" localSheetId="42">[26]INPUT!#REF!</definedName>
    <definedName name="CX5L">[26]INPUT!#REF!</definedName>
    <definedName name="CX5R" localSheetId="4">[26]INPUT!#REF!</definedName>
    <definedName name="CX5R" localSheetId="13">[26]INPUT!#REF!</definedName>
    <definedName name="CX5R" localSheetId="35">[26]INPUT!#REF!</definedName>
    <definedName name="CX5R" localSheetId="46">[26]INPUT!#REF!</definedName>
    <definedName name="CX5R" localSheetId="40">[26]INPUT!#REF!</definedName>
    <definedName name="CX5R" localSheetId="3">[26]INPUT!#REF!</definedName>
    <definedName name="CX5R" localSheetId="12">[26]INPUT!#REF!</definedName>
    <definedName name="CX5R" localSheetId="15">[26]INPUT!#REF!</definedName>
    <definedName name="CX5R" localSheetId="44">[26]INPUT!#REF!</definedName>
    <definedName name="CX5R" localSheetId="43">[26]INPUT!#REF!</definedName>
    <definedName name="CX5R" localSheetId="42">[26]INPUT!#REF!</definedName>
    <definedName name="CX5R">[26]INPUT!#REF!</definedName>
    <definedName name="CX6L" localSheetId="4">[26]INPUT!#REF!</definedName>
    <definedName name="CX6L" localSheetId="13">[26]INPUT!#REF!</definedName>
    <definedName name="CX6L" localSheetId="35">[26]INPUT!#REF!</definedName>
    <definedName name="CX6L" localSheetId="46">[26]INPUT!#REF!</definedName>
    <definedName name="CX6L" localSheetId="40">[26]INPUT!#REF!</definedName>
    <definedName name="CX6L" localSheetId="3">[26]INPUT!#REF!</definedName>
    <definedName name="CX6L" localSheetId="12">[26]INPUT!#REF!</definedName>
    <definedName name="CX6L" localSheetId="15">[26]INPUT!#REF!</definedName>
    <definedName name="CX6L" localSheetId="44">[26]INPUT!#REF!</definedName>
    <definedName name="CX6L" localSheetId="43">[26]INPUT!#REF!</definedName>
    <definedName name="CX6L" localSheetId="42">[26]INPUT!#REF!</definedName>
    <definedName name="CX6L">[26]INPUT!#REF!</definedName>
    <definedName name="CX6R" localSheetId="4">[26]INPUT!#REF!</definedName>
    <definedName name="CX6R" localSheetId="13">[26]INPUT!#REF!</definedName>
    <definedName name="CX6R" localSheetId="35">[26]INPUT!#REF!</definedName>
    <definedName name="CX6R" localSheetId="46">[26]INPUT!#REF!</definedName>
    <definedName name="CX6R" localSheetId="40">[26]INPUT!#REF!</definedName>
    <definedName name="CX6R" localSheetId="3">[26]INPUT!#REF!</definedName>
    <definedName name="CX6R" localSheetId="12">[26]INPUT!#REF!</definedName>
    <definedName name="CX6R" localSheetId="15">[26]INPUT!#REF!</definedName>
    <definedName name="CX6R" localSheetId="44">[26]INPUT!#REF!</definedName>
    <definedName name="CX6R" localSheetId="43">[26]INPUT!#REF!</definedName>
    <definedName name="CX6R" localSheetId="42">[26]INPUT!#REF!</definedName>
    <definedName name="CX6R">[26]INPUT!#REF!</definedName>
    <definedName name="CX7L" localSheetId="4">[26]INPUT!#REF!</definedName>
    <definedName name="CX7L" localSheetId="13">[26]INPUT!#REF!</definedName>
    <definedName name="CX7L" localSheetId="35">[26]INPUT!#REF!</definedName>
    <definedName name="CX7L" localSheetId="46">[26]INPUT!#REF!</definedName>
    <definedName name="CX7L" localSheetId="40">[26]INPUT!#REF!</definedName>
    <definedName name="CX7L" localSheetId="3">[26]INPUT!#REF!</definedName>
    <definedName name="CX7L" localSheetId="12">[26]INPUT!#REF!</definedName>
    <definedName name="CX7L" localSheetId="15">[26]INPUT!#REF!</definedName>
    <definedName name="CX7L" localSheetId="44">[26]INPUT!#REF!</definedName>
    <definedName name="CX7L" localSheetId="43">[26]INPUT!#REF!</definedName>
    <definedName name="CX7L" localSheetId="42">[26]INPUT!#REF!</definedName>
    <definedName name="CX7L">[26]INPUT!#REF!</definedName>
    <definedName name="CX7R" localSheetId="4">[26]INPUT!#REF!</definedName>
    <definedName name="CX7R" localSheetId="13">[26]INPUT!#REF!</definedName>
    <definedName name="CX7R" localSheetId="35">[26]INPUT!#REF!</definedName>
    <definedName name="CX7R" localSheetId="46">[26]INPUT!#REF!</definedName>
    <definedName name="CX7R" localSheetId="40">[26]INPUT!#REF!</definedName>
    <definedName name="CX7R" localSheetId="3">[26]INPUT!#REF!</definedName>
    <definedName name="CX7R" localSheetId="12">[26]INPUT!#REF!</definedName>
    <definedName name="CX7R" localSheetId="15">[26]INPUT!#REF!</definedName>
    <definedName name="CX7R" localSheetId="44">[26]INPUT!#REF!</definedName>
    <definedName name="CX7R" localSheetId="43">[26]INPUT!#REF!</definedName>
    <definedName name="CX7R" localSheetId="42">[26]INPUT!#REF!</definedName>
    <definedName name="CX7R">[26]INPUT!#REF!</definedName>
    <definedName name="CX8L" localSheetId="4">[26]INPUT!#REF!</definedName>
    <definedName name="CX8L" localSheetId="13">[26]INPUT!#REF!</definedName>
    <definedName name="CX8L" localSheetId="35">[26]INPUT!#REF!</definedName>
    <definedName name="CX8L" localSheetId="46">[26]INPUT!#REF!</definedName>
    <definedName name="CX8L" localSheetId="40">[26]INPUT!#REF!</definedName>
    <definedName name="CX8L" localSheetId="3">[26]INPUT!#REF!</definedName>
    <definedName name="CX8L" localSheetId="12">[26]INPUT!#REF!</definedName>
    <definedName name="CX8L" localSheetId="15">[26]INPUT!#REF!</definedName>
    <definedName name="CX8L" localSheetId="44">[26]INPUT!#REF!</definedName>
    <definedName name="CX8L" localSheetId="43">[26]INPUT!#REF!</definedName>
    <definedName name="CX8L" localSheetId="42">[26]INPUT!#REF!</definedName>
    <definedName name="CX8L">[26]INPUT!#REF!</definedName>
    <definedName name="CX8R" localSheetId="4">[26]INPUT!#REF!</definedName>
    <definedName name="CX8R" localSheetId="13">[26]INPUT!#REF!</definedName>
    <definedName name="CX8R" localSheetId="35">[26]INPUT!#REF!</definedName>
    <definedName name="CX8R" localSheetId="46">[26]INPUT!#REF!</definedName>
    <definedName name="CX8R" localSheetId="40">[26]INPUT!#REF!</definedName>
    <definedName name="CX8R" localSheetId="3">[26]INPUT!#REF!</definedName>
    <definedName name="CX8R" localSheetId="12">[26]INPUT!#REF!</definedName>
    <definedName name="CX8R" localSheetId="15">[26]INPUT!#REF!</definedName>
    <definedName name="CX8R" localSheetId="44">[26]INPUT!#REF!</definedName>
    <definedName name="CX8R" localSheetId="43">[26]INPUT!#REF!</definedName>
    <definedName name="CX8R" localSheetId="42">[26]INPUT!#REF!</definedName>
    <definedName name="CX8R">[26]INPUT!#REF!</definedName>
    <definedName name="CX9L" localSheetId="4">[26]INPUT!#REF!</definedName>
    <definedName name="CX9L" localSheetId="13">[26]INPUT!#REF!</definedName>
    <definedName name="CX9L" localSheetId="35">[26]INPUT!#REF!</definedName>
    <definedName name="CX9L" localSheetId="46">[26]INPUT!#REF!</definedName>
    <definedName name="CX9L" localSheetId="40">[26]INPUT!#REF!</definedName>
    <definedName name="CX9L" localSheetId="3">[26]INPUT!#REF!</definedName>
    <definedName name="CX9L" localSheetId="12">[26]INPUT!#REF!</definedName>
    <definedName name="CX9L" localSheetId="15">[26]INPUT!#REF!</definedName>
    <definedName name="CX9L" localSheetId="44">[26]INPUT!#REF!</definedName>
    <definedName name="CX9L" localSheetId="43">[26]INPUT!#REF!</definedName>
    <definedName name="CX9L" localSheetId="42">[26]INPUT!#REF!</definedName>
    <definedName name="CX9L">[26]INPUT!#REF!</definedName>
    <definedName name="CX9R" localSheetId="4">[26]INPUT!#REF!</definedName>
    <definedName name="CX9R" localSheetId="13">[26]INPUT!#REF!</definedName>
    <definedName name="CX9R" localSheetId="35">[26]INPUT!#REF!</definedName>
    <definedName name="CX9R" localSheetId="46">[26]INPUT!#REF!</definedName>
    <definedName name="CX9R" localSheetId="40">[26]INPUT!#REF!</definedName>
    <definedName name="CX9R" localSheetId="3">[26]INPUT!#REF!</definedName>
    <definedName name="CX9R" localSheetId="12">[26]INPUT!#REF!</definedName>
    <definedName name="CX9R" localSheetId="15">[26]INPUT!#REF!</definedName>
    <definedName name="CX9R" localSheetId="44">[26]INPUT!#REF!</definedName>
    <definedName name="CX9R" localSheetId="43">[26]INPUT!#REF!</definedName>
    <definedName name="CX9R" localSheetId="42">[26]INPUT!#REF!</definedName>
    <definedName name="CX9R">[26]INPUT!#REF!</definedName>
    <definedName name="CY10L" localSheetId="4">[26]INPUT!#REF!</definedName>
    <definedName name="CY10L" localSheetId="13">[26]INPUT!#REF!</definedName>
    <definedName name="CY10L" localSheetId="35">[26]INPUT!#REF!</definedName>
    <definedName name="CY10L" localSheetId="46">[26]INPUT!#REF!</definedName>
    <definedName name="CY10L" localSheetId="40">[26]INPUT!#REF!</definedName>
    <definedName name="CY10L" localSheetId="3">[26]INPUT!#REF!</definedName>
    <definedName name="CY10L" localSheetId="12">[26]INPUT!#REF!</definedName>
    <definedName name="CY10L" localSheetId="15">[26]INPUT!#REF!</definedName>
    <definedName name="CY10L" localSheetId="44">[26]INPUT!#REF!</definedName>
    <definedName name="CY10L" localSheetId="43">[26]INPUT!#REF!</definedName>
    <definedName name="CY10L" localSheetId="42">[26]INPUT!#REF!</definedName>
    <definedName name="CY10L">[26]INPUT!#REF!</definedName>
    <definedName name="CY10R" localSheetId="4">[26]INPUT!#REF!</definedName>
    <definedName name="CY10R" localSheetId="13">[26]INPUT!#REF!</definedName>
    <definedName name="CY10R" localSheetId="35">[26]INPUT!#REF!</definedName>
    <definedName name="CY10R" localSheetId="46">[26]INPUT!#REF!</definedName>
    <definedName name="CY10R" localSheetId="40">[26]INPUT!#REF!</definedName>
    <definedName name="CY10R" localSheetId="3">[26]INPUT!#REF!</definedName>
    <definedName name="CY10R" localSheetId="12">[26]INPUT!#REF!</definedName>
    <definedName name="CY10R" localSheetId="15">[26]INPUT!#REF!</definedName>
    <definedName name="CY10R" localSheetId="44">[26]INPUT!#REF!</definedName>
    <definedName name="CY10R" localSheetId="43">[26]INPUT!#REF!</definedName>
    <definedName name="CY10R" localSheetId="42">[26]INPUT!#REF!</definedName>
    <definedName name="CY10R">[26]INPUT!#REF!</definedName>
    <definedName name="CY3L" localSheetId="4">[26]INPUT!#REF!</definedName>
    <definedName name="CY3L" localSheetId="13">[26]INPUT!#REF!</definedName>
    <definedName name="CY3L" localSheetId="35">[26]INPUT!#REF!</definedName>
    <definedName name="CY3L" localSheetId="46">[26]INPUT!#REF!</definedName>
    <definedName name="CY3L" localSheetId="40">[26]INPUT!#REF!</definedName>
    <definedName name="CY3L" localSheetId="3">[26]INPUT!#REF!</definedName>
    <definedName name="CY3L" localSheetId="12">[26]INPUT!#REF!</definedName>
    <definedName name="CY3L" localSheetId="15">[26]INPUT!#REF!</definedName>
    <definedName name="CY3L" localSheetId="44">[26]INPUT!#REF!</definedName>
    <definedName name="CY3L" localSheetId="43">[26]INPUT!#REF!</definedName>
    <definedName name="CY3L" localSheetId="42">[26]INPUT!#REF!</definedName>
    <definedName name="CY3L">[26]INPUT!#REF!</definedName>
    <definedName name="CY3R" localSheetId="4">[26]INPUT!#REF!</definedName>
    <definedName name="CY3R" localSheetId="13">[26]INPUT!#REF!</definedName>
    <definedName name="CY3R" localSheetId="35">[26]INPUT!#REF!</definedName>
    <definedName name="CY3R" localSheetId="46">[26]INPUT!#REF!</definedName>
    <definedName name="CY3R" localSheetId="40">[26]INPUT!#REF!</definedName>
    <definedName name="CY3R" localSheetId="3">[26]INPUT!#REF!</definedName>
    <definedName name="CY3R" localSheetId="12">[26]INPUT!#REF!</definedName>
    <definedName name="CY3R" localSheetId="15">[26]INPUT!#REF!</definedName>
    <definedName name="CY3R" localSheetId="44">[26]INPUT!#REF!</definedName>
    <definedName name="CY3R" localSheetId="43">[26]INPUT!#REF!</definedName>
    <definedName name="CY3R" localSheetId="42">[26]INPUT!#REF!</definedName>
    <definedName name="CY3R">[26]INPUT!#REF!</definedName>
    <definedName name="CY4L" localSheetId="4">[26]INPUT!#REF!</definedName>
    <definedName name="CY4L" localSheetId="13">[26]INPUT!#REF!</definedName>
    <definedName name="CY4L" localSheetId="35">[26]INPUT!#REF!</definedName>
    <definedName name="CY4L" localSheetId="46">[26]INPUT!#REF!</definedName>
    <definedName name="CY4L" localSheetId="40">[26]INPUT!#REF!</definedName>
    <definedName name="CY4L" localSheetId="3">[26]INPUT!#REF!</definedName>
    <definedName name="CY4L" localSheetId="12">[26]INPUT!#REF!</definedName>
    <definedName name="CY4L" localSheetId="15">[26]INPUT!#REF!</definedName>
    <definedName name="CY4L" localSheetId="44">[26]INPUT!#REF!</definedName>
    <definedName name="CY4L" localSheetId="43">[26]INPUT!#REF!</definedName>
    <definedName name="CY4L" localSheetId="42">[26]INPUT!#REF!</definedName>
    <definedName name="CY4L">[26]INPUT!#REF!</definedName>
    <definedName name="CY4R" localSheetId="4">[26]INPUT!#REF!</definedName>
    <definedName name="CY4R" localSheetId="13">[26]INPUT!#REF!</definedName>
    <definedName name="CY4R" localSheetId="35">[26]INPUT!#REF!</definedName>
    <definedName name="CY4R" localSheetId="46">[26]INPUT!#REF!</definedName>
    <definedName name="CY4R" localSheetId="40">[26]INPUT!#REF!</definedName>
    <definedName name="CY4R" localSheetId="3">[26]INPUT!#REF!</definedName>
    <definedName name="CY4R" localSheetId="12">[26]INPUT!#REF!</definedName>
    <definedName name="CY4R" localSheetId="15">[26]INPUT!#REF!</definedName>
    <definedName name="CY4R" localSheetId="44">[26]INPUT!#REF!</definedName>
    <definedName name="CY4R" localSheetId="43">[26]INPUT!#REF!</definedName>
    <definedName name="CY4R" localSheetId="42">[26]INPUT!#REF!</definedName>
    <definedName name="CY4R">[26]INPUT!#REF!</definedName>
    <definedName name="CY5L" localSheetId="4">[26]INPUT!#REF!</definedName>
    <definedName name="CY5L" localSheetId="13">[26]INPUT!#REF!</definedName>
    <definedName name="CY5L" localSheetId="35">[26]INPUT!#REF!</definedName>
    <definedName name="CY5L" localSheetId="46">[26]INPUT!#REF!</definedName>
    <definedName name="CY5L" localSheetId="40">[26]INPUT!#REF!</definedName>
    <definedName name="CY5L" localSheetId="3">[26]INPUT!#REF!</definedName>
    <definedName name="CY5L" localSheetId="12">[26]INPUT!#REF!</definedName>
    <definedName name="CY5L" localSheetId="15">[26]INPUT!#REF!</definedName>
    <definedName name="CY5L" localSheetId="44">[26]INPUT!#REF!</definedName>
    <definedName name="CY5L" localSheetId="43">[26]INPUT!#REF!</definedName>
    <definedName name="CY5L" localSheetId="42">[26]INPUT!#REF!</definedName>
    <definedName name="CY5L">[26]INPUT!#REF!</definedName>
    <definedName name="CY5R" localSheetId="4">[26]INPUT!#REF!</definedName>
    <definedName name="CY5R" localSheetId="13">[26]INPUT!#REF!</definedName>
    <definedName name="CY5R" localSheetId="35">[26]INPUT!#REF!</definedName>
    <definedName name="CY5R" localSheetId="46">[26]INPUT!#REF!</definedName>
    <definedName name="CY5R" localSheetId="40">[26]INPUT!#REF!</definedName>
    <definedName name="CY5R" localSheetId="3">[26]INPUT!#REF!</definedName>
    <definedName name="CY5R" localSheetId="12">[26]INPUT!#REF!</definedName>
    <definedName name="CY5R" localSheetId="15">[26]INPUT!#REF!</definedName>
    <definedName name="CY5R" localSheetId="44">[26]INPUT!#REF!</definedName>
    <definedName name="CY5R" localSheetId="43">[26]INPUT!#REF!</definedName>
    <definedName name="CY5R" localSheetId="42">[26]INPUT!#REF!</definedName>
    <definedName name="CY5R">[26]INPUT!#REF!</definedName>
    <definedName name="CY6L" localSheetId="4">[26]INPUT!#REF!</definedName>
    <definedName name="CY6L" localSheetId="13">[26]INPUT!#REF!</definedName>
    <definedName name="CY6L" localSheetId="35">[26]INPUT!#REF!</definedName>
    <definedName name="CY6L" localSheetId="46">[26]INPUT!#REF!</definedName>
    <definedName name="CY6L" localSheetId="40">[26]INPUT!#REF!</definedName>
    <definedName name="CY6L" localSheetId="3">[26]INPUT!#REF!</definedName>
    <definedName name="CY6L" localSheetId="12">[26]INPUT!#REF!</definedName>
    <definedName name="CY6L" localSheetId="15">[26]INPUT!#REF!</definedName>
    <definedName name="CY6L" localSheetId="44">[26]INPUT!#REF!</definedName>
    <definedName name="CY6L" localSheetId="43">[26]INPUT!#REF!</definedName>
    <definedName name="CY6L" localSheetId="42">[26]INPUT!#REF!</definedName>
    <definedName name="CY6L">[26]INPUT!#REF!</definedName>
    <definedName name="CY6R" localSheetId="4">[26]INPUT!#REF!</definedName>
    <definedName name="CY6R" localSheetId="13">[26]INPUT!#REF!</definedName>
    <definedName name="CY6R" localSheetId="35">[26]INPUT!#REF!</definedName>
    <definedName name="CY6R" localSheetId="46">[26]INPUT!#REF!</definedName>
    <definedName name="CY6R" localSheetId="40">[26]INPUT!#REF!</definedName>
    <definedName name="CY6R" localSheetId="3">[26]INPUT!#REF!</definedName>
    <definedName name="CY6R" localSheetId="12">[26]INPUT!#REF!</definedName>
    <definedName name="CY6R" localSheetId="15">[26]INPUT!#REF!</definedName>
    <definedName name="CY6R" localSheetId="44">[26]INPUT!#REF!</definedName>
    <definedName name="CY6R" localSheetId="43">[26]INPUT!#REF!</definedName>
    <definedName name="CY6R" localSheetId="42">[26]INPUT!#REF!</definedName>
    <definedName name="CY6R">[26]INPUT!#REF!</definedName>
    <definedName name="CY7L" localSheetId="4">[26]INPUT!#REF!</definedName>
    <definedName name="CY7L" localSheetId="13">[26]INPUT!#REF!</definedName>
    <definedName name="CY7L" localSheetId="35">[26]INPUT!#REF!</definedName>
    <definedName name="CY7L" localSheetId="46">[26]INPUT!#REF!</definedName>
    <definedName name="CY7L" localSheetId="40">[26]INPUT!#REF!</definedName>
    <definedName name="CY7L" localSheetId="3">[26]INPUT!#REF!</definedName>
    <definedName name="CY7L" localSheetId="12">[26]INPUT!#REF!</definedName>
    <definedName name="CY7L" localSheetId="15">[26]INPUT!#REF!</definedName>
    <definedName name="CY7L" localSheetId="44">[26]INPUT!#REF!</definedName>
    <definedName name="CY7L" localSheetId="43">[26]INPUT!#REF!</definedName>
    <definedName name="CY7L" localSheetId="42">[26]INPUT!#REF!</definedName>
    <definedName name="CY7L">[26]INPUT!#REF!</definedName>
    <definedName name="CY7R" localSheetId="4">[26]INPUT!#REF!</definedName>
    <definedName name="CY7R" localSheetId="13">[26]INPUT!#REF!</definedName>
    <definedName name="CY7R" localSheetId="35">[26]INPUT!#REF!</definedName>
    <definedName name="CY7R" localSheetId="46">[26]INPUT!#REF!</definedName>
    <definedName name="CY7R" localSheetId="40">[26]INPUT!#REF!</definedName>
    <definedName name="CY7R" localSheetId="3">[26]INPUT!#REF!</definedName>
    <definedName name="CY7R" localSheetId="12">[26]INPUT!#REF!</definedName>
    <definedName name="CY7R" localSheetId="15">[26]INPUT!#REF!</definedName>
    <definedName name="CY7R" localSheetId="44">[26]INPUT!#REF!</definedName>
    <definedName name="CY7R" localSheetId="43">[26]INPUT!#REF!</definedName>
    <definedName name="CY7R" localSheetId="42">[26]INPUT!#REF!</definedName>
    <definedName name="CY7R">[26]INPUT!#REF!</definedName>
    <definedName name="CY8L" localSheetId="4">[26]INPUT!#REF!</definedName>
    <definedName name="CY8L" localSheetId="13">[26]INPUT!#REF!</definedName>
    <definedName name="CY8L" localSheetId="35">[26]INPUT!#REF!</definedName>
    <definedName name="CY8L" localSheetId="46">[26]INPUT!#REF!</definedName>
    <definedName name="CY8L" localSheetId="40">[26]INPUT!#REF!</definedName>
    <definedName name="CY8L" localSheetId="3">[26]INPUT!#REF!</definedName>
    <definedName name="CY8L" localSheetId="12">[26]INPUT!#REF!</definedName>
    <definedName name="CY8L" localSheetId="15">[26]INPUT!#REF!</definedName>
    <definedName name="CY8L" localSheetId="44">[26]INPUT!#REF!</definedName>
    <definedName name="CY8L" localSheetId="43">[26]INPUT!#REF!</definedName>
    <definedName name="CY8L" localSheetId="42">[26]INPUT!#REF!</definedName>
    <definedName name="CY8L">[26]INPUT!#REF!</definedName>
    <definedName name="CY8R" localSheetId="4">[26]INPUT!#REF!</definedName>
    <definedName name="CY8R" localSheetId="13">[26]INPUT!#REF!</definedName>
    <definedName name="CY8R" localSheetId="35">[26]INPUT!#REF!</definedName>
    <definedName name="CY8R" localSheetId="46">[26]INPUT!#REF!</definedName>
    <definedName name="CY8R" localSheetId="40">[26]INPUT!#REF!</definedName>
    <definedName name="CY8R" localSheetId="3">[26]INPUT!#REF!</definedName>
    <definedName name="CY8R" localSheetId="12">[26]INPUT!#REF!</definedName>
    <definedName name="CY8R" localSheetId="15">[26]INPUT!#REF!</definedName>
    <definedName name="CY8R" localSheetId="44">[26]INPUT!#REF!</definedName>
    <definedName name="CY8R" localSheetId="43">[26]INPUT!#REF!</definedName>
    <definedName name="CY8R" localSheetId="42">[26]INPUT!#REF!</definedName>
    <definedName name="CY8R">[26]INPUT!#REF!</definedName>
    <definedName name="CY9L" localSheetId="4">[26]INPUT!#REF!</definedName>
    <definedName name="CY9L" localSheetId="13">[26]INPUT!#REF!</definedName>
    <definedName name="CY9L" localSheetId="35">[26]INPUT!#REF!</definedName>
    <definedName name="CY9L" localSheetId="46">[26]INPUT!#REF!</definedName>
    <definedName name="CY9L" localSheetId="40">[26]INPUT!#REF!</definedName>
    <definedName name="CY9L" localSheetId="3">[26]INPUT!#REF!</definedName>
    <definedName name="CY9L" localSheetId="12">[26]INPUT!#REF!</definedName>
    <definedName name="CY9L" localSheetId="15">[26]INPUT!#REF!</definedName>
    <definedName name="CY9L" localSheetId="44">[26]INPUT!#REF!</definedName>
    <definedName name="CY9L" localSheetId="43">[26]INPUT!#REF!</definedName>
    <definedName name="CY9L" localSheetId="42">[26]INPUT!#REF!</definedName>
    <definedName name="CY9L">[26]INPUT!#REF!</definedName>
    <definedName name="CY9R" localSheetId="4">[26]INPUT!#REF!</definedName>
    <definedName name="CY9R" localSheetId="13">[26]INPUT!#REF!</definedName>
    <definedName name="CY9R" localSheetId="35">[26]INPUT!#REF!</definedName>
    <definedName name="CY9R" localSheetId="46">[26]INPUT!#REF!</definedName>
    <definedName name="CY9R" localSheetId="40">[26]INPUT!#REF!</definedName>
    <definedName name="CY9R" localSheetId="3">[26]INPUT!#REF!</definedName>
    <definedName name="CY9R" localSheetId="12">[26]INPUT!#REF!</definedName>
    <definedName name="CY9R" localSheetId="15">[26]INPUT!#REF!</definedName>
    <definedName name="CY9R" localSheetId="44">[26]INPUT!#REF!</definedName>
    <definedName name="CY9R" localSheetId="43">[26]INPUT!#REF!</definedName>
    <definedName name="CY9R" localSheetId="42">[26]INPUT!#REF!</definedName>
    <definedName name="CY9R">[26]INPUT!#REF!</definedName>
    <definedName name="CYA10L" localSheetId="4">[26]INPUT!#REF!</definedName>
    <definedName name="CYA10L" localSheetId="13">[26]INPUT!#REF!</definedName>
    <definedName name="CYA10L" localSheetId="35">[26]INPUT!#REF!</definedName>
    <definedName name="CYA10L" localSheetId="46">[26]INPUT!#REF!</definedName>
    <definedName name="CYA10L" localSheetId="40">[26]INPUT!#REF!</definedName>
    <definedName name="CYA10L" localSheetId="3">[26]INPUT!#REF!</definedName>
    <definedName name="CYA10L" localSheetId="12">[26]INPUT!#REF!</definedName>
    <definedName name="CYA10L" localSheetId="15">[26]INPUT!#REF!</definedName>
    <definedName name="CYA10L" localSheetId="44">[26]INPUT!#REF!</definedName>
    <definedName name="CYA10L" localSheetId="43">[26]INPUT!#REF!</definedName>
    <definedName name="CYA10L" localSheetId="42">[26]INPUT!#REF!</definedName>
    <definedName name="CYA10L">[26]INPUT!#REF!</definedName>
    <definedName name="CYA10R" localSheetId="4">[26]INPUT!#REF!</definedName>
    <definedName name="CYA10R" localSheetId="13">[26]INPUT!#REF!</definedName>
    <definedName name="CYA10R" localSheetId="35">[26]INPUT!#REF!</definedName>
    <definedName name="CYA10R" localSheetId="46">[26]INPUT!#REF!</definedName>
    <definedName name="CYA10R" localSheetId="40">[26]INPUT!#REF!</definedName>
    <definedName name="CYA10R" localSheetId="3">[26]INPUT!#REF!</definedName>
    <definedName name="CYA10R" localSheetId="12">[26]INPUT!#REF!</definedName>
    <definedName name="CYA10R" localSheetId="15">[26]INPUT!#REF!</definedName>
    <definedName name="CYA10R" localSheetId="44">[26]INPUT!#REF!</definedName>
    <definedName name="CYA10R" localSheetId="43">[26]INPUT!#REF!</definedName>
    <definedName name="CYA10R" localSheetId="42">[26]INPUT!#REF!</definedName>
    <definedName name="CYA10R">[26]INPUT!#REF!</definedName>
    <definedName name="CYA3L" localSheetId="4">[26]INPUT!#REF!</definedName>
    <definedName name="CYA3L" localSheetId="13">[26]INPUT!#REF!</definedName>
    <definedName name="CYA3L" localSheetId="35">[26]INPUT!#REF!</definedName>
    <definedName name="CYA3L" localSheetId="46">[26]INPUT!#REF!</definedName>
    <definedName name="CYA3L" localSheetId="40">[26]INPUT!#REF!</definedName>
    <definedName name="CYA3L" localSheetId="3">[26]INPUT!#REF!</definedName>
    <definedName name="CYA3L" localSheetId="12">[26]INPUT!#REF!</definedName>
    <definedName name="CYA3L" localSheetId="15">[26]INPUT!#REF!</definedName>
    <definedName name="CYA3L" localSheetId="44">[26]INPUT!#REF!</definedName>
    <definedName name="CYA3L" localSheetId="43">[26]INPUT!#REF!</definedName>
    <definedName name="CYA3L" localSheetId="42">[26]INPUT!#REF!</definedName>
    <definedName name="CYA3L">[26]INPUT!#REF!</definedName>
    <definedName name="CYA3R" localSheetId="4">[26]INPUT!#REF!</definedName>
    <definedName name="CYA3R" localSheetId="13">[26]INPUT!#REF!</definedName>
    <definedName name="CYA3R" localSheetId="35">[26]INPUT!#REF!</definedName>
    <definedName name="CYA3R" localSheetId="46">[26]INPUT!#REF!</definedName>
    <definedName name="CYA3R" localSheetId="40">[26]INPUT!#REF!</definedName>
    <definedName name="CYA3R" localSheetId="3">[26]INPUT!#REF!</definedName>
    <definedName name="CYA3R" localSheetId="12">[26]INPUT!#REF!</definedName>
    <definedName name="CYA3R" localSheetId="15">[26]INPUT!#REF!</definedName>
    <definedName name="CYA3R" localSheetId="44">[26]INPUT!#REF!</definedName>
    <definedName name="CYA3R" localSheetId="43">[26]INPUT!#REF!</definedName>
    <definedName name="CYA3R" localSheetId="42">[26]INPUT!#REF!</definedName>
    <definedName name="CYA3R">[26]INPUT!#REF!</definedName>
    <definedName name="CYA4L" localSheetId="4">[26]INPUT!#REF!</definedName>
    <definedName name="CYA4L" localSheetId="13">[26]INPUT!#REF!</definedName>
    <definedName name="CYA4L" localSheetId="35">[26]INPUT!#REF!</definedName>
    <definedName name="CYA4L" localSheetId="46">[26]INPUT!#REF!</definedName>
    <definedName name="CYA4L" localSheetId="40">[26]INPUT!#REF!</definedName>
    <definedName name="CYA4L" localSheetId="3">[26]INPUT!#REF!</definedName>
    <definedName name="CYA4L" localSheetId="12">[26]INPUT!#REF!</definedName>
    <definedName name="CYA4L" localSheetId="15">[26]INPUT!#REF!</definedName>
    <definedName name="CYA4L" localSheetId="44">[26]INPUT!#REF!</definedName>
    <definedName name="CYA4L" localSheetId="43">[26]INPUT!#REF!</definedName>
    <definedName name="CYA4L" localSheetId="42">[26]INPUT!#REF!</definedName>
    <definedName name="CYA4L">[26]INPUT!#REF!</definedName>
    <definedName name="CYA4R" localSheetId="4">[26]INPUT!#REF!</definedName>
    <definedName name="CYA4R" localSheetId="13">[26]INPUT!#REF!</definedName>
    <definedName name="CYA4R" localSheetId="35">[26]INPUT!#REF!</definedName>
    <definedName name="CYA4R" localSheetId="46">[26]INPUT!#REF!</definedName>
    <definedName name="CYA4R" localSheetId="40">[26]INPUT!#REF!</definedName>
    <definedName name="CYA4R" localSheetId="3">[26]INPUT!#REF!</definedName>
    <definedName name="CYA4R" localSheetId="12">[26]INPUT!#REF!</definedName>
    <definedName name="CYA4R" localSheetId="15">[26]INPUT!#REF!</definedName>
    <definedName name="CYA4R" localSheetId="44">[26]INPUT!#REF!</definedName>
    <definedName name="CYA4R" localSheetId="43">[26]INPUT!#REF!</definedName>
    <definedName name="CYA4R" localSheetId="42">[26]INPUT!#REF!</definedName>
    <definedName name="CYA4R">[26]INPUT!#REF!</definedName>
    <definedName name="CYA5L" localSheetId="4">[26]INPUT!#REF!</definedName>
    <definedName name="CYA5L" localSheetId="13">[26]INPUT!#REF!</definedName>
    <definedName name="CYA5L" localSheetId="35">[26]INPUT!#REF!</definedName>
    <definedName name="CYA5L" localSheetId="46">[26]INPUT!#REF!</definedName>
    <definedName name="CYA5L" localSheetId="40">[26]INPUT!#REF!</definedName>
    <definedName name="CYA5L" localSheetId="3">[26]INPUT!#REF!</definedName>
    <definedName name="CYA5L" localSheetId="12">[26]INPUT!#REF!</definedName>
    <definedName name="CYA5L" localSheetId="15">[26]INPUT!#REF!</definedName>
    <definedName name="CYA5L" localSheetId="44">[26]INPUT!#REF!</definedName>
    <definedName name="CYA5L" localSheetId="43">[26]INPUT!#REF!</definedName>
    <definedName name="CYA5L" localSheetId="42">[26]INPUT!#REF!</definedName>
    <definedName name="CYA5L">[26]INPUT!#REF!</definedName>
    <definedName name="CYA5R" localSheetId="4">[26]INPUT!#REF!</definedName>
    <definedName name="CYA5R" localSheetId="13">[26]INPUT!#REF!</definedName>
    <definedName name="CYA5R" localSheetId="35">[26]INPUT!#REF!</definedName>
    <definedName name="CYA5R" localSheetId="46">[26]INPUT!#REF!</definedName>
    <definedName name="CYA5R" localSheetId="40">[26]INPUT!#REF!</definedName>
    <definedName name="CYA5R" localSheetId="3">[26]INPUT!#REF!</definedName>
    <definedName name="CYA5R" localSheetId="12">[26]INPUT!#REF!</definedName>
    <definedName name="CYA5R" localSheetId="15">[26]INPUT!#REF!</definedName>
    <definedName name="CYA5R" localSheetId="44">[26]INPUT!#REF!</definedName>
    <definedName name="CYA5R" localSheetId="43">[26]INPUT!#REF!</definedName>
    <definedName name="CYA5R" localSheetId="42">[26]INPUT!#REF!</definedName>
    <definedName name="CYA5R">[26]INPUT!#REF!</definedName>
    <definedName name="CYA6L" localSheetId="4">[26]INPUT!#REF!</definedName>
    <definedName name="CYA6L" localSheetId="13">[26]INPUT!#REF!</definedName>
    <definedName name="CYA6L" localSheetId="35">[26]INPUT!#REF!</definedName>
    <definedName name="CYA6L" localSheetId="46">[26]INPUT!#REF!</definedName>
    <definedName name="CYA6L" localSheetId="40">[26]INPUT!#REF!</definedName>
    <definedName name="CYA6L" localSheetId="3">[26]INPUT!#REF!</definedName>
    <definedName name="CYA6L" localSheetId="12">[26]INPUT!#REF!</definedName>
    <definedName name="CYA6L" localSheetId="15">[26]INPUT!#REF!</definedName>
    <definedName name="CYA6L" localSheetId="44">[26]INPUT!#REF!</definedName>
    <definedName name="CYA6L" localSheetId="43">[26]INPUT!#REF!</definedName>
    <definedName name="CYA6L" localSheetId="42">[26]INPUT!#REF!</definedName>
    <definedName name="CYA6L">[26]INPUT!#REF!</definedName>
    <definedName name="CYA6R" localSheetId="4">[26]INPUT!#REF!</definedName>
    <definedName name="CYA6R" localSheetId="13">[26]INPUT!#REF!</definedName>
    <definedName name="CYA6R" localSheetId="35">[26]INPUT!#REF!</definedName>
    <definedName name="CYA6R" localSheetId="46">[26]INPUT!#REF!</definedName>
    <definedName name="CYA6R" localSheetId="40">[26]INPUT!#REF!</definedName>
    <definedName name="CYA6R" localSheetId="3">[26]INPUT!#REF!</definedName>
    <definedName name="CYA6R" localSheetId="12">[26]INPUT!#REF!</definedName>
    <definedName name="CYA6R" localSheetId="15">[26]INPUT!#REF!</definedName>
    <definedName name="CYA6R" localSheetId="44">[26]INPUT!#REF!</definedName>
    <definedName name="CYA6R" localSheetId="43">[26]INPUT!#REF!</definedName>
    <definedName name="CYA6R" localSheetId="42">[26]INPUT!#REF!</definedName>
    <definedName name="CYA6R">[26]INPUT!#REF!</definedName>
    <definedName name="CYA7L" localSheetId="4">[26]INPUT!#REF!</definedName>
    <definedName name="CYA7L" localSheetId="13">[26]INPUT!#REF!</definedName>
    <definedName name="CYA7L" localSheetId="35">[26]INPUT!#REF!</definedName>
    <definedName name="CYA7L" localSheetId="46">[26]INPUT!#REF!</definedName>
    <definedName name="CYA7L" localSheetId="40">[26]INPUT!#REF!</definedName>
    <definedName name="CYA7L" localSheetId="3">[26]INPUT!#REF!</definedName>
    <definedName name="CYA7L" localSheetId="12">[26]INPUT!#REF!</definedName>
    <definedName name="CYA7L" localSheetId="15">[26]INPUT!#REF!</definedName>
    <definedName name="CYA7L" localSheetId="44">[26]INPUT!#REF!</definedName>
    <definedName name="CYA7L" localSheetId="43">[26]INPUT!#REF!</definedName>
    <definedName name="CYA7L" localSheetId="42">[26]INPUT!#REF!</definedName>
    <definedName name="CYA7L">[26]INPUT!#REF!</definedName>
    <definedName name="CYA7R" localSheetId="4">[26]INPUT!#REF!</definedName>
    <definedName name="CYA7R" localSheetId="13">[26]INPUT!#REF!</definedName>
    <definedName name="CYA7R" localSheetId="35">[26]INPUT!#REF!</definedName>
    <definedName name="CYA7R" localSheetId="46">[26]INPUT!#REF!</definedName>
    <definedName name="CYA7R" localSheetId="40">[26]INPUT!#REF!</definedName>
    <definedName name="CYA7R" localSheetId="3">[26]INPUT!#REF!</definedName>
    <definedName name="CYA7R" localSheetId="12">[26]INPUT!#REF!</definedName>
    <definedName name="CYA7R" localSheetId="15">[26]INPUT!#REF!</definedName>
    <definedName name="CYA7R" localSheetId="44">[26]INPUT!#REF!</definedName>
    <definedName name="CYA7R" localSheetId="43">[26]INPUT!#REF!</definedName>
    <definedName name="CYA7R" localSheetId="42">[26]INPUT!#REF!</definedName>
    <definedName name="CYA7R">[26]INPUT!#REF!</definedName>
    <definedName name="CYA8L" localSheetId="4">[26]INPUT!#REF!</definedName>
    <definedName name="CYA8L" localSheetId="13">[26]INPUT!#REF!</definedName>
    <definedName name="CYA8L" localSheetId="35">[26]INPUT!#REF!</definedName>
    <definedName name="CYA8L" localSheetId="46">[26]INPUT!#REF!</definedName>
    <definedName name="CYA8L" localSheetId="40">[26]INPUT!#REF!</definedName>
    <definedName name="CYA8L" localSheetId="3">[26]INPUT!#REF!</definedName>
    <definedName name="CYA8L" localSheetId="12">[26]INPUT!#REF!</definedName>
    <definedName name="CYA8L" localSheetId="15">[26]INPUT!#REF!</definedName>
    <definedName name="CYA8L" localSheetId="44">[26]INPUT!#REF!</definedName>
    <definedName name="CYA8L" localSheetId="43">[26]INPUT!#REF!</definedName>
    <definedName name="CYA8L" localSheetId="42">[26]INPUT!#REF!</definedName>
    <definedName name="CYA8L">[26]INPUT!#REF!</definedName>
    <definedName name="CYA8R" localSheetId="4">[26]INPUT!#REF!</definedName>
    <definedName name="CYA8R" localSheetId="13">[26]INPUT!#REF!</definedName>
    <definedName name="CYA8R" localSheetId="35">[26]INPUT!#REF!</definedName>
    <definedName name="CYA8R" localSheetId="46">[26]INPUT!#REF!</definedName>
    <definedName name="CYA8R" localSheetId="40">[26]INPUT!#REF!</definedName>
    <definedName name="CYA8R" localSheetId="3">[26]INPUT!#REF!</definedName>
    <definedName name="CYA8R" localSheetId="12">[26]INPUT!#REF!</definedName>
    <definedName name="CYA8R" localSheetId="15">[26]INPUT!#REF!</definedName>
    <definedName name="CYA8R" localSheetId="44">[26]INPUT!#REF!</definedName>
    <definedName name="CYA8R" localSheetId="43">[26]INPUT!#REF!</definedName>
    <definedName name="CYA8R" localSheetId="42">[26]INPUT!#REF!</definedName>
    <definedName name="CYA8R">[26]INPUT!#REF!</definedName>
    <definedName name="CYA9L" localSheetId="4">[26]INPUT!#REF!</definedName>
    <definedName name="CYA9L" localSheetId="13">[26]INPUT!#REF!</definedName>
    <definedName name="CYA9L" localSheetId="35">[26]INPUT!#REF!</definedName>
    <definedName name="CYA9L" localSheetId="46">[26]INPUT!#REF!</definedName>
    <definedName name="CYA9L" localSheetId="40">[26]INPUT!#REF!</definedName>
    <definedName name="CYA9L" localSheetId="3">[26]INPUT!#REF!</definedName>
    <definedName name="CYA9L" localSheetId="12">[26]INPUT!#REF!</definedName>
    <definedName name="CYA9L" localSheetId="15">[26]INPUT!#REF!</definedName>
    <definedName name="CYA9L" localSheetId="44">[26]INPUT!#REF!</definedName>
    <definedName name="CYA9L" localSheetId="43">[26]INPUT!#REF!</definedName>
    <definedName name="CYA9L" localSheetId="42">[26]INPUT!#REF!</definedName>
    <definedName name="CYA9L">[26]INPUT!#REF!</definedName>
    <definedName name="CYA9R" localSheetId="4">[26]INPUT!#REF!</definedName>
    <definedName name="CYA9R" localSheetId="13">[26]INPUT!#REF!</definedName>
    <definedName name="CYA9R" localSheetId="35">[26]INPUT!#REF!</definedName>
    <definedName name="CYA9R" localSheetId="46">[26]INPUT!#REF!</definedName>
    <definedName name="CYA9R" localSheetId="40">[26]INPUT!#REF!</definedName>
    <definedName name="CYA9R" localSheetId="3">[26]INPUT!#REF!</definedName>
    <definedName name="CYA9R" localSheetId="12">[26]INPUT!#REF!</definedName>
    <definedName name="CYA9R" localSheetId="15">[26]INPUT!#REF!</definedName>
    <definedName name="CYA9R" localSheetId="44">[26]INPUT!#REF!</definedName>
    <definedName name="CYA9R" localSheetId="43">[26]INPUT!#REF!</definedName>
    <definedName name="CYA9R" localSheetId="42">[26]INPUT!#REF!</definedName>
    <definedName name="CYA9R">[26]INPUT!#REF!</definedName>
    <definedName name="CYB10L" localSheetId="4">[26]INPUT!#REF!</definedName>
    <definedName name="CYB10L" localSheetId="13">[26]INPUT!#REF!</definedName>
    <definedName name="CYB10L" localSheetId="35">[26]INPUT!#REF!</definedName>
    <definedName name="CYB10L" localSheetId="46">[26]INPUT!#REF!</definedName>
    <definedName name="CYB10L" localSheetId="40">[26]INPUT!#REF!</definedName>
    <definedName name="CYB10L" localSheetId="3">[26]INPUT!#REF!</definedName>
    <definedName name="CYB10L" localSheetId="12">[26]INPUT!#REF!</definedName>
    <definedName name="CYB10L" localSheetId="15">[26]INPUT!#REF!</definedName>
    <definedName name="CYB10L" localSheetId="44">[26]INPUT!#REF!</definedName>
    <definedName name="CYB10L" localSheetId="43">[26]INPUT!#REF!</definedName>
    <definedName name="CYB10L" localSheetId="42">[26]INPUT!#REF!</definedName>
    <definedName name="CYB10L">[26]INPUT!#REF!</definedName>
    <definedName name="CYB10R" localSheetId="4">[26]INPUT!#REF!</definedName>
    <definedName name="CYB10R" localSheetId="13">[26]INPUT!#REF!</definedName>
    <definedName name="CYB10R" localSheetId="35">[26]INPUT!#REF!</definedName>
    <definedName name="CYB10R" localSheetId="46">[26]INPUT!#REF!</definedName>
    <definedName name="CYB10R" localSheetId="40">[26]INPUT!#REF!</definedName>
    <definedName name="CYB10R" localSheetId="3">[26]INPUT!#REF!</definedName>
    <definedName name="CYB10R" localSheetId="12">[26]INPUT!#REF!</definedName>
    <definedName name="CYB10R" localSheetId="15">[26]INPUT!#REF!</definedName>
    <definedName name="CYB10R" localSheetId="44">[26]INPUT!#REF!</definedName>
    <definedName name="CYB10R" localSheetId="43">[26]INPUT!#REF!</definedName>
    <definedName name="CYB10R" localSheetId="42">[26]INPUT!#REF!</definedName>
    <definedName name="CYB10R">[26]INPUT!#REF!</definedName>
    <definedName name="CYB3L" localSheetId="4">[26]INPUT!#REF!</definedName>
    <definedName name="CYB3L" localSheetId="13">[26]INPUT!#REF!</definedName>
    <definedName name="CYB3L" localSheetId="35">[26]INPUT!#REF!</definedName>
    <definedName name="CYB3L" localSheetId="46">[26]INPUT!#REF!</definedName>
    <definedName name="CYB3L" localSheetId="40">[26]INPUT!#REF!</definedName>
    <definedName name="CYB3L" localSheetId="3">[26]INPUT!#REF!</definedName>
    <definedName name="CYB3L" localSheetId="12">[26]INPUT!#REF!</definedName>
    <definedName name="CYB3L" localSheetId="15">[26]INPUT!#REF!</definedName>
    <definedName name="CYB3L" localSheetId="44">[26]INPUT!#REF!</definedName>
    <definedName name="CYB3L" localSheetId="43">[26]INPUT!#REF!</definedName>
    <definedName name="CYB3L" localSheetId="42">[26]INPUT!#REF!</definedName>
    <definedName name="CYB3L">[26]INPUT!#REF!</definedName>
    <definedName name="CYB3R" localSheetId="4">[26]INPUT!#REF!</definedName>
    <definedName name="CYB3R" localSheetId="13">[26]INPUT!#REF!</definedName>
    <definedName name="CYB3R" localSheetId="35">[26]INPUT!#REF!</definedName>
    <definedName name="CYB3R" localSheetId="46">[26]INPUT!#REF!</definedName>
    <definedName name="CYB3R" localSheetId="40">[26]INPUT!#REF!</definedName>
    <definedName name="CYB3R" localSheetId="3">[26]INPUT!#REF!</definedName>
    <definedName name="CYB3R" localSheetId="12">[26]INPUT!#REF!</definedName>
    <definedName name="CYB3R" localSheetId="15">[26]INPUT!#REF!</definedName>
    <definedName name="CYB3R" localSheetId="44">[26]INPUT!#REF!</definedName>
    <definedName name="CYB3R" localSheetId="43">[26]INPUT!#REF!</definedName>
    <definedName name="CYB3R" localSheetId="42">[26]INPUT!#REF!</definedName>
    <definedName name="CYB3R">[26]INPUT!#REF!</definedName>
    <definedName name="CYB4L" localSheetId="4">[26]INPUT!#REF!</definedName>
    <definedName name="CYB4L" localSheetId="13">[26]INPUT!#REF!</definedName>
    <definedName name="CYB4L" localSheetId="35">[26]INPUT!#REF!</definedName>
    <definedName name="CYB4L" localSheetId="46">[26]INPUT!#REF!</definedName>
    <definedName name="CYB4L" localSheetId="40">[26]INPUT!#REF!</definedName>
    <definedName name="CYB4L" localSheetId="3">[26]INPUT!#REF!</definedName>
    <definedName name="CYB4L" localSheetId="12">[26]INPUT!#REF!</definedName>
    <definedName name="CYB4L" localSheetId="15">[26]INPUT!#REF!</definedName>
    <definedName name="CYB4L" localSheetId="44">[26]INPUT!#REF!</definedName>
    <definedName name="CYB4L" localSheetId="43">[26]INPUT!#REF!</definedName>
    <definedName name="CYB4L" localSheetId="42">[26]INPUT!#REF!</definedName>
    <definedName name="CYB4L">[26]INPUT!#REF!</definedName>
    <definedName name="CYB4R" localSheetId="4">[26]INPUT!#REF!</definedName>
    <definedName name="CYB4R" localSheetId="13">[26]INPUT!#REF!</definedName>
    <definedName name="CYB4R" localSheetId="35">[26]INPUT!#REF!</definedName>
    <definedName name="CYB4R" localSheetId="46">[26]INPUT!#REF!</definedName>
    <definedName name="CYB4R" localSheetId="40">[26]INPUT!#REF!</definedName>
    <definedName name="CYB4R" localSheetId="3">[26]INPUT!#REF!</definedName>
    <definedName name="CYB4R" localSheetId="12">[26]INPUT!#REF!</definedName>
    <definedName name="CYB4R" localSheetId="15">[26]INPUT!#REF!</definedName>
    <definedName name="CYB4R" localSheetId="44">[26]INPUT!#REF!</definedName>
    <definedName name="CYB4R" localSheetId="43">[26]INPUT!#REF!</definedName>
    <definedName name="CYB4R" localSheetId="42">[26]INPUT!#REF!</definedName>
    <definedName name="CYB4R">[26]INPUT!#REF!</definedName>
    <definedName name="CYB5L" localSheetId="4">[26]INPUT!#REF!</definedName>
    <definedName name="CYB5L" localSheetId="13">[26]INPUT!#REF!</definedName>
    <definedName name="CYB5L" localSheetId="35">[26]INPUT!#REF!</definedName>
    <definedName name="CYB5L" localSheetId="46">[26]INPUT!#REF!</definedName>
    <definedName name="CYB5L" localSheetId="40">[26]INPUT!#REF!</definedName>
    <definedName name="CYB5L" localSheetId="3">[26]INPUT!#REF!</definedName>
    <definedName name="CYB5L" localSheetId="12">[26]INPUT!#REF!</definedName>
    <definedName name="CYB5L" localSheetId="15">[26]INPUT!#REF!</definedName>
    <definedName name="CYB5L" localSheetId="44">[26]INPUT!#REF!</definedName>
    <definedName name="CYB5L" localSheetId="43">[26]INPUT!#REF!</definedName>
    <definedName name="CYB5L" localSheetId="42">[26]INPUT!#REF!</definedName>
    <definedName name="CYB5L">[26]INPUT!#REF!</definedName>
    <definedName name="CYB5R" localSheetId="4">[26]INPUT!#REF!</definedName>
    <definedName name="CYB5R" localSheetId="13">[26]INPUT!#REF!</definedName>
    <definedName name="CYB5R" localSheetId="35">[26]INPUT!#REF!</definedName>
    <definedName name="CYB5R" localSheetId="46">[26]INPUT!#REF!</definedName>
    <definedName name="CYB5R" localSheetId="40">[26]INPUT!#REF!</definedName>
    <definedName name="CYB5R" localSheetId="3">[26]INPUT!#REF!</definedName>
    <definedName name="CYB5R" localSheetId="12">[26]INPUT!#REF!</definedName>
    <definedName name="CYB5R" localSheetId="15">[26]INPUT!#REF!</definedName>
    <definedName name="CYB5R" localSheetId="44">[26]INPUT!#REF!</definedName>
    <definedName name="CYB5R" localSheetId="43">[26]INPUT!#REF!</definedName>
    <definedName name="CYB5R" localSheetId="42">[26]INPUT!#REF!</definedName>
    <definedName name="CYB5R">[26]INPUT!#REF!</definedName>
    <definedName name="CYB6L" localSheetId="4">[26]INPUT!#REF!</definedName>
    <definedName name="CYB6L" localSheetId="13">[26]INPUT!#REF!</definedName>
    <definedName name="CYB6L" localSheetId="35">[26]INPUT!#REF!</definedName>
    <definedName name="CYB6L" localSheetId="46">[26]INPUT!#REF!</definedName>
    <definedName name="CYB6L" localSheetId="40">[26]INPUT!#REF!</definedName>
    <definedName name="CYB6L" localSheetId="3">[26]INPUT!#REF!</definedName>
    <definedName name="CYB6L" localSheetId="12">[26]INPUT!#REF!</definedName>
    <definedName name="CYB6L" localSheetId="15">[26]INPUT!#REF!</definedName>
    <definedName name="CYB6L" localSheetId="44">[26]INPUT!#REF!</definedName>
    <definedName name="CYB6L" localSheetId="43">[26]INPUT!#REF!</definedName>
    <definedName name="CYB6L" localSheetId="42">[26]INPUT!#REF!</definedName>
    <definedName name="CYB6L">[26]INPUT!#REF!</definedName>
    <definedName name="CYB6R" localSheetId="4">[26]INPUT!#REF!</definedName>
    <definedName name="CYB6R" localSheetId="13">[26]INPUT!#REF!</definedName>
    <definedName name="CYB6R" localSheetId="35">[26]INPUT!#REF!</definedName>
    <definedName name="CYB6R" localSheetId="46">[26]INPUT!#REF!</definedName>
    <definedName name="CYB6R" localSheetId="40">[26]INPUT!#REF!</definedName>
    <definedName name="CYB6R" localSheetId="3">[26]INPUT!#REF!</definedName>
    <definedName name="CYB6R" localSheetId="12">[26]INPUT!#REF!</definedName>
    <definedName name="CYB6R" localSheetId="15">[26]INPUT!#REF!</definedName>
    <definedName name="CYB6R" localSheetId="44">[26]INPUT!#REF!</definedName>
    <definedName name="CYB6R" localSheetId="43">[26]INPUT!#REF!</definedName>
    <definedName name="CYB6R" localSheetId="42">[26]INPUT!#REF!</definedName>
    <definedName name="CYB6R">[26]INPUT!#REF!</definedName>
    <definedName name="CYB7L" localSheetId="4">[26]INPUT!#REF!</definedName>
    <definedName name="CYB7L" localSheetId="13">[26]INPUT!#REF!</definedName>
    <definedName name="CYB7L" localSheetId="35">[26]INPUT!#REF!</definedName>
    <definedName name="CYB7L" localSheetId="46">[26]INPUT!#REF!</definedName>
    <definedName name="CYB7L" localSheetId="40">[26]INPUT!#REF!</definedName>
    <definedName name="CYB7L" localSheetId="3">[26]INPUT!#REF!</definedName>
    <definedName name="CYB7L" localSheetId="12">[26]INPUT!#REF!</definedName>
    <definedName name="CYB7L" localSheetId="15">[26]INPUT!#REF!</definedName>
    <definedName name="CYB7L" localSheetId="44">[26]INPUT!#REF!</definedName>
    <definedName name="CYB7L" localSheetId="43">[26]INPUT!#REF!</definedName>
    <definedName name="CYB7L" localSheetId="42">[26]INPUT!#REF!</definedName>
    <definedName name="CYB7L">[26]INPUT!#REF!</definedName>
    <definedName name="CYB7R" localSheetId="4">[26]INPUT!#REF!</definedName>
    <definedName name="CYB7R" localSheetId="13">[26]INPUT!#REF!</definedName>
    <definedName name="CYB7R" localSheetId="35">[26]INPUT!#REF!</definedName>
    <definedName name="CYB7R" localSheetId="46">[26]INPUT!#REF!</definedName>
    <definedName name="CYB7R" localSheetId="40">[26]INPUT!#REF!</definedName>
    <definedName name="CYB7R" localSheetId="3">[26]INPUT!#REF!</definedName>
    <definedName name="CYB7R" localSheetId="12">[26]INPUT!#REF!</definedName>
    <definedName name="CYB7R" localSheetId="15">[26]INPUT!#REF!</definedName>
    <definedName name="CYB7R" localSheetId="44">[26]INPUT!#REF!</definedName>
    <definedName name="CYB7R" localSheetId="43">[26]INPUT!#REF!</definedName>
    <definedName name="CYB7R" localSheetId="42">[26]INPUT!#REF!</definedName>
    <definedName name="CYB7R">[26]INPUT!#REF!</definedName>
    <definedName name="CYB8L" localSheetId="4">[26]INPUT!#REF!</definedName>
    <definedName name="CYB8L" localSheetId="13">[26]INPUT!#REF!</definedName>
    <definedName name="CYB8L" localSheetId="35">[26]INPUT!#REF!</definedName>
    <definedName name="CYB8L" localSheetId="46">[26]INPUT!#REF!</definedName>
    <definedName name="CYB8L" localSheetId="40">[26]INPUT!#REF!</definedName>
    <definedName name="CYB8L" localSheetId="3">[26]INPUT!#REF!</definedName>
    <definedName name="CYB8L" localSheetId="12">[26]INPUT!#REF!</definedName>
    <definedName name="CYB8L" localSheetId="15">[26]INPUT!#REF!</definedName>
    <definedName name="CYB8L" localSheetId="44">[26]INPUT!#REF!</definedName>
    <definedName name="CYB8L" localSheetId="43">[26]INPUT!#REF!</definedName>
    <definedName name="CYB8L" localSheetId="42">[26]INPUT!#REF!</definedName>
    <definedName name="CYB8L">[26]INPUT!#REF!</definedName>
    <definedName name="CYB8R" localSheetId="4">[26]INPUT!#REF!</definedName>
    <definedName name="CYB8R" localSheetId="13">[26]INPUT!#REF!</definedName>
    <definedName name="CYB8R" localSheetId="35">[26]INPUT!#REF!</definedName>
    <definedName name="CYB8R" localSheetId="46">[26]INPUT!#REF!</definedName>
    <definedName name="CYB8R" localSheetId="40">[26]INPUT!#REF!</definedName>
    <definedName name="CYB8R" localSheetId="3">[26]INPUT!#REF!</definedName>
    <definedName name="CYB8R" localSheetId="12">[26]INPUT!#REF!</definedName>
    <definedName name="CYB8R" localSheetId="15">[26]INPUT!#REF!</definedName>
    <definedName name="CYB8R" localSheetId="44">[26]INPUT!#REF!</definedName>
    <definedName name="CYB8R" localSheetId="43">[26]INPUT!#REF!</definedName>
    <definedName name="CYB8R" localSheetId="42">[26]INPUT!#REF!</definedName>
    <definedName name="CYB8R">[26]INPUT!#REF!</definedName>
    <definedName name="CYB9L" localSheetId="4">[26]INPUT!#REF!</definedName>
    <definedName name="CYB9L" localSheetId="13">[26]INPUT!#REF!</definedName>
    <definedName name="CYB9L" localSheetId="35">[26]INPUT!#REF!</definedName>
    <definedName name="CYB9L" localSheetId="46">[26]INPUT!#REF!</definedName>
    <definedName name="CYB9L" localSheetId="40">[26]INPUT!#REF!</definedName>
    <definedName name="CYB9L" localSheetId="3">[26]INPUT!#REF!</definedName>
    <definedName name="CYB9L" localSheetId="12">[26]INPUT!#REF!</definedName>
    <definedName name="CYB9L" localSheetId="15">[26]INPUT!#REF!</definedName>
    <definedName name="CYB9L" localSheetId="44">[26]INPUT!#REF!</definedName>
    <definedName name="CYB9L" localSheetId="43">[26]INPUT!#REF!</definedName>
    <definedName name="CYB9L" localSheetId="42">[26]INPUT!#REF!</definedName>
    <definedName name="CYB9L">[26]INPUT!#REF!</definedName>
    <definedName name="CYB9R" localSheetId="4">[26]INPUT!#REF!</definedName>
    <definedName name="CYB9R" localSheetId="13">[26]INPUT!#REF!</definedName>
    <definedName name="CYB9R" localSheetId="35">[26]INPUT!#REF!</definedName>
    <definedName name="CYB9R" localSheetId="46">[26]INPUT!#REF!</definedName>
    <definedName name="CYB9R" localSheetId="40">[26]INPUT!#REF!</definedName>
    <definedName name="CYB9R" localSheetId="3">[26]INPUT!#REF!</definedName>
    <definedName name="CYB9R" localSheetId="12">[26]INPUT!#REF!</definedName>
    <definedName name="CYB9R" localSheetId="15">[26]INPUT!#REF!</definedName>
    <definedName name="CYB9R" localSheetId="44">[26]INPUT!#REF!</definedName>
    <definedName name="CYB9R" localSheetId="43">[26]INPUT!#REF!</definedName>
    <definedName name="CYB9R" localSheetId="42">[26]INPUT!#REF!</definedName>
    <definedName name="CYB9R">[26]INPUT!#REF!</definedName>
    <definedName name="CYC10L" localSheetId="4">[26]INPUT!#REF!</definedName>
    <definedName name="CYC10L" localSheetId="13">[26]INPUT!#REF!</definedName>
    <definedName name="CYC10L" localSheetId="35">[26]INPUT!#REF!</definedName>
    <definedName name="CYC10L" localSheetId="46">[26]INPUT!#REF!</definedName>
    <definedName name="CYC10L" localSheetId="40">[26]INPUT!#REF!</definedName>
    <definedName name="CYC10L" localSheetId="3">[26]INPUT!#REF!</definedName>
    <definedName name="CYC10L" localSheetId="12">[26]INPUT!#REF!</definedName>
    <definedName name="CYC10L" localSheetId="15">[26]INPUT!#REF!</definedName>
    <definedName name="CYC10L" localSheetId="44">[26]INPUT!#REF!</definedName>
    <definedName name="CYC10L" localSheetId="43">[26]INPUT!#REF!</definedName>
    <definedName name="CYC10L" localSheetId="42">[26]INPUT!#REF!</definedName>
    <definedName name="CYC10L">[26]INPUT!#REF!</definedName>
    <definedName name="CYC10R" localSheetId="4">[26]INPUT!#REF!</definedName>
    <definedName name="CYC10R" localSheetId="13">[26]INPUT!#REF!</definedName>
    <definedName name="CYC10R" localSheetId="35">[26]INPUT!#REF!</definedName>
    <definedName name="CYC10R" localSheetId="46">[26]INPUT!#REF!</definedName>
    <definedName name="CYC10R" localSheetId="40">[26]INPUT!#REF!</definedName>
    <definedName name="CYC10R" localSheetId="3">[26]INPUT!#REF!</definedName>
    <definedName name="CYC10R" localSheetId="12">[26]INPUT!#REF!</definedName>
    <definedName name="CYC10R" localSheetId="15">[26]INPUT!#REF!</definedName>
    <definedName name="CYC10R" localSheetId="44">[26]INPUT!#REF!</definedName>
    <definedName name="CYC10R" localSheetId="43">[26]INPUT!#REF!</definedName>
    <definedName name="CYC10R" localSheetId="42">[26]INPUT!#REF!</definedName>
    <definedName name="CYC10R">[26]INPUT!#REF!</definedName>
    <definedName name="CYC3L" localSheetId="4">[26]INPUT!#REF!</definedName>
    <definedName name="CYC3L" localSheetId="13">[26]INPUT!#REF!</definedName>
    <definedName name="CYC3L" localSheetId="35">[26]INPUT!#REF!</definedName>
    <definedName name="CYC3L" localSheetId="46">[26]INPUT!#REF!</definedName>
    <definedName name="CYC3L" localSheetId="40">[26]INPUT!#REF!</definedName>
    <definedName name="CYC3L" localSheetId="3">[26]INPUT!#REF!</definedName>
    <definedName name="CYC3L" localSheetId="12">[26]INPUT!#REF!</definedName>
    <definedName name="CYC3L" localSheetId="15">[26]INPUT!#REF!</definedName>
    <definedName name="CYC3L" localSheetId="44">[26]INPUT!#REF!</definedName>
    <definedName name="CYC3L" localSheetId="43">[26]INPUT!#REF!</definedName>
    <definedName name="CYC3L" localSheetId="42">[26]INPUT!#REF!</definedName>
    <definedName name="CYC3L">[26]INPUT!#REF!</definedName>
    <definedName name="CYC3R" localSheetId="4">[26]INPUT!#REF!</definedName>
    <definedName name="CYC3R" localSheetId="13">[26]INPUT!#REF!</definedName>
    <definedName name="CYC3R" localSheetId="35">[26]INPUT!#REF!</definedName>
    <definedName name="CYC3R" localSheetId="46">[26]INPUT!#REF!</definedName>
    <definedName name="CYC3R" localSheetId="40">[26]INPUT!#REF!</definedName>
    <definedName name="CYC3R" localSheetId="3">[26]INPUT!#REF!</definedName>
    <definedName name="CYC3R" localSheetId="12">[26]INPUT!#REF!</definedName>
    <definedName name="CYC3R" localSheetId="15">[26]INPUT!#REF!</definedName>
    <definedName name="CYC3R" localSheetId="44">[26]INPUT!#REF!</definedName>
    <definedName name="CYC3R" localSheetId="43">[26]INPUT!#REF!</definedName>
    <definedName name="CYC3R" localSheetId="42">[26]INPUT!#REF!</definedName>
    <definedName name="CYC3R">[26]INPUT!#REF!</definedName>
    <definedName name="CYC4L" localSheetId="4">[26]INPUT!#REF!</definedName>
    <definedName name="CYC4L" localSheetId="13">[26]INPUT!#REF!</definedName>
    <definedName name="CYC4L" localSheetId="35">[26]INPUT!#REF!</definedName>
    <definedName name="CYC4L" localSheetId="46">[26]INPUT!#REF!</definedName>
    <definedName name="CYC4L" localSheetId="40">[26]INPUT!#REF!</definedName>
    <definedName name="CYC4L" localSheetId="3">[26]INPUT!#REF!</definedName>
    <definedName name="CYC4L" localSheetId="12">[26]INPUT!#REF!</definedName>
    <definedName name="CYC4L" localSheetId="15">[26]INPUT!#REF!</definedName>
    <definedName name="CYC4L" localSheetId="44">[26]INPUT!#REF!</definedName>
    <definedName name="CYC4L" localSheetId="43">[26]INPUT!#REF!</definedName>
    <definedName name="CYC4L" localSheetId="42">[26]INPUT!#REF!</definedName>
    <definedName name="CYC4L">[26]INPUT!#REF!</definedName>
    <definedName name="CYC4R" localSheetId="4">[26]INPUT!#REF!</definedName>
    <definedName name="CYC4R" localSheetId="13">[26]INPUT!#REF!</definedName>
    <definedName name="CYC4R" localSheetId="35">[26]INPUT!#REF!</definedName>
    <definedName name="CYC4R" localSheetId="46">[26]INPUT!#REF!</definedName>
    <definedName name="CYC4R" localSheetId="40">[26]INPUT!#REF!</definedName>
    <definedName name="CYC4R" localSheetId="3">[26]INPUT!#REF!</definedName>
    <definedName name="CYC4R" localSheetId="12">[26]INPUT!#REF!</definedName>
    <definedName name="CYC4R" localSheetId="15">[26]INPUT!#REF!</definedName>
    <definedName name="CYC4R" localSheetId="44">[26]INPUT!#REF!</definedName>
    <definedName name="CYC4R" localSheetId="43">[26]INPUT!#REF!</definedName>
    <definedName name="CYC4R" localSheetId="42">[26]INPUT!#REF!</definedName>
    <definedName name="CYC4R">[26]INPUT!#REF!</definedName>
    <definedName name="CYC5L" localSheetId="4">[26]INPUT!#REF!</definedName>
    <definedName name="CYC5L" localSheetId="13">[26]INPUT!#REF!</definedName>
    <definedName name="CYC5L" localSheetId="35">[26]INPUT!#REF!</definedName>
    <definedName name="CYC5L" localSheetId="46">[26]INPUT!#REF!</definedName>
    <definedName name="CYC5L" localSheetId="40">[26]INPUT!#REF!</definedName>
    <definedName name="CYC5L" localSheetId="3">[26]INPUT!#REF!</definedName>
    <definedName name="CYC5L" localSheetId="12">[26]INPUT!#REF!</definedName>
    <definedName name="CYC5L" localSheetId="15">[26]INPUT!#REF!</definedName>
    <definedName name="CYC5L" localSheetId="44">[26]INPUT!#REF!</definedName>
    <definedName name="CYC5L" localSheetId="43">[26]INPUT!#REF!</definedName>
    <definedName name="CYC5L" localSheetId="42">[26]INPUT!#REF!</definedName>
    <definedName name="CYC5L">[26]INPUT!#REF!</definedName>
    <definedName name="CYC5R" localSheetId="4">[26]INPUT!#REF!</definedName>
    <definedName name="CYC5R" localSheetId="13">[26]INPUT!#REF!</definedName>
    <definedName name="CYC5R" localSheetId="35">[26]INPUT!#REF!</definedName>
    <definedName name="CYC5R" localSheetId="46">[26]INPUT!#REF!</definedName>
    <definedName name="CYC5R" localSheetId="40">[26]INPUT!#REF!</definedName>
    <definedName name="CYC5R" localSheetId="3">[26]INPUT!#REF!</definedName>
    <definedName name="CYC5R" localSheetId="12">[26]INPUT!#REF!</definedName>
    <definedName name="CYC5R" localSheetId="15">[26]INPUT!#REF!</definedName>
    <definedName name="CYC5R" localSheetId="44">[26]INPUT!#REF!</definedName>
    <definedName name="CYC5R" localSheetId="43">[26]INPUT!#REF!</definedName>
    <definedName name="CYC5R" localSheetId="42">[26]INPUT!#REF!</definedName>
    <definedName name="CYC5R">[26]INPUT!#REF!</definedName>
    <definedName name="CYC6L" localSheetId="4">[26]INPUT!#REF!</definedName>
    <definedName name="CYC6L" localSheetId="13">[26]INPUT!#REF!</definedName>
    <definedName name="CYC6L" localSheetId="35">[26]INPUT!#REF!</definedName>
    <definedName name="CYC6L" localSheetId="46">[26]INPUT!#REF!</definedName>
    <definedName name="CYC6L" localSheetId="40">[26]INPUT!#REF!</definedName>
    <definedName name="CYC6L" localSheetId="3">[26]INPUT!#REF!</definedName>
    <definedName name="CYC6L" localSheetId="12">[26]INPUT!#REF!</definedName>
    <definedName name="CYC6L" localSheetId="15">[26]INPUT!#REF!</definedName>
    <definedName name="CYC6L" localSheetId="44">[26]INPUT!#REF!</definedName>
    <definedName name="CYC6L" localSheetId="43">[26]INPUT!#REF!</definedName>
    <definedName name="CYC6L" localSheetId="42">[26]INPUT!#REF!</definedName>
    <definedName name="CYC6L">[26]INPUT!#REF!</definedName>
    <definedName name="CYC6R" localSheetId="4">[26]INPUT!#REF!</definedName>
    <definedName name="CYC6R" localSheetId="13">[26]INPUT!#REF!</definedName>
    <definedName name="CYC6R" localSheetId="35">[26]INPUT!#REF!</definedName>
    <definedName name="CYC6R" localSheetId="46">[26]INPUT!#REF!</definedName>
    <definedName name="CYC6R" localSheetId="40">[26]INPUT!#REF!</definedName>
    <definedName name="CYC6R" localSheetId="3">[26]INPUT!#REF!</definedName>
    <definedName name="CYC6R" localSheetId="12">[26]INPUT!#REF!</definedName>
    <definedName name="CYC6R" localSheetId="15">[26]INPUT!#REF!</definedName>
    <definedName name="CYC6R" localSheetId="44">[26]INPUT!#REF!</definedName>
    <definedName name="CYC6R" localSheetId="43">[26]INPUT!#REF!</definedName>
    <definedName name="CYC6R" localSheetId="42">[26]INPUT!#REF!</definedName>
    <definedName name="CYC6R">[26]INPUT!#REF!</definedName>
    <definedName name="CYC7L" localSheetId="4">[26]INPUT!#REF!</definedName>
    <definedName name="CYC7L" localSheetId="13">[26]INPUT!#REF!</definedName>
    <definedName name="CYC7L" localSheetId="35">[26]INPUT!#REF!</definedName>
    <definedName name="CYC7L" localSheetId="46">[26]INPUT!#REF!</definedName>
    <definedName name="CYC7L" localSheetId="40">[26]INPUT!#REF!</definedName>
    <definedName name="CYC7L" localSheetId="3">[26]INPUT!#REF!</definedName>
    <definedName name="CYC7L" localSheetId="12">[26]INPUT!#REF!</definedName>
    <definedName name="CYC7L" localSheetId="15">[26]INPUT!#REF!</definedName>
    <definedName name="CYC7L" localSheetId="44">[26]INPUT!#REF!</definedName>
    <definedName name="CYC7L" localSheetId="43">[26]INPUT!#REF!</definedName>
    <definedName name="CYC7L" localSheetId="42">[26]INPUT!#REF!</definedName>
    <definedName name="CYC7L">[26]INPUT!#REF!</definedName>
    <definedName name="CYC7R" localSheetId="4">[26]INPUT!#REF!</definedName>
    <definedName name="CYC7R" localSheetId="13">[26]INPUT!#REF!</definedName>
    <definedName name="CYC7R" localSheetId="35">[26]INPUT!#REF!</definedName>
    <definedName name="CYC7R" localSheetId="46">[26]INPUT!#REF!</definedName>
    <definedName name="CYC7R" localSheetId="40">[26]INPUT!#REF!</definedName>
    <definedName name="CYC7R" localSheetId="3">[26]INPUT!#REF!</definedName>
    <definedName name="CYC7R" localSheetId="12">[26]INPUT!#REF!</definedName>
    <definedName name="CYC7R" localSheetId="15">[26]INPUT!#REF!</definedName>
    <definedName name="CYC7R" localSheetId="44">[26]INPUT!#REF!</definedName>
    <definedName name="CYC7R" localSheetId="43">[26]INPUT!#REF!</definedName>
    <definedName name="CYC7R" localSheetId="42">[26]INPUT!#REF!</definedName>
    <definedName name="CYC7R">[26]INPUT!#REF!</definedName>
    <definedName name="CYC8L" localSheetId="4">[26]INPUT!#REF!</definedName>
    <definedName name="CYC8L" localSheetId="13">[26]INPUT!#REF!</definedName>
    <definedName name="CYC8L" localSheetId="35">[26]INPUT!#REF!</definedName>
    <definedName name="CYC8L" localSheetId="46">[26]INPUT!#REF!</definedName>
    <definedName name="CYC8L" localSheetId="40">[26]INPUT!#REF!</definedName>
    <definedName name="CYC8L" localSheetId="3">[26]INPUT!#REF!</definedName>
    <definedName name="CYC8L" localSheetId="12">[26]INPUT!#REF!</definedName>
    <definedName name="CYC8L" localSheetId="15">[26]INPUT!#REF!</definedName>
    <definedName name="CYC8L" localSheetId="44">[26]INPUT!#REF!</definedName>
    <definedName name="CYC8L" localSheetId="43">[26]INPUT!#REF!</definedName>
    <definedName name="CYC8L" localSheetId="42">[26]INPUT!#REF!</definedName>
    <definedName name="CYC8L">[26]INPUT!#REF!</definedName>
    <definedName name="CYC8R" localSheetId="4">[26]INPUT!#REF!</definedName>
    <definedName name="CYC8R" localSheetId="13">[26]INPUT!#REF!</definedName>
    <definedName name="CYC8R" localSheetId="35">[26]INPUT!#REF!</definedName>
    <definedName name="CYC8R" localSheetId="46">[26]INPUT!#REF!</definedName>
    <definedName name="CYC8R" localSheetId="40">[26]INPUT!#REF!</definedName>
    <definedName name="CYC8R" localSheetId="3">[26]INPUT!#REF!</definedName>
    <definedName name="CYC8R" localSheetId="12">[26]INPUT!#REF!</definedName>
    <definedName name="CYC8R" localSheetId="15">[26]INPUT!#REF!</definedName>
    <definedName name="CYC8R" localSheetId="44">[26]INPUT!#REF!</definedName>
    <definedName name="CYC8R" localSheetId="43">[26]INPUT!#REF!</definedName>
    <definedName name="CYC8R" localSheetId="42">[26]INPUT!#REF!</definedName>
    <definedName name="CYC8R">[26]INPUT!#REF!</definedName>
    <definedName name="CYC9L" localSheetId="4">[26]INPUT!#REF!</definedName>
    <definedName name="CYC9L" localSheetId="13">[26]INPUT!#REF!</definedName>
    <definedName name="CYC9L" localSheetId="35">[26]INPUT!#REF!</definedName>
    <definedName name="CYC9L" localSheetId="46">[26]INPUT!#REF!</definedName>
    <definedName name="CYC9L" localSheetId="40">[26]INPUT!#REF!</definedName>
    <definedName name="CYC9L" localSheetId="3">[26]INPUT!#REF!</definedName>
    <definedName name="CYC9L" localSheetId="12">[26]INPUT!#REF!</definedName>
    <definedName name="CYC9L" localSheetId="15">[26]INPUT!#REF!</definedName>
    <definedName name="CYC9L" localSheetId="44">[26]INPUT!#REF!</definedName>
    <definedName name="CYC9L" localSheetId="43">[26]INPUT!#REF!</definedName>
    <definedName name="CYC9L" localSheetId="42">[26]INPUT!#REF!</definedName>
    <definedName name="CYC9L">[26]INPUT!#REF!</definedName>
    <definedName name="CYC9R" localSheetId="4">[26]INPUT!#REF!</definedName>
    <definedName name="CYC9R" localSheetId="13">[26]INPUT!#REF!</definedName>
    <definedName name="CYC9R" localSheetId="35">[26]INPUT!#REF!</definedName>
    <definedName name="CYC9R" localSheetId="46">[26]INPUT!#REF!</definedName>
    <definedName name="CYC9R" localSheetId="40">[26]INPUT!#REF!</definedName>
    <definedName name="CYC9R" localSheetId="3">[26]INPUT!#REF!</definedName>
    <definedName name="CYC9R" localSheetId="12">[26]INPUT!#REF!</definedName>
    <definedName name="CYC9R" localSheetId="15">[26]INPUT!#REF!</definedName>
    <definedName name="CYC9R" localSheetId="44">[26]INPUT!#REF!</definedName>
    <definedName name="CYC9R" localSheetId="43">[26]INPUT!#REF!</definedName>
    <definedName name="CYC9R" localSheetId="42">[26]INPUT!#REF!</definedName>
    <definedName name="CYC9R">[26]INPUT!#REF!</definedName>
    <definedName name="CYY10L" localSheetId="4">[26]INPUT!#REF!</definedName>
    <definedName name="CYY10L" localSheetId="13">[26]INPUT!#REF!</definedName>
    <definedName name="CYY10L" localSheetId="35">[26]INPUT!#REF!</definedName>
    <definedName name="CYY10L" localSheetId="46">[26]INPUT!#REF!</definedName>
    <definedName name="CYY10L" localSheetId="40">[26]INPUT!#REF!</definedName>
    <definedName name="CYY10L" localSheetId="3">[26]INPUT!#REF!</definedName>
    <definedName name="CYY10L" localSheetId="12">[26]INPUT!#REF!</definedName>
    <definedName name="CYY10L" localSheetId="15">[26]INPUT!#REF!</definedName>
    <definedName name="CYY10L" localSheetId="44">[26]INPUT!#REF!</definedName>
    <definedName name="CYY10L" localSheetId="43">[26]INPUT!#REF!</definedName>
    <definedName name="CYY10L" localSheetId="42">[26]INPUT!#REF!</definedName>
    <definedName name="CYY10L">[26]INPUT!#REF!</definedName>
    <definedName name="CYY10R" localSheetId="4">[26]INPUT!#REF!</definedName>
    <definedName name="CYY10R" localSheetId="13">[26]INPUT!#REF!</definedName>
    <definedName name="CYY10R" localSheetId="35">[26]INPUT!#REF!</definedName>
    <definedName name="CYY10R" localSheetId="46">[26]INPUT!#REF!</definedName>
    <definedName name="CYY10R" localSheetId="40">[26]INPUT!#REF!</definedName>
    <definedName name="CYY10R" localSheetId="3">[26]INPUT!#REF!</definedName>
    <definedName name="CYY10R" localSheetId="12">[26]INPUT!#REF!</definedName>
    <definedName name="CYY10R" localSheetId="15">[26]INPUT!#REF!</definedName>
    <definedName name="CYY10R" localSheetId="44">[26]INPUT!#REF!</definedName>
    <definedName name="CYY10R" localSheetId="43">[26]INPUT!#REF!</definedName>
    <definedName name="CYY10R" localSheetId="42">[26]INPUT!#REF!</definedName>
    <definedName name="CYY10R">[26]INPUT!#REF!</definedName>
    <definedName name="CYY3L" localSheetId="4">[26]INPUT!#REF!</definedName>
    <definedName name="CYY3L" localSheetId="13">[26]INPUT!#REF!</definedName>
    <definedName name="CYY3L" localSheetId="35">[26]INPUT!#REF!</definedName>
    <definedName name="CYY3L" localSheetId="46">[26]INPUT!#REF!</definedName>
    <definedName name="CYY3L" localSheetId="40">[26]INPUT!#REF!</definedName>
    <definedName name="CYY3L" localSheetId="3">[26]INPUT!#REF!</definedName>
    <definedName name="CYY3L" localSheetId="12">[26]INPUT!#REF!</definedName>
    <definedName name="CYY3L" localSheetId="15">[26]INPUT!#REF!</definedName>
    <definedName name="CYY3L" localSheetId="44">[26]INPUT!#REF!</definedName>
    <definedName name="CYY3L" localSheetId="43">[26]INPUT!#REF!</definedName>
    <definedName name="CYY3L" localSheetId="42">[26]INPUT!#REF!</definedName>
    <definedName name="CYY3L">[26]INPUT!#REF!</definedName>
    <definedName name="CYY3R" localSheetId="4">[26]INPUT!#REF!</definedName>
    <definedName name="CYY3R" localSheetId="13">[26]INPUT!#REF!</definedName>
    <definedName name="CYY3R" localSheetId="35">[26]INPUT!#REF!</definedName>
    <definedName name="CYY3R" localSheetId="46">[26]INPUT!#REF!</definedName>
    <definedName name="CYY3R" localSheetId="40">[26]INPUT!#REF!</definedName>
    <definedName name="CYY3R" localSheetId="3">[26]INPUT!#REF!</definedName>
    <definedName name="CYY3R" localSheetId="12">[26]INPUT!#REF!</definedName>
    <definedName name="CYY3R" localSheetId="15">[26]INPUT!#REF!</definedName>
    <definedName name="CYY3R" localSheetId="44">[26]INPUT!#REF!</definedName>
    <definedName name="CYY3R" localSheetId="43">[26]INPUT!#REF!</definedName>
    <definedName name="CYY3R" localSheetId="42">[26]INPUT!#REF!</definedName>
    <definedName name="CYY3R">[26]INPUT!#REF!</definedName>
    <definedName name="CYY4L" localSheetId="4">[26]INPUT!#REF!</definedName>
    <definedName name="CYY4L" localSheetId="13">[26]INPUT!#REF!</definedName>
    <definedName name="CYY4L" localSheetId="35">[26]INPUT!#REF!</definedName>
    <definedName name="CYY4L" localSheetId="46">[26]INPUT!#REF!</definedName>
    <definedName name="CYY4L" localSheetId="40">[26]INPUT!#REF!</definedName>
    <definedName name="CYY4L" localSheetId="3">[26]INPUT!#REF!</definedName>
    <definedName name="CYY4L" localSheetId="12">[26]INPUT!#REF!</definedName>
    <definedName name="CYY4L" localSheetId="15">[26]INPUT!#REF!</definedName>
    <definedName name="CYY4L" localSheetId="44">[26]INPUT!#REF!</definedName>
    <definedName name="CYY4L" localSheetId="43">[26]INPUT!#REF!</definedName>
    <definedName name="CYY4L" localSheetId="42">[26]INPUT!#REF!</definedName>
    <definedName name="CYY4L">[26]INPUT!#REF!</definedName>
    <definedName name="CYY4R" localSheetId="4">[26]INPUT!#REF!</definedName>
    <definedName name="CYY4R" localSheetId="13">[26]INPUT!#REF!</definedName>
    <definedName name="CYY4R" localSheetId="35">[26]INPUT!#REF!</definedName>
    <definedName name="CYY4R" localSheetId="46">[26]INPUT!#REF!</definedName>
    <definedName name="CYY4R" localSheetId="40">[26]INPUT!#REF!</definedName>
    <definedName name="CYY4R" localSheetId="3">[26]INPUT!#REF!</definedName>
    <definedName name="CYY4R" localSheetId="12">[26]INPUT!#REF!</definedName>
    <definedName name="CYY4R" localSheetId="15">[26]INPUT!#REF!</definedName>
    <definedName name="CYY4R" localSheetId="44">[26]INPUT!#REF!</definedName>
    <definedName name="CYY4R" localSheetId="43">[26]INPUT!#REF!</definedName>
    <definedName name="CYY4R" localSheetId="42">[26]INPUT!#REF!</definedName>
    <definedName name="CYY4R">[26]INPUT!#REF!</definedName>
    <definedName name="CYY5L" localSheetId="4">[26]INPUT!#REF!</definedName>
    <definedName name="CYY5L" localSheetId="13">[26]INPUT!#REF!</definedName>
    <definedName name="CYY5L" localSheetId="35">[26]INPUT!#REF!</definedName>
    <definedName name="CYY5L" localSheetId="46">[26]INPUT!#REF!</definedName>
    <definedName name="CYY5L" localSheetId="40">[26]INPUT!#REF!</definedName>
    <definedName name="CYY5L" localSheetId="3">[26]INPUT!#REF!</definedName>
    <definedName name="CYY5L" localSheetId="12">[26]INPUT!#REF!</definedName>
    <definedName name="CYY5L" localSheetId="15">[26]INPUT!#REF!</definedName>
    <definedName name="CYY5L" localSheetId="44">[26]INPUT!#REF!</definedName>
    <definedName name="CYY5L" localSheetId="43">[26]INPUT!#REF!</definedName>
    <definedName name="CYY5L" localSheetId="42">[26]INPUT!#REF!</definedName>
    <definedName name="CYY5L">[26]INPUT!#REF!</definedName>
    <definedName name="CYY5R" localSheetId="4">[26]INPUT!#REF!</definedName>
    <definedName name="CYY5R" localSheetId="13">[26]INPUT!#REF!</definedName>
    <definedName name="CYY5R" localSheetId="35">[26]INPUT!#REF!</definedName>
    <definedName name="CYY5R" localSheetId="46">[26]INPUT!#REF!</definedName>
    <definedName name="CYY5R" localSheetId="40">[26]INPUT!#REF!</definedName>
    <definedName name="CYY5R" localSheetId="3">[26]INPUT!#REF!</definedName>
    <definedName name="CYY5R" localSheetId="12">[26]INPUT!#REF!</definedName>
    <definedName name="CYY5R" localSheetId="15">[26]INPUT!#REF!</definedName>
    <definedName name="CYY5R" localSheetId="44">[26]INPUT!#REF!</definedName>
    <definedName name="CYY5R" localSheetId="43">[26]INPUT!#REF!</definedName>
    <definedName name="CYY5R" localSheetId="42">[26]INPUT!#REF!</definedName>
    <definedName name="CYY5R">[26]INPUT!#REF!</definedName>
    <definedName name="CYY6L" localSheetId="4">[26]INPUT!#REF!</definedName>
    <definedName name="CYY6L" localSheetId="13">[26]INPUT!#REF!</definedName>
    <definedName name="CYY6L" localSheetId="35">[26]INPUT!#REF!</definedName>
    <definedName name="CYY6L" localSheetId="46">[26]INPUT!#REF!</definedName>
    <definedName name="CYY6L" localSheetId="40">[26]INPUT!#REF!</definedName>
    <definedName name="CYY6L" localSheetId="3">[26]INPUT!#REF!</definedName>
    <definedName name="CYY6L" localSheetId="12">[26]INPUT!#REF!</definedName>
    <definedName name="CYY6L" localSheetId="15">[26]INPUT!#REF!</definedName>
    <definedName name="CYY6L" localSheetId="44">[26]INPUT!#REF!</definedName>
    <definedName name="CYY6L" localSheetId="43">[26]INPUT!#REF!</definedName>
    <definedName name="CYY6L" localSheetId="42">[26]INPUT!#REF!</definedName>
    <definedName name="CYY6L">[26]INPUT!#REF!</definedName>
    <definedName name="CYY6R" localSheetId="4">[26]INPUT!#REF!</definedName>
    <definedName name="CYY6R" localSheetId="13">[26]INPUT!#REF!</definedName>
    <definedName name="CYY6R" localSheetId="35">[26]INPUT!#REF!</definedName>
    <definedName name="CYY6R" localSheetId="46">[26]INPUT!#REF!</definedName>
    <definedName name="CYY6R" localSheetId="40">[26]INPUT!#REF!</definedName>
    <definedName name="CYY6R" localSheetId="3">[26]INPUT!#REF!</definedName>
    <definedName name="CYY6R" localSheetId="12">[26]INPUT!#REF!</definedName>
    <definedName name="CYY6R" localSheetId="15">[26]INPUT!#REF!</definedName>
    <definedName name="CYY6R" localSheetId="44">[26]INPUT!#REF!</definedName>
    <definedName name="CYY6R" localSheetId="43">[26]INPUT!#REF!</definedName>
    <definedName name="CYY6R" localSheetId="42">[26]INPUT!#REF!</definedName>
    <definedName name="CYY6R">[26]INPUT!#REF!</definedName>
    <definedName name="CYY7L" localSheetId="4">[26]INPUT!#REF!</definedName>
    <definedName name="CYY7L" localSheetId="13">[26]INPUT!#REF!</definedName>
    <definedName name="CYY7L" localSheetId="35">[26]INPUT!#REF!</definedName>
    <definedName name="CYY7L" localSheetId="46">[26]INPUT!#REF!</definedName>
    <definedName name="CYY7L" localSheetId="40">[26]INPUT!#REF!</definedName>
    <definedName name="CYY7L" localSheetId="3">[26]INPUT!#REF!</definedName>
    <definedName name="CYY7L" localSheetId="12">[26]INPUT!#REF!</definedName>
    <definedName name="CYY7L" localSheetId="15">[26]INPUT!#REF!</definedName>
    <definedName name="CYY7L" localSheetId="44">[26]INPUT!#REF!</definedName>
    <definedName name="CYY7L" localSheetId="43">[26]INPUT!#REF!</definedName>
    <definedName name="CYY7L" localSheetId="42">[26]INPUT!#REF!</definedName>
    <definedName name="CYY7L">[26]INPUT!#REF!</definedName>
    <definedName name="CYY7R" localSheetId="4">[26]INPUT!#REF!</definedName>
    <definedName name="CYY7R" localSheetId="13">[26]INPUT!#REF!</definedName>
    <definedName name="CYY7R" localSheetId="35">[26]INPUT!#REF!</definedName>
    <definedName name="CYY7R" localSheetId="46">[26]INPUT!#REF!</definedName>
    <definedName name="CYY7R" localSheetId="40">[26]INPUT!#REF!</definedName>
    <definedName name="CYY7R" localSheetId="3">[26]INPUT!#REF!</definedName>
    <definedName name="CYY7R" localSheetId="12">[26]INPUT!#REF!</definedName>
    <definedName name="CYY7R" localSheetId="15">[26]INPUT!#REF!</definedName>
    <definedName name="CYY7R" localSheetId="44">[26]INPUT!#REF!</definedName>
    <definedName name="CYY7R" localSheetId="43">[26]INPUT!#REF!</definedName>
    <definedName name="CYY7R" localSheetId="42">[26]INPUT!#REF!</definedName>
    <definedName name="CYY7R">[26]INPUT!#REF!</definedName>
    <definedName name="CYY8L" localSheetId="4">[26]INPUT!#REF!</definedName>
    <definedName name="CYY8L" localSheetId="13">[26]INPUT!#REF!</definedName>
    <definedName name="CYY8L" localSheetId="35">[26]INPUT!#REF!</definedName>
    <definedName name="CYY8L" localSheetId="46">[26]INPUT!#REF!</definedName>
    <definedName name="CYY8L" localSheetId="40">[26]INPUT!#REF!</definedName>
    <definedName name="CYY8L" localSheetId="3">[26]INPUT!#REF!</definedName>
    <definedName name="CYY8L" localSheetId="12">[26]INPUT!#REF!</definedName>
    <definedName name="CYY8L" localSheetId="15">[26]INPUT!#REF!</definedName>
    <definedName name="CYY8L" localSheetId="44">[26]INPUT!#REF!</definedName>
    <definedName name="CYY8L" localSheetId="43">[26]INPUT!#REF!</definedName>
    <definedName name="CYY8L" localSheetId="42">[26]INPUT!#REF!</definedName>
    <definedName name="CYY8L">[26]INPUT!#REF!</definedName>
    <definedName name="CYY8R" localSheetId="4">[26]INPUT!#REF!</definedName>
    <definedName name="CYY8R" localSheetId="13">[26]INPUT!#REF!</definedName>
    <definedName name="CYY8R" localSheetId="35">[26]INPUT!#REF!</definedName>
    <definedName name="CYY8R" localSheetId="46">[26]INPUT!#REF!</definedName>
    <definedName name="CYY8R" localSheetId="40">[26]INPUT!#REF!</definedName>
    <definedName name="CYY8R" localSheetId="3">[26]INPUT!#REF!</definedName>
    <definedName name="CYY8R" localSheetId="12">[26]INPUT!#REF!</definedName>
    <definedName name="CYY8R" localSheetId="15">[26]INPUT!#REF!</definedName>
    <definedName name="CYY8R" localSheetId="44">[26]INPUT!#REF!</definedName>
    <definedName name="CYY8R" localSheetId="43">[26]INPUT!#REF!</definedName>
    <definedName name="CYY8R" localSheetId="42">[26]INPUT!#REF!</definedName>
    <definedName name="CYY8R">[26]INPUT!#REF!</definedName>
    <definedName name="CYY9L" localSheetId="4">[26]INPUT!#REF!</definedName>
    <definedName name="CYY9L" localSheetId="13">[26]INPUT!#REF!</definedName>
    <definedName name="CYY9L" localSheetId="35">[26]INPUT!#REF!</definedName>
    <definedName name="CYY9L" localSheetId="46">[26]INPUT!#REF!</definedName>
    <definedName name="CYY9L" localSheetId="40">[26]INPUT!#REF!</definedName>
    <definedName name="CYY9L" localSheetId="3">[26]INPUT!#REF!</definedName>
    <definedName name="CYY9L" localSheetId="12">[26]INPUT!#REF!</definedName>
    <definedName name="CYY9L" localSheetId="15">[26]INPUT!#REF!</definedName>
    <definedName name="CYY9L" localSheetId="44">[26]INPUT!#REF!</definedName>
    <definedName name="CYY9L" localSheetId="43">[26]INPUT!#REF!</definedName>
    <definedName name="CYY9L" localSheetId="42">[26]INPUT!#REF!</definedName>
    <definedName name="CYY9L">[26]INPUT!#REF!</definedName>
    <definedName name="CYY9R" localSheetId="4">[26]INPUT!#REF!</definedName>
    <definedName name="CYY9R" localSheetId="13">[26]INPUT!#REF!</definedName>
    <definedName name="CYY9R" localSheetId="35">[26]INPUT!#REF!</definedName>
    <definedName name="CYY9R" localSheetId="46">[26]INPUT!#REF!</definedName>
    <definedName name="CYY9R" localSheetId="40">[26]INPUT!#REF!</definedName>
    <definedName name="CYY9R" localSheetId="3">[26]INPUT!#REF!</definedName>
    <definedName name="CYY9R" localSheetId="12">[26]INPUT!#REF!</definedName>
    <definedName name="CYY9R" localSheetId="15">[26]INPUT!#REF!</definedName>
    <definedName name="CYY9R" localSheetId="44">[26]INPUT!#REF!</definedName>
    <definedName name="CYY9R" localSheetId="43">[26]INPUT!#REF!</definedName>
    <definedName name="CYY9R" localSheetId="42">[26]INPUT!#REF!</definedName>
    <definedName name="CYY9R">[26]INPUT!#REF!</definedName>
    <definedName name="D" localSheetId="14">#REF!</definedName>
    <definedName name="D" localSheetId="4">#REF!</definedName>
    <definedName name="D" localSheetId="13">#REF!</definedName>
    <definedName name="D" localSheetId="35">#REF!</definedName>
    <definedName name="D" localSheetId="46">#REF!</definedName>
    <definedName name="D" localSheetId="40">#REF!</definedName>
    <definedName name="D" localSheetId="3">#REF!</definedName>
    <definedName name="D" localSheetId="12">#REF!</definedName>
    <definedName name="D" localSheetId="15">#REF!</definedName>
    <definedName name="D" localSheetId="25">#REF!</definedName>
    <definedName name="D" localSheetId="26">#REF!</definedName>
    <definedName name="D" localSheetId="44">#REF!</definedName>
    <definedName name="D" localSheetId="50">#REF!</definedName>
    <definedName name="D" localSheetId="43">#REF!</definedName>
    <definedName name="D" localSheetId="42">#REF!</definedName>
    <definedName name="D">#REF!</definedName>
    <definedName name="D10L" localSheetId="38">[26]INPUT!#REF!</definedName>
    <definedName name="D10L" localSheetId="14">[26]INPUT!#REF!</definedName>
    <definedName name="D10L" localSheetId="4">[26]INPUT!#REF!</definedName>
    <definedName name="D10L" localSheetId="13">[26]INPUT!#REF!</definedName>
    <definedName name="D10L" localSheetId="28">[26]INPUT!#REF!</definedName>
    <definedName name="D10L" localSheetId="34">[26]INPUT!#REF!</definedName>
    <definedName name="D10L" localSheetId="35">[26]INPUT!#REF!</definedName>
    <definedName name="D10L" localSheetId="46">[26]INPUT!#REF!</definedName>
    <definedName name="D10L" localSheetId="40">[26]INPUT!#REF!</definedName>
    <definedName name="D10L" localSheetId="3">[26]INPUT!#REF!</definedName>
    <definedName name="D10L" localSheetId="12">[26]INPUT!#REF!</definedName>
    <definedName name="D10L" localSheetId="15">[26]INPUT!#REF!</definedName>
    <definedName name="D10L" localSheetId="26">[26]INPUT!#REF!</definedName>
    <definedName name="D10L" localSheetId="44">[26]INPUT!#REF!</definedName>
    <definedName name="D10L" localSheetId="45">[26]INPUT!#REF!</definedName>
    <definedName name="D10L" localSheetId="50">[26]INPUT!#REF!</definedName>
    <definedName name="D10L" localSheetId="43">[26]INPUT!#REF!</definedName>
    <definedName name="D10L" localSheetId="42">[26]INPUT!#REF!</definedName>
    <definedName name="D10L">[26]INPUT!#REF!</definedName>
    <definedName name="D10R" localSheetId="4">[26]INPUT!#REF!</definedName>
    <definedName name="D10R" localSheetId="13">[26]INPUT!#REF!</definedName>
    <definedName name="D10R" localSheetId="35">[26]INPUT!#REF!</definedName>
    <definedName name="D10R" localSheetId="46">[26]INPUT!#REF!</definedName>
    <definedName name="D10R" localSheetId="40">[26]INPUT!#REF!</definedName>
    <definedName name="D10R" localSheetId="3">[26]INPUT!#REF!</definedName>
    <definedName name="D10R" localSheetId="12">[26]INPUT!#REF!</definedName>
    <definedName name="D10R" localSheetId="15">[26]INPUT!#REF!</definedName>
    <definedName name="D10R" localSheetId="44">[26]INPUT!#REF!</definedName>
    <definedName name="D10R" localSheetId="43">[26]INPUT!#REF!</definedName>
    <definedName name="D10R" localSheetId="42">[26]INPUT!#REF!</definedName>
    <definedName name="D10R">[26]INPUT!#REF!</definedName>
    <definedName name="D3L" localSheetId="4">[26]INPUT!#REF!</definedName>
    <definedName name="D3L" localSheetId="13">[26]INPUT!#REF!</definedName>
    <definedName name="D3L" localSheetId="35">[26]INPUT!#REF!</definedName>
    <definedName name="D3L" localSheetId="46">[26]INPUT!#REF!</definedName>
    <definedName name="D3L" localSheetId="40">[26]INPUT!#REF!</definedName>
    <definedName name="D3L" localSheetId="3">[26]INPUT!#REF!</definedName>
    <definedName name="D3L" localSheetId="12">[26]INPUT!#REF!</definedName>
    <definedName name="D3L" localSheetId="15">[26]INPUT!#REF!</definedName>
    <definedName name="D3L" localSheetId="44">[26]INPUT!#REF!</definedName>
    <definedName name="D3L" localSheetId="43">[26]INPUT!#REF!</definedName>
    <definedName name="D3L" localSheetId="42">[26]INPUT!#REF!</definedName>
    <definedName name="D3L">[26]INPUT!#REF!</definedName>
    <definedName name="D3R" localSheetId="4">[26]INPUT!#REF!</definedName>
    <definedName name="D3R" localSheetId="13">[26]INPUT!#REF!</definedName>
    <definedName name="D3R" localSheetId="35">[26]INPUT!#REF!</definedName>
    <definedName name="D3R" localSheetId="46">[26]INPUT!#REF!</definedName>
    <definedName name="D3R" localSheetId="40">[26]INPUT!#REF!</definedName>
    <definedName name="D3R" localSheetId="3">[26]INPUT!#REF!</definedName>
    <definedName name="D3R" localSheetId="12">[26]INPUT!#REF!</definedName>
    <definedName name="D3R" localSheetId="15">[26]INPUT!#REF!</definedName>
    <definedName name="D3R" localSheetId="44">[26]INPUT!#REF!</definedName>
    <definedName name="D3R" localSheetId="43">[26]INPUT!#REF!</definedName>
    <definedName name="D3R" localSheetId="42">[26]INPUT!#REF!</definedName>
    <definedName name="D3R">[26]INPUT!#REF!</definedName>
    <definedName name="D4L" localSheetId="4">[26]INPUT!#REF!</definedName>
    <definedName name="D4L" localSheetId="13">[26]INPUT!#REF!</definedName>
    <definedName name="D4L" localSheetId="35">[26]INPUT!#REF!</definedName>
    <definedName name="D4L" localSheetId="46">[26]INPUT!#REF!</definedName>
    <definedName name="D4L" localSheetId="40">[26]INPUT!#REF!</definedName>
    <definedName name="D4L" localSheetId="3">[26]INPUT!#REF!</definedName>
    <definedName name="D4L" localSheetId="12">[26]INPUT!#REF!</definedName>
    <definedName name="D4L" localSheetId="15">[26]INPUT!#REF!</definedName>
    <definedName name="D4L" localSheetId="44">[26]INPUT!#REF!</definedName>
    <definedName name="D4L" localSheetId="43">[26]INPUT!#REF!</definedName>
    <definedName name="D4L" localSheetId="42">[26]INPUT!#REF!</definedName>
    <definedName name="D4L">[26]INPUT!#REF!</definedName>
    <definedName name="D4R" localSheetId="4">[26]INPUT!#REF!</definedName>
    <definedName name="D4R" localSheetId="13">[26]INPUT!#REF!</definedName>
    <definedName name="D4R" localSheetId="35">[26]INPUT!#REF!</definedName>
    <definedName name="D4R" localSheetId="46">[26]INPUT!#REF!</definedName>
    <definedName name="D4R" localSheetId="40">[26]INPUT!#REF!</definedName>
    <definedName name="D4R" localSheetId="3">[26]INPUT!#REF!</definedName>
    <definedName name="D4R" localSheetId="12">[26]INPUT!#REF!</definedName>
    <definedName name="D4R" localSheetId="15">[26]INPUT!#REF!</definedName>
    <definedName name="D4R" localSheetId="44">[26]INPUT!#REF!</definedName>
    <definedName name="D4R" localSheetId="43">[26]INPUT!#REF!</definedName>
    <definedName name="D4R" localSheetId="42">[26]INPUT!#REF!</definedName>
    <definedName name="D4R">[26]INPUT!#REF!</definedName>
    <definedName name="D5L" localSheetId="4">[26]INPUT!#REF!</definedName>
    <definedName name="D5L" localSheetId="13">[26]INPUT!#REF!</definedName>
    <definedName name="D5L" localSheetId="35">[26]INPUT!#REF!</definedName>
    <definedName name="D5L" localSheetId="46">[26]INPUT!#REF!</definedName>
    <definedName name="D5L" localSheetId="40">[26]INPUT!#REF!</definedName>
    <definedName name="D5L" localSheetId="3">[26]INPUT!#REF!</definedName>
    <definedName name="D5L" localSheetId="12">[26]INPUT!#REF!</definedName>
    <definedName name="D5L" localSheetId="15">[26]INPUT!#REF!</definedName>
    <definedName name="D5L" localSheetId="44">[26]INPUT!#REF!</definedName>
    <definedName name="D5L" localSheetId="43">[26]INPUT!#REF!</definedName>
    <definedName name="D5L" localSheetId="42">[26]INPUT!#REF!</definedName>
    <definedName name="D5L">[26]INPUT!#REF!</definedName>
    <definedName name="D5R" localSheetId="4">[26]INPUT!#REF!</definedName>
    <definedName name="D5R" localSheetId="13">[26]INPUT!#REF!</definedName>
    <definedName name="D5R" localSheetId="35">[26]INPUT!#REF!</definedName>
    <definedName name="D5R" localSheetId="46">[26]INPUT!#REF!</definedName>
    <definedName name="D5R" localSheetId="40">[26]INPUT!#REF!</definedName>
    <definedName name="D5R" localSheetId="3">[26]INPUT!#REF!</definedName>
    <definedName name="D5R" localSheetId="12">[26]INPUT!#REF!</definedName>
    <definedName name="D5R" localSheetId="15">[26]INPUT!#REF!</definedName>
    <definedName name="D5R" localSheetId="44">[26]INPUT!#REF!</definedName>
    <definedName name="D5R" localSheetId="43">[26]INPUT!#REF!</definedName>
    <definedName name="D5R" localSheetId="42">[26]INPUT!#REF!</definedName>
    <definedName name="D5R">[26]INPUT!#REF!</definedName>
    <definedName name="D6L" localSheetId="4">[26]INPUT!#REF!</definedName>
    <definedName name="D6L" localSheetId="13">[26]INPUT!#REF!</definedName>
    <definedName name="D6L" localSheetId="35">[26]INPUT!#REF!</definedName>
    <definedName name="D6L" localSheetId="46">[26]INPUT!#REF!</definedName>
    <definedName name="D6L" localSheetId="40">[26]INPUT!#REF!</definedName>
    <definedName name="D6L" localSheetId="3">[26]INPUT!#REF!</definedName>
    <definedName name="D6L" localSheetId="12">[26]INPUT!#REF!</definedName>
    <definedName name="D6L" localSheetId="15">[26]INPUT!#REF!</definedName>
    <definedName name="D6L" localSheetId="44">[26]INPUT!#REF!</definedName>
    <definedName name="D6L" localSheetId="43">[26]INPUT!#REF!</definedName>
    <definedName name="D6L" localSheetId="42">[26]INPUT!#REF!</definedName>
    <definedName name="D6L">[26]INPUT!#REF!</definedName>
    <definedName name="D6R" localSheetId="4">[26]INPUT!#REF!</definedName>
    <definedName name="D6R" localSheetId="13">[26]INPUT!#REF!</definedName>
    <definedName name="D6R" localSheetId="35">[26]INPUT!#REF!</definedName>
    <definedName name="D6R" localSheetId="46">[26]INPUT!#REF!</definedName>
    <definedName name="D6R" localSheetId="40">[26]INPUT!#REF!</definedName>
    <definedName name="D6R" localSheetId="3">[26]INPUT!#REF!</definedName>
    <definedName name="D6R" localSheetId="12">[26]INPUT!#REF!</definedName>
    <definedName name="D6R" localSheetId="15">[26]INPUT!#REF!</definedName>
    <definedName name="D6R" localSheetId="44">[26]INPUT!#REF!</definedName>
    <definedName name="D6R" localSheetId="43">[26]INPUT!#REF!</definedName>
    <definedName name="D6R" localSheetId="42">[26]INPUT!#REF!</definedName>
    <definedName name="D6R">[26]INPUT!#REF!</definedName>
    <definedName name="D7L" localSheetId="4">[26]INPUT!#REF!</definedName>
    <definedName name="D7L" localSheetId="13">[26]INPUT!#REF!</definedName>
    <definedName name="D7L" localSheetId="35">[26]INPUT!#REF!</definedName>
    <definedName name="D7L" localSheetId="46">[26]INPUT!#REF!</definedName>
    <definedName name="D7L" localSheetId="40">[26]INPUT!#REF!</definedName>
    <definedName name="D7L" localSheetId="3">[26]INPUT!#REF!</definedName>
    <definedName name="D7L" localSheetId="12">[26]INPUT!#REF!</definedName>
    <definedName name="D7L" localSheetId="15">[26]INPUT!#REF!</definedName>
    <definedName name="D7L" localSheetId="44">[26]INPUT!#REF!</definedName>
    <definedName name="D7L" localSheetId="43">[26]INPUT!#REF!</definedName>
    <definedName name="D7L" localSheetId="42">[26]INPUT!#REF!</definedName>
    <definedName name="D7L">[26]INPUT!#REF!</definedName>
    <definedName name="D7R" localSheetId="4">[26]INPUT!#REF!</definedName>
    <definedName name="D7R" localSheetId="13">[26]INPUT!#REF!</definedName>
    <definedName name="D7R" localSheetId="35">[26]INPUT!#REF!</definedName>
    <definedName name="D7R" localSheetId="46">[26]INPUT!#REF!</definedName>
    <definedName name="D7R" localSheetId="40">[26]INPUT!#REF!</definedName>
    <definedName name="D7R" localSheetId="3">[26]INPUT!#REF!</definedName>
    <definedName name="D7R" localSheetId="12">[26]INPUT!#REF!</definedName>
    <definedName name="D7R" localSheetId="15">[26]INPUT!#REF!</definedName>
    <definedName name="D7R" localSheetId="44">[26]INPUT!#REF!</definedName>
    <definedName name="D7R" localSheetId="43">[26]INPUT!#REF!</definedName>
    <definedName name="D7R" localSheetId="42">[26]INPUT!#REF!</definedName>
    <definedName name="D7R">[26]INPUT!#REF!</definedName>
    <definedName name="D8L" localSheetId="4">[26]INPUT!#REF!</definedName>
    <definedName name="D8L" localSheetId="13">[26]INPUT!#REF!</definedName>
    <definedName name="D8L" localSheetId="35">[26]INPUT!#REF!</definedName>
    <definedName name="D8L" localSheetId="46">[26]INPUT!#REF!</definedName>
    <definedName name="D8L" localSheetId="40">[26]INPUT!#REF!</definedName>
    <definedName name="D8L" localSheetId="3">[26]INPUT!#REF!</definedName>
    <definedName name="D8L" localSheetId="12">[26]INPUT!#REF!</definedName>
    <definedName name="D8L" localSheetId="15">[26]INPUT!#REF!</definedName>
    <definedName name="D8L" localSheetId="44">[26]INPUT!#REF!</definedName>
    <definedName name="D8L" localSheetId="43">[26]INPUT!#REF!</definedName>
    <definedName name="D8L" localSheetId="42">[26]INPUT!#REF!</definedName>
    <definedName name="D8L">[26]INPUT!#REF!</definedName>
    <definedName name="D8R" localSheetId="4">[26]INPUT!#REF!</definedName>
    <definedName name="D8R" localSheetId="13">[26]INPUT!#REF!</definedName>
    <definedName name="D8R" localSheetId="35">[26]INPUT!#REF!</definedName>
    <definedName name="D8R" localSheetId="46">[26]INPUT!#REF!</definedName>
    <definedName name="D8R" localSheetId="40">[26]INPUT!#REF!</definedName>
    <definedName name="D8R" localSheetId="3">[26]INPUT!#REF!</definedName>
    <definedName name="D8R" localSheetId="12">[26]INPUT!#REF!</definedName>
    <definedName name="D8R" localSheetId="15">[26]INPUT!#REF!</definedName>
    <definedName name="D8R" localSheetId="44">[26]INPUT!#REF!</definedName>
    <definedName name="D8R" localSheetId="43">[26]INPUT!#REF!</definedName>
    <definedName name="D8R" localSheetId="42">[26]INPUT!#REF!</definedName>
    <definedName name="D8R">[26]INPUT!#REF!</definedName>
    <definedName name="D9L" localSheetId="4">[26]INPUT!#REF!</definedName>
    <definedName name="D9L" localSheetId="13">[26]INPUT!#REF!</definedName>
    <definedName name="D9L" localSheetId="35">[26]INPUT!#REF!</definedName>
    <definedName name="D9L" localSheetId="46">[26]INPUT!#REF!</definedName>
    <definedName name="D9L" localSheetId="40">[26]INPUT!#REF!</definedName>
    <definedName name="D9L" localSheetId="3">[26]INPUT!#REF!</definedName>
    <definedName name="D9L" localSheetId="12">[26]INPUT!#REF!</definedName>
    <definedName name="D9L" localSheetId="15">[26]INPUT!#REF!</definedName>
    <definedName name="D9L" localSheetId="44">[26]INPUT!#REF!</definedName>
    <definedName name="D9L" localSheetId="43">[26]INPUT!#REF!</definedName>
    <definedName name="D9L" localSheetId="42">[26]INPUT!#REF!</definedName>
    <definedName name="D9L">[26]INPUT!#REF!</definedName>
    <definedName name="D9R" localSheetId="4">[26]INPUT!#REF!</definedName>
    <definedName name="D9R" localSheetId="13">[26]INPUT!#REF!</definedName>
    <definedName name="D9R" localSheetId="35">[26]INPUT!#REF!</definedName>
    <definedName name="D9R" localSheetId="46">[26]INPUT!#REF!</definedName>
    <definedName name="D9R" localSheetId="40">[26]INPUT!#REF!</definedName>
    <definedName name="D9R" localSheetId="3">[26]INPUT!#REF!</definedName>
    <definedName name="D9R" localSheetId="12">[26]INPUT!#REF!</definedName>
    <definedName name="D9R" localSheetId="15">[26]INPUT!#REF!</definedName>
    <definedName name="D9R" localSheetId="44">[26]INPUT!#REF!</definedName>
    <definedName name="D9R" localSheetId="43">[26]INPUT!#REF!</definedName>
    <definedName name="D9R" localSheetId="42">[26]INPUT!#REF!</definedName>
    <definedName name="D9R">[26]INPUT!#REF!</definedName>
    <definedName name="DA" localSheetId="4">[13]법면블럭!#REF!</definedName>
    <definedName name="DA" localSheetId="13">[13]법면블럭!#REF!</definedName>
    <definedName name="DA" localSheetId="35">[33]단면가정!#REF!</definedName>
    <definedName name="DA" localSheetId="46">[33]단면가정!#REF!</definedName>
    <definedName name="DA" localSheetId="40">[33]단면가정!#REF!</definedName>
    <definedName name="DA" localSheetId="26">[14]법면블럭!#REF!</definedName>
    <definedName name="DA" localSheetId="44">[33]단면가정!#REF!</definedName>
    <definedName name="DA" localSheetId="42">[33]단면가정!#REF!</definedName>
    <definedName name="DA">[33]단면가정!#REF!</definedName>
    <definedName name="DAA" localSheetId="4">[13]법면블럭!#REF!</definedName>
    <definedName name="DAA" localSheetId="13">[13]법면블럭!#REF!</definedName>
    <definedName name="DAA" localSheetId="35">[33]단면가정!#REF!</definedName>
    <definedName name="DAA" localSheetId="46">[33]단면가정!#REF!</definedName>
    <definedName name="DAA" localSheetId="40">[33]단면가정!#REF!</definedName>
    <definedName name="DAA" localSheetId="26">[14]법면블럭!#REF!</definedName>
    <definedName name="DAA" localSheetId="44">[33]단면가정!#REF!</definedName>
    <definedName name="DAA" localSheetId="42">[33]단면가정!#REF!</definedName>
    <definedName name="DAA">[33]단면가정!#REF!</definedName>
    <definedName name="DASFDASF" localSheetId="14">#REF!</definedName>
    <definedName name="DASFDASF" localSheetId="4">#REF!</definedName>
    <definedName name="DASFDASF" localSheetId="13">#REF!</definedName>
    <definedName name="DASFDASF" localSheetId="34">#REF!</definedName>
    <definedName name="DASFDASF" localSheetId="35">#REF!</definedName>
    <definedName name="DASFDASF" localSheetId="46">#REF!</definedName>
    <definedName name="DASFDASF" localSheetId="40">#REF!</definedName>
    <definedName name="DASFDASF" localSheetId="25">#REF!</definedName>
    <definedName name="DASFDASF" localSheetId="26">#REF!</definedName>
    <definedName name="DASFDASF" localSheetId="44">#REF!</definedName>
    <definedName name="DASFDASF" localSheetId="50">#REF!</definedName>
    <definedName name="DASFDASF" localSheetId="43">#REF!</definedName>
    <definedName name="DASFDASF" localSheetId="42">#REF!</definedName>
    <definedName name="DASFDASF">#REF!</definedName>
    <definedName name="_xlnm.Database" localSheetId="14">#REF!</definedName>
    <definedName name="_xlnm.Database" localSheetId="4">#REF!</definedName>
    <definedName name="_xlnm.Database" localSheetId="13">#REF!</definedName>
    <definedName name="_xlnm.Database" localSheetId="28">#REF!</definedName>
    <definedName name="_xlnm.Database" localSheetId="34">#REF!</definedName>
    <definedName name="_xlnm.Database" localSheetId="35">#REF!</definedName>
    <definedName name="_xlnm.Database" localSheetId="46">#REF!</definedName>
    <definedName name="_xlnm.Database" localSheetId="40">#REF!</definedName>
    <definedName name="_xlnm.Database" localSheetId="3">#REF!</definedName>
    <definedName name="_xlnm.Database" localSheetId="12">#REF!</definedName>
    <definedName name="_xlnm.Database" localSheetId="15">#REF!</definedName>
    <definedName name="_xlnm.Database" localSheetId="25">#REF!</definedName>
    <definedName name="_xlnm.Database" localSheetId="26">#REF!</definedName>
    <definedName name="_xlnm.Database" localSheetId="44">#REF!</definedName>
    <definedName name="_xlnm.Database" localSheetId="43">#REF!</definedName>
    <definedName name="_xlnm.Database" localSheetId="0">#REF!</definedName>
    <definedName name="_xlnm.Database" localSheetId="42">#REF!</definedName>
    <definedName name="_xlnm.Database">#REF!</definedName>
    <definedName name="dataww" localSheetId="14" hidden="1">#REF!</definedName>
    <definedName name="dataww" localSheetId="4" hidden="1">#REF!</definedName>
    <definedName name="dataww" localSheetId="13" hidden="1">#REF!</definedName>
    <definedName name="dataww" localSheetId="28" hidden="1">#REF!</definedName>
    <definedName name="dataww" localSheetId="34" hidden="1">#REF!</definedName>
    <definedName name="dataww" localSheetId="35" hidden="1">#REF!</definedName>
    <definedName name="dataww" localSheetId="46" hidden="1">#REF!</definedName>
    <definedName name="dataww" localSheetId="40" hidden="1">#REF!</definedName>
    <definedName name="dataww" localSheetId="25" hidden="1">#REF!</definedName>
    <definedName name="dataww" localSheetId="41" hidden="1">#REF!</definedName>
    <definedName name="dataww" localSheetId="26" hidden="1">#REF!</definedName>
    <definedName name="dataww" localSheetId="44" hidden="1">#REF!</definedName>
    <definedName name="dataww" localSheetId="45" hidden="1">#REF!</definedName>
    <definedName name="dataww" localSheetId="29" hidden="1">#REF!</definedName>
    <definedName name="dataww" localSheetId="42" hidden="1">#REF!</definedName>
    <definedName name="dataww" hidden="1">#REF!</definedName>
    <definedName name="DB" localSheetId="4">[13]법면블럭!#REF!</definedName>
    <definedName name="DB" localSheetId="13">[13]법면블럭!#REF!</definedName>
    <definedName name="DB" localSheetId="35">#REF!</definedName>
    <definedName name="DB" localSheetId="40">#REF!</definedName>
    <definedName name="DB" localSheetId="25">#REF!</definedName>
    <definedName name="DB" localSheetId="26">[14]법면블럭!#REF!</definedName>
    <definedName name="DB" localSheetId="44">#REF!</definedName>
    <definedName name="DB" localSheetId="42">#REF!</definedName>
    <definedName name="DB">#REF!</definedName>
    <definedName name="DC" localSheetId="4">[13]법면블럭!#REF!</definedName>
    <definedName name="DC" localSheetId="13">[13]법면블럭!#REF!</definedName>
    <definedName name="DC" localSheetId="35">#REF!</definedName>
    <definedName name="DC" localSheetId="46">#REF!</definedName>
    <definedName name="DC" localSheetId="40">#REF!</definedName>
    <definedName name="DC" localSheetId="25">#REF!</definedName>
    <definedName name="DC" localSheetId="26">[14]법면블럭!#REF!</definedName>
    <definedName name="DC" localSheetId="44">#REF!</definedName>
    <definedName name="DC" localSheetId="42">#REF!</definedName>
    <definedName name="DC">#REF!</definedName>
    <definedName name="DD" localSheetId="25">[34]포장공!$AW$111</definedName>
    <definedName name="DD" localSheetId="26">[35]포장공!$AW$111</definedName>
    <definedName name="DD" localSheetId="2">[34]포장공!$AW$111</definedName>
    <definedName name="DD" localSheetId="50">[36]포장공!$AW$111</definedName>
    <definedName name="DD" localSheetId="43">[37]포장공!$AW$111</definedName>
    <definedName name="DD">[36]포장공!$AW$111</definedName>
    <definedName name="DDD" localSheetId="14">#REF!</definedName>
    <definedName name="DDD" localSheetId="4">#REF!</definedName>
    <definedName name="DDD" localSheetId="13">#REF!</definedName>
    <definedName name="DDD" localSheetId="34">#REF!</definedName>
    <definedName name="DDD" localSheetId="35">#REF!</definedName>
    <definedName name="DDD" localSheetId="46">#REF!</definedName>
    <definedName name="DDD" localSheetId="40">#REF!</definedName>
    <definedName name="DDD" localSheetId="25">#REF!</definedName>
    <definedName name="DDD" localSheetId="26">#REF!</definedName>
    <definedName name="DDD" localSheetId="44">#REF!</definedName>
    <definedName name="DDD" localSheetId="50">#REF!</definedName>
    <definedName name="DDD" localSheetId="43">#REF!</definedName>
    <definedName name="DDD" localSheetId="42">#REF!</definedName>
    <definedName name="DDD">#REF!</definedName>
    <definedName name="DDDD" localSheetId="14">#REF!</definedName>
    <definedName name="DDDD" localSheetId="4">#REF!</definedName>
    <definedName name="DDDD" localSheetId="13">#REF!</definedName>
    <definedName name="DDDD" localSheetId="34">#REF!</definedName>
    <definedName name="DDDD" localSheetId="35">#REF!</definedName>
    <definedName name="DDDD" localSheetId="46">#REF!</definedName>
    <definedName name="DDDD" localSheetId="40">#REF!</definedName>
    <definedName name="DDDD" localSheetId="25">#REF!</definedName>
    <definedName name="DDDD" localSheetId="26">#REF!</definedName>
    <definedName name="DDDD" localSheetId="44">#REF!</definedName>
    <definedName name="DDDD" localSheetId="43">#REF!</definedName>
    <definedName name="DDDD" localSheetId="42">#REF!</definedName>
    <definedName name="DDDD">#REF!</definedName>
    <definedName name="DDDDD" localSheetId="14">#REF!</definedName>
    <definedName name="DDDDD" localSheetId="4">#REF!</definedName>
    <definedName name="DDDDD" localSheetId="13">#REF!</definedName>
    <definedName name="DDDDD" localSheetId="34">#REF!</definedName>
    <definedName name="DDDDD" localSheetId="35">#REF!</definedName>
    <definedName name="DDDDD" localSheetId="46">#REF!</definedName>
    <definedName name="DDDDD" localSheetId="40">#REF!</definedName>
    <definedName name="DDDDD" localSheetId="25">#REF!</definedName>
    <definedName name="DDDDD" localSheetId="26">#REF!</definedName>
    <definedName name="DDDDD" localSheetId="44">#REF!</definedName>
    <definedName name="DDDDD" localSheetId="43">#REF!</definedName>
    <definedName name="DDDDD" localSheetId="42">#REF!</definedName>
    <definedName name="DDDDD">#REF!</definedName>
    <definedName name="DE" localSheetId="38">BlankMacro1</definedName>
    <definedName name="DE" localSheetId="14">BlankMacro1</definedName>
    <definedName name="DE" localSheetId="4">BlankMacro1</definedName>
    <definedName name="DE" localSheetId="13">BlankMacro1</definedName>
    <definedName name="DE" localSheetId="28">BlankMacro1</definedName>
    <definedName name="DE" localSheetId="34">BlankMacro1</definedName>
    <definedName name="DE" localSheetId="35">BlankMacro1</definedName>
    <definedName name="DE" localSheetId="46">BlankMacro1</definedName>
    <definedName name="DE" localSheetId="40">BlankMacro1</definedName>
    <definedName name="DE" localSheetId="3">BlankMacro1</definedName>
    <definedName name="DE" localSheetId="12">BlankMacro1</definedName>
    <definedName name="DE" localSheetId="15">BlankMacro1</definedName>
    <definedName name="DE" localSheetId="25">BlankMacro1</definedName>
    <definedName name="DE" localSheetId="26">BlankMacro1</definedName>
    <definedName name="DE" localSheetId="2">BlankMacro1</definedName>
    <definedName name="DE" localSheetId="44">BlankMacro1</definedName>
    <definedName name="DE" localSheetId="45">BlankMacro1</definedName>
    <definedName name="DE" localSheetId="50">BlankMacro1</definedName>
    <definedName name="DE" localSheetId="42">BlankMacro1</definedName>
    <definedName name="DE">BlankMacro1</definedName>
    <definedName name="DES" localSheetId="38">BlankMacro1</definedName>
    <definedName name="DES" localSheetId="14">BlankMacro1</definedName>
    <definedName name="DES" localSheetId="4">BlankMacro1</definedName>
    <definedName name="DES" localSheetId="13">BlankMacro1</definedName>
    <definedName name="DES" localSheetId="28">BlankMacro1</definedName>
    <definedName name="DES" localSheetId="34">BlankMacro1</definedName>
    <definedName name="DES" localSheetId="35">BlankMacro1</definedName>
    <definedName name="DES" localSheetId="46">BlankMacro1</definedName>
    <definedName name="DES" localSheetId="40">BlankMacro1</definedName>
    <definedName name="DES" localSheetId="3">BlankMacro1</definedName>
    <definedName name="DES" localSheetId="12">BlankMacro1</definedName>
    <definedName name="DES" localSheetId="15">BlankMacro1</definedName>
    <definedName name="DES" localSheetId="25">BlankMacro1</definedName>
    <definedName name="DES" localSheetId="26">BlankMacro1</definedName>
    <definedName name="DES" localSheetId="2">BlankMacro1</definedName>
    <definedName name="DES" localSheetId="44">BlankMacro1</definedName>
    <definedName name="DES" localSheetId="45">BlankMacro1</definedName>
    <definedName name="DES" localSheetId="50">BlankMacro1</definedName>
    <definedName name="DES" localSheetId="42">BlankMacro1</definedName>
    <definedName name="DES">BlankMacro1</definedName>
    <definedName name="df" localSheetId="14" hidden="1">#REF!</definedName>
    <definedName name="df" localSheetId="4" hidden="1">#REF!</definedName>
    <definedName name="df" localSheetId="13" hidden="1">#REF!</definedName>
    <definedName name="df" localSheetId="33" hidden="1">#REF!</definedName>
    <definedName name="df" localSheetId="34" hidden="1">#REF!</definedName>
    <definedName name="df" localSheetId="35" hidden="1">#REF!</definedName>
    <definedName name="df" localSheetId="46" hidden="1">#REF!</definedName>
    <definedName name="df" localSheetId="39" hidden="1">#REF!</definedName>
    <definedName name="df" localSheetId="40" hidden="1">#REF!</definedName>
    <definedName name="df" localSheetId="32" hidden="1">#REF!</definedName>
    <definedName name="df" localSheetId="25" hidden="1">#REF!</definedName>
    <definedName name="df" localSheetId="41" hidden="1">#REF!</definedName>
    <definedName name="df" localSheetId="26" hidden="1">#REF!</definedName>
    <definedName name="df" localSheetId="44" hidden="1">#REF!</definedName>
    <definedName name="df" localSheetId="45" hidden="1">#REF!</definedName>
    <definedName name="df" localSheetId="50" hidden="1">#REF!</definedName>
    <definedName name="df" localSheetId="29" hidden="1">#REF!</definedName>
    <definedName name="df" localSheetId="42" hidden="1">#REF!</definedName>
    <definedName name="df" hidden="1">#REF!</definedName>
    <definedName name="dg" localSheetId="38">BlankMacro1</definedName>
    <definedName name="dg" localSheetId="14">BlankMacro1</definedName>
    <definedName name="dg" localSheetId="4">BlankMacro1</definedName>
    <definedName name="dg" localSheetId="13">BlankMacro1</definedName>
    <definedName name="dg" localSheetId="28">BlankMacro1</definedName>
    <definedName name="dg" localSheetId="34">BlankMacro1</definedName>
    <definedName name="dg" localSheetId="35">BlankMacro1</definedName>
    <definedName name="dg" localSheetId="46">BlankMacro1</definedName>
    <definedName name="dg" localSheetId="40">BlankMacro1</definedName>
    <definedName name="dg" localSheetId="3">BlankMacro1</definedName>
    <definedName name="dg" localSheetId="12">BlankMacro1</definedName>
    <definedName name="dg" localSheetId="15">BlankMacro1</definedName>
    <definedName name="dg" localSheetId="25">BlankMacro1</definedName>
    <definedName name="dg" localSheetId="26">BlankMacro1</definedName>
    <definedName name="dg" localSheetId="2">BlankMacro1</definedName>
    <definedName name="dg" localSheetId="44">BlankMacro1</definedName>
    <definedName name="dg" localSheetId="45">BlankMacro1</definedName>
    <definedName name="dg" localSheetId="50">BlankMacro1</definedName>
    <definedName name="dg" localSheetId="42">BlankMacro1</definedName>
    <definedName name="dg">BlankMacro1</definedName>
    <definedName name="dga" localSheetId="14" hidden="1">#REF!</definedName>
    <definedName name="dga" localSheetId="4" hidden="1">#REF!</definedName>
    <definedName name="dga" localSheetId="13" hidden="1">#REF!</definedName>
    <definedName name="dga" localSheetId="28" hidden="1">#REF!</definedName>
    <definedName name="dga" localSheetId="34" hidden="1">#REF!</definedName>
    <definedName name="dga" localSheetId="35" hidden="1">#REF!</definedName>
    <definedName name="dga" localSheetId="46" hidden="1">#REF!</definedName>
    <definedName name="dga" localSheetId="40" hidden="1">#REF!</definedName>
    <definedName name="dga" localSheetId="25" hidden="1">#REF!</definedName>
    <definedName name="dga" localSheetId="41" hidden="1">#REF!</definedName>
    <definedName name="dga" localSheetId="26" hidden="1">#REF!</definedName>
    <definedName name="dga" localSheetId="44" hidden="1">#REF!</definedName>
    <definedName name="dga" localSheetId="45" hidden="1">#REF!</definedName>
    <definedName name="dga" localSheetId="29" hidden="1">#REF!</definedName>
    <definedName name="dga" localSheetId="42" hidden="1">#REF!</definedName>
    <definedName name="dga" hidden="1">#REF!</definedName>
    <definedName name="DGF" localSheetId="38">BlankMacro1</definedName>
    <definedName name="DGF" localSheetId="14">BlankMacro1</definedName>
    <definedName name="DGF" localSheetId="4">BlankMacro1</definedName>
    <definedName name="DGF" localSheetId="13">BlankMacro1</definedName>
    <definedName name="DGF" localSheetId="28">BlankMacro1</definedName>
    <definedName name="DGF" localSheetId="34">BlankMacro1</definedName>
    <definedName name="DGF" localSheetId="35">BlankMacro1</definedName>
    <definedName name="DGF" localSheetId="46">BlankMacro1</definedName>
    <definedName name="DGF" localSheetId="40">BlankMacro1</definedName>
    <definedName name="DGF" localSheetId="3">BlankMacro1</definedName>
    <definedName name="DGF" localSheetId="12">BlankMacro1</definedName>
    <definedName name="DGF" localSheetId="15">BlankMacro1</definedName>
    <definedName name="DGF" localSheetId="25">BlankMacro1</definedName>
    <definedName name="DGF" localSheetId="26">BlankMacro1</definedName>
    <definedName name="DGF" localSheetId="2">BlankMacro1</definedName>
    <definedName name="DGF" localSheetId="44">BlankMacro1</definedName>
    <definedName name="DGF" localSheetId="45">BlankMacro1</definedName>
    <definedName name="DGF" localSheetId="50">BlankMacro1</definedName>
    <definedName name="DGF" localSheetId="42">BlankMacro1</definedName>
    <definedName name="DGF">BlankMacro1</definedName>
    <definedName name="DGFSGA" localSheetId="14" hidden="1">#REF!</definedName>
    <definedName name="DGFSGA" localSheetId="4" hidden="1">#REF!</definedName>
    <definedName name="DGFSGA" localSheetId="13" hidden="1">#REF!</definedName>
    <definedName name="DGFSGA" localSheetId="28" hidden="1">#REF!</definedName>
    <definedName name="DGFSGA" localSheetId="34" hidden="1">#REF!</definedName>
    <definedName name="DGFSGA" localSheetId="35" hidden="1">#REF!</definedName>
    <definedName name="DGFSGA" localSheetId="46" hidden="1">#REF!</definedName>
    <definedName name="DGFSGA" localSheetId="40" hidden="1">#REF!</definedName>
    <definedName name="DGFSGA" localSheetId="25" hidden="1">#REF!</definedName>
    <definedName name="DGFSGA" localSheetId="41" hidden="1">#REF!</definedName>
    <definedName name="DGFSGA" localSheetId="26" hidden="1">#REF!</definedName>
    <definedName name="DGFSGA" localSheetId="44" hidden="1">#REF!</definedName>
    <definedName name="DGFSGA" localSheetId="45" hidden="1">#REF!</definedName>
    <definedName name="DGFSGA" localSheetId="29" hidden="1">#REF!</definedName>
    <definedName name="DGFSGA" localSheetId="42" hidden="1">#REF!</definedName>
    <definedName name="DGFSGA" hidden="1">#REF!</definedName>
    <definedName name="DGG" localSheetId="38">BlankMacro1</definedName>
    <definedName name="DGG" localSheetId="14">BlankMacro1</definedName>
    <definedName name="DGG" localSheetId="4">BlankMacro1</definedName>
    <definedName name="DGG" localSheetId="13">BlankMacro1</definedName>
    <definedName name="DGG" localSheetId="28">BlankMacro1</definedName>
    <definedName name="DGG" localSheetId="34">BlankMacro1</definedName>
    <definedName name="DGG" localSheetId="35">BlankMacro1</definedName>
    <definedName name="DGG" localSheetId="46">BlankMacro1</definedName>
    <definedName name="DGG" localSheetId="40">BlankMacro1</definedName>
    <definedName name="DGG" localSheetId="3">BlankMacro1</definedName>
    <definedName name="DGG" localSheetId="12">BlankMacro1</definedName>
    <definedName name="DGG" localSheetId="15">BlankMacro1</definedName>
    <definedName name="DGG" localSheetId="25">BlankMacro1</definedName>
    <definedName name="DGG" localSheetId="26">BlankMacro1</definedName>
    <definedName name="DGG" localSheetId="2">BlankMacro1</definedName>
    <definedName name="DGG" localSheetId="44">BlankMacro1</definedName>
    <definedName name="DGG" localSheetId="45">BlankMacro1</definedName>
    <definedName name="DGG" localSheetId="50">BlankMacro1</definedName>
    <definedName name="DGG" localSheetId="42">BlankMacro1</definedName>
    <definedName name="DGG">BlankMacro1</definedName>
    <definedName name="dhtn" localSheetId="14">#REF!</definedName>
    <definedName name="dhtn" localSheetId="4">#REF!</definedName>
    <definedName name="dhtn" localSheetId="13">#REF!</definedName>
    <definedName name="dhtn" localSheetId="28">#REF!</definedName>
    <definedName name="dhtn" localSheetId="34">#REF!</definedName>
    <definedName name="dhtn" localSheetId="35">#REF!</definedName>
    <definedName name="dhtn" localSheetId="46">#REF!</definedName>
    <definedName name="dhtn" localSheetId="40">#REF!</definedName>
    <definedName name="dhtn" localSheetId="25">#REF!</definedName>
    <definedName name="dhtn" localSheetId="26">#REF!</definedName>
    <definedName name="dhtn" localSheetId="44">#REF!</definedName>
    <definedName name="dhtn" localSheetId="50">#REF!</definedName>
    <definedName name="dhtn" localSheetId="43">#REF!</definedName>
    <definedName name="dhtn" localSheetId="42">#REF!</definedName>
    <definedName name="dhtn">#REF!</definedName>
    <definedName name="DIA" localSheetId="38">[27]교각1!#REF!</definedName>
    <definedName name="DIA" localSheetId="14">[27]교각1!#REF!</definedName>
    <definedName name="DIA" localSheetId="4">[28]교각1!#REF!</definedName>
    <definedName name="DIA" localSheetId="13">[28]교각1!#REF!</definedName>
    <definedName name="DIA" localSheetId="28">[27]교각1!#REF!</definedName>
    <definedName name="DIA" localSheetId="35">[27]교각1!#REF!</definedName>
    <definedName name="DIA" localSheetId="46">[27]교각1!#REF!</definedName>
    <definedName name="DIA" localSheetId="40">[27]교각1!#REF!</definedName>
    <definedName name="DIA" localSheetId="3">[28]교각1!#REF!</definedName>
    <definedName name="DIA" localSheetId="12">[28]교각1!#REF!</definedName>
    <definedName name="DIA" localSheetId="15">[28]교각1!#REF!</definedName>
    <definedName name="DIA" localSheetId="25">[29]교각1!#REF!</definedName>
    <definedName name="DIA" localSheetId="26">[30]교각1!#REF!</definedName>
    <definedName name="DIA" localSheetId="2">[29]교각1!#REF!</definedName>
    <definedName name="DIA" localSheetId="44">[27]교각1!#REF!</definedName>
    <definedName name="DIA" localSheetId="45">[27]교각1!#REF!</definedName>
    <definedName name="DIA" localSheetId="50">[27]교각1!#REF!</definedName>
    <definedName name="DIA" localSheetId="43">[31]교각1!#REF!</definedName>
    <definedName name="DIA" localSheetId="42">[27]교각1!#REF!</definedName>
    <definedName name="DIA">[28]교각1!#REF!</definedName>
    <definedName name="DIAP10.1L" localSheetId="14">[1]INPUT!#REF!</definedName>
    <definedName name="DIAP10.1L" localSheetId="4">[1]INPUT!#REF!</definedName>
    <definedName name="DIAP10.1L" localSheetId="13">[1]INPUT!#REF!</definedName>
    <definedName name="DIAP10.1L" localSheetId="35">[1]INPUT!#REF!</definedName>
    <definedName name="DIAP10.1L" localSheetId="46">[1]INPUT!#REF!</definedName>
    <definedName name="DIAP10.1L" localSheetId="40">[1]INPUT!#REF!</definedName>
    <definedName name="DIAP10.1L" localSheetId="3">[1]INPUT!#REF!</definedName>
    <definedName name="DIAP10.1L" localSheetId="12">[1]INPUT!#REF!</definedName>
    <definedName name="DIAP10.1L" localSheetId="15">[1]INPUT!#REF!</definedName>
    <definedName name="DIAP10.1L" localSheetId="44">[1]INPUT!#REF!</definedName>
    <definedName name="DIAP10.1L" localSheetId="43">[1]INPUT!#REF!</definedName>
    <definedName name="DIAP10.1L" localSheetId="42">[1]INPUT!#REF!</definedName>
    <definedName name="DIAP10.1L">[1]INPUT!#REF!</definedName>
    <definedName name="DIAP10.1R" localSheetId="4">[1]INPUT!#REF!</definedName>
    <definedName name="DIAP10.1R" localSheetId="13">[1]INPUT!#REF!</definedName>
    <definedName name="DIAP10.1R" localSheetId="35">[1]INPUT!#REF!</definedName>
    <definedName name="DIAP10.1R" localSheetId="46">[1]INPUT!#REF!</definedName>
    <definedName name="DIAP10.1R" localSheetId="40">[1]INPUT!#REF!</definedName>
    <definedName name="DIAP10.1R" localSheetId="3">[1]INPUT!#REF!</definedName>
    <definedName name="DIAP10.1R" localSheetId="12">[1]INPUT!#REF!</definedName>
    <definedName name="DIAP10.1R" localSheetId="15">[1]INPUT!#REF!</definedName>
    <definedName name="DIAP10.1R" localSheetId="44">[1]INPUT!#REF!</definedName>
    <definedName name="DIAP10.1R" localSheetId="43">[1]INPUT!#REF!</definedName>
    <definedName name="DIAP10.1R" localSheetId="42">[1]INPUT!#REF!</definedName>
    <definedName name="DIAP10.1R">[1]INPUT!#REF!</definedName>
    <definedName name="DIAP10L" localSheetId="4">[1]INPUT!#REF!</definedName>
    <definedName name="DIAP10L" localSheetId="13">[1]INPUT!#REF!</definedName>
    <definedName name="DIAP10L" localSheetId="35">[1]INPUT!#REF!</definedName>
    <definedName name="DIAP10L" localSheetId="46">[1]INPUT!#REF!</definedName>
    <definedName name="DIAP10L" localSheetId="40">[1]INPUT!#REF!</definedName>
    <definedName name="DIAP10L" localSheetId="3">[1]INPUT!#REF!</definedName>
    <definedName name="DIAP10L" localSheetId="12">[1]INPUT!#REF!</definedName>
    <definedName name="DIAP10L" localSheetId="15">[1]INPUT!#REF!</definedName>
    <definedName name="DIAP10L" localSheetId="44">[1]INPUT!#REF!</definedName>
    <definedName name="DIAP10L" localSheetId="43">[1]INPUT!#REF!</definedName>
    <definedName name="DIAP10L" localSheetId="42">[1]INPUT!#REF!</definedName>
    <definedName name="DIAP10L">[1]INPUT!#REF!</definedName>
    <definedName name="DIAP10R" localSheetId="4">[1]INPUT!#REF!</definedName>
    <definedName name="DIAP10R" localSheetId="13">[1]INPUT!#REF!</definedName>
    <definedName name="DIAP10R" localSheetId="35">[1]INPUT!#REF!</definedName>
    <definedName name="DIAP10R" localSheetId="46">[1]INPUT!#REF!</definedName>
    <definedName name="DIAP10R" localSheetId="40">[1]INPUT!#REF!</definedName>
    <definedName name="DIAP10R" localSheetId="3">[1]INPUT!#REF!</definedName>
    <definedName name="DIAP10R" localSheetId="12">[1]INPUT!#REF!</definedName>
    <definedName name="DIAP10R" localSheetId="15">[1]INPUT!#REF!</definedName>
    <definedName name="DIAP10R" localSheetId="44">[1]INPUT!#REF!</definedName>
    <definedName name="DIAP10R" localSheetId="43">[1]INPUT!#REF!</definedName>
    <definedName name="DIAP10R" localSheetId="42">[1]INPUT!#REF!</definedName>
    <definedName name="DIAP10R">[1]INPUT!#REF!</definedName>
    <definedName name="DIAP3.1L" localSheetId="4">[1]INPUT!#REF!</definedName>
    <definedName name="DIAP3.1L" localSheetId="13">[1]INPUT!#REF!</definedName>
    <definedName name="DIAP3.1L" localSheetId="35">[1]INPUT!#REF!</definedName>
    <definedName name="DIAP3.1L" localSheetId="46">[1]INPUT!#REF!</definedName>
    <definedName name="DIAP3.1L" localSheetId="40">[1]INPUT!#REF!</definedName>
    <definedName name="DIAP3.1L" localSheetId="3">[1]INPUT!#REF!</definedName>
    <definedName name="DIAP3.1L" localSheetId="12">[1]INPUT!#REF!</definedName>
    <definedName name="DIAP3.1L" localSheetId="15">[1]INPUT!#REF!</definedName>
    <definedName name="DIAP3.1L" localSheetId="44">[1]INPUT!#REF!</definedName>
    <definedName name="DIAP3.1L" localSheetId="43">[1]INPUT!#REF!</definedName>
    <definedName name="DIAP3.1L" localSheetId="42">[1]INPUT!#REF!</definedName>
    <definedName name="DIAP3.1L">[1]INPUT!#REF!</definedName>
    <definedName name="DIAP3.1R" localSheetId="4">[1]INPUT!#REF!</definedName>
    <definedName name="DIAP3.1R" localSheetId="13">[1]INPUT!#REF!</definedName>
    <definedName name="DIAP3.1R" localSheetId="35">[1]INPUT!#REF!</definedName>
    <definedName name="DIAP3.1R" localSheetId="46">[1]INPUT!#REF!</definedName>
    <definedName name="DIAP3.1R" localSheetId="40">[1]INPUT!#REF!</definedName>
    <definedName name="DIAP3.1R" localSheetId="3">[1]INPUT!#REF!</definedName>
    <definedName name="DIAP3.1R" localSheetId="12">[1]INPUT!#REF!</definedName>
    <definedName name="DIAP3.1R" localSheetId="15">[1]INPUT!#REF!</definedName>
    <definedName name="DIAP3.1R" localSheetId="44">[1]INPUT!#REF!</definedName>
    <definedName name="DIAP3.1R" localSheetId="43">[1]INPUT!#REF!</definedName>
    <definedName name="DIAP3.1R" localSheetId="42">[1]INPUT!#REF!</definedName>
    <definedName name="DIAP3.1R">[1]INPUT!#REF!</definedName>
    <definedName name="DIAP3L" localSheetId="4">[1]INPUT!#REF!</definedName>
    <definedName name="DIAP3L" localSheetId="13">[1]INPUT!#REF!</definedName>
    <definedName name="DIAP3L" localSheetId="35">[1]INPUT!#REF!</definedName>
    <definedName name="DIAP3L" localSheetId="46">[1]INPUT!#REF!</definedName>
    <definedName name="DIAP3L" localSheetId="40">[1]INPUT!#REF!</definedName>
    <definedName name="DIAP3L" localSheetId="3">[1]INPUT!#REF!</definedName>
    <definedName name="DIAP3L" localSheetId="12">[1]INPUT!#REF!</definedName>
    <definedName name="DIAP3L" localSheetId="15">[1]INPUT!#REF!</definedName>
    <definedName name="DIAP3L" localSheetId="44">[1]INPUT!#REF!</definedName>
    <definedName name="DIAP3L" localSheetId="43">[1]INPUT!#REF!</definedName>
    <definedName name="DIAP3L" localSheetId="42">[1]INPUT!#REF!</definedName>
    <definedName name="DIAP3L">[1]INPUT!#REF!</definedName>
    <definedName name="DIAP3R" localSheetId="4">[1]INPUT!#REF!</definedName>
    <definedName name="DIAP3R" localSheetId="13">[1]INPUT!#REF!</definedName>
    <definedName name="DIAP3R" localSheetId="35">[1]INPUT!#REF!</definedName>
    <definedName name="DIAP3R" localSheetId="46">[1]INPUT!#REF!</definedName>
    <definedName name="DIAP3R" localSheetId="40">[1]INPUT!#REF!</definedName>
    <definedName name="DIAP3R" localSheetId="3">[1]INPUT!#REF!</definedName>
    <definedName name="DIAP3R" localSheetId="12">[1]INPUT!#REF!</definedName>
    <definedName name="DIAP3R" localSheetId="15">[1]INPUT!#REF!</definedName>
    <definedName name="DIAP3R" localSheetId="44">[1]INPUT!#REF!</definedName>
    <definedName name="DIAP3R" localSheetId="43">[1]INPUT!#REF!</definedName>
    <definedName name="DIAP3R" localSheetId="42">[1]INPUT!#REF!</definedName>
    <definedName name="DIAP3R">[1]INPUT!#REF!</definedName>
    <definedName name="DIAP4.1L" localSheetId="4">[1]INPUT!#REF!</definedName>
    <definedName name="DIAP4.1L" localSheetId="13">[1]INPUT!#REF!</definedName>
    <definedName name="DIAP4.1L" localSheetId="35">[1]INPUT!#REF!</definedName>
    <definedName name="DIAP4.1L" localSheetId="46">[1]INPUT!#REF!</definedName>
    <definedName name="DIAP4.1L" localSheetId="40">[1]INPUT!#REF!</definedName>
    <definedName name="DIAP4.1L" localSheetId="3">[1]INPUT!#REF!</definedName>
    <definedName name="DIAP4.1L" localSheetId="12">[1]INPUT!#REF!</definedName>
    <definedName name="DIAP4.1L" localSheetId="15">[1]INPUT!#REF!</definedName>
    <definedName name="DIAP4.1L" localSheetId="44">[1]INPUT!#REF!</definedName>
    <definedName name="DIAP4.1L" localSheetId="43">[1]INPUT!#REF!</definedName>
    <definedName name="DIAP4.1L" localSheetId="42">[1]INPUT!#REF!</definedName>
    <definedName name="DIAP4.1L">[1]INPUT!#REF!</definedName>
    <definedName name="DIAP4.1R" localSheetId="4">[1]INPUT!#REF!</definedName>
    <definedName name="DIAP4.1R" localSheetId="13">[1]INPUT!#REF!</definedName>
    <definedName name="DIAP4.1R" localSheetId="35">[1]INPUT!#REF!</definedName>
    <definedName name="DIAP4.1R" localSheetId="46">[1]INPUT!#REF!</definedName>
    <definedName name="DIAP4.1R" localSheetId="40">[1]INPUT!#REF!</definedName>
    <definedName name="DIAP4.1R" localSheetId="3">[1]INPUT!#REF!</definedName>
    <definedName name="DIAP4.1R" localSheetId="12">[1]INPUT!#REF!</definedName>
    <definedName name="DIAP4.1R" localSheetId="15">[1]INPUT!#REF!</definedName>
    <definedName name="DIAP4.1R" localSheetId="44">[1]INPUT!#REF!</definedName>
    <definedName name="DIAP4.1R" localSheetId="43">[1]INPUT!#REF!</definedName>
    <definedName name="DIAP4.1R" localSheetId="42">[1]INPUT!#REF!</definedName>
    <definedName name="DIAP4.1R">[1]INPUT!#REF!</definedName>
    <definedName name="DIAP4L" localSheetId="4">[1]INPUT!#REF!</definedName>
    <definedName name="DIAP4L" localSheetId="13">[1]INPUT!#REF!</definedName>
    <definedName name="DIAP4L" localSheetId="35">[1]INPUT!#REF!</definedName>
    <definedName name="DIAP4L" localSheetId="46">[1]INPUT!#REF!</definedName>
    <definedName name="DIAP4L" localSheetId="40">[1]INPUT!#REF!</definedName>
    <definedName name="DIAP4L" localSheetId="3">[1]INPUT!#REF!</definedName>
    <definedName name="DIAP4L" localSheetId="12">[1]INPUT!#REF!</definedName>
    <definedName name="DIAP4L" localSheetId="15">[1]INPUT!#REF!</definedName>
    <definedName name="DIAP4L" localSheetId="44">[1]INPUT!#REF!</definedName>
    <definedName name="DIAP4L" localSheetId="43">[1]INPUT!#REF!</definedName>
    <definedName name="DIAP4L" localSheetId="42">[1]INPUT!#REF!</definedName>
    <definedName name="DIAP4L">[1]INPUT!#REF!</definedName>
    <definedName name="DIAP4R" localSheetId="4">[1]INPUT!#REF!</definedName>
    <definedName name="DIAP4R" localSheetId="13">[1]INPUT!#REF!</definedName>
    <definedName name="DIAP4R" localSheetId="35">[1]INPUT!#REF!</definedName>
    <definedName name="DIAP4R" localSheetId="46">[1]INPUT!#REF!</definedName>
    <definedName name="DIAP4R" localSheetId="40">[1]INPUT!#REF!</definedName>
    <definedName name="DIAP4R" localSheetId="3">[1]INPUT!#REF!</definedName>
    <definedName name="DIAP4R" localSheetId="12">[1]INPUT!#REF!</definedName>
    <definedName name="DIAP4R" localSheetId="15">[1]INPUT!#REF!</definedName>
    <definedName name="DIAP4R" localSheetId="44">[1]INPUT!#REF!</definedName>
    <definedName name="DIAP4R" localSheetId="43">[1]INPUT!#REF!</definedName>
    <definedName name="DIAP4R" localSheetId="42">[1]INPUT!#REF!</definedName>
    <definedName name="DIAP4R">[1]INPUT!#REF!</definedName>
    <definedName name="DIAP5.1L" localSheetId="4">[1]INPUT!#REF!</definedName>
    <definedName name="DIAP5.1L" localSheetId="13">[1]INPUT!#REF!</definedName>
    <definedName name="DIAP5.1L" localSheetId="35">[1]INPUT!#REF!</definedName>
    <definedName name="DIAP5.1L" localSheetId="46">[1]INPUT!#REF!</definedName>
    <definedName name="DIAP5.1L" localSheetId="40">[1]INPUT!#REF!</definedName>
    <definedName name="DIAP5.1L" localSheetId="3">[1]INPUT!#REF!</definedName>
    <definedName name="DIAP5.1L" localSheetId="12">[1]INPUT!#REF!</definedName>
    <definedName name="DIAP5.1L" localSheetId="15">[1]INPUT!#REF!</definedName>
    <definedName name="DIAP5.1L" localSheetId="44">[1]INPUT!#REF!</definedName>
    <definedName name="DIAP5.1L" localSheetId="43">[1]INPUT!#REF!</definedName>
    <definedName name="DIAP5.1L" localSheetId="42">[1]INPUT!#REF!</definedName>
    <definedName name="DIAP5.1L">[1]INPUT!#REF!</definedName>
    <definedName name="DIAP5.1R" localSheetId="4">[1]INPUT!#REF!</definedName>
    <definedName name="DIAP5.1R" localSheetId="13">[1]INPUT!#REF!</definedName>
    <definedName name="DIAP5.1R" localSheetId="35">[1]INPUT!#REF!</definedName>
    <definedName name="DIAP5.1R" localSheetId="46">[1]INPUT!#REF!</definedName>
    <definedName name="DIAP5.1R" localSheetId="40">[1]INPUT!#REF!</definedName>
    <definedName name="DIAP5.1R" localSheetId="3">[1]INPUT!#REF!</definedName>
    <definedName name="DIAP5.1R" localSheetId="12">[1]INPUT!#REF!</definedName>
    <definedName name="DIAP5.1R" localSheetId="15">[1]INPUT!#REF!</definedName>
    <definedName name="DIAP5.1R" localSheetId="44">[1]INPUT!#REF!</definedName>
    <definedName name="DIAP5.1R" localSheetId="43">[1]INPUT!#REF!</definedName>
    <definedName name="DIAP5.1R" localSheetId="42">[1]INPUT!#REF!</definedName>
    <definedName name="DIAP5.1R">[1]INPUT!#REF!</definedName>
    <definedName name="DIAP5L" localSheetId="4">[1]INPUT!#REF!</definedName>
    <definedName name="DIAP5L" localSheetId="13">[1]INPUT!#REF!</definedName>
    <definedName name="DIAP5L" localSheetId="35">[1]INPUT!#REF!</definedName>
    <definedName name="DIAP5L" localSheetId="46">[1]INPUT!#REF!</definedName>
    <definedName name="DIAP5L" localSheetId="40">[1]INPUT!#REF!</definedName>
    <definedName name="DIAP5L" localSheetId="3">[1]INPUT!#REF!</definedName>
    <definedName name="DIAP5L" localSheetId="12">[1]INPUT!#REF!</definedName>
    <definedName name="DIAP5L" localSheetId="15">[1]INPUT!#REF!</definedName>
    <definedName name="DIAP5L" localSheetId="44">[1]INPUT!#REF!</definedName>
    <definedName name="DIAP5L" localSheetId="43">[1]INPUT!#REF!</definedName>
    <definedName name="DIAP5L" localSheetId="42">[1]INPUT!#REF!</definedName>
    <definedName name="DIAP5L">[1]INPUT!#REF!</definedName>
    <definedName name="DIAP5R" localSheetId="4">[1]INPUT!#REF!</definedName>
    <definedName name="DIAP5R" localSheetId="13">[1]INPUT!#REF!</definedName>
    <definedName name="DIAP5R" localSheetId="35">[1]INPUT!#REF!</definedName>
    <definedName name="DIAP5R" localSheetId="46">[1]INPUT!#REF!</definedName>
    <definedName name="DIAP5R" localSheetId="40">[1]INPUT!#REF!</definedName>
    <definedName name="DIAP5R" localSheetId="3">[1]INPUT!#REF!</definedName>
    <definedName name="DIAP5R" localSheetId="12">[1]INPUT!#REF!</definedName>
    <definedName name="DIAP5R" localSheetId="15">[1]INPUT!#REF!</definedName>
    <definedName name="DIAP5R" localSheetId="44">[1]INPUT!#REF!</definedName>
    <definedName name="DIAP5R" localSheetId="43">[1]INPUT!#REF!</definedName>
    <definedName name="DIAP5R" localSheetId="42">[1]INPUT!#REF!</definedName>
    <definedName name="DIAP5R">[1]INPUT!#REF!</definedName>
    <definedName name="DIAP6.1L" localSheetId="4">[1]INPUT!#REF!</definedName>
    <definedName name="DIAP6.1L" localSheetId="13">[1]INPUT!#REF!</definedName>
    <definedName name="DIAP6.1L" localSheetId="35">[1]INPUT!#REF!</definedName>
    <definedName name="DIAP6.1L" localSheetId="46">[1]INPUT!#REF!</definedName>
    <definedName name="DIAP6.1L" localSheetId="40">[1]INPUT!#REF!</definedName>
    <definedName name="DIAP6.1L" localSheetId="3">[1]INPUT!#REF!</definedName>
    <definedName name="DIAP6.1L" localSheetId="12">[1]INPUT!#REF!</definedName>
    <definedName name="DIAP6.1L" localSheetId="15">[1]INPUT!#REF!</definedName>
    <definedName name="DIAP6.1L" localSheetId="44">[1]INPUT!#REF!</definedName>
    <definedName name="DIAP6.1L" localSheetId="43">[1]INPUT!#REF!</definedName>
    <definedName name="DIAP6.1L" localSheetId="42">[1]INPUT!#REF!</definedName>
    <definedName name="DIAP6.1L">[1]INPUT!#REF!</definedName>
    <definedName name="DIAP6.1R" localSheetId="4">[1]INPUT!#REF!</definedName>
    <definedName name="DIAP6.1R" localSheetId="13">[1]INPUT!#REF!</definedName>
    <definedName name="DIAP6.1R" localSheetId="35">[1]INPUT!#REF!</definedName>
    <definedName name="DIAP6.1R" localSheetId="46">[1]INPUT!#REF!</definedName>
    <definedName name="DIAP6.1R" localSheetId="40">[1]INPUT!#REF!</definedName>
    <definedName name="DIAP6.1R" localSheetId="3">[1]INPUT!#REF!</definedName>
    <definedName name="DIAP6.1R" localSheetId="12">[1]INPUT!#REF!</definedName>
    <definedName name="DIAP6.1R" localSheetId="15">[1]INPUT!#REF!</definedName>
    <definedName name="DIAP6.1R" localSheetId="44">[1]INPUT!#REF!</definedName>
    <definedName name="DIAP6.1R" localSheetId="43">[1]INPUT!#REF!</definedName>
    <definedName name="DIAP6.1R" localSheetId="42">[1]INPUT!#REF!</definedName>
    <definedName name="DIAP6.1R">[1]INPUT!#REF!</definedName>
    <definedName name="DIAP6L" localSheetId="4">[1]INPUT!#REF!</definedName>
    <definedName name="DIAP6L" localSheetId="13">[1]INPUT!#REF!</definedName>
    <definedName name="DIAP6L" localSheetId="35">[1]INPUT!#REF!</definedName>
    <definedName name="DIAP6L" localSheetId="46">[1]INPUT!#REF!</definedName>
    <definedName name="DIAP6L" localSheetId="40">[1]INPUT!#REF!</definedName>
    <definedName name="DIAP6L" localSheetId="3">[1]INPUT!#REF!</definedName>
    <definedName name="DIAP6L" localSheetId="12">[1]INPUT!#REF!</definedName>
    <definedName name="DIAP6L" localSheetId="15">[1]INPUT!#REF!</definedName>
    <definedName name="DIAP6L" localSheetId="44">[1]INPUT!#REF!</definedName>
    <definedName name="DIAP6L" localSheetId="43">[1]INPUT!#REF!</definedName>
    <definedName name="DIAP6L" localSheetId="42">[1]INPUT!#REF!</definedName>
    <definedName name="DIAP6L">[1]INPUT!#REF!</definedName>
    <definedName name="DIAP6R" localSheetId="4">[1]INPUT!#REF!</definedName>
    <definedName name="DIAP6R" localSheetId="13">[1]INPUT!#REF!</definedName>
    <definedName name="DIAP6R" localSheetId="35">[1]INPUT!#REF!</definedName>
    <definedName name="DIAP6R" localSheetId="46">[1]INPUT!#REF!</definedName>
    <definedName name="DIAP6R" localSheetId="40">[1]INPUT!#REF!</definedName>
    <definedName name="DIAP6R" localSheetId="3">[1]INPUT!#REF!</definedName>
    <definedName name="DIAP6R" localSheetId="12">[1]INPUT!#REF!</definedName>
    <definedName name="DIAP6R" localSheetId="15">[1]INPUT!#REF!</definedName>
    <definedName name="DIAP6R" localSheetId="44">[1]INPUT!#REF!</definedName>
    <definedName name="DIAP6R" localSheetId="43">[1]INPUT!#REF!</definedName>
    <definedName name="DIAP6R" localSheetId="42">[1]INPUT!#REF!</definedName>
    <definedName name="DIAP6R">[1]INPUT!#REF!</definedName>
    <definedName name="DIAP7.1L" localSheetId="4">[1]INPUT!#REF!</definedName>
    <definedName name="DIAP7.1L" localSheetId="13">[1]INPUT!#REF!</definedName>
    <definedName name="DIAP7.1L" localSheetId="35">[1]INPUT!#REF!</definedName>
    <definedName name="DIAP7.1L" localSheetId="46">[1]INPUT!#REF!</definedName>
    <definedName name="DIAP7.1L" localSheetId="40">[1]INPUT!#REF!</definedName>
    <definedName name="DIAP7.1L" localSheetId="3">[1]INPUT!#REF!</definedName>
    <definedName name="DIAP7.1L" localSheetId="12">[1]INPUT!#REF!</definedName>
    <definedName name="DIAP7.1L" localSheetId="15">[1]INPUT!#REF!</definedName>
    <definedName name="DIAP7.1L" localSheetId="44">[1]INPUT!#REF!</definedName>
    <definedName name="DIAP7.1L" localSheetId="43">[1]INPUT!#REF!</definedName>
    <definedName name="DIAP7.1L" localSheetId="42">[1]INPUT!#REF!</definedName>
    <definedName name="DIAP7.1L">[1]INPUT!#REF!</definedName>
    <definedName name="DIAP7.1R" localSheetId="4">[1]INPUT!#REF!</definedName>
    <definedName name="DIAP7.1R" localSheetId="13">[1]INPUT!#REF!</definedName>
    <definedName name="DIAP7.1R" localSheetId="35">[1]INPUT!#REF!</definedName>
    <definedName name="DIAP7.1R" localSheetId="46">[1]INPUT!#REF!</definedName>
    <definedName name="DIAP7.1R" localSheetId="40">[1]INPUT!#REF!</definedName>
    <definedName name="DIAP7.1R" localSheetId="3">[1]INPUT!#REF!</definedName>
    <definedName name="DIAP7.1R" localSheetId="12">[1]INPUT!#REF!</definedName>
    <definedName name="DIAP7.1R" localSheetId="15">[1]INPUT!#REF!</definedName>
    <definedName name="DIAP7.1R" localSheetId="44">[1]INPUT!#REF!</definedName>
    <definedName name="DIAP7.1R" localSheetId="43">[1]INPUT!#REF!</definedName>
    <definedName name="DIAP7.1R" localSheetId="42">[1]INPUT!#REF!</definedName>
    <definedName name="DIAP7.1R">[1]INPUT!#REF!</definedName>
    <definedName name="DIAP7L" localSheetId="4">[1]INPUT!#REF!</definedName>
    <definedName name="DIAP7L" localSheetId="13">[1]INPUT!#REF!</definedName>
    <definedName name="DIAP7L" localSheetId="35">[1]INPUT!#REF!</definedName>
    <definedName name="DIAP7L" localSheetId="46">[1]INPUT!#REF!</definedName>
    <definedName name="DIAP7L" localSheetId="40">[1]INPUT!#REF!</definedName>
    <definedName name="DIAP7L" localSheetId="3">[1]INPUT!#REF!</definedName>
    <definedName name="DIAP7L" localSheetId="12">[1]INPUT!#REF!</definedName>
    <definedName name="DIAP7L" localSheetId="15">[1]INPUT!#REF!</definedName>
    <definedName name="DIAP7L" localSheetId="44">[1]INPUT!#REF!</definedName>
    <definedName name="DIAP7L" localSheetId="43">[1]INPUT!#REF!</definedName>
    <definedName name="DIAP7L" localSheetId="42">[1]INPUT!#REF!</definedName>
    <definedName name="DIAP7L">[1]INPUT!#REF!</definedName>
    <definedName name="DIAP7R" localSheetId="4">[1]INPUT!#REF!</definedName>
    <definedName name="DIAP7R" localSheetId="13">[1]INPUT!#REF!</definedName>
    <definedName name="DIAP7R" localSheetId="35">[1]INPUT!#REF!</definedName>
    <definedName name="DIAP7R" localSheetId="46">[1]INPUT!#REF!</definedName>
    <definedName name="DIAP7R" localSheetId="40">[1]INPUT!#REF!</definedName>
    <definedName name="DIAP7R" localSheetId="3">[1]INPUT!#REF!</definedName>
    <definedName name="DIAP7R" localSheetId="12">[1]INPUT!#REF!</definedName>
    <definedName name="DIAP7R" localSheetId="15">[1]INPUT!#REF!</definedName>
    <definedName name="DIAP7R" localSheetId="44">[1]INPUT!#REF!</definedName>
    <definedName name="DIAP7R" localSheetId="43">[1]INPUT!#REF!</definedName>
    <definedName name="DIAP7R" localSheetId="42">[1]INPUT!#REF!</definedName>
    <definedName name="DIAP7R">[1]INPUT!#REF!</definedName>
    <definedName name="DIAP8.1L" localSheetId="4">[1]INPUT!#REF!</definedName>
    <definedName name="DIAP8.1L" localSheetId="13">[1]INPUT!#REF!</definedName>
    <definedName name="DIAP8.1L" localSheetId="35">[1]INPUT!#REF!</definedName>
    <definedName name="DIAP8.1L" localSheetId="46">[1]INPUT!#REF!</definedName>
    <definedName name="DIAP8.1L" localSheetId="40">[1]INPUT!#REF!</definedName>
    <definedName name="DIAP8.1L" localSheetId="3">[1]INPUT!#REF!</definedName>
    <definedName name="DIAP8.1L" localSheetId="12">[1]INPUT!#REF!</definedName>
    <definedName name="DIAP8.1L" localSheetId="15">[1]INPUT!#REF!</definedName>
    <definedName name="DIAP8.1L" localSheetId="44">[1]INPUT!#REF!</definedName>
    <definedName name="DIAP8.1L" localSheetId="43">[1]INPUT!#REF!</definedName>
    <definedName name="DIAP8.1L" localSheetId="42">[1]INPUT!#REF!</definedName>
    <definedName name="DIAP8.1L">[1]INPUT!#REF!</definedName>
    <definedName name="DIAP8.1R" localSheetId="4">[1]INPUT!#REF!</definedName>
    <definedName name="DIAP8.1R" localSheetId="13">[1]INPUT!#REF!</definedName>
    <definedName name="DIAP8.1R" localSheetId="35">[1]INPUT!#REF!</definedName>
    <definedName name="DIAP8.1R" localSheetId="46">[1]INPUT!#REF!</definedName>
    <definedName name="DIAP8.1R" localSheetId="40">[1]INPUT!#REF!</definedName>
    <definedName name="DIAP8.1R" localSheetId="3">[1]INPUT!#REF!</definedName>
    <definedName name="DIAP8.1R" localSheetId="12">[1]INPUT!#REF!</definedName>
    <definedName name="DIAP8.1R" localSheetId="15">[1]INPUT!#REF!</definedName>
    <definedName name="DIAP8.1R" localSheetId="44">[1]INPUT!#REF!</definedName>
    <definedName name="DIAP8.1R" localSheetId="43">[1]INPUT!#REF!</definedName>
    <definedName name="DIAP8.1R" localSheetId="42">[1]INPUT!#REF!</definedName>
    <definedName name="DIAP8.1R">[1]INPUT!#REF!</definedName>
    <definedName name="DIAP8L" localSheetId="4">[1]INPUT!#REF!</definedName>
    <definedName name="DIAP8L" localSheetId="13">[1]INPUT!#REF!</definedName>
    <definedName name="DIAP8L" localSheetId="35">[1]INPUT!#REF!</definedName>
    <definedName name="DIAP8L" localSheetId="46">[1]INPUT!#REF!</definedName>
    <definedName name="DIAP8L" localSheetId="40">[1]INPUT!#REF!</definedName>
    <definedName name="DIAP8L" localSheetId="3">[1]INPUT!#REF!</definedName>
    <definedName name="DIAP8L" localSheetId="12">[1]INPUT!#REF!</definedName>
    <definedName name="DIAP8L" localSheetId="15">[1]INPUT!#REF!</definedName>
    <definedName name="DIAP8L" localSheetId="44">[1]INPUT!#REF!</definedName>
    <definedName name="DIAP8L" localSheetId="43">[1]INPUT!#REF!</definedName>
    <definedName name="DIAP8L" localSheetId="42">[1]INPUT!#REF!</definedName>
    <definedName name="DIAP8L">[1]INPUT!#REF!</definedName>
    <definedName name="DIAP8R" localSheetId="4">[1]INPUT!#REF!</definedName>
    <definedName name="DIAP8R" localSheetId="13">[1]INPUT!#REF!</definedName>
    <definedName name="DIAP8R" localSheetId="35">[1]INPUT!#REF!</definedName>
    <definedName name="DIAP8R" localSheetId="46">[1]INPUT!#REF!</definedName>
    <definedName name="DIAP8R" localSheetId="40">[1]INPUT!#REF!</definedName>
    <definedName name="DIAP8R" localSheetId="3">[1]INPUT!#REF!</definedName>
    <definedName name="DIAP8R" localSheetId="12">[1]INPUT!#REF!</definedName>
    <definedName name="DIAP8R" localSheetId="15">[1]INPUT!#REF!</definedName>
    <definedName name="DIAP8R" localSheetId="44">[1]INPUT!#REF!</definedName>
    <definedName name="DIAP8R" localSheetId="43">[1]INPUT!#REF!</definedName>
    <definedName name="DIAP8R" localSheetId="42">[1]INPUT!#REF!</definedName>
    <definedName name="DIAP8R">[1]INPUT!#REF!</definedName>
    <definedName name="DIAP9.1L" localSheetId="4">[1]INPUT!#REF!</definedName>
    <definedName name="DIAP9.1L" localSheetId="13">[1]INPUT!#REF!</definedName>
    <definedName name="DIAP9.1L" localSheetId="35">[1]INPUT!#REF!</definedName>
    <definedName name="DIAP9.1L" localSheetId="46">[1]INPUT!#REF!</definedName>
    <definedName name="DIAP9.1L" localSheetId="40">[1]INPUT!#REF!</definedName>
    <definedName name="DIAP9.1L" localSheetId="3">[1]INPUT!#REF!</definedName>
    <definedName name="DIAP9.1L" localSheetId="12">[1]INPUT!#REF!</definedName>
    <definedName name="DIAP9.1L" localSheetId="15">[1]INPUT!#REF!</definedName>
    <definedName name="DIAP9.1L" localSheetId="44">[1]INPUT!#REF!</definedName>
    <definedName name="DIAP9.1L" localSheetId="43">[1]INPUT!#REF!</definedName>
    <definedName name="DIAP9.1L" localSheetId="42">[1]INPUT!#REF!</definedName>
    <definedName name="DIAP9.1L">[1]INPUT!#REF!</definedName>
    <definedName name="DIAP9.1R" localSheetId="4">[1]INPUT!#REF!</definedName>
    <definedName name="DIAP9.1R" localSheetId="13">[1]INPUT!#REF!</definedName>
    <definedName name="DIAP9.1R" localSheetId="35">[1]INPUT!#REF!</definedName>
    <definedName name="DIAP9.1R" localSheetId="46">[1]INPUT!#REF!</definedName>
    <definedName name="DIAP9.1R" localSheetId="40">[1]INPUT!#REF!</definedName>
    <definedName name="DIAP9.1R" localSheetId="3">[1]INPUT!#REF!</definedName>
    <definedName name="DIAP9.1R" localSheetId="12">[1]INPUT!#REF!</definedName>
    <definedName name="DIAP9.1R" localSheetId="15">[1]INPUT!#REF!</definedName>
    <definedName name="DIAP9.1R" localSheetId="44">[1]INPUT!#REF!</definedName>
    <definedName name="DIAP9.1R" localSheetId="43">[1]INPUT!#REF!</definedName>
    <definedName name="DIAP9.1R" localSheetId="42">[1]INPUT!#REF!</definedName>
    <definedName name="DIAP9.1R">[1]INPUT!#REF!</definedName>
    <definedName name="DIAP9L" localSheetId="4">[1]INPUT!#REF!</definedName>
    <definedName name="DIAP9L" localSheetId="13">[1]INPUT!#REF!</definedName>
    <definedName name="DIAP9L" localSheetId="35">[1]INPUT!#REF!</definedName>
    <definedName name="DIAP9L" localSheetId="46">[1]INPUT!#REF!</definedName>
    <definedName name="DIAP9L" localSheetId="40">[1]INPUT!#REF!</definedName>
    <definedName name="DIAP9L" localSheetId="3">[1]INPUT!#REF!</definedName>
    <definedName name="DIAP9L" localSheetId="12">[1]INPUT!#REF!</definedName>
    <definedName name="DIAP9L" localSheetId="15">[1]INPUT!#REF!</definedName>
    <definedName name="DIAP9L" localSheetId="44">[1]INPUT!#REF!</definedName>
    <definedName name="DIAP9L" localSheetId="43">[1]INPUT!#REF!</definedName>
    <definedName name="DIAP9L" localSheetId="42">[1]INPUT!#REF!</definedName>
    <definedName name="DIAP9L">[1]INPUT!#REF!</definedName>
    <definedName name="DIAP9R" localSheetId="4">[1]INPUT!#REF!</definedName>
    <definedName name="DIAP9R" localSheetId="13">[1]INPUT!#REF!</definedName>
    <definedName name="DIAP9R" localSheetId="35">[1]INPUT!#REF!</definedName>
    <definedName name="DIAP9R" localSheetId="46">[1]INPUT!#REF!</definedName>
    <definedName name="DIAP9R" localSheetId="40">[1]INPUT!#REF!</definedName>
    <definedName name="DIAP9R" localSheetId="3">[1]INPUT!#REF!</definedName>
    <definedName name="DIAP9R" localSheetId="12">[1]INPUT!#REF!</definedName>
    <definedName name="DIAP9R" localSheetId="15">[1]INPUT!#REF!</definedName>
    <definedName name="DIAP9R" localSheetId="44">[1]INPUT!#REF!</definedName>
    <definedName name="DIAP9R" localSheetId="43">[1]INPUT!#REF!</definedName>
    <definedName name="DIAP9R" localSheetId="42">[1]INPUT!#REF!</definedName>
    <definedName name="DIAP9R">[1]INPUT!#REF!</definedName>
    <definedName name="DKDK" localSheetId="14">#REF!</definedName>
    <definedName name="DKDK" localSheetId="4">#REF!</definedName>
    <definedName name="DKDK" localSheetId="13">#REF!</definedName>
    <definedName name="DKDK" localSheetId="28">#REF!</definedName>
    <definedName name="DKDK" localSheetId="34">#REF!</definedName>
    <definedName name="DKDK" localSheetId="35">#REF!</definedName>
    <definedName name="DKDK" localSheetId="46">#REF!</definedName>
    <definedName name="DKDK" localSheetId="40">#REF!</definedName>
    <definedName name="DKDK" localSheetId="25">#REF!</definedName>
    <definedName name="DKDK" localSheetId="26">#REF!</definedName>
    <definedName name="DKDK" localSheetId="44">#REF!</definedName>
    <definedName name="DKDK" localSheetId="50">#REF!</definedName>
    <definedName name="DKDK" localSheetId="43">#REF!</definedName>
    <definedName name="DKDK" localSheetId="42">#REF!</definedName>
    <definedName name="DKDK">#REF!</definedName>
    <definedName name="DL" localSheetId="4">[5]법면블럭!#REF!</definedName>
    <definedName name="DL" localSheetId="13">[5]법면블럭!#REF!</definedName>
    <definedName name="DL" localSheetId="35">#REF!</definedName>
    <definedName name="DL" localSheetId="40">#REF!</definedName>
    <definedName name="DL" localSheetId="25">#REF!</definedName>
    <definedName name="DL" localSheetId="44">#REF!</definedName>
    <definedName name="DL" localSheetId="42">#REF!</definedName>
    <definedName name="DL">#REF!</definedName>
    <definedName name="Documents_array" localSheetId="4">#REF!</definedName>
    <definedName name="Documents_array" localSheetId="13">#REF!</definedName>
    <definedName name="Documents_array" localSheetId="28">#REF!</definedName>
    <definedName name="Documents_array" localSheetId="34">#REF!</definedName>
    <definedName name="Documents_array" localSheetId="35">#REF!</definedName>
    <definedName name="Documents_array" localSheetId="46">#REF!</definedName>
    <definedName name="Documents_array" localSheetId="40">#REF!</definedName>
    <definedName name="Documents_array" localSheetId="25">#REF!</definedName>
    <definedName name="Documents_array" localSheetId="26">#REF!</definedName>
    <definedName name="Documents_array" localSheetId="44">#REF!</definedName>
    <definedName name="Documents_array" localSheetId="42">#REF!</definedName>
    <definedName name="Documents_array">#REF!</definedName>
    <definedName name="DPI" localSheetId="4">[13]법면블럭!#REF!</definedName>
    <definedName name="DPI" localSheetId="13">[13]법면블럭!#REF!</definedName>
    <definedName name="DPI" localSheetId="35">#REF!</definedName>
    <definedName name="DPI" localSheetId="40">#REF!</definedName>
    <definedName name="DPI" localSheetId="25">#REF!</definedName>
    <definedName name="DPI" localSheetId="26">[14]법면블럭!#REF!</definedName>
    <definedName name="DPI" localSheetId="44">#REF!</definedName>
    <definedName name="DPI" localSheetId="42">#REF!</definedName>
    <definedName name="DPI">#REF!</definedName>
    <definedName name="DS" localSheetId="14">#REF!</definedName>
    <definedName name="DS" localSheetId="4">#REF!</definedName>
    <definedName name="DS" localSheetId="13">#REF!</definedName>
    <definedName name="DS" localSheetId="34">#REF!</definedName>
    <definedName name="DS" localSheetId="35">#REF!</definedName>
    <definedName name="DS" localSheetId="46">#REF!</definedName>
    <definedName name="DS" localSheetId="40">#REF!</definedName>
    <definedName name="DS" localSheetId="25">#REF!</definedName>
    <definedName name="DS" localSheetId="26">#REF!</definedName>
    <definedName name="DS" localSheetId="44">#REF!</definedName>
    <definedName name="DS" localSheetId="43">#REF!</definedName>
    <definedName name="DS" localSheetId="42">#REF!</definedName>
    <definedName name="DS">#REF!</definedName>
    <definedName name="dsaf" localSheetId="38" hidden="1">{#N/A,#N/A,FALSE,"조골재"}</definedName>
    <definedName name="dsaf" localSheetId="14" hidden="1">{#N/A,#N/A,FALSE,"조골재"}</definedName>
    <definedName name="dsaf" localSheetId="4" hidden="1">{#N/A,#N/A,FALSE,"조골재"}</definedName>
    <definedName name="dsaf" localSheetId="13" hidden="1">{#N/A,#N/A,FALSE,"조골재"}</definedName>
    <definedName name="dsaf" localSheetId="28" hidden="1">{#N/A,#N/A,FALSE,"조골재"}</definedName>
    <definedName name="dsaf" localSheetId="34" hidden="1">{#N/A,#N/A,FALSE,"조골재"}</definedName>
    <definedName name="dsaf" localSheetId="35" hidden="1">{#N/A,#N/A,FALSE,"조골재"}</definedName>
    <definedName name="dsaf" localSheetId="25" hidden="1">{#N/A,#N/A,FALSE,"조골재"}</definedName>
    <definedName name="dsaf" localSheetId="41" hidden="1">{#N/A,#N/A,FALSE,"조골재"}</definedName>
    <definedName name="dsaf" localSheetId="26" hidden="1">{#N/A,#N/A,FALSE,"조골재"}</definedName>
    <definedName name="dsaf" localSheetId="45" hidden="1">{#N/A,#N/A,FALSE,"조골재"}</definedName>
    <definedName name="dsaf" localSheetId="50" hidden="1">{#N/A,#N/A,FALSE,"조골재"}</definedName>
    <definedName name="dsaf" localSheetId="29" hidden="1">{#N/A,#N/A,FALSE,"조골재"}</definedName>
    <definedName name="dsaf" localSheetId="42" hidden="1">{#N/A,#N/A,FALSE,"조골재"}</definedName>
    <definedName name="dsaf" hidden="1">{#N/A,#N/A,FALSE,"조골재"}</definedName>
    <definedName name="DSF" localSheetId="38" hidden="1">{#N/A,#N/A,FALSE,"골재소요량";#N/A,#N/A,FALSE,"골재소요량"}</definedName>
    <definedName name="DSF" localSheetId="14" hidden="1">{#N/A,#N/A,FALSE,"골재소요량";#N/A,#N/A,FALSE,"골재소요량"}</definedName>
    <definedName name="DSF" localSheetId="4" hidden="1">{#N/A,#N/A,FALSE,"골재소요량";#N/A,#N/A,FALSE,"골재소요량"}</definedName>
    <definedName name="DSF" localSheetId="13" hidden="1">{#N/A,#N/A,FALSE,"골재소요량";#N/A,#N/A,FALSE,"골재소요량"}</definedName>
    <definedName name="DSF" localSheetId="28" hidden="1">{#N/A,#N/A,FALSE,"골재소요량";#N/A,#N/A,FALSE,"골재소요량"}</definedName>
    <definedName name="DSF" localSheetId="34" hidden="1">{#N/A,#N/A,FALSE,"골재소요량";#N/A,#N/A,FALSE,"골재소요량"}</definedName>
    <definedName name="DSF" localSheetId="35" hidden="1">{#N/A,#N/A,FALSE,"골재소요량";#N/A,#N/A,FALSE,"골재소요량"}</definedName>
    <definedName name="DSF" localSheetId="25" hidden="1">{#N/A,#N/A,FALSE,"골재소요량";#N/A,#N/A,FALSE,"골재소요량"}</definedName>
    <definedName name="DSF" localSheetId="41" hidden="1">{#N/A,#N/A,FALSE,"골재소요량";#N/A,#N/A,FALSE,"골재소요량"}</definedName>
    <definedName name="DSF" localSheetId="26" hidden="1">{#N/A,#N/A,FALSE,"골재소요량";#N/A,#N/A,FALSE,"골재소요량"}</definedName>
    <definedName name="DSF" localSheetId="45" hidden="1">{#N/A,#N/A,FALSE,"골재소요량";#N/A,#N/A,FALSE,"골재소요량"}</definedName>
    <definedName name="DSF" localSheetId="50" hidden="1">{#N/A,#N/A,FALSE,"골재소요량";#N/A,#N/A,FALSE,"골재소요량"}</definedName>
    <definedName name="DSF" localSheetId="29" hidden="1">{#N/A,#N/A,FALSE,"골재소요량";#N/A,#N/A,FALSE,"골재소요량"}</definedName>
    <definedName name="DSF" localSheetId="42" hidden="1">{#N/A,#N/A,FALSE,"골재소요량";#N/A,#N/A,FALSE,"골재소요량"}</definedName>
    <definedName name="DSF" hidden="1">{#N/A,#N/A,FALSE,"골재소요량";#N/A,#N/A,FALSE,"골재소요량"}</definedName>
    <definedName name="dsg" localSheetId="38">BlankMacro1</definedName>
    <definedName name="dsg" localSheetId="14">BlankMacro1</definedName>
    <definedName name="dsg" localSheetId="4">BlankMacro1</definedName>
    <definedName name="dsg" localSheetId="13">BlankMacro1</definedName>
    <definedName name="dsg" localSheetId="28">BlankMacro1</definedName>
    <definedName name="dsg" localSheetId="34">BlankMacro1</definedName>
    <definedName name="dsg" localSheetId="35">BlankMacro1</definedName>
    <definedName name="dsg" localSheetId="46">BlankMacro1</definedName>
    <definedName name="dsg" localSheetId="40">BlankMacro1</definedName>
    <definedName name="dsg" localSheetId="3">BlankMacro1</definedName>
    <definedName name="dsg" localSheetId="12">BlankMacro1</definedName>
    <definedName name="dsg" localSheetId="15">BlankMacro1</definedName>
    <definedName name="dsg" localSheetId="25">BlankMacro1</definedName>
    <definedName name="dsg" localSheetId="26">BlankMacro1</definedName>
    <definedName name="dsg" localSheetId="2">BlankMacro1</definedName>
    <definedName name="dsg" localSheetId="44">BlankMacro1</definedName>
    <definedName name="dsg" localSheetId="45">BlankMacro1</definedName>
    <definedName name="dsg" localSheetId="50">BlankMacro1</definedName>
    <definedName name="dsg" localSheetId="42">BlankMacro1</definedName>
    <definedName name="dsg">BlankMacro1</definedName>
    <definedName name="dsgfsdgs" localSheetId="14" hidden="1">#REF!</definedName>
    <definedName name="dsgfsdgs" localSheetId="4" hidden="1">#REF!</definedName>
    <definedName name="dsgfsdgs" localSheetId="13" hidden="1">#REF!</definedName>
    <definedName name="dsgfsdgs" localSheetId="28" hidden="1">#REF!</definedName>
    <definedName name="dsgfsdgs" localSheetId="34" hidden="1">#REF!</definedName>
    <definedName name="dsgfsdgs" localSheetId="35" hidden="1">#REF!</definedName>
    <definedName name="dsgfsdgs" localSheetId="46" hidden="1">#REF!</definedName>
    <definedName name="dsgfsdgs" localSheetId="40" hidden="1">#REF!</definedName>
    <definedName name="dsgfsdgs" localSheetId="25" hidden="1">#REF!</definedName>
    <definedName name="dsgfsdgs" localSheetId="41" hidden="1">#REF!</definedName>
    <definedName name="dsgfsdgs" localSheetId="26" hidden="1">#REF!</definedName>
    <definedName name="dsgfsdgs" localSheetId="44" hidden="1">#REF!</definedName>
    <definedName name="dsgfsdgs" localSheetId="45" hidden="1">#REF!</definedName>
    <definedName name="dsgfsdgs" localSheetId="29" hidden="1">#REF!</definedName>
    <definedName name="dsgfsdgs" localSheetId="42" hidden="1">#REF!</definedName>
    <definedName name="dsgfsdgs" hidden="1">#REF!</definedName>
    <definedName name="dsgsafdg" hidden="1">{#N/A,#N/A,FALSE,"운반시간"}</definedName>
    <definedName name="dsgsdg" localSheetId="14" hidden="1">#REF!</definedName>
    <definedName name="dsgsdg" localSheetId="4" hidden="1">#REF!</definedName>
    <definedName name="dsgsdg" localSheetId="13" hidden="1">#REF!</definedName>
    <definedName name="dsgsdg" localSheetId="28" hidden="1">#REF!</definedName>
    <definedName name="dsgsdg" localSheetId="34" hidden="1">#REF!</definedName>
    <definedName name="dsgsdg" localSheetId="35" hidden="1">#REF!</definedName>
    <definedName name="dsgsdg" localSheetId="46" hidden="1">#REF!</definedName>
    <definedName name="dsgsdg" localSheetId="40" hidden="1">#REF!</definedName>
    <definedName name="dsgsdg" localSheetId="25" hidden="1">#REF!</definedName>
    <definedName name="dsgsdg" localSheetId="41" hidden="1">#REF!</definedName>
    <definedName name="dsgsdg" localSheetId="26" hidden="1">#REF!</definedName>
    <definedName name="dsgsdg" localSheetId="44" hidden="1">#REF!</definedName>
    <definedName name="dsgsdg" localSheetId="45" hidden="1">#REF!</definedName>
    <definedName name="dsgsdg" localSheetId="29" hidden="1">#REF!</definedName>
    <definedName name="dsgsdg" localSheetId="42" hidden="1">#REF!</definedName>
    <definedName name="dsgsdg" hidden="1">#REF!</definedName>
    <definedName name="dshasfdh" hidden="1">{#N/A,#N/A,FALSE,"2~8번"}</definedName>
    <definedName name="DX" localSheetId="38">BlankMacro1</definedName>
    <definedName name="DX" localSheetId="14">BlankMacro1</definedName>
    <definedName name="DX" localSheetId="4">BlankMacro1</definedName>
    <definedName name="DX" localSheetId="13">BlankMacro1</definedName>
    <definedName name="DX" localSheetId="28">BlankMacro1</definedName>
    <definedName name="DX" localSheetId="34">BlankMacro1</definedName>
    <definedName name="DX" localSheetId="35">BlankMacro1</definedName>
    <definedName name="DX" localSheetId="46">BlankMacro1</definedName>
    <definedName name="DX" localSheetId="40">BlankMacro1</definedName>
    <definedName name="DX" localSheetId="3">BlankMacro1</definedName>
    <definedName name="DX" localSheetId="12">BlankMacro1</definedName>
    <definedName name="DX" localSheetId="15">BlankMacro1</definedName>
    <definedName name="DX" localSheetId="25">BlankMacro1</definedName>
    <definedName name="DX" localSheetId="26">BlankMacro1</definedName>
    <definedName name="DX" localSheetId="2">BlankMacro1</definedName>
    <definedName name="DX" localSheetId="44">BlankMacro1</definedName>
    <definedName name="DX" localSheetId="45">BlankMacro1</definedName>
    <definedName name="DX" localSheetId="50">BlankMacro1</definedName>
    <definedName name="DX" localSheetId="42">BlankMacro1</definedName>
    <definedName name="DX">BlankMacro1</definedName>
    <definedName name="DX10L" localSheetId="38">[26]INPUT!#REF!</definedName>
    <definedName name="DX10L" localSheetId="4">[26]INPUT!#REF!</definedName>
    <definedName name="DX10L" localSheetId="13">[26]INPUT!#REF!</definedName>
    <definedName name="DX10L" localSheetId="28">[26]INPUT!#REF!</definedName>
    <definedName name="DX10L" localSheetId="34">[26]INPUT!#REF!</definedName>
    <definedName name="DX10L" localSheetId="35">[26]INPUT!#REF!</definedName>
    <definedName name="DX10L" localSheetId="46">[26]INPUT!#REF!</definedName>
    <definedName name="DX10L" localSheetId="40">[26]INPUT!#REF!</definedName>
    <definedName name="DX10L" localSheetId="3">[26]INPUT!#REF!</definedName>
    <definedName name="DX10L" localSheetId="12">[26]INPUT!#REF!</definedName>
    <definedName name="DX10L" localSheetId="15">[26]INPUT!#REF!</definedName>
    <definedName name="DX10L" localSheetId="44">[26]INPUT!#REF!</definedName>
    <definedName name="DX10L" localSheetId="45">[26]INPUT!#REF!</definedName>
    <definedName name="DX10L" localSheetId="43">[26]INPUT!#REF!</definedName>
    <definedName name="DX10L" localSheetId="42">[26]INPUT!#REF!</definedName>
    <definedName name="DX10L">[26]INPUT!#REF!</definedName>
    <definedName name="DX10R" localSheetId="4">[26]INPUT!#REF!</definedName>
    <definedName name="DX10R" localSheetId="13">[26]INPUT!#REF!</definedName>
    <definedName name="DX10R" localSheetId="35">[26]INPUT!#REF!</definedName>
    <definedName name="DX10R" localSheetId="46">[26]INPUT!#REF!</definedName>
    <definedName name="DX10R" localSheetId="40">[26]INPUT!#REF!</definedName>
    <definedName name="DX10R" localSheetId="3">[26]INPUT!#REF!</definedName>
    <definedName name="DX10R" localSheetId="12">[26]INPUT!#REF!</definedName>
    <definedName name="DX10R" localSheetId="15">[26]INPUT!#REF!</definedName>
    <definedName name="DX10R" localSheetId="44">[26]INPUT!#REF!</definedName>
    <definedName name="DX10R" localSheetId="43">[26]INPUT!#REF!</definedName>
    <definedName name="DX10R" localSheetId="42">[26]INPUT!#REF!</definedName>
    <definedName name="DX10R">[26]INPUT!#REF!</definedName>
    <definedName name="DX3L" localSheetId="4">[26]INPUT!#REF!</definedName>
    <definedName name="DX3L" localSheetId="13">[26]INPUT!#REF!</definedName>
    <definedName name="DX3L" localSheetId="35">[26]INPUT!#REF!</definedName>
    <definedName name="DX3L" localSheetId="46">[26]INPUT!#REF!</definedName>
    <definedName name="DX3L" localSheetId="40">[26]INPUT!#REF!</definedName>
    <definedName name="DX3L" localSheetId="3">[26]INPUT!#REF!</definedName>
    <definedName name="DX3L" localSheetId="12">[26]INPUT!#REF!</definedName>
    <definedName name="DX3L" localSheetId="15">[26]INPUT!#REF!</definedName>
    <definedName name="DX3L" localSheetId="44">[26]INPUT!#REF!</definedName>
    <definedName name="DX3L" localSheetId="43">[26]INPUT!#REF!</definedName>
    <definedName name="DX3L" localSheetId="42">[26]INPUT!#REF!</definedName>
    <definedName name="DX3L">[26]INPUT!#REF!</definedName>
    <definedName name="DX3R" localSheetId="4">[26]INPUT!#REF!</definedName>
    <definedName name="DX3R" localSheetId="13">[26]INPUT!#REF!</definedName>
    <definedName name="DX3R" localSheetId="35">[26]INPUT!#REF!</definedName>
    <definedName name="DX3R" localSheetId="46">[26]INPUT!#REF!</definedName>
    <definedName name="DX3R" localSheetId="40">[26]INPUT!#REF!</definedName>
    <definedName name="DX3R" localSheetId="3">[26]INPUT!#REF!</definedName>
    <definedName name="DX3R" localSheetId="12">[26]INPUT!#REF!</definedName>
    <definedName name="DX3R" localSheetId="15">[26]INPUT!#REF!</definedName>
    <definedName name="DX3R" localSheetId="44">[26]INPUT!#REF!</definedName>
    <definedName name="DX3R" localSheetId="43">[26]INPUT!#REF!</definedName>
    <definedName name="DX3R" localSheetId="42">[26]INPUT!#REF!</definedName>
    <definedName name="DX3R">[26]INPUT!#REF!</definedName>
    <definedName name="DX4L" localSheetId="4">[26]INPUT!#REF!</definedName>
    <definedName name="DX4L" localSheetId="13">[26]INPUT!#REF!</definedName>
    <definedName name="DX4L" localSheetId="35">[26]INPUT!#REF!</definedName>
    <definedName name="DX4L" localSheetId="46">[26]INPUT!#REF!</definedName>
    <definedName name="DX4L" localSheetId="40">[26]INPUT!#REF!</definedName>
    <definedName name="DX4L" localSheetId="3">[26]INPUT!#REF!</definedName>
    <definedName name="DX4L" localSheetId="12">[26]INPUT!#REF!</definedName>
    <definedName name="DX4L" localSheetId="15">[26]INPUT!#REF!</definedName>
    <definedName name="DX4L" localSheetId="44">[26]INPUT!#REF!</definedName>
    <definedName name="DX4L" localSheetId="43">[26]INPUT!#REF!</definedName>
    <definedName name="DX4L" localSheetId="42">[26]INPUT!#REF!</definedName>
    <definedName name="DX4L">[26]INPUT!#REF!</definedName>
    <definedName name="DX4R" localSheetId="4">[26]INPUT!#REF!</definedName>
    <definedName name="DX4R" localSheetId="13">[26]INPUT!#REF!</definedName>
    <definedName name="DX4R" localSheetId="35">[26]INPUT!#REF!</definedName>
    <definedName name="DX4R" localSheetId="46">[26]INPUT!#REF!</definedName>
    <definedName name="DX4R" localSheetId="40">[26]INPUT!#REF!</definedName>
    <definedName name="DX4R" localSheetId="3">[26]INPUT!#REF!</definedName>
    <definedName name="DX4R" localSheetId="12">[26]INPUT!#REF!</definedName>
    <definedName name="DX4R" localSheetId="15">[26]INPUT!#REF!</definedName>
    <definedName name="DX4R" localSheetId="44">[26]INPUT!#REF!</definedName>
    <definedName name="DX4R" localSheetId="43">[26]INPUT!#REF!</definedName>
    <definedName name="DX4R" localSheetId="42">[26]INPUT!#REF!</definedName>
    <definedName name="DX4R">[26]INPUT!#REF!</definedName>
    <definedName name="DX5L" localSheetId="4">[26]INPUT!#REF!</definedName>
    <definedName name="DX5L" localSheetId="13">[26]INPUT!#REF!</definedName>
    <definedName name="DX5L" localSheetId="35">[26]INPUT!#REF!</definedName>
    <definedName name="DX5L" localSheetId="46">[26]INPUT!#REF!</definedName>
    <definedName name="DX5L" localSheetId="40">[26]INPUT!#REF!</definedName>
    <definedName name="DX5L" localSheetId="3">[26]INPUT!#REF!</definedName>
    <definedName name="DX5L" localSheetId="12">[26]INPUT!#REF!</definedName>
    <definedName name="DX5L" localSheetId="15">[26]INPUT!#REF!</definedName>
    <definedName name="DX5L" localSheetId="44">[26]INPUT!#REF!</definedName>
    <definedName name="DX5L" localSheetId="43">[26]INPUT!#REF!</definedName>
    <definedName name="DX5L" localSheetId="42">[26]INPUT!#REF!</definedName>
    <definedName name="DX5L">[26]INPUT!#REF!</definedName>
    <definedName name="DX5R" localSheetId="4">[26]INPUT!#REF!</definedName>
    <definedName name="DX5R" localSheetId="13">[26]INPUT!#REF!</definedName>
    <definedName name="DX5R" localSheetId="35">[26]INPUT!#REF!</definedName>
    <definedName name="DX5R" localSheetId="46">[26]INPUT!#REF!</definedName>
    <definedName name="DX5R" localSheetId="40">[26]INPUT!#REF!</definedName>
    <definedName name="DX5R" localSheetId="3">[26]INPUT!#REF!</definedName>
    <definedName name="DX5R" localSheetId="12">[26]INPUT!#REF!</definedName>
    <definedName name="DX5R" localSheetId="15">[26]INPUT!#REF!</definedName>
    <definedName name="DX5R" localSheetId="44">[26]INPUT!#REF!</definedName>
    <definedName name="DX5R" localSheetId="43">[26]INPUT!#REF!</definedName>
    <definedName name="DX5R" localSheetId="42">[26]INPUT!#REF!</definedName>
    <definedName name="DX5R">[26]INPUT!#REF!</definedName>
    <definedName name="DX6L" localSheetId="4">[26]INPUT!#REF!</definedName>
    <definedName name="DX6L" localSheetId="13">[26]INPUT!#REF!</definedName>
    <definedName name="DX6L" localSheetId="35">[26]INPUT!#REF!</definedName>
    <definedName name="DX6L" localSheetId="46">[26]INPUT!#REF!</definedName>
    <definedName name="DX6L" localSheetId="40">[26]INPUT!#REF!</definedName>
    <definedName name="DX6L" localSheetId="3">[26]INPUT!#REF!</definedName>
    <definedName name="DX6L" localSheetId="12">[26]INPUT!#REF!</definedName>
    <definedName name="DX6L" localSheetId="15">[26]INPUT!#REF!</definedName>
    <definedName name="DX6L" localSheetId="44">[26]INPUT!#REF!</definedName>
    <definedName name="DX6L" localSheetId="43">[26]INPUT!#REF!</definedName>
    <definedName name="DX6L" localSheetId="42">[26]INPUT!#REF!</definedName>
    <definedName name="DX6L">[26]INPUT!#REF!</definedName>
    <definedName name="DX6R" localSheetId="4">[26]INPUT!#REF!</definedName>
    <definedName name="DX6R" localSheetId="13">[26]INPUT!#REF!</definedName>
    <definedName name="DX6R" localSheetId="35">[26]INPUT!#REF!</definedName>
    <definedName name="DX6R" localSheetId="46">[26]INPUT!#REF!</definedName>
    <definedName name="DX6R" localSheetId="40">[26]INPUT!#REF!</definedName>
    <definedName name="DX6R" localSheetId="3">[26]INPUT!#REF!</definedName>
    <definedName name="DX6R" localSheetId="12">[26]INPUT!#REF!</definedName>
    <definedName name="DX6R" localSheetId="15">[26]INPUT!#REF!</definedName>
    <definedName name="DX6R" localSheetId="44">[26]INPUT!#REF!</definedName>
    <definedName name="DX6R" localSheetId="43">[26]INPUT!#REF!</definedName>
    <definedName name="DX6R" localSheetId="42">[26]INPUT!#REF!</definedName>
    <definedName name="DX6R">[26]INPUT!#REF!</definedName>
    <definedName name="DX7L" localSheetId="4">[26]INPUT!#REF!</definedName>
    <definedName name="DX7L" localSheetId="13">[26]INPUT!#REF!</definedName>
    <definedName name="DX7L" localSheetId="35">[26]INPUT!#REF!</definedName>
    <definedName name="DX7L" localSheetId="46">[26]INPUT!#REF!</definedName>
    <definedName name="DX7L" localSheetId="40">[26]INPUT!#REF!</definedName>
    <definedName name="DX7L" localSheetId="3">[26]INPUT!#REF!</definedName>
    <definedName name="DX7L" localSheetId="12">[26]INPUT!#REF!</definedName>
    <definedName name="DX7L" localSheetId="15">[26]INPUT!#REF!</definedName>
    <definedName name="DX7L" localSheetId="44">[26]INPUT!#REF!</definedName>
    <definedName name="DX7L" localSheetId="43">[26]INPUT!#REF!</definedName>
    <definedName name="DX7L" localSheetId="42">[26]INPUT!#REF!</definedName>
    <definedName name="DX7L">[26]INPUT!#REF!</definedName>
    <definedName name="DX7R" localSheetId="4">[26]INPUT!#REF!</definedName>
    <definedName name="DX7R" localSheetId="13">[26]INPUT!#REF!</definedName>
    <definedName name="DX7R" localSheetId="35">[26]INPUT!#REF!</definedName>
    <definedName name="DX7R" localSheetId="46">[26]INPUT!#REF!</definedName>
    <definedName name="DX7R" localSheetId="40">[26]INPUT!#REF!</definedName>
    <definedName name="DX7R" localSheetId="3">[26]INPUT!#REF!</definedName>
    <definedName name="DX7R" localSheetId="12">[26]INPUT!#REF!</definedName>
    <definedName name="DX7R" localSheetId="15">[26]INPUT!#REF!</definedName>
    <definedName name="DX7R" localSheetId="44">[26]INPUT!#REF!</definedName>
    <definedName name="DX7R" localSheetId="43">[26]INPUT!#REF!</definedName>
    <definedName name="DX7R" localSheetId="42">[26]INPUT!#REF!</definedName>
    <definedName name="DX7R">[26]INPUT!#REF!</definedName>
    <definedName name="DX8L" localSheetId="4">[26]INPUT!#REF!</definedName>
    <definedName name="DX8L" localSheetId="13">[26]INPUT!#REF!</definedName>
    <definedName name="DX8L" localSheetId="35">[26]INPUT!#REF!</definedName>
    <definedName name="DX8L" localSheetId="46">[26]INPUT!#REF!</definedName>
    <definedName name="DX8L" localSheetId="40">[26]INPUT!#REF!</definedName>
    <definedName name="DX8L" localSheetId="3">[26]INPUT!#REF!</definedName>
    <definedName name="DX8L" localSheetId="12">[26]INPUT!#REF!</definedName>
    <definedName name="DX8L" localSheetId="15">[26]INPUT!#REF!</definedName>
    <definedName name="DX8L" localSheetId="44">[26]INPUT!#REF!</definedName>
    <definedName name="DX8L" localSheetId="43">[26]INPUT!#REF!</definedName>
    <definedName name="DX8L" localSheetId="42">[26]INPUT!#REF!</definedName>
    <definedName name="DX8L">[26]INPUT!#REF!</definedName>
    <definedName name="DX8R" localSheetId="4">[26]INPUT!#REF!</definedName>
    <definedName name="DX8R" localSheetId="13">[26]INPUT!#REF!</definedName>
    <definedName name="DX8R" localSheetId="35">[26]INPUT!#REF!</definedName>
    <definedName name="DX8R" localSheetId="46">[26]INPUT!#REF!</definedName>
    <definedName name="DX8R" localSheetId="40">[26]INPUT!#REF!</definedName>
    <definedName name="DX8R" localSheetId="3">[26]INPUT!#REF!</definedName>
    <definedName name="DX8R" localSheetId="12">[26]INPUT!#REF!</definedName>
    <definedName name="DX8R" localSheetId="15">[26]INPUT!#REF!</definedName>
    <definedName name="DX8R" localSheetId="44">[26]INPUT!#REF!</definedName>
    <definedName name="DX8R" localSheetId="43">[26]INPUT!#REF!</definedName>
    <definedName name="DX8R" localSheetId="42">[26]INPUT!#REF!</definedName>
    <definedName name="DX8R">[26]INPUT!#REF!</definedName>
    <definedName name="DX9L" localSheetId="4">[26]INPUT!#REF!</definedName>
    <definedName name="DX9L" localSheetId="13">[26]INPUT!#REF!</definedName>
    <definedName name="DX9L" localSheetId="35">[26]INPUT!#REF!</definedName>
    <definedName name="DX9L" localSheetId="46">[26]INPUT!#REF!</definedName>
    <definedName name="DX9L" localSheetId="40">[26]INPUT!#REF!</definedName>
    <definedName name="DX9L" localSheetId="3">[26]INPUT!#REF!</definedName>
    <definedName name="DX9L" localSheetId="12">[26]INPUT!#REF!</definedName>
    <definedName name="DX9L" localSheetId="15">[26]INPUT!#REF!</definedName>
    <definedName name="DX9L" localSheetId="44">[26]INPUT!#REF!</definedName>
    <definedName name="DX9L" localSheetId="43">[26]INPUT!#REF!</definedName>
    <definedName name="DX9L" localSheetId="42">[26]INPUT!#REF!</definedName>
    <definedName name="DX9L">[26]INPUT!#REF!</definedName>
    <definedName name="DX9R" localSheetId="4">[26]INPUT!#REF!</definedName>
    <definedName name="DX9R" localSheetId="13">[26]INPUT!#REF!</definedName>
    <definedName name="DX9R" localSheetId="35">[26]INPUT!#REF!</definedName>
    <definedName name="DX9R" localSheetId="46">[26]INPUT!#REF!</definedName>
    <definedName name="DX9R" localSheetId="40">[26]INPUT!#REF!</definedName>
    <definedName name="DX9R" localSheetId="3">[26]INPUT!#REF!</definedName>
    <definedName name="DX9R" localSheetId="12">[26]INPUT!#REF!</definedName>
    <definedName name="DX9R" localSheetId="15">[26]INPUT!#REF!</definedName>
    <definedName name="DX9R" localSheetId="44">[26]INPUT!#REF!</definedName>
    <definedName name="DX9R" localSheetId="43">[26]INPUT!#REF!</definedName>
    <definedName name="DX9R" localSheetId="42">[26]INPUT!#REF!</definedName>
    <definedName name="DX9R">[26]INPUT!#REF!</definedName>
    <definedName name="DXZ" localSheetId="38">BlankMacro1</definedName>
    <definedName name="DXZ" localSheetId="14">BlankMacro1</definedName>
    <definedName name="DXZ" localSheetId="4">BlankMacro1</definedName>
    <definedName name="DXZ" localSheetId="13">BlankMacro1</definedName>
    <definedName name="DXZ" localSheetId="28">BlankMacro1</definedName>
    <definedName name="DXZ" localSheetId="34">BlankMacro1</definedName>
    <definedName name="DXZ" localSheetId="35">BlankMacro1</definedName>
    <definedName name="DXZ" localSheetId="46">BlankMacro1</definedName>
    <definedName name="DXZ" localSheetId="40">BlankMacro1</definedName>
    <definedName name="DXZ" localSheetId="3">BlankMacro1</definedName>
    <definedName name="DXZ" localSheetId="12">BlankMacro1</definedName>
    <definedName name="DXZ" localSheetId="15">BlankMacro1</definedName>
    <definedName name="DXZ" localSheetId="25">BlankMacro1</definedName>
    <definedName name="DXZ" localSheetId="26">BlankMacro1</definedName>
    <definedName name="DXZ" localSheetId="2">BlankMacro1</definedName>
    <definedName name="DXZ" localSheetId="44">BlankMacro1</definedName>
    <definedName name="DXZ" localSheetId="45">BlankMacro1</definedName>
    <definedName name="DXZ" localSheetId="50">BlankMacro1</definedName>
    <definedName name="DXZ" localSheetId="42">BlankMacro1</definedName>
    <definedName name="DXZ">BlankMacro1</definedName>
    <definedName name="DY10L" localSheetId="4">[26]INPUT!#REF!</definedName>
    <definedName name="DY10L" localSheetId="13">[26]INPUT!#REF!</definedName>
    <definedName name="DY10L" localSheetId="35">[26]INPUT!#REF!</definedName>
    <definedName name="DY10L" localSheetId="46">[26]INPUT!#REF!</definedName>
    <definedName name="DY10L" localSheetId="40">[26]INPUT!#REF!</definedName>
    <definedName name="DY10L" localSheetId="3">[26]INPUT!#REF!</definedName>
    <definedName name="DY10L" localSheetId="12">[26]INPUT!#REF!</definedName>
    <definedName name="DY10L" localSheetId="15">[26]INPUT!#REF!</definedName>
    <definedName name="DY10L" localSheetId="44">[26]INPUT!#REF!</definedName>
    <definedName name="DY10L" localSheetId="43">[26]INPUT!#REF!</definedName>
    <definedName name="DY10L" localSheetId="42">[26]INPUT!#REF!</definedName>
    <definedName name="DY10L">[26]INPUT!#REF!</definedName>
    <definedName name="DY10R" localSheetId="4">[26]INPUT!#REF!</definedName>
    <definedName name="DY10R" localSheetId="13">[26]INPUT!#REF!</definedName>
    <definedName name="DY10R" localSheetId="35">[26]INPUT!#REF!</definedName>
    <definedName name="DY10R" localSheetId="46">[26]INPUT!#REF!</definedName>
    <definedName name="DY10R" localSheetId="40">[26]INPUT!#REF!</definedName>
    <definedName name="DY10R" localSheetId="3">[26]INPUT!#REF!</definedName>
    <definedName name="DY10R" localSheetId="12">[26]INPUT!#REF!</definedName>
    <definedName name="DY10R" localSheetId="15">[26]INPUT!#REF!</definedName>
    <definedName name="DY10R" localSheetId="44">[26]INPUT!#REF!</definedName>
    <definedName name="DY10R" localSheetId="43">[26]INPUT!#REF!</definedName>
    <definedName name="DY10R" localSheetId="42">[26]INPUT!#REF!</definedName>
    <definedName name="DY10R">[26]INPUT!#REF!</definedName>
    <definedName name="DY3L" localSheetId="4">[26]INPUT!#REF!</definedName>
    <definedName name="DY3L" localSheetId="13">[26]INPUT!#REF!</definedName>
    <definedName name="DY3L" localSheetId="35">[26]INPUT!#REF!</definedName>
    <definedName name="DY3L" localSheetId="46">[26]INPUT!#REF!</definedName>
    <definedName name="DY3L" localSheetId="40">[26]INPUT!#REF!</definedName>
    <definedName name="DY3L" localSheetId="3">[26]INPUT!#REF!</definedName>
    <definedName name="DY3L" localSheetId="12">[26]INPUT!#REF!</definedName>
    <definedName name="DY3L" localSheetId="15">[26]INPUT!#REF!</definedName>
    <definedName name="DY3L" localSheetId="44">[26]INPUT!#REF!</definedName>
    <definedName name="DY3L" localSheetId="43">[26]INPUT!#REF!</definedName>
    <definedName name="DY3L" localSheetId="42">[26]INPUT!#REF!</definedName>
    <definedName name="DY3L">[26]INPUT!#REF!</definedName>
    <definedName name="DY3R" localSheetId="4">[26]INPUT!#REF!</definedName>
    <definedName name="DY3R" localSheetId="13">[26]INPUT!#REF!</definedName>
    <definedName name="DY3R" localSheetId="35">[26]INPUT!#REF!</definedName>
    <definedName name="DY3R" localSheetId="46">[26]INPUT!#REF!</definedName>
    <definedName name="DY3R" localSheetId="40">[26]INPUT!#REF!</definedName>
    <definedName name="DY3R" localSheetId="3">[26]INPUT!#REF!</definedName>
    <definedName name="DY3R" localSheetId="12">[26]INPUT!#REF!</definedName>
    <definedName name="DY3R" localSheetId="15">[26]INPUT!#REF!</definedName>
    <definedName name="DY3R" localSheetId="44">[26]INPUT!#REF!</definedName>
    <definedName name="DY3R" localSheetId="43">[26]INPUT!#REF!</definedName>
    <definedName name="DY3R" localSheetId="42">[26]INPUT!#REF!</definedName>
    <definedName name="DY3R">[26]INPUT!#REF!</definedName>
    <definedName name="DY4L" localSheetId="4">[26]INPUT!#REF!</definedName>
    <definedName name="DY4L" localSheetId="13">[26]INPUT!#REF!</definedName>
    <definedName name="DY4L" localSheetId="35">[26]INPUT!#REF!</definedName>
    <definedName name="DY4L" localSheetId="46">[26]INPUT!#REF!</definedName>
    <definedName name="DY4L" localSheetId="40">[26]INPUT!#REF!</definedName>
    <definedName name="DY4L" localSheetId="3">[26]INPUT!#REF!</definedName>
    <definedName name="DY4L" localSheetId="12">[26]INPUT!#REF!</definedName>
    <definedName name="DY4L" localSheetId="15">[26]INPUT!#REF!</definedName>
    <definedName name="DY4L" localSheetId="44">[26]INPUT!#REF!</definedName>
    <definedName name="DY4L" localSheetId="43">[26]INPUT!#REF!</definedName>
    <definedName name="DY4L" localSheetId="42">[26]INPUT!#REF!</definedName>
    <definedName name="DY4L">[26]INPUT!#REF!</definedName>
    <definedName name="DY4R" localSheetId="4">[26]INPUT!#REF!</definedName>
    <definedName name="DY4R" localSheetId="13">[26]INPUT!#REF!</definedName>
    <definedName name="DY4R" localSheetId="35">[26]INPUT!#REF!</definedName>
    <definedName name="DY4R" localSheetId="46">[26]INPUT!#REF!</definedName>
    <definedName name="DY4R" localSheetId="40">[26]INPUT!#REF!</definedName>
    <definedName name="DY4R" localSheetId="3">[26]INPUT!#REF!</definedName>
    <definedName name="DY4R" localSheetId="12">[26]INPUT!#REF!</definedName>
    <definedName name="DY4R" localSheetId="15">[26]INPUT!#REF!</definedName>
    <definedName name="DY4R" localSheetId="44">[26]INPUT!#REF!</definedName>
    <definedName name="DY4R" localSheetId="43">[26]INPUT!#REF!</definedName>
    <definedName name="DY4R" localSheetId="42">[26]INPUT!#REF!</definedName>
    <definedName name="DY4R">[26]INPUT!#REF!</definedName>
    <definedName name="DY5L" localSheetId="4">[26]INPUT!#REF!</definedName>
    <definedName name="DY5L" localSheetId="13">[26]INPUT!#REF!</definedName>
    <definedName name="DY5L" localSheetId="35">[26]INPUT!#REF!</definedName>
    <definedName name="DY5L" localSheetId="46">[26]INPUT!#REF!</definedName>
    <definedName name="DY5L" localSheetId="40">[26]INPUT!#REF!</definedName>
    <definedName name="DY5L" localSheetId="3">[26]INPUT!#REF!</definedName>
    <definedName name="DY5L" localSheetId="12">[26]INPUT!#REF!</definedName>
    <definedName name="DY5L" localSheetId="15">[26]INPUT!#REF!</definedName>
    <definedName name="DY5L" localSheetId="44">[26]INPUT!#REF!</definedName>
    <definedName name="DY5L" localSheetId="43">[26]INPUT!#REF!</definedName>
    <definedName name="DY5L" localSheetId="42">[26]INPUT!#REF!</definedName>
    <definedName name="DY5L">[26]INPUT!#REF!</definedName>
    <definedName name="DY5R" localSheetId="4">[26]INPUT!#REF!</definedName>
    <definedName name="DY5R" localSheetId="13">[26]INPUT!#REF!</definedName>
    <definedName name="DY5R" localSheetId="35">[26]INPUT!#REF!</definedName>
    <definedName name="DY5R" localSheetId="46">[26]INPUT!#REF!</definedName>
    <definedName name="DY5R" localSheetId="40">[26]INPUT!#REF!</definedName>
    <definedName name="DY5R" localSheetId="3">[26]INPUT!#REF!</definedName>
    <definedName name="DY5R" localSheetId="12">[26]INPUT!#REF!</definedName>
    <definedName name="DY5R" localSheetId="15">[26]INPUT!#REF!</definedName>
    <definedName name="DY5R" localSheetId="44">[26]INPUT!#REF!</definedName>
    <definedName name="DY5R" localSheetId="43">[26]INPUT!#REF!</definedName>
    <definedName name="DY5R" localSheetId="42">[26]INPUT!#REF!</definedName>
    <definedName name="DY5R">[26]INPUT!#REF!</definedName>
    <definedName name="DY6L" localSheetId="4">[26]INPUT!#REF!</definedName>
    <definedName name="DY6L" localSheetId="13">[26]INPUT!#REF!</definedName>
    <definedName name="DY6L" localSheetId="35">[26]INPUT!#REF!</definedName>
    <definedName name="DY6L" localSheetId="46">[26]INPUT!#REF!</definedName>
    <definedName name="DY6L" localSheetId="40">[26]INPUT!#REF!</definedName>
    <definedName name="DY6L" localSheetId="3">[26]INPUT!#REF!</definedName>
    <definedName name="DY6L" localSheetId="12">[26]INPUT!#REF!</definedName>
    <definedName name="DY6L" localSheetId="15">[26]INPUT!#REF!</definedName>
    <definedName name="DY6L" localSheetId="44">[26]INPUT!#REF!</definedName>
    <definedName name="DY6L" localSheetId="43">[26]INPUT!#REF!</definedName>
    <definedName name="DY6L" localSheetId="42">[26]INPUT!#REF!</definedName>
    <definedName name="DY6L">[26]INPUT!#REF!</definedName>
    <definedName name="DY6R" localSheetId="4">[26]INPUT!#REF!</definedName>
    <definedName name="DY6R" localSheetId="13">[26]INPUT!#REF!</definedName>
    <definedName name="DY6R" localSheetId="35">[26]INPUT!#REF!</definedName>
    <definedName name="DY6R" localSheetId="46">[26]INPUT!#REF!</definedName>
    <definedName name="DY6R" localSheetId="40">[26]INPUT!#REF!</definedName>
    <definedName name="DY6R" localSheetId="3">[26]INPUT!#REF!</definedName>
    <definedName name="DY6R" localSheetId="12">[26]INPUT!#REF!</definedName>
    <definedName name="DY6R" localSheetId="15">[26]INPUT!#REF!</definedName>
    <definedName name="DY6R" localSheetId="44">[26]INPUT!#REF!</definedName>
    <definedName name="DY6R" localSheetId="43">[26]INPUT!#REF!</definedName>
    <definedName name="DY6R" localSheetId="42">[26]INPUT!#REF!</definedName>
    <definedName name="DY6R">[26]INPUT!#REF!</definedName>
    <definedName name="DY7L" localSheetId="4">[26]INPUT!#REF!</definedName>
    <definedName name="DY7L" localSheetId="13">[26]INPUT!#REF!</definedName>
    <definedName name="DY7L" localSheetId="35">[26]INPUT!#REF!</definedName>
    <definedName name="DY7L" localSheetId="46">[26]INPUT!#REF!</definedName>
    <definedName name="DY7L" localSheetId="40">[26]INPUT!#REF!</definedName>
    <definedName name="DY7L" localSheetId="3">[26]INPUT!#REF!</definedName>
    <definedName name="DY7L" localSheetId="12">[26]INPUT!#REF!</definedName>
    <definedName name="DY7L" localSheetId="15">[26]INPUT!#REF!</definedName>
    <definedName name="DY7L" localSheetId="44">[26]INPUT!#REF!</definedName>
    <definedName name="DY7L" localSheetId="43">[26]INPUT!#REF!</definedName>
    <definedName name="DY7L" localSheetId="42">[26]INPUT!#REF!</definedName>
    <definedName name="DY7L">[26]INPUT!#REF!</definedName>
    <definedName name="DY7R" localSheetId="4">[26]INPUT!#REF!</definedName>
    <definedName name="DY7R" localSheetId="13">[26]INPUT!#REF!</definedName>
    <definedName name="DY7R" localSheetId="35">[26]INPUT!#REF!</definedName>
    <definedName name="DY7R" localSheetId="46">[26]INPUT!#REF!</definedName>
    <definedName name="DY7R" localSheetId="40">[26]INPUT!#REF!</definedName>
    <definedName name="DY7R" localSheetId="3">[26]INPUT!#REF!</definedName>
    <definedName name="DY7R" localSheetId="12">[26]INPUT!#REF!</definedName>
    <definedName name="DY7R" localSheetId="15">[26]INPUT!#REF!</definedName>
    <definedName name="DY7R" localSheetId="44">[26]INPUT!#REF!</definedName>
    <definedName name="DY7R" localSheetId="43">[26]INPUT!#REF!</definedName>
    <definedName name="DY7R" localSheetId="42">[26]INPUT!#REF!</definedName>
    <definedName name="DY7R">[26]INPUT!#REF!</definedName>
    <definedName name="DY8L" localSheetId="4">[26]INPUT!#REF!</definedName>
    <definedName name="DY8L" localSheetId="13">[26]INPUT!#REF!</definedName>
    <definedName name="DY8L" localSheetId="35">[26]INPUT!#REF!</definedName>
    <definedName name="DY8L" localSheetId="46">[26]INPUT!#REF!</definedName>
    <definedName name="DY8L" localSheetId="40">[26]INPUT!#REF!</definedName>
    <definedName name="DY8L" localSheetId="3">[26]INPUT!#REF!</definedName>
    <definedName name="DY8L" localSheetId="12">[26]INPUT!#REF!</definedName>
    <definedName name="DY8L" localSheetId="15">[26]INPUT!#REF!</definedName>
    <definedName name="DY8L" localSheetId="44">[26]INPUT!#REF!</definedName>
    <definedName name="DY8L" localSheetId="43">[26]INPUT!#REF!</definedName>
    <definedName name="DY8L" localSheetId="42">[26]INPUT!#REF!</definedName>
    <definedName name="DY8L">[26]INPUT!#REF!</definedName>
    <definedName name="DY8R" localSheetId="4">[26]INPUT!#REF!</definedName>
    <definedName name="DY8R" localSheetId="13">[26]INPUT!#REF!</definedName>
    <definedName name="DY8R" localSheetId="35">[26]INPUT!#REF!</definedName>
    <definedName name="DY8R" localSheetId="46">[26]INPUT!#REF!</definedName>
    <definedName name="DY8R" localSheetId="40">[26]INPUT!#REF!</definedName>
    <definedName name="DY8R" localSheetId="3">[26]INPUT!#REF!</definedName>
    <definedName name="DY8R" localSheetId="12">[26]INPUT!#REF!</definedName>
    <definedName name="DY8R" localSheetId="15">[26]INPUT!#REF!</definedName>
    <definedName name="DY8R" localSheetId="44">[26]INPUT!#REF!</definedName>
    <definedName name="DY8R" localSheetId="43">[26]INPUT!#REF!</definedName>
    <definedName name="DY8R" localSheetId="42">[26]INPUT!#REF!</definedName>
    <definedName name="DY8R">[26]INPUT!#REF!</definedName>
    <definedName name="DY9L" localSheetId="4">[26]INPUT!#REF!</definedName>
    <definedName name="DY9L" localSheetId="13">[26]INPUT!#REF!</definedName>
    <definedName name="DY9L" localSheetId="35">[26]INPUT!#REF!</definedName>
    <definedName name="DY9L" localSheetId="46">[26]INPUT!#REF!</definedName>
    <definedName name="DY9L" localSheetId="40">[26]INPUT!#REF!</definedName>
    <definedName name="DY9L" localSheetId="3">[26]INPUT!#REF!</definedName>
    <definedName name="DY9L" localSheetId="12">[26]INPUT!#REF!</definedName>
    <definedName name="DY9L" localSheetId="15">[26]INPUT!#REF!</definedName>
    <definedName name="DY9L" localSheetId="44">[26]INPUT!#REF!</definedName>
    <definedName name="DY9L" localSheetId="43">[26]INPUT!#REF!</definedName>
    <definedName name="DY9L" localSheetId="42">[26]INPUT!#REF!</definedName>
    <definedName name="DY9L">[26]INPUT!#REF!</definedName>
    <definedName name="DY9R" localSheetId="4">[26]INPUT!#REF!</definedName>
    <definedName name="DY9R" localSheetId="13">[26]INPUT!#REF!</definedName>
    <definedName name="DY9R" localSheetId="35">[26]INPUT!#REF!</definedName>
    <definedName name="DY9R" localSheetId="46">[26]INPUT!#REF!</definedName>
    <definedName name="DY9R" localSheetId="40">[26]INPUT!#REF!</definedName>
    <definedName name="DY9R" localSheetId="3">[26]INPUT!#REF!</definedName>
    <definedName name="DY9R" localSheetId="12">[26]INPUT!#REF!</definedName>
    <definedName name="DY9R" localSheetId="15">[26]INPUT!#REF!</definedName>
    <definedName name="DY9R" localSheetId="44">[26]INPUT!#REF!</definedName>
    <definedName name="DY9R" localSheetId="43">[26]INPUT!#REF!</definedName>
    <definedName name="DY9R" localSheetId="42">[26]INPUT!#REF!</definedName>
    <definedName name="DY9R">[26]INPUT!#REF!</definedName>
    <definedName name="DZ" localSheetId="38">BlankMacro1</definedName>
    <definedName name="DZ" localSheetId="14">BlankMacro1</definedName>
    <definedName name="DZ" localSheetId="4">BlankMacro1</definedName>
    <definedName name="DZ" localSheetId="13">BlankMacro1</definedName>
    <definedName name="DZ" localSheetId="28">BlankMacro1</definedName>
    <definedName name="DZ" localSheetId="34">BlankMacro1</definedName>
    <definedName name="DZ" localSheetId="35">BlankMacro1</definedName>
    <definedName name="DZ" localSheetId="46">BlankMacro1</definedName>
    <definedName name="DZ" localSheetId="40">BlankMacro1</definedName>
    <definedName name="DZ" localSheetId="3">BlankMacro1</definedName>
    <definedName name="DZ" localSheetId="12">BlankMacro1</definedName>
    <definedName name="DZ" localSheetId="15">BlankMacro1</definedName>
    <definedName name="DZ" localSheetId="25">BlankMacro1</definedName>
    <definedName name="DZ" localSheetId="26">BlankMacro1</definedName>
    <definedName name="DZ" localSheetId="2">BlankMacro1</definedName>
    <definedName name="DZ" localSheetId="44">BlankMacro1</definedName>
    <definedName name="DZ" localSheetId="45">BlankMacro1</definedName>
    <definedName name="DZ" localSheetId="50">BlankMacro1</definedName>
    <definedName name="DZ" localSheetId="42">BlankMacro1</definedName>
    <definedName name="DZ">BlankMacro1</definedName>
    <definedName name="e" localSheetId="14">[38]흄관기초!#REF!</definedName>
    <definedName name="e" localSheetId="4">[35]흄관기초!#REF!</definedName>
    <definedName name="e" localSheetId="13">[35]흄관기초!#REF!</definedName>
    <definedName name="e" localSheetId="28">[38]흄관기초!#REF!</definedName>
    <definedName name="e" localSheetId="34">[38]흄관기초!#REF!</definedName>
    <definedName name="e" localSheetId="35">[38]흄관기초!#REF!</definedName>
    <definedName name="e" localSheetId="46">[38]흄관기초!#REF!</definedName>
    <definedName name="e" localSheetId="40">[35]흄관기초!#REF!</definedName>
    <definedName name="e" localSheetId="25">[39]흄관기초!#REF!</definedName>
    <definedName name="e" localSheetId="26">[25]흄관기초!#REF!</definedName>
    <definedName name="e" localSheetId="2">[39]흄관기초!#REF!</definedName>
    <definedName name="e" localSheetId="44">[38]흄관기초!#REF!</definedName>
    <definedName name="e" localSheetId="43">[38]흄관기초!#REF!</definedName>
    <definedName name="e" localSheetId="42">[38]흄관기초!#REF!</definedName>
    <definedName name="e">[35]흄관기초!#REF!</definedName>
    <definedName name="EARTH" localSheetId="4">'[32]돌 적용인자표'!EARTH</definedName>
    <definedName name="EARTH" localSheetId="13">'[32]돌 적용인자표'!EARTH</definedName>
    <definedName name="EARTH" localSheetId="25">'[32]돌 적용인자표'!EARTH</definedName>
    <definedName name="EARTH" localSheetId="26">'[33]돌 적용인자표'!EARTH</definedName>
    <definedName name="EARTH" localSheetId="45">'[32]돌 적용인자표'!EARTH</definedName>
    <definedName name="EARTH">'[32]돌 적용인자표'!EARTH</definedName>
    <definedName name="EARTHSAPDATA.StartProgram" localSheetId="4">'[32]돌 적용인자표'!EARTHSAPDATA.StartProgram</definedName>
    <definedName name="EARTHSAPDATA.StartProgram" localSheetId="13">'[32]돌 적용인자표'!EARTHSAPDATA.StartProgram</definedName>
    <definedName name="EARTHSAPDATA.StartProgram" localSheetId="25">'[32]돌 적용인자표'!EARTHSAPDATA.StartProgram</definedName>
    <definedName name="EARTHSAPDATA.StartProgram" localSheetId="26">'[33]돌 적용인자표'!EARTHSAPDATA.StartProgram</definedName>
    <definedName name="EARTHSAPDATA.StartProgram" localSheetId="45">'[32]돌 적용인자표'!EARTHSAPDATA.StartProgram</definedName>
    <definedName name="EARTHSAPDATA.StartProgram">'[32]돌 적용인자표'!EARTHSAPDATA.StartProgram</definedName>
    <definedName name="EARTHSAPDATA.StartProgram1" localSheetId="4">'[32]돌 적용인자표'!EARTHSAPDATA.StartProgram1</definedName>
    <definedName name="EARTHSAPDATA.StartProgram1" localSheetId="13">'[32]돌 적용인자표'!EARTHSAPDATA.StartProgram1</definedName>
    <definedName name="EARTHSAPDATA.StartProgram1" localSheetId="25">'[32]돌 적용인자표'!EARTHSAPDATA.StartProgram1</definedName>
    <definedName name="EARTHSAPDATA.StartProgram1" localSheetId="26">'[33]돌 적용인자표'!EARTHSAPDATA.StartProgram1</definedName>
    <definedName name="EARTHSAPDATA.StartProgram1" localSheetId="45">'[32]돌 적용인자표'!EARTHSAPDATA.StartProgram1</definedName>
    <definedName name="EARTHSAPDATA.StartProgram1">'[32]돌 적용인자표'!EARTHSAPDATA.StartProgram1</definedName>
    <definedName name="EARTHSAPDATA.StartProgram2" localSheetId="4">'[32]돌 적용인자표'!EARTHSAPDATA.StartProgram2</definedName>
    <definedName name="EARTHSAPDATA.StartProgram2" localSheetId="13">'[32]돌 적용인자표'!EARTHSAPDATA.StartProgram2</definedName>
    <definedName name="EARTHSAPDATA.StartProgram2" localSheetId="25">'[32]돌 적용인자표'!EARTHSAPDATA.StartProgram2</definedName>
    <definedName name="EARTHSAPDATA.StartProgram2" localSheetId="26">'[33]돌 적용인자표'!EARTHSAPDATA.StartProgram2</definedName>
    <definedName name="EARTHSAPDATA.StartProgram2" localSheetId="45">'[32]돌 적용인자표'!EARTHSAPDATA.StartProgram2</definedName>
    <definedName name="EARTHSAPDATA.StartProgram2">'[32]돌 적용인자표'!EARTHSAPDATA.StartProgram2</definedName>
    <definedName name="EE" localSheetId="38">BlankMacro1</definedName>
    <definedName name="EE" localSheetId="14">BlankMacro1</definedName>
    <definedName name="EE" localSheetId="4">BlankMacro1</definedName>
    <definedName name="EE" localSheetId="13">BlankMacro1</definedName>
    <definedName name="EE" localSheetId="28">BlankMacro1</definedName>
    <definedName name="EE" localSheetId="34">BlankMacro1</definedName>
    <definedName name="EE" localSheetId="35">BlankMacro1</definedName>
    <definedName name="EE" localSheetId="46">BlankMacro1</definedName>
    <definedName name="EE" localSheetId="40">BlankMacro1</definedName>
    <definedName name="EE" localSheetId="3">BlankMacro1</definedName>
    <definedName name="EE" localSheetId="12">BlankMacro1</definedName>
    <definedName name="EE" localSheetId="15">BlankMacro1</definedName>
    <definedName name="EE" localSheetId="25">BlankMacro1</definedName>
    <definedName name="EE" localSheetId="26">BlankMacro1</definedName>
    <definedName name="EE" localSheetId="2">BlankMacro1</definedName>
    <definedName name="EE" localSheetId="44">BlankMacro1</definedName>
    <definedName name="EE" localSheetId="45">BlankMacro1</definedName>
    <definedName name="EE" localSheetId="50">BlankMacro1</definedName>
    <definedName name="EE" localSheetId="42">BlankMacro1</definedName>
    <definedName name="EE">BlankMacro1</definedName>
    <definedName name="eee" localSheetId="38" hidden="1">{#N/A,#N/A,FALSE,"2~8번"}</definedName>
    <definedName name="eee" localSheetId="14" hidden="1">{#N/A,#N/A,FALSE,"2~8번"}</definedName>
    <definedName name="eee" localSheetId="4" hidden="1">{#N/A,#N/A,FALSE,"2~8번"}</definedName>
    <definedName name="eee" localSheetId="13" hidden="1">{#N/A,#N/A,FALSE,"2~8번"}</definedName>
    <definedName name="eee" localSheetId="28" hidden="1">{#N/A,#N/A,FALSE,"2~8번"}</definedName>
    <definedName name="eee" localSheetId="34" hidden="1">{#N/A,#N/A,FALSE,"2~8번"}</definedName>
    <definedName name="eee" localSheetId="35" hidden="1">{#N/A,#N/A,FALSE,"2~8번"}</definedName>
    <definedName name="eee" localSheetId="25" hidden="1">{#N/A,#N/A,FALSE,"2~8번"}</definedName>
    <definedName name="eee" localSheetId="41" hidden="1">{#N/A,#N/A,FALSE,"2~8번"}</definedName>
    <definedName name="eee" localSheetId="26" hidden="1">{#N/A,#N/A,FALSE,"2~8번"}</definedName>
    <definedName name="eee" localSheetId="45" hidden="1">{#N/A,#N/A,FALSE,"2~8번"}</definedName>
    <definedName name="eee" localSheetId="50" hidden="1">{#N/A,#N/A,FALSE,"2~8번"}</definedName>
    <definedName name="eee" localSheetId="29" hidden="1">{#N/A,#N/A,FALSE,"2~8번"}</definedName>
    <definedName name="eee" localSheetId="42" hidden="1">{#N/A,#N/A,FALSE,"2~8번"}</definedName>
    <definedName name="eee" hidden="1">{#N/A,#N/A,FALSE,"2~8번"}</definedName>
    <definedName name="eeee2q" localSheetId="38">BlankMacro1</definedName>
    <definedName name="eeee2q" localSheetId="14">BlankMacro1</definedName>
    <definedName name="eeee2q" localSheetId="4">BlankMacro1</definedName>
    <definedName name="eeee2q" localSheetId="13">BlankMacro1</definedName>
    <definedName name="eeee2q" localSheetId="28">BlankMacro1</definedName>
    <definedName name="eeee2q" localSheetId="34">BlankMacro1</definedName>
    <definedName name="eeee2q" localSheetId="35">BlankMacro1</definedName>
    <definedName name="eeee2q" localSheetId="46">BlankMacro1</definedName>
    <definedName name="eeee2q" localSheetId="40">BlankMacro1</definedName>
    <definedName name="eeee2q" localSheetId="3">BlankMacro1</definedName>
    <definedName name="eeee2q" localSheetId="12">BlankMacro1</definedName>
    <definedName name="eeee2q" localSheetId="15">BlankMacro1</definedName>
    <definedName name="eeee2q" localSheetId="25">BlankMacro1</definedName>
    <definedName name="eeee2q" localSheetId="26">BlankMacro1</definedName>
    <definedName name="eeee2q" localSheetId="2">BlankMacro1</definedName>
    <definedName name="eeee2q" localSheetId="44">BlankMacro1</definedName>
    <definedName name="eeee2q" localSheetId="45">BlankMacro1</definedName>
    <definedName name="eeee2q" localSheetId="50">BlankMacro1</definedName>
    <definedName name="eeee2q" localSheetId="42">BlankMacro1</definedName>
    <definedName name="eeee2q">BlankMacro1</definedName>
    <definedName name="EEETG" localSheetId="38">BlankMacro1</definedName>
    <definedName name="EEETG" localSheetId="14">BlankMacro1</definedName>
    <definedName name="EEETG" localSheetId="4">BlankMacro1</definedName>
    <definedName name="EEETG" localSheetId="13">BlankMacro1</definedName>
    <definedName name="EEETG" localSheetId="28">BlankMacro1</definedName>
    <definedName name="EEETG" localSheetId="34">BlankMacro1</definedName>
    <definedName name="EEETG" localSheetId="35">BlankMacro1</definedName>
    <definedName name="EEETG" localSheetId="46">BlankMacro1</definedName>
    <definedName name="EEETG" localSheetId="40">BlankMacro1</definedName>
    <definedName name="EEETG" localSheetId="3">BlankMacro1</definedName>
    <definedName name="EEETG" localSheetId="12">BlankMacro1</definedName>
    <definedName name="EEETG" localSheetId="15">BlankMacro1</definedName>
    <definedName name="EEETG" localSheetId="25">BlankMacro1</definedName>
    <definedName name="EEETG" localSheetId="26">BlankMacro1</definedName>
    <definedName name="EEETG" localSheetId="2">BlankMacro1</definedName>
    <definedName name="EEETG" localSheetId="44">BlankMacro1</definedName>
    <definedName name="EEETG" localSheetId="45">BlankMacro1</definedName>
    <definedName name="EEETG" localSheetId="50">BlankMacro1</definedName>
    <definedName name="EEETG" localSheetId="42">BlankMacro1</definedName>
    <definedName name="EEETG">BlankMacro1</definedName>
    <definedName name="EL" localSheetId="14">#REF!</definedName>
    <definedName name="EL" localSheetId="4">#REF!</definedName>
    <definedName name="EL" localSheetId="13">#REF!</definedName>
    <definedName name="EL" localSheetId="35">#REF!</definedName>
    <definedName name="EL" localSheetId="46">#REF!</definedName>
    <definedName name="EL" localSheetId="40">#REF!</definedName>
    <definedName name="EL" localSheetId="3">#REF!</definedName>
    <definedName name="EL" localSheetId="12">#REF!</definedName>
    <definedName name="EL" localSheetId="15">#REF!</definedName>
    <definedName name="EL" localSheetId="25">#REF!</definedName>
    <definedName name="EL" localSheetId="26">#REF!</definedName>
    <definedName name="EL" localSheetId="44">#REF!</definedName>
    <definedName name="EL" localSheetId="50">#REF!</definedName>
    <definedName name="EL" localSheetId="43">#REF!</definedName>
    <definedName name="EL" localSheetId="42">#REF!</definedName>
    <definedName name="EL">#REF!</definedName>
    <definedName name="EL1A1P" localSheetId="14">#REF!</definedName>
    <definedName name="EL1A1P" localSheetId="4">#REF!</definedName>
    <definedName name="EL1A1P" localSheetId="13">#REF!</definedName>
    <definedName name="EL1A1P" localSheetId="34">#REF!</definedName>
    <definedName name="EL1A1P" localSheetId="35">#REF!</definedName>
    <definedName name="EL1A1P" localSheetId="46">#REF!</definedName>
    <definedName name="EL1A1P" localSheetId="40">#REF!</definedName>
    <definedName name="EL1A1P" localSheetId="3">#REF!</definedName>
    <definedName name="EL1A1P" localSheetId="12">#REF!</definedName>
    <definedName name="EL1A1P" localSheetId="15">#REF!</definedName>
    <definedName name="EL1A1P" localSheetId="25">#REF!</definedName>
    <definedName name="EL1A1P" localSheetId="26">#REF!</definedName>
    <definedName name="EL1A1P" localSheetId="44">#REF!</definedName>
    <definedName name="EL1A1P" localSheetId="43">#REF!</definedName>
    <definedName name="EL1A1P" localSheetId="42">#REF!</definedName>
    <definedName name="EL1A1P">#REF!</definedName>
    <definedName name="el1a1t" localSheetId="14">#REF!</definedName>
    <definedName name="el1a1t" localSheetId="4">#REF!</definedName>
    <definedName name="el1a1t" localSheetId="13">#REF!</definedName>
    <definedName name="el1a1t" localSheetId="34">#REF!</definedName>
    <definedName name="el1a1t" localSheetId="35">#REF!</definedName>
    <definedName name="el1a1t" localSheetId="46">#REF!</definedName>
    <definedName name="el1a1t" localSheetId="40">#REF!</definedName>
    <definedName name="el1a1t" localSheetId="3">#REF!</definedName>
    <definedName name="el1a1t" localSheetId="12">#REF!</definedName>
    <definedName name="el1a1t" localSheetId="15">#REF!</definedName>
    <definedName name="el1a1t" localSheetId="25">#REF!</definedName>
    <definedName name="el1a1t" localSheetId="26">#REF!</definedName>
    <definedName name="el1a1t" localSheetId="44">#REF!</definedName>
    <definedName name="el1a1t" localSheetId="43">#REF!</definedName>
    <definedName name="el1a1t" localSheetId="42">#REF!</definedName>
    <definedName name="el1a1t">#REF!</definedName>
    <definedName name="el1a2p" localSheetId="14">#REF!</definedName>
    <definedName name="el1a2p" localSheetId="4">#REF!</definedName>
    <definedName name="el1a2p" localSheetId="13">#REF!</definedName>
    <definedName name="el1a2p" localSheetId="34">#REF!</definedName>
    <definedName name="el1a2p" localSheetId="35">#REF!</definedName>
    <definedName name="el1a2p" localSheetId="46">#REF!</definedName>
    <definedName name="el1a2p" localSheetId="40">#REF!</definedName>
    <definedName name="el1a2p" localSheetId="3">#REF!</definedName>
    <definedName name="el1a2p" localSheetId="12">#REF!</definedName>
    <definedName name="el1a2p" localSheetId="15">#REF!</definedName>
    <definedName name="el1a2p" localSheetId="25">#REF!</definedName>
    <definedName name="el1a2p" localSheetId="26">#REF!</definedName>
    <definedName name="el1a2p" localSheetId="44">#REF!</definedName>
    <definedName name="el1a2p" localSheetId="43">#REF!</definedName>
    <definedName name="el1a2p" localSheetId="42">#REF!</definedName>
    <definedName name="el1a2p">#REF!</definedName>
    <definedName name="el1a2t" localSheetId="14">#REF!</definedName>
    <definedName name="el1a2t" localSheetId="4">#REF!</definedName>
    <definedName name="el1a2t" localSheetId="13">#REF!</definedName>
    <definedName name="el1a2t" localSheetId="34">#REF!</definedName>
    <definedName name="el1a2t" localSheetId="35">#REF!</definedName>
    <definedName name="el1a2t" localSheetId="46">#REF!</definedName>
    <definedName name="el1a2t" localSheetId="40">#REF!</definedName>
    <definedName name="el1a2t" localSheetId="3">#REF!</definedName>
    <definedName name="el1a2t" localSheetId="12">#REF!</definedName>
    <definedName name="el1a2t" localSheetId="15">#REF!</definedName>
    <definedName name="el1a2t" localSheetId="25">#REF!</definedName>
    <definedName name="el1a2t" localSheetId="26">#REF!</definedName>
    <definedName name="el1a2t" localSheetId="44">#REF!</definedName>
    <definedName name="el1a2t" localSheetId="43">#REF!</definedName>
    <definedName name="el1a2t" localSheetId="42">#REF!</definedName>
    <definedName name="el1a2t">#REF!</definedName>
    <definedName name="EL2A1P" localSheetId="14">#REF!</definedName>
    <definedName name="EL2A1P" localSheetId="4">#REF!</definedName>
    <definedName name="EL2A1P" localSheetId="13">#REF!</definedName>
    <definedName name="EL2A1P" localSheetId="34">#REF!</definedName>
    <definedName name="EL2A1P" localSheetId="35">#REF!</definedName>
    <definedName name="EL2A1P" localSheetId="46">#REF!</definedName>
    <definedName name="EL2A1P" localSheetId="40">#REF!</definedName>
    <definedName name="EL2A1P" localSheetId="3">#REF!</definedName>
    <definedName name="EL2A1P" localSheetId="12">#REF!</definedName>
    <definedName name="EL2A1P" localSheetId="15">#REF!</definedName>
    <definedName name="EL2A1P" localSheetId="25">#REF!</definedName>
    <definedName name="EL2A1P" localSheetId="26">#REF!</definedName>
    <definedName name="EL2A1P" localSheetId="44">#REF!</definedName>
    <definedName name="EL2A1P" localSheetId="43">#REF!</definedName>
    <definedName name="EL2A1P" localSheetId="42">#REF!</definedName>
    <definedName name="EL2A1P">#REF!</definedName>
    <definedName name="el2a1t" localSheetId="14">#REF!</definedName>
    <definedName name="el2a1t" localSheetId="4">#REF!</definedName>
    <definedName name="el2a1t" localSheetId="13">#REF!</definedName>
    <definedName name="el2a1t" localSheetId="34">#REF!</definedName>
    <definedName name="el2a1t" localSheetId="35">#REF!</definedName>
    <definedName name="el2a1t" localSheetId="46">#REF!</definedName>
    <definedName name="el2a1t" localSheetId="40">#REF!</definedName>
    <definedName name="el2a1t" localSheetId="3">#REF!</definedName>
    <definedName name="el2a1t" localSheetId="12">#REF!</definedName>
    <definedName name="el2a1t" localSheetId="15">#REF!</definedName>
    <definedName name="el2a1t" localSheetId="25">#REF!</definedName>
    <definedName name="el2a1t" localSheetId="26">#REF!</definedName>
    <definedName name="el2a1t" localSheetId="44">#REF!</definedName>
    <definedName name="el2a1t" localSheetId="43">#REF!</definedName>
    <definedName name="el2a1t" localSheetId="42">#REF!</definedName>
    <definedName name="el2a1t">#REF!</definedName>
    <definedName name="el2a2p" localSheetId="14">#REF!</definedName>
    <definedName name="el2a2p" localSheetId="4">#REF!</definedName>
    <definedName name="el2a2p" localSheetId="13">#REF!</definedName>
    <definedName name="el2a2p" localSheetId="34">#REF!</definedName>
    <definedName name="el2a2p" localSheetId="35">#REF!</definedName>
    <definedName name="el2a2p" localSheetId="46">#REF!</definedName>
    <definedName name="el2a2p" localSheetId="40">#REF!</definedName>
    <definedName name="el2a2p" localSheetId="3">#REF!</definedName>
    <definedName name="el2a2p" localSheetId="12">#REF!</definedName>
    <definedName name="el2a2p" localSheetId="15">#REF!</definedName>
    <definedName name="el2a2p" localSheetId="25">#REF!</definedName>
    <definedName name="el2a2p" localSheetId="26">#REF!</definedName>
    <definedName name="el2a2p" localSheetId="44">#REF!</definedName>
    <definedName name="el2a2p" localSheetId="43">#REF!</definedName>
    <definedName name="el2a2p" localSheetId="42">#REF!</definedName>
    <definedName name="el2a2p">#REF!</definedName>
    <definedName name="el2a2t" localSheetId="14">#REF!</definedName>
    <definedName name="el2a2t" localSheetId="4">#REF!</definedName>
    <definedName name="el2a2t" localSheetId="13">#REF!</definedName>
    <definedName name="el2a2t" localSheetId="34">#REF!</definedName>
    <definedName name="el2a2t" localSheetId="35">#REF!</definedName>
    <definedName name="el2a2t" localSheetId="46">#REF!</definedName>
    <definedName name="el2a2t" localSheetId="40">#REF!</definedName>
    <definedName name="el2a2t" localSheetId="3">#REF!</definedName>
    <definedName name="el2a2t" localSheetId="12">#REF!</definedName>
    <definedName name="el2a2t" localSheetId="15">#REF!</definedName>
    <definedName name="el2a2t" localSheetId="25">#REF!</definedName>
    <definedName name="el2a2t" localSheetId="26">#REF!</definedName>
    <definedName name="el2a2t" localSheetId="44">#REF!</definedName>
    <definedName name="el2a2t" localSheetId="43">#REF!</definedName>
    <definedName name="el2a2t" localSheetId="42">#REF!</definedName>
    <definedName name="el2a2t">#REF!</definedName>
    <definedName name="EL3A1P" localSheetId="14">#REF!</definedName>
    <definedName name="EL3A1P" localSheetId="4">#REF!</definedName>
    <definedName name="EL3A1P" localSheetId="13">#REF!</definedName>
    <definedName name="EL3A1P" localSheetId="34">#REF!</definedName>
    <definedName name="EL3A1P" localSheetId="35">#REF!</definedName>
    <definedName name="EL3A1P" localSheetId="46">#REF!</definedName>
    <definedName name="EL3A1P" localSheetId="40">#REF!</definedName>
    <definedName name="EL3A1P" localSheetId="3">#REF!</definedName>
    <definedName name="EL3A1P" localSheetId="12">#REF!</definedName>
    <definedName name="EL3A1P" localSheetId="15">#REF!</definedName>
    <definedName name="EL3A1P" localSheetId="25">#REF!</definedName>
    <definedName name="EL3A1P" localSheetId="26">#REF!</definedName>
    <definedName name="EL3A1P" localSheetId="44">#REF!</definedName>
    <definedName name="EL3A1P" localSheetId="43">#REF!</definedName>
    <definedName name="EL3A1P" localSheetId="42">#REF!</definedName>
    <definedName name="EL3A1P">#REF!</definedName>
    <definedName name="el3a1t" localSheetId="14">#REF!</definedName>
    <definedName name="el3a1t" localSheetId="4">#REF!</definedName>
    <definedName name="el3a1t" localSheetId="13">#REF!</definedName>
    <definedName name="el3a1t" localSheetId="34">#REF!</definedName>
    <definedName name="el3a1t" localSheetId="35">#REF!</definedName>
    <definedName name="el3a1t" localSheetId="46">#REF!</definedName>
    <definedName name="el3a1t" localSheetId="40">#REF!</definedName>
    <definedName name="el3a1t" localSheetId="3">#REF!</definedName>
    <definedName name="el3a1t" localSheetId="12">#REF!</definedName>
    <definedName name="el3a1t" localSheetId="15">#REF!</definedName>
    <definedName name="el3a1t" localSheetId="25">#REF!</definedName>
    <definedName name="el3a1t" localSheetId="26">#REF!</definedName>
    <definedName name="el3a1t" localSheetId="44">#REF!</definedName>
    <definedName name="el3a1t" localSheetId="43">#REF!</definedName>
    <definedName name="el3a1t" localSheetId="42">#REF!</definedName>
    <definedName name="el3a1t">#REF!</definedName>
    <definedName name="el3a2p" localSheetId="14">#REF!</definedName>
    <definedName name="el3a2p" localSheetId="4">#REF!</definedName>
    <definedName name="el3a2p" localSheetId="13">#REF!</definedName>
    <definedName name="el3a2p" localSheetId="34">#REF!</definedName>
    <definedName name="el3a2p" localSheetId="35">#REF!</definedName>
    <definedName name="el3a2p" localSheetId="46">#REF!</definedName>
    <definedName name="el3a2p" localSheetId="40">#REF!</definedName>
    <definedName name="el3a2p" localSheetId="3">#REF!</definedName>
    <definedName name="el3a2p" localSheetId="12">#REF!</definedName>
    <definedName name="el3a2p" localSheetId="15">#REF!</definedName>
    <definedName name="el3a2p" localSheetId="25">#REF!</definedName>
    <definedName name="el3a2p" localSheetId="26">#REF!</definedName>
    <definedName name="el3a2p" localSheetId="44">#REF!</definedName>
    <definedName name="el3a2p" localSheetId="43">#REF!</definedName>
    <definedName name="el3a2p" localSheetId="42">#REF!</definedName>
    <definedName name="el3a2p">#REF!</definedName>
    <definedName name="el3a2t" localSheetId="14">#REF!</definedName>
    <definedName name="el3a2t" localSheetId="4">#REF!</definedName>
    <definedName name="el3a2t" localSheetId="13">#REF!</definedName>
    <definedName name="el3a2t" localSheetId="34">#REF!</definedName>
    <definedName name="el3a2t" localSheetId="35">#REF!</definedName>
    <definedName name="el3a2t" localSheetId="46">#REF!</definedName>
    <definedName name="el3a2t" localSheetId="40">#REF!</definedName>
    <definedName name="el3a2t" localSheetId="3">#REF!</definedName>
    <definedName name="el3a2t" localSheetId="12">#REF!</definedName>
    <definedName name="el3a2t" localSheetId="15">#REF!</definedName>
    <definedName name="el3a2t" localSheetId="25">#REF!</definedName>
    <definedName name="el3a2t" localSheetId="26">#REF!</definedName>
    <definedName name="el3a2t" localSheetId="44">#REF!</definedName>
    <definedName name="el3a2t" localSheetId="43">#REF!</definedName>
    <definedName name="el3a2t" localSheetId="42">#REF!</definedName>
    <definedName name="el3a2t">#REF!</definedName>
    <definedName name="ELC" localSheetId="4">[13]법면블럭!#REF!</definedName>
    <definedName name="ELC" localSheetId="13">[13]법면블럭!#REF!</definedName>
    <definedName name="ELC" localSheetId="35">#REF!</definedName>
    <definedName name="ELC" localSheetId="40">#REF!</definedName>
    <definedName name="ELC" localSheetId="25">#REF!</definedName>
    <definedName name="ELC" localSheetId="26">[14]법면블럭!#REF!</definedName>
    <definedName name="ELC" localSheetId="44">#REF!</definedName>
    <definedName name="ELC" localSheetId="42">#REF!</definedName>
    <definedName name="ELC">#REF!</definedName>
    <definedName name="ELI" localSheetId="4">[13]법면블럭!#REF!</definedName>
    <definedName name="ELI" localSheetId="13">[13]법면블럭!#REF!</definedName>
    <definedName name="ELI" localSheetId="35">#REF!</definedName>
    <definedName name="ELI" localSheetId="40">#REF!</definedName>
    <definedName name="ELI" localSheetId="25">#REF!</definedName>
    <definedName name="ELI" localSheetId="26">[14]법면블럭!#REF!</definedName>
    <definedName name="ELI" localSheetId="44">#REF!</definedName>
    <definedName name="ELI" localSheetId="42">#REF!</definedName>
    <definedName name="ELI">#REF!</definedName>
    <definedName name="er" localSheetId="38" hidden="1">{#N/A,#N/A,FALSE,"부대1"}</definedName>
    <definedName name="er" localSheetId="14" hidden="1">{#N/A,#N/A,FALSE,"부대1"}</definedName>
    <definedName name="er" localSheetId="4" hidden="1">{#N/A,#N/A,FALSE,"부대1"}</definedName>
    <definedName name="er" localSheetId="13" hidden="1">{#N/A,#N/A,FALSE,"부대1"}</definedName>
    <definedName name="er" localSheetId="28" hidden="1">{#N/A,#N/A,FALSE,"부대1"}</definedName>
    <definedName name="er" localSheetId="34" hidden="1">{#N/A,#N/A,FALSE,"부대1"}</definedName>
    <definedName name="er" localSheetId="35" hidden="1">{#N/A,#N/A,FALSE,"부대1"}</definedName>
    <definedName name="er" localSheetId="25" hidden="1">{#N/A,#N/A,FALSE,"부대1"}</definedName>
    <definedName name="er" localSheetId="41" hidden="1">{#N/A,#N/A,FALSE,"부대1"}</definedName>
    <definedName name="ER" localSheetId="26">{#N/A,#N/A,FALSE,"부대1"}</definedName>
    <definedName name="er" localSheetId="45" hidden="1">{#N/A,#N/A,FALSE,"부대1"}</definedName>
    <definedName name="er" localSheetId="50" hidden="1">{#N/A,#N/A,FALSE,"부대1"}</definedName>
    <definedName name="er" localSheetId="29" hidden="1">{#N/A,#N/A,FALSE,"부대1"}</definedName>
    <definedName name="er" localSheetId="42" hidden="1">{#N/A,#N/A,FALSE,"부대1"}</definedName>
    <definedName name="er" hidden="1">{#N/A,#N/A,FALSE,"부대1"}</definedName>
    <definedName name="erawer" localSheetId="14" hidden="1">#REF!</definedName>
    <definedName name="erawer" localSheetId="4" hidden="1">#REF!</definedName>
    <definedName name="erawer" localSheetId="13" hidden="1">#REF!</definedName>
    <definedName name="erawer" localSheetId="28" hidden="1">#REF!</definedName>
    <definedName name="erawer" localSheetId="34" hidden="1">#REF!</definedName>
    <definedName name="erawer" localSheetId="35" hidden="1">#REF!</definedName>
    <definedName name="erawer" localSheetId="46" hidden="1">#REF!</definedName>
    <definedName name="erawer" localSheetId="40" hidden="1">#REF!</definedName>
    <definedName name="erawer" localSheetId="25" hidden="1">#REF!</definedName>
    <definedName name="erawer" localSheetId="41" hidden="1">#REF!</definedName>
    <definedName name="erawer" localSheetId="26" hidden="1">#REF!</definedName>
    <definedName name="erawer" localSheetId="44" hidden="1">#REF!</definedName>
    <definedName name="erawer" localSheetId="45" hidden="1">#REF!</definedName>
    <definedName name="erawer" localSheetId="29" hidden="1">#REF!</definedName>
    <definedName name="erawer" localSheetId="42" hidden="1">#REF!</definedName>
    <definedName name="erawer" hidden="1">#REF!</definedName>
    <definedName name="ErrName709037899" localSheetId="14">#REF!</definedName>
    <definedName name="ErrName709037899" localSheetId="4">#REF!</definedName>
    <definedName name="ErrName709037899" localSheetId="13">#REF!</definedName>
    <definedName name="ErrName709037899" localSheetId="28">#REF!</definedName>
    <definedName name="ErrName709037899" localSheetId="34">#REF!</definedName>
    <definedName name="ErrName709037899" localSheetId="35">#REF!</definedName>
    <definedName name="ErrName709037899" localSheetId="46">#REF!</definedName>
    <definedName name="ErrName709037899" localSheetId="40">#REF!</definedName>
    <definedName name="ErrName709037899" localSheetId="25">#REF!</definedName>
    <definedName name="ErrName709037899" localSheetId="26">#REF!</definedName>
    <definedName name="ErrName709037899" localSheetId="44">#REF!</definedName>
    <definedName name="ErrName709037899" localSheetId="42">#REF!</definedName>
    <definedName name="ErrName709037899">#REF!</definedName>
    <definedName name="ERRR" localSheetId="38">BlankMacro1</definedName>
    <definedName name="ERRR" localSheetId="14">BlankMacro1</definedName>
    <definedName name="ERRR" localSheetId="4">BlankMacro1</definedName>
    <definedName name="ERRR" localSheetId="13">BlankMacro1</definedName>
    <definedName name="ERRR" localSheetId="28">BlankMacro1</definedName>
    <definedName name="ERRR" localSheetId="34">BlankMacro1</definedName>
    <definedName name="ERRR" localSheetId="35">BlankMacro1</definedName>
    <definedName name="ERRR" localSheetId="46">BlankMacro1</definedName>
    <definedName name="ERRR" localSheetId="40">BlankMacro1</definedName>
    <definedName name="ERRR" localSheetId="3">BlankMacro1</definedName>
    <definedName name="ERRR" localSheetId="12">BlankMacro1</definedName>
    <definedName name="ERRR" localSheetId="15">BlankMacro1</definedName>
    <definedName name="ERRR" localSheetId="25">BlankMacro1</definedName>
    <definedName name="ERRR" localSheetId="26">BlankMacro1</definedName>
    <definedName name="ERRR" localSheetId="2">BlankMacro1</definedName>
    <definedName name="ERRR" localSheetId="44">BlankMacro1</definedName>
    <definedName name="ERRR" localSheetId="45">BlankMacro1</definedName>
    <definedName name="ERRR" localSheetId="50">BlankMacro1</definedName>
    <definedName name="ERRR" localSheetId="42">BlankMacro1</definedName>
    <definedName name="ERRR">BlankMacro1</definedName>
    <definedName name="erw" localSheetId="14" hidden="1">#REF!</definedName>
    <definedName name="erw" localSheetId="4" hidden="1">#REF!</definedName>
    <definedName name="erw" localSheetId="13" hidden="1">#REF!</definedName>
    <definedName name="erw" localSheetId="28" hidden="1">#REF!</definedName>
    <definedName name="erw" localSheetId="34" hidden="1">#REF!</definedName>
    <definedName name="erw" localSheetId="35" hidden="1">#REF!</definedName>
    <definedName name="erw" localSheetId="46" hidden="1">#REF!</definedName>
    <definedName name="erw" localSheetId="40" hidden="1">#REF!</definedName>
    <definedName name="erw" localSheetId="25" hidden="1">#REF!</definedName>
    <definedName name="erw" localSheetId="41" hidden="1">#REF!</definedName>
    <definedName name="erw" localSheetId="26" hidden="1">#REF!</definedName>
    <definedName name="erw" localSheetId="44" hidden="1">#REF!</definedName>
    <definedName name="erw" localSheetId="45" hidden="1">#REF!</definedName>
    <definedName name="erw" localSheetId="29" hidden="1">#REF!</definedName>
    <definedName name="erw" localSheetId="42" hidden="1">#REF!</definedName>
    <definedName name="erw" hidden="1">#REF!</definedName>
    <definedName name="erwer" localSheetId="14" hidden="1">#REF!</definedName>
    <definedName name="erwer" localSheetId="4" hidden="1">#REF!</definedName>
    <definedName name="erwer" localSheetId="13" hidden="1">#REF!</definedName>
    <definedName name="erwer" localSheetId="28" hidden="1">#REF!</definedName>
    <definedName name="erwer" localSheetId="34" hidden="1">#REF!</definedName>
    <definedName name="erwer" localSheetId="35" hidden="1">#REF!</definedName>
    <definedName name="erwer" localSheetId="46" hidden="1">#REF!</definedName>
    <definedName name="erwer" localSheetId="40" hidden="1">#REF!</definedName>
    <definedName name="erwer" localSheetId="25" hidden="1">#REF!</definedName>
    <definedName name="erwer" localSheetId="41" hidden="1">#REF!</definedName>
    <definedName name="erwer" localSheetId="26" hidden="1">#REF!</definedName>
    <definedName name="erwer" localSheetId="44" hidden="1">#REF!</definedName>
    <definedName name="erwer" localSheetId="45" hidden="1">#REF!</definedName>
    <definedName name="erwer" localSheetId="29" hidden="1">#REF!</definedName>
    <definedName name="erwer" localSheetId="42" hidden="1">#REF!</definedName>
    <definedName name="erwer" hidden="1">#REF!</definedName>
    <definedName name="ERYTR" localSheetId="4">#REF!</definedName>
    <definedName name="ERYTR" localSheetId="13">#REF!</definedName>
    <definedName name="ERYTR" localSheetId="28">#REF!</definedName>
    <definedName name="ERYTR" localSheetId="34">#REF!</definedName>
    <definedName name="ERYTR" localSheetId="35">#REF!</definedName>
    <definedName name="ERYTR" localSheetId="46">#REF!</definedName>
    <definedName name="ERYTR" localSheetId="40">#REF!</definedName>
    <definedName name="ERYTR" localSheetId="25">#REF!</definedName>
    <definedName name="ERYTR" localSheetId="26">#REF!</definedName>
    <definedName name="ERYTR" localSheetId="44">#REF!</definedName>
    <definedName name="ERYTR" localSheetId="42">#REF!</definedName>
    <definedName name="ERYTR">#REF!</definedName>
    <definedName name="ES" localSheetId="38">BlankMacro1</definedName>
    <definedName name="ES" localSheetId="14">BlankMacro1</definedName>
    <definedName name="ES" localSheetId="4">BlankMacro1</definedName>
    <definedName name="ES" localSheetId="13">BlankMacro1</definedName>
    <definedName name="ES" localSheetId="28">BlankMacro1</definedName>
    <definedName name="ES" localSheetId="34">BlankMacro1</definedName>
    <definedName name="ES" localSheetId="35">BlankMacro1</definedName>
    <definedName name="ES" localSheetId="46">BlankMacro1</definedName>
    <definedName name="ES" localSheetId="40">BlankMacro1</definedName>
    <definedName name="ES" localSheetId="3">BlankMacro1</definedName>
    <definedName name="ES" localSheetId="12">BlankMacro1</definedName>
    <definedName name="ES" localSheetId="15">BlankMacro1</definedName>
    <definedName name="ES" localSheetId="25">BlankMacro1</definedName>
    <definedName name="ES" localSheetId="26">BlankMacro1</definedName>
    <definedName name="ES" localSheetId="2">BlankMacro1</definedName>
    <definedName name="ES" localSheetId="44">BlankMacro1</definedName>
    <definedName name="ES" localSheetId="45">BlankMacro1</definedName>
    <definedName name="ES" localSheetId="50">BlankMacro1</definedName>
    <definedName name="ES" localSheetId="42">BlankMacro1</definedName>
    <definedName name="ES">BlankMacro1</definedName>
    <definedName name="esa" localSheetId="38">BlankMacro1</definedName>
    <definedName name="esa" localSheetId="14">BlankMacro1</definedName>
    <definedName name="esa" localSheetId="4">BlankMacro1</definedName>
    <definedName name="esa" localSheetId="13">BlankMacro1</definedName>
    <definedName name="esa" localSheetId="28">BlankMacro1</definedName>
    <definedName name="esa" localSheetId="34">BlankMacro1</definedName>
    <definedName name="esa" localSheetId="35">BlankMacro1</definedName>
    <definedName name="esa" localSheetId="46">BlankMacro1</definedName>
    <definedName name="esa" localSheetId="40">BlankMacro1</definedName>
    <definedName name="esa" localSheetId="3">BlankMacro1</definedName>
    <definedName name="esa" localSheetId="12">BlankMacro1</definedName>
    <definedName name="esa" localSheetId="15">BlankMacro1</definedName>
    <definedName name="esa" localSheetId="25">BlankMacro1</definedName>
    <definedName name="esa" localSheetId="26">BlankMacro1</definedName>
    <definedName name="esa" localSheetId="2">BlankMacro1</definedName>
    <definedName name="esa" localSheetId="44">BlankMacro1</definedName>
    <definedName name="esa" localSheetId="45">BlankMacro1</definedName>
    <definedName name="esa" localSheetId="50">BlankMacro1</definedName>
    <definedName name="esa" localSheetId="42">BlankMacro1</definedName>
    <definedName name="esa">BlankMacro1</definedName>
    <definedName name="ETER" localSheetId="4">#REF!</definedName>
    <definedName name="ETER" localSheetId="13">#REF!</definedName>
    <definedName name="ETER" localSheetId="28">#REF!</definedName>
    <definedName name="ETER" localSheetId="34">#REF!</definedName>
    <definedName name="ETER" localSheetId="35">#REF!</definedName>
    <definedName name="ETER" localSheetId="46">#REF!</definedName>
    <definedName name="ETER" localSheetId="40">#REF!</definedName>
    <definedName name="ETER" localSheetId="25">#REF!</definedName>
    <definedName name="ETER" localSheetId="26">#REF!</definedName>
    <definedName name="ETER" localSheetId="44">#REF!</definedName>
    <definedName name="ETER" localSheetId="45">#REF!</definedName>
    <definedName name="ETER" localSheetId="50">#REF!</definedName>
    <definedName name="ETER" localSheetId="42">#REF!</definedName>
    <definedName name="ETER">#REF!</definedName>
    <definedName name="etr" localSheetId="38" hidden="1">{#N/A,#N/A,FALSE,"표지목차"}</definedName>
    <definedName name="etr" localSheetId="14" hidden="1">{#N/A,#N/A,FALSE,"표지목차"}</definedName>
    <definedName name="etr" localSheetId="4" hidden="1">{#N/A,#N/A,FALSE,"표지목차"}</definedName>
    <definedName name="etr" localSheetId="13" hidden="1">{#N/A,#N/A,FALSE,"표지목차"}</definedName>
    <definedName name="etr" localSheetId="28" hidden="1">{#N/A,#N/A,FALSE,"표지목차"}</definedName>
    <definedName name="etr" localSheetId="34" hidden="1">{#N/A,#N/A,FALSE,"표지목차"}</definedName>
    <definedName name="etr" localSheetId="35" hidden="1">{#N/A,#N/A,FALSE,"표지목차"}</definedName>
    <definedName name="etr" localSheetId="25" hidden="1">{#N/A,#N/A,FALSE,"표지목차"}</definedName>
    <definedName name="etr" localSheetId="41" hidden="1">{#N/A,#N/A,FALSE,"표지목차"}</definedName>
    <definedName name="etr" localSheetId="26" hidden="1">{#N/A,#N/A,FALSE,"표지목차"}</definedName>
    <definedName name="etr" localSheetId="45" hidden="1">{#N/A,#N/A,FALSE,"표지목차"}</definedName>
    <definedName name="etr" localSheetId="50" hidden="1">{#N/A,#N/A,FALSE,"표지목차"}</definedName>
    <definedName name="etr" localSheetId="29" hidden="1">{#N/A,#N/A,FALSE,"표지목차"}</definedName>
    <definedName name="etr" localSheetId="42" hidden="1">{#N/A,#N/A,FALSE,"표지목차"}</definedName>
    <definedName name="etr" hidden="1">{#N/A,#N/A,FALSE,"표지목차"}</definedName>
    <definedName name="EW" localSheetId="38">BlankMacro1</definedName>
    <definedName name="EW" localSheetId="14">BlankMacro1</definedName>
    <definedName name="EW" localSheetId="4">BlankMacro1</definedName>
    <definedName name="EW" localSheetId="13">BlankMacro1</definedName>
    <definedName name="EW" localSheetId="28">BlankMacro1</definedName>
    <definedName name="EW" localSheetId="34">BlankMacro1</definedName>
    <definedName name="EW" localSheetId="35">BlankMacro1</definedName>
    <definedName name="EW" localSheetId="46">BlankMacro1</definedName>
    <definedName name="EW" localSheetId="40">BlankMacro1</definedName>
    <definedName name="EW" localSheetId="3">BlankMacro1</definedName>
    <definedName name="EW" localSheetId="12">BlankMacro1</definedName>
    <definedName name="EW" localSheetId="15">BlankMacro1</definedName>
    <definedName name="EW" localSheetId="25">BlankMacro1</definedName>
    <definedName name="EW" localSheetId="26">BlankMacro1</definedName>
    <definedName name="EW" localSheetId="2">BlankMacro1</definedName>
    <definedName name="EW" localSheetId="44">BlankMacro1</definedName>
    <definedName name="EW" localSheetId="45">BlankMacro1</definedName>
    <definedName name="EW" localSheetId="50">BlankMacro1</definedName>
    <definedName name="EW" localSheetId="42">BlankMacro1</definedName>
    <definedName name="EW">BlankMacro1</definedName>
    <definedName name="EWE" localSheetId="38">BlankMacro1</definedName>
    <definedName name="EWE" localSheetId="14">BlankMacro1</definedName>
    <definedName name="EWE" localSheetId="4">BlankMacro1</definedName>
    <definedName name="EWE" localSheetId="13">BlankMacro1</definedName>
    <definedName name="EWE" localSheetId="28">BlankMacro1</definedName>
    <definedName name="EWE" localSheetId="34">BlankMacro1</definedName>
    <definedName name="EWE" localSheetId="35">BlankMacro1</definedName>
    <definedName name="EWE" localSheetId="46">BlankMacro1</definedName>
    <definedName name="EWE" localSheetId="40">BlankMacro1</definedName>
    <definedName name="EWE" localSheetId="3">BlankMacro1</definedName>
    <definedName name="EWE" localSheetId="12">BlankMacro1</definedName>
    <definedName name="EWE" localSheetId="15">BlankMacro1</definedName>
    <definedName name="EWE" localSheetId="25">BlankMacro1</definedName>
    <definedName name="EWE" localSheetId="26">BlankMacro1</definedName>
    <definedName name="EWE" localSheetId="2">BlankMacro1</definedName>
    <definedName name="EWE" localSheetId="44">BlankMacro1</definedName>
    <definedName name="EWE" localSheetId="45">BlankMacro1</definedName>
    <definedName name="EWE" localSheetId="50">BlankMacro1</definedName>
    <definedName name="EWE" localSheetId="42">BlankMacro1</definedName>
    <definedName name="EWE">BlankMacro1</definedName>
    <definedName name="EWQ" localSheetId="38">BlankMacro1</definedName>
    <definedName name="EWQ" localSheetId="14">BlankMacro1</definedName>
    <definedName name="EWQ" localSheetId="4">BlankMacro1</definedName>
    <definedName name="EWQ" localSheetId="13">BlankMacro1</definedName>
    <definedName name="EWQ" localSheetId="28">BlankMacro1</definedName>
    <definedName name="EWQ" localSheetId="34">BlankMacro1</definedName>
    <definedName name="EWQ" localSheetId="35">BlankMacro1</definedName>
    <definedName name="EWQ" localSheetId="46">BlankMacro1</definedName>
    <definedName name="EWQ" localSheetId="40">BlankMacro1</definedName>
    <definedName name="EWQ" localSheetId="3">BlankMacro1</definedName>
    <definedName name="EWQ" localSheetId="12">BlankMacro1</definedName>
    <definedName name="EWQ" localSheetId="15">BlankMacro1</definedName>
    <definedName name="EWQ" localSheetId="25">BlankMacro1</definedName>
    <definedName name="EWQ" localSheetId="26">BlankMacro1</definedName>
    <definedName name="EWQ" localSheetId="2">BlankMacro1</definedName>
    <definedName name="EWQ" localSheetId="44">BlankMacro1</definedName>
    <definedName name="EWQ" localSheetId="45">BlankMacro1</definedName>
    <definedName name="EWQ" localSheetId="50">BlankMacro1</definedName>
    <definedName name="EWQ" localSheetId="42">BlankMacro1</definedName>
    <definedName name="EWQ">BlankMacro1</definedName>
    <definedName name="EWT" localSheetId="38">BlankMacro1</definedName>
    <definedName name="EWT" localSheetId="14">BlankMacro1</definedName>
    <definedName name="EWT" localSheetId="4">BlankMacro1</definedName>
    <definedName name="EWT" localSheetId="13">BlankMacro1</definedName>
    <definedName name="EWT" localSheetId="28">BlankMacro1</definedName>
    <definedName name="EWT" localSheetId="34">BlankMacro1</definedName>
    <definedName name="EWT" localSheetId="35">BlankMacro1</definedName>
    <definedName name="EWT" localSheetId="46">BlankMacro1</definedName>
    <definedName name="EWT" localSheetId="40">BlankMacro1</definedName>
    <definedName name="EWT" localSheetId="3">BlankMacro1</definedName>
    <definedName name="EWT" localSheetId="12">BlankMacro1</definedName>
    <definedName name="EWT" localSheetId="15">BlankMacro1</definedName>
    <definedName name="EWT" localSheetId="25">BlankMacro1</definedName>
    <definedName name="EWT" localSheetId="26">BlankMacro1</definedName>
    <definedName name="EWT" localSheetId="2">BlankMacro1</definedName>
    <definedName name="EWT" localSheetId="44">BlankMacro1</definedName>
    <definedName name="EWT" localSheetId="45">BlankMacro1</definedName>
    <definedName name="EWT" localSheetId="50">BlankMacro1</definedName>
    <definedName name="EWT" localSheetId="42">BlankMacro1</definedName>
    <definedName name="EWT">BlankMacro1</definedName>
    <definedName name="F" localSheetId="14">#REF!</definedName>
    <definedName name="F" localSheetId="4">#REF!</definedName>
    <definedName name="F" localSheetId="13">#REF!</definedName>
    <definedName name="F" localSheetId="28">#REF!</definedName>
    <definedName name="F" localSheetId="34">#REF!</definedName>
    <definedName name="F" localSheetId="35">#REF!</definedName>
    <definedName name="F" localSheetId="46">#REF!</definedName>
    <definedName name="F" localSheetId="40">#REF!</definedName>
    <definedName name="F" localSheetId="25">#REF!</definedName>
    <definedName name="F" localSheetId="26">#REF!</definedName>
    <definedName name="F" localSheetId="44">#REF!</definedName>
    <definedName name="F" localSheetId="50">#REF!</definedName>
    <definedName name="F" localSheetId="43">#REF!</definedName>
    <definedName name="F" localSheetId="42">#REF!</definedName>
    <definedName name="F">#REF!</definedName>
    <definedName name="F10LX" localSheetId="38">[1]INPUT!#REF!</definedName>
    <definedName name="F10LX" localSheetId="14">[1]INPUT!#REF!</definedName>
    <definedName name="F10LX" localSheetId="4">[1]INPUT!#REF!</definedName>
    <definedName name="F10LX" localSheetId="13">[1]INPUT!#REF!</definedName>
    <definedName name="F10LX" localSheetId="28">[1]INPUT!#REF!</definedName>
    <definedName name="F10LX" localSheetId="35">[1]INPUT!#REF!</definedName>
    <definedName name="F10LX" localSheetId="46">[1]INPUT!#REF!</definedName>
    <definedName name="F10LX" localSheetId="40">[1]INPUT!#REF!</definedName>
    <definedName name="F10LX" localSheetId="3">[1]INPUT!#REF!</definedName>
    <definedName name="F10LX" localSheetId="12">[1]INPUT!#REF!</definedName>
    <definedName name="F10LX" localSheetId="15">[1]INPUT!#REF!</definedName>
    <definedName name="F10LX" localSheetId="26">[1]INPUT!#REF!</definedName>
    <definedName name="F10LX" localSheetId="44">[1]INPUT!#REF!</definedName>
    <definedName name="F10LX" localSheetId="45">[1]INPUT!#REF!</definedName>
    <definedName name="F10LX" localSheetId="50">[1]INPUT!#REF!</definedName>
    <definedName name="F10LX" localSheetId="43">[1]INPUT!#REF!</definedName>
    <definedName name="F10LX" localSheetId="42">[1]INPUT!#REF!</definedName>
    <definedName name="F10LX">[1]INPUT!#REF!</definedName>
    <definedName name="F10LY" localSheetId="14">[1]INPUT!#REF!</definedName>
    <definedName name="F10LY" localSheetId="4">[1]INPUT!#REF!</definedName>
    <definedName name="F10LY" localSheetId="13">[1]INPUT!#REF!</definedName>
    <definedName name="F10LY" localSheetId="35">[1]INPUT!#REF!</definedName>
    <definedName name="F10LY" localSheetId="46">[1]INPUT!#REF!</definedName>
    <definedName name="F10LY" localSheetId="40">[1]INPUT!#REF!</definedName>
    <definedName name="F10LY" localSheetId="3">[1]INPUT!#REF!</definedName>
    <definedName name="F10LY" localSheetId="12">[1]INPUT!#REF!</definedName>
    <definedName name="F10LY" localSheetId="15">[1]INPUT!#REF!</definedName>
    <definedName name="F10LY" localSheetId="44">[1]INPUT!#REF!</definedName>
    <definedName name="F10LY" localSheetId="43">[1]INPUT!#REF!</definedName>
    <definedName name="F10LY" localSheetId="42">[1]INPUT!#REF!</definedName>
    <definedName name="F10LY">[1]INPUT!#REF!</definedName>
    <definedName name="F10RX" localSheetId="4">[1]INPUT!#REF!</definedName>
    <definedName name="F10RX" localSheetId="13">[1]INPUT!#REF!</definedName>
    <definedName name="F10RX" localSheetId="35">[1]INPUT!#REF!</definedName>
    <definedName name="F10RX" localSheetId="46">[1]INPUT!#REF!</definedName>
    <definedName name="F10RX" localSheetId="40">[1]INPUT!#REF!</definedName>
    <definedName name="F10RX" localSheetId="3">[1]INPUT!#REF!</definedName>
    <definedName name="F10RX" localSheetId="12">[1]INPUT!#REF!</definedName>
    <definedName name="F10RX" localSheetId="15">[1]INPUT!#REF!</definedName>
    <definedName name="F10RX" localSheetId="44">[1]INPUT!#REF!</definedName>
    <definedName name="F10RX" localSheetId="43">[1]INPUT!#REF!</definedName>
    <definedName name="F10RX" localSheetId="42">[1]INPUT!#REF!</definedName>
    <definedName name="F10RX">[1]INPUT!#REF!</definedName>
    <definedName name="F10RY" localSheetId="4">[1]INPUT!#REF!</definedName>
    <definedName name="F10RY" localSheetId="13">[1]INPUT!#REF!</definedName>
    <definedName name="F10RY" localSheetId="35">[1]INPUT!#REF!</definedName>
    <definedName name="F10RY" localSheetId="46">[1]INPUT!#REF!</definedName>
    <definedName name="F10RY" localSheetId="40">[1]INPUT!#REF!</definedName>
    <definedName name="F10RY" localSheetId="3">[1]INPUT!#REF!</definedName>
    <definedName name="F10RY" localSheetId="12">[1]INPUT!#REF!</definedName>
    <definedName name="F10RY" localSheetId="15">[1]INPUT!#REF!</definedName>
    <definedName name="F10RY" localSheetId="44">[1]INPUT!#REF!</definedName>
    <definedName name="F10RY" localSheetId="43">[1]INPUT!#REF!</definedName>
    <definedName name="F10RY" localSheetId="42">[1]INPUT!#REF!</definedName>
    <definedName name="F10RY">[1]INPUT!#REF!</definedName>
    <definedName name="F1F" localSheetId="4">[28]교각1!#REF!</definedName>
    <definedName name="F1F" localSheetId="13">[28]교각1!#REF!</definedName>
    <definedName name="F1F" localSheetId="35">[27]교각1!#REF!</definedName>
    <definedName name="F1F" localSheetId="46">[27]교각1!#REF!</definedName>
    <definedName name="F1F" localSheetId="40">[27]교각1!#REF!</definedName>
    <definedName name="F1F" localSheetId="3">[28]교각1!#REF!</definedName>
    <definedName name="F1F" localSheetId="12">[28]교각1!#REF!</definedName>
    <definedName name="F1F" localSheetId="15">[28]교각1!#REF!</definedName>
    <definedName name="F1F" localSheetId="25">[29]교각1!#REF!</definedName>
    <definedName name="F1F" localSheetId="26">[30]교각1!#REF!</definedName>
    <definedName name="F1F" localSheetId="2">[29]교각1!#REF!</definedName>
    <definedName name="F1F" localSheetId="44">[27]교각1!#REF!</definedName>
    <definedName name="F1F" localSheetId="43">[31]교각1!#REF!</definedName>
    <definedName name="F1F" localSheetId="42">[27]교각1!#REF!</definedName>
    <definedName name="F1F">[28]교각1!#REF!</definedName>
    <definedName name="F2F" localSheetId="4">[28]교각1!#REF!</definedName>
    <definedName name="F2F" localSheetId="13">[28]교각1!#REF!</definedName>
    <definedName name="F2F" localSheetId="35">[27]교각1!#REF!</definedName>
    <definedName name="F2F" localSheetId="46">[27]교각1!#REF!</definedName>
    <definedName name="F2F" localSheetId="40">[27]교각1!#REF!</definedName>
    <definedName name="F2F" localSheetId="3">[28]교각1!#REF!</definedName>
    <definedName name="F2F" localSheetId="12">[28]교각1!#REF!</definedName>
    <definedName name="F2F" localSheetId="15">[28]교각1!#REF!</definedName>
    <definedName name="F2F" localSheetId="25">[29]교각1!#REF!</definedName>
    <definedName name="F2F" localSheetId="26">[30]교각1!#REF!</definedName>
    <definedName name="F2F" localSheetId="2">[29]교각1!#REF!</definedName>
    <definedName name="F2F" localSheetId="44">[27]교각1!#REF!</definedName>
    <definedName name="F2F" localSheetId="43">[31]교각1!#REF!</definedName>
    <definedName name="F2F" localSheetId="42">[27]교각1!#REF!</definedName>
    <definedName name="F2F">[28]교각1!#REF!</definedName>
    <definedName name="F3F" localSheetId="4">[28]교각1!#REF!</definedName>
    <definedName name="F3F" localSheetId="13">[28]교각1!#REF!</definedName>
    <definedName name="F3F" localSheetId="35">[27]교각1!#REF!</definedName>
    <definedName name="F3F" localSheetId="46">[27]교각1!#REF!</definedName>
    <definedName name="F3F" localSheetId="40">[27]교각1!#REF!</definedName>
    <definedName name="F3F" localSheetId="3">[28]교각1!#REF!</definedName>
    <definedName name="F3F" localSheetId="12">[28]교각1!#REF!</definedName>
    <definedName name="F3F" localSheetId="15">[28]교각1!#REF!</definedName>
    <definedName name="F3F" localSheetId="25">[29]교각1!#REF!</definedName>
    <definedName name="F3F" localSheetId="26">[30]교각1!#REF!</definedName>
    <definedName name="F3F" localSheetId="2">[29]교각1!#REF!</definedName>
    <definedName name="F3F" localSheetId="44">[27]교각1!#REF!</definedName>
    <definedName name="F3F" localSheetId="43">[31]교각1!#REF!</definedName>
    <definedName name="F3F" localSheetId="42">[27]교각1!#REF!</definedName>
    <definedName name="F3F">[28]교각1!#REF!</definedName>
    <definedName name="F3LX" localSheetId="4">[1]INPUT!#REF!</definedName>
    <definedName name="F3LX" localSheetId="13">[1]INPUT!#REF!</definedName>
    <definedName name="F3LX" localSheetId="35">[1]INPUT!#REF!</definedName>
    <definedName name="F3LX" localSheetId="46">[1]INPUT!#REF!</definedName>
    <definedName name="F3LX" localSheetId="40">[1]INPUT!#REF!</definedName>
    <definedName name="F3LX" localSheetId="3">[1]INPUT!#REF!</definedName>
    <definedName name="F3LX" localSheetId="12">[1]INPUT!#REF!</definedName>
    <definedName name="F3LX" localSheetId="15">[1]INPUT!#REF!</definedName>
    <definedName name="F3LX" localSheetId="44">[1]INPUT!#REF!</definedName>
    <definedName name="F3LX" localSheetId="43">[1]INPUT!#REF!</definedName>
    <definedName name="F3LX" localSheetId="42">[1]INPUT!#REF!</definedName>
    <definedName name="F3LX">[1]INPUT!#REF!</definedName>
    <definedName name="F3LY" localSheetId="4">[1]INPUT!#REF!</definedName>
    <definedName name="F3LY" localSheetId="13">[1]INPUT!#REF!</definedName>
    <definedName name="F3LY" localSheetId="35">[1]INPUT!#REF!</definedName>
    <definedName name="F3LY" localSheetId="46">[1]INPUT!#REF!</definedName>
    <definedName name="F3LY" localSheetId="40">[1]INPUT!#REF!</definedName>
    <definedName name="F3LY" localSheetId="3">[1]INPUT!#REF!</definedName>
    <definedName name="F3LY" localSheetId="12">[1]INPUT!#REF!</definedName>
    <definedName name="F3LY" localSheetId="15">[1]INPUT!#REF!</definedName>
    <definedName name="F3LY" localSheetId="44">[1]INPUT!#REF!</definedName>
    <definedName name="F3LY" localSheetId="43">[1]INPUT!#REF!</definedName>
    <definedName name="F3LY" localSheetId="42">[1]INPUT!#REF!</definedName>
    <definedName name="F3LY">[1]INPUT!#REF!</definedName>
    <definedName name="F3RX" localSheetId="4">[1]INPUT!#REF!</definedName>
    <definedName name="F3RX" localSheetId="13">[1]INPUT!#REF!</definedName>
    <definedName name="F3RX" localSheetId="35">[1]INPUT!#REF!</definedName>
    <definedName name="F3RX" localSheetId="46">[1]INPUT!#REF!</definedName>
    <definedName name="F3RX" localSheetId="40">[1]INPUT!#REF!</definedName>
    <definedName name="F3RX" localSheetId="3">[1]INPUT!#REF!</definedName>
    <definedName name="F3RX" localSheetId="12">[1]INPUT!#REF!</definedName>
    <definedName name="F3RX" localSheetId="15">[1]INPUT!#REF!</definedName>
    <definedName name="F3RX" localSheetId="44">[1]INPUT!#REF!</definedName>
    <definedName name="F3RX" localSheetId="43">[1]INPUT!#REF!</definedName>
    <definedName name="F3RX" localSheetId="42">[1]INPUT!#REF!</definedName>
    <definedName name="F3RX">[1]INPUT!#REF!</definedName>
    <definedName name="F3RY" localSheetId="4">[1]INPUT!#REF!</definedName>
    <definedName name="F3RY" localSheetId="13">[1]INPUT!#REF!</definedName>
    <definedName name="F3RY" localSheetId="35">[1]INPUT!#REF!</definedName>
    <definedName name="F3RY" localSheetId="46">[1]INPUT!#REF!</definedName>
    <definedName name="F3RY" localSheetId="40">[1]INPUT!#REF!</definedName>
    <definedName name="F3RY" localSheetId="3">[1]INPUT!#REF!</definedName>
    <definedName name="F3RY" localSheetId="12">[1]INPUT!#REF!</definedName>
    <definedName name="F3RY" localSheetId="15">[1]INPUT!#REF!</definedName>
    <definedName name="F3RY" localSheetId="44">[1]INPUT!#REF!</definedName>
    <definedName name="F3RY" localSheetId="43">[1]INPUT!#REF!</definedName>
    <definedName name="F3RY" localSheetId="42">[1]INPUT!#REF!</definedName>
    <definedName name="F3RY">[1]INPUT!#REF!</definedName>
    <definedName name="F4LX" localSheetId="4">[1]INPUT!#REF!</definedName>
    <definedName name="F4LX" localSheetId="13">[1]INPUT!#REF!</definedName>
    <definedName name="F4LX" localSheetId="35">[1]INPUT!#REF!</definedName>
    <definedName name="F4LX" localSheetId="46">[1]INPUT!#REF!</definedName>
    <definedName name="F4LX" localSheetId="40">[1]INPUT!#REF!</definedName>
    <definedName name="F4LX" localSheetId="3">[1]INPUT!#REF!</definedName>
    <definedName name="F4LX" localSheetId="12">[1]INPUT!#REF!</definedName>
    <definedName name="F4LX" localSheetId="15">[1]INPUT!#REF!</definedName>
    <definedName name="F4LX" localSheetId="44">[1]INPUT!#REF!</definedName>
    <definedName name="F4LX" localSheetId="43">[1]INPUT!#REF!</definedName>
    <definedName name="F4LX" localSheetId="42">[1]INPUT!#REF!</definedName>
    <definedName name="F4LX">[1]INPUT!#REF!</definedName>
    <definedName name="F4LY" localSheetId="4">[1]INPUT!#REF!</definedName>
    <definedName name="F4LY" localSheetId="13">[1]INPUT!#REF!</definedName>
    <definedName name="F4LY" localSheetId="35">[1]INPUT!#REF!</definedName>
    <definedName name="F4LY" localSheetId="46">[1]INPUT!#REF!</definedName>
    <definedName name="F4LY" localSheetId="40">[1]INPUT!#REF!</definedName>
    <definedName name="F4LY" localSheetId="3">[1]INPUT!#REF!</definedName>
    <definedName name="F4LY" localSheetId="12">[1]INPUT!#REF!</definedName>
    <definedName name="F4LY" localSheetId="15">[1]INPUT!#REF!</definedName>
    <definedName name="F4LY" localSheetId="44">[1]INPUT!#REF!</definedName>
    <definedName name="F4LY" localSheetId="43">[1]INPUT!#REF!</definedName>
    <definedName name="F4LY" localSheetId="42">[1]INPUT!#REF!</definedName>
    <definedName name="F4LY">[1]INPUT!#REF!</definedName>
    <definedName name="F4RX" localSheetId="4">[1]INPUT!#REF!</definedName>
    <definedName name="F4RX" localSheetId="13">[1]INPUT!#REF!</definedName>
    <definedName name="F4RX" localSheetId="35">[1]INPUT!#REF!</definedName>
    <definedName name="F4RX" localSheetId="46">[1]INPUT!#REF!</definedName>
    <definedName name="F4RX" localSheetId="40">[1]INPUT!#REF!</definedName>
    <definedName name="F4RX" localSheetId="3">[1]INPUT!#REF!</definedName>
    <definedName name="F4RX" localSheetId="12">[1]INPUT!#REF!</definedName>
    <definedName name="F4RX" localSheetId="15">[1]INPUT!#REF!</definedName>
    <definedName name="F4RX" localSheetId="44">[1]INPUT!#REF!</definedName>
    <definedName name="F4RX" localSheetId="43">[1]INPUT!#REF!</definedName>
    <definedName name="F4RX" localSheetId="42">[1]INPUT!#REF!</definedName>
    <definedName name="F4RX">[1]INPUT!#REF!</definedName>
    <definedName name="F4RY" localSheetId="4">[1]INPUT!#REF!</definedName>
    <definedName name="F4RY" localSheetId="13">[1]INPUT!#REF!</definedName>
    <definedName name="F4RY" localSheetId="35">[1]INPUT!#REF!</definedName>
    <definedName name="F4RY" localSheetId="46">[1]INPUT!#REF!</definedName>
    <definedName name="F4RY" localSheetId="40">[1]INPUT!#REF!</definedName>
    <definedName name="F4RY" localSheetId="3">[1]INPUT!#REF!</definedName>
    <definedName name="F4RY" localSheetId="12">[1]INPUT!#REF!</definedName>
    <definedName name="F4RY" localSheetId="15">[1]INPUT!#REF!</definedName>
    <definedName name="F4RY" localSheetId="44">[1]INPUT!#REF!</definedName>
    <definedName name="F4RY" localSheetId="43">[1]INPUT!#REF!</definedName>
    <definedName name="F4RY" localSheetId="42">[1]INPUT!#REF!</definedName>
    <definedName name="F4RY">[1]INPUT!#REF!</definedName>
    <definedName name="F5LX" localSheetId="4">[1]INPUT!#REF!</definedName>
    <definedName name="F5LX" localSheetId="13">[1]INPUT!#REF!</definedName>
    <definedName name="F5LX" localSheetId="35">[1]INPUT!#REF!</definedName>
    <definedName name="F5LX" localSheetId="46">[1]INPUT!#REF!</definedName>
    <definedName name="F5LX" localSheetId="40">[1]INPUT!#REF!</definedName>
    <definedName name="F5LX" localSheetId="3">[1]INPUT!#REF!</definedName>
    <definedName name="F5LX" localSheetId="12">[1]INPUT!#REF!</definedName>
    <definedName name="F5LX" localSheetId="15">[1]INPUT!#REF!</definedName>
    <definedName name="F5LX" localSheetId="44">[1]INPUT!#REF!</definedName>
    <definedName name="F5LX" localSheetId="43">[1]INPUT!#REF!</definedName>
    <definedName name="F5LX" localSheetId="42">[1]INPUT!#REF!</definedName>
    <definedName name="F5LX">[1]INPUT!#REF!</definedName>
    <definedName name="F5LY" localSheetId="4">[1]INPUT!#REF!</definedName>
    <definedName name="F5LY" localSheetId="13">[1]INPUT!#REF!</definedName>
    <definedName name="F5LY" localSheetId="35">[1]INPUT!#REF!</definedName>
    <definedName name="F5LY" localSheetId="46">[1]INPUT!#REF!</definedName>
    <definedName name="F5LY" localSheetId="40">[1]INPUT!#REF!</definedName>
    <definedName name="F5LY" localSheetId="3">[1]INPUT!#REF!</definedName>
    <definedName name="F5LY" localSheetId="12">[1]INPUT!#REF!</definedName>
    <definedName name="F5LY" localSheetId="15">[1]INPUT!#REF!</definedName>
    <definedName name="F5LY" localSheetId="44">[1]INPUT!#REF!</definedName>
    <definedName name="F5LY" localSheetId="43">[1]INPUT!#REF!</definedName>
    <definedName name="F5LY" localSheetId="42">[1]INPUT!#REF!</definedName>
    <definedName name="F5LY">[1]INPUT!#REF!</definedName>
    <definedName name="F5RX" localSheetId="4">[1]INPUT!#REF!</definedName>
    <definedName name="F5RX" localSheetId="13">[1]INPUT!#REF!</definedName>
    <definedName name="F5RX" localSheetId="35">[1]INPUT!#REF!</definedName>
    <definedName name="F5RX" localSheetId="46">[1]INPUT!#REF!</definedName>
    <definedName name="F5RX" localSheetId="40">[1]INPUT!#REF!</definedName>
    <definedName name="F5RX" localSheetId="3">[1]INPUT!#REF!</definedName>
    <definedName name="F5RX" localSheetId="12">[1]INPUT!#REF!</definedName>
    <definedName name="F5RX" localSheetId="15">[1]INPUT!#REF!</definedName>
    <definedName name="F5RX" localSheetId="44">[1]INPUT!#REF!</definedName>
    <definedName name="F5RX" localSheetId="43">[1]INPUT!#REF!</definedName>
    <definedName name="F5RX" localSheetId="42">[1]INPUT!#REF!</definedName>
    <definedName name="F5RX">[1]INPUT!#REF!</definedName>
    <definedName name="F5RY" localSheetId="4">[1]INPUT!#REF!</definedName>
    <definedName name="F5RY" localSheetId="13">[1]INPUT!#REF!</definedName>
    <definedName name="F5RY" localSheetId="35">[1]INPUT!#REF!</definedName>
    <definedName name="F5RY" localSheetId="46">[1]INPUT!#REF!</definedName>
    <definedName name="F5RY" localSheetId="40">[1]INPUT!#REF!</definedName>
    <definedName name="F5RY" localSheetId="3">[1]INPUT!#REF!</definedName>
    <definedName name="F5RY" localSheetId="12">[1]INPUT!#REF!</definedName>
    <definedName name="F5RY" localSheetId="15">[1]INPUT!#REF!</definedName>
    <definedName name="F5RY" localSheetId="44">[1]INPUT!#REF!</definedName>
    <definedName name="F5RY" localSheetId="43">[1]INPUT!#REF!</definedName>
    <definedName name="F5RY" localSheetId="42">[1]INPUT!#REF!</definedName>
    <definedName name="F5RY">[1]INPUT!#REF!</definedName>
    <definedName name="F6LX" localSheetId="4">[1]INPUT!#REF!</definedName>
    <definedName name="F6LX" localSheetId="13">[1]INPUT!#REF!</definedName>
    <definedName name="F6LX" localSheetId="35">[1]INPUT!#REF!</definedName>
    <definedName name="F6LX" localSheetId="46">[1]INPUT!#REF!</definedName>
    <definedName name="F6LX" localSheetId="40">[1]INPUT!#REF!</definedName>
    <definedName name="F6LX" localSheetId="3">[1]INPUT!#REF!</definedName>
    <definedName name="F6LX" localSheetId="12">[1]INPUT!#REF!</definedName>
    <definedName name="F6LX" localSheetId="15">[1]INPUT!#REF!</definedName>
    <definedName name="F6LX" localSheetId="44">[1]INPUT!#REF!</definedName>
    <definedName name="F6LX" localSheetId="43">[1]INPUT!#REF!</definedName>
    <definedName name="F6LX" localSheetId="42">[1]INPUT!#REF!</definedName>
    <definedName name="F6LX">[1]INPUT!#REF!</definedName>
    <definedName name="F6LY" localSheetId="4">[1]INPUT!#REF!</definedName>
    <definedName name="F6LY" localSheetId="13">[1]INPUT!#REF!</definedName>
    <definedName name="F6LY" localSheetId="35">[1]INPUT!#REF!</definedName>
    <definedName name="F6LY" localSheetId="46">[1]INPUT!#REF!</definedName>
    <definedName name="F6LY" localSheetId="40">[1]INPUT!#REF!</definedName>
    <definedName name="F6LY" localSheetId="3">[1]INPUT!#REF!</definedName>
    <definedName name="F6LY" localSheetId="12">[1]INPUT!#REF!</definedName>
    <definedName name="F6LY" localSheetId="15">[1]INPUT!#REF!</definedName>
    <definedName name="F6LY" localSheetId="44">[1]INPUT!#REF!</definedName>
    <definedName name="F6LY" localSheetId="43">[1]INPUT!#REF!</definedName>
    <definedName name="F6LY" localSheetId="42">[1]INPUT!#REF!</definedName>
    <definedName name="F6LY">[1]INPUT!#REF!</definedName>
    <definedName name="F6RX" localSheetId="4">[1]INPUT!#REF!</definedName>
    <definedName name="F6RX" localSheetId="13">[1]INPUT!#REF!</definedName>
    <definedName name="F6RX" localSheetId="35">[1]INPUT!#REF!</definedName>
    <definedName name="F6RX" localSheetId="46">[1]INPUT!#REF!</definedName>
    <definedName name="F6RX" localSheetId="40">[1]INPUT!#REF!</definedName>
    <definedName name="F6RX" localSheetId="3">[1]INPUT!#REF!</definedName>
    <definedName name="F6RX" localSheetId="12">[1]INPUT!#REF!</definedName>
    <definedName name="F6RX" localSheetId="15">[1]INPUT!#REF!</definedName>
    <definedName name="F6RX" localSheetId="44">[1]INPUT!#REF!</definedName>
    <definedName name="F6RX" localSheetId="43">[1]INPUT!#REF!</definedName>
    <definedName name="F6RX" localSheetId="42">[1]INPUT!#REF!</definedName>
    <definedName name="F6RX">[1]INPUT!#REF!</definedName>
    <definedName name="F6RY" localSheetId="4">[1]INPUT!#REF!</definedName>
    <definedName name="F6RY" localSheetId="13">[1]INPUT!#REF!</definedName>
    <definedName name="F6RY" localSheetId="35">[1]INPUT!#REF!</definedName>
    <definedName name="F6RY" localSheetId="46">[1]INPUT!#REF!</definedName>
    <definedName name="F6RY" localSheetId="40">[1]INPUT!#REF!</definedName>
    <definedName name="F6RY" localSheetId="3">[1]INPUT!#REF!</definedName>
    <definedName name="F6RY" localSheetId="12">[1]INPUT!#REF!</definedName>
    <definedName name="F6RY" localSheetId="15">[1]INPUT!#REF!</definedName>
    <definedName name="F6RY" localSheetId="44">[1]INPUT!#REF!</definedName>
    <definedName name="F6RY" localSheetId="43">[1]INPUT!#REF!</definedName>
    <definedName name="F6RY" localSheetId="42">[1]INPUT!#REF!</definedName>
    <definedName name="F6RY">[1]INPUT!#REF!</definedName>
    <definedName name="F7LX" localSheetId="4">[1]INPUT!#REF!</definedName>
    <definedName name="F7LX" localSheetId="13">[1]INPUT!#REF!</definedName>
    <definedName name="F7LX" localSheetId="35">[1]INPUT!#REF!</definedName>
    <definedName name="F7LX" localSheetId="46">[1]INPUT!#REF!</definedName>
    <definedName name="F7LX" localSheetId="40">[1]INPUT!#REF!</definedName>
    <definedName name="F7LX" localSheetId="3">[1]INPUT!#REF!</definedName>
    <definedName name="F7LX" localSheetId="12">[1]INPUT!#REF!</definedName>
    <definedName name="F7LX" localSheetId="15">[1]INPUT!#REF!</definedName>
    <definedName name="F7LX" localSheetId="44">[1]INPUT!#REF!</definedName>
    <definedName name="F7LX" localSheetId="43">[1]INPUT!#REF!</definedName>
    <definedName name="F7LX" localSheetId="42">[1]INPUT!#REF!</definedName>
    <definedName name="F7LX">[1]INPUT!#REF!</definedName>
    <definedName name="F7LY" localSheetId="4">[1]INPUT!#REF!</definedName>
    <definedName name="F7LY" localSheetId="13">[1]INPUT!#REF!</definedName>
    <definedName name="F7LY" localSheetId="35">[1]INPUT!#REF!</definedName>
    <definedName name="F7LY" localSheetId="46">[1]INPUT!#REF!</definedName>
    <definedName name="F7LY" localSheetId="40">[1]INPUT!#REF!</definedName>
    <definedName name="F7LY" localSheetId="3">[1]INPUT!#REF!</definedName>
    <definedName name="F7LY" localSheetId="12">[1]INPUT!#REF!</definedName>
    <definedName name="F7LY" localSheetId="15">[1]INPUT!#REF!</definedName>
    <definedName name="F7LY" localSheetId="44">[1]INPUT!#REF!</definedName>
    <definedName name="F7LY" localSheetId="43">[1]INPUT!#REF!</definedName>
    <definedName name="F7LY" localSheetId="42">[1]INPUT!#REF!</definedName>
    <definedName name="F7LY">[1]INPUT!#REF!</definedName>
    <definedName name="F7RX" localSheetId="4">[1]INPUT!#REF!</definedName>
    <definedName name="F7RX" localSheetId="13">[1]INPUT!#REF!</definedName>
    <definedName name="F7RX" localSheetId="35">[1]INPUT!#REF!</definedName>
    <definedName name="F7RX" localSheetId="46">[1]INPUT!#REF!</definedName>
    <definedName name="F7RX" localSheetId="40">[1]INPUT!#REF!</definedName>
    <definedName name="F7RX" localSheetId="3">[1]INPUT!#REF!</definedName>
    <definedName name="F7RX" localSheetId="12">[1]INPUT!#REF!</definedName>
    <definedName name="F7RX" localSheetId="15">[1]INPUT!#REF!</definedName>
    <definedName name="F7RX" localSheetId="44">[1]INPUT!#REF!</definedName>
    <definedName name="F7RX" localSheetId="43">[1]INPUT!#REF!</definedName>
    <definedName name="F7RX" localSheetId="42">[1]INPUT!#REF!</definedName>
    <definedName name="F7RX">[1]INPUT!#REF!</definedName>
    <definedName name="F7RY" localSheetId="4">[1]INPUT!#REF!</definedName>
    <definedName name="F7RY" localSheetId="13">[1]INPUT!#REF!</definedName>
    <definedName name="F7RY" localSheetId="35">[1]INPUT!#REF!</definedName>
    <definedName name="F7RY" localSheetId="46">[1]INPUT!#REF!</definedName>
    <definedName name="F7RY" localSheetId="40">[1]INPUT!#REF!</definedName>
    <definedName name="F7RY" localSheetId="3">[1]INPUT!#REF!</definedName>
    <definedName name="F7RY" localSheetId="12">[1]INPUT!#REF!</definedName>
    <definedName name="F7RY" localSheetId="15">[1]INPUT!#REF!</definedName>
    <definedName name="F7RY" localSheetId="44">[1]INPUT!#REF!</definedName>
    <definedName name="F7RY" localSheetId="43">[1]INPUT!#REF!</definedName>
    <definedName name="F7RY" localSheetId="42">[1]INPUT!#REF!</definedName>
    <definedName name="F7RY">[1]INPUT!#REF!</definedName>
    <definedName name="F8LX" localSheetId="4">[1]INPUT!#REF!</definedName>
    <definedName name="F8LX" localSheetId="13">[1]INPUT!#REF!</definedName>
    <definedName name="F8LX" localSheetId="35">[1]INPUT!#REF!</definedName>
    <definedName name="F8LX" localSheetId="46">[1]INPUT!#REF!</definedName>
    <definedName name="F8LX" localSheetId="40">[1]INPUT!#REF!</definedName>
    <definedName name="F8LX" localSheetId="3">[1]INPUT!#REF!</definedName>
    <definedName name="F8LX" localSheetId="12">[1]INPUT!#REF!</definedName>
    <definedName name="F8LX" localSheetId="15">[1]INPUT!#REF!</definedName>
    <definedName name="F8LX" localSheetId="44">[1]INPUT!#REF!</definedName>
    <definedName name="F8LX" localSheetId="43">[1]INPUT!#REF!</definedName>
    <definedName name="F8LX" localSheetId="42">[1]INPUT!#REF!</definedName>
    <definedName name="F8LX">[1]INPUT!#REF!</definedName>
    <definedName name="F8LY" localSheetId="4">[1]INPUT!#REF!</definedName>
    <definedName name="F8LY" localSheetId="13">[1]INPUT!#REF!</definedName>
    <definedName name="F8LY" localSheetId="35">[1]INPUT!#REF!</definedName>
    <definedName name="F8LY" localSheetId="46">[1]INPUT!#REF!</definedName>
    <definedName name="F8LY" localSheetId="40">[1]INPUT!#REF!</definedName>
    <definedName name="F8LY" localSheetId="3">[1]INPUT!#REF!</definedName>
    <definedName name="F8LY" localSheetId="12">[1]INPUT!#REF!</definedName>
    <definedName name="F8LY" localSheetId="15">[1]INPUT!#REF!</definedName>
    <definedName name="F8LY" localSheetId="44">[1]INPUT!#REF!</definedName>
    <definedName name="F8LY" localSheetId="43">[1]INPUT!#REF!</definedName>
    <definedName name="F8LY" localSheetId="42">[1]INPUT!#REF!</definedName>
    <definedName name="F8LY">[1]INPUT!#REF!</definedName>
    <definedName name="F8RX" localSheetId="4">[1]INPUT!#REF!</definedName>
    <definedName name="F8RX" localSheetId="13">[1]INPUT!#REF!</definedName>
    <definedName name="F8RX" localSheetId="35">[1]INPUT!#REF!</definedName>
    <definedName name="F8RX" localSheetId="46">[1]INPUT!#REF!</definedName>
    <definedName name="F8RX" localSheetId="40">[1]INPUT!#REF!</definedName>
    <definedName name="F8RX" localSheetId="3">[1]INPUT!#REF!</definedName>
    <definedName name="F8RX" localSheetId="12">[1]INPUT!#REF!</definedName>
    <definedName name="F8RX" localSheetId="15">[1]INPUT!#REF!</definedName>
    <definedName name="F8RX" localSheetId="44">[1]INPUT!#REF!</definedName>
    <definedName name="F8RX" localSheetId="43">[1]INPUT!#REF!</definedName>
    <definedName name="F8RX" localSheetId="42">[1]INPUT!#REF!</definedName>
    <definedName name="F8RX">[1]INPUT!#REF!</definedName>
    <definedName name="F8RY" localSheetId="4">[1]INPUT!#REF!</definedName>
    <definedName name="F8RY" localSheetId="13">[1]INPUT!#REF!</definedName>
    <definedName name="F8RY" localSheetId="35">[1]INPUT!#REF!</definedName>
    <definedName name="F8RY" localSheetId="46">[1]INPUT!#REF!</definedName>
    <definedName name="F8RY" localSheetId="40">[1]INPUT!#REF!</definedName>
    <definedName name="F8RY" localSheetId="3">[1]INPUT!#REF!</definedName>
    <definedName name="F8RY" localSheetId="12">[1]INPUT!#REF!</definedName>
    <definedName name="F8RY" localSheetId="15">[1]INPUT!#REF!</definedName>
    <definedName name="F8RY" localSheetId="44">[1]INPUT!#REF!</definedName>
    <definedName name="F8RY" localSheetId="43">[1]INPUT!#REF!</definedName>
    <definedName name="F8RY" localSheetId="42">[1]INPUT!#REF!</definedName>
    <definedName name="F8RY">[1]INPUT!#REF!</definedName>
    <definedName name="F9LX" localSheetId="4">[1]INPUT!#REF!</definedName>
    <definedName name="F9LX" localSheetId="13">[1]INPUT!#REF!</definedName>
    <definedName name="F9LX" localSheetId="35">[1]INPUT!#REF!</definedName>
    <definedName name="F9LX" localSheetId="46">[1]INPUT!#REF!</definedName>
    <definedName name="F9LX" localSheetId="40">[1]INPUT!#REF!</definedName>
    <definedName name="F9LX" localSheetId="3">[1]INPUT!#REF!</definedName>
    <definedName name="F9LX" localSheetId="12">[1]INPUT!#REF!</definedName>
    <definedName name="F9LX" localSheetId="15">[1]INPUT!#REF!</definedName>
    <definedName name="F9LX" localSheetId="44">[1]INPUT!#REF!</definedName>
    <definedName name="F9LX" localSheetId="43">[1]INPUT!#REF!</definedName>
    <definedName name="F9LX" localSheetId="42">[1]INPUT!#REF!</definedName>
    <definedName name="F9LX">[1]INPUT!#REF!</definedName>
    <definedName name="F9LY" localSheetId="4">[1]INPUT!#REF!</definedName>
    <definedName name="F9LY" localSheetId="13">[1]INPUT!#REF!</definedName>
    <definedName name="F9LY" localSheetId="35">[1]INPUT!#REF!</definedName>
    <definedName name="F9LY" localSheetId="46">[1]INPUT!#REF!</definedName>
    <definedName name="F9LY" localSheetId="40">[1]INPUT!#REF!</definedName>
    <definedName name="F9LY" localSheetId="3">[1]INPUT!#REF!</definedName>
    <definedName name="F9LY" localSheetId="12">[1]INPUT!#REF!</definedName>
    <definedName name="F9LY" localSheetId="15">[1]INPUT!#REF!</definedName>
    <definedName name="F9LY" localSheetId="44">[1]INPUT!#REF!</definedName>
    <definedName name="F9LY" localSheetId="43">[1]INPUT!#REF!</definedName>
    <definedName name="F9LY" localSheetId="42">[1]INPUT!#REF!</definedName>
    <definedName name="F9LY">[1]INPUT!#REF!</definedName>
    <definedName name="F9RX" localSheetId="4">[1]INPUT!#REF!</definedName>
    <definedName name="F9RX" localSheetId="13">[1]INPUT!#REF!</definedName>
    <definedName name="F9RX" localSheetId="35">[1]INPUT!#REF!</definedName>
    <definedName name="F9RX" localSheetId="46">[1]INPUT!#REF!</definedName>
    <definedName name="F9RX" localSheetId="40">[1]INPUT!#REF!</definedName>
    <definedName name="F9RX" localSheetId="3">[1]INPUT!#REF!</definedName>
    <definedName name="F9RX" localSheetId="12">[1]INPUT!#REF!</definedName>
    <definedName name="F9RX" localSheetId="15">[1]INPUT!#REF!</definedName>
    <definedName name="F9RX" localSheetId="44">[1]INPUT!#REF!</definedName>
    <definedName name="F9RX" localSheetId="43">[1]INPUT!#REF!</definedName>
    <definedName name="F9RX" localSheetId="42">[1]INPUT!#REF!</definedName>
    <definedName name="F9RX">[1]INPUT!#REF!</definedName>
    <definedName name="F9RY" localSheetId="4">[1]INPUT!#REF!</definedName>
    <definedName name="F9RY" localSheetId="13">[1]INPUT!#REF!</definedName>
    <definedName name="F9RY" localSheetId="35">[1]INPUT!#REF!</definedName>
    <definedName name="F9RY" localSheetId="46">[1]INPUT!#REF!</definedName>
    <definedName name="F9RY" localSheetId="40">[1]INPUT!#REF!</definedName>
    <definedName name="F9RY" localSheetId="3">[1]INPUT!#REF!</definedName>
    <definedName name="F9RY" localSheetId="12">[1]INPUT!#REF!</definedName>
    <definedName name="F9RY" localSheetId="15">[1]INPUT!#REF!</definedName>
    <definedName name="F9RY" localSheetId="44">[1]INPUT!#REF!</definedName>
    <definedName name="F9RY" localSheetId="43">[1]INPUT!#REF!</definedName>
    <definedName name="F9RY" localSheetId="42">[1]INPUT!#REF!</definedName>
    <definedName name="F9RY">[1]INPUT!#REF!</definedName>
    <definedName name="FC" localSheetId="4">[13]법면블럭!#REF!</definedName>
    <definedName name="FC" localSheetId="13">[13]법면블럭!#REF!</definedName>
    <definedName name="FC" localSheetId="28">#REF!</definedName>
    <definedName name="FC" localSheetId="35">#REF!</definedName>
    <definedName name="FC" localSheetId="40">#REF!</definedName>
    <definedName name="FC" localSheetId="25">#REF!</definedName>
    <definedName name="FC" localSheetId="26">[14]법면블럭!#REF!</definedName>
    <definedName name="FC" localSheetId="44">#REF!</definedName>
    <definedName name="FC" localSheetId="42">#REF!</definedName>
    <definedName name="FC">#REF!</definedName>
    <definedName name="fdgshf" localSheetId="38" hidden="1">{#N/A,#N/A,FALSE,"포장1";#N/A,#N/A,FALSE,"포장1"}</definedName>
    <definedName name="fdgshf" localSheetId="14" hidden="1">{#N/A,#N/A,FALSE,"포장1";#N/A,#N/A,FALSE,"포장1"}</definedName>
    <definedName name="fdgshf" localSheetId="4" hidden="1">{#N/A,#N/A,FALSE,"포장1";#N/A,#N/A,FALSE,"포장1"}</definedName>
    <definedName name="fdgshf" localSheetId="13" hidden="1">{#N/A,#N/A,FALSE,"포장1";#N/A,#N/A,FALSE,"포장1"}</definedName>
    <definedName name="fdgshf" localSheetId="28" hidden="1">{#N/A,#N/A,FALSE,"포장1";#N/A,#N/A,FALSE,"포장1"}</definedName>
    <definedName name="fdgshf" localSheetId="34" hidden="1">{#N/A,#N/A,FALSE,"포장1";#N/A,#N/A,FALSE,"포장1"}</definedName>
    <definedName name="fdgshf" localSheetId="35" hidden="1">{#N/A,#N/A,FALSE,"포장1";#N/A,#N/A,FALSE,"포장1"}</definedName>
    <definedName name="fdgshf" localSheetId="25" hidden="1">{#N/A,#N/A,FALSE,"포장1";#N/A,#N/A,FALSE,"포장1"}</definedName>
    <definedName name="fdgshf" localSheetId="41" hidden="1">{#N/A,#N/A,FALSE,"포장1";#N/A,#N/A,FALSE,"포장1"}</definedName>
    <definedName name="fdgshf" localSheetId="26" hidden="1">{#N/A,#N/A,FALSE,"포장1";#N/A,#N/A,FALSE,"포장1"}</definedName>
    <definedName name="fdgshf" localSheetId="45" hidden="1">{#N/A,#N/A,FALSE,"포장1";#N/A,#N/A,FALSE,"포장1"}</definedName>
    <definedName name="fdgshf" localSheetId="50" hidden="1">{#N/A,#N/A,FALSE,"포장1";#N/A,#N/A,FALSE,"포장1"}</definedName>
    <definedName name="fdgshf" localSheetId="29" hidden="1">{#N/A,#N/A,FALSE,"포장1";#N/A,#N/A,FALSE,"포장1"}</definedName>
    <definedName name="fdgshf" localSheetId="42" hidden="1">{#N/A,#N/A,FALSE,"포장1";#N/A,#N/A,FALSE,"포장1"}</definedName>
    <definedName name="fdgshf" hidden="1">{#N/A,#N/A,FALSE,"포장1";#N/A,#N/A,FALSE,"포장1"}</definedName>
    <definedName name="fdhevwtec" localSheetId="38" hidden="1">{#N/A,#N/A,FALSE,"구조1"}</definedName>
    <definedName name="fdhevwtec" localSheetId="14" hidden="1">{#N/A,#N/A,FALSE,"구조1"}</definedName>
    <definedName name="fdhevwtec" localSheetId="4" hidden="1">{#N/A,#N/A,FALSE,"구조1"}</definedName>
    <definedName name="fdhevwtec" localSheetId="13" hidden="1">{#N/A,#N/A,FALSE,"구조1"}</definedName>
    <definedName name="fdhevwtec" localSheetId="28" hidden="1">{#N/A,#N/A,FALSE,"구조1"}</definedName>
    <definedName name="fdhevwtec" localSheetId="34" hidden="1">{#N/A,#N/A,FALSE,"구조1"}</definedName>
    <definedName name="fdhevwtec" localSheetId="35" hidden="1">{#N/A,#N/A,FALSE,"구조1"}</definedName>
    <definedName name="fdhevwtec" localSheetId="25" hidden="1">{#N/A,#N/A,FALSE,"구조1"}</definedName>
    <definedName name="fdhevwtec" localSheetId="41" hidden="1">{#N/A,#N/A,FALSE,"구조1"}</definedName>
    <definedName name="fdhevwtec" localSheetId="26" hidden="1">{#N/A,#N/A,FALSE,"구조1"}</definedName>
    <definedName name="fdhevwtec" localSheetId="45" hidden="1">{#N/A,#N/A,FALSE,"구조1"}</definedName>
    <definedName name="fdhevwtec" localSheetId="50" hidden="1">{#N/A,#N/A,FALSE,"구조1"}</definedName>
    <definedName name="fdhevwtec" localSheetId="29" hidden="1">{#N/A,#N/A,FALSE,"구조1"}</definedName>
    <definedName name="fdhevwtec" localSheetId="42" hidden="1">{#N/A,#N/A,FALSE,"구조1"}</definedName>
    <definedName name="fdhevwtec" hidden="1">{#N/A,#N/A,FALSE,"구조1"}</definedName>
    <definedName name="fdhevwtecc" localSheetId="38" hidden="1">{#N/A,#N/A,FALSE,"구조1"}</definedName>
    <definedName name="fdhevwtecc" localSheetId="14" hidden="1">{#N/A,#N/A,FALSE,"구조1"}</definedName>
    <definedName name="fdhevwtecc" localSheetId="4" hidden="1">{#N/A,#N/A,FALSE,"구조1"}</definedName>
    <definedName name="fdhevwtecc" localSheetId="13" hidden="1">{#N/A,#N/A,FALSE,"구조1"}</definedName>
    <definedName name="fdhevwtecc" localSheetId="28" hidden="1">{#N/A,#N/A,FALSE,"구조1"}</definedName>
    <definedName name="fdhevwtecc" localSheetId="34" hidden="1">{#N/A,#N/A,FALSE,"구조1"}</definedName>
    <definedName name="fdhevwtecc" localSheetId="35" hidden="1">{#N/A,#N/A,FALSE,"구조1"}</definedName>
    <definedName name="fdhevwtecc" localSheetId="25" hidden="1">{#N/A,#N/A,FALSE,"구조1"}</definedName>
    <definedName name="fdhevwtecc" localSheetId="41" hidden="1">{#N/A,#N/A,FALSE,"구조1"}</definedName>
    <definedName name="fdhevwtecc" localSheetId="26" hidden="1">{#N/A,#N/A,FALSE,"구조1"}</definedName>
    <definedName name="fdhevwtecc" localSheetId="45" hidden="1">{#N/A,#N/A,FALSE,"구조1"}</definedName>
    <definedName name="fdhevwtecc" localSheetId="50" hidden="1">{#N/A,#N/A,FALSE,"구조1"}</definedName>
    <definedName name="fdhevwtecc" localSheetId="29" hidden="1">{#N/A,#N/A,FALSE,"구조1"}</definedName>
    <definedName name="fdhevwtecc" localSheetId="42" hidden="1">{#N/A,#N/A,FALSE,"구조1"}</definedName>
    <definedName name="fdhevwtecc" hidden="1">{#N/A,#N/A,FALSE,"구조1"}</definedName>
    <definedName name="fdsa" localSheetId="38">BlankMacro1</definedName>
    <definedName name="fdsa" localSheetId="14">BlankMacro1</definedName>
    <definedName name="fdsa" localSheetId="4">BlankMacro1</definedName>
    <definedName name="fdsa" localSheetId="13">BlankMacro1</definedName>
    <definedName name="fdsa" localSheetId="28">BlankMacro1</definedName>
    <definedName name="fdsa" localSheetId="34">BlankMacro1</definedName>
    <definedName name="fdsa" localSheetId="35">BlankMacro1</definedName>
    <definedName name="fdsa" localSheetId="46">BlankMacro1</definedName>
    <definedName name="fdsa" localSheetId="40">BlankMacro1</definedName>
    <definedName name="fdsa" localSheetId="3">BlankMacro1</definedName>
    <definedName name="fdsa" localSheetId="12">BlankMacro1</definedName>
    <definedName name="fdsa" localSheetId="15">BlankMacro1</definedName>
    <definedName name="fdsa" localSheetId="25">BlankMacro1</definedName>
    <definedName name="fdsa" localSheetId="26">BlankMacro1</definedName>
    <definedName name="fdsa" localSheetId="2">BlankMacro1</definedName>
    <definedName name="fdsa" localSheetId="44">BlankMacro1</definedName>
    <definedName name="fdsa" localSheetId="45">BlankMacro1</definedName>
    <definedName name="fdsa" localSheetId="50">BlankMacro1</definedName>
    <definedName name="fdsa" localSheetId="42">BlankMacro1</definedName>
    <definedName name="fdsa">BlankMacro1</definedName>
    <definedName name="FDSAF" localSheetId="14" hidden="1">#REF!</definedName>
    <definedName name="FDSAF" localSheetId="4" hidden="1">#REF!</definedName>
    <definedName name="FDSAF" localSheetId="13" hidden="1">#REF!</definedName>
    <definedName name="FDSAF" localSheetId="28" hidden="1">#REF!</definedName>
    <definedName name="FDSAF" localSheetId="34" hidden="1">#REF!</definedName>
    <definedName name="FDSAF" localSheetId="35" hidden="1">#REF!</definedName>
    <definedName name="FDSAF" localSheetId="46" hidden="1">#REF!</definedName>
    <definedName name="FDSAF" localSheetId="40" hidden="1">#REF!</definedName>
    <definedName name="FDSAF" localSheetId="25" hidden="1">#REF!</definedName>
    <definedName name="FDSAF" localSheetId="41" hidden="1">#REF!</definedName>
    <definedName name="FDSAF" localSheetId="26" hidden="1">#REF!</definedName>
    <definedName name="FDSAF" localSheetId="44" hidden="1">#REF!</definedName>
    <definedName name="FDSAF" localSheetId="45" hidden="1">#REF!</definedName>
    <definedName name="FDSAF" localSheetId="29" hidden="1">#REF!</definedName>
    <definedName name="FDSAF" localSheetId="42" hidden="1">#REF!</definedName>
    <definedName name="FDSAF" hidden="1">#REF!</definedName>
    <definedName name="fe" localSheetId="4" hidden="1">[16]날개벽수량표!#REF!</definedName>
    <definedName name="fe" localSheetId="13" hidden="1">[16]날개벽수량표!#REF!</definedName>
    <definedName name="fe" localSheetId="28" hidden="1">[16]날개벽수량표!#REF!</definedName>
    <definedName name="fe" localSheetId="34" hidden="1">[16]날개벽수량표!#REF!</definedName>
    <definedName name="fe" localSheetId="35" hidden="1">[16]날개벽수량표!#REF!</definedName>
    <definedName name="fe" localSheetId="40" hidden="1">[16]날개벽수량표!#REF!</definedName>
    <definedName name="fe" localSheetId="26" hidden="1">[16]날개벽수량표!#REF!</definedName>
    <definedName name="fe" localSheetId="44" hidden="1">[16]날개벽수량표!#REF!</definedName>
    <definedName name="fe" localSheetId="42" hidden="1">[16]날개벽수량표!#REF!</definedName>
    <definedName name="fe" hidden="1">[16]날개벽수량표!#REF!</definedName>
    <definedName name="FE10L" localSheetId="14">[26]INPUT!#REF!</definedName>
    <definedName name="FE10L" localSheetId="4">[26]INPUT!#REF!</definedName>
    <definedName name="FE10L" localSheetId="13">[26]INPUT!#REF!</definedName>
    <definedName name="FE10L" localSheetId="35">[26]INPUT!#REF!</definedName>
    <definedName name="FE10L" localSheetId="46">[26]INPUT!#REF!</definedName>
    <definedName name="FE10L" localSheetId="40">[26]INPUT!#REF!</definedName>
    <definedName name="FE10L" localSheetId="3">[26]INPUT!#REF!</definedName>
    <definedName name="FE10L" localSheetId="12">[26]INPUT!#REF!</definedName>
    <definedName name="FE10L" localSheetId="15">[26]INPUT!#REF!</definedName>
    <definedName name="FE10L" localSheetId="44">[26]INPUT!#REF!</definedName>
    <definedName name="FE10L" localSheetId="45">[26]INPUT!#REF!</definedName>
    <definedName name="FE10L" localSheetId="50">[26]INPUT!#REF!</definedName>
    <definedName name="FE10L" localSheetId="43">[26]INPUT!#REF!</definedName>
    <definedName name="FE10L" localSheetId="42">[26]INPUT!#REF!</definedName>
    <definedName name="FE10L">[26]INPUT!#REF!</definedName>
    <definedName name="FE10R" localSheetId="14">[26]INPUT!#REF!</definedName>
    <definedName name="FE10R" localSheetId="4">[26]INPUT!#REF!</definedName>
    <definedName name="FE10R" localSheetId="13">[26]INPUT!#REF!</definedName>
    <definedName name="FE10R" localSheetId="35">[26]INPUT!#REF!</definedName>
    <definedName name="FE10R" localSheetId="46">[26]INPUT!#REF!</definedName>
    <definedName name="FE10R" localSheetId="40">[26]INPUT!#REF!</definedName>
    <definedName name="FE10R" localSheetId="3">[26]INPUT!#REF!</definedName>
    <definedName name="FE10R" localSheetId="12">[26]INPUT!#REF!</definedName>
    <definedName name="FE10R" localSheetId="15">[26]INPUT!#REF!</definedName>
    <definedName name="FE10R" localSheetId="44">[26]INPUT!#REF!</definedName>
    <definedName name="FE10R" localSheetId="43">[26]INPUT!#REF!</definedName>
    <definedName name="FE10R" localSheetId="42">[26]INPUT!#REF!</definedName>
    <definedName name="FE10R">[26]INPUT!#REF!</definedName>
    <definedName name="FE3L" localSheetId="4">[26]INPUT!#REF!</definedName>
    <definedName name="FE3L" localSheetId="13">[26]INPUT!#REF!</definedName>
    <definedName name="FE3L" localSheetId="35">[26]INPUT!#REF!</definedName>
    <definedName name="FE3L" localSheetId="46">[26]INPUT!#REF!</definedName>
    <definedName name="FE3L" localSheetId="40">[26]INPUT!#REF!</definedName>
    <definedName name="FE3L" localSheetId="3">[26]INPUT!#REF!</definedName>
    <definedName name="FE3L" localSheetId="12">[26]INPUT!#REF!</definedName>
    <definedName name="FE3L" localSheetId="15">[26]INPUT!#REF!</definedName>
    <definedName name="FE3L" localSheetId="44">[26]INPUT!#REF!</definedName>
    <definedName name="FE3L" localSheetId="43">[26]INPUT!#REF!</definedName>
    <definedName name="FE3L" localSheetId="42">[26]INPUT!#REF!</definedName>
    <definedName name="FE3L">[26]INPUT!#REF!</definedName>
    <definedName name="FE3R" localSheetId="4">[26]INPUT!#REF!</definedName>
    <definedName name="FE3R" localSheetId="13">[26]INPUT!#REF!</definedName>
    <definedName name="FE3R" localSheetId="35">[26]INPUT!#REF!</definedName>
    <definedName name="FE3R" localSheetId="46">[26]INPUT!#REF!</definedName>
    <definedName name="FE3R" localSheetId="40">[26]INPUT!#REF!</definedName>
    <definedName name="FE3R" localSheetId="3">[26]INPUT!#REF!</definedName>
    <definedName name="FE3R" localSheetId="12">[26]INPUT!#REF!</definedName>
    <definedName name="FE3R" localSheetId="15">[26]INPUT!#REF!</definedName>
    <definedName name="FE3R" localSheetId="44">[26]INPUT!#REF!</definedName>
    <definedName name="FE3R" localSheetId="43">[26]INPUT!#REF!</definedName>
    <definedName name="FE3R" localSheetId="42">[26]INPUT!#REF!</definedName>
    <definedName name="FE3R">[26]INPUT!#REF!</definedName>
    <definedName name="FE4L" localSheetId="4">[26]INPUT!#REF!</definedName>
    <definedName name="FE4L" localSheetId="13">[26]INPUT!#REF!</definedName>
    <definedName name="FE4L" localSheetId="35">[26]INPUT!#REF!</definedName>
    <definedName name="FE4L" localSheetId="46">[26]INPUT!#REF!</definedName>
    <definedName name="FE4L" localSheetId="40">[26]INPUT!#REF!</definedName>
    <definedName name="FE4L" localSheetId="3">[26]INPUT!#REF!</definedName>
    <definedName name="FE4L" localSheetId="12">[26]INPUT!#REF!</definedName>
    <definedName name="FE4L" localSheetId="15">[26]INPUT!#REF!</definedName>
    <definedName name="FE4L" localSheetId="44">[26]INPUT!#REF!</definedName>
    <definedName name="FE4L" localSheetId="43">[26]INPUT!#REF!</definedName>
    <definedName name="FE4L" localSheetId="42">[26]INPUT!#REF!</definedName>
    <definedName name="FE4L">[26]INPUT!#REF!</definedName>
    <definedName name="FE4R" localSheetId="4">[26]INPUT!#REF!</definedName>
    <definedName name="FE4R" localSheetId="13">[26]INPUT!#REF!</definedName>
    <definedName name="FE4R" localSheetId="35">[26]INPUT!#REF!</definedName>
    <definedName name="FE4R" localSheetId="46">[26]INPUT!#REF!</definedName>
    <definedName name="FE4R" localSheetId="40">[26]INPUT!#REF!</definedName>
    <definedName name="FE4R" localSheetId="3">[26]INPUT!#REF!</definedName>
    <definedName name="FE4R" localSheetId="12">[26]INPUT!#REF!</definedName>
    <definedName name="FE4R" localSheetId="15">[26]INPUT!#REF!</definedName>
    <definedName name="FE4R" localSheetId="44">[26]INPUT!#REF!</definedName>
    <definedName name="FE4R" localSheetId="43">[26]INPUT!#REF!</definedName>
    <definedName name="FE4R" localSheetId="42">[26]INPUT!#REF!</definedName>
    <definedName name="FE4R">[26]INPUT!#REF!</definedName>
    <definedName name="FE5L" localSheetId="4">[26]INPUT!#REF!</definedName>
    <definedName name="FE5L" localSheetId="13">[26]INPUT!#REF!</definedName>
    <definedName name="FE5L" localSheetId="35">[26]INPUT!#REF!</definedName>
    <definedName name="FE5L" localSheetId="46">[26]INPUT!#REF!</definedName>
    <definedName name="FE5L" localSheetId="40">[26]INPUT!#REF!</definedName>
    <definedName name="FE5L" localSheetId="3">[26]INPUT!#REF!</definedName>
    <definedName name="FE5L" localSheetId="12">[26]INPUT!#REF!</definedName>
    <definedName name="FE5L" localSheetId="15">[26]INPUT!#REF!</definedName>
    <definedName name="FE5L" localSheetId="44">[26]INPUT!#REF!</definedName>
    <definedName name="FE5L" localSheetId="43">[26]INPUT!#REF!</definedName>
    <definedName name="FE5L" localSheetId="42">[26]INPUT!#REF!</definedName>
    <definedName name="FE5L">[26]INPUT!#REF!</definedName>
    <definedName name="FE5R" localSheetId="4">[26]INPUT!#REF!</definedName>
    <definedName name="FE5R" localSheetId="13">[26]INPUT!#REF!</definedName>
    <definedName name="FE5R" localSheetId="35">[26]INPUT!#REF!</definedName>
    <definedName name="FE5R" localSheetId="46">[26]INPUT!#REF!</definedName>
    <definedName name="FE5R" localSheetId="40">[26]INPUT!#REF!</definedName>
    <definedName name="FE5R" localSheetId="3">[26]INPUT!#REF!</definedName>
    <definedName name="FE5R" localSheetId="12">[26]INPUT!#REF!</definedName>
    <definedName name="FE5R" localSheetId="15">[26]INPUT!#REF!</definedName>
    <definedName name="FE5R" localSheetId="44">[26]INPUT!#REF!</definedName>
    <definedName name="FE5R" localSheetId="43">[26]INPUT!#REF!</definedName>
    <definedName name="FE5R" localSheetId="42">[26]INPUT!#REF!</definedName>
    <definedName name="FE5R">[26]INPUT!#REF!</definedName>
    <definedName name="FE6L" localSheetId="4">[26]INPUT!#REF!</definedName>
    <definedName name="FE6L" localSheetId="13">[26]INPUT!#REF!</definedName>
    <definedName name="FE6L" localSheetId="35">[26]INPUT!#REF!</definedName>
    <definedName name="FE6L" localSheetId="46">[26]INPUT!#REF!</definedName>
    <definedName name="FE6L" localSheetId="40">[26]INPUT!#REF!</definedName>
    <definedName name="FE6L" localSheetId="3">[26]INPUT!#REF!</definedName>
    <definedName name="FE6L" localSheetId="12">[26]INPUT!#REF!</definedName>
    <definedName name="FE6L" localSheetId="15">[26]INPUT!#REF!</definedName>
    <definedName name="FE6L" localSheetId="44">[26]INPUT!#REF!</definedName>
    <definedName name="FE6L" localSheetId="43">[26]INPUT!#REF!</definedName>
    <definedName name="FE6L" localSheetId="42">[26]INPUT!#REF!</definedName>
    <definedName name="FE6L">[26]INPUT!#REF!</definedName>
    <definedName name="FE6R" localSheetId="4">[26]INPUT!#REF!</definedName>
    <definedName name="FE6R" localSheetId="13">[26]INPUT!#REF!</definedName>
    <definedName name="FE6R" localSheetId="35">[26]INPUT!#REF!</definedName>
    <definedName name="FE6R" localSheetId="46">[26]INPUT!#REF!</definedName>
    <definedName name="FE6R" localSheetId="40">[26]INPUT!#REF!</definedName>
    <definedName name="FE6R" localSheetId="3">[26]INPUT!#REF!</definedName>
    <definedName name="FE6R" localSheetId="12">[26]INPUT!#REF!</definedName>
    <definedName name="FE6R" localSheetId="15">[26]INPUT!#REF!</definedName>
    <definedName name="FE6R" localSheetId="44">[26]INPUT!#REF!</definedName>
    <definedName name="FE6R" localSheetId="43">[26]INPUT!#REF!</definedName>
    <definedName name="FE6R" localSheetId="42">[26]INPUT!#REF!</definedName>
    <definedName name="FE6R">[26]INPUT!#REF!</definedName>
    <definedName name="FE7L" localSheetId="4">[26]INPUT!#REF!</definedName>
    <definedName name="FE7L" localSheetId="13">[26]INPUT!#REF!</definedName>
    <definedName name="FE7L" localSheetId="35">[26]INPUT!#REF!</definedName>
    <definedName name="FE7L" localSheetId="46">[26]INPUT!#REF!</definedName>
    <definedName name="FE7L" localSheetId="40">[26]INPUT!#REF!</definedName>
    <definedName name="FE7L" localSheetId="3">[26]INPUT!#REF!</definedName>
    <definedName name="FE7L" localSheetId="12">[26]INPUT!#REF!</definedName>
    <definedName name="FE7L" localSheetId="15">[26]INPUT!#REF!</definedName>
    <definedName name="FE7L" localSheetId="44">[26]INPUT!#REF!</definedName>
    <definedName name="FE7L" localSheetId="43">[26]INPUT!#REF!</definedName>
    <definedName name="FE7L" localSheetId="42">[26]INPUT!#REF!</definedName>
    <definedName name="FE7L">[26]INPUT!#REF!</definedName>
    <definedName name="FE7R" localSheetId="4">[26]INPUT!#REF!</definedName>
    <definedName name="FE7R" localSheetId="13">[26]INPUT!#REF!</definedName>
    <definedName name="FE7R" localSheetId="35">[26]INPUT!#REF!</definedName>
    <definedName name="FE7R" localSheetId="46">[26]INPUT!#REF!</definedName>
    <definedName name="FE7R" localSheetId="40">[26]INPUT!#REF!</definedName>
    <definedName name="FE7R" localSheetId="3">[26]INPUT!#REF!</definedName>
    <definedName name="FE7R" localSheetId="12">[26]INPUT!#REF!</definedName>
    <definedName name="FE7R" localSheetId="15">[26]INPUT!#REF!</definedName>
    <definedName name="FE7R" localSheetId="44">[26]INPUT!#REF!</definedName>
    <definedName name="FE7R" localSheetId="43">[26]INPUT!#REF!</definedName>
    <definedName name="FE7R" localSheetId="42">[26]INPUT!#REF!</definedName>
    <definedName name="FE7R">[26]INPUT!#REF!</definedName>
    <definedName name="FE8L" localSheetId="4">[26]INPUT!#REF!</definedName>
    <definedName name="FE8L" localSheetId="13">[26]INPUT!#REF!</definedName>
    <definedName name="FE8L" localSheetId="35">[26]INPUT!#REF!</definedName>
    <definedName name="FE8L" localSheetId="46">[26]INPUT!#REF!</definedName>
    <definedName name="FE8L" localSheetId="40">[26]INPUT!#REF!</definedName>
    <definedName name="FE8L" localSheetId="3">[26]INPUT!#REF!</definedName>
    <definedName name="FE8L" localSheetId="12">[26]INPUT!#REF!</definedName>
    <definedName name="FE8L" localSheetId="15">[26]INPUT!#REF!</definedName>
    <definedName name="FE8L" localSheetId="44">[26]INPUT!#REF!</definedName>
    <definedName name="FE8L" localSheetId="43">[26]INPUT!#REF!</definedName>
    <definedName name="FE8L" localSheetId="42">[26]INPUT!#REF!</definedName>
    <definedName name="FE8L">[26]INPUT!#REF!</definedName>
    <definedName name="FE8R" localSheetId="4">[26]INPUT!#REF!</definedName>
    <definedName name="FE8R" localSheetId="13">[26]INPUT!#REF!</definedName>
    <definedName name="FE8R" localSheetId="35">[26]INPUT!#REF!</definedName>
    <definedName name="FE8R" localSheetId="46">[26]INPUT!#REF!</definedName>
    <definedName name="FE8R" localSheetId="40">[26]INPUT!#REF!</definedName>
    <definedName name="FE8R" localSheetId="3">[26]INPUT!#REF!</definedName>
    <definedName name="FE8R" localSheetId="12">[26]INPUT!#REF!</definedName>
    <definedName name="FE8R" localSheetId="15">[26]INPUT!#REF!</definedName>
    <definedName name="FE8R" localSheetId="44">[26]INPUT!#REF!</definedName>
    <definedName name="FE8R" localSheetId="43">[26]INPUT!#REF!</definedName>
    <definedName name="FE8R" localSheetId="42">[26]INPUT!#REF!</definedName>
    <definedName name="FE8R">[26]INPUT!#REF!</definedName>
    <definedName name="FE9L" localSheetId="4">[26]INPUT!#REF!</definedName>
    <definedName name="FE9L" localSheetId="13">[26]INPUT!#REF!</definedName>
    <definedName name="FE9L" localSheetId="35">[26]INPUT!#REF!</definedName>
    <definedName name="FE9L" localSheetId="46">[26]INPUT!#REF!</definedName>
    <definedName name="FE9L" localSheetId="40">[26]INPUT!#REF!</definedName>
    <definedName name="FE9L" localSheetId="3">[26]INPUT!#REF!</definedName>
    <definedName name="FE9L" localSheetId="12">[26]INPUT!#REF!</definedName>
    <definedName name="FE9L" localSheetId="15">[26]INPUT!#REF!</definedName>
    <definedName name="FE9L" localSheetId="44">[26]INPUT!#REF!</definedName>
    <definedName name="FE9L" localSheetId="43">[26]INPUT!#REF!</definedName>
    <definedName name="FE9L" localSheetId="42">[26]INPUT!#REF!</definedName>
    <definedName name="FE9L">[26]INPUT!#REF!</definedName>
    <definedName name="FE9R" localSheetId="4">[26]INPUT!#REF!</definedName>
    <definedName name="FE9R" localSheetId="13">[26]INPUT!#REF!</definedName>
    <definedName name="FE9R" localSheetId="35">[26]INPUT!#REF!</definedName>
    <definedName name="FE9R" localSheetId="46">[26]INPUT!#REF!</definedName>
    <definedName name="FE9R" localSheetId="40">[26]INPUT!#REF!</definedName>
    <definedName name="FE9R" localSheetId="3">[26]INPUT!#REF!</definedName>
    <definedName name="FE9R" localSheetId="12">[26]INPUT!#REF!</definedName>
    <definedName name="FE9R" localSheetId="15">[26]INPUT!#REF!</definedName>
    <definedName name="FE9R" localSheetId="44">[26]INPUT!#REF!</definedName>
    <definedName name="FE9R" localSheetId="43">[26]INPUT!#REF!</definedName>
    <definedName name="FE9R" localSheetId="42">[26]INPUT!#REF!</definedName>
    <definedName name="FE9R">[26]INPUT!#REF!</definedName>
    <definedName name="fedgr" localSheetId="38" hidden="1">{#N/A,#N/A,FALSE,"배수1"}</definedName>
    <definedName name="fedgr" localSheetId="14" hidden="1">{#N/A,#N/A,FALSE,"배수1"}</definedName>
    <definedName name="fedgr" localSheetId="4" hidden="1">{#N/A,#N/A,FALSE,"배수1"}</definedName>
    <definedName name="fedgr" localSheetId="13" hidden="1">{#N/A,#N/A,FALSE,"배수1"}</definedName>
    <definedName name="fedgr" localSheetId="28" hidden="1">{#N/A,#N/A,FALSE,"배수1"}</definedName>
    <definedName name="fedgr" localSheetId="34" hidden="1">{#N/A,#N/A,FALSE,"배수1"}</definedName>
    <definedName name="fedgr" localSheetId="35" hidden="1">{#N/A,#N/A,FALSE,"배수1"}</definedName>
    <definedName name="fedgr" localSheetId="25" hidden="1">{#N/A,#N/A,FALSE,"배수1"}</definedName>
    <definedName name="fedgr" localSheetId="41" hidden="1">{#N/A,#N/A,FALSE,"배수1"}</definedName>
    <definedName name="fedgr" localSheetId="26" hidden="1">{#N/A,#N/A,FALSE,"배수1"}</definedName>
    <definedName name="fedgr" localSheetId="45" hidden="1">{#N/A,#N/A,FALSE,"배수1"}</definedName>
    <definedName name="fedgr" localSheetId="50" hidden="1">{#N/A,#N/A,FALSE,"배수1"}</definedName>
    <definedName name="fedgr" localSheetId="29" hidden="1">{#N/A,#N/A,FALSE,"배수1"}</definedName>
    <definedName name="fedgr" localSheetId="42" hidden="1">{#N/A,#N/A,FALSE,"배수1"}</definedName>
    <definedName name="fedgr" hidden="1">{#N/A,#N/A,FALSE,"배수1"}</definedName>
    <definedName name="fedgre" localSheetId="38" hidden="1">{#N/A,#N/A,FALSE,"배수1"}</definedName>
    <definedName name="fedgre" localSheetId="14" hidden="1">{#N/A,#N/A,FALSE,"배수1"}</definedName>
    <definedName name="fedgre" localSheetId="4" hidden="1">{#N/A,#N/A,FALSE,"배수1"}</definedName>
    <definedName name="fedgre" localSheetId="13" hidden="1">{#N/A,#N/A,FALSE,"배수1"}</definedName>
    <definedName name="fedgre" localSheetId="28" hidden="1">{#N/A,#N/A,FALSE,"배수1"}</definedName>
    <definedName name="fedgre" localSheetId="34" hidden="1">{#N/A,#N/A,FALSE,"배수1"}</definedName>
    <definedName name="fedgre" localSheetId="35" hidden="1">{#N/A,#N/A,FALSE,"배수1"}</definedName>
    <definedName name="fedgre" localSheetId="25" hidden="1">{#N/A,#N/A,FALSE,"배수1"}</definedName>
    <definedName name="fedgre" localSheetId="41" hidden="1">{#N/A,#N/A,FALSE,"배수1"}</definedName>
    <definedName name="fedgre" localSheetId="26" hidden="1">{#N/A,#N/A,FALSE,"배수1"}</definedName>
    <definedName name="fedgre" localSheetId="45" hidden="1">{#N/A,#N/A,FALSE,"배수1"}</definedName>
    <definedName name="fedgre" localSheetId="50" hidden="1">{#N/A,#N/A,FALSE,"배수1"}</definedName>
    <definedName name="fedgre" localSheetId="29" hidden="1">{#N/A,#N/A,FALSE,"배수1"}</definedName>
    <definedName name="fedgre" localSheetId="42" hidden="1">{#N/A,#N/A,FALSE,"배수1"}</definedName>
    <definedName name="fedgre" hidden="1">{#N/A,#N/A,FALSE,"배수1"}</definedName>
    <definedName name="FEEL" localSheetId="14">#REF!</definedName>
    <definedName name="FEEL" localSheetId="4">#REF!</definedName>
    <definedName name="FEEL" localSheetId="13">#REF!</definedName>
    <definedName name="FEEL" localSheetId="28">#REF!</definedName>
    <definedName name="FEEL" localSheetId="34">#REF!</definedName>
    <definedName name="FEEL" localSheetId="35">#REF!</definedName>
    <definedName name="FEEL" localSheetId="46">#REF!</definedName>
    <definedName name="FEEL" localSheetId="40">#REF!</definedName>
    <definedName name="FEEL" localSheetId="25">#REF!</definedName>
    <definedName name="FEEL" localSheetId="26">#REF!</definedName>
    <definedName name="FEEL" localSheetId="44">#REF!</definedName>
    <definedName name="FEEL" localSheetId="50">#REF!</definedName>
    <definedName name="FEEL" localSheetId="42">#REF!</definedName>
    <definedName name="FEEL">#REF!</definedName>
    <definedName name="FF" localSheetId="25">[34]배수공!$AH$11</definedName>
    <definedName name="FF" localSheetId="26">[40]배수공!$AH$11</definedName>
    <definedName name="FF" localSheetId="2">[34]배수공!$AH$11</definedName>
    <definedName name="FF" localSheetId="50">[36]배수공!$AH$11</definedName>
    <definedName name="FF" localSheetId="43">[37]배수공!$AH$11</definedName>
    <definedName name="FF">[36]배수공!$AH$11</definedName>
    <definedName name="FFF" localSheetId="14">#REF!</definedName>
    <definedName name="FFF" localSheetId="4">#REF!</definedName>
    <definedName name="FFF" localSheetId="13">#REF!</definedName>
    <definedName name="FFF" localSheetId="34">#REF!</definedName>
    <definedName name="FFF" localSheetId="35">#REF!</definedName>
    <definedName name="FFF" localSheetId="46">#REF!</definedName>
    <definedName name="FFF" localSheetId="40">#REF!</definedName>
    <definedName name="FFF" localSheetId="25">#REF!</definedName>
    <definedName name="FFF" localSheetId="26">#REF!</definedName>
    <definedName name="FFF" localSheetId="44">#REF!</definedName>
    <definedName name="FFF" localSheetId="50">#REF!</definedName>
    <definedName name="FFF" localSheetId="43">#REF!</definedName>
    <definedName name="FFF" localSheetId="42">#REF!</definedName>
    <definedName name="FFF">#REF!</definedName>
    <definedName name="FFFF" localSheetId="14">#REF!</definedName>
    <definedName name="FFFF" localSheetId="4">#REF!</definedName>
    <definedName name="FFFF" localSheetId="13">#REF!</definedName>
    <definedName name="FFFF" localSheetId="34">#REF!</definedName>
    <definedName name="FFFF" localSheetId="35">#REF!</definedName>
    <definedName name="FFFF" localSheetId="46">#REF!</definedName>
    <definedName name="FFFF" localSheetId="40">#REF!</definedName>
    <definedName name="FFFF" localSheetId="25">#REF!</definedName>
    <definedName name="FFFF" localSheetId="26">#REF!</definedName>
    <definedName name="FFFF" localSheetId="44">#REF!</definedName>
    <definedName name="FFFF" localSheetId="43">#REF!</definedName>
    <definedName name="FFFF" localSheetId="42">#REF!</definedName>
    <definedName name="FFFF">#REF!</definedName>
    <definedName name="ffffffffff" localSheetId="38" hidden="1">{#N/A,#N/A,FALSE,"골재소요량";#N/A,#N/A,FALSE,"골재소요량"}</definedName>
    <definedName name="ffffffffff" localSheetId="14" hidden="1">{#N/A,#N/A,FALSE,"골재소요량";#N/A,#N/A,FALSE,"골재소요량"}</definedName>
    <definedName name="ffffffffff" localSheetId="4" hidden="1">{#N/A,#N/A,FALSE,"골재소요량";#N/A,#N/A,FALSE,"골재소요량"}</definedName>
    <definedName name="ffffffffff" localSheetId="13" hidden="1">{#N/A,#N/A,FALSE,"골재소요량";#N/A,#N/A,FALSE,"골재소요량"}</definedName>
    <definedName name="ffffffffff" localSheetId="28" hidden="1">{#N/A,#N/A,FALSE,"골재소요량";#N/A,#N/A,FALSE,"골재소요량"}</definedName>
    <definedName name="ffffffffff" localSheetId="34" hidden="1">{#N/A,#N/A,FALSE,"골재소요량";#N/A,#N/A,FALSE,"골재소요량"}</definedName>
    <definedName name="ffffffffff" localSheetId="35" hidden="1">{#N/A,#N/A,FALSE,"골재소요량";#N/A,#N/A,FALSE,"골재소요량"}</definedName>
    <definedName name="ffffffffff" localSheetId="25" hidden="1">{#N/A,#N/A,FALSE,"골재소요량";#N/A,#N/A,FALSE,"골재소요량"}</definedName>
    <definedName name="ffffffffff" localSheetId="41" hidden="1">{#N/A,#N/A,FALSE,"골재소요량";#N/A,#N/A,FALSE,"골재소요량"}</definedName>
    <definedName name="ffffffffff" localSheetId="26" hidden="1">{#N/A,#N/A,FALSE,"골재소요량";#N/A,#N/A,FALSE,"골재소요량"}</definedName>
    <definedName name="ffffffffff" localSheetId="45" hidden="1">{#N/A,#N/A,FALSE,"골재소요량";#N/A,#N/A,FALSE,"골재소요량"}</definedName>
    <definedName name="ffffffffff" localSheetId="50" hidden="1">{#N/A,#N/A,FALSE,"골재소요량";#N/A,#N/A,FALSE,"골재소요량"}</definedName>
    <definedName name="ffffffffff" localSheetId="29" hidden="1">{#N/A,#N/A,FALSE,"골재소요량";#N/A,#N/A,FALSE,"골재소요량"}</definedName>
    <definedName name="ffffffffff" localSheetId="42" hidden="1">{#N/A,#N/A,FALSE,"골재소요량";#N/A,#N/A,FALSE,"골재소요량"}</definedName>
    <definedName name="ffffffffff" hidden="1">{#N/A,#N/A,FALSE,"골재소요량";#N/A,#N/A,FALSE,"골재소요량"}</definedName>
    <definedName name="FGG" localSheetId="38">BlankMacro1</definedName>
    <definedName name="FGG" localSheetId="14">BlankMacro1</definedName>
    <definedName name="FGG" localSheetId="4">BlankMacro1</definedName>
    <definedName name="FGG" localSheetId="13">BlankMacro1</definedName>
    <definedName name="FGG" localSheetId="28">BlankMacro1</definedName>
    <definedName name="FGG" localSheetId="34">BlankMacro1</definedName>
    <definedName name="FGG" localSheetId="35">BlankMacro1</definedName>
    <definedName name="FGG" localSheetId="46">BlankMacro1</definedName>
    <definedName name="FGG" localSheetId="40">BlankMacro1</definedName>
    <definedName name="FGG" localSheetId="3">BlankMacro1</definedName>
    <definedName name="FGG" localSheetId="12">BlankMacro1</definedName>
    <definedName name="FGG" localSheetId="15">BlankMacro1</definedName>
    <definedName name="FGG" localSheetId="25">BlankMacro1</definedName>
    <definedName name="FGG" localSheetId="26">BlankMacro1</definedName>
    <definedName name="FGG" localSheetId="2">BlankMacro1</definedName>
    <definedName name="FGG" localSheetId="44">BlankMacro1</definedName>
    <definedName name="FGG" localSheetId="45">BlankMacro1</definedName>
    <definedName name="FGG" localSheetId="50">BlankMacro1</definedName>
    <definedName name="FGG" localSheetId="42">BlankMacro1</definedName>
    <definedName name="FGG">BlankMacro1</definedName>
    <definedName name="fghdf" localSheetId="38">BlankMacro1</definedName>
    <definedName name="fghdf" localSheetId="4">BlankMacro1</definedName>
    <definedName name="fghdf" localSheetId="13">BlankMacro1</definedName>
    <definedName name="fghdf" localSheetId="28">BlankMacro1</definedName>
    <definedName name="fghdf" localSheetId="34">BlankMacro1</definedName>
    <definedName name="fghdf" localSheetId="35">BlankMacro1</definedName>
    <definedName name="fghdf" localSheetId="46">BlankMacro1</definedName>
    <definedName name="fghdf" localSheetId="40">BlankMacro1</definedName>
    <definedName name="fghdf" localSheetId="3">BlankMacro1</definedName>
    <definedName name="fghdf" localSheetId="12">BlankMacro1</definedName>
    <definedName name="fghdf" localSheetId="15">BlankMacro1</definedName>
    <definedName name="fghdf" localSheetId="25">BlankMacro1</definedName>
    <definedName name="fghdf" localSheetId="26">BlankMacro1</definedName>
    <definedName name="fghdf" localSheetId="2">BlankMacro1</definedName>
    <definedName name="fghdf" localSheetId="44">BlankMacro1</definedName>
    <definedName name="fghdf" localSheetId="42">BlankMacro1</definedName>
    <definedName name="fghdf">BlankMacro1</definedName>
    <definedName name="fghdff" localSheetId="14" hidden="1">#REF!</definedName>
    <definedName name="fghdff" localSheetId="4" hidden="1">#REF!</definedName>
    <definedName name="fghdff" localSheetId="13" hidden="1">#REF!</definedName>
    <definedName name="fghdff" localSheetId="28" hidden="1">#REF!</definedName>
    <definedName name="fghdff" localSheetId="34" hidden="1">#REF!</definedName>
    <definedName name="fghdff" localSheetId="35" hidden="1">#REF!</definedName>
    <definedName name="fghdff" localSheetId="46" hidden="1">#REF!</definedName>
    <definedName name="fghdff" localSheetId="40" hidden="1">#REF!</definedName>
    <definedName name="fghdff" localSheetId="25" hidden="1">#REF!</definedName>
    <definedName name="fghdff" localSheetId="41" hidden="1">#REF!</definedName>
    <definedName name="fghdff" localSheetId="26" hidden="1">#REF!</definedName>
    <definedName name="fghdff" localSheetId="44" hidden="1">#REF!</definedName>
    <definedName name="fghdff" localSheetId="45" hidden="1">#REF!</definedName>
    <definedName name="fghdff" localSheetId="29" hidden="1">#REF!</definedName>
    <definedName name="fghdff" localSheetId="42" hidden="1">#REF!</definedName>
    <definedName name="fghdff" hidden="1">#REF!</definedName>
    <definedName name="fgn" localSheetId="38" hidden="1">{#N/A,#N/A,FALSE,"구조2"}</definedName>
    <definedName name="fgn" localSheetId="14" hidden="1">{#N/A,#N/A,FALSE,"구조2"}</definedName>
    <definedName name="fgn" localSheetId="4" hidden="1">{#N/A,#N/A,FALSE,"구조2"}</definedName>
    <definedName name="fgn" localSheetId="13" hidden="1">{#N/A,#N/A,FALSE,"구조2"}</definedName>
    <definedName name="fgn" localSheetId="28" hidden="1">{#N/A,#N/A,FALSE,"구조2"}</definedName>
    <definedName name="fgn" localSheetId="34" hidden="1">{#N/A,#N/A,FALSE,"구조2"}</definedName>
    <definedName name="fgn" localSheetId="35" hidden="1">{#N/A,#N/A,FALSE,"구조2"}</definedName>
    <definedName name="fgn" localSheetId="25" hidden="1">{#N/A,#N/A,FALSE,"구조2"}</definedName>
    <definedName name="fgn" localSheetId="41" hidden="1">{#N/A,#N/A,FALSE,"구조2"}</definedName>
    <definedName name="fgn" localSheetId="26" hidden="1">{#N/A,#N/A,FALSE,"구조2"}</definedName>
    <definedName name="fgn" localSheetId="45" hidden="1">{#N/A,#N/A,FALSE,"구조2"}</definedName>
    <definedName name="fgn" localSheetId="50" hidden="1">{#N/A,#N/A,FALSE,"구조2"}</definedName>
    <definedName name="fgn" localSheetId="29" hidden="1">{#N/A,#N/A,FALSE,"구조2"}</definedName>
    <definedName name="fgn" localSheetId="42" hidden="1">{#N/A,#N/A,FALSE,"구조2"}</definedName>
    <definedName name="fgn" hidden="1">{#N/A,#N/A,FALSE,"구조2"}</definedName>
    <definedName name="fgnrt" localSheetId="38" hidden="1">{#N/A,#N/A,FALSE,"단가표지"}</definedName>
    <definedName name="fgnrt" localSheetId="14" hidden="1">{#N/A,#N/A,FALSE,"단가표지"}</definedName>
    <definedName name="fgnrt" localSheetId="4" hidden="1">{#N/A,#N/A,FALSE,"단가표지"}</definedName>
    <definedName name="fgnrt" localSheetId="13" hidden="1">{#N/A,#N/A,FALSE,"단가표지"}</definedName>
    <definedName name="fgnrt" localSheetId="28" hidden="1">{#N/A,#N/A,FALSE,"단가표지"}</definedName>
    <definedName name="fgnrt" localSheetId="34" hidden="1">{#N/A,#N/A,FALSE,"단가표지"}</definedName>
    <definedName name="fgnrt" localSheetId="35" hidden="1">{#N/A,#N/A,FALSE,"단가표지"}</definedName>
    <definedName name="fgnrt" localSheetId="25" hidden="1">{#N/A,#N/A,FALSE,"단가표지"}</definedName>
    <definedName name="fgnrt" localSheetId="41" hidden="1">{#N/A,#N/A,FALSE,"단가표지"}</definedName>
    <definedName name="fgnrt" localSheetId="26" hidden="1">{#N/A,#N/A,FALSE,"단가표지"}</definedName>
    <definedName name="fgnrt" localSheetId="45" hidden="1">{#N/A,#N/A,FALSE,"단가표지"}</definedName>
    <definedName name="fgnrt" localSheetId="50" hidden="1">{#N/A,#N/A,FALSE,"단가표지"}</definedName>
    <definedName name="fgnrt" localSheetId="29" hidden="1">{#N/A,#N/A,FALSE,"단가표지"}</definedName>
    <definedName name="fgnrt" localSheetId="42" hidden="1">{#N/A,#N/A,FALSE,"단가표지"}</definedName>
    <definedName name="fgnrt" hidden="1">{#N/A,#N/A,FALSE,"단가표지"}</definedName>
    <definedName name="fgsdf" localSheetId="38" hidden="1">{#N/A,#N/A,FALSE,"운반시간"}</definedName>
    <definedName name="fgsdf" localSheetId="14" hidden="1">{#N/A,#N/A,FALSE,"운반시간"}</definedName>
    <definedName name="fgsdf" localSheetId="4" hidden="1">{#N/A,#N/A,FALSE,"운반시간"}</definedName>
    <definedName name="fgsdf" localSheetId="13" hidden="1">{#N/A,#N/A,FALSE,"운반시간"}</definedName>
    <definedName name="fgsdf" localSheetId="28" hidden="1">{#N/A,#N/A,FALSE,"운반시간"}</definedName>
    <definedName name="fgsdf" localSheetId="34" hidden="1">{#N/A,#N/A,FALSE,"운반시간"}</definedName>
    <definedName name="fgsdf" localSheetId="35" hidden="1">{#N/A,#N/A,FALSE,"운반시간"}</definedName>
    <definedName name="fgsdf" localSheetId="25" hidden="1">{#N/A,#N/A,FALSE,"운반시간"}</definedName>
    <definedName name="fgsdf" localSheetId="41" hidden="1">{#N/A,#N/A,FALSE,"운반시간"}</definedName>
    <definedName name="fgsdf" localSheetId="26" hidden="1">{#N/A,#N/A,FALSE,"운반시간"}</definedName>
    <definedName name="fgsdf" localSheetId="45" hidden="1">{#N/A,#N/A,FALSE,"운반시간"}</definedName>
    <definedName name="fgsdf" localSheetId="50" hidden="1">{#N/A,#N/A,FALSE,"운반시간"}</definedName>
    <definedName name="fgsdf" localSheetId="29" hidden="1">{#N/A,#N/A,FALSE,"운반시간"}</definedName>
    <definedName name="fgsdf" localSheetId="42" hidden="1">{#N/A,#N/A,FALSE,"운반시간"}</definedName>
    <definedName name="fgsdf" hidden="1">{#N/A,#N/A,FALSE,"운반시간"}</definedName>
    <definedName name="fh" localSheetId="38" hidden="1">{#N/A,#N/A,FALSE,"속도"}</definedName>
    <definedName name="fh" localSheetId="14" hidden="1">{#N/A,#N/A,FALSE,"속도"}</definedName>
    <definedName name="fh" localSheetId="4" hidden="1">{#N/A,#N/A,FALSE,"속도"}</definedName>
    <definedName name="fh" localSheetId="13" hidden="1">{#N/A,#N/A,FALSE,"속도"}</definedName>
    <definedName name="fh" localSheetId="28" hidden="1">{#N/A,#N/A,FALSE,"속도"}</definedName>
    <definedName name="fh" localSheetId="34" hidden="1">{#N/A,#N/A,FALSE,"속도"}</definedName>
    <definedName name="fh" localSheetId="35" hidden="1">{#N/A,#N/A,FALSE,"속도"}</definedName>
    <definedName name="fh" localSheetId="25" hidden="1">{#N/A,#N/A,FALSE,"속도"}</definedName>
    <definedName name="fh" localSheetId="41" hidden="1">{#N/A,#N/A,FALSE,"속도"}</definedName>
    <definedName name="fh" localSheetId="26" hidden="1">{#N/A,#N/A,FALSE,"속도"}</definedName>
    <definedName name="fh" localSheetId="45" hidden="1">{#N/A,#N/A,FALSE,"속도"}</definedName>
    <definedName name="fh" localSheetId="50" hidden="1">{#N/A,#N/A,FALSE,"속도"}</definedName>
    <definedName name="fh" localSheetId="29" hidden="1">{#N/A,#N/A,FALSE,"속도"}</definedName>
    <definedName name="fh" localSheetId="42" hidden="1">{#N/A,#N/A,FALSE,"속도"}</definedName>
    <definedName name="fh" hidden="1">{#N/A,#N/A,FALSE,"속도"}</definedName>
    <definedName name="FH10L" localSheetId="38">[1]INPUT!#REF!</definedName>
    <definedName name="FH10L" localSheetId="14">[1]INPUT!#REF!</definedName>
    <definedName name="FH10L" localSheetId="4">[1]INPUT!#REF!</definedName>
    <definedName name="FH10L" localSheetId="13">[1]INPUT!#REF!</definedName>
    <definedName name="FH10L" localSheetId="28">[1]INPUT!#REF!</definedName>
    <definedName name="FH10L" localSheetId="35">[1]INPUT!#REF!</definedName>
    <definedName name="FH10L" localSheetId="46">[1]INPUT!#REF!</definedName>
    <definedName name="FH10L" localSheetId="40">[1]INPUT!#REF!</definedName>
    <definedName name="FH10L" localSheetId="3">[1]INPUT!#REF!</definedName>
    <definedName name="FH10L" localSheetId="12">[1]INPUT!#REF!</definedName>
    <definedName name="FH10L" localSheetId="15">[1]INPUT!#REF!</definedName>
    <definedName name="FH10L" localSheetId="44">[1]INPUT!#REF!</definedName>
    <definedName name="FH10L" localSheetId="45">[1]INPUT!#REF!</definedName>
    <definedName name="FH10L" localSheetId="50">[1]INPUT!#REF!</definedName>
    <definedName name="FH10L" localSheetId="43">[1]INPUT!#REF!</definedName>
    <definedName name="FH10L" localSheetId="42">[1]INPUT!#REF!</definedName>
    <definedName name="FH10L">[1]INPUT!#REF!</definedName>
    <definedName name="FH10R" localSheetId="14">[1]INPUT!#REF!</definedName>
    <definedName name="FH10R" localSheetId="4">[1]INPUT!#REF!</definedName>
    <definedName name="FH10R" localSheetId="13">[1]INPUT!#REF!</definedName>
    <definedName name="FH10R" localSheetId="35">[1]INPUT!#REF!</definedName>
    <definedName name="FH10R" localSheetId="46">[1]INPUT!#REF!</definedName>
    <definedName name="FH10R" localSheetId="40">[1]INPUT!#REF!</definedName>
    <definedName name="FH10R" localSheetId="3">[1]INPUT!#REF!</definedName>
    <definedName name="FH10R" localSheetId="12">[1]INPUT!#REF!</definedName>
    <definedName name="FH10R" localSheetId="15">[1]INPUT!#REF!</definedName>
    <definedName name="FH10R" localSheetId="44">[1]INPUT!#REF!</definedName>
    <definedName name="FH10R" localSheetId="43">[1]INPUT!#REF!</definedName>
    <definedName name="FH10R" localSheetId="42">[1]INPUT!#REF!</definedName>
    <definedName name="FH10R">[1]INPUT!#REF!</definedName>
    <definedName name="FH3L" localSheetId="4">[1]INPUT!#REF!</definedName>
    <definedName name="FH3L" localSheetId="13">[1]INPUT!#REF!</definedName>
    <definedName name="FH3L" localSheetId="35">[1]INPUT!#REF!</definedName>
    <definedName name="FH3L" localSheetId="46">[1]INPUT!#REF!</definedName>
    <definedName name="FH3L" localSheetId="40">[1]INPUT!#REF!</definedName>
    <definedName name="FH3L" localSheetId="3">[1]INPUT!#REF!</definedName>
    <definedName name="FH3L" localSheetId="12">[1]INPUT!#REF!</definedName>
    <definedName name="FH3L" localSheetId="15">[1]INPUT!#REF!</definedName>
    <definedName name="FH3L" localSheetId="44">[1]INPUT!#REF!</definedName>
    <definedName name="FH3L" localSheetId="43">[1]INPUT!#REF!</definedName>
    <definedName name="FH3L" localSheetId="42">[1]INPUT!#REF!</definedName>
    <definedName name="FH3L">[1]INPUT!#REF!</definedName>
    <definedName name="FH3R" localSheetId="4">[1]INPUT!#REF!</definedName>
    <definedName name="FH3R" localSheetId="13">[1]INPUT!#REF!</definedName>
    <definedName name="FH3R" localSheetId="35">[1]INPUT!#REF!</definedName>
    <definedName name="FH3R" localSheetId="46">[1]INPUT!#REF!</definedName>
    <definedName name="FH3R" localSheetId="40">[1]INPUT!#REF!</definedName>
    <definedName name="FH3R" localSheetId="3">[1]INPUT!#REF!</definedName>
    <definedName name="FH3R" localSheetId="12">[1]INPUT!#REF!</definedName>
    <definedName name="FH3R" localSheetId="15">[1]INPUT!#REF!</definedName>
    <definedName name="FH3R" localSheetId="44">[1]INPUT!#REF!</definedName>
    <definedName name="FH3R" localSheetId="43">[1]INPUT!#REF!</definedName>
    <definedName name="FH3R" localSheetId="42">[1]INPUT!#REF!</definedName>
    <definedName name="FH3R">[1]INPUT!#REF!</definedName>
    <definedName name="FH4L" localSheetId="4">[1]INPUT!#REF!</definedName>
    <definedName name="FH4L" localSheetId="13">[1]INPUT!#REF!</definedName>
    <definedName name="FH4L" localSheetId="35">[1]INPUT!#REF!</definedName>
    <definedName name="FH4L" localSheetId="46">[1]INPUT!#REF!</definedName>
    <definedName name="FH4L" localSheetId="40">[1]INPUT!#REF!</definedName>
    <definedName name="FH4L" localSheetId="3">[1]INPUT!#REF!</definedName>
    <definedName name="FH4L" localSheetId="12">[1]INPUT!#REF!</definedName>
    <definedName name="FH4L" localSheetId="15">[1]INPUT!#REF!</definedName>
    <definedName name="FH4L" localSheetId="44">[1]INPUT!#REF!</definedName>
    <definedName name="FH4L" localSheetId="43">[1]INPUT!#REF!</definedName>
    <definedName name="FH4L" localSheetId="42">[1]INPUT!#REF!</definedName>
    <definedName name="FH4L">[1]INPUT!#REF!</definedName>
    <definedName name="FH4R" localSheetId="4">[1]INPUT!#REF!</definedName>
    <definedName name="FH4R" localSheetId="13">[1]INPUT!#REF!</definedName>
    <definedName name="FH4R" localSheetId="35">[1]INPUT!#REF!</definedName>
    <definedName name="FH4R" localSheetId="46">[1]INPUT!#REF!</definedName>
    <definedName name="FH4R" localSheetId="40">[1]INPUT!#REF!</definedName>
    <definedName name="FH4R" localSheetId="3">[1]INPUT!#REF!</definedName>
    <definedName name="FH4R" localSheetId="12">[1]INPUT!#REF!</definedName>
    <definedName name="FH4R" localSheetId="15">[1]INPUT!#REF!</definedName>
    <definedName name="FH4R" localSheetId="44">[1]INPUT!#REF!</definedName>
    <definedName name="FH4R" localSheetId="43">[1]INPUT!#REF!</definedName>
    <definedName name="FH4R" localSheetId="42">[1]INPUT!#REF!</definedName>
    <definedName name="FH4R">[1]INPUT!#REF!</definedName>
    <definedName name="FH5L" localSheetId="4">[1]INPUT!#REF!</definedName>
    <definedName name="FH5L" localSheetId="13">[1]INPUT!#REF!</definedName>
    <definedName name="FH5L" localSheetId="35">[1]INPUT!#REF!</definedName>
    <definedName name="FH5L" localSheetId="46">[1]INPUT!#REF!</definedName>
    <definedName name="FH5L" localSheetId="40">[1]INPUT!#REF!</definedName>
    <definedName name="FH5L" localSheetId="3">[1]INPUT!#REF!</definedName>
    <definedName name="FH5L" localSheetId="12">[1]INPUT!#REF!</definedName>
    <definedName name="FH5L" localSheetId="15">[1]INPUT!#REF!</definedName>
    <definedName name="FH5L" localSheetId="44">[1]INPUT!#REF!</definedName>
    <definedName name="FH5L" localSheetId="43">[1]INPUT!#REF!</definedName>
    <definedName name="FH5L" localSheetId="42">[1]INPUT!#REF!</definedName>
    <definedName name="FH5L">[1]INPUT!#REF!</definedName>
    <definedName name="FH5R" localSheetId="4">[1]INPUT!#REF!</definedName>
    <definedName name="FH5R" localSheetId="13">[1]INPUT!#REF!</definedName>
    <definedName name="FH5R" localSheetId="35">[1]INPUT!#REF!</definedName>
    <definedName name="FH5R" localSheetId="46">[1]INPUT!#REF!</definedName>
    <definedName name="FH5R" localSheetId="40">[1]INPUT!#REF!</definedName>
    <definedName name="FH5R" localSheetId="3">[1]INPUT!#REF!</definedName>
    <definedName name="FH5R" localSheetId="12">[1]INPUT!#REF!</definedName>
    <definedName name="FH5R" localSheetId="15">[1]INPUT!#REF!</definedName>
    <definedName name="FH5R" localSheetId="44">[1]INPUT!#REF!</definedName>
    <definedName name="FH5R" localSheetId="43">[1]INPUT!#REF!</definedName>
    <definedName name="FH5R" localSheetId="42">[1]INPUT!#REF!</definedName>
    <definedName name="FH5R">[1]INPUT!#REF!</definedName>
    <definedName name="FH6L" localSheetId="4">[1]INPUT!#REF!</definedName>
    <definedName name="FH6L" localSheetId="13">[1]INPUT!#REF!</definedName>
    <definedName name="FH6L" localSheetId="35">[1]INPUT!#REF!</definedName>
    <definedName name="FH6L" localSheetId="46">[1]INPUT!#REF!</definedName>
    <definedName name="FH6L" localSheetId="40">[1]INPUT!#REF!</definedName>
    <definedName name="FH6L" localSheetId="3">[1]INPUT!#REF!</definedName>
    <definedName name="FH6L" localSheetId="12">[1]INPUT!#REF!</definedName>
    <definedName name="FH6L" localSheetId="15">[1]INPUT!#REF!</definedName>
    <definedName name="FH6L" localSheetId="44">[1]INPUT!#REF!</definedName>
    <definedName name="FH6L" localSheetId="43">[1]INPUT!#REF!</definedName>
    <definedName name="FH6L" localSheetId="42">[1]INPUT!#REF!</definedName>
    <definedName name="FH6L">[1]INPUT!#REF!</definedName>
    <definedName name="FH6R" localSheetId="4">[1]INPUT!#REF!</definedName>
    <definedName name="FH6R" localSheetId="13">[1]INPUT!#REF!</definedName>
    <definedName name="FH6R" localSheetId="35">[1]INPUT!#REF!</definedName>
    <definedName name="FH6R" localSheetId="46">[1]INPUT!#REF!</definedName>
    <definedName name="FH6R" localSheetId="40">[1]INPUT!#REF!</definedName>
    <definedName name="FH6R" localSheetId="3">[1]INPUT!#REF!</definedName>
    <definedName name="FH6R" localSheetId="12">[1]INPUT!#REF!</definedName>
    <definedName name="FH6R" localSheetId="15">[1]INPUT!#REF!</definedName>
    <definedName name="FH6R" localSheetId="44">[1]INPUT!#REF!</definedName>
    <definedName name="FH6R" localSheetId="43">[1]INPUT!#REF!</definedName>
    <definedName name="FH6R" localSheetId="42">[1]INPUT!#REF!</definedName>
    <definedName name="FH6R">[1]INPUT!#REF!</definedName>
    <definedName name="FH7L" localSheetId="4">[1]INPUT!#REF!</definedName>
    <definedName name="FH7L" localSheetId="13">[1]INPUT!#REF!</definedName>
    <definedName name="FH7L" localSheetId="35">[1]INPUT!#REF!</definedName>
    <definedName name="FH7L" localSheetId="46">[1]INPUT!#REF!</definedName>
    <definedName name="FH7L" localSheetId="40">[1]INPUT!#REF!</definedName>
    <definedName name="FH7L" localSheetId="3">[1]INPUT!#REF!</definedName>
    <definedName name="FH7L" localSheetId="12">[1]INPUT!#REF!</definedName>
    <definedName name="FH7L" localSheetId="15">[1]INPUT!#REF!</definedName>
    <definedName name="FH7L" localSheetId="44">[1]INPUT!#REF!</definedName>
    <definedName name="FH7L" localSheetId="43">[1]INPUT!#REF!</definedName>
    <definedName name="FH7L" localSheetId="42">[1]INPUT!#REF!</definedName>
    <definedName name="FH7L">[1]INPUT!#REF!</definedName>
    <definedName name="FH7R" localSheetId="4">[1]INPUT!#REF!</definedName>
    <definedName name="FH7R" localSheetId="13">[1]INPUT!#REF!</definedName>
    <definedName name="FH7R" localSheetId="35">[1]INPUT!#REF!</definedName>
    <definedName name="FH7R" localSheetId="46">[1]INPUT!#REF!</definedName>
    <definedName name="FH7R" localSheetId="40">[1]INPUT!#REF!</definedName>
    <definedName name="FH7R" localSheetId="3">[1]INPUT!#REF!</definedName>
    <definedName name="FH7R" localSheetId="12">[1]INPUT!#REF!</definedName>
    <definedName name="FH7R" localSheetId="15">[1]INPUT!#REF!</definedName>
    <definedName name="FH7R" localSheetId="44">[1]INPUT!#REF!</definedName>
    <definedName name="FH7R" localSheetId="43">[1]INPUT!#REF!</definedName>
    <definedName name="FH7R" localSheetId="42">[1]INPUT!#REF!</definedName>
    <definedName name="FH7R">[1]INPUT!#REF!</definedName>
    <definedName name="FH8L" localSheetId="4">[1]INPUT!#REF!</definedName>
    <definedName name="FH8L" localSheetId="13">[1]INPUT!#REF!</definedName>
    <definedName name="FH8L" localSheetId="35">[1]INPUT!#REF!</definedName>
    <definedName name="FH8L" localSheetId="46">[1]INPUT!#REF!</definedName>
    <definedName name="FH8L" localSheetId="40">[1]INPUT!#REF!</definedName>
    <definedName name="FH8L" localSheetId="3">[1]INPUT!#REF!</definedName>
    <definedName name="FH8L" localSheetId="12">[1]INPUT!#REF!</definedName>
    <definedName name="FH8L" localSheetId="15">[1]INPUT!#REF!</definedName>
    <definedName name="FH8L" localSheetId="44">[1]INPUT!#REF!</definedName>
    <definedName name="FH8L" localSheetId="43">[1]INPUT!#REF!</definedName>
    <definedName name="FH8L" localSheetId="42">[1]INPUT!#REF!</definedName>
    <definedName name="FH8L">[1]INPUT!#REF!</definedName>
    <definedName name="FH8R" localSheetId="4">[1]INPUT!#REF!</definedName>
    <definedName name="FH8R" localSheetId="13">[1]INPUT!#REF!</definedName>
    <definedName name="FH8R" localSheetId="35">[1]INPUT!#REF!</definedName>
    <definedName name="FH8R" localSheetId="46">[1]INPUT!#REF!</definedName>
    <definedName name="FH8R" localSheetId="40">[1]INPUT!#REF!</definedName>
    <definedName name="FH8R" localSheetId="3">[1]INPUT!#REF!</definedName>
    <definedName name="FH8R" localSheetId="12">[1]INPUT!#REF!</definedName>
    <definedName name="FH8R" localSheetId="15">[1]INPUT!#REF!</definedName>
    <definedName name="FH8R" localSheetId="44">[1]INPUT!#REF!</definedName>
    <definedName name="FH8R" localSheetId="43">[1]INPUT!#REF!</definedName>
    <definedName name="FH8R" localSheetId="42">[1]INPUT!#REF!</definedName>
    <definedName name="FH8R">[1]INPUT!#REF!</definedName>
    <definedName name="FH9L" localSheetId="4">[1]INPUT!#REF!</definedName>
    <definedName name="FH9L" localSheetId="13">[1]INPUT!#REF!</definedName>
    <definedName name="FH9L" localSheetId="35">[1]INPUT!#REF!</definedName>
    <definedName name="FH9L" localSheetId="46">[1]INPUT!#REF!</definedName>
    <definedName name="FH9L" localSheetId="40">[1]INPUT!#REF!</definedName>
    <definedName name="FH9L" localSheetId="3">[1]INPUT!#REF!</definedName>
    <definedName name="FH9L" localSheetId="12">[1]INPUT!#REF!</definedName>
    <definedName name="FH9L" localSheetId="15">[1]INPUT!#REF!</definedName>
    <definedName name="FH9L" localSheetId="44">[1]INPUT!#REF!</definedName>
    <definedName name="FH9L" localSheetId="43">[1]INPUT!#REF!</definedName>
    <definedName name="FH9L" localSheetId="42">[1]INPUT!#REF!</definedName>
    <definedName name="FH9L">[1]INPUT!#REF!</definedName>
    <definedName name="FH9R" localSheetId="4">[1]INPUT!#REF!</definedName>
    <definedName name="FH9R" localSheetId="13">[1]INPUT!#REF!</definedName>
    <definedName name="FH9R" localSheetId="35">[1]INPUT!#REF!</definedName>
    <definedName name="FH9R" localSheetId="46">[1]INPUT!#REF!</definedName>
    <definedName name="FH9R" localSheetId="40">[1]INPUT!#REF!</definedName>
    <definedName name="FH9R" localSheetId="3">[1]INPUT!#REF!</definedName>
    <definedName name="FH9R" localSheetId="12">[1]INPUT!#REF!</definedName>
    <definedName name="FH9R" localSheetId="15">[1]INPUT!#REF!</definedName>
    <definedName name="FH9R" localSheetId="44">[1]INPUT!#REF!</definedName>
    <definedName name="FH9R" localSheetId="43">[1]INPUT!#REF!</definedName>
    <definedName name="FH9R" localSheetId="42">[1]INPUT!#REF!</definedName>
    <definedName name="FH9R">[1]INPUT!#REF!</definedName>
    <definedName name="fkf" localSheetId="14" hidden="1">#REF!</definedName>
    <definedName name="fkf" localSheetId="4" hidden="1">#REF!</definedName>
    <definedName name="fkf" localSheetId="13" hidden="1">#REF!</definedName>
    <definedName name="fkf" localSheetId="28" hidden="1">#REF!</definedName>
    <definedName name="fkf" localSheetId="34" hidden="1">#REF!</definedName>
    <definedName name="fkf" localSheetId="35" hidden="1">#REF!</definedName>
    <definedName name="fkf" localSheetId="46" hidden="1">#REF!</definedName>
    <definedName name="fkf" localSheetId="40" hidden="1">#REF!</definedName>
    <definedName name="fkf" localSheetId="25" hidden="1">#REF!</definedName>
    <definedName name="fkf" localSheetId="41" hidden="1">#REF!</definedName>
    <definedName name="fkf" localSheetId="26" hidden="1">#REF!</definedName>
    <definedName name="fkf" localSheetId="44" hidden="1">#REF!</definedName>
    <definedName name="fkf" localSheetId="45" hidden="1">#REF!</definedName>
    <definedName name="fkf" localSheetId="29" hidden="1">#REF!</definedName>
    <definedName name="fkf" localSheetId="42" hidden="1">#REF!</definedName>
    <definedName name="fkf" hidden="1">#REF!</definedName>
    <definedName name="FN" localSheetId="38">[27]교각1!#REF!</definedName>
    <definedName name="FN" localSheetId="14">[27]교각1!#REF!</definedName>
    <definedName name="FN" localSheetId="4">[28]교각1!#REF!</definedName>
    <definedName name="FN" localSheetId="13">[28]교각1!#REF!</definedName>
    <definedName name="FN" localSheetId="28">[27]교각1!#REF!</definedName>
    <definedName name="FN" localSheetId="35">[27]교각1!#REF!</definedName>
    <definedName name="FN" localSheetId="46">[27]교각1!#REF!</definedName>
    <definedName name="FN" localSheetId="40">[27]교각1!#REF!</definedName>
    <definedName name="FN" localSheetId="3">[28]교각1!#REF!</definedName>
    <definedName name="FN" localSheetId="12">[28]교각1!#REF!</definedName>
    <definedName name="FN" localSheetId="15">[28]교각1!#REF!</definedName>
    <definedName name="FN" localSheetId="25">[29]교각1!#REF!</definedName>
    <definedName name="FN" localSheetId="26">[30]교각1!#REF!</definedName>
    <definedName name="FN" localSheetId="2">[29]교각1!#REF!</definedName>
    <definedName name="FN" localSheetId="44">[27]교각1!#REF!</definedName>
    <definedName name="FN" localSheetId="45">[27]교각1!#REF!</definedName>
    <definedName name="FN" localSheetId="50">[27]교각1!#REF!</definedName>
    <definedName name="FN" localSheetId="43">[31]교각1!#REF!</definedName>
    <definedName name="FN" localSheetId="42">[27]교각1!#REF!</definedName>
    <definedName name="FN">[28]교각1!#REF!</definedName>
    <definedName name="fng" localSheetId="38" hidden="1">{#N/A,#N/A,FALSE,"구조2"}</definedName>
    <definedName name="fng" localSheetId="14" hidden="1">{#N/A,#N/A,FALSE,"구조2"}</definedName>
    <definedName name="fng" localSheetId="4" hidden="1">{#N/A,#N/A,FALSE,"구조2"}</definedName>
    <definedName name="fng" localSheetId="13" hidden="1">{#N/A,#N/A,FALSE,"구조2"}</definedName>
    <definedName name="fng" localSheetId="28" hidden="1">{#N/A,#N/A,FALSE,"구조2"}</definedName>
    <definedName name="fng" localSheetId="34" hidden="1">{#N/A,#N/A,FALSE,"구조2"}</definedName>
    <definedName name="fng" localSheetId="35" hidden="1">{#N/A,#N/A,FALSE,"구조2"}</definedName>
    <definedName name="fng" localSheetId="25" hidden="1">{#N/A,#N/A,FALSE,"구조2"}</definedName>
    <definedName name="fng" localSheetId="41" hidden="1">{#N/A,#N/A,FALSE,"구조2"}</definedName>
    <definedName name="fng" localSheetId="26" hidden="1">{#N/A,#N/A,FALSE,"구조2"}</definedName>
    <definedName name="fng" localSheetId="45" hidden="1">{#N/A,#N/A,FALSE,"구조2"}</definedName>
    <definedName name="fng" localSheetId="50" hidden="1">{#N/A,#N/A,FALSE,"구조2"}</definedName>
    <definedName name="fng" localSheetId="29" hidden="1">{#N/A,#N/A,FALSE,"구조2"}</definedName>
    <definedName name="fng" localSheetId="42" hidden="1">{#N/A,#N/A,FALSE,"구조2"}</definedName>
    <definedName name="fng" hidden="1">{#N/A,#N/A,FALSE,"구조2"}</definedName>
    <definedName name="fngrt" localSheetId="38" hidden="1">{#N/A,#N/A,FALSE,"단가표지"}</definedName>
    <definedName name="fngrt" localSheetId="14" hidden="1">{#N/A,#N/A,FALSE,"단가표지"}</definedName>
    <definedName name="fngrt" localSheetId="4" hidden="1">{#N/A,#N/A,FALSE,"단가표지"}</definedName>
    <definedName name="fngrt" localSheetId="13" hidden="1">{#N/A,#N/A,FALSE,"단가표지"}</definedName>
    <definedName name="fngrt" localSheetId="28" hidden="1">{#N/A,#N/A,FALSE,"단가표지"}</definedName>
    <definedName name="fngrt" localSheetId="34" hidden="1">{#N/A,#N/A,FALSE,"단가표지"}</definedName>
    <definedName name="fngrt" localSheetId="35" hidden="1">{#N/A,#N/A,FALSE,"단가표지"}</definedName>
    <definedName name="fngrt" localSheetId="25" hidden="1">{#N/A,#N/A,FALSE,"단가표지"}</definedName>
    <definedName name="fngrt" localSheetId="41" hidden="1">{#N/A,#N/A,FALSE,"단가표지"}</definedName>
    <definedName name="fngrt" localSheetId="26" hidden="1">{#N/A,#N/A,FALSE,"단가표지"}</definedName>
    <definedName name="fngrt" localSheetId="45" hidden="1">{#N/A,#N/A,FALSE,"단가표지"}</definedName>
    <definedName name="fngrt" localSheetId="50" hidden="1">{#N/A,#N/A,FALSE,"단가표지"}</definedName>
    <definedName name="fngrt" localSheetId="29" hidden="1">{#N/A,#N/A,FALSE,"단가표지"}</definedName>
    <definedName name="fngrt" localSheetId="42" hidden="1">{#N/A,#N/A,FALSE,"단가표지"}</definedName>
    <definedName name="fngrt" hidden="1">{#N/A,#N/A,FALSE,"단가표지"}</definedName>
    <definedName name="FOOT1" localSheetId="4">[13]법면블럭!#REF!</definedName>
    <definedName name="FOOT1" localSheetId="13">[13]법면블럭!#REF!</definedName>
    <definedName name="FOOT1" localSheetId="35">[4]설계조건!#REF!</definedName>
    <definedName name="FOOT1" localSheetId="46">[4]설계조건!#REF!</definedName>
    <definedName name="FOOT1" localSheetId="40">[4]설계조건!#REF!</definedName>
    <definedName name="FOOT1" localSheetId="26">[14]법면블럭!#REF!</definedName>
    <definedName name="FOOT1" localSheetId="44">[4]설계조건!#REF!</definedName>
    <definedName name="FOOT1" localSheetId="42">[4]설계조건!#REF!</definedName>
    <definedName name="FOOT1">[4]설계조건!#REF!</definedName>
    <definedName name="FOOT2" localSheetId="4">[13]법면블럭!#REF!</definedName>
    <definedName name="FOOT2" localSheetId="13">[13]법면블럭!#REF!</definedName>
    <definedName name="FOOT2" localSheetId="35">[4]설계조건!#REF!</definedName>
    <definedName name="FOOT2" localSheetId="46">[4]설계조건!#REF!</definedName>
    <definedName name="FOOT2" localSheetId="40">[4]설계조건!#REF!</definedName>
    <definedName name="FOOT2" localSheetId="26">[14]법면블럭!#REF!</definedName>
    <definedName name="FOOT2" localSheetId="44">[4]설계조건!#REF!</definedName>
    <definedName name="FOOT2" localSheetId="42">[4]설계조건!#REF!</definedName>
    <definedName name="FOOT2">[4]설계조건!#REF!</definedName>
    <definedName name="FOOT3" localSheetId="4">[13]법면블럭!#REF!</definedName>
    <definedName name="FOOT3" localSheetId="13">[13]법면블럭!#REF!</definedName>
    <definedName name="FOOT3" localSheetId="35">[4]설계조건!#REF!</definedName>
    <definedName name="FOOT3" localSheetId="46">[4]설계조건!#REF!</definedName>
    <definedName name="FOOT3" localSheetId="40">[4]설계조건!#REF!</definedName>
    <definedName name="FOOT3" localSheetId="26">[14]법면블럭!#REF!</definedName>
    <definedName name="FOOT3" localSheetId="44">[4]설계조건!#REF!</definedName>
    <definedName name="FOOT3" localSheetId="42">[4]설계조건!#REF!</definedName>
    <definedName name="FOOT3">[4]설계조건!#REF!</definedName>
    <definedName name="frffff" localSheetId="4">#REF!</definedName>
    <definedName name="frffff" localSheetId="13">#REF!</definedName>
    <definedName name="frffff">#REF!</definedName>
    <definedName name="front" localSheetId="4">[13]법면블럭!#REF!</definedName>
    <definedName name="front" localSheetId="13">[13]법면블럭!#REF!</definedName>
    <definedName name="front" localSheetId="28">#REF!</definedName>
    <definedName name="front" localSheetId="35">#REF!</definedName>
    <definedName name="front" localSheetId="40">#REF!</definedName>
    <definedName name="front" localSheetId="25">#REF!</definedName>
    <definedName name="front" localSheetId="26">[14]법면블럭!#REF!</definedName>
    <definedName name="front" localSheetId="44">#REF!</definedName>
    <definedName name="front" localSheetId="42">#REF!</definedName>
    <definedName name="front">#REF!</definedName>
    <definedName name="fsafdasf" localSheetId="14" hidden="1">#REF!</definedName>
    <definedName name="fsafdasf" localSheetId="4" hidden="1">#REF!</definedName>
    <definedName name="fsafdasf" localSheetId="13" hidden="1">#REF!</definedName>
    <definedName name="fsafdasf" localSheetId="28" hidden="1">#REF!</definedName>
    <definedName name="fsafdasf" localSheetId="34" hidden="1">#REF!</definedName>
    <definedName name="fsafdasf" localSheetId="35" hidden="1">#REF!</definedName>
    <definedName name="fsafdasf" localSheetId="46" hidden="1">#REF!</definedName>
    <definedName name="fsafdasf" localSheetId="40" hidden="1">#REF!</definedName>
    <definedName name="fsafdasf" localSheetId="25" hidden="1">#REF!</definedName>
    <definedName name="fsafdasf" localSheetId="41" hidden="1">#REF!</definedName>
    <definedName name="fsafdasf" localSheetId="26" hidden="1">#REF!</definedName>
    <definedName name="fsafdasf" localSheetId="44" hidden="1">#REF!</definedName>
    <definedName name="fsafdasf" localSheetId="45" hidden="1">#REF!</definedName>
    <definedName name="fsafdasf" localSheetId="29" hidden="1">#REF!</definedName>
    <definedName name="fsafdasf" localSheetId="42" hidden="1">#REF!</definedName>
    <definedName name="fsafdasf" hidden="1">#REF!</definedName>
    <definedName name="FSD" localSheetId="14" hidden="1">#REF!</definedName>
    <definedName name="FSD" localSheetId="4" hidden="1">#REF!</definedName>
    <definedName name="FSD" localSheetId="13" hidden="1">#REF!</definedName>
    <definedName name="FSD" localSheetId="28" hidden="1">#REF!</definedName>
    <definedName name="FSD" localSheetId="34" hidden="1">#REF!</definedName>
    <definedName name="FSD" localSheetId="35" hidden="1">#REF!</definedName>
    <definedName name="FSD" localSheetId="46" hidden="1">#REF!</definedName>
    <definedName name="FSD" localSheetId="40" hidden="1">#REF!</definedName>
    <definedName name="FSD" localSheetId="25" hidden="1">#REF!</definedName>
    <definedName name="FSD" localSheetId="41" hidden="1">#REF!</definedName>
    <definedName name="FSD" localSheetId="26" hidden="1">#REF!</definedName>
    <definedName name="FSD" localSheetId="44" hidden="1">#REF!</definedName>
    <definedName name="FSD" localSheetId="45" hidden="1">#REF!</definedName>
    <definedName name="FSD" localSheetId="29" hidden="1">#REF!</definedName>
    <definedName name="FSD" localSheetId="42" hidden="1">#REF!</definedName>
    <definedName name="FSD" hidden="1">#REF!</definedName>
    <definedName name="FT10TL" localSheetId="38">[26]INPUT!#REF!</definedName>
    <definedName name="FT10TL" localSheetId="4">[26]INPUT!#REF!</definedName>
    <definedName name="FT10TL" localSheetId="13">[26]INPUT!#REF!</definedName>
    <definedName name="FT10TL" localSheetId="28">[26]INPUT!#REF!</definedName>
    <definedName name="FT10TL" localSheetId="34">[26]INPUT!#REF!</definedName>
    <definedName name="FT10TL" localSheetId="35">[26]INPUT!#REF!</definedName>
    <definedName name="FT10TL" localSheetId="46">[26]INPUT!#REF!</definedName>
    <definedName name="FT10TL" localSheetId="40">[26]INPUT!#REF!</definedName>
    <definedName name="FT10TL" localSheetId="3">[26]INPUT!#REF!</definedName>
    <definedName name="FT10TL" localSheetId="12">[26]INPUT!#REF!</definedName>
    <definedName name="FT10TL" localSheetId="15">[26]INPUT!#REF!</definedName>
    <definedName name="FT10TL" localSheetId="26">[26]INPUT!#REF!</definedName>
    <definedName name="FT10TL" localSheetId="44">[26]INPUT!#REF!</definedName>
    <definedName name="FT10TL" localSheetId="45">[26]INPUT!#REF!</definedName>
    <definedName name="FT10TL" localSheetId="43">[26]INPUT!#REF!</definedName>
    <definedName name="FT10TL" localSheetId="42">[26]INPUT!#REF!</definedName>
    <definedName name="FT10TL">[26]INPUT!#REF!</definedName>
    <definedName name="FT10TR" localSheetId="4">[26]INPUT!#REF!</definedName>
    <definedName name="FT10TR" localSheetId="13">[26]INPUT!#REF!</definedName>
    <definedName name="FT10TR" localSheetId="35">[26]INPUT!#REF!</definedName>
    <definedName name="FT10TR" localSheetId="46">[26]INPUT!#REF!</definedName>
    <definedName name="FT10TR" localSheetId="40">[26]INPUT!#REF!</definedName>
    <definedName name="FT10TR" localSheetId="3">[26]INPUT!#REF!</definedName>
    <definedName name="FT10TR" localSheetId="12">[26]INPUT!#REF!</definedName>
    <definedName name="FT10TR" localSheetId="15">[26]INPUT!#REF!</definedName>
    <definedName name="FT10TR" localSheetId="44">[26]INPUT!#REF!</definedName>
    <definedName name="FT10TR" localSheetId="43">[26]INPUT!#REF!</definedName>
    <definedName name="FT10TR" localSheetId="42">[26]INPUT!#REF!</definedName>
    <definedName name="FT10TR">[26]INPUT!#REF!</definedName>
    <definedName name="FT1TL">[26]INPUT!$A$13</definedName>
    <definedName name="FT1TR">[26]INPUT!$A$15</definedName>
    <definedName name="FT2TL">[26]INPUT!$A$43</definedName>
    <definedName name="FT2TR">[26]INPUT!$A$45</definedName>
    <definedName name="FT3TL" localSheetId="4">[26]INPUT!#REF!</definedName>
    <definedName name="FT3TL" localSheetId="13">[26]INPUT!#REF!</definedName>
    <definedName name="FT3TL" localSheetId="35">[26]INPUT!#REF!</definedName>
    <definedName name="FT3TL" localSheetId="46">[26]INPUT!#REF!</definedName>
    <definedName name="FT3TL" localSheetId="40">[26]INPUT!#REF!</definedName>
    <definedName name="FT3TL" localSheetId="3">[26]INPUT!#REF!</definedName>
    <definedName name="FT3TL" localSheetId="12">[26]INPUT!#REF!</definedName>
    <definedName name="FT3TL" localSheetId="15">[26]INPUT!#REF!</definedName>
    <definedName name="FT3TL" localSheetId="44">[26]INPUT!#REF!</definedName>
    <definedName name="FT3TL" localSheetId="43">[26]INPUT!#REF!</definedName>
    <definedName name="FT3TL" localSheetId="42">[26]INPUT!#REF!</definedName>
    <definedName name="FT3TL">[26]INPUT!#REF!</definedName>
    <definedName name="FT3TR" localSheetId="4">[26]INPUT!#REF!</definedName>
    <definedName name="FT3TR" localSheetId="13">[26]INPUT!#REF!</definedName>
    <definedName name="FT3TR" localSheetId="35">[26]INPUT!#REF!</definedName>
    <definedName name="FT3TR" localSheetId="46">[26]INPUT!#REF!</definedName>
    <definedName name="FT3TR" localSheetId="40">[26]INPUT!#REF!</definedName>
    <definedName name="FT3TR" localSheetId="3">[26]INPUT!#REF!</definedName>
    <definedName name="FT3TR" localSheetId="12">[26]INPUT!#REF!</definedName>
    <definedName name="FT3TR" localSheetId="15">[26]INPUT!#REF!</definedName>
    <definedName name="FT3TR" localSheetId="44">[26]INPUT!#REF!</definedName>
    <definedName name="FT3TR" localSheetId="43">[26]INPUT!#REF!</definedName>
    <definedName name="FT3TR" localSheetId="42">[26]INPUT!#REF!</definedName>
    <definedName name="FT3TR">[26]INPUT!#REF!</definedName>
    <definedName name="FT4TL" localSheetId="4">[26]INPUT!#REF!</definedName>
    <definedName name="FT4TL" localSheetId="13">[26]INPUT!#REF!</definedName>
    <definedName name="FT4TL" localSheetId="35">[26]INPUT!#REF!</definedName>
    <definedName name="FT4TL" localSheetId="46">[26]INPUT!#REF!</definedName>
    <definedName name="FT4TL" localSheetId="40">[26]INPUT!#REF!</definedName>
    <definedName name="FT4TL" localSheetId="3">[26]INPUT!#REF!</definedName>
    <definedName name="FT4TL" localSheetId="12">[26]INPUT!#REF!</definedName>
    <definedName name="FT4TL" localSheetId="15">[26]INPUT!#REF!</definedName>
    <definedName name="FT4TL" localSheetId="44">[26]INPUT!#REF!</definedName>
    <definedName name="FT4TL" localSheetId="43">[26]INPUT!#REF!</definedName>
    <definedName name="FT4TL" localSheetId="42">[26]INPUT!#REF!</definedName>
    <definedName name="FT4TL">[26]INPUT!#REF!</definedName>
    <definedName name="FT4TR" localSheetId="4">[26]INPUT!#REF!</definedName>
    <definedName name="FT4TR" localSheetId="13">[26]INPUT!#REF!</definedName>
    <definedName name="FT4TR" localSheetId="35">[26]INPUT!#REF!</definedName>
    <definedName name="FT4TR" localSheetId="46">[26]INPUT!#REF!</definedName>
    <definedName name="FT4TR" localSheetId="40">[26]INPUT!#REF!</definedName>
    <definedName name="FT4TR" localSheetId="3">[26]INPUT!#REF!</definedName>
    <definedName name="FT4TR" localSheetId="12">[26]INPUT!#REF!</definedName>
    <definedName name="FT4TR" localSheetId="15">[26]INPUT!#REF!</definedName>
    <definedName name="FT4TR" localSheetId="44">[26]INPUT!#REF!</definedName>
    <definedName name="FT4TR" localSheetId="43">[26]INPUT!#REF!</definedName>
    <definedName name="FT4TR" localSheetId="42">[26]INPUT!#REF!</definedName>
    <definedName name="FT4TR">[26]INPUT!#REF!</definedName>
    <definedName name="FT5TL" localSheetId="4">[26]INPUT!#REF!</definedName>
    <definedName name="FT5TL" localSheetId="13">[26]INPUT!#REF!</definedName>
    <definedName name="FT5TL" localSheetId="35">[26]INPUT!#REF!</definedName>
    <definedName name="FT5TL" localSheetId="46">[26]INPUT!#REF!</definedName>
    <definedName name="FT5TL" localSheetId="40">[26]INPUT!#REF!</definedName>
    <definedName name="FT5TL" localSheetId="3">[26]INPUT!#REF!</definedName>
    <definedName name="FT5TL" localSheetId="12">[26]INPUT!#REF!</definedName>
    <definedName name="FT5TL" localSheetId="15">[26]INPUT!#REF!</definedName>
    <definedName name="FT5TL" localSheetId="44">[26]INPUT!#REF!</definedName>
    <definedName name="FT5TL" localSheetId="43">[26]INPUT!#REF!</definedName>
    <definedName name="FT5TL" localSheetId="42">[26]INPUT!#REF!</definedName>
    <definedName name="FT5TL">[26]INPUT!#REF!</definedName>
    <definedName name="FT5TR" localSheetId="4">[26]INPUT!#REF!</definedName>
    <definedName name="FT5TR" localSheetId="13">[26]INPUT!#REF!</definedName>
    <definedName name="FT5TR" localSheetId="35">[26]INPUT!#REF!</definedName>
    <definedName name="FT5TR" localSheetId="46">[26]INPUT!#REF!</definedName>
    <definedName name="FT5TR" localSheetId="40">[26]INPUT!#REF!</definedName>
    <definedName name="FT5TR" localSheetId="3">[26]INPUT!#REF!</definedName>
    <definedName name="FT5TR" localSheetId="12">[26]INPUT!#REF!</definedName>
    <definedName name="FT5TR" localSheetId="15">[26]INPUT!#REF!</definedName>
    <definedName name="FT5TR" localSheetId="44">[26]INPUT!#REF!</definedName>
    <definedName name="FT5TR" localSheetId="43">[26]INPUT!#REF!</definedName>
    <definedName name="FT5TR" localSheetId="42">[26]INPUT!#REF!</definedName>
    <definedName name="FT5TR">[26]INPUT!#REF!</definedName>
    <definedName name="FT6TL" localSheetId="4">[26]INPUT!#REF!</definedName>
    <definedName name="FT6TL" localSheetId="13">[26]INPUT!#REF!</definedName>
    <definedName name="FT6TL" localSheetId="35">[26]INPUT!#REF!</definedName>
    <definedName name="FT6TL" localSheetId="46">[26]INPUT!#REF!</definedName>
    <definedName name="FT6TL" localSheetId="40">[26]INPUT!#REF!</definedName>
    <definedName name="FT6TL" localSheetId="3">[26]INPUT!#REF!</definedName>
    <definedName name="FT6TL" localSheetId="12">[26]INPUT!#REF!</definedName>
    <definedName name="FT6TL" localSheetId="15">[26]INPUT!#REF!</definedName>
    <definedName name="FT6TL" localSheetId="44">[26]INPUT!#REF!</definedName>
    <definedName name="FT6TL" localSheetId="43">[26]INPUT!#REF!</definedName>
    <definedName name="FT6TL" localSheetId="42">[26]INPUT!#REF!</definedName>
    <definedName name="FT6TL">[26]INPUT!#REF!</definedName>
    <definedName name="FT6TR" localSheetId="4">[26]INPUT!#REF!</definedName>
    <definedName name="FT6TR" localSheetId="13">[26]INPUT!#REF!</definedName>
    <definedName name="FT6TR" localSheetId="35">[26]INPUT!#REF!</definedName>
    <definedName name="FT6TR" localSheetId="46">[26]INPUT!#REF!</definedName>
    <definedName name="FT6TR" localSheetId="40">[26]INPUT!#REF!</definedName>
    <definedName name="FT6TR" localSheetId="3">[26]INPUT!#REF!</definedName>
    <definedName name="FT6TR" localSheetId="12">[26]INPUT!#REF!</definedName>
    <definedName name="FT6TR" localSheetId="15">[26]INPUT!#REF!</definedName>
    <definedName name="FT6TR" localSheetId="44">[26]INPUT!#REF!</definedName>
    <definedName name="FT6TR" localSheetId="43">[26]INPUT!#REF!</definedName>
    <definedName name="FT6TR" localSheetId="42">[26]INPUT!#REF!</definedName>
    <definedName name="FT6TR">[26]INPUT!#REF!</definedName>
    <definedName name="FT7TL" localSheetId="4">[26]INPUT!#REF!</definedName>
    <definedName name="FT7TL" localSheetId="13">[26]INPUT!#REF!</definedName>
    <definedName name="FT7TL" localSheetId="35">[26]INPUT!#REF!</definedName>
    <definedName name="FT7TL" localSheetId="46">[26]INPUT!#REF!</definedName>
    <definedName name="FT7TL" localSheetId="40">[26]INPUT!#REF!</definedName>
    <definedName name="FT7TL" localSheetId="3">[26]INPUT!#REF!</definedName>
    <definedName name="FT7TL" localSheetId="12">[26]INPUT!#REF!</definedName>
    <definedName name="FT7TL" localSheetId="15">[26]INPUT!#REF!</definedName>
    <definedName name="FT7TL" localSheetId="44">[26]INPUT!#REF!</definedName>
    <definedName name="FT7TL" localSheetId="43">[26]INPUT!#REF!</definedName>
    <definedName name="FT7TL" localSheetId="42">[26]INPUT!#REF!</definedName>
    <definedName name="FT7TL">[26]INPUT!#REF!</definedName>
    <definedName name="FT7TR" localSheetId="4">[26]INPUT!#REF!</definedName>
    <definedName name="FT7TR" localSheetId="13">[26]INPUT!#REF!</definedName>
    <definedName name="FT7TR" localSheetId="35">[26]INPUT!#REF!</definedName>
    <definedName name="FT7TR" localSheetId="46">[26]INPUT!#REF!</definedName>
    <definedName name="FT7TR" localSheetId="40">[26]INPUT!#REF!</definedName>
    <definedName name="FT7TR" localSheetId="3">[26]INPUT!#REF!</definedName>
    <definedName name="FT7TR" localSheetId="12">[26]INPUT!#REF!</definedName>
    <definedName name="FT7TR" localSheetId="15">[26]INPUT!#REF!</definedName>
    <definedName name="FT7TR" localSheetId="44">[26]INPUT!#REF!</definedName>
    <definedName name="FT7TR" localSheetId="43">[26]INPUT!#REF!</definedName>
    <definedName name="FT7TR" localSheetId="42">[26]INPUT!#REF!</definedName>
    <definedName name="FT7TR">[26]INPUT!#REF!</definedName>
    <definedName name="FT8TL" localSheetId="4">[26]INPUT!#REF!</definedName>
    <definedName name="FT8TL" localSheetId="13">[26]INPUT!#REF!</definedName>
    <definedName name="FT8TL" localSheetId="35">[26]INPUT!#REF!</definedName>
    <definedName name="FT8TL" localSheetId="46">[26]INPUT!#REF!</definedName>
    <definedName name="FT8TL" localSheetId="40">[26]INPUT!#REF!</definedName>
    <definedName name="FT8TL" localSheetId="3">[26]INPUT!#REF!</definedName>
    <definedName name="FT8TL" localSheetId="12">[26]INPUT!#REF!</definedName>
    <definedName name="FT8TL" localSheetId="15">[26]INPUT!#REF!</definedName>
    <definedName name="FT8TL" localSheetId="44">[26]INPUT!#REF!</definedName>
    <definedName name="FT8TL" localSheetId="43">[26]INPUT!#REF!</definedName>
    <definedName name="FT8TL" localSheetId="42">[26]INPUT!#REF!</definedName>
    <definedName name="FT8TL">[26]INPUT!#REF!</definedName>
    <definedName name="FT8TR" localSheetId="4">[26]INPUT!#REF!</definedName>
    <definedName name="FT8TR" localSheetId="13">[26]INPUT!#REF!</definedName>
    <definedName name="FT8TR" localSheetId="35">[26]INPUT!#REF!</definedName>
    <definedName name="FT8TR" localSheetId="46">[26]INPUT!#REF!</definedName>
    <definedName name="FT8TR" localSheetId="40">[26]INPUT!#REF!</definedName>
    <definedName name="FT8TR" localSheetId="3">[26]INPUT!#REF!</definedName>
    <definedName name="FT8TR" localSheetId="12">[26]INPUT!#REF!</definedName>
    <definedName name="FT8TR" localSheetId="15">[26]INPUT!#REF!</definedName>
    <definedName name="FT8TR" localSheetId="44">[26]INPUT!#REF!</definedName>
    <definedName name="FT8TR" localSheetId="43">[26]INPUT!#REF!</definedName>
    <definedName name="FT8TR" localSheetId="42">[26]INPUT!#REF!</definedName>
    <definedName name="FT8TR">[26]INPUT!#REF!</definedName>
    <definedName name="FT9TL" localSheetId="4">[26]INPUT!#REF!</definedName>
    <definedName name="FT9TL" localSheetId="13">[26]INPUT!#REF!</definedName>
    <definedName name="FT9TL" localSheetId="35">[26]INPUT!#REF!</definedName>
    <definedName name="FT9TL" localSheetId="46">[26]INPUT!#REF!</definedName>
    <definedName name="FT9TL" localSheetId="40">[26]INPUT!#REF!</definedName>
    <definedName name="FT9TL" localSheetId="3">[26]INPUT!#REF!</definedName>
    <definedName name="FT9TL" localSheetId="12">[26]INPUT!#REF!</definedName>
    <definedName name="FT9TL" localSheetId="15">[26]INPUT!#REF!</definedName>
    <definedName name="FT9TL" localSheetId="44">[26]INPUT!#REF!</definedName>
    <definedName name="FT9TL" localSheetId="43">[26]INPUT!#REF!</definedName>
    <definedName name="FT9TL" localSheetId="42">[26]INPUT!#REF!</definedName>
    <definedName name="FT9TL">[26]INPUT!#REF!</definedName>
    <definedName name="FT9TR" localSheetId="4">[26]INPUT!#REF!</definedName>
    <definedName name="FT9TR" localSheetId="13">[26]INPUT!#REF!</definedName>
    <definedName name="FT9TR" localSheetId="35">[26]INPUT!#REF!</definedName>
    <definedName name="FT9TR" localSheetId="46">[26]INPUT!#REF!</definedName>
    <definedName name="FT9TR" localSheetId="40">[26]INPUT!#REF!</definedName>
    <definedName name="FT9TR" localSheetId="3">[26]INPUT!#REF!</definedName>
    <definedName name="FT9TR" localSheetId="12">[26]INPUT!#REF!</definedName>
    <definedName name="FT9TR" localSheetId="15">[26]INPUT!#REF!</definedName>
    <definedName name="FT9TR" localSheetId="44">[26]INPUT!#REF!</definedName>
    <definedName name="FT9TR" localSheetId="43">[26]INPUT!#REF!</definedName>
    <definedName name="FT9TR" localSheetId="42">[26]INPUT!#REF!</definedName>
    <definedName name="FT9TR">[26]INPUT!#REF!</definedName>
    <definedName name="FTE10L" localSheetId="4">[26]INPUT!#REF!</definedName>
    <definedName name="FTE10L" localSheetId="13">[26]INPUT!#REF!</definedName>
    <definedName name="FTE10L" localSheetId="35">[26]INPUT!#REF!</definedName>
    <definedName name="FTE10L" localSheetId="46">[26]INPUT!#REF!</definedName>
    <definedName name="FTE10L" localSheetId="40">[26]INPUT!#REF!</definedName>
    <definedName name="FTE10L" localSheetId="3">[26]INPUT!#REF!</definedName>
    <definedName name="FTE10L" localSheetId="12">[26]INPUT!#REF!</definedName>
    <definedName name="FTE10L" localSheetId="15">[26]INPUT!#REF!</definedName>
    <definedName name="FTE10L" localSheetId="44">[26]INPUT!#REF!</definedName>
    <definedName name="FTE10L" localSheetId="43">[26]INPUT!#REF!</definedName>
    <definedName name="FTE10L" localSheetId="42">[26]INPUT!#REF!</definedName>
    <definedName name="FTE10L">[26]INPUT!#REF!</definedName>
    <definedName name="FTE10R" localSheetId="4">[26]INPUT!#REF!</definedName>
    <definedName name="FTE10R" localSheetId="13">[26]INPUT!#REF!</definedName>
    <definedName name="FTE10R" localSheetId="35">[26]INPUT!#REF!</definedName>
    <definedName name="FTE10R" localSheetId="46">[26]INPUT!#REF!</definedName>
    <definedName name="FTE10R" localSheetId="40">[26]INPUT!#REF!</definedName>
    <definedName name="FTE10R" localSheetId="3">[26]INPUT!#REF!</definedName>
    <definedName name="FTE10R" localSheetId="12">[26]INPUT!#REF!</definedName>
    <definedName name="FTE10R" localSheetId="15">[26]INPUT!#REF!</definedName>
    <definedName name="FTE10R" localSheetId="44">[26]INPUT!#REF!</definedName>
    <definedName name="FTE10R" localSheetId="43">[26]INPUT!#REF!</definedName>
    <definedName name="FTE10R" localSheetId="42">[26]INPUT!#REF!</definedName>
    <definedName name="FTE10R">[26]INPUT!#REF!</definedName>
    <definedName name="FTE3L" localSheetId="4">[26]INPUT!#REF!</definedName>
    <definedName name="FTE3L" localSheetId="13">[26]INPUT!#REF!</definedName>
    <definedName name="FTE3L" localSheetId="35">[26]INPUT!#REF!</definedName>
    <definedName name="FTE3L" localSheetId="46">[26]INPUT!#REF!</definedName>
    <definedName name="FTE3L" localSheetId="40">[26]INPUT!#REF!</definedName>
    <definedName name="FTE3L" localSheetId="3">[26]INPUT!#REF!</definedName>
    <definedName name="FTE3L" localSheetId="12">[26]INPUT!#REF!</definedName>
    <definedName name="FTE3L" localSheetId="15">[26]INPUT!#REF!</definedName>
    <definedName name="FTE3L" localSheetId="44">[26]INPUT!#REF!</definedName>
    <definedName name="FTE3L" localSheetId="43">[26]INPUT!#REF!</definedName>
    <definedName name="FTE3L" localSheetId="42">[26]INPUT!#REF!</definedName>
    <definedName name="FTE3L">[26]INPUT!#REF!</definedName>
    <definedName name="FTE3R" localSheetId="4">[26]INPUT!#REF!</definedName>
    <definedName name="FTE3R" localSheetId="13">[26]INPUT!#REF!</definedName>
    <definedName name="FTE3R" localSheetId="35">[26]INPUT!#REF!</definedName>
    <definedName name="FTE3R" localSheetId="46">[26]INPUT!#REF!</definedName>
    <definedName name="FTE3R" localSheetId="40">[26]INPUT!#REF!</definedName>
    <definedName name="FTE3R" localSheetId="3">[26]INPUT!#REF!</definedName>
    <definedName name="FTE3R" localSheetId="12">[26]INPUT!#REF!</definedName>
    <definedName name="FTE3R" localSheetId="15">[26]INPUT!#REF!</definedName>
    <definedName name="FTE3R" localSheetId="44">[26]INPUT!#REF!</definedName>
    <definedName name="FTE3R" localSheetId="43">[26]INPUT!#REF!</definedName>
    <definedName name="FTE3R" localSheetId="42">[26]INPUT!#REF!</definedName>
    <definedName name="FTE3R">[26]INPUT!#REF!</definedName>
    <definedName name="FTE4L" localSheetId="4">[26]INPUT!#REF!</definedName>
    <definedName name="FTE4L" localSheetId="13">[26]INPUT!#REF!</definedName>
    <definedName name="FTE4L" localSheetId="35">[26]INPUT!#REF!</definedName>
    <definedName name="FTE4L" localSheetId="46">[26]INPUT!#REF!</definedName>
    <definedName name="FTE4L" localSheetId="40">[26]INPUT!#REF!</definedName>
    <definedName name="FTE4L" localSheetId="3">[26]INPUT!#REF!</definedName>
    <definedName name="FTE4L" localSheetId="12">[26]INPUT!#REF!</definedName>
    <definedName name="FTE4L" localSheetId="15">[26]INPUT!#REF!</definedName>
    <definedName name="FTE4L" localSheetId="44">[26]INPUT!#REF!</definedName>
    <definedName name="FTE4L" localSheetId="43">[26]INPUT!#REF!</definedName>
    <definedName name="FTE4L" localSheetId="42">[26]INPUT!#REF!</definedName>
    <definedName name="FTE4L">[26]INPUT!#REF!</definedName>
    <definedName name="FTE4R" localSheetId="4">[26]INPUT!#REF!</definedName>
    <definedName name="FTE4R" localSheetId="13">[26]INPUT!#REF!</definedName>
    <definedName name="FTE4R" localSheetId="35">[26]INPUT!#REF!</definedName>
    <definedName name="FTE4R" localSheetId="46">[26]INPUT!#REF!</definedName>
    <definedName name="FTE4R" localSheetId="40">[26]INPUT!#REF!</definedName>
    <definedName name="FTE4R" localSheetId="3">[26]INPUT!#REF!</definedName>
    <definedName name="FTE4R" localSheetId="12">[26]INPUT!#REF!</definedName>
    <definedName name="FTE4R" localSheetId="15">[26]INPUT!#REF!</definedName>
    <definedName name="FTE4R" localSheetId="44">[26]INPUT!#REF!</definedName>
    <definedName name="FTE4R" localSheetId="43">[26]INPUT!#REF!</definedName>
    <definedName name="FTE4R" localSheetId="42">[26]INPUT!#REF!</definedName>
    <definedName name="FTE4R">[26]INPUT!#REF!</definedName>
    <definedName name="FTE5L" localSheetId="4">[26]INPUT!#REF!</definedName>
    <definedName name="FTE5L" localSheetId="13">[26]INPUT!#REF!</definedName>
    <definedName name="FTE5L" localSheetId="35">[26]INPUT!#REF!</definedName>
    <definedName name="FTE5L" localSheetId="46">[26]INPUT!#REF!</definedName>
    <definedName name="FTE5L" localSheetId="40">[26]INPUT!#REF!</definedName>
    <definedName name="FTE5L" localSheetId="3">[26]INPUT!#REF!</definedName>
    <definedName name="FTE5L" localSheetId="12">[26]INPUT!#REF!</definedName>
    <definedName name="FTE5L" localSheetId="15">[26]INPUT!#REF!</definedName>
    <definedName name="FTE5L" localSheetId="44">[26]INPUT!#REF!</definedName>
    <definedName name="FTE5L" localSheetId="43">[26]INPUT!#REF!</definedName>
    <definedName name="FTE5L" localSheetId="42">[26]INPUT!#REF!</definedName>
    <definedName name="FTE5L">[26]INPUT!#REF!</definedName>
    <definedName name="FTE5R" localSheetId="4">[26]INPUT!#REF!</definedName>
    <definedName name="FTE5R" localSheetId="13">[26]INPUT!#REF!</definedName>
    <definedName name="FTE5R" localSheetId="35">[26]INPUT!#REF!</definedName>
    <definedName name="FTE5R" localSheetId="46">[26]INPUT!#REF!</definedName>
    <definedName name="FTE5R" localSheetId="40">[26]INPUT!#REF!</definedName>
    <definedName name="FTE5R" localSheetId="3">[26]INPUT!#REF!</definedName>
    <definedName name="FTE5R" localSheetId="12">[26]INPUT!#REF!</definedName>
    <definedName name="FTE5R" localSheetId="15">[26]INPUT!#REF!</definedName>
    <definedName name="FTE5R" localSheetId="44">[26]INPUT!#REF!</definedName>
    <definedName name="FTE5R" localSheetId="43">[26]INPUT!#REF!</definedName>
    <definedName name="FTE5R" localSheetId="42">[26]INPUT!#REF!</definedName>
    <definedName name="FTE5R">[26]INPUT!#REF!</definedName>
    <definedName name="FTE6L" localSheetId="4">[26]INPUT!#REF!</definedName>
    <definedName name="FTE6L" localSheetId="13">[26]INPUT!#REF!</definedName>
    <definedName name="FTE6L" localSheetId="35">[26]INPUT!#REF!</definedName>
    <definedName name="FTE6L" localSheetId="46">[26]INPUT!#REF!</definedName>
    <definedName name="FTE6L" localSheetId="40">[26]INPUT!#REF!</definedName>
    <definedName name="FTE6L" localSheetId="3">[26]INPUT!#REF!</definedName>
    <definedName name="FTE6L" localSheetId="12">[26]INPUT!#REF!</definedName>
    <definedName name="FTE6L" localSheetId="15">[26]INPUT!#REF!</definedName>
    <definedName name="FTE6L" localSheetId="44">[26]INPUT!#REF!</definedName>
    <definedName name="FTE6L" localSheetId="43">[26]INPUT!#REF!</definedName>
    <definedName name="FTE6L" localSheetId="42">[26]INPUT!#REF!</definedName>
    <definedName name="FTE6L">[26]INPUT!#REF!</definedName>
    <definedName name="FTE6R" localSheetId="4">[26]INPUT!#REF!</definedName>
    <definedName name="FTE6R" localSheetId="13">[26]INPUT!#REF!</definedName>
    <definedName name="FTE6R" localSheetId="35">[26]INPUT!#REF!</definedName>
    <definedName name="FTE6R" localSheetId="46">[26]INPUT!#REF!</definedName>
    <definedName name="FTE6R" localSheetId="40">[26]INPUT!#REF!</definedName>
    <definedName name="FTE6R" localSheetId="3">[26]INPUT!#REF!</definedName>
    <definedName name="FTE6R" localSheetId="12">[26]INPUT!#REF!</definedName>
    <definedName name="FTE6R" localSheetId="15">[26]INPUT!#REF!</definedName>
    <definedName name="FTE6R" localSheetId="44">[26]INPUT!#REF!</definedName>
    <definedName name="FTE6R" localSheetId="43">[26]INPUT!#REF!</definedName>
    <definedName name="FTE6R" localSheetId="42">[26]INPUT!#REF!</definedName>
    <definedName name="FTE6R">[26]INPUT!#REF!</definedName>
    <definedName name="FTE7L" localSheetId="4">[26]INPUT!#REF!</definedName>
    <definedName name="FTE7L" localSheetId="13">[26]INPUT!#REF!</definedName>
    <definedName name="FTE7L" localSheetId="35">[26]INPUT!#REF!</definedName>
    <definedName name="FTE7L" localSheetId="46">[26]INPUT!#REF!</definedName>
    <definedName name="FTE7L" localSheetId="40">[26]INPUT!#REF!</definedName>
    <definedName name="FTE7L" localSheetId="3">[26]INPUT!#REF!</definedName>
    <definedName name="FTE7L" localSheetId="12">[26]INPUT!#REF!</definedName>
    <definedName name="FTE7L" localSheetId="15">[26]INPUT!#REF!</definedName>
    <definedName name="FTE7L" localSheetId="44">[26]INPUT!#REF!</definedName>
    <definedName name="FTE7L" localSheetId="43">[26]INPUT!#REF!</definedName>
    <definedName name="FTE7L" localSheetId="42">[26]INPUT!#REF!</definedName>
    <definedName name="FTE7L">[26]INPUT!#REF!</definedName>
    <definedName name="FTE7R" localSheetId="4">[26]INPUT!#REF!</definedName>
    <definedName name="FTE7R" localSheetId="13">[26]INPUT!#REF!</definedName>
    <definedName name="FTE7R" localSheetId="35">[26]INPUT!#REF!</definedName>
    <definedName name="FTE7R" localSheetId="46">[26]INPUT!#REF!</definedName>
    <definedName name="FTE7R" localSheetId="40">[26]INPUT!#REF!</definedName>
    <definedName name="FTE7R" localSheetId="3">[26]INPUT!#REF!</definedName>
    <definedName name="FTE7R" localSheetId="12">[26]INPUT!#REF!</definedName>
    <definedName name="FTE7R" localSheetId="15">[26]INPUT!#REF!</definedName>
    <definedName name="FTE7R" localSheetId="44">[26]INPUT!#REF!</definedName>
    <definedName name="FTE7R" localSheetId="43">[26]INPUT!#REF!</definedName>
    <definedName name="FTE7R" localSheetId="42">[26]INPUT!#REF!</definedName>
    <definedName name="FTE7R">[26]INPUT!#REF!</definedName>
    <definedName name="FTE8L" localSheetId="4">[26]INPUT!#REF!</definedName>
    <definedName name="FTE8L" localSheetId="13">[26]INPUT!#REF!</definedName>
    <definedName name="FTE8L" localSheetId="35">[26]INPUT!#REF!</definedName>
    <definedName name="FTE8L" localSheetId="46">[26]INPUT!#REF!</definedName>
    <definedName name="FTE8L" localSheetId="40">[26]INPUT!#REF!</definedName>
    <definedName name="FTE8L" localSheetId="3">[26]INPUT!#REF!</definedName>
    <definedName name="FTE8L" localSheetId="12">[26]INPUT!#REF!</definedName>
    <definedName name="FTE8L" localSheetId="15">[26]INPUT!#REF!</definedName>
    <definedName name="FTE8L" localSheetId="44">[26]INPUT!#REF!</definedName>
    <definedName name="FTE8L" localSheetId="43">[26]INPUT!#REF!</definedName>
    <definedName name="FTE8L" localSheetId="42">[26]INPUT!#REF!</definedName>
    <definedName name="FTE8L">[26]INPUT!#REF!</definedName>
    <definedName name="FTE8R" localSheetId="4">[26]INPUT!#REF!</definedName>
    <definedName name="FTE8R" localSheetId="13">[26]INPUT!#REF!</definedName>
    <definedName name="FTE8R" localSheetId="35">[26]INPUT!#REF!</definedName>
    <definedName name="FTE8R" localSheetId="46">[26]INPUT!#REF!</definedName>
    <definedName name="FTE8R" localSheetId="40">[26]INPUT!#REF!</definedName>
    <definedName name="FTE8R" localSheetId="3">[26]INPUT!#REF!</definedName>
    <definedName name="FTE8R" localSheetId="12">[26]INPUT!#REF!</definedName>
    <definedName name="FTE8R" localSheetId="15">[26]INPUT!#REF!</definedName>
    <definedName name="FTE8R" localSheetId="44">[26]INPUT!#REF!</definedName>
    <definedName name="FTE8R" localSheetId="43">[26]INPUT!#REF!</definedName>
    <definedName name="FTE8R" localSheetId="42">[26]INPUT!#REF!</definedName>
    <definedName name="FTE8R">[26]INPUT!#REF!</definedName>
    <definedName name="FTE9L" localSheetId="4">[26]INPUT!#REF!</definedName>
    <definedName name="FTE9L" localSheetId="13">[26]INPUT!#REF!</definedName>
    <definedName name="FTE9L" localSheetId="35">[26]INPUT!#REF!</definedName>
    <definedName name="FTE9L" localSheetId="46">[26]INPUT!#REF!</definedName>
    <definedName name="FTE9L" localSheetId="40">[26]INPUT!#REF!</definedName>
    <definedName name="FTE9L" localSheetId="3">[26]INPUT!#REF!</definedName>
    <definedName name="FTE9L" localSheetId="12">[26]INPUT!#REF!</definedName>
    <definedName name="FTE9L" localSheetId="15">[26]INPUT!#REF!</definedName>
    <definedName name="FTE9L" localSheetId="44">[26]INPUT!#REF!</definedName>
    <definedName name="FTE9L" localSheetId="43">[26]INPUT!#REF!</definedName>
    <definedName name="FTE9L" localSheetId="42">[26]INPUT!#REF!</definedName>
    <definedName name="FTE9L">[26]INPUT!#REF!</definedName>
    <definedName name="FTE9R" localSheetId="4">[26]INPUT!#REF!</definedName>
    <definedName name="FTE9R" localSheetId="13">[26]INPUT!#REF!</definedName>
    <definedName name="FTE9R" localSheetId="35">[26]INPUT!#REF!</definedName>
    <definedName name="FTE9R" localSheetId="46">[26]INPUT!#REF!</definedName>
    <definedName name="FTE9R" localSheetId="40">[26]INPUT!#REF!</definedName>
    <definedName name="FTE9R" localSheetId="3">[26]INPUT!#REF!</definedName>
    <definedName name="FTE9R" localSheetId="12">[26]INPUT!#REF!</definedName>
    <definedName name="FTE9R" localSheetId="15">[26]INPUT!#REF!</definedName>
    <definedName name="FTE9R" localSheetId="44">[26]INPUT!#REF!</definedName>
    <definedName name="FTE9R" localSheetId="43">[26]INPUT!#REF!</definedName>
    <definedName name="FTE9R" localSheetId="42">[26]INPUT!#REF!</definedName>
    <definedName name="FTE9R">[26]INPUT!#REF!</definedName>
    <definedName name="FTG10L" localSheetId="4">[26]INPUT!#REF!</definedName>
    <definedName name="FTG10L" localSheetId="13">[26]INPUT!#REF!</definedName>
    <definedName name="FTG10L" localSheetId="35">[26]INPUT!#REF!</definedName>
    <definedName name="FTG10L" localSheetId="46">[26]INPUT!#REF!</definedName>
    <definedName name="FTG10L" localSheetId="40">[26]INPUT!#REF!</definedName>
    <definedName name="FTG10L" localSheetId="3">[26]INPUT!#REF!</definedName>
    <definedName name="FTG10L" localSheetId="12">[26]INPUT!#REF!</definedName>
    <definedName name="FTG10L" localSheetId="15">[26]INPUT!#REF!</definedName>
    <definedName name="FTG10L" localSheetId="44">[26]INPUT!#REF!</definedName>
    <definedName name="FTG10L" localSheetId="43">[26]INPUT!#REF!</definedName>
    <definedName name="FTG10L" localSheetId="42">[26]INPUT!#REF!</definedName>
    <definedName name="FTG10L">[26]INPUT!#REF!</definedName>
    <definedName name="FTG10R" localSheetId="4">[26]INPUT!#REF!</definedName>
    <definedName name="FTG10R" localSheetId="13">[26]INPUT!#REF!</definedName>
    <definedName name="FTG10R" localSheetId="35">[26]INPUT!#REF!</definedName>
    <definedName name="FTG10R" localSheetId="46">[26]INPUT!#REF!</definedName>
    <definedName name="FTG10R" localSheetId="40">[26]INPUT!#REF!</definedName>
    <definedName name="FTG10R" localSheetId="3">[26]INPUT!#REF!</definedName>
    <definedName name="FTG10R" localSheetId="12">[26]INPUT!#REF!</definedName>
    <definedName name="FTG10R" localSheetId="15">[26]INPUT!#REF!</definedName>
    <definedName name="FTG10R" localSheetId="44">[26]INPUT!#REF!</definedName>
    <definedName name="FTG10R" localSheetId="43">[26]INPUT!#REF!</definedName>
    <definedName name="FTG10R" localSheetId="42">[26]INPUT!#REF!</definedName>
    <definedName name="FTG10R">[26]INPUT!#REF!</definedName>
    <definedName name="FTG3L" localSheetId="4">[26]INPUT!#REF!</definedName>
    <definedName name="FTG3L" localSheetId="13">[26]INPUT!#REF!</definedName>
    <definedName name="FTG3L" localSheetId="35">[26]INPUT!#REF!</definedName>
    <definedName name="FTG3L" localSheetId="46">[26]INPUT!#REF!</definedName>
    <definedName name="FTG3L" localSheetId="40">[26]INPUT!#REF!</definedName>
    <definedName name="FTG3L" localSheetId="3">[26]INPUT!#REF!</definedName>
    <definedName name="FTG3L" localSheetId="12">[26]INPUT!#REF!</definedName>
    <definedName name="FTG3L" localSheetId="15">[26]INPUT!#REF!</definedName>
    <definedName name="FTG3L" localSheetId="44">[26]INPUT!#REF!</definedName>
    <definedName name="FTG3L" localSheetId="43">[26]INPUT!#REF!</definedName>
    <definedName name="FTG3L" localSheetId="42">[26]INPUT!#REF!</definedName>
    <definedName name="FTG3L">[26]INPUT!#REF!</definedName>
    <definedName name="FTG3R" localSheetId="4">[26]INPUT!#REF!</definedName>
    <definedName name="FTG3R" localSheetId="13">[26]INPUT!#REF!</definedName>
    <definedName name="FTG3R" localSheetId="35">[26]INPUT!#REF!</definedName>
    <definedName name="FTG3R" localSheetId="46">[26]INPUT!#REF!</definedName>
    <definedName name="FTG3R" localSheetId="40">[26]INPUT!#REF!</definedName>
    <definedName name="FTG3R" localSheetId="3">[26]INPUT!#REF!</definedName>
    <definedName name="FTG3R" localSheetId="12">[26]INPUT!#REF!</definedName>
    <definedName name="FTG3R" localSheetId="15">[26]INPUT!#REF!</definedName>
    <definedName name="FTG3R" localSheetId="44">[26]INPUT!#REF!</definedName>
    <definedName name="FTG3R" localSheetId="43">[26]INPUT!#REF!</definedName>
    <definedName name="FTG3R" localSheetId="42">[26]INPUT!#REF!</definedName>
    <definedName name="FTG3R">[26]INPUT!#REF!</definedName>
    <definedName name="FTG4L" localSheetId="4">[26]INPUT!#REF!</definedName>
    <definedName name="FTG4L" localSheetId="13">[26]INPUT!#REF!</definedName>
    <definedName name="FTG4L" localSheetId="35">[26]INPUT!#REF!</definedName>
    <definedName name="FTG4L" localSheetId="46">[26]INPUT!#REF!</definedName>
    <definedName name="FTG4L" localSheetId="40">[26]INPUT!#REF!</definedName>
    <definedName name="FTG4L" localSheetId="3">[26]INPUT!#REF!</definedName>
    <definedName name="FTG4L" localSheetId="12">[26]INPUT!#REF!</definedName>
    <definedName name="FTG4L" localSheetId="15">[26]INPUT!#REF!</definedName>
    <definedName name="FTG4L" localSheetId="44">[26]INPUT!#REF!</definedName>
    <definedName name="FTG4L" localSheetId="43">[26]INPUT!#REF!</definedName>
    <definedName name="FTG4L" localSheetId="42">[26]INPUT!#REF!</definedName>
    <definedName name="FTG4L">[26]INPUT!#REF!</definedName>
    <definedName name="FTG4R" localSheetId="4">[26]INPUT!#REF!</definedName>
    <definedName name="FTG4R" localSheetId="13">[26]INPUT!#REF!</definedName>
    <definedName name="FTG4R" localSheetId="35">[26]INPUT!#REF!</definedName>
    <definedName name="FTG4R" localSheetId="46">[26]INPUT!#REF!</definedName>
    <definedName name="FTG4R" localSheetId="40">[26]INPUT!#REF!</definedName>
    <definedName name="FTG4R" localSheetId="3">[26]INPUT!#REF!</definedName>
    <definedName name="FTG4R" localSheetId="12">[26]INPUT!#REF!</definedName>
    <definedName name="FTG4R" localSheetId="15">[26]INPUT!#REF!</definedName>
    <definedName name="FTG4R" localSheetId="44">[26]INPUT!#REF!</definedName>
    <definedName name="FTG4R" localSheetId="43">[26]INPUT!#REF!</definedName>
    <definedName name="FTG4R" localSheetId="42">[26]INPUT!#REF!</definedName>
    <definedName name="FTG4R">[26]INPUT!#REF!</definedName>
    <definedName name="FTG5L" localSheetId="4">[26]INPUT!#REF!</definedName>
    <definedName name="FTG5L" localSheetId="13">[26]INPUT!#REF!</definedName>
    <definedName name="FTG5L" localSheetId="35">[26]INPUT!#REF!</definedName>
    <definedName name="FTG5L" localSheetId="46">[26]INPUT!#REF!</definedName>
    <definedName name="FTG5L" localSheetId="40">[26]INPUT!#REF!</definedName>
    <definedName name="FTG5L" localSheetId="3">[26]INPUT!#REF!</definedName>
    <definedName name="FTG5L" localSheetId="12">[26]INPUT!#REF!</definedName>
    <definedName name="FTG5L" localSheetId="15">[26]INPUT!#REF!</definedName>
    <definedName name="FTG5L" localSheetId="44">[26]INPUT!#REF!</definedName>
    <definedName name="FTG5L" localSheetId="43">[26]INPUT!#REF!</definedName>
    <definedName name="FTG5L" localSheetId="42">[26]INPUT!#REF!</definedName>
    <definedName name="FTG5L">[26]INPUT!#REF!</definedName>
    <definedName name="FTG5R" localSheetId="4">[26]INPUT!#REF!</definedName>
    <definedName name="FTG5R" localSheetId="13">[26]INPUT!#REF!</definedName>
    <definedName name="FTG5R" localSheetId="35">[26]INPUT!#REF!</definedName>
    <definedName name="FTG5R" localSheetId="46">[26]INPUT!#REF!</definedName>
    <definedName name="FTG5R" localSheetId="40">[26]INPUT!#REF!</definedName>
    <definedName name="FTG5R" localSheetId="3">[26]INPUT!#REF!</definedName>
    <definedName name="FTG5R" localSheetId="12">[26]INPUT!#REF!</definedName>
    <definedName name="FTG5R" localSheetId="15">[26]INPUT!#REF!</definedName>
    <definedName name="FTG5R" localSheetId="44">[26]INPUT!#REF!</definedName>
    <definedName name="FTG5R" localSheetId="43">[26]INPUT!#REF!</definedName>
    <definedName name="FTG5R" localSheetId="42">[26]INPUT!#REF!</definedName>
    <definedName name="FTG5R">[26]INPUT!#REF!</definedName>
    <definedName name="FTG6L" localSheetId="4">[26]INPUT!#REF!</definedName>
    <definedName name="FTG6L" localSheetId="13">[26]INPUT!#REF!</definedName>
    <definedName name="FTG6L" localSheetId="35">[26]INPUT!#REF!</definedName>
    <definedName name="FTG6L" localSheetId="46">[26]INPUT!#REF!</definedName>
    <definedName name="FTG6L" localSheetId="40">[26]INPUT!#REF!</definedName>
    <definedName name="FTG6L" localSheetId="3">[26]INPUT!#REF!</definedName>
    <definedName name="FTG6L" localSheetId="12">[26]INPUT!#REF!</definedName>
    <definedName name="FTG6L" localSheetId="15">[26]INPUT!#REF!</definedName>
    <definedName name="FTG6L" localSheetId="44">[26]INPUT!#REF!</definedName>
    <definedName name="FTG6L" localSheetId="43">[26]INPUT!#REF!</definedName>
    <definedName name="FTG6L" localSheetId="42">[26]INPUT!#REF!</definedName>
    <definedName name="FTG6L">[26]INPUT!#REF!</definedName>
    <definedName name="FTG6R" localSheetId="4">[26]INPUT!#REF!</definedName>
    <definedName name="FTG6R" localSheetId="13">[26]INPUT!#REF!</definedName>
    <definedName name="FTG6R" localSheetId="35">[26]INPUT!#REF!</definedName>
    <definedName name="FTG6R" localSheetId="46">[26]INPUT!#REF!</definedName>
    <definedName name="FTG6R" localSheetId="40">[26]INPUT!#REF!</definedName>
    <definedName name="FTG6R" localSheetId="3">[26]INPUT!#REF!</definedName>
    <definedName name="FTG6R" localSheetId="12">[26]INPUT!#REF!</definedName>
    <definedName name="FTG6R" localSheetId="15">[26]INPUT!#REF!</definedName>
    <definedName name="FTG6R" localSheetId="44">[26]INPUT!#REF!</definedName>
    <definedName name="FTG6R" localSheetId="43">[26]INPUT!#REF!</definedName>
    <definedName name="FTG6R" localSheetId="42">[26]INPUT!#REF!</definedName>
    <definedName name="FTG6R">[26]INPUT!#REF!</definedName>
    <definedName name="FTG7L" localSheetId="4">[26]INPUT!#REF!</definedName>
    <definedName name="FTG7L" localSheetId="13">[26]INPUT!#REF!</definedName>
    <definedName name="FTG7L" localSheetId="35">[26]INPUT!#REF!</definedName>
    <definedName name="FTG7L" localSheetId="46">[26]INPUT!#REF!</definedName>
    <definedName name="FTG7L" localSheetId="40">[26]INPUT!#REF!</definedName>
    <definedName name="FTG7L" localSheetId="3">[26]INPUT!#REF!</definedName>
    <definedName name="FTG7L" localSheetId="12">[26]INPUT!#REF!</definedName>
    <definedName name="FTG7L" localSheetId="15">[26]INPUT!#REF!</definedName>
    <definedName name="FTG7L" localSheetId="44">[26]INPUT!#REF!</definedName>
    <definedName name="FTG7L" localSheetId="43">[26]INPUT!#REF!</definedName>
    <definedName name="FTG7L" localSheetId="42">[26]INPUT!#REF!</definedName>
    <definedName name="FTG7L">[26]INPUT!#REF!</definedName>
    <definedName name="FTG7R" localSheetId="4">[26]INPUT!#REF!</definedName>
    <definedName name="FTG7R" localSheetId="13">[26]INPUT!#REF!</definedName>
    <definedName name="FTG7R" localSheetId="35">[26]INPUT!#REF!</definedName>
    <definedName name="FTG7R" localSheetId="46">[26]INPUT!#REF!</definedName>
    <definedName name="FTG7R" localSheetId="40">[26]INPUT!#REF!</definedName>
    <definedName name="FTG7R" localSheetId="3">[26]INPUT!#REF!</definedName>
    <definedName name="FTG7R" localSheetId="12">[26]INPUT!#REF!</definedName>
    <definedName name="FTG7R" localSheetId="15">[26]INPUT!#REF!</definedName>
    <definedName name="FTG7R" localSheetId="44">[26]INPUT!#REF!</definedName>
    <definedName name="FTG7R" localSheetId="43">[26]INPUT!#REF!</definedName>
    <definedName name="FTG7R" localSheetId="42">[26]INPUT!#REF!</definedName>
    <definedName name="FTG7R">[26]INPUT!#REF!</definedName>
    <definedName name="FTG8L" localSheetId="4">[26]INPUT!#REF!</definedName>
    <definedName name="FTG8L" localSheetId="13">[26]INPUT!#REF!</definedName>
    <definedName name="FTG8L" localSheetId="35">[26]INPUT!#REF!</definedName>
    <definedName name="FTG8L" localSheetId="46">[26]INPUT!#REF!</definedName>
    <definedName name="FTG8L" localSheetId="40">[26]INPUT!#REF!</definedName>
    <definedName name="FTG8L" localSheetId="3">[26]INPUT!#REF!</definedName>
    <definedName name="FTG8L" localSheetId="12">[26]INPUT!#REF!</definedName>
    <definedName name="FTG8L" localSheetId="15">[26]INPUT!#REF!</definedName>
    <definedName name="FTG8L" localSheetId="44">[26]INPUT!#REF!</definedName>
    <definedName name="FTG8L" localSheetId="43">[26]INPUT!#REF!</definedName>
    <definedName name="FTG8L" localSheetId="42">[26]INPUT!#REF!</definedName>
    <definedName name="FTG8L">[26]INPUT!#REF!</definedName>
    <definedName name="FTG8R" localSheetId="4">[26]INPUT!#REF!</definedName>
    <definedName name="FTG8R" localSheetId="13">[26]INPUT!#REF!</definedName>
    <definedName name="FTG8R" localSheetId="35">[26]INPUT!#REF!</definedName>
    <definedName name="FTG8R" localSheetId="46">[26]INPUT!#REF!</definedName>
    <definedName name="FTG8R" localSheetId="40">[26]INPUT!#REF!</definedName>
    <definedName name="FTG8R" localSheetId="3">[26]INPUT!#REF!</definedName>
    <definedName name="FTG8R" localSheetId="12">[26]INPUT!#REF!</definedName>
    <definedName name="FTG8R" localSheetId="15">[26]INPUT!#REF!</definedName>
    <definedName name="FTG8R" localSheetId="44">[26]INPUT!#REF!</definedName>
    <definedName name="FTG8R" localSheetId="43">[26]INPUT!#REF!</definedName>
    <definedName name="FTG8R" localSheetId="42">[26]INPUT!#REF!</definedName>
    <definedName name="FTG8R">[26]INPUT!#REF!</definedName>
    <definedName name="FTG9L" localSheetId="4">[26]INPUT!#REF!</definedName>
    <definedName name="FTG9L" localSheetId="13">[26]INPUT!#REF!</definedName>
    <definedName name="FTG9L" localSheetId="35">[26]INPUT!#REF!</definedName>
    <definedName name="FTG9L" localSheetId="46">[26]INPUT!#REF!</definedName>
    <definedName name="FTG9L" localSheetId="40">[26]INPUT!#REF!</definedName>
    <definedName name="FTG9L" localSheetId="3">[26]INPUT!#REF!</definedName>
    <definedName name="FTG9L" localSheetId="12">[26]INPUT!#REF!</definedName>
    <definedName name="FTG9L" localSheetId="15">[26]INPUT!#REF!</definedName>
    <definedName name="FTG9L" localSheetId="44">[26]INPUT!#REF!</definedName>
    <definedName name="FTG9L" localSheetId="43">[26]INPUT!#REF!</definedName>
    <definedName name="FTG9L" localSheetId="42">[26]INPUT!#REF!</definedName>
    <definedName name="FTG9L">[26]INPUT!#REF!</definedName>
    <definedName name="FTG9R" localSheetId="4">[26]INPUT!#REF!</definedName>
    <definedName name="FTG9R" localSheetId="13">[26]INPUT!#REF!</definedName>
    <definedName name="FTG9R" localSheetId="35">[26]INPUT!#REF!</definedName>
    <definedName name="FTG9R" localSheetId="46">[26]INPUT!#REF!</definedName>
    <definedName name="FTG9R" localSheetId="40">[26]INPUT!#REF!</definedName>
    <definedName name="FTG9R" localSheetId="3">[26]INPUT!#REF!</definedName>
    <definedName name="FTG9R" localSheetId="12">[26]INPUT!#REF!</definedName>
    <definedName name="FTG9R" localSheetId="15">[26]INPUT!#REF!</definedName>
    <definedName name="FTG9R" localSheetId="44">[26]INPUT!#REF!</definedName>
    <definedName name="FTG9R" localSheetId="43">[26]INPUT!#REF!</definedName>
    <definedName name="FTG9R" localSheetId="42">[26]INPUT!#REF!</definedName>
    <definedName name="FTG9R">[26]INPUT!#REF!</definedName>
    <definedName name="FTS10L" localSheetId="4">[26]INPUT!#REF!</definedName>
    <definedName name="FTS10L" localSheetId="13">[26]INPUT!#REF!</definedName>
    <definedName name="FTS10L" localSheetId="35">[26]INPUT!#REF!</definedName>
    <definedName name="FTS10L" localSheetId="46">[26]INPUT!#REF!</definedName>
    <definedName name="FTS10L" localSheetId="40">[26]INPUT!#REF!</definedName>
    <definedName name="FTS10L" localSheetId="3">[26]INPUT!#REF!</definedName>
    <definedName name="FTS10L" localSheetId="12">[26]INPUT!#REF!</definedName>
    <definedName name="FTS10L" localSheetId="15">[26]INPUT!#REF!</definedName>
    <definedName name="FTS10L" localSheetId="44">[26]INPUT!#REF!</definedName>
    <definedName name="FTS10L" localSheetId="43">[26]INPUT!#REF!</definedName>
    <definedName name="FTS10L" localSheetId="42">[26]INPUT!#REF!</definedName>
    <definedName name="FTS10L">[26]INPUT!#REF!</definedName>
    <definedName name="FTS10R" localSheetId="4">[26]INPUT!#REF!</definedName>
    <definedName name="FTS10R" localSheetId="13">[26]INPUT!#REF!</definedName>
    <definedName name="FTS10R" localSheetId="35">[26]INPUT!#REF!</definedName>
    <definedName name="FTS10R" localSheetId="46">[26]INPUT!#REF!</definedName>
    <definedName name="FTS10R" localSheetId="40">[26]INPUT!#REF!</definedName>
    <definedName name="FTS10R" localSheetId="3">[26]INPUT!#REF!</definedName>
    <definedName name="FTS10R" localSheetId="12">[26]INPUT!#REF!</definedName>
    <definedName name="FTS10R" localSheetId="15">[26]INPUT!#REF!</definedName>
    <definedName name="FTS10R" localSheetId="44">[26]INPUT!#REF!</definedName>
    <definedName name="FTS10R" localSheetId="43">[26]INPUT!#REF!</definedName>
    <definedName name="FTS10R" localSheetId="42">[26]INPUT!#REF!</definedName>
    <definedName name="FTS10R">[26]INPUT!#REF!</definedName>
    <definedName name="FTS3L" localSheetId="4">[26]INPUT!#REF!</definedName>
    <definedName name="FTS3L" localSheetId="13">[26]INPUT!#REF!</definedName>
    <definedName name="FTS3L" localSheetId="35">[26]INPUT!#REF!</definedName>
    <definedName name="FTS3L" localSheetId="46">[26]INPUT!#REF!</definedName>
    <definedName name="FTS3L" localSheetId="40">[26]INPUT!#REF!</definedName>
    <definedName name="FTS3L" localSheetId="3">[26]INPUT!#REF!</definedName>
    <definedName name="FTS3L" localSheetId="12">[26]INPUT!#REF!</definedName>
    <definedName name="FTS3L" localSheetId="15">[26]INPUT!#REF!</definedName>
    <definedName name="FTS3L" localSheetId="44">[26]INPUT!#REF!</definedName>
    <definedName name="FTS3L" localSheetId="43">[26]INPUT!#REF!</definedName>
    <definedName name="FTS3L" localSheetId="42">[26]INPUT!#REF!</definedName>
    <definedName name="FTS3L">[26]INPUT!#REF!</definedName>
    <definedName name="FTS3R" localSheetId="4">[26]INPUT!#REF!</definedName>
    <definedName name="FTS3R" localSheetId="13">[26]INPUT!#REF!</definedName>
    <definedName name="FTS3R" localSheetId="35">[26]INPUT!#REF!</definedName>
    <definedName name="FTS3R" localSheetId="46">[26]INPUT!#REF!</definedName>
    <definedName name="FTS3R" localSheetId="40">[26]INPUT!#REF!</definedName>
    <definedName name="FTS3R" localSheetId="3">[26]INPUT!#REF!</definedName>
    <definedName name="FTS3R" localSheetId="12">[26]INPUT!#REF!</definedName>
    <definedName name="FTS3R" localSheetId="15">[26]INPUT!#REF!</definedName>
    <definedName name="FTS3R" localSheetId="44">[26]INPUT!#REF!</definedName>
    <definedName name="FTS3R" localSheetId="43">[26]INPUT!#REF!</definedName>
    <definedName name="FTS3R" localSheetId="42">[26]INPUT!#REF!</definedName>
    <definedName name="FTS3R">[26]INPUT!#REF!</definedName>
    <definedName name="FTS4L" localSheetId="4">[26]INPUT!#REF!</definedName>
    <definedName name="FTS4L" localSheetId="13">[26]INPUT!#REF!</definedName>
    <definedName name="FTS4L" localSheetId="35">[26]INPUT!#REF!</definedName>
    <definedName name="FTS4L" localSheetId="46">[26]INPUT!#REF!</definedName>
    <definedName name="FTS4L" localSheetId="40">[26]INPUT!#REF!</definedName>
    <definedName name="FTS4L" localSheetId="3">[26]INPUT!#REF!</definedName>
    <definedName name="FTS4L" localSheetId="12">[26]INPUT!#REF!</definedName>
    <definedName name="FTS4L" localSheetId="15">[26]INPUT!#REF!</definedName>
    <definedName name="FTS4L" localSheetId="44">[26]INPUT!#REF!</definedName>
    <definedName name="FTS4L" localSheetId="43">[26]INPUT!#REF!</definedName>
    <definedName name="FTS4L" localSheetId="42">[26]INPUT!#REF!</definedName>
    <definedName name="FTS4L">[26]INPUT!#REF!</definedName>
    <definedName name="FTS4R" localSheetId="4">[26]INPUT!#REF!</definedName>
    <definedName name="FTS4R" localSheetId="13">[26]INPUT!#REF!</definedName>
    <definedName name="FTS4R" localSheetId="35">[26]INPUT!#REF!</definedName>
    <definedName name="FTS4R" localSheetId="46">[26]INPUT!#REF!</definedName>
    <definedName name="FTS4R" localSheetId="40">[26]INPUT!#REF!</definedName>
    <definedName name="FTS4R" localSheetId="3">[26]INPUT!#REF!</definedName>
    <definedName name="FTS4R" localSheetId="12">[26]INPUT!#REF!</definedName>
    <definedName name="FTS4R" localSheetId="15">[26]INPUT!#REF!</definedName>
    <definedName name="FTS4R" localSheetId="44">[26]INPUT!#REF!</definedName>
    <definedName name="FTS4R" localSheetId="43">[26]INPUT!#REF!</definedName>
    <definedName name="FTS4R" localSheetId="42">[26]INPUT!#REF!</definedName>
    <definedName name="FTS4R">[26]INPUT!#REF!</definedName>
    <definedName name="FTS5L" localSheetId="4">[26]INPUT!#REF!</definedName>
    <definedName name="FTS5L" localSheetId="13">[26]INPUT!#REF!</definedName>
    <definedName name="FTS5L" localSheetId="35">[26]INPUT!#REF!</definedName>
    <definedName name="FTS5L" localSheetId="46">[26]INPUT!#REF!</definedName>
    <definedName name="FTS5L" localSheetId="40">[26]INPUT!#REF!</definedName>
    <definedName name="FTS5L" localSheetId="3">[26]INPUT!#REF!</definedName>
    <definedName name="FTS5L" localSheetId="12">[26]INPUT!#REF!</definedName>
    <definedName name="FTS5L" localSheetId="15">[26]INPUT!#REF!</definedName>
    <definedName name="FTS5L" localSheetId="44">[26]INPUT!#REF!</definedName>
    <definedName name="FTS5L" localSheetId="43">[26]INPUT!#REF!</definedName>
    <definedName name="FTS5L" localSheetId="42">[26]INPUT!#REF!</definedName>
    <definedName name="FTS5L">[26]INPUT!#REF!</definedName>
    <definedName name="FTS5R" localSheetId="4">[26]INPUT!#REF!</definedName>
    <definedName name="FTS5R" localSheetId="13">[26]INPUT!#REF!</definedName>
    <definedName name="FTS5R" localSheetId="35">[26]INPUT!#REF!</definedName>
    <definedName name="FTS5R" localSheetId="46">[26]INPUT!#REF!</definedName>
    <definedName name="FTS5R" localSheetId="40">[26]INPUT!#REF!</definedName>
    <definedName name="FTS5R" localSheetId="3">[26]INPUT!#REF!</definedName>
    <definedName name="FTS5R" localSheetId="12">[26]INPUT!#REF!</definedName>
    <definedName name="FTS5R" localSheetId="15">[26]INPUT!#REF!</definedName>
    <definedName name="FTS5R" localSheetId="44">[26]INPUT!#REF!</definedName>
    <definedName name="FTS5R" localSheetId="43">[26]INPUT!#REF!</definedName>
    <definedName name="FTS5R" localSheetId="42">[26]INPUT!#REF!</definedName>
    <definedName name="FTS5R">[26]INPUT!#REF!</definedName>
    <definedName name="FTS6L" localSheetId="4">[26]INPUT!#REF!</definedName>
    <definedName name="FTS6L" localSheetId="13">[26]INPUT!#REF!</definedName>
    <definedName name="FTS6L" localSheetId="35">[26]INPUT!#REF!</definedName>
    <definedName name="FTS6L" localSheetId="46">[26]INPUT!#REF!</definedName>
    <definedName name="FTS6L" localSheetId="40">[26]INPUT!#REF!</definedName>
    <definedName name="FTS6L" localSheetId="3">[26]INPUT!#REF!</definedName>
    <definedName name="FTS6L" localSheetId="12">[26]INPUT!#REF!</definedName>
    <definedName name="FTS6L" localSheetId="15">[26]INPUT!#REF!</definedName>
    <definedName name="FTS6L" localSheetId="44">[26]INPUT!#REF!</definedName>
    <definedName name="FTS6L" localSheetId="43">[26]INPUT!#REF!</definedName>
    <definedName name="FTS6L" localSheetId="42">[26]INPUT!#REF!</definedName>
    <definedName name="FTS6L">[26]INPUT!#REF!</definedName>
    <definedName name="FTS6R" localSheetId="4">[26]INPUT!#REF!</definedName>
    <definedName name="FTS6R" localSheetId="13">[26]INPUT!#REF!</definedName>
    <definedName name="FTS6R" localSheetId="35">[26]INPUT!#REF!</definedName>
    <definedName name="FTS6R" localSheetId="46">[26]INPUT!#REF!</definedName>
    <definedName name="FTS6R" localSheetId="40">[26]INPUT!#REF!</definedName>
    <definedName name="FTS6R" localSheetId="3">[26]INPUT!#REF!</definedName>
    <definedName name="FTS6R" localSheetId="12">[26]INPUT!#REF!</definedName>
    <definedName name="FTS6R" localSheetId="15">[26]INPUT!#REF!</definedName>
    <definedName name="FTS6R" localSheetId="44">[26]INPUT!#REF!</definedName>
    <definedName name="FTS6R" localSheetId="43">[26]INPUT!#REF!</definedName>
    <definedName name="FTS6R" localSheetId="42">[26]INPUT!#REF!</definedName>
    <definedName name="FTS6R">[26]INPUT!#REF!</definedName>
    <definedName name="FTS7L" localSheetId="4">[26]INPUT!#REF!</definedName>
    <definedName name="FTS7L" localSheetId="13">[26]INPUT!#REF!</definedName>
    <definedName name="FTS7L" localSheetId="35">[26]INPUT!#REF!</definedName>
    <definedName name="FTS7L" localSheetId="46">[26]INPUT!#REF!</definedName>
    <definedName name="FTS7L" localSheetId="40">[26]INPUT!#REF!</definedName>
    <definedName name="FTS7L" localSheetId="3">[26]INPUT!#REF!</definedName>
    <definedName name="FTS7L" localSheetId="12">[26]INPUT!#REF!</definedName>
    <definedName name="FTS7L" localSheetId="15">[26]INPUT!#REF!</definedName>
    <definedName name="FTS7L" localSheetId="44">[26]INPUT!#REF!</definedName>
    <definedName name="FTS7L" localSheetId="43">[26]INPUT!#REF!</definedName>
    <definedName name="FTS7L" localSheetId="42">[26]INPUT!#REF!</definedName>
    <definedName name="FTS7L">[26]INPUT!#REF!</definedName>
    <definedName name="FTS7R" localSheetId="4">[26]INPUT!#REF!</definedName>
    <definedName name="FTS7R" localSheetId="13">[26]INPUT!#REF!</definedName>
    <definedName name="FTS7R" localSheetId="35">[26]INPUT!#REF!</definedName>
    <definedName name="FTS7R" localSheetId="46">[26]INPUT!#REF!</definedName>
    <definedName name="FTS7R" localSheetId="40">[26]INPUT!#REF!</definedName>
    <definedName name="FTS7R" localSheetId="3">[26]INPUT!#REF!</definedName>
    <definedName name="FTS7R" localSheetId="12">[26]INPUT!#REF!</definedName>
    <definedName name="FTS7R" localSheetId="15">[26]INPUT!#REF!</definedName>
    <definedName name="FTS7R" localSheetId="44">[26]INPUT!#REF!</definedName>
    <definedName name="FTS7R" localSheetId="43">[26]INPUT!#REF!</definedName>
    <definedName name="FTS7R" localSheetId="42">[26]INPUT!#REF!</definedName>
    <definedName name="FTS7R">[26]INPUT!#REF!</definedName>
    <definedName name="FTS8L" localSheetId="4">[26]INPUT!#REF!</definedName>
    <definedName name="FTS8L" localSheetId="13">[26]INPUT!#REF!</definedName>
    <definedName name="FTS8L" localSheetId="35">[26]INPUT!#REF!</definedName>
    <definedName name="FTS8L" localSheetId="46">[26]INPUT!#REF!</definedName>
    <definedName name="FTS8L" localSheetId="40">[26]INPUT!#REF!</definedName>
    <definedName name="FTS8L" localSheetId="3">[26]INPUT!#REF!</definedName>
    <definedName name="FTS8L" localSheetId="12">[26]INPUT!#REF!</definedName>
    <definedName name="FTS8L" localSheetId="15">[26]INPUT!#REF!</definedName>
    <definedName name="FTS8L" localSheetId="44">[26]INPUT!#REF!</definedName>
    <definedName name="FTS8L" localSheetId="43">[26]INPUT!#REF!</definedName>
    <definedName name="FTS8L" localSheetId="42">[26]INPUT!#REF!</definedName>
    <definedName name="FTS8L">[26]INPUT!#REF!</definedName>
    <definedName name="FTS8R" localSheetId="4">[26]INPUT!#REF!</definedName>
    <definedName name="FTS8R" localSheetId="13">[26]INPUT!#REF!</definedName>
    <definedName name="FTS8R" localSheetId="35">[26]INPUT!#REF!</definedName>
    <definedName name="FTS8R" localSheetId="46">[26]INPUT!#REF!</definedName>
    <definedName name="FTS8R" localSheetId="40">[26]INPUT!#REF!</definedName>
    <definedName name="FTS8R" localSheetId="3">[26]INPUT!#REF!</definedName>
    <definedName name="FTS8R" localSheetId="12">[26]INPUT!#REF!</definedName>
    <definedName name="FTS8R" localSheetId="15">[26]INPUT!#REF!</definedName>
    <definedName name="FTS8R" localSheetId="44">[26]INPUT!#REF!</definedName>
    <definedName name="FTS8R" localSheetId="43">[26]INPUT!#REF!</definedName>
    <definedName name="FTS8R" localSheetId="42">[26]INPUT!#REF!</definedName>
    <definedName name="FTS8R">[26]INPUT!#REF!</definedName>
    <definedName name="FTS9L" localSheetId="4">[26]INPUT!#REF!</definedName>
    <definedName name="FTS9L" localSheetId="13">[26]INPUT!#REF!</definedName>
    <definedName name="FTS9L" localSheetId="35">[26]INPUT!#REF!</definedName>
    <definedName name="FTS9L" localSheetId="46">[26]INPUT!#REF!</definedName>
    <definedName name="FTS9L" localSheetId="40">[26]INPUT!#REF!</definedName>
    <definedName name="FTS9L" localSheetId="3">[26]INPUT!#REF!</definedName>
    <definedName name="FTS9L" localSheetId="12">[26]INPUT!#REF!</definedName>
    <definedName name="FTS9L" localSheetId="15">[26]INPUT!#REF!</definedName>
    <definedName name="FTS9L" localSheetId="44">[26]INPUT!#REF!</definedName>
    <definedName name="FTS9L" localSheetId="43">[26]INPUT!#REF!</definedName>
    <definedName name="FTS9L" localSheetId="42">[26]INPUT!#REF!</definedName>
    <definedName name="FTS9L">[26]INPUT!#REF!</definedName>
    <definedName name="FTS9R" localSheetId="4">[26]INPUT!#REF!</definedName>
    <definedName name="FTS9R" localSheetId="13">[26]INPUT!#REF!</definedName>
    <definedName name="FTS9R" localSheetId="35">[26]INPUT!#REF!</definedName>
    <definedName name="FTS9R" localSheetId="46">[26]INPUT!#REF!</definedName>
    <definedName name="FTS9R" localSheetId="40">[26]INPUT!#REF!</definedName>
    <definedName name="FTS9R" localSheetId="3">[26]INPUT!#REF!</definedName>
    <definedName name="FTS9R" localSheetId="12">[26]INPUT!#REF!</definedName>
    <definedName name="FTS9R" localSheetId="15">[26]INPUT!#REF!</definedName>
    <definedName name="FTS9R" localSheetId="44">[26]INPUT!#REF!</definedName>
    <definedName name="FTS9R" localSheetId="43">[26]INPUT!#REF!</definedName>
    <definedName name="FTS9R" localSheetId="42">[26]INPUT!#REF!</definedName>
    <definedName name="FTS9R">[26]INPUT!#REF!</definedName>
    <definedName name="FTW10L" localSheetId="4">[26]INPUT!#REF!</definedName>
    <definedName name="FTW10L" localSheetId="13">[26]INPUT!#REF!</definedName>
    <definedName name="FTW10L" localSheetId="35">[26]INPUT!#REF!</definedName>
    <definedName name="FTW10L" localSheetId="46">[26]INPUT!#REF!</definedName>
    <definedName name="FTW10L" localSheetId="40">[26]INPUT!#REF!</definedName>
    <definedName name="FTW10L" localSheetId="3">[26]INPUT!#REF!</definedName>
    <definedName name="FTW10L" localSheetId="12">[26]INPUT!#REF!</definedName>
    <definedName name="FTW10L" localSheetId="15">[26]INPUT!#REF!</definedName>
    <definedName name="FTW10L" localSheetId="44">[26]INPUT!#REF!</definedName>
    <definedName name="FTW10L" localSheetId="43">[26]INPUT!#REF!</definedName>
    <definedName name="FTW10L" localSheetId="42">[26]INPUT!#REF!</definedName>
    <definedName name="FTW10L">[26]INPUT!#REF!</definedName>
    <definedName name="FTW10R" localSheetId="4">[26]INPUT!#REF!</definedName>
    <definedName name="FTW10R" localSheetId="13">[26]INPUT!#REF!</definedName>
    <definedName name="FTW10R" localSheetId="35">[26]INPUT!#REF!</definedName>
    <definedName name="FTW10R" localSheetId="46">[26]INPUT!#REF!</definedName>
    <definedName name="FTW10R" localSheetId="40">[26]INPUT!#REF!</definedName>
    <definedName name="FTW10R" localSheetId="3">[26]INPUT!#REF!</definedName>
    <definedName name="FTW10R" localSheetId="12">[26]INPUT!#REF!</definedName>
    <definedName name="FTW10R" localSheetId="15">[26]INPUT!#REF!</definedName>
    <definedName name="FTW10R" localSheetId="44">[26]INPUT!#REF!</definedName>
    <definedName name="FTW10R" localSheetId="43">[26]INPUT!#REF!</definedName>
    <definedName name="FTW10R" localSheetId="42">[26]INPUT!#REF!</definedName>
    <definedName name="FTW10R">[26]INPUT!#REF!</definedName>
    <definedName name="FTW3L" localSheetId="4">[26]INPUT!#REF!</definedName>
    <definedName name="FTW3L" localSheetId="13">[26]INPUT!#REF!</definedName>
    <definedName name="FTW3L" localSheetId="35">[26]INPUT!#REF!</definedName>
    <definedName name="FTW3L" localSheetId="46">[26]INPUT!#REF!</definedName>
    <definedName name="FTW3L" localSheetId="40">[26]INPUT!#REF!</definedName>
    <definedName name="FTW3L" localSheetId="3">[26]INPUT!#REF!</definedName>
    <definedName name="FTW3L" localSheetId="12">[26]INPUT!#REF!</definedName>
    <definedName name="FTW3L" localSheetId="15">[26]INPUT!#REF!</definedName>
    <definedName name="FTW3L" localSheetId="44">[26]INPUT!#REF!</definedName>
    <definedName name="FTW3L" localSheetId="43">[26]INPUT!#REF!</definedName>
    <definedName name="FTW3L" localSheetId="42">[26]INPUT!#REF!</definedName>
    <definedName name="FTW3L">[26]INPUT!#REF!</definedName>
    <definedName name="FTW3R" localSheetId="4">[26]INPUT!#REF!</definedName>
    <definedName name="FTW3R" localSheetId="13">[26]INPUT!#REF!</definedName>
    <definedName name="FTW3R" localSheetId="35">[26]INPUT!#REF!</definedName>
    <definedName name="FTW3R" localSheetId="46">[26]INPUT!#REF!</definedName>
    <definedName name="FTW3R" localSheetId="40">[26]INPUT!#REF!</definedName>
    <definedName name="FTW3R" localSheetId="3">[26]INPUT!#REF!</definedName>
    <definedName name="FTW3R" localSheetId="12">[26]INPUT!#REF!</definedName>
    <definedName name="FTW3R" localSheetId="15">[26]INPUT!#REF!</definedName>
    <definedName name="FTW3R" localSheetId="44">[26]INPUT!#REF!</definedName>
    <definedName name="FTW3R" localSheetId="43">[26]INPUT!#REF!</definedName>
    <definedName name="FTW3R" localSheetId="42">[26]INPUT!#REF!</definedName>
    <definedName name="FTW3R">[26]INPUT!#REF!</definedName>
    <definedName name="FTW4L" localSheetId="4">[26]INPUT!#REF!</definedName>
    <definedName name="FTW4L" localSheetId="13">[26]INPUT!#REF!</definedName>
    <definedName name="FTW4L" localSheetId="35">[26]INPUT!#REF!</definedName>
    <definedName name="FTW4L" localSheetId="46">[26]INPUT!#REF!</definedName>
    <definedName name="FTW4L" localSheetId="40">[26]INPUT!#REF!</definedName>
    <definedName name="FTW4L" localSheetId="3">[26]INPUT!#REF!</definedName>
    <definedName name="FTW4L" localSheetId="12">[26]INPUT!#REF!</definedName>
    <definedName name="FTW4L" localSheetId="15">[26]INPUT!#REF!</definedName>
    <definedName name="FTW4L" localSheetId="44">[26]INPUT!#REF!</definedName>
    <definedName name="FTW4L" localSheetId="43">[26]INPUT!#REF!</definedName>
    <definedName name="FTW4L" localSheetId="42">[26]INPUT!#REF!</definedName>
    <definedName name="FTW4L">[26]INPUT!#REF!</definedName>
    <definedName name="FTW4R" localSheetId="4">[26]INPUT!#REF!</definedName>
    <definedName name="FTW4R" localSheetId="13">[26]INPUT!#REF!</definedName>
    <definedName name="FTW4R" localSheetId="35">[26]INPUT!#REF!</definedName>
    <definedName name="FTW4R" localSheetId="46">[26]INPUT!#REF!</definedName>
    <definedName name="FTW4R" localSheetId="40">[26]INPUT!#REF!</definedName>
    <definedName name="FTW4R" localSheetId="3">[26]INPUT!#REF!</definedName>
    <definedName name="FTW4R" localSheetId="12">[26]INPUT!#REF!</definedName>
    <definedName name="FTW4R" localSheetId="15">[26]INPUT!#REF!</definedName>
    <definedName name="FTW4R" localSheetId="44">[26]INPUT!#REF!</definedName>
    <definedName name="FTW4R" localSheetId="43">[26]INPUT!#REF!</definedName>
    <definedName name="FTW4R" localSheetId="42">[26]INPUT!#REF!</definedName>
    <definedName name="FTW4R">[26]INPUT!#REF!</definedName>
    <definedName name="FTW5L" localSheetId="4">[26]INPUT!#REF!</definedName>
    <definedName name="FTW5L" localSheetId="13">[26]INPUT!#REF!</definedName>
    <definedName name="FTW5L" localSheetId="35">[26]INPUT!#REF!</definedName>
    <definedName name="FTW5L" localSheetId="46">[26]INPUT!#REF!</definedName>
    <definedName name="FTW5L" localSheetId="40">[26]INPUT!#REF!</definedName>
    <definedName name="FTW5L" localSheetId="3">[26]INPUT!#REF!</definedName>
    <definedName name="FTW5L" localSheetId="12">[26]INPUT!#REF!</definedName>
    <definedName name="FTW5L" localSheetId="15">[26]INPUT!#REF!</definedName>
    <definedName name="FTW5L" localSheetId="44">[26]INPUT!#REF!</definedName>
    <definedName name="FTW5L" localSheetId="43">[26]INPUT!#REF!</definedName>
    <definedName name="FTW5L" localSheetId="42">[26]INPUT!#REF!</definedName>
    <definedName name="FTW5L">[26]INPUT!#REF!</definedName>
    <definedName name="FTW5R" localSheetId="4">[26]INPUT!#REF!</definedName>
    <definedName name="FTW5R" localSheetId="13">[26]INPUT!#REF!</definedName>
    <definedName name="FTW5R" localSheetId="35">[26]INPUT!#REF!</definedName>
    <definedName name="FTW5R" localSheetId="46">[26]INPUT!#REF!</definedName>
    <definedName name="FTW5R" localSheetId="40">[26]INPUT!#REF!</definedName>
    <definedName name="FTW5R" localSheetId="3">[26]INPUT!#REF!</definedName>
    <definedName name="FTW5R" localSheetId="12">[26]INPUT!#REF!</definedName>
    <definedName name="FTW5R" localSheetId="15">[26]INPUT!#REF!</definedName>
    <definedName name="FTW5R" localSheetId="44">[26]INPUT!#REF!</definedName>
    <definedName name="FTW5R" localSheetId="43">[26]INPUT!#REF!</definedName>
    <definedName name="FTW5R" localSheetId="42">[26]INPUT!#REF!</definedName>
    <definedName name="FTW5R">[26]INPUT!#REF!</definedName>
    <definedName name="FTW6L" localSheetId="4">[26]INPUT!#REF!</definedName>
    <definedName name="FTW6L" localSheetId="13">[26]INPUT!#REF!</definedName>
    <definedName name="FTW6L" localSheetId="35">[26]INPUT!#REF!</definedName>
    <definedName name="FTW6L" localSheetId="46">[26]INPUT!#REF!</definedName>
    <definedName name="FTW6L" localSheetId="40">[26]INPUT!#REF!</definedName>
    <definedName name="FTW6L" localSheetId="3">[26]INPUT!#REF!</definedName>
    <definedName name="FTW6L" localSheetId="12">[26]INPUT!#REF!</definedName>
    <definedName name="FTW6L" localSheetId="15">[26]INPUT!#REF!</definedName>
    <definedName name="FTW6L" localSheetId="44">[26]INPUT!#REF!</definedName>
    <definedName name="FTW6L" localSheetId="43">[26]INPUT!#REF!</definedName>
    <definedName name="FTW6L" localSheetId="42">[26]INPUT!#REF!</definedName>
    <definedName name="FTW6L">[26]INPUT!#REF!</definedName>
    <definedName name="FTW6R" localSheetId="4">[26]INPUT!#REF!</definedName>
    <definedName name="FTW6R" localSheetId="13">[26]INPUT!#REF!</definedName>
    <definedName name="FTW6R" localSheetId="35">[26]INPUT!#REF!</definedName>
    <definedName name="FTW6R" localSheetId="46">[26]INPUT!#REF!</definedName>
    <definedName name="FTW6R" localSheetId="40">[26]INPUT!#REF!</definedName>
    <definedName name="FTW6R" localSheetId="3">[26]INPUT!#REF!</definedName>
    <definedName name="FTW6R" localSheetId="12">[26]INPUT!#REF!</definedName>
    <definedName name="FTW6R" localSheetId="15">[26]INPUT!#REF!</definedName>
    <definedName name="FTW6R" localSheetId="44">[26]INPUT!#REF!</definedName>
    <definedName name="FTW6R" localSheetId="43">[26]INPUT!#REF!</definedName>
    <definedName name="FTW6R" localSheetId="42">[26]INPUT!#REF!</definedName>
    <definedName name="FTW6R">[26]INPUT!#REF!</definedName>
    <definedName name="FTW7L" localSheetId="4">[26]INPUT!#REF!</definedName>
    <definedName name="FTW7L" localSheetId="13">[26]INPUT!#REF!</definedName>
    <definedName name="FTW7L" localSheetId="35">[26]INPUT!#REF!</definedName>
    <definedName name="FTW7L" localSheetId="46">[26]INPUT!#REF!</definedName>
    <definedName name="FTW7L" localSheetId="40">[26]INPUT!#REF!</definedName>
    <definedName name="FTW7L" localSheetId="3">[26]INPUT!#REF!</definedName>
    <definedName name="FTW7L" localSheetId="12">[26]INPUT!#REF!</definedName>
    <definedName name="FTW7L" localSheetId="15">[26]INPUT!#REF!</definedName>
    <definedName name="FTW7L" localSheetId="44">[26]INPUT!#REF!</definedName>
    <definedName name="FTW7L" localSheetId="43">[26]INPUT!#REF!</definedName>
    <definedName name="FTW7L" localSheetId="42">[26]INPUT!#REF!</definedName>
    <definedName name="FTW7L">[26]INPUT!#REF!</definedName>
    <definedName name="FTW7R" localSheetId="4">[26]INPUT!#REF!</definedName>
    <definedName name="FTW7R" localSheetId="13">[26]INPUT!#REF!</definedName>
    <definedName name="FTW7R" localSheetId="35">[26]INPUT!#REF!</definedName>
    <definedName name="FTW7R" localSheetId="46">[26]INPUT!#REF!</definedName>
    <definedName name="FTW7R" localSheetId="40">[26]INPUT!#REF!</definedName>
    <definedName name="FTW7R" localSheetId="3">[26]INPUT!#REF!</definedName>
    <definedName name="FTW7R" localSheetId="12">[26]INPUT!#REF!</definedName>
    <definedName name="FTW7R" localSheetId="15">[26]INPUT!#REF!</definedName>
    <definedName name="FTW7R" localSheetId="44">[26]INPUT!#REF!</definedName>
    <definedName name="FTW7R" localSheetId="43">[26]INPUT!#REF!</definedName>
    <definedName name="FTW7R" localSheetId="42">[26]INPUT!#REF!</definedName>
    <definedName name="FTW7R">[26]INPUT!#REF!</definedName>
    <definedName name="FTW8L" localSheetId="4">[26]INPUT!#REF!</definedName>
    <definedName name="FTW8L" localSheetId="13">[26]INPUT!#REF!</definedName>
    <definedName name="FTW8L" localSheetId="35">[26]INPUT!#REF!</definedName>
    <definedName name="FTW8L" localSheetId="46">[26]INPUT!#REF!</definedName>
    <definedName name="FTW8L" localSheetId="40">[26]INPUT!#REF!</definedName>
    <definedName name="FTW8L" localSheetId="3">[26]INPUT!#REF!</definedName>
    <definedName name="FTW8L" localSheetId="12">[26]INPUT!#REF!</definedName>
    <definedName name="FTW8L" localSheetId="15">[26]INPUT!#REF!</definedName>
    <definedName name="FTW8L" localSheetId="44">[26]INPUT!#REF!</definedName>
    <definedName name="FTW8L" localSheetId="43">[26]INPUT!#REF!</definedName>
    <definedName name="FTW8L" localSheetId="42">[26]INPUT!#REF!</definedName>
    <definedName name="FTW8L">[26]INPUT!#REF!</definedName>
    <definedName name="FTW8R" localSheetId="4">[26]INPUT!#REF!</definedName>
    <definedName name="FTW8R" localSheetId="13">[26]INPUT!#REF!</definedName>
    <definedName name="FTW8R" localSheetId="35">[26]INPUT!#REF!</definedName>
    <definedName name="FTW8R" localSheetId="46">[26]INPUT!#REF!</definedName>
    <definedName name="FTW8R" localSheetId="40">[26]INPUT!#REF!</definedName>
    <definedName name="FTW8R" localSheetId="3">[26]INPUT!#REF!</definedName>
    <definedName name="FTW8R" localSheetId="12">[26]INPUT!#REF!</definedName>
    <definedName name="FTW8R" localSheetId="15">[26]INPUT!#REF!</definedName>
    <definedName name="FTW8R" localSheetId="44">[26]INPUT!#REF!</definedName>
    <definedName name="FTW8R" localSheetId="43">[26]INPUT!#REF!</definedName>
    <definedName name="FTW8R" localSheetId="42">[26]INPUT!#REF!</definedName>
    <definedName name="FTW8R">[26]INPUT!#REF!</definedName>
    <definedName name="FTW9L" localSheetId="4">[26]INPUT!#REF!</definedName>
    <definedName name="FTW9L" localSheetId="13">[26]INPUT!#REF!</definedName>
    <definedName name="FTW9L" localSheetId="35">[26]INPUT!#REF!</definedName>
    <definedName name="FTW9L" localSheetId="46">[26]INPUT!#REF!</definedName>
    <definedName name="FTW9L" localSheetId="40">[26]INPUT!#REF!</definedName>
    <definedName name="FTW9L" localSheetId="3">[26]INPUT!#REF!</definedName>
    <definedName name="FTW9L" localSheetId="12">[26]INPUT!#REF!</definedName>
    <definedName name="FTW9L" localSheetId="15">[26]INPUT!#REF!</definedName>
    <definedName name="FTW9L" localSheetId="44">[26]INPUT!#REF!</definedName>
    <definedName name="FTW9L" localSheetId="43">[26]INPUT!#REF!</definedName>
    <definedName name="FTW9L" localSheetId="42">[26]INPUT!#REF!</definedName>
    <definedName name="FTW9L">[26]INPUT!#REF!</definedName>
    <definedName name="FTW9R" localSheetId="4">[26]INPUT!#REF!</definedName>
    <definedName name="FTW9R" localSheetId="13">[26]INPUT!#REF!</definedName>
    <definedName name="FTW9R" localSheetId="35">[26]INPUT!#REF!</definedName>
    <definedName name="FTW9R" localSheetId="46">[26]INPUT!#REF!</definedName>
    <definedName name="FTW9R" localSheetId="40">[26]INPUT!#REF!</definedName>
    <definedName name="FTW9R" localSheetId="3">[26]INPUT!#REF!</definedName>
    <definedName name="FTW9R" localSheetId="12">[26]INPUT!#REF!</definedName>
    <definedName name="FTW9R" localSheetId="15">[26]INPUT!#REF!</definedName>
    <definedName name="FTW9R" localSheetId="44">[26]INPUT!#REF!</definedName>
    <definedName name="FTW9R" localSheetId="43">[26]INPUT!#REF!</definedName>
    <definedName name="FTW9R" localSheetId="42">[26]INPUT!#REF!</definedName>
    <definedName name="FTW9R">[26]INPUT!#REF!</definedName>
    <definedName name="FTZ10L" localSheetId="4">[26]INPUT!#REF!</definedName>
    <definedName name="FTZ10L" localSheetId="13">[26]INPUT!#REF!</definedName>
    <definedName name="FTZ10L" localSheetId="35">[26]INPUT!#REF!</definedName>
    <definedName name="FTZ10L" localSheetId="46">[26]INPUT!#REF!</definedName>
    <definedName name="FTZ10L" localSheetId="40">[26]INPUT!#REF!</definedName>
    <definedName name="FTZ10L" localSheetId="3">[26]INPUT!#REF!</definedName>
    <definedName name="FTZ10L" localSheetId="12">[26]INPUT!#REF!</definedName>
    <definedName name="FTZ10L" localSheetId="15">[26]INPUT!#REF!</definedName>
    <definedName name="FTZ10L" localSheetId="44">[26]INPUT!#REF!</definedName>
    <definedName name="FTZ10L" localSheetId="43">[26]INPUT!#REF!</definedName>
    <definedName name="FTZ10L" localSheetId="42">[26]INPUT!#REF!</definedName>
    <definedName name="FTZ10L">[26]INPUT!#REF!</definedName>
    <definedName name="FTZ10R" localSheetId="4">[26]INPUT!#REF!</definedName>
    <definedName name="FTZ10R" localSheetId="13">[26]INPUT!#REF!</definedName>
    <definedName name="FTZ10R" localSheetId="35">[26]INPUT!#REF!</definedName>
    <definedName name="FTZ10R" localSheetId="46">[26]INPUT!#REF!</definedName>
    <definedName name="FTZ10R" localSheetId="40">[26]INPUT!#REF!</definedName>
    <definedName name="FTZ10R" localSheetId="3">[26]INPUT!#REF!</definedName>
    <definedName name="FTZ10R" localSheetId="12">[26]INPUT!#REF!</definedName>
    <definedName name="FTZ10R" localSheetId="15">[26]INPUT!#REF!</definedName>
    <definedName name="FTZ10R" localSheetId="44">[26]INPUT!#REF!</definedName>
    <definedName name="FTZ10R" localSheetId="43">[26]INPUT!#REF!</definedName>
    <definedName name="FTZ10R" localSheetId="42">[26]INPUT!#REF!</definedName>
    <definedName name="FTZ10R">[26]INPUT!#REF!</definedName>
    <definedName name="FTZ3L" localSheetId="4">[26]INPUT!#REF!</definedName>
    <definedName name="FTZ3L" localSheetId="13">[26]INPUT!#REF!</definedName>
    <definedName name="FTZ3L" localSheetId="35">[26]INPUT!#REF!</definedName>
    <definedName name="FTZ3L" localSheetId="46">[26]INPUT!#REF!</definedName>
    <definedName name="FTZ3L" localSheetId="40">[26]INPUT!#REF!</definedName>
    <definedName name="FTZ3L" localSheetId="3">[26]INPUT!#REF!</definedName>
    <definedName name="FTZ3L" localSheetId="12">[26]INPUT!#REF!</definedName>
    <definedName name="FTZ3L" localSheetId="15">[26]INPUT!#REF!</definedName>
    <definedName name="FTZ3L" localSheetId="44">[26]INPUT!#REF!</definedName>
    <definedName name="FTZ3L" localSheetId="43">[26]INPUT!#REF!</definedName>
    <definedName name="FTZ3L" localSheetId="42">[26]INPUT!#REF!</definedName>
    <definedName name="FTZ3L">[26]INPUT!#REF!</definedName>
    <definedName name="FTZ3R" localSheetId="4">[26]INPUT!#REF!</definedName>
    <definedName name="FTZ3R" localSheetId="13">[26]INPUT!#REF!</definedName>
    <definedName name="FTZ3R" localSheetId="35">[26]INPUT!#REF!</definedName>
    <definedName name="FTZ3R" localSheetId="46">[26]INPUT!#REF!</definedName>
    <definedName name="FTZ3R" localSheetId="40">[26]INPUT!#REF!</definedName>
    <definedName name="FTZ3R" localSheetId="3">[26]INPUT!#REF!</definedName>
    <definedName name="FTZ3R" localSheetId="12">[26]INPUT!#REF!</definedName>
    <definedName name="FTZ3R" localSheetId="15">[26]INPUT!#REF!</definedName>
    <definedName name="FTZ3R" localSheetId="44">[26]INPUT!#REF!</definedName>
    <definedName name="FTZ3R" localSheetId="43">[26]INPUT!#REF!</definedName>
    <definedName name="FTZ3R" localSheetId="42">[26]INPUT!#REF!</definedName>
    <definedName name="FTZ3R">[26]INPUT!#REF!</definedName>
    <definedName name="FTZ4L" localSheetId="4">[26]INPUT!#REF!</definedName>
    <definedName name="FTZ4L" localSheetId="13">[26]INPUT!#REF!</definedName>
    <definedName name="FTZ4L" localSheetId="35">[26]INPUT!#REF!</definedName>
    <definedName name="FTZ4L" localSheetId="46">[26]INPUT!#REF!</definedName>
    <definedName name="FTZ4L" localSheetId="40">[26]INPUT!#REF!</definedName>
    <definedName name="FTZ4L" localSheetId="3">[26]INPUT!#REF!</definedName>
    <definedName name="FTZ4L" localSheetId="12">[26]INPUT!#REF!</definedName>
    <definedName name="FTZ4L" localSheetId="15">[26]INPUT!#REF!</definedName>
    <definedName name="FTZ4L" localSheetId="44">[26]INPUT!#REF!</definedName>
    <definedName name="FTZ4L" localSheetId="43">[26]INPUT!#REF!</definedName>
    <definedName name="FTZ4L" localSheetId="42">[26]INPUT!#REF!</definedName>
    <definedName name="FTZ4L">[26]INPUT!#REF!</definedName>
    <definedName name="FTZ4R" localSheetId="4">[26]INPUT!#REF!</definedName>
    <definedName name="FTZ4R" localSheetId="13">[26]INPUT!#REF!</definedName>
    <definedName name="FTZ4R" localSheetId="35">[26]INPUT!#REF!</definedName>
    <definedName name="FTZ4R" localSheetId="46">[26]INPUT!#REF!</definedName>
    <definedName name="FTZ4R" localSheetId="40">[26]INPUT!#REF!</definedName>
    <definedName name="FTZ4R" localSheetId="3">[26]INPUT!#REF!</definedName>
    <definedName name="FTZ4R" localSheetId="12">[26]INPUT!#REF!</definedName>
    <definedName name="FTZ4R" localSheetId="15">[26]INPUT!#REF!</definedName>
    <definedName name="FTZ4R" localSheetId="44">[26]INPUT!#REF!</definedName>
    <definedName name="FTZ4R" localSheetId="43">[26]INPUT!#REF!</definedName>
    <definedName name="FTZ4R" localSheetId="42">[26]INPUT!#REF!</definedName>
    <definedName name="FTZ4R">[26]INPUT!#REF!</definedName>
    <definedName name="FTZ5L" localSheetId="4">[26]INPUT!#REF!</definedName>
    <definedName name="FTZ5L" localSheetId="13">[26]INPUT!#REF!</definedName>
    <definedName name="FTZ5L" localSheetId="35">[26]INPUT!#REF!</definedName>
    <definedName name="FTZ5L" localSheetId="46">[26]INPUT!#REF!</definedName>
    <definedName name="FTZ5L" localSheetId="40">[26]INPUT!#REF!</definedName>
    <definedName name="FTZ5L" localSheetId="3">[26]INPUT!#REF!</definedName>
    <definedName name="FTZ5L" localSheetId="12">[26]INPUT!#REF!</definedName>
    <definedName name="FTZ5L" localSheetId="15">[26]INPUT!#REF!</definedName>
    <definedName name="FTZ5L" localSheetId="44">[26]INPUT!#REF!</definedName>
    <definedName name="FTZ5L" localSheetId="43">[26]INPUT!#REF!</definedName>
    <definedName name="FTZ5L" localSheetId="42">[26]INPUT!#REF!</definedName>
    <definedName name="FTZ5L">[26]INPUT!#REF!</definedName>
    <definedName name="FTZ5R" localSheetId="4">[26]INPUT!#REF!</definedName>
    <definedName name="FTZ5R" localSheetId="13">[26]INPUT!#REF!</definedName>
    <definedName name="FTZ5R" localSheetId="35">[26]INPUT!#REF!</definedName>
    <definedName name="FTZ5R" localSheetId="46">[26]INPUT!#REF!</definedName>
    <definedName name="FTZ5R" localSheetId="40">[26]INPUT!#REF!</definedName>
    <definedName name="FTZ5R" localSheetId="3">[26]INPUT!#REF!</definedName>
    <definedName name="FTZ5R" localSheetId="12">[26]INPUT!#REF!</definedName>
    <definedName name="FTZ5R" localSheetId="15">[26]INPUT!#REF!</definedName>
    <definedName name="FTZ5R" localSheetId="44">[26]INPUT!#REF!</definedName>
    <definedName name="FTZ5R" localSheetId="43">[26]INPUT!#REF!</definedName>
    <definedName name="FTZ5R" localSheetId="42">[26]INPUT!#REF!</definedName>
    <definedName name="FTZ5R">[26]INPUT!#REF!</definedName>
    <definedName name="FTZ6L" localSheetId="4">[26]INPUT!#REF!</definedName>
    <definedName name="FTZ6L" localSheetId="13">[26]INPUT!#REF!</definedName>
    <definedName name="FTZ6L" localSheetId="35">[26]INPUT!#REF!</definedName>
    <definedName name="FTZ6L" localSheetId="46">[26]INPUT!#REF!</definedName>
    <definedName name="FTZ6L" localSheetId="40">[26]INPUT!#REF!</definedName>
    <definedName name="FTZ6L" localSheetId="3">[26]INPUT!#REF!</definedName>
    <definedName name="FTZ6L" localSheetId="12">[26]INPUT!#REF!</definedName>
    <definedName name="FTZ6L" localSheetId="15">[26]INPUT!#REF!</definedName>
    <definedName name="FTZ6L" localSheetId="44">[26]INPUT!#REF!</definedName>
    <definedName name="FTZ6L" localSheetId="43">[26]INPUT!#REF!</definedName>
    <definedName name="FTZ6L" localSheetId="42">[26]INPUT!#REF!</definedName>
    <definedName name="FTZ6L">[26]INPUT!#REF!</definedName>
    <definedName name="FTZ6R" localSheetId="4">[26]INPUT!#REF!</definedName>
    <definedName name="FTZ6R" localSheetId="13">[26]INPUT!#REF!</definedName>
    <definedName name="FTZ6R" localSheetId="35">[26]INPUT!#REF!</definedName>
    <definedName name="FTZ6R" localSheetId="46">[26]INPUT!#REF!</definedName>
    <definedName name="FTZ6R" localSheetId="40">[26]INPUT!#REF!</definedName>
    <definedName name="FTZ6R" localSheetId="3">[26]INPUT!#REF!</definedName>
    <definedName name="FTZ6R" localSheetId="12">[26]INPUT!#REF!</definedName>
    <definedName name="FTZ6R" localSheetId="15">[26]INPUT!#REF!</definedName>
    <definedName name="FTZ6R" localSheetId="44">[26]INPUT!#REF!</definedName>
    <definedName name="FTZ6R" localSheetId="43">[26]INPUT!#REF!</definedName>
    <definedName name="FTZ6R" localSheetId="42">[26]INPUT!#REF!</definedName>
    <definedName name="FTZ6R">[26]INPUT!#REF!</definedName>
    <definedName name="FTZ7L" localSheetId="4">[26]INPUT!#REF!</definedName>
    <definedName name="FTZ7L" localSheetId="13">[26]INPUT!#REF!</definedName>
    <definedName name="FTZ7L" localSheetId="35">[26]INPUT!#REF!</definedName>
    <definedName name="FTZ7L" localSheetId="46">[26]INPUT!#REF!</definedName>
    <definedName name="FTZ7L" localSheetId="40">[26]INPUT!#REF!</definedName>
    <definedName name="FTZ7L" localSheetId="3">[26]INPUT!#REF!</definedName>
    <definedName name="FTZ7L" localSheetId="12">[26]INPUT!#REF!</definedName>
    <definedName name="FTZ7L" localSheetId="15">[26]INPUT!#REF!</definedName>
    <definedName name="FTZ7L" localSheetId="44">[26]INPUT!#REF!</definedName>
    <definedName name="FTZ7L" localSheetId="43">[26]INPUT!#REF!</definedName>
    <definedName name="FTZ7L" localSheetId="42">[26]INPUT!#REF!</definedName>
    <definedName name="FTZ7L">[26]INPUT!#REF!</definedName>
    <definedName name="FTZ7R" localSheetId="4">[26]INPUT!#REF!</definedName>
    <definedName name="FTZ7R" localSheetId="13">[26]INPUT!#REF!</definedName>
    <definedName name="FTZ7R" localSheetId="35">[26]INPUT!#REF!</definedName>
    <definedName name="FTZ7R" localSheetId="46">[26]INPUT!#REF!</definedName>
    <definedName name="FTZ7R" localSheetId="40">[26]INPUT!#REF!</definedName>
    <definedName name="FTZ7R" localSheetId="3">[26]INPUT!#REF!</definedName>
    <definedName name="FTZ7R" localSheetId="12">[26]INPUT!#REF!</definedName>
    <definedName name="FTZ7R" localSheetId="15">[26]INPUT!#REF!</definedName>
    <definedName name="FTZ7R" localSheetId="44">[26]INPUT!#REF!</definedName>
    <definedName name="FTZ7R" localSheetId="43">[26]INPUT!#REF!</definedName>
    <definedName name="FTZ7R" localSheetId="42">[26]INPUT!#REF!</definedName>
    <definedName name="FTZ7R">[26]INPUT!#REF!</definedName>
    <definedName name="FTZ8L" localSheetId="4">[26]INPUT!#REF!</definedName>
    <definedName name="FTZ8L" localSheetId="13">[26]INPUT!#REF!</definedName>
    <definedName name="FTZ8L" localSheetId="35">[26]INPUT!#REF!</definedName>
    <definedName name="FTZ8L" localSheetId="46">[26]INPUT!#REF!</definedName>
    <definedName name="FTZ8L" localSheetId="40">[26]INPUT!#REF!</definedName>
    <definedName name="FTZ8L" localSheetId="3">[26]INPUT!#REF!</definedName>
    <definedName name="FTZ8L" localSheetId="12">[26]INPUT!#REF!</definedName>
    <definedName name="FTZ8L" localSheetId="15">[26]INPUT!#REF!</definedName>
    <definedName name="FTZ8L" localSheetId="44">[26]INPUT!#REF!</definedName>
    <definedName name="FTZ8L" localSheetId="43">[26]INPUT!#REF!</definedName>
    <definedName name="FTZ8L" localSheetId="42">[26]INPUT!#REF!</definedName>
    <definedName name="FTZ8L">[26]INPUT!#REF!</definedName>
    <definedName name="FTZ8R" localSheetId="4">[26]INPUT!#REF!</definedName>
    <definedName name="FTZ8R" localSheetId="13">[26]INPUT!#REF!</definedName>
    <definedName name="FTZ8R" localSheetId="35">[26]INPUT!#REF!</definedName>
    <definedName name="FTZ8R" localSheetId="46">[26]INPUT!#REF!</definedName>
    <definedName name="FTZ8R" localSheetId="40">[26]INPUT!#REF!</definedName>
    <definedName name="FTZ8R" localSheetId="3">[26]INPUT!#REF!</definedName>
    <definedName name="FTZ8R" localSheetId="12">[26]INPUT!#REF!</definedName>
    <definedName name="FTZ8R" localSheetId="15">[26]INPUT!#REF!</definedName>
    <definedName name="FTZ8R" localSheetId="44">[26]INPUT!#REF!</definedName>
    <definedName name="FTZ8R" localSheetId="43">[26]INPUT!#REF!</definedName>
    <definedName name="FTZ8R" localSheetId="42">[26]INPUT!#REF!</definedName>
    <definedName name="FTZ8R">[26]INPUT!#REF!</definedName>
    <definedName name="FTZ9L" localSheetId="4">[26]INPUT!#REF!</definedName>
    <definedName name="FTZ9L" localSheetId="13">[26]INPUT!#REF!</definedName>
    <definedName name="FTZ9L" localSheetId="35">[26]INPUT!#REF!</definedName>
    <definedName name="FTZ9L" localSheetId="46">[26]INPUT!#REF!</definedName>
    <definedName name="FTZ9L" localSheetId="40">[26]INPUT!#REF!</definedName>
    <definedName name="FTZ9L" localSheetId="3">[26]INPUT!#REF!</definedName>
    <definedName name="FTZ9L" localSheetId="12">[26]INPUT!#REF!</definedName>
    <definedName name="FTZ9L" localSheetId="15">[26]INPUT!#REF!</definedName>
    <definedName name="FTZ9L" localSheetId="44">[26]INPUT!#REF!</definedName>
    <definedName name="FTZ9L" localSheetId="43">[26]INPUT!#REF!</definedName>
    <definedName name="FTZ9L" localSheetId="42">[26]INPUT!#REF!</definedName>
    <definedName name="FTZ9L">[26]INPUT!#REF!</definedName>
    <definedName name="FTZ9R" localSheetId="4">[26]INPUT!#REF!</definedName>
    <definedName name="FTZ9R" localSheetId="13">[26]INPUT!#REF!</definedName>
    <definedName name="FTZ9R" localSheetId="35">[26]INPUT!#REF!</definedName>
    <definedName name="FTZ9R" localSheetId="46">[26]INPUT!#REF!</definedName>
    <definedName name="FTZ9R" localSheetId="40">[26]INPUT!#REF!</definedName>
    <definedName name="FTZ9R" localSheetId="3">[26]INPUT!#REF!</definedName>
    <definedName name="FTZ9R" localSheetId="12">[26]INPUT!#REF!</definedName>
    <definedName name="FTZ9R" localSheetId="15">[26]INPUT!#REF!</definedName>
    <definedName name="FTZ9R" localSheetId="44">[26]INPUT!#REF!</definedName>
    <definedName name="FTZ9R" localSheetId="43">[26]INPUT!#REF!</definedName>
    <definedName name="FTZ9R" localSheetId="42">[26]INPUT!#REF!</definedName>
    <definedName name="FTZ9R">[26]INPUT!#REF!</definedName>
    <definedName name="fwer" localSheetId="38">BlankMacro1</definedName>
    <definedName name="fwer" localSheetId="14">BlankMacro1</definedName>
    <definedName name="fwer" localSheetId="4">BlankMacro1</definedName>
    <definedName name="fwer" localSheetId="13">BlankMacro1</definedName>
    <definedName name="fwer" localSheetId="28">BlankMacro1</definedName>
    <definedName name="fwer" localSheetId="34">BlankMacro1</definedName>
    <definedName name="fwer" localSheetId="35">BlankMacro1</definedName>
    <definedName name="fwer" localSheetId="46">BlankMacro1</definedName>
    <definedName name="fwer" localSheetId="40">BlankMacro1</definedName>
    <definedName name="fwer" localSheetId="3">BlankMacro1</definedName>
    <definedName name="fwer" localSheetId="12">BlankMacro1</definedName>
    <definedName name="fwer" localSheetId="15">BlankMacro1</definedName>
    <definedName name="fwer" localSheetId="25">BlankMacro1</definedName>
    <definedName name="fwer" localSheetId="26">BlankMacro1</definedName>
    <definedName name="fwer" localSheetId="2">BlankMacro1</definedName>
    <definedName name="fwer" localSheetId="44">BlankMacro1</definedName>
    <definedName name="fwer" localSheetId="45">BlankMacro1</definedName>
    <definedName name="fwer" localSheetId="50">BlankMacro1</definedName>
    <definedName name="fwer" localSheetId="42">BlankMacro1</definedName>
    <definedName name="fwer">BlankMacro1</definedName>
    <definedName name="FX10L" localSheetId="4">[26]INPUT!#REF!</definedName>
    <definedName name="FX10L" localSheetId="13">[26]INPUT!#REF!</definedName>
    <definedName name="FX10L" localSheetId="35">[26]INPUT!#REF!</definedName>
    <definedName name="FX10L" localSheetId="46">[26]INPUT!#REF!</definedName>
    <definedName name="FX10L" localSheetId="40">[26]INPUT!#REF!</definedName>
    <definedName name="FX10L" localSheetId="3">[26]INPUT!#REF!</definedName>
    <definedName name="FX10L" localSheetId="12">[26]INPUT!#REF!</definedName>
    <definedName name="FX10L" localSheetId="15">[26]INPUT!#REF!</definedName>
    <definedName name="FX10L" localSheetId="44">[26]INPUT!#REF!</definedName>
    <definedName name="FX10L" localSheetId="43">[26]INPUT!#REF!</definedName>
    <definedName name="FX10L" localSheetId="42">[26]INPUT!#REF!</definedName>
    <definedName name="FX10L">[26]INPUT!#REF!</definedName>
    <definedName name="FX10R" localSheetId="4">[26]INPUT!#REF!</definedName>
    <definedName name="FX10R" localSheetId="13">[26]INPUT!#REF!</definedName>
    <definedName name="FX10R" localSheetId="35">[26]INPUT!#REF!</definedName>
    <definedName name="FX10R" localSheetId="46">[26]INPUT!#REF!</definedName>
    <definedName name="FX10R" localSheetId="40">[26]INPUT!#REF!</definedName>
    <definedName name="FX10R" localSheetId="3">[26]INPUT!#REF!</definedName>
    <definedName name="FX10R" localSheetId="12">[26]INPUT!#REF!</definedName>
    <definedName name="FX10R" localSheetId="15">[26]INPUT!#REF!</definedName>
    <definedName name="FX10R" localSheetId="44">[26]INPUT!#REF!</definedName>
    <definedName name="FX10R" localSheetId="43">[26]INPUT!#REF!</definedName>
    <definedName name="FX10R" localSheetId="42">[26]INPUT!#REF!</definedName>
    <definedName name="FX10R">[26]INPUT!#REF!</definedName>
    <definedName name="FX3L" localSheetId="4">[26]INPUT!#REF!</definedName>
    <definedName name="FX3L" localSheetId="13">[26]INPUT!#REF!</definedName>
    <definedName name="FX3L" localSheetId="35">[26]INPUT!#REF!</definedName>
    <definedName name="FX3L" localSheetId="46">[26]INPUT!#REF!</definedName>
    <definedName name="FX3L" localSheetId="40">[26]INPUT!#REF!</definedName>
    <definedName name="FX3L" localSheetId="3">[26]INPUT!#REF!</definedName>
    <definedName name="FX3L" localSheetId="12">[26]INPUT!#REF!</definedName>
    <definedName name="FX3L" localSheetId="15">[26]INPUT!#REF!</definedName>
    <definedName name="FX3L" localSheetId="44">[26]INPUT!#REF!</definedName>
    <definedName name="FX3L" localSheetId="43">[26]INPUT!#REF!</definedName>
    <definedName name="FX3L" localSheetId="42">[26]INPUT!#REF!</definedName>
    <definedName name="FX3L">[26]INPUT!#REF!</definedName>
    <definedName name="FX3R" localSheetId="4">[26]INPUT!#REF!</definedName>
    <definedName name="FX3R" localSheetId="13">[26]INPUT!#REF!</definedName>
    <definedName name="FX3R" localSheetId="35">[26]INPUT!#REF!</definedName>
    <definedName name="FX3R" localSheetId="46">[26]INPUT!#REF!</definedName>
    <definedName name="FX3R" localSheetId="40">[26]INPUT!#REF!</definedName>
    <definedName name="FX3R" localSheetId="3">[26]INPUT!#REF!</definedName>
    <definedName name="FX3R" localSheetId="12">[26]INPUT!#REF!</definedName>
    <definedName name="FX3R" localSheetId="15">[26]INPUT!#REF!</definedName>
    <definedName name="FX3R" localSheetId="44">[26]INPUT!#REF!</definedName>
    <definedName name="FX3R" localSheetId="43">[26]INPUT!#REF!</definedName>
    <definedName name="FX3R" localSheetId="42">[26]INPUT!#REF!</definedName>
    <definedName name="FX3R">[26]INPUT!#REF!</definedName>
    <definedName name="FX4L" localSheetId="4">[26]INPUT!#REF!</definedName>
    <definedName name="FX4L" localSheetId="13">[26]INPUT!#REF!</definedName>
    <definedName name="FX4L" localSheetId="35">[26]INPUT!#REF!</definedName>
    <definedName name="FX4L" localSheetId="46">[26]INPUT!#REF!</definedName>
    <definedName name="FX4L" localSheetId="40">[26]INPUT!#REF!</definedName>
    <definedName name="FX4L" localSheetId="3">[26]INPUT!#REF!</definedName>
    <definedName name="FX4L" localSheetId="12">[26]INPUT!#REF!</definedName>
    <definedName name="FX4L" localSheetId="15">[26]INPUT!#REF!</definedName>
    <definedName name="FX4L" localSheetId="44">[26]INPUT!#REF!</definedName>
    <definedName name="FX4L" localSheetId="43">[26]INPUT!#REF!</definedName>
    <definedName name="FX4L" localSheetId="42">[26]INPUT!#REF!</definedName>
    <definedName name="FX4L">[26]INPUT!#REF!</definedName>
    <definedName name="FX4R" localSheetId="4">[26]INPUT!#REF!</definedName>
    <definedName name="FX4R" localSheetId="13">[26]INPUT!#REF!</definedName>
    <definedName name="FX4R" localSheetId="35">[26]INPUT!#REF!</definedName>
    <definedName name="FX4R" localSheetId="46">[26]INPUT!#REF!</definedName>
    <definedName name="FX4R" localSheetId="40">[26]INPUT!#REF!</definedName>
    <definedName name="FX4R" localSheetId="3">[26]INPUT!#REF!</definedName>
    <definedName name="FX4R" localSheetId="12">[26]INPUT!#REF!</definedName>
    <definedName name="FX4R" localSheetId="15">[26]INPUT!#REF!</definedName>
    <definedName name="FX4R" localSheetId="44">[26]INPUT!#REF!</definedName>
    <definedName name="FX4R" localSheetId="43">[26]INPUT!#REF!</definedName>
    <definedName name="FX4R" localSheetId="42">[26]INPUT!#REF!</definedName>
    <definedName name="FX4R">[26]INPUT!#REF!</definedName>
    <definedName name="FX5L" localSheetId="4">[26]INPUT!#REF!</definedName>
    <definedName name="FX5L" localSheetId="13">[26]INPUT!#REF!</definedName>
    <definedName name="FX5L" localSheetId="35">[26]INPUT!#REF!</definedName>
    <definedName name="FX5L" localSheetId="46">[26]INPUT!#REF!</definedName>
    <definedName name="FX5L" localSheetId="40">[26]INPUT!#REF!</definedName>
    <definedName name="FX5L" localSheetId="3">[26]INPUT!#REF!</definedName>
    <definedName name="FX5L" localSheetId="12">[26]INPUT!#REF!</definedName>
    <definedName name="FX5L" localSheetId="15">[26]INPUT!#REF!</definedName>
    <definedName name="FX5L" localSheetId="44">[26]INPUT!#REF!</definedName>
    <definedName name="FX5L" localSheetId="43">[26]INPUT!#REF!</definedName>
    <definedName name="FX5L" localSheetId="42">[26]INPUT!#REF!</definedName>
    <definedName name="FX5L">[26]INPUT!#REF!</definedName>
    <definedName name="FX5R" localSheetId="4">[26]INPUT!#REF!</definedName>
    <definedName name="FX5R" localSheetId="13">[26]INPUT!#REF!</definedName>
    <definedName name="FX5R" localSheetId="35">[26]INPUT!#REF!</definedName>
    <definedName name="FX5R" localSheetId="46">[26]INPUT!#REF!</definedName>
    <definedName name="FX5R" localSheetId="40">[26]INPUT!#REF!</definedName>
    <definedName name="FX5R" localSheetId="3">[26]INPUT!#REF!</definedName>
    <definedName name="FX5R" localSheetId="12">[26]INPUT!#REF!</definedName>
    <definedName name="FX5R" localSheetId="15">[26]INPUT!#REF!</definedName>
    <definedName name="FX5R" localSheetId="44">[26]INPUT!#REF!</definedName>
    <definedName name="FX5R" localSheetId="43">[26]INPUT!#REF!</definedName>
    <definedName name="FX5R" localSheetId="42">[26]INPUT!#REF!</definedName>
    <definedName name="FX5R">[26]INPUT!#REF!</definedName>
    <definedName name="FX6L" localSheetId="4">[26]INPUT!#REF!</definedName>
    <definedName name="FX6L" localSheetId="13">[26]INPUT!#REF!</definedName>
    <definedName name="FX6L" localSheetId="35">[26]INPUT!#REF!</definedName>
    <definedName name="FX6L" localSheetId="46">[26]INPUT!#REF!</definedName>
    <definedName name="FX6L" localSheetId="40">[26]INPUT!#REF!</definedName>
    <definedName name="FX6L" localSheetId="3">[26]INPUT!#REF!</definedName>
    <definedName name="FX6L" localSheetId="12">[26]INPUT!#REF!</definedName>
    <definedName name="FX6L" localSheetId="15">[26]INPUT!#REF!</definedName>
    <definedName name="FX6L" localSheetId="44">[26]INPUT!#REF!</definedName>
    <definedName name="FX6L" localSheetId="43">[26]INPUT!#REF!</definedName>
    <definedName name="FX6L" localSheetId="42">[26]INPUT!#REF!</definedName>
    <definedName name="FX6L">[26]INPUT!#REF!</definedName>
    <definedName name="FX6R" localSheetId="4">[26]INPUT!#REF!</definedName>
    <definedName name="FX6R" localSheetId="13">[26]INPUT!#REF!</definedName>
    <definedName name="FX6R" localSheetId="35">[26]INPUT!#REF!</definedName>
    <definedName name="FX6R" localSheetId="46">[26]INPUT!#REF!</definedName>
    <definedName name="FX6R" localSheetId="40">[26]INPUT!#REF!</definedName>
    <definedName name="FX6R" localSheetId="3">[26]INPUT!#REF!</definedName>
    <definedName name="FX6R" localSheetId="12">[26]INPUT!#REF!</definedName>
    <definedName name="FX6R" localSheetId="15">[26]INPUT!#REF!</definedName>
    <definedName name="FX6R" localSheetId="44">[26]INPUT!#REF!</definedName>
    <definedName name="FX6R" localSheetId="43">[26]INPUT!#REF!</definedName>
    <definedName name="FX6R" localSheetId="42">[26]INPUT!#REF!</definedName>
    <definedName name="FX6R">[26]INPUT!#REF!</definedName>
    <definedName name="FX7L" localSheetId="4">[26]INPUT!#REF!</definedName>
    <definedName name="FX7L" localSheetId="13">[26]INPUT!#REF!</definedName>
    <definedName name="FX7L" localSheetId="35">[26]INPUT!#REF!</definedName>
    <definedName name="FX7L" localSheetId="46">[26]INPUT!#REF!</definedName>
    <definedName name="FX7L" localSheetId="40">[26]INPUT!#REF!</definedName>
    <definedName name="FX7L" localSheetId="3">[26]INPUT!#REF!</definedName>
    <definedName name="FX7L" localSheetId="12">[26]INPUT!#REF!</definedName>
    <definedName name="FX7L" localSheetId="15">[26]INPUT!#REF!</definedName>
    <definedName name="FX7L" localSheetId="44">[26]INPUT!#REF!</definedName>
    <definedName name="FX7L" localSheetId="43">[26]INPUT!#REF!</definedName>
    <definedName name="FX7L" localSheetId="42">[26]INPUT!#REF!</definedName>
    <definedName name="FX7L">[26]INPUT!#REF!</definedName>
    <definedName name="FX7R" localSheetId="4">[26]INPUT!#REF!</definedName>
    <definedName name="FX7R" localSheetId="13">[26]INPUT!#REF!</definedName>
    <definedName name="FX7R" localSheetId="35">[26]INPUT!#REF!</definedName>
    <definedName name="FX7R" localSheetId="46">[26]INPUT!#REF!</definedName>
    <definedName name="FX7R" localSheetId="40">[26]INPUT!#REF!</definedName>
    <definedName name="FX7R" localSheetId="3">[26]INPUT!#REF!</definedName>
    <definedName name="FX7R" localSheetId="12">[26]INPUT!#REF!</definedName>
    <definedName name="FX7R" localSheetId="15">[26]INPUT!#REF!</definedName>
    <definedName name="FX7R" localSheetId="44">[26]INPUT!#REF!</definedName>
    <definedName name="FX7R" localSheetId="43">[26]INPUT!#REF!</definedName>
    <definedName name="FX7R" localSheetId="42">[26]INPUT!#REF!</definedName>
    <definedName name="FX7R">[26]INPUT!#REF!</definedName>
    <definedName name="FX8L" localSheetId="4">[26]INPUT!#REF!</definedName>
    <definedName name="FX8L" localSheetId="13">[26]INPUT!#REF!</definedName>
    <definedName name="FX8L" localSheetId="35">[26]INPUT!#REF!</definedName>
    <definedName name="FX8L" localSheetId="46">[26]INPUT!#REF!</definedName>
    <definedName name="FX8L" localSheetId="40">[26]INPUT!#REF!</definedName>
    <definedName name="FX8L" localSheetId="3">[26]INPUT!#REF!</definedName>
    <definedName name="FX8L" localSheetId="12">[26]INPUT!#REF!</definedName>
    <definedName name="FX8L" localSheetId="15">[26]INPUT!#REF!</definedName>
    <definedName name="FX8L" localSheetId="44">[26]INPUT!#REF!</definedName>
    <definedName name="FX8L" localSheetId="43">[26]INPUT!#REF!</definedName>
    <definedName name="FX8L" localSheetId="42">[26]INPUT!#REF!</definedName>
    <definedName name="FX8L">[26]INPUT!#REF!</definedName>
    <definedName name="FX8R" localSheetId="4">[26]INPUT!#REF!</definedName>
    <definedName name="FX8R" localSheetId="13">[26]INPUT!#REF!</definedName>
    <definedName name="FX8R" localSheetId="35">[26]INPUT!#REF!</definedName>
    <definedName name="FX8R" localSheetId="46">[26]INPUT!#REF!</definedName>
    <definedName name="FX8R" localSheetId="40">[26]INPUT!#REF!</definedName>
    <definedName name="FX8R" localSheetId="3">[26]INPUT!#REF!</definedName>
    <definedName name="FX8R" localSheetId="12">[26]INPUT!#REF!</definedName>
    <definedName name="FX8R" localSheetId="15">[26]INPUT!#REF!</definedName>
    <definedName name="FX8R" localSheetId="44">[26]INPUT!#REF!</definedName>
    <definedName name="FX8R" localSheetId="43">[26]INPUT!#REF!</definedName>
    <definedName name="FX8R" localSheetId="42">[26]INPUT!#REF!</definedName>
    <definedName name="FX8R">[26]INPUT!#REF!</definedName>
    <definedName name="FX9L" localSheetId="4">[26]INPUT!#REF!</definedName>
    <definedName name="FX9L" localSheetId="13">[26]INPUT!#REF!</definedName>
    <definedName name="FX9L" localSheetId="35">[26]INPUT!#REF!</definedName>
    <definedName name="FX9L" localSheetId="46">[26]INPUT!#REF!</definedName>
    <definedName name="FX9L" localSheetId="40">[26]INPUT!#REF!</definedName>
    <definedName name="FX9L" localSheetId="3">[26]INPUT!#REF!</definedName>
    <definedName name="FX9L" localSheetId="12">[26]INPUT!#REF!</definedName>
    <definedName name="FX9L" localSheetId="15">[26]INPUT!#REF!</definedName>
    <definedName name="FX9L" localSheetId="44">[26]INPUT!#REF!</definedName>
    <definedName name="FX9L" localSheetId="43">[26]INPUT!#REF!</definedName>
    <definedName name="FX9L" localSheetId="42">[26]INPUT!#REF!</definedName>
    <definedName name="FX9L">[26]INPUT!#REF!</definedName>
    <definedName name="FX9R" localSheetId="4">[26]INPUT!#REF!</definedName>
    <definedName name="FX9R" localSheetId="13">[26]INPUT!#REF!</definedName>
    <definedName name="FX9R" localSheetId="35">[26]INPUT!#REF!</definedName>
    <definedName name="FX9R" localSheetId="46">[26]INPUT!#REF!</definedName>
    <definedName name="FX9R" localSheetId="40">[26]INPUT!#REF!</definedName>
    <definedName name="FX9R" localSheetId="3">[26]INPUT!#REF!</definedName>
    <definedName name="FX9R" localSheetId="12">[26]INPUT!#REF!</definedName>
    <definedName name="FX9R" localSheetId="15">[26]INPUT!#REF!</definedName>
    <definedName name="FX9R" localSheetId="44">[26]INPUT!#REF!</definedName>
    <definedName name="FX9R" localSheetId="43">[26]INPUT!#REF!</definedName>
    <definedName name="FX9R" localSheetId="42">[26]INPUT!#REF!</definedName>
    <definedName name="FX9R">[26]INPUT!#REF!</definedName>
    <definedName name="FY10L" localSheetId="4">[26]INPUT!#REF!</definedName>
    <definedName name="FY10L" localSheetId="13">[26]INPUT!#REF!</definedName>
    <definedName name="FY10L" localSheetId="35">[26]INPUT!#REF!</definedName>
    <definedName name="FY10L" localSheetId="46">[26]INPUT!#REF!</definedName>
    <definedName name="FY10L" localSheetId="40">[26]INPUT!#REF!</definedName>
    <definedName name="FY10L" localSheetId="3">[26]INPUT!#REF!</definedName>
    <definedName name="FY10L" localSheetId="12">[26]INPUT!#REF!</definedName>
    <definedName name="FY10L" localSheetId="15">[26]INPUT!#REF!</definedName>
    <definedName name="FY10L" localSheetId="44">[26]INPUT!#REF!</definedName>
    <definedName name="FY10L" localSheetId="43">[26]INPUT!#REF!</definedName>
    <definedName name="FY10L" localSheetId="42">[26]INPUT!#REF!</definedName>
    <definedName name="FY10L">[26]INPUT!#REF!</definedName>
    <definedName name="FY10R" localSheetId="4">[26]INPUT!#REF!</definedName>
    <definedName name="FY10R" localSheetId="13">[26]INPUT!#REF!</definedName>
    <definedName name="FY10R" localSheetId="35">[26]INPUT!#REF!</definedName>
    <definedName name="FY10R" localSheetId="46">[26]INPUT!#REF!</definedName>
    <definedName name="FY10R" localSheetId="40">[26]INPUT!#REF!</definedName>
    <definedName name="FY10R" localSheetId="3">[26]INPUT!#REF!</definedName>
    <definedName name="FY10R" localSheetId="12">[26]INPUT!#REF!</definedName>
    <definedName name="FY10R" localSheetId="15">[26]INPUT!#REF!</definedName>
    <definedName name="FY10R" localSheetId="44">[26]INPUT!#REF!</definedName>
    <definedName name="FY10R" localSheetId="43">[26]INPUT!#REF!</definedName>
    <definedName name="FY10R" localSheetId="42">[26]INPUT!#REF!</definedName>
    <definedName name="FY10R">[26]INPUT!#REF!</definedName>
    <definedName name="FY3L" localSheetId="4">[26]INPUT!#REF!</definedName>
    <definedName name="FY3L" localSheetId="13">[26]INPUT!#REF!</definedName>
    <definedName name="FY3L" localSheetId="35">[26]INPUT!#REF!</definedName>
    <definedName name="FY3L" localSheetId="46">[26]INPUT!#REF!</definedName>
    <definedName name="FY3L" localSheetId="40">[26]INPUT!#REF!</definedName>
    <definedName name="FY3L" localSheetId="3">[26]INPUT!#REF!</definedName>
    <definedName name="FY3L" localSheetId="12">[26]INPUT!#REF!</definedName>
    <definedName name="FY3L" localSheetId="15">[26]INPUT!#REF!</definedName>
    <definedName name="FY3L" localSheetId="44">[26]INPUT!#REF!</definedName>
    <definedName name="FY3L" localSheetId="43">[26]INPUT!#REF!</definedName>
    <definedName name="FY3L" localSheetId="42">[26]INPUT!#REF!</definedName>
    <definedName name="FY3L">[26]INPUT!#REF!</definedName>
    <definedName name="FY3R" localSheetId="4">[26]INPUT!#REF!</definedName>
    <definedName name="FY3R" localSheetId="13">[26]INPUT!#REF!</definedName>
    <definedName name="FY3R" localSheetId="35">[26]INPUT!#REF!</definedName>
    <definedName name="FY3R" localSheetId="46">[26]INPUT!#REF!</definedName>
    <definedName name="FY3R" localSheetId="40">[26]INPUT!#REF!</definedName>
    <definedName name="FY3R" localSheetId="3">[26]INPUT!#REF!</definedName>
    <definedName name="FY3R" localSheetId="12">[26]INPUT!#REF!</definedName>
    <definedName name="FY3R" localSheetId="15">[26]INPUT!#REF!</definedName>
    <definedName name="FY3R" localSheetId="44">[26]INPUT!#REF!</definedName>
    <definedName name="FY3R" localSheetId="43">[26]INPUT!#REF!</definedName>
    <definedName name="FY3R" localSheetId="42">[26]INPUT!#REF!</definedName>
    <definedName name="FY3R">[26]INPUT!#REF!</definedName>
    <definedName name="FY4L" localSheetId="4">[26]INPUT!#REF!</definedName>
    <definedName name="FY4L" localSheetId="13">[26]INPUT!#REF!</definedName>
    <definedName name="FY4L" localSheetId="35">[26]INPUT!#REF!</definedName>
    <definedName name="FY4L" localSheetId="46">[26]INPUT!#REF!</definedName>
    <definedName name="FY4L" localSheetId="40">[26]INPUT!#REF!</definedName>
    <definedName name="FY4L" localSheetId="3">[26]INPUT!#REF!</definedName>
    <definedName name="FY4L" localSheetId="12">[26]INPUT!#REF!</definedName>
    <definedName name="FY4L" localSheetId="15">[26]INPUT!#REF!</definedName>
    <definedName name="FY4L" localSheetId="44">[26]INPUT!#REF!</definedName>
    <definedName name="FY4L" localSheetId="43">[26]INPUT!#REF!</definedName>
    <definedName name="FY4L" localSheetId="42">[26]INPUT!#REF!</definedName>
    <definedName name="FY4L">[26]INPUT!#REF!</definedName>
    <definedName name="FY4R" localSheetId="4">[26]INPUT!#REF!</definedName>
    <definedName name="FY4R" localSheetId="13">[26]INPUT!#REF!</definedName>
    <definedName name="FY4R" localSheetId="35">[26]INPUT!#REF!</definedName>
    <definedName name="FY4R" localSheetId="46">[26]INPUT!#REF!</definedName>
    <definedName name="FY4R" localSheetId="40">[26]INPUT!#REF!</definedName>
    <definedName name="FY4R" localSheetId="3">[26]INPUT!#REF!</definedName>
    <definedName name="FY4R" localSheetId="12">[26]INPUT!#REF!</definedName>
    <definedName name="FY4R" localSheetId="15">[26]INPUT!#REF!</definedName>
    <definedName name="FY4R" localSheetId="44">[26]INPUT!#REF!</definedName>
    <definedName name="FY4R" localSheetId="43">[26]INPUT!#REF!</definedName>
    <definedName name="FY4R" localSheetId="42">[26]INPUT!#REF!</definedName>
    <definedName name="FY4R">[26]INPUT!#REF!</definedName>
    <definedName name="FY5L" localSheetId="4">[26]INPUT!#REF!</definedName>
    <definedName name="FY5L" localSheetId="13">[26]INPUT!#REF!</definedName>
    <definedName name="FY5L" localSheetId="35">[26]INPUT!#REF!</definedName>
    <definedName name="FY5L" localSheetId="46">[26]INPUT!#REF!</definedName>
    <definedName name="FY5L" localSheetId="40">[26]INPUT!#REF!</definedName>
    <definedName name="FY5L" localSheetId="3">[26]INPUT!#REF!</definedName>
    <definedName name="FY5L" localSheetId="12">[26]INPUT!#REF!</definedName>
    <definedName name="FY5L" localSheetId="15">[26]INPUT!#REF!</definedName>
    <definedName name="FY5L" localSheetId="44">[26]INPUT!#REF!</definedName>
    <definedName name="FY5L" localSheetId="43">[26]INPUT!#REF!</definedName>
    <definedName name="FY5L" localSheetId="42">[26]INPUT!#REF!</definedName>
    <definedName name="FY5L">[26]INPUT!#REF!</definedName>
    <definedName name="FY5R" localSheetId="4">[26]INPUT!#REF!</definedName>
    <definedName name="FY5R" localSheetId="13">[26]INPUT!#REF!</definedName>
    <definedName name="FY5R" localSheetId="35">[26]INPUT!#REF!</definedName>
    <definedName name="FY5R" localSheetId="46">[26]INPUT!#REF!</definedName>
    <definedName name="FY5R" localSheetId="40">[26]INPUT!#REF!</definedName>
    <definedName name="FY5R" localSheetId="3">[26]INPUT!#REF!</definedName>
    <definedName name="FY5R" localSheetId="12">[26]INPUT!#REF!</definedName>
    <definedName name="FY5R" localSheetId="15">[26]INPUT!#REF!</definedName>
    <definedName name="FY5R" localSheetId="44">[26]INPUT!#REF!</definedName>
    <definedName name="FY5R" localSheetId="43">[26]INPUT!#REF!</definedName>
    <definedName name="FY5R" localSheetId="42">[26]INPUT!#REF!</definedName>
    <definedName name="FY5R">[26]INPUT!#REF!</definedName>
    <definedName name="FY6L" localSheetId="4">[26]INPUT!#REF!</definedName>
    <definedName name="FY6L" localSheetId="13">[26]INPUT!#REF!</definedName>
    <definedName name="FY6L" localSheetId="35">[26]INPUT!#REF!</definedName>
    <definedName name="FY6L" localSheetId="46">[26]INPUT!#REF!</definedName>
    <definedName name="FY6L" localSheetId="40">[26]INPUT!#REF!</definedName>
    <definedName name="FY6L" localSheetId="3">[26]INPUT!#REF!</definedName>
    <definedName name="FY6L" localSheetId="12">[26]INPUT!#REF!</definedName>
    <definedName name="FY6L" localSheetId="15">[26]INPUT!#REF!</definedName>
    <definedName name="FY6L" localSheetId="44">[26]INPUT!#REF!</definedName>
    <definedName name="FY6L" localSheetId="43">[26]INPUT!#REF!</definedName>
    <definedName name="FY6L" localSheetId="42">[26]INPUT!#REF!</definedName>
    <definedName name="FY6L">[26]INPUT!#REF!</definedName>
    <definedName name="FY6R" localSheetId="4">[26]INPUT!#REF!</definedName>
    <definedName name="FY6R" localSheetId="13">[26]INPUT!#REF!</definedName>
    <definedName name="FY6R" localSheetId="35">[26]INPUT!#REF!</definedName>
    <definedName name="FY6R" localSheetId="46">[26]INPUT!#REF!</definedName>
    <definedName name="FY6R" localSheetId="40">[26]INPUT!#REF!</definedName>
    <definedName name="FY6R" localSheetId="3">[26]INPUT!#REF!</definedName>
    <definedName name="FY6R" localSheetId="12">[26]INPUT!#REF!</definedName>
    <definedName name="FY6R" localSheetId="15">[26]INPUT!#REF!</definedName>
    <definedName name="FY6R" localSheetId="44">[26]INPUT!#REF!</definedName>
    <definedName name="FY6R" localSheetId="43">[26]INPUT!#REF!</definedName>
    <definedName name="FY6R" localSheetId="42">[26]INPUT!#REF!</definedName>
    <definedName name="FY6R">[26]INPUT!#REF!</definedName>
    <definedName name="FY7L" localSheetId="4">[26]INPUT!#REF!</definedName>
    <definedName name="FY7L" localSheetId="13">[26]INPUT!#REF!</definedName>
    <definedName name="FY7L" localSheetId="35">[26]INPUT!#REF!</definedName>
    <definedName name="FY7L" localSheetId="46">[26]INPUT!#REF!</definedName>
    <definedName name="FY7L" localSheetId="40">[26]INPUT!#REF!</definedName>
    <definedName name="FY7L" localSheetId="3">[26]INPUT!#REF!</definedName>
    <definedName name="FY7L" localSheetId="12">[26]INPUT!#REF!</definedName>
    <definedName name="FY7L" localSheetId="15">[26]INPUT!#REF!</definedName>
    <definedName name="FY7L" localSheetId="44">[26]INPUT!#REF!</definedName>
    <definedName name="FY7L" localSheetId="43">[26]INPUT!#REF!</definedName>
    <definedName name="FY7L" localSheetId="42">[26]INPUT!#REF!</definedName>
    <definedName name="FY7L">[26]INPUT!#REF!</definedName>
    <definedName name="FY7R" localSheetId="4">[26]INPUT!#REF!</definedName>
    <definedName name="FY7R" localSheetId="13">[26]INPUT!#REF!</definedName>
    <definedName name="FY7R" localSheetId="35">[26]INPUT!#REF!</definedName>
    <definedName name="FY7R" localSheetId="46">[26]INPUT!#REF!</definedName>
    <definedName name="FY7R" localSheetId="40">[26]INPUT!#REF!</definedName>
    <definedName name="FY7R" localSheetId="3">[26]INPUT!#REF!</definedName>
    <definedName name="FY7R" localSheetId="12">[26]INPUT!#REF!</definedName>
    <definedName name="FY7R" localSheetId="15">[26]INPUT!#REF!</definedName>
    <definedName name="FY7R" localSheetId="44">[26]INPUT!#REF!</definedName>
    <definedName name="FY7R" localSheetId="43">[26]INPUT!#REF!</definedName>
    <definedName name="FY7R" localSheetId="42">[26]INPUT!#REF!</definedName>
    <definedName name="FY7R">[26]INPUT!#REF!</definedName>
    <definedName name="FY8L" localSheetId="4">[26]INPUT!#REF!</definedName>
    <definedName name="FY8L" localSheetId="13">[26]INPUT!#REF!</definedName>
    <definedName name="FY8L" localSheetId="35">[26]INPUT!#REF!</definedName>
    <definedName name="FY8L" localSheetId="46">[26]INPUT!#REF!</definedName>
    <definedName name="FY8L" localSheetId="40">[26]INPUT!#REF!</definedName>
    <definedName name="FY8L" localSheetId="3">[26]INPUT!#REF!</definedName>
    <definedName name="FY8L" localSheetId="12">[26]INPUT!#REF!</definedName>
    <definedName name="FY8L" localSheetId="15">[26]INPUT!#REF!</definedName>
    <definedName name="FY8L" localSheetId="44">[26]INPUT!#REF!</definedName>
    <definedName name="FY8L" localSheetId="43">[26]INPUT!#REF!</definedName>
    <definedName name="FY8L" localSheetId="42">[26]INPUT!#REF!</definedName>
    <definedName name="FY8L">[26]INPUT!#REF!</definedName>
    <definedName name="FY8R" localSheetId="4">[26]INPUT!#REF!</definedName>
    <definedName name="FY8R" localSheetId="13">[26]INPUT!#REF!</definedName>
    <definedName name="FY8R" localSheetId="35">[26]INPUT!#REF!</definedName>
    <definedName name="FY8R" localSheetId="46">[26]INPUT!#REF!</definedName>
    <definedName name="FY8R" localSheetId="40">[26]INPUT!#REF!</definedName>
    <definedName name="FY8R" localSheetId="3">[26]INPUT!#REF!</definedName>
    <definedName name="FY8R" localSheetId="12">[26]INPUT!#REF!</definedName>
    <definedName name="FY8R" localSheetId="15">[26]INPUT!#REF!</definedName>
    <definedName name="FY8R" localSheetId="44">[26]INPUT!#REF!</definedName>
    <definedName name="FY8R" localSheetId="43">[26]INPUT!#REF!</definedName>
    <definedName name="FY8R" localSheetId="42">[26]INPUT!#REF!</definedName>
    <definedName name="FY8R">[26]INPUT!#REF!</definedName>
    <definedName name="FY9L" localSheetId="4">[26]INPUT!#REF!</definedName>
    <definedName name="FY9L" localSheetId="13">[26]INPUT!#REF!</definedName>
    <definedName name="FY9L" localSheetId="35">[26]INPUT!#REF!</definedName>
    <definedName name="FY9L" localSheetId="46">[26]INPUT!#REF!</definedName>
    <definedName name="FY9L" localSheetId="40">[26]INPUT!#REF!</definedName>
    <definedName name="FY9L" localSheetId="3">[26]INPUT!#REF!</definedName>
    <definedName name="FY9L" localSheetId="12">[26]INPUT!#REF!</definedName>
    <definedName name="FY9L" localSheetId="15">[26]INPUT!#REF!</definedName>
    <definedName name="FY9L" localSheetId="44">[26]INPUT!#REF!</definedName>
    <definedName name="FY9L" localSheetId="43">[26]INPUT!#REF!</definedName>
    <definedName name="FY9L" localSheetId="42">[26]INPUT!#REF!</definedName>
    <definedName name="FY9L">[26]INPUT!#REF!</definedName>
    <definedName name="FY9R" localSheetId="4">[26]INPUT!#REF!</definedName>
    <definedName name="FY9R" localSheetId="13">[26]INPUT!#REF!</definedName>
    <definedName name="FY9R" localSheetId="35">[26]INPUT!#REF!</definedName>
    <definedName name="FY9R" localSheetId="46">[26]INPUT!#REF!</definedName>
    <definedName name="FY9R" localSheetId="40">[26]INPUT!#REF!</definedName>
    <definedName name="FY9R" localSheetId="3">[26]INPUT!#REF!</definedName>
    <definedName name="FY9R" localSheetId="12">[26]INPUT!#REF!</definedName>
    <definedName name="FY9R" localSheetId="15">[26]INPUT!#REF!</definedName>
    <definedName name="FY9R" localSheetId="44">[26]INPUT!#REF!</definedName>
    <definedName name="FY9R" localSheetId="43">[26]INPUT!#REF!</definedName>
    <definedName name="FY9R" localSheetId="42">[26]INPUT!#REF!</definedName>
    <definedName name="FY9R">[26]INPUT!#REF!</definedName>
    <definedName name="FYY10L" localSheetId="4">[26]INPUT!#REF!</definedName>
    <definedName name="FYY10L" localSheetId="13">[26]INPUT!#REF!</definedName>
    <definedName name="FYY10L" localSheetId="35">[26]INPUT!#REF!</definedName>
    <definedName name="FYY10L" localSheetId="46">[26]INPUT!#REF!</definedName>
    <definedName name="FYY10L" localSheetId="40">[26]INPUT!#REF!</definedName>
    <definedName name="FYY10L" localSheetId="3">[26]INPUT!#REF!</definedName>
    <definedName name="FYY10L" localSheetId="12">[26]INPUT!#REF!</definedName>
    <definedName name="FYY10L" localSheetId="15">[26]INPUT!#REF!</definedName>
    <definedName name="FYY10L" localSheetId="44">[26]INPUT!#REF!</definedName>
    <definedName name="FYY10L" localSheetId="43">[26]INPUT!#REF!</definedName>
    <definedName name="FYY10L" localSheetId="42">[26]INPUT!#REF!</definedName>
    <definedName name="FYY10L">[26]INPUT!#REF!</definedName>
    <definedName name="FYY10R" localSheetId="4">[26]INPUT!#REF!</definedName>
    <definedName name="FYY10R" localSheetId="13">[26]INPUT!#REF!</definedName>
    <definedName name="FYY10R" localSheetId="35">[26]INPUT!#REF!</definedName>
    <definedName name="FYY10R" localSheetId="46">[26]INPUT!#REF!</definedName>
    <definedName name="FYY10R" localSheetId="40">[26]INPUT!#REF!</definedName>
    <definedName name="FYY10R" localSheetId="3">[26]INPUT!#REF!</definedName>
    <definedName name="FYY10R" localSheetId="12">[26]INPUT!#REF!</definedName>
    <definedName name="FYY10R" localSheetId="15">[26]INPUT!#REF!</definedName>
    <definedName name="FYY10R" localSheetId="44">[26]INPUT!#REF!</definedName>
    <definedName name="FYY10R" localSheetId="43">[26]INPUT!#REF!</definedName>
    <definedName name="FYY10R" localSheetId="42">[26]INPUT!#REF!</definedName>
    <definedName name="FYY10R">[26]INPUT!#REF!</definedName>
    <definedName name="FYY3L" localSheetId="4">[26]INPUT!#REF!</definedName>
    <definedName name="FYY3L" localSheetId="13">[26]INPUT!#REF!</definedName>
    <definedName name="FYY3L" localSheetId="35">[26]INPUT!#REF!</definedName>
    <definedName name="FYY3L" localSheetId="46">[26]INPUT!#REF!</definedName>
    <definedName name="FYY3L" localSheetId="40">[26]INPUT!#REF!</definedName>
    <definedName name="FYY3L" localSheetId="3">[26]INPUT!#REF!</definedName>
    <definedName name="FYY3L" localSheetId="12">[26]INPUT!#REF!</definedName>
    <definedName name="FYY3L" localSheetId="15">[26]INPUT!#REF!</definedName>
    <definedName name="FYY3L" localSheetId="44">[26]INPUT!#REF!</definedName>
    <definedName name="FYY3L" localSheetId="43">[26]INPUT!#REF!</definedName>
    <definedName name="FYY3L" localSheetId="42">[26]INPUT!#REF!</definedName>
    <definedName name="FYY3L">[26]INPUT!#REF!</definedName>
    <definedName name="FYY3R" localSheetId="4">[26]INPUT!#REF!</definedName>
    <definedName name="FYY3R" localSheetId="13">[26]INPUT!#REF!</definedName>
    <definedName name="FYY3R" localSheetId="35">[26]INPUT!#REF!</definedName>
    <definedName name="FYY3R" localSheetId="46">[26]INPUT!#REF!</definedName>
    <definedName name="FYY3R" localSheetId="40">[26]INPUT!#REF!</definedName>
    <definedName name="FYY3R" localSheetId="3">[26]INPUT!#REF!</definedName>
    <definedName name="FYY3R" localSheetId="12">[26]INPUT!#REF!</definedName>
    <definedName name="FYY3R" localSheetId="15">[26]INPUT!#REF!</definedName>
    <definedName name="FYY3R" localSheetId="44">[26]INPUT!#REF!</definedName>
    <definedName name="FYY3R" localSheetId="43">[26]INPUT!#REF!</definedName>
    <definedName name="FYY3R" localSheetId="42">[26]INPUT!#REF!</definedName>
    <definedName name="FYY3R">[26]INPUT!#REF!</definedName>
    <definedName name="FYY4L" localSheetId="4">[26]INPUT!#REF!</definedName>
    <definedName name="FYY4L" localSheetId="13">[26]INPUT!#REF!</definedName>
    <definedName name="FYY4L" localSheetId="35">[26]INPUT!#REF!</definedName>
    <definedName name="FYY4L" localSheetId="46">[26]INPUT!#REF!</definedName>
    <definedName name="FYY4L" localSheetId="40">[26]INPUT!#REF!</definedName>
    <definedName name="FYY4L" localSheetId="3">[26]INPUT!#REF!</definedName>
    <definedName name="FYY4L" localSheetId="12">[26]INPUT!#REF!</definedName>
    <definedName name="FYY4L" localSheetId="15">[26]INPUT!#REF!</definedName>
    <definedName name="FYY4L" localSheetId="44">[26]INPUT!#REF!</definedName>
    <definedName name="FYY4L" localSheetId="43">[26]INPUT!#REF!</definedName>
    <definedName name="FYY4L" localSheetId="42">[26]INPUT!#REF!</definedName>
    <definedName name="FYY4L">[26]INPUT!#REF!</definedName>
    <definedName name="FYY4R" localSheetId="4">[26]INPUT!#REF!</definedName>
    <definedName name="FYY4R" localSheetId="13">[26]INPUT!#REF!</definedName>
    <definedName name="FYY4R" localSheetId="35">[26]INPUT!#REF!</definedName>
    <definedName name="FYY4R" localSheetId="46">[26]INPUT!#REF!</definedName>
    <definedName name="FYY4R" localSheetId="40">[26]INPUT!#REF!</definedName>
    <definedName name="FYY4R" localSheetId="3">[26]INPUT!#REF!</definedName>
    <definedName name="FYY4R" localSheetId="12">[26]INPUT!#REF!</definedName>
    <definedName name="FYY4R" localSheetId="15">[26]INPUT!#REF!</definedName>
    <definedName name="FYY4R" localSheetId="44">[26]INPUT!#REF!</definedName>
    <definedName name="FYY4R" localSheetId="43">[26]INPUT!#REF!</definedName>
    <definedName name="FYY4R" localSheetId="42">[26]INPUT!#REF!</definedName>
    <definedName name="FYY4R">[26]INPUT!#REF!</definedName>
    <definedName name="FYY5L" localSheetId="4">[26]INPUT!#REF!</definedName>
    <definedName name="FYY5L" localSheetId="13">[26]INPUT!#REF!</definedName>
    <definedName name="FYY5L" localSheetId="35">[26]INPUT!#REF!</definedName>
    <definedName name="FYY5L" localSheetId="46">[26]INPUT!#REF!</definedName>
    <definedName name="FYY5L" localSheetId="40">[26]INPUT!#REF!</definedName>
    <definedName name="FYY5L" localSheetId="3">[26]INPUT!#REF!</definedName>
    <definedName name="FYY5L" localSheetId="12">[26]INPUT!#REF!</definedName>
    <definedName name="FYY5L" localSheetId="15">[26]INPUT!#REF!</definedName>
    <definedName name="FYY5L" localSheetId="44">[26]INPUT!#REF!</definedName>
    <definedName name="FYY5L" localSheetId="43">[26]INPUT!#REF!</definedName>
    <definedName name="FYY5L" localSheetId="42">[26]INPUT!#REF!</definedName>
    <definedName name="FYY5L">[26]INPUT!#REF!</definedName>
    <definedName name="FYY5R" localSheetId="4">[26]INPUT!#REF!</definedName>
    <definedName name="FYY5R" localSheetId="13">[26]INPUT!#REF!</definedName>
    <definedName name="FYY5R" localSheetId="35">[26]INPUT!#REF!</definedName>
    <definedName name="FYY5R" localSheetId="46">[26]INPUT!#REF!</definedName>
    <definedName name="FYY5R" localSheetId="40">[26]INPUT!#REF!</definedName>
    <definedName name="FYY5R" localSheetId="3">[26]INPUT!#REF!</definedName>
    <definedName name="FYY5R" localSheetId="12">[26]INPUT!#REF!</definedName>
    <definedName name="FYY5R" localSheetId="15">[26]INPUT!#REF!</definedName>
    <definedName name="FYY5R" localSheetId="44">[26]INPUT!#REF!</definedName>
    <definedName name="FYY5R" localSheetId="43">[26]INPUT!#REF!</definedName>
    <definedName name="FYY5R" localSheetId="42">[26]INPUT!#REF!</definedName>
    <definedName name="FYY5R">[26]INPUT!#REF!</definedName>
    <definedName name="FYY6L" localSheetId="4">[26]INPUT!#REF!</definedName>
    <definedName name="FYY6L" localSheetId="13">[26]INPUT!#REF!</definedName>
    <definedName name="FYY6L" localSheetId="35">[26]INPUT!#REF!</definedName>
    <definedName name="FYY6L" localSheetId="46">[26]INPUT!#REF!</definedName>
    <definedName name="FYY6L" localSheetId="40">[26]INPUT!#REF!</definedName>
    <definedName name="FYY6L" localSheetId="3">[26]INPUT!#REF!</definedName>
    <definedName name="FYY6L" localSheetId="12">[26]INPUT!#REF!</definedName>
    <definedName name="FYY6L" localSheetId="15">[26]INPUT!#REF!</definedName>
    <definedName name="FYY6L" localSheetId="44">[26]INPUT!#REF!</definedName>
    <definedName name="FYY6L" localSheetId="43">[26]INPUT!#REF!</definedName>
    <definedName name="FYY6L" localSheetId="42">[26]INPUT!#REF!</definedName>
    <definedName name="FYY6L">[26]INPUT!#REF!</definedName>
    <definedName name="FYY6R" localSheetId="4">[26]INPUT!#REF!</definedName>
    <definedName name="FYY6R" localSheetId="13">[26]INPUT!#REF!</definedName>
    <definedName name="FYY6R" localSheetId="35">[26]INPUT!#REF!</definedName>
    <definedName name="FYY6R" localSheetId="46">[26]INPUT!#REF!</definedName>
    <definedName name="FYY6R" localSheetId="40">[26]INPUT!#REF!</definedName>
    <definedName name="FYY6R" localSheetId="3">[26]INPUT!#REF!</definedName>
    <definedName name="FYY6R" localSheetId="12">[26]INPUT!#REF!</definedName>
    <definedName name="FYY6R" localSheetId="15">[26]INPUT!#REF!</definedName>
    <definedName name="FYY6R" localSheetId="44">[26]INPUT!#REF!</definedName>
    <definedName name="FYY6R" localSheetId="43">[26]INPUT!#REF!</definedName>
    <definedName name="FYY6R" localSheetId="42">[26]INPUT!#REF!</definedName>
    <definedName name="FYY6R">[26]INPUT!#REF!</definedName>
    <definedName name="FYY7L" localSheetId="4">[26]INPUT!#REF!</definedName>
    <definedName name="FYY7L" localSheetId="13">[26]INPUT!#REF!</definedName>
    <definedName name="FYY7L" localSheetId="35">[26]INPUT!#REF!</definedName>
    <definedName name="FYY7L" localSheetId="46">[26]INPUT!#REF!</definedName>
    <definedName name="FYY7L" localSheetId="40">[26]INPUT!#REF!</definedName>
    <definedName name="FYY7L" localSheetId="3">[26]INPUT!#REF!</definedName>
    <definedName name="FYY7L" localSheetId="12">[26]INPUT!#REF!</definedName>
    <definedName name="FYY7L" localSheetId="15">[26]INPUT!#REF!</definedName>
    <definedName name="FYY7L" localSheetId="44">[26]INPUT!#REF!</definedName>
    <definedName name="FYY7L" localSheetId="43">[26]INPUT!#REF!</definedName>
    <definedName name="FYY7L" localSheetId="42">[26]INPUT!#REF!</definedName>
    <definedName name="FYY7L">[26]INPUT!#REF!</definedName>
    <definedName name="FYY7R" localSheetId="4">[26]INPUT!#REF!</definedName>
    <definedName name="FYY7R" localSheetId="13">[26]INPUT!#REF!</definedName>
    <definedName name="FYY7R" localSheetId="35">[26]INPUT!#REF!</definedName>
    <definedName name="FYY7R" localSheetId="46">[26]INPUT!#REF!</definedName>
    <definedName name="FYY7R" localSheetId="40">[26]INPUT!#REF!</definedName>
    <definedName name="FYY7R" localSheetId="3">[26]INPUT!#REF!</definedName>
    <definedName name="FYY7R" localSheetId="12">[26]INPUT!#REF!</definedName>
    <definedName name="FYY7R" localSheetId="15">[26]INPUT!#REF!</definedName>
    <definedName name="FYY7R" localSheetId="44">[26]INPUT!#REF!</definedName>
    <definedName name="FYY7R" localSheetId="43">[26]INPUT!#REF!</definedName>
    <definedName name="FYY7R" localSheetId="42">[26]INPUT!#REF!</definedName>
    <definedName name="FYY7R">[26]INPUT!#REF!</definedName>
    <definedName name="FYY8L" localSheetId="4">[26]INPUT!#REF!</definedName>
    <definedName name="FYY8L" localSheetId="13">[26]INPUT!#REF!</definedName>
    <definedName name="FYY8L" localSheetId="35">[26]INPUT!#REF!</definedName>
    <definedName name="FYY8L" localSheetId="46">[26]INPUT!#REF!</definedName>
    <definedName name="FYY8L" localSheetId="40">[26]INPUT!#REF!</definedName>
    <definedName name="FYY8L" localSheetId="3">[26]INPUT!#REF!</definedName>
    <definedName name="FYY8L" localSheetId="12">[26]INPUT!#REF!</definedName>
    <definedName name="FYY8L" localSheetId="15">[26]INPUT!#REF!</definedName>
    <definedName name="FYY8L" localSheetId="44">[26]INPUT!#REF!</definedName>
    <definedName name="FYY8L" localSheetId="43">[26]INPUT!#REF!</definedName>
    <definedName name="FYY8L" localSheetId="42">[26]INPUT!#REF!</definedName>
    <definedName name="FYY8L">[26]INPUT!#REF!</definedName>
    <definedName name="FYY8R" localSheetId="4">[26]INPUT!#REF!</definedName>
    <definedName name="FYY8R" localSheetId="13">[26]INPUT!#REF!</definedName>
    <definedName name="FYY8R" localSheetId="35">[26]INPUT!#REF!</definedName>
    <definedName name="FYY8R" localSheetId="46">[26]INPUT!#REF!</definedName>
    <definedName name="FYY8R" localSheetId="40">[26]INPUT!#REF!</definedName>
    <definedName name="FYY8R" localSheetId="3">[26]INPUT!#REF!</definedName>
    <definedName name="FYY8R" localSheetId="12">[26]INPUT!#REF!</definedName>
    <definedName name="FYY8R" localSheetId="15">[26]INPUT!#REF!</definedName>
    <definedName name="FYY8R" localSheetId="44">[26]INPUT!#REF!</definedName>
    <definedName name="FYY8R" localSheetId="43">[26]INPUT!#REF!</definedName>
    <definedName name="FYY8R" localSheetId="42">[26]INPUT!#REF!</definedName>
    <definedName name="FYY8R">[26]INPUT!#REF!</definedName>
    <definedName name="FYY9L" localSheetId="4">[26]INPUT!#REF!</definedName>
    <definedName name="FYY9L" localSheetId="13">[26]INPUT!#REF!</definedName>
    <definedName name="FYY9L" localSheetId="35">[26]INPUT!#REF!</definedName>
    <definedName name="FYY9L" localSheetId="46">[26]INPUT!#REF!</definedName>
    <definedName name="FYY9L" localSheetId="40">[26]INPUT!#REF!</definedName>
    <definedName name="FYY9L" localSheetId="3">[26]INPUT!#REF!</definedName>
    <definedName name="FYY9L" localSheetId="12">[26]INPUT!#REF!</definedName>
    <definedName name="FYY9L" localSheetId="15">[26]INPUT!#REF!</definedName>
    <definedName name="FYY9L" localSheetId="44">[26]INPUT!#REF!</definedName>
    <definedName name="FYY9L" localSheetId="43">[26]INPUT!#REF!</definedName>
    <definedName name="FYY9L" localSheetId="42">[26]INPUT!#REF!</definedName>
    <definedName name="FYY9L">[26]INPUT!#REF!</definedName>
    <definedName name="FYY9R" localSheetId="4">[26]INPUT!#REF!</definedName>
    <definedName name="FYY9R" localSheetId="13">[26]INPUT!#REF!</definedName>
    <definedName name="FYY9R" localSheetId="35">[26]INPUT!#REF!</definedName>
    <definedName name="FYY9R" localSheetId="46">[26]INPUT!#REF!</definedName>
    <definedName name="FYY9R" localSheetId="40">[26]INPUT!#REF!</definedName>
    <definedName name="FYY9R" localSheetId="3">[26]INPUT!#REF!</definedName>
    <definedName name="FYY9R" localSheetId="12">[26]INPUT!#REF!</definedName>
    <definedName name="FYY9R" localSheetId="15">[26]INPUT!#REF!</definedName>
    <definedName name="FYY9R" localSheetId="44">[26]INPUT!#REF!</definedName>
    <definedName name="FYY9R" localSheetId="43">[26]INPUT!#REF!</definedName>
    <definedName name="FYY9R" localSheetId="42">[26]INPUT!#REF!</definedName>
    <definedName name="FYY9R">[26]INPUT!#REF!</definedName>
    <definedName name="F이" localSheetId="4">[13]법면블럭!#REF!</definedName>
    <definedName name="F이" localSheetId="13">[13]법면블럭!#REF!</definedName>
    <definedName name="F이" localSheetId="28">#REF!</definedName>
    <definedName name="F이" localSheetId="35">#REF!</definedName>
    <definedName name="F이" localSheetId="40">#REF!</definedName>
    <definedName name="F이" localSheetId="25">#REF!</definedName>
    <definedName name="F이" localSheetId="26">[14]법면블럭!#REF!</definedName>
    <definedName name="F이" localSheetId="44">#REF!</definedName>
    <definedName name="F이" localSheetId="42">#REF!</definedName>
    <definedName name="F이">#REF!</definedName>
    <definedName name="F일" localSheetId="4">[13]법면블럭!#REF!</definedName>
    <definedName name="F일" localSheetId="13">[13]법면블럭!#REF!</definedName>
    <definedName name="F일" localSheetId="35">#REF!</definedName>
    <definedName name="F일" localSheetId="40">#REF!</definedName>
    <definedName name="F일" localSheetId="25">#REF!</definedName>
    <definedName name="F일" localSheetId="26">[14]법면블럭!#REF!</definedName>
    <definedName name="F일" localSheetId="44">#REF!</definedName>
    <definedName name="F일" localSheetId="42">#REF!</definedName>
    <definedName name="F일">#REF!</definedName>
    <definedName name="G" localSheetId="14">#REF!</definedName>
    <definedName name="G" localSheetId="4">#REF!</definedName>
    <definedName name="G" localSheetId="13">#REF!</definedName>
    <definedName name="G" localSheetId="34">#REF!</definedName>
    <definedName name="G" localSheetId="35">#REF!</definedName>
    <definedName name="G" localSheetId="46">#REF!</definedName>
    <definedName name="G" localSheetId="40">#REF!</definedName>
    <definedName name="G" localSheetId="25">#REF!</definedName>
    <definedName name="G" localSheetId="26">#REF!</definedName>
    <definedName name="G" localSheetId="44">#REF!</definedName>
    <definedName name="G" localSheetId="50">#REF!</definedName>
    <definedName name="G" localSheetId="43">#REF!</definedName>
    <definedName name="G" localSheetId="42">#REF!</definedName>
    <definedName name="G">#REF!</definedName>
    <definedName name="G10L" localSheetId="38">[1]INPUT!#REF!</definedName>
    <definedName name="G10L" localSheetId="14">[1]INPUT!#REF!</definedName>
    <definedName name="G10L" localSheetId="4">[1]INPUT!#REF!</definedName>
    <definedName name="G10L" localSheetId="13">[1]INPUT!#REF!</definedName>
    <definedName name="G10L" localSheetId="28">[1]INPUT!#REF!</definedName>
    <definedName name="G10L" localSheetId="34">[1]INPUT!#REF!</definedName>
    <definedName name="G10L" localSheetId="35">[1]INPUT!#REF!</definedName>
    <definedName name="G10L" localSheetId="46">[1]INPUT!#REF!</definedName>
    <definedName name="G10L" localSheetId="40">[1]INPUT!#REF!</definedName>
    <definedName name="G10L" localSheetId="3">[1]INPUT!#REF!</definedName>
    <definedName name="G10L" localSheetId="12">[1]INPUT!#REF!</definedName>
    <definedName name="G10L" localSheetId="15">[1]INPUT!#REF!</definedName>
    <definedName name="G10L" localSheetId="26">[1]INPUT!#REF!</definedName>
    <definedName name="G10L" localSheetId="44">[1]INPUT!#REF!</definedName>
    <definedName name="G10L" localSheetId="45">[1]INPUT!#REF!</definedName>
    <definedName name="G10L" localSheetId="43">[1]INPUT!#REF!</definedName>
    <definedName name="G10L" localSheetId="42">[1]INPUT!#REF!</definedName>
    <definedName name="G10L">[1]INPUT!#REF!</definedName>
    <definedName name="G10R" localSheetId="4">[1]INPUT!#REF!</definedName>
    <definedName name="G10R" localSheetId="13">[1]INPUT!#REF!</definedName>
    <definedName name="G10R" localSheetId="35">[1]INPUT!#REF!</definedName>
    <definedName name="G10R" localSheetId="46">[1]INPUT!#REF!</definedName>
    <definedName name="G10R" localSheetId="40">[1]INPUT!#REF!</definedName>
    <definedName name="G10R" localSheetId="3">[1]INPUT!#REF!</definedName>
    <definedName name="G10R" localSheetId="12">[1]INPUT!#REF!</definedName>
    <definedName name="G10R" localSheetId="15">[1]INPUT!#REF!</definedName>
    <definedName name="G10R" localSheetId="44">[1]INPUT!#REF!</definedName>
    <definedName name="G10R" localSheetId="43">[1]INPUT!#REF!</definedName>
    <definedName name="G10R" localSheetId="42">[1]INPUT!#REF!</definedName>
    <definedName name="G10R">[1]INPUT!#REF!</definedName>
    <definedName name="G1A1P" localSheetId="14">#REF!</definedName>
    <definedName name="G1A1P" localSheetId="4">#REF!</definedName>
    <definedName name="G1A1P" localSheetId="13">#REF!</definedName>
    <definedName name="G1A1P" localSheetId="34">#REF!</definedName>
    <definedName name="G1A1P" localSheetId="35">#REF!</definedName>
    <definedName name="G1A1P" localSheetId="46">#REF!</definedName>
    <definedName name="G1A1P" localSheetId="40">#REF!</definedName>
    <definedName name="G1A1P" localSheetId="3">#REF!</definedName>
    <definedName name="G1A1P" localSheetId="12">#REF!</definedName>
    <definedName name="G1A1P" localSheetId="15">#REF!</definedName>
    <definedName name="G1A1P" localSheetId="25">#REF!</definedName>
    <definedName name="G1A1P" localSheetId="26">#REF!</definedName>
    <definedName name="G1A1P" localSheetId="44">#REF!</definedName>
    <definedName name="G1A1P" localSheetId="50">#REF!</definedName>
    <definedName name="G1A1P" localSheetId="43">#REF!</definedName>
    <definedName name="G1A1P" localSheetId="42">#REF!</definedName>
    <definedName name="G1A1P">#REF!</definedName>
    <definedName name="g1a1t" localSheetId="14">#REF!</definedName>
    <definedName name="g1a1t" localSheetId="4">#REF!</definedName>
    <definedName name="g1a1t" localSheetId="13">#REF!</definedName>
    <definedName name="g1a1t" localSheetId="34">#REF!</definedName>
    <definedName name="g1a1t" localSheetId="35">#REF!</definedName>
    <definedName name="g1a1t" localSheetId="46">#REF!</definedName>
    <definedName name="g1a1t" localSheetId="40">#REF!</definedName>
    <definedName name="g1a1t" localSheetId="3">#REF!</definedName>
    <definedName name="g1a1t" localSheetId="12">#REF!</definedName>
    <definedName name="g1a1t" localSheetId="15">#REF!</definedName>
    <definedName name="g1a1t" localSheetId="25">#REF!</definedName>
    <definedName name="g1a1t" localSheetId="26">#REF!</definedName>
    <definedName name="g1a1t" localSheetId="44">#REF!</definedName>
    <definedName name="g1a1t" localSheetId="43">#REF!</definedName>
    <definedName name="g1a1t" localSheetId="42">#REF!</definedName>
    <definedName name="g1a1t">#REF!</definedName>
    <definedName name="g1a2p" localSheetId="14">#REF!</definedName>
    <definedName name="g1a2p" localSheetId="4">#REF!</definedName>
    <definedName name="g1a2p" localSheetId="13">#REF!</definedName>
    <definedName name="g1a2p" localSheetId="34">#REF!</definedName>
    <definedName name="g1a2p" localSheetId="35">#REF!</definedName>
    <definedName name="g1a2p" localSheetId="46">#REF!</definedName>
    <definedName name="g1a2p" localSheetId="40">#REF!</definedName>
    <definedName name="g1a2p" localSheetId="3">#REF!</definedName>
    <definedName name="g1a2p" localSheetId="12">#REF!</definedName>
    <definedName name="g1a2p" localSheetId="15">#REF!</definedName>
    <definedName name="g1a2p" localSheetId="25">#REF!</definedName>
    <definedName name="g1a2p" localSheetId="26">#REF!</definedName>
    <definedName name="g1a2p" localSheetId="44">#REF!</definedName>
    <definedName name="g1a2p" localSheetId="43">#REF!</definedName>
    <definedName name="g1a2p" localSheetId="42">#REF!</definedName>
    <definedName name="g1a2p">#REF!</definedName>
    <definedName name="g1a2t" localSheetId="14">#REF!</definedName>
    <definedName name="g1a2t" localSheetId="4">#REF!</definedName>
    <definedName name="g1a2t" localSheetId="13">#REF!</definedName>
    <definedName name="g1a2t" localSheetId="34">#REF!</definedName>
    <definedName name="g1a2t" localSheetId="35">#REF!</definedName>
    <definedName name="g1a2t" localSheetId="46">#REF!</definedName>
    <definedName name="g1a2t" localSheetId="40">#REF!</definedName>
    <definedName name="g1a2t" localSheetId="3">#REF!</definedName>
    <definedName name="g1a2t" localSheetId="12">#REF!</definedName>
    <definedName name="g1a2t" localSheetId="15">#REF!</definedName>
    <definedName name="g1a2t" localSheetId="25">#REF!</definedName>
    <definedName name="g1a2t" localSheetId="26">#REF!</definedName>
    <definedName name="g1a2t" localSheetId="44">#REF!</definedName>
    <definedName name="g1a2t" localSheetId="43">#REF!</definedName>
    <definedName name="g1a2t" localSheetId="42">#REF!</definedName>
    <definedName name="g1a2t">#REF!</definedName>
    <definedName name="G2A1P" localSheetId="14">#REF!</definedName>
    <definedName name="G2A1P" localSheetId="4">#REF!</definedName>
    <definedName name="G2A1P" localSheetId="13">#REF!</definedName>
    <definedName name="G2A1P" localSheetId="34">#REF!</definedName>
    <definedName name="G2A1P" localSheetId="35">#REF!</definedName>
    <definedName name="G2A1P" localSheetId="46">#REF!</definedName>
    <definedName name="G2A1P" localSheetId="40">#REF!</definedName>
    <definedName name="G2A1P" localSheetId="3">#REF!</definedName>
    <definedName name="G2A1P" localSheetId="12">#REF!</definedName>
    <definedName name="G2A1P" localSheetId="15">#REF!</definedName>
    <definedName name="G2A1P" localSheetId="25">#REF!</definedName>
    <definedName name="G2A1P" localSheetId="26">#REF!</definedName>
    <definedName name="G2A1P" localSheetId="44">#REF!</definedName>
    <definedName name="G2A1P" localSheetId="43">#REF!</definedName>
    <definedName name="G2A1P" localSheetId="42">#REF!</definedName>
    <definedName name="G2A1P">#REF!</definedName>
    <definedName name="g2a1t" localSheetId="14">#REF!</definedName>
    <definedName name="g2a1t" localSheetId="4">#REF!</definedName>
    <definedName name="g2a1t" localSheetId="13">#REF!</definedName>
    <definedName name="g2a1t" localSheetId="34">#REF!</definedName>
    <definedName name="g2a1t" localSheetId="35">#REF!</definedName>
    <definedName name="g2a1t" localSheetId="46">#REF!</definedName>
    <definedName name="g2a1t" localSheetId="40">#REF!</definedName>
    <definedName name="g2a1t" localSheetId="3">#REF!</definedName>
    <definedName name="g2a1t" localSheetId="12">#REF!</definedName>
    <definedName name="g2a1t" localSheetId="15">#REF!</definedName>
    <definedName name="g2a1t" localSheetId="25">#REF!</definedName>
    <definedName name="g2a1t" localSheetId="26">#REF!</definedName>
    <definedName name="g2a1t" localSheetId="44">#REF!</definedName>
    <definedName name="g2a1t" localSheetId="43">#REF!</definedName>
    <definedName name="g2a1t" localSheetId="42">#REF!</definedName>
    <definedName name="g2a1t">#REF!</definedName>
    <definedName name="g2a2p" localSheetId="14">#REF!</definedName>
    <definedName name="g2a2p" localSheetId="4">#REF!</definedName>
    <definedName name="g2a2p" localSheetId="13">#REF!</definedName>
    <definedName name="g2a2p" localSheetId="34">#REF!</definedName>
    <definedName name="g2a2p" localSheetId="35">#REF!</definedName>
    <definedName name="g2a2p" localSheetId="46">#REF!</definedName>
    <definedName name="g2a2p" localSheetId="40">#REF!</definedName>
    <definedName name="g2a2p" localSheetId="3">#REF!</definedName>
    <definedName name="g2a2p" localSheetId="12">#REF!</definedName>
    <definedName name="g2a2p" localSheetId="15">#REF!</definedName>
    <definedName name="g2a2p" localSheetId="25">#REF!</definedName>
    <definedName name="g2a2p" localSheetId="26">#REF!</definedName>
    <definedName name="g2a2p" localSheetId="44">#REF!</definedName>
    <definedName name="g2a2p" localSheetId="43">#REF!</definedName>
    <definedName name="g2a2p" localSheetId="42">#REF!</definedName>
    <definedName name="g2a2p">#REF!</definedName>
    <definedName name="g2a2t" localSheetId="14">#REF!</definedName>
    <definedName name="g2a2t" localSheetId="4">#REF!</definedName>
    <definedName name="g2a2t" localSheetId="13">#REF!</definedName>
    <definedName name="g2a2t" localSheetId="34">#REF!</definedName>
    <definedName name="g2a2t" localSheetId="35">#REF!</definedName>
    <definedName name="g2a2t" localSheetId="46">#REF!</definedName>
    <definedName name="g2a2t" localSheetId="40">#REF!</definedName>
    <definedName name="g2a2t" localSheetId="3">#REF!</definedName>
    <definedName name="g2a2t" localSheetId="12">#REF!</definedName>
    <definedName name="g2a2t" localSheetId="15">#REF!</definedName>
    <definedName name="g2a2t" localSheetId="25">#REF!</definedName>
    <definedName name="g2a2t" localSheetId="26">#REF!</definedName>
    <definedName name="g2a2t" localSheetId="44">#REF!</definedName>
    <definedName name="g2a2t" localSheetId="43">#REF!</definedName>
    <definedName name="g2a2t" localSheetId="42">#REF!</definedName>
    <definedName name="g2a2t">#REF!</definedName>
    <definedName name="G3A1P" localSheetId="14">#REF!</definedName>
    <definedName name="G3A1P" localSheetId="4">#REF!</definedName>
    <definedName name="G3A1P" localSheetId="13">#REF!</definedName>
    <definedName name="G3A1P" localSheetId="34">#REF!</definedName>
    <definedName name="G3A1P" localSheetId="35">#REF!</definedName>
    <definedName name="G3A1P" localSheetId="46">#REF!</definedName>
    <definedName name="G3A1P" localSheetId="40">#REF!</definedName>
    <definedName name="G3A1P" localSheetId="3">#REF!</definedName>
    <definedName name="G3A1P" localSheetId="12">#REF!</definedName>
    <definedName name="G3A1P" localSheetId="15">#REF!</definedName>
    <definedName name="G3A1P" localSheetId="25">#REF!</definedName>
    <definedName name="G3A1P" localSheetId="26">#REF!</definedName>
    <definedName name="G3A1P" localSheetId="44">#REF!</definedName>
    <definedName name="G3A1P" localSheetId="43">#REF!</definedName>
    <definedName name="G3A1P" localSheetId="42">#REF!</definedName>
    <definedName name="G3A1P">#REF!</definedName>
    <definedName name="g3a1t" localSheetId="14">#REF!</definedName>
    <definedName name="g3a1t" localSheetId="4">#REF!</definedName>
    <definedName name="g3a1t" localSheetId="13">#REF!</definedName>
    <definedName name="g3a1t" localSheetId="34">#REF!</definedName>
    <definedName name="g3a1t" localSheetId="35">#REF!</definedName>
    <definedName name="g3a1t" localSheetId="46">#REF!</definedName>
    <definedName name="g3a1t" localSheetId="40">#REF!</definedName>
    <definedName name="g3a1t" localSheetId="3">#REF!</definedName>
    <definedName name="g3a1t" localSheetId="12">#REF!</definedName>
    <definedName name="g3a1t" localSheetId="15">#REF!</definedName>
    <definedName name="g3a1t" localSheetId="25">#REF!</definedName>
    <definedName name="g3a1t" localSheetId="26">#REF!</definedName>
    <definedName name="g3a1t" localSheetId="44">#REF!</definedName>
    <definedName name="g3a1t" localSheetId="43">#REF!</definedName>
    <definedName name="g3a1t" localSheetId="42">#REF!</definedName>
    <definedName name="g3a1t">#REF!</definedName>
    <definedName name="g3a2p" localSheetId="14">#REF!</definedName>
    <definedName name="g3a2p" localSheetId="4">#REF!</definedName>
    <definedName name="g3a2p" localSheetId="13">#REF!</definedName>
    <definedName name="g3a2p" localSheetId="34">#REF!</definedName>
    <definedName name="g3a2p" localSheetId="35">#REF!</definedName>
    <definedName name="g3a2p" localSheetId="46">#REF!</definedName>
    <definedName name="g3a2p" localSheetId="40">#REF!</definedName>
    <definedName name="g3a2p" localSheetId="3">#REF!</definedName>
    <definedName name="g3a2p" localSheetId="12">#REF!</definedName>
    <definedName name="g3a2p" localSheetId="15">#REF!</definedName>
    <definedName name="g3a2p" localSheetId="25">#REF!</definedName>
    <definedName name="g3a2p" localSheetId="26">#REF!</definedName>
    <definedName name="g3a2p" localSheetId="44">#REF!</definedName>
    <definedName name="g3a2p" localSheetId="43">#REF!</definedName>
    <definedName name="g3a2p" localSheetId="42">#REF!</definedName>
    <definedName name="g3a2p">#REF!</definedName>
    <definedName name="g3a2t" localSheetId="14">#REF!</definedName>
    <definedName name="g3a2t" localSheetId="4">#REF!</definedName>
    <definedName name="g3a2t" localSheetId="13">#REF!</definedName>
    <definedName name="g3a2t" localSheetId="34">#REF!</definedName>
    <definedName name="g3a2t" localSheetId="35">#REF!</definedName>
    <definedName name="g3a2t" localSheetId="46">#REF!</definedName>
    <definedName name="g3a2t" localSheetId="40">#REF!</definedName>
    <definedName name="g3a2t" localSheetId="3">#REF!</definedName>
    <definedName name="g3a2t" localSheetId="12">#REF!</definedName>
    <definedName name="g3a2t" localSheetId="15">#REF!</definedName>
    <definedName name="g3a2t" localSheetId="25">#REF!</definedName>
    <definedName name="g3a2t" localSheetId="26">#REF!</definedName>
    <definedName name="g3a2t" localSheetId="44">#REF!</definedName>
    <definedName name="g3a2t" localSheetId="43">#REF!</definedName>
    <definedName name="g3a2t" localSheetId="42">#REF!</definedName>
    <definedName name="g3a2t">#REF!</definedName>
    <definedName name="G3L" localSheetId="38">[1]INPUT!#REF!</definedName>
    <definedName name="G3L" localSheetId="4">[1]INPUT!#REF!</definedName>
    <definedName name="G3L" localSheetId="13">[1]INPUT!#REF!</definedName>
    <definedName name="G3L" localSheetId="28">[1]INPUT!#REF!</definedName>
    <definedName name="G3L" localSheetId="34">[1]INPUT!#REF!</definedName>
    <definedName name="G3L" localSheetId="35">[1]INPUT!#REF!</definedName>
    <definedName name="G3L" localSheetId="46">[1]INPUT!#REF!</definedName>
    <definedName name="G3L" localSheetId="40">[1]INPUT!#REF!</definedName>
    <definedName name="G3L" localSheetId="3">[1]INPUT!#REF!</definedName>
    <definedName name="G3L" localSheetId="12">[1]INPUT!#REF!</definedName>
    <definedName name="G3L" localSheetId="15">[1]INPUT!#REF!</definedName>
    <definedName name="G3L" localSheetId="26">[1]INPUT!#REF!</definedName>
    <definedName name="G3L" localSheetId="44">[1]INPUT!#REF!</definedName>
    <definedName name="G3L" localSheetId="45">[1]INPUT!#REF!</definedName>
    <definedName name="G3L" localSheetId="43">[1]INPUT!#REF!</definedName>
    <definedName name="G3L" localSheetId="42">[1]INPUT!#REF!</definedName>
    <definedName name="G3L">[1]INPUT!#REF!</definedName>
    <definedName name="G3R" localSheetId="4">[1]INPUT!#REF!</definedName>
    <definedName name="G3R" localSheetId="13">[1]INPUT!#REF!</definedName>
    <definedName name="G3R" localSheetId="35">[1]INPUT!#REF!</definedName>
    <definedName name="G3R" localSheetId="46">[1]INPUT!#REF!</definedName>
    <definedName name="G3R" localSheetId="40">[1]INPUT!#REF!</definedName>
    <definedName name="G3R" localSheetId="3">[1]INPUT!#REF!</definedName>
    <definedName name="G3R" localSheetId="12">[1]INPUT!#REF!</definedName>
    <definedName name="G3R" localSheetId="15">[1]INPUT!#REF!</definedName>
    <definedName name="G3R" localSheetId="44">[1]INPUT!#REF!</definedName>
    <definedName name="G3R" localSheetId="43">[1]INPUT!#REF!</definedName>
    <definedName name="G3R" localSheetId="42">[1]INPUT!#REF!</definedName>
    <definedName name="G3R">[1]INPUT!#REF!</definedName>
    <definedName name="G4A1P" localSheetId="14">#REF!</definedName>
    <definedName name="G4A1P" localSheetId="4">#REF!</definedName>
    <definedName name="G4A1P" localSheetId="13">#REF!</definedName>
    <definedName name="G4A1P" localSheetId="34">#REF!</definedName>
    <definedName name="G4A1P" localSheetId="35">#REF!</definedName>
    <definedName name="G4A1P" localSheetId="46">#REF!</definedName>
    <definedName name="G4A1P" localSheetId="40">#REF!</definedName>
    <definedName name="G4A1P" localSheetId="3">#REF!</definedName>
    <definedName name="G4A1P" localSheetId="12">#REF!</definedName>
    <definedName name="G4A1P" localSheetId="15">#REF!</definedName>
    <definedName name="G4A1P" localSheetId="25">#REF!</definedName>
    <definedName name="G4A1P" localSheetId="26">#REF!</definedName>
    <definedName name="G4A1P" localSheetId="44">#REF!</definedName>
    <definedName name="G4A1P" localSheetId="50">#REF!</definedName>
    <definedName name="G4A1P" localSheetId="43">#REF!</definedName>
    <definedName name="G4A1P" localSheetId="42">#REF!</definedName>
    <definedName name="G4A1P">#REF!</definedName>
    <definedName name="g4a1t" localSheetId="14">#REF!</definedName>
    <definedName name="g4a1t" localSheetId="4">#REF!</definedName>
    <definedName name="g4a1t" localSheetId="13">#REF!</definedName>
    <definedName name="g4a1t" localSheetId="34">#REF!</definedName>
    <definedName name="g4a1t" localSheetId="35">#REF!</definedName>
    <definedName name="g4a1t" localSheetId="46">#REF!</definedName>
    <definedName name="g4a1t" localSheetId="40">#REF!</definedName>
    <definedName name="g4a1t" localSheetId="3">#REF!</definedName>
    <definedName name="g4a1t" localSheetId="12">#REF!</definedName>
    <definedName name="g4a1t" localSheetId="15">#REF!</definedName>
    <definedName name="g4a1t" localSheetId="25">#REF!</definedName>
    <definedName name="g4a1t" localSheetId="26">#REF!</definedName>
    <definedName name="g4a1t" localSheetId="44">#REF!</definedName>
    <definedName name="g4a1t" localSheetId="43">#REF!</definedName>
    <definedName name="g4a1t" localSheetId="42">#REF!</definedName>
    <definedName name="g4a1t">#REF!</definedName>
    <definedName name="g4a2p" localSheetId="14">#REF!</definedName>
    <definedName name="g4a2p" localSheetId="4">#REF!</definedName>
    <definedName name="g4a2p" localSheetId="13">#REF!</definedName>
    <definedName name="g4a2p" localSheetId="34">#REF!</definedName>
    <definedName name="g4a2p" localSheetId="35">#REF!</definedName>
    <definedName name="g4a2p" localSheetId="46">#REF!</definedName>
    <definedName name="g4a2p" localSheetId="40">#REF!</definedName>
    <definedName name="g4a2p" localSheetId="3">#REF!</definedName>
    <definedName name="g4a2p" localSheetId="12">#REF!</definedName>
    <definedName name="g4a2p" localSheetId="15">#REF!</definedName>
    <definedName name="g4a2p" localSheetId="25">#REF!</definedName>
    <definedName name="g4a2p" localSheetId="26">#REF!</definedName>
    <definedName name="g4a2p" localSheetId="44">#REF!</definedName>
    <definedName name="g4a2p" localSheetId="43">#REF!</definedName>
    <definedName name="g4a2p" localSheetId="42">#REF!</definedName>
    <definedName name="g4a2p">#REF!</definedName>
    <definedName name="g4a2t" localSheetId="14">#REF!</definedName>
    <definedName name="g4a2t" localSheetId="4">#REF!</definedName>
    <definedName name="g4a2t" localSheetId="13">#REF!</definedName>
    <definedName name="g4a2t" localSheetId="34">#REF!</definedName>
    <definedName name="g4a2t" localSheetId="35">#REF!</definedName>
    <definedName name="g4a2t" localSheetId="46">#REF!</definedName>
    <definedName name="g4a2t" localSheetId="40">#REF!</definedName>
    <definedName name="g4a2t" localSheetId="3">#REF!</definedName>
    <definedName name="g4a2t" localSheetId="12">#REF!</definedName>
    <definedName name="g4a2t" localSheetId="15">#REF!</definedName>
    <definedName name="g4a2t" localSheetId="25">#REF!</definedName>
    <definedName name="g4a2t" localSheetId="26">#REF!</definedName>
    <definedName name="g4a2t" localSheetId="44">#REF!</definedName>
    <definedName name="g4a2t" localSheetId="43">#REF!</definedName>
    <definedName name="g4a2t" localSheetId="42">#REF!</definedName>
    <definedName name="g4a2t">#REF!</definedName>
    <definedName name="G4L" localSheetId="38">[1]INPUT!#REF!</definedName>
    <definedName name="G4L" localSheetId="4">[1]INPUT!#REF!</definedName>
    <definedName name="G4L" localSheetId="13">[1]INPUT!#REF!</definedName>
    <definedName name="G4L" localSheetId="28">[1]INPUT!#REF!</definedName>
    <definedName name="G4L" localSheetId="34">[1]INPUT!#REF!</definedName>
    <definedName name="G4L" localSheetId="35">[1]INPUT!#REF!</definedName>
    <definedName name="G4L" localSheetId="46">[1]INPUT!#REF!</definedName>
    <definedName name="G4L" localSheetId="40">[1]INPUT!#REF!</definedName>
    <definedName name="G4L" localSheetId="3">[1]INPUT!#REF!</definedName>
    <definedName name="G4L" localSheetId="12">[1]INPUT!#REF!</definedName>
    <definedName name="G4L" localSheetId="15">[1]INPUT!#REF!</definedName>
    <definedName name="G4L" localSheetId="26">[1]INPUT!#REF!</definedName>
    <definedName name="G4L" localSheetId="44">[1]INPUT!#REF!</definedName>
    <definedName name="G4L" localSheetId="45">[1]INPUT!#REF!</definedName>
    <definedName name="G4L" localSheetId="43">[1]INPUT!#REF!</definedName>
    <definedName name="G4L" localSheetId="42">[1]INPUT!#REF!</definedName>
    <definedName name="G4L">[1]INPUT!#REF!</definedName>
    <definedName name="G4R" localSheetId="4">[1]INPUT!#REF!</definedName>
    <definedName name="G4R" localSheetId="13">[1]INPUT!#REF!</definedName>
    <definedName name="G4R" localSheetId="35">[1]INPUT!#REF!</definedName>
    <definedName name="G4R" localSheetId="46">[1]INPUT!#REF!</definedName>
    <definedName name="G4R" localSheetId="40">[1]INPUT!#REF!</definedName>
    <definedName name="G4R" localSheetId="3">[1]INPUT!#REF!</definedName>
    <definedName name="G4R" localSheetId="12">[1]INPUT!#REF!</definedName>
    <definedName name="G4R" localSheetId="15">[1]INPUT!#REF!</definedName>
    <definedName name="G4R" localSheetId="44">[1]INPUT!#REF!</definedName>
    <definedName name="G4R" localSheetId="43">[1]INPUT!#REF!</definedName>
    <definedName name="G4R" localSheetId="42">[1]INPUT!#REF!</definedName>
    <definedName name="G4R">[1]INPUT!#REF!</definedName>
    <definedName name="G5A1P" localSheetId="14">#REF!</definedName>
    <definedName name="G5A1P" localSheetId="4">#REF!</definedName>
    <definedName name="G5A1P" localSheetId="13">#REF!</definedName>
    <definedName name="G5A1P" localSheetId="34">#REF!</definedName>
    <definedName name="G5A1P" localSheetId="35">#REF!</definedName>
    <definedName name="G5A1P" localSheetId="46">#REF!</definedName>
    <definedName name="G5A1P" localSheetId="40">#REF!</definedName>
    <definedName name="G5A1P" localSheetId="3">#REF!</definedName>
    <definedName name="G5A1P" localSheetId="12">#REF!</definedName>
    <definedName name="G5A1P" localSheetId="15">#REF!</definedName>
    <definedName name="G5A1P" localSheetId="25">#REF!</definedName>
    <definedName name="G5A1P" localSheetId="26">#REF!</definedName>
    <definedName name="G5A1P" localSheetId="44">#REF!</definedName>
    <definedName name="G5A1P" localSheetId="50">#REF!</definedName>
    <definedName name="G5A1P" localSheetId="43">#REF!</definedName>
    <definedName name="G5A1P" localSheetId="42">#REF!</definedName>
    <definedName name="G5A1P">#REF!</definedName>
    <definedName name="g5a1t" localSheetId="14">#REF!</definedName>
    <definedName name="g5a1t" localSheetId="4">#REF!</definedName>
    <definedName name="g5a1t" localSheetId="13">#REF!</definedName>
    <definedName name="g5a1t" localSheetId="34">#REF!</definedName>
    <definedName name="g5a1t" localSheetId="35">#REF!</definedName>
    <definedName name="g5a1t" localSheetId="46">#REF!</definedName>
    <definedName name="g5a1t" localSheetId="40">#REF!</definedName>
    <definedName name="g5a1t" localSheetId="3">#REF!</definedName>
    <definedName name="g5a1t" localSheetId="12">#REF!</definedName>
    <definedName name="g5a1t" localSheetId="15">#REF!</definedName>
    <definedName name="g5a1t" localSheetId="25">#REF!</definedName>
    <definedName name="g5a1t" localSheetId="26">#REF!</definedName>
    <definedName name="g5a1t" localSheetId="44">#REF!</definedName>
    <definedName name="g5a1t" localSheetId="43">#REF!</definedName>
    <definedName name="g5a1t" localSheetId="42">#REF!</definedName>
    <definedName name="g5a1t">#REF!</definedName>
    <definedName name="g5a2p" localSheetId="14">#REF!</definedName>
    <definedName name="g5a2p" localSheetId="4">#REF!</definedName>
    <definedName name="g5a2p" localSheetId="13">#REF!</definedName>
    <definedName name="g5a2p" localSheetId="34">#REF!</definedName>
    <definedName name="g5a2p" localSheetId="35">#REF!</definedName>
    <definedName name="g5a2p" localSheetId="46">#REF!</definedName>
    <definedName name="g5a2p" localSheetId="40">#REF!</definedName>
    <definedName name="g5a2p" localSheetId="3">#REF!</definedName>
    <definedName name="g5a2p" localSheetId="12">#REF!</definedName>
    <definedName name="g5a2p" localSheetId="15">#REF!</definedName>
    <definedName name="g5a2p" localSheetId="25">#REF!</definedName>
    <definedName name="g5a2p" localSheetId="26">#REF!</definedName>
    <definedName name="g5a2p" localSheetId="44">#REF!</definedName>
    <definedName name="g5a2p" localSheetId="43">#REF!</definedName>
    <definedName name="g5a2p" localSheetId="42">#REF!</definedName>
    <definedName name="g5a2p">#REF!</definedName>
    <definedName name="g5a2t" localSheetId="14">#REF!</definedName>
    <definedName name="g5a2t" localSheetId="4">#REF!</definedName>
    <definedName name="g5a2t" localSheetId="13">#REF!</definedName>
    <definedName name="g5a2t" localSheetId="34">#REF!</definedName>
    <definedName name="g5a2t" localSheetId="35">#REF!</definedName>
    <definedName name="g5a2t" localSheetId="46">#REF!</definedName>
    <definedName name="g5a2t" localSheetId="40">#REF!</definedName>
    <definedName name="g5a2t" localSheetId="3">#REF!</definedName>
    <definedName name="g5a2t" localSheetId="12">#REF!</definedName>
    <definedName name="g5a2t" localSheetId="15">#REF!</definedName>
    <definedName name="g5a2t" localSheetId="25">#REF!</definedName>
    <definedName name="g5a2t" localSheetId="26">#REF!</definedName>
    <definedName name="g5a2t" localSheetId="44">#REF!</definedName>
    <definedName name="g5a2t" localSheetId="43">#REF!</definedName>
    <definedName name="g5a2t" localSheetId="42">#REF!</definedName>
    <definedName name="g5a2t">#REF!</definedName>
    <definedName name="G5L" localSheetId="38">[1]INPUT!#REF!</definedName>
    <definedName name="G5L" localSheetId="4">[1]INPUT!#REF!</definedName>
    <definedName name="G5L" localSheetId="13">[1]INPUT!#REF!</definedName>
    <definedName name="G5L" localSheetId="28">[1]INPUT!#REF!</definedName>
    <definedName name="G5L" localSheetId="34">[1]INPUT!#REF!</definedName>
    <definedName name="G5L" localSheetId="35">[1]INPUT!#REF!</definedName>
    <definedName name="G5L" localSheetId="46">[1]INPUT!#REF!</definedName>
    <definedName name="G5L" localSheetId="40">[1]INPUT!#REF!</definedName>
    <definedName name="G5L" localSheetId="3">[1]INPUT!#REF!</definedName>
    <definedName name="G5L" localSheetId="12">[1]INPUT!#REF!</definedName>
    <definedName name="G5L" localSheetId="15">[1]INPUT!#REF!</definedName>
    <definedName name="G5L" localSheetId="26">[1]INPUT!#REF!</definedName>
    <definedName name="G5L" localSheetId="44">[1]INPUT!#REF!</definedName>
    <definedName name="G5L" localSheetId="45">[1]INPUT!#REF!</definedName>
    <definedName name="G5L" localSheetId="43">[1]INPUT!#REF!</definedName>
    <definedName name="G5L" localSheetId="42">[1]INPUT!#REF!</definedName>
    <definedName name="G5L">[1]INPUT!#REF!</definedName>
    <definedName name="G5R" localSheetId="4">[1]INPUT!#REF!</definedName>
    <definedName name="G5R" localSheetId="13">[1]INPUT!#REF!</definedName>
    <definedName name="G5R" localSheetId="35">[1]INPUT!#REF!</definedName>
    <definedName name="G5R" localSheetId="46">[1]INPUT!#REF!</definedName>
    <definedName name="G5R" localSheetId="40">[1]INPUT!#REF!</definedName>
    <definedName name="G5R" localSheetId="3">[1]INPUT!#REF!</definedName>
    <definedName name="G5R" localSheetId="12">[1]INPUT!#REF!</definedName>
    <definedName name="G5R" localSheetId="15">[1]INPUT!#REF!</definedName>
    <definedName name="G5R" localSheetId="44">[1]INPUT!#REF!</definedName>
    <definedName name="G5R" localSheetId="43">[1]INPUT!#REF!</definedName>
    <definedName name="G5R" localSheetId="42">[1]INPUT!#REF!</definedName>
    <definedName name="G5R">[1]INPUT!#REF!</definedName>
    <definedName name="G6A1P" localSheetId="14">#REF!</definedName>
    <definedName name="G6A1P" localSheetId="4">#REF!</definedName>
    <definedName name="G6A1P" localSheetId="13">#REF!</definedName>
    <definedName name="G6A1P" localSheetId="34">#REF!</definedName>
    <definedName name="G6A1P" localSheetId="35">#REF!</definedName>
    <definedName name="G6A1P" localSheetId="46">#REF!</definedName>
    <definedName name="G6A1P" localSheetId="40">#REF!</definedName>
    <definedName name="G6A1P" localSheetId="3">#REF!</definedName>
    <definedName name="G6A1P" localSheetId="12">#REF!</definedName>
    <definedName name="G6A1P" localSheetId="15">#REF!</definedName>
    <definedName name="G6A1P" localSheetId="25">#REF!</definedName>
    <definedName name="G6A1P" localSheetId="26">#REF!</definedName>
    <definedName name="G6A1P" localSheetId="44">#REF!</definedName>
    <definedName name="G6A1P" localSheetId="50">#REF!</definedName>
    <definedName name="G6A1P" localSheetId="43">#REF!</definedName>
    <definedName name="G6A1P" localSheetId="42">#REF!</definedName>
    <definedName name="G6A1P">#REF!</definedName>
    <definedName name="g6a1t" localSheetId="14">#REF!</definedName>
    <definedName name="g6a1t" localSheetId="4">#REF!</definedName>
    <definedName name="g6a1t" localSheetId="13">#REF!</definedName>
    <definedName name="g6a1t" localSheetId="34">#REF!</definedName>
    <definedName name="g6a1t" localSheetId="35">#REF!</definedName>
    <definedName name="g6a1t" localSheetId="46">#REF!</definedName>
    <definedName name="g6a1t" localSheetId="40">#REF!</definedName>
    <definedName name="g6a1t" localSheetId="3">#REF!</definedName>
    <definedName name="g6a1t" localSheetId="12">#REF!</definedName>
    <definedName name="g6a1t" localSheetId="15">#REF!</definedName>
    <definedName name="g6a1t" localSheetId="25">#REF!</definedName>
    <definedName name="g6a1t" localSheetId="26">#REF!</definedName>
    <definedName name="g6a1t" localSheetId="44">#REF!</definedName>
    <definedName name="g6a1t" localSheetId="43">#REF!</definedName>
    <definedName name="g6a1t" localSheetId="42">#REF!</definedName>
    <definedName name="g6a1t">#REF!</definedName>
    <definedName name="g6a2p" localSheetId="14">#REF!</definedName>
    <definedName name="g6a2p" localSheetId="4">#REF!</definedName>
    <definedName name="g6a2p" localSheetId="13">#REF!</definedName>
    <definedName name="g6a2p" localSheetId="34">#REF!</definedName>
    <definedName name="g6a2p" localSheetId="35">#REF!</definedName>
    <definedName name="g6a2p" localSheetId="46">#REF!</definedName>
    <definedName name="g6a2p" localSheetId="40">#REF!</definedName>
    <definedName name="g6a2p" localSheetId="3">#REF!</definedName>
    <definedName name="g6a2p" localSheetId="12">#REF!</definedName>
    <definedName name="g6a2p" localSheetId="15">#REF!</definedName>
    <definedName name="g6a2p" localSheetId="25">#REF!</definedName>
    <definedName name="g6a2p" localSheetId="26">#REF!</definedName>
    <definedName name="g6a2p" localSheetId="44">#REF!</definedName>
    <definedName name="g6a2p" localSheetId="43">#REF!</definedName>
    <definedName name="g6a2p" localSheetId="42">#REF!</definedName>
    <definedName name="g6a2p">#REF!</definedName>
    <definedName name="g6a2t" localSheetId="14">#REF!</definedName>
    <definedName name="g6a2t" localSheetId="4">#REF!</definedName>
    <definedName name="g6a2t" localSheetId="13">#REF!</definedName>
    <definedName name="g6a2t" localSheetId="34">#REF!</definedName>
    <definedName name="g6a2t" localSheetId="35">#REF!</definedName>
    <definedName name="g6a2t" localSheetId="46">#REF!</definedName>
    <definedName name="g6a2t" localSheetId="40">#REF!</definedName>
    <definedName name="g6a2t" localSheetId="3">#REF!</definedName>
    <definedName name="g6a2t" localSheetId="12">#REF!</definedName>
    <definedName name="g6a2t" localSheetId="15">#REF!</definedName>
    <definedName name="g6a2t" localSheetId="25">#REF!</definedName>
    <definedName name="g6a2t" localSheetId="26">#REF!</definedName>
    <definedName name="g6a2t" localSheetId="44">#REF!</definedName>
    <definedName name="g6a2t" localSheetId="43">#REF!</definedName>
    <definedName name="g6a2t" localSheetId="42">#REF!</definedName>
    <definedName name="g6a2t">#REF!</definedName>
    <definedName name="G6L" localSheetId="38">[1]INPUT!#REF!</definedName>
    <definedName name="G6L" localSheetId="4">[1]INPUT!#REF!</definedName>
    <definedName name="G6L" localSheetId="13">[1]INPUT!#REF!</definedName>
    <definedName name="G6L" localSheetId="28">[1]INPUT!#REF!</definedName>
    <definedName name="G6L" localSheetId="34">[1]INPUT!#REF!</definedName>
    <definedName name="G6L" localSheetId="35">[1]INPUT!#REF!</definedName>
    <definedName name="G6L" localSheetId="46">[1]INPUT!#REF!</definedName>
    <definedName name="G6L" localSheetId="40">[1]INPUT!#REF!</definedName>
    <definedName name="G6L" localSheetId="3">[1]INPUT!#REF!</definedName>
    <definedName name="G6L" localSheetId="12">[1]INPUT!#REF!</definedName>
    <definedName name="G6L" localSheetId="15">[1]INPUT!#REF!</definedName>
    <definedName name="G6L" localSheetId="26">[1]INPUT!#REF!</definedName>
    <definedName name="G6L" localSheetId="44">[1]INPUT!#REF!</definedName>
    <definedName name="G6L" localSheetId="45">[1]INPUT!#REF!</definedName>
    <definedName name="G6L" localSheetId="43">[1]INPUT!#REF!</definedName>
    <definedName name="G6L" localSheetId="42">[1]INPUT!#REF!</definedName>
    <definedName name="G6L">[1]INPUT!#REF!</definedName>
    <definedName name="G6R" localSheetId="4">[1]INPUT!#REF!</definedName>
    <definedName name="G6R" localSheetId="13">[1]INPUT!#REF!</definedName>
    <definedName name="G6R" localSheetId="35">[1]INPUT!#REF!</definedName>
    <definedName name="G6R" localSheetId="46">[1]INPUT!#REF!</definedName>
    <definedName name="G6R" localSheetId="40">[1]INPUT!#REF!</definedName>
    <definedName name="G6R" localSheetId="3">[1]INPUT!#REF!</definedName>
    <definedName name="G6R" localSheetId="12">[1]INPUT!#REF!</definedName>
    <definedName name="G6R" localSheetId="15">[1]INPUT!#REF!</definedName>
    <definedName name="G6R" localSheetId="44">[1]INPUT!#REF!</definedName>
    <definedName name="G6R" localSheetId="43">[1]INPUT!#REF!</definedName>
    <definedName name="G6R" localSheetId="42">[1]INPUT!#REF!</definedName>
    <definedName name="G6R">[1]INPUT!#REF!</definedName>
    <definedName name="G7L" localSheetId="4">[1]INPUT!#REF!</definedName>
    <definedName name="G7L" localSheetId="13">[1]INPUT!#REF!</definedName>
    <definedName name="G7L" localSheetId="35">[1]INPUT!#REF!</definedName>
    <definedName name="G7L" localSheetId="46">[1]INPUT!#REF!</definedName>
    <definedName name="G7L" localSheetId="40">[1]INPUT!#REF!</definedName>
    <definedName name="G7L" localSheetId="3">[1]INPUT!#REF!</definedName>
    <definedName name="G7L" localSheetId="12">[1]INPUT!#REF!</definedName>
    <definedName name="G7L" localSheetId="15">[1]INPUT!#REF!</definedName>
    <definedName name="G7L" localSheetId="44">[1]INPUT!#REF!</definedName>
    <definedName name="G7L" localSheetId="43">[1]INPUT!#REF!</definedName>
    <definedName name="G7L" localSheetId="42">[1]INPUT!#REF!</definedName>
    <definedName name="G7L">[1]INPUT!#REF!</definedName>
    <definedName name="G7R" localSheetId="4">[1]INPUT!#REF!</definedName>
    <definedName name="G7R" localSheetId="13">[1]INPUT!#REF!</definedName>
    <definedName name="G7R" localSheetId="35">[1]INPUT!#REF!</definedName>
    <definedName name="G7R" localSheetId="46">[1]INPUT!#REF!</definedName>
    <definedName name="G7R" localSheetId="40">[1]INPUT!#REF!</definedName>
    <definedName name="G7R" localSheetId="3">[1]INPUT!#REF!</definedName>
    <definedName name="G7R" localSheetId="12">[1]INPUT!#REF!</definedName>
    <definedName name="G7R" localSheetId="15">[1]INPUT!#REF!</definedName>
    <definedName name="G7R" localSheetId="44">[1]INPUT!#REF!</definedName>
    <definedName name="G7R" localSheetId="43">[1]INPUT!#REF!</definedName>
    <definedName name="G7R" localSheetId="42">[1]INPUT!#REF!</definedName>
    <definedName name="G7R">[1]INPUT!#REF!</definedName>
    <definedName name="G8L" localSheetId="4">[1]INPUT!#REF!</definedName>
    <definedName name="G8L" localSheetId="13">[1]INPUT!#REF!</definedName>
    <definedName name="G8L" localSheetId="35">[1]INPUT!#REF!</definedName>
    <definedName name="G8L" localSheetId="46">[1]INPUT!#REF!</definedName>
    <definedName name="G8L" localSheetId="40">[1]INPUT!#REF!</definedName>
    <definedName name="G8L" localSheetId="3">[1]INPUT!#REF!</definedName>
    <definedName name="G8L" localSheetId="12">[1]INPUT!#REF!</definedName>
    <definedName name="G8L" localSheetId="15">[1]INPUT!#REF!</definedName>
    <definedName name="G8L" localSheetId="44">[1]INPUT!#REF!</definedName>
    <definedName name="G8L" localSheetId="43">[1]INPUT!#REF!</definedName>
    <definedName name="G8L" localSheetId="42">[1]INPUT!#REF!</definedName>
    <definedName name="G8L">[1]INPUT!#REF!</definedName>
    <definedName name="G8R" localSheetId="4">[1]INPUT!#REF!</definedName>
    <definedName name="G8R" localSheetId="13">[1]INPUT!#REF!</definedName>
    <definedName name="G8R" localSheetId="35">[1]INPUT!#REF!</definedName>
    <definedName name="G8R" localSheetId="46">[1]INPUT!#REF!</definedName>
    <definedName name="G8R" localSheetId="40">[1]INPUT!#REF!</definedName>
    <definedName name="G8R" localSheetId="3">[1]INPUT!#REF!</definedName>
    <definedName name="G8R" localSheetId="12">[1]INPUT!#REF!</definedName>
    <definedName name="G8R" localSheetId="15">[1]INPUT!#REF!</definedName>
    <definedName name="G8R" localSheetId="44">[1]INPUT!#REF!</definedName>
    <definedName name="G8R" localSheetId="43">[1]INPUT!#REF!</definedName>
    <definedName name="G8R" localSheetId="42">[1]INPUT!#REF!</definedName>
    <definedName name="G8R">[1]INPUT!#REF!</definedName>
    <definedName name="G9L" localSheetId="4">[1]INPUT!#REF!</definedName>
    <definedName name="G9L" localSheetId="13">[1]INPUT!#REF!</definedName>
    <definedName name="G9L" localSheetId="35">[1]INPUT!#REF!</definedName>
    <definedName name="G9L" localSheetId="46">[1]INPUT!#REF!</definedName>
    <definedName name="G9L" localSheetId="40">[1]INPUT!#REF!</definedName>
    <definedName name="G9L" localSheetId="3">[1]INPUT!#REF!</definedName>
    <definedName name="G9L" localSheetId="12">[1]INPUT!#REF!</definedName>
    <definedName name="G9L" localSheetId="15">[1]INPUT!#REF!</definedName>
    <definedName name="G9L" localSheetId="44">[1]INPUT!#REF!</definedName>
    <definedName name="G9L" localSheetId="43">[1]INPUT!#REF!</definedName>
    <definedName name="G9L" localSheetId="42">[1]INPUT!#REF!</definedName>
    <definedName name="G9L">[1]INPUT!#REF!</definedName>
    <definedName name="G9R" localSheetId="4">[1]INPUT!#REF!</definedName>
    <definedName name="G9R" localSheetId="13">[1]INPUT!#REF!</definedName>
    <definedName name="G9R" localSheetId="35">[1]INPUT!#REF!</definedName>
    <definedName name="G9R" localSheetId="46">[1]INPUT!#REF!</definedName>
    <definedName name="G9R" localSheetId="40">[1]INPUT!#REF!</definedName>
    <definedName name="G9R" localSheetId="3">[1]INPUT!#REF!</definedName>
    <definedName name="G9R" localSheetId="12">[1]INPUT!#REF!</definedName>
    <definedName name="G9R" localSheetId="15">[1]INPUT!#REF!</definedName>
    <definedName name="G9R" localSheetId="44">[1]INPUT!#REF!</definedName>
    <definedName name="G9R" localSheetId="43">[1]INPUT!#REF!</definedName>
    <definedName name="G9R" localSheetId="42">[1]INPUT!#REF!</definedName>
    <definedName name="G9R">[1]INPUT!#REF!</definedName>
    <definedName name="ga" localSheetId="14" hidden="1">#REF!</definedName>
    <definedName name="ga" localSheetId="4" hidden="1">#REF!</definedName>
    <definedName name="ga" localSheetId="13" hidden="1">#REF!</definedName>
    <definedName name="ga" localSheetId="28" hidden="1">#REF!</definedName>
    <definedName name="ga" localSheetId="34" hidden="1">#REF!</definedName>
    <definedName name="ga" localSheetId="35" hidden="1">#REF!</definedName>
    <definedName name="ga" localSheetId="46" hidden="1">#REF!</definedName>
    <definedName name="ga" localSheetId="40" hidden="1">#REF!</definedName>
    <definedName name="ga" localSheetId="25" hidden="1">#REF!</definedName>
    <definedName name="ga" localSheetId="41" hidden="1">#REF!</definedName>
    <definedName name="ga" localSheetId="26" hidden="1">#REF!</definedName>
    <definedName name="ga" localSheetId="44" hidden="1">#REF!</definedName>
    <definedName name="ga" localSheetId="45" hidden="1">#REF!</definedName>
    <definedName name="ga" localSheetId="42" hidden="1">#REF!</definedName>
    <definedName name="ga" hidden="1">#REF!</definedName>
    <definedName name="gb" localSheetId="38" hidden="1">{#N/A,#N/A,FALSE,"2~8번"}</definedName>
    <definedName name="gb" localSheetId="14" hidden="1">{#N/A,#N/A,FALSE,"2~8번"}</definedName>
    <definedName name="gb" localSheetId="4" hidden="1">{#N/A,#N/A,FALSE,"2~8번"}</definedName>
    <definedName name="gb" localSheetId="13" hidden="1">{#N/A,#N/A,FALSE,"2~8번"}</definedName>
    <definedName name="gb" localSheetId="28" hidden="1">{#N/A,#N/A,FALSE,"2~8번"}</definedName>
    <definedName name="gb" localSheetId="34" hidden="1">{#N/A,#N/A,FALSE,"2~8번"}</definedName>
    <definedName name="gb" localSheetId="35" hidden="1">{#N/A,#N/A,FALSE,"2~8번"}</definedName>
    <definedName name="gb" localSheetId="25" hidden="1">{#N/A,#N/A,FALSE,"2~8번"}</definedName>
    <definedName name="gb" localSheetId="41" hidden="1">{#N/A,#N/A,FALSE,"2~8번"}</definedName>
    <definedName name="gb" localSheetId="26" hidden="1">{#N/A,#N/A,FALSE,"2~8번"}</definedName>
    <definedName name="gb" localSheetId="45" hidden="1">{#N/A,#N/A,FALSE,"2~8번"}</definedName>
    <definedName name="gb" localSheetId="50" hidden="1">{#N/A,#N/A,FALSE,"2~8번"}</definedName>
    <definedName name="gb" localSheetId="29" hidden="1">{#N/A,#N/A,FALSE,"2~8번"}</definedName>
    <definedName name="gb" localSheetId="42" hidden="1">{#N/A,#N/A,FALSE,"2~8번"}</definedName>
    <definedName name="gb" hidden="1">{#N/A,#N/A,FALSE,"2~8번"}</definedName>
    <definedName name="gdf" localSheetId="38" hidden="1">{#N/A,#N/A,FALSE,"속도"}</definedName>
    <definedName name="gdf" localSheetId="14" hidden="1">{#N/A,#N/A,FALSE,"속도"}</definedName>
    <definedName name="gdf" localSheetId="4" hidden="1">{#N/A,#N/A,FALSE,"속도"}</definedName>
    <definedName name="gdf" localSheetId="13" hidden="1">{#N/A,#N/A,FALSE,"속도"}</definedName>
    <definedName name="gdf" localSheetId="28" hidden="1">{#N/A,#N/A,FALSE,"속도"}</definedName>
    <definedName name="gdf" localSheetId="34" hidden="1">{#N/A,#N/A,FALSE,"속도"}</definedName>
    <definedName name="gdf" localSheetId="35" hidden="1">{#N/A,#N/A,FALSE,"속도"}</definedName>
    <definedName name="gdf" localSheetId="25" hidden="1">{#N/A,#N/A,FALSE,"속도"}</definedName>
    <definedName name="gdf" localSheetId="41" hidden="1">{#N/A,#N/A,FALSE,"속도"}</definedName>
    <definedName name="gdf" localSheetId="26" hidden="1">{#N/A,#N/A,FALSE,"속도"}</definedName>
    <definedName name="gdf" localSheetId="45" hidden="1">{#N/A,#N/A,FALSE,"속도"}</definedName>
    <definedName name="gdf" localSheetId="50" hidden="1">{#N/A,#N/A,FALSE,"속도"}</definedName>
    <definedName name="gdf" localSheetId="29" hidden="1">{#N/A,#N/A,FALSE,"속도"}</definedName>
    <definedName name="gdf" localSheetId="42" hidden="1">{#N/A,#N/A,FALSE,"속도"}</definedName>
    <definedName name="gdf" hidden="1">{#N/A,#N/A,FALSE,"속도"}</definedName>
    <definedName name="GEMCO" localSheetId="14" hidden="1">#REF!</definedName>
    <definedName name="GEMCO" localSheetId="4" hidden="1">#REF!</definedName>
    <definedName name="GEMCO" localSheetId="13" hidden="1">#REF!</definedName>
    <definedName name="GEMCO" localSheetId="28" hidden="1">#REF!</definedName>
    <definedName name="GEMCO" localSheetId="34" hidden="1">#REF!</definedName>
    <definedName name="GEMCO" localSheetId="35" hidden="1">#REF!</definedName>
    <definedName name="GEMCO" localSheetId="46" hidden="1">#REF!</definedName>
    <definedName name="GEMCO" localSheetId="40" hidden="1">#REF!</definedName>
    <definedName name="GEMCO" localSheetId="25" hidden="1">#REF!</definedName>
    <definedName name="GEMCO" localSheetId="41" hidden="1">#REF!</definedName>
    <definedName name="GEMCO" localSheetId="26" hidden="1">#REF!</definedName>
    <definedName name="GEMCO" localSheetId="44" hidden="1">#REF!</definedName>
    <definedName name="GEMCO" localSheetId="45" hidden="1">#REF!</definedName>
    <definedName name="GEMCO" localSheetId="29" hidden="1">#REF!</definedName>
    <definedName name="GEMCO" localSheetId="42" hidden="1">#REF!</definedName>
    <definedName name="GEMCO" hidden="1">#REF!</definedName>
    <definedName name="GF" localSheetId="4">[13]법면블럭!#REF!</definedName>
    <definedName name="GF" localSheetId="13">[13]법면블럭!#REF!</definedName>
    <definedName name="GF" localSheetId="35">#REF!</definedName>
    <definedName name="GF" localSheetId="40">#REF!</definedName>
    <definedName name="GF" localSheetId="25">#REF!</definedName>
    <definedName name="GF" localSheetId="26">[14]법면블럭!#REF!</definedName>
    <definedName name="GF" localSheetId="44">#REF!</definedName>
    <definedName name="GF" localSheetId="42">#REF!</definedName>
    <definedName name="GF">#REF!</definedName>
    <definedName name="GFD" localSheetId="4">[13]법면블럭!#REF!</definedName>
    <definedName name="GFD" localSheetId="13">[13]법면블럭!#REF!</definedName>
    <definedName name="GFD" localSheetId="35">#REF!</definedName>
    <definedName name="GFD" localSheetId="40">#REF!</definedName>
    <definedName name="GFD" localSheetId="25">#REF!</definedName>
    <definedName name="GFD" localSheetId="26">[14]법면블럭!#REF!</definedName>
    <definedName name="GFD" localSheetId="44">#REF!</definedName>
    <definedName name="GFD" localSheetId="42">#REF!</definedName>
    <definedName name="GFD">#REF!</definedName>
    <definedName name="gfgdfg" localSheetId="4" hidden="1">[41]차액보증!#REF!</definedName>
    <definedName name="gfgdfg" localSheetId="13" hidden="1">[41]차액보증!#REF!</definedName>
    <definedName name="gfgdfg" hidden="1">[41]차액보증!#REF!</definedName>
    <definedName name="gfgsfd" localSheetId="14" hidden="1">#REF!</definedName>
    <definedName name="gfgsfd" localSheetId="4" hidden="1">#REF!</definedName>
    <definedName name="gfgsfd" localSheetId="13" hidden="1">#REF!</definedName>
    <definedName name="gfgsfd" localSheetId="28" hidden="1">#REF!</definedName>
    <definedName name="gfgsfd" localSheetId="34" hidden="1">#REF!</definedName>
    <definedName name="gfgsfd" localSheetId="35" hidden="1">#REF!</definedName>
    <definedName name="gfgsfd" localSheetId="46" hidden="1">#REF!</definedName>
    <definedName name="gfgsfd" localSheetId="40" hidden="1">#REF!</definedName>
    <definedName name="gfgsfd" localSheetId="25" hidden="1">#REF!</definedName>
    <definedName name="gfgsfd" localSheetId="41" hidden="1">#REF!</definedName>
    <definedName name="gfgsfd" localSheetId="26" hidden="1">#REF!</definedName>
    <definedName name="gfgsfd" localSheetId="44" hidden="1">#REF!</definedName>
    <definedName name="gfgsfd" localSheetId="45" hidden="1">#REF!</definedName>
    <definedName name="gfgsfd" localSheetId="29" hidden="1">#REF!</definedName>
    <definedName name="gfgsfd" localSheetId="42" hidden="1">#REF!</definedName>
    <definedName name="gfgsfd" hidden="1">#REF!</definedName>
    <definedName name="GG" localSheetId="14">#REF!</definedName>
    <definedName name="GG" localSheetId="4">#REF!</definedName>
    <definedName name="GG" localSheetId="13">#REF!</definedName>
    <definedName name="GG" localSheetId="34">#REF!</definedName>
    <definedName name="GG" localSheetId="35">#REF!</definedName>
    <definedName name="GG" localSheetId="46">#REF!</definedName>
    <definedName name="GG" localSheetId="40">#REF!</definedName>
    <definedName name="GG" localSheetId="25">#REF!</definedName>
    <definedName name="GG" localSheetId="26">#REF!</definedName>
    <definedName name="GG" localSheetId="44">#REF!</definedName>
    <definedName name="GG" localSheetId="43">#REF!</definedName>
    <definedName name="GG" localSheetId="42">#REF!</definedName>
    <definedName name="GG">#REF!</definedName>
    <definedName name="GGG" localSheetId="14">#REF!</definedName>
    <definedName name="GGG" localSheetId="4">#REF!</definedName>
    <definedName name="GGG" localSheetId="13">#REF!</definedName>
    <definedName name="GGG" localSheetId="34">#REF!</definedName>
    <definedName name="GGG" localSheetId="35">#REF!</definedName>
    <definedName name="GGG" localSheetId="46">#REF!</definedName>
    <definedName name="GGG" localSheetId="40">#REF!</definedName>
    <definedName name="GGG" localSheetId="25">#REF!</definedName>
    <definedName name="GGG" localSheetId="26">#REF!</definedName>
    <definedName name="GGG" localSheetId="44">#REF!</definedName>
    <definedName name="GGG" localSheetId="43">#REF!</definedName>
    <definedName name="GGG" localSheetId="42">#REF!</definedName>
    <definedName name="GGG">#REF!</definedName>
    <definedName name="GGGG" localSheetId="14">#REF!</definedName>
    <definedName name="GGGG" localSheetId="4">#REF!</definedName>
    <definedName name="GGGG" localSheetId="13">#REF!</definedName>
    <definedName name="GGGG" localSheetId="34">#REF!</definedName>
    <definedName name="GGGG" localSheetId="35">#REF!</definedName>
    <definedName name="GGGG" localSheetId="46">#REF!</definedName>
    <definedName name="GGGG" localSheetId="40">#REF!</definedName>
    <definedName name="GGGG" localSheetId="25">#REF!</definedName>
    <definedName name="GGGG" localSheetId="26">#REF!</definedName>
    <definedName name="GGGG" localSheetId="44">#REF!</definedName>
    <definedName name="GGGG" localSheetId="43">#REF!</definedName>
    <definedName name="GGGG" localSheetId="42">#REF!</definedName>
    <definedName name="GGGG">#REF!</definedName>
    <definedName name="GGGGG" localSheetId="14">#REF!</definedName>
    <definedName name="GGGGG" localSheetId="4">#REF!</definedName>
    <definedName name="GGGGG" localSheetId="13">#REF!</definedName>
    <definedName name="GGGGG" localSheetId="34">#REF!</definedName>
    <definedName name="GGGGG" localSheetId="35">#REF!</definedName>
    <definedName name="GGGGG" localSheetId="46">#REF!</definedName>
    <definedName name="GGGGG" localSheetId="40">#REF!</definedName>
    <definedName name="GGGGG" localSheetId="25">#REF!</definedName>
    <definedName name="GGGGG" localSheetId="26">#REF!</definedName>
    <definedName name="GGGGG" localSheetId="44">#REF!</definedName>
    <definedName name="GGGGG" localSheetId="43">#REF!</definedName>
    <definedName name="GGGGG" localSheetId="42">#REF!</definedName>
    <definedName name="GGGGG">#REF!</definedName>
    <definedName name="GGGGGGG" localSheetId="14">#REF!</definedName>
    <definedName name="GGGGGGG" localSheetId="4">#REF!</definedName>
    <definedName name="GGGGGGG" localSheetId="13">#REF!</definedName>
    <definedName name="GGGGGGG" localSheetId="34">#REF!</definedName>
    <definedName name="GGGGGGG" localSheetId="35">#REF!</definedName>
    <definedName name="GGGGGGG" localSheetId="46">#REF!</definedName>
    <definedName name="GGGGGGG" localSheetId="40">#REF!</definedName>
    <definedName name="GGGGGGG" localSheetId="25">#REF!</definedName>
    <definedName name="GGGGGGG" localSheetId="26">#REF!</definedName>
    <definedName name="GGGGGGG" localSheetId="44">#REF!</definedName>
    <definedName name="GGGGGGG" localSheetId="43">#REF!</definedName>
    <definedName name="GGGGGGG" localSheetId="42">#REF!</definedName>
    <definedName name="GGGGGGG">#REF!</definedName>
    <definedName name="ggh" localSheetId="38" hidden="1">{#N/A,#N/A,FALSE,"표지목차"}</definedName>
    <definedName name="ggh" localSheetId="14" hidden="1">{#N/A,#N/A,FALSE,"표지목차"}</definedName>
    <definedName name="ggh" localSheetId="4" hidden="1">{#N/A,#N/A,FALSE,"표지목차"}</definedName>
    <definedName name="ggh" localSheetId="13" hidden="1">{#N/A,#N/A,FALSE,"표지목차"}</definedName>
    <definedName name="ggh" localSheetId="28" hidden="1">{#N/A,#N/A,FALSE,"표지목차"}</definedName>
    <definedName name="ggh" localSheetId="34" hidden="1">{#N/A,#N/A,FALSE,"표지목차"}</definedName>
    <definedName name="ggh" localSheetId="35" hidden="1">{#N/A,#N/A,FALSE,"표지목차"}</definedName>
    <definedName name="ggh" localSheetId="25" hidden="1">{#N/A,#N/A,FALSE,"표지목차"}</definedName>
    <definedName name="ggh" localSheetId="41" hidden="1">{#N/A,#N/A,FALSE,"표지목차"}</definedName>
    <definedName name="ggh" localSheetId="26" hidden="1">{#N/A,#N/A,FALSE,"표지목차"}</definedName>
    <definedName name="ggh" localSheetId="45" hidden="1">{#N/A,#N/A,FALSE,"표지목차"}</definedName>
    <definedName name="ggh" localSheetId="50" hidden="1">{#N/A,#N/A,FALSE,"표지목차"}</definedName>
    <definedName name="ggh" localSheetId="29" hidden="1">{#N/A,#N/A,FALSE,"표지목차"}</definedName>
    <definedName name="ggh" localSheetId="42" hidden="1">{#N/A,#N/A,FALSE,"표지목차"}</definedName>
    <definedName name="ggh" hidden="1">{#N/A,#N/A,FALSE,"표지목차"}</definedName>
    <definedName name="GH10L" localSheetId="38">[26]INPUT!#REF!</definedName>
    <definedName name="GH10L" localSheetId="4">[26]INPUT!#REF!</definedName>
    <definedName name="GH10L" localSheetId="13">[26]INPUT!#REF!</definedName>
    <definedName name="GH10L" localSheetId="28">[26]INPUT!#REF!</definedName>
    <definedName name="GH10L" localSheetId="34">[26]INPUT!#REF!</definedName>
    <definedName name="GH10L" localSheetId="35">[26]INPUT!#REF!</definedName>
    <definedName name="GH10L" localSheetId="46">[26]INPUT!#REF!</definedName>
    <definedName name="GH10L" localSheetId="40">[26]INPUT!#REF!</definedName>
    <definedName name="GH10L" localSheetId="3">[26]INPUT!#REF!</definedName>
    <definedName name="GH10L" localSheetId="12">[26]INPUT!#REF!</definedName>
    <definedName name="GH10L" localSheetId="15">[26]INPUT!#REF!</definedName>
    <definedName name="GH10L" localSheetId="44">[26]INPUT!#REF!</definedName>
    <definedName name="GH10L" localSheetId="45">[26]INPUT!#REF!</definedName>
    <definedName name="GH10L" localSheetId="43">[26]INPUT!#REF!</definedName>
    <definedName name="GH10L" localSheetId="42">[26]INPUT!#REF!</definedName>
    <definedName name="GH10L">[26]INPUT!#REF!</definedName>
    <definedName name="GH10R" localSheetId="4">[26]INPUT!#REF!</definedName>
    <definedName name="GH10R" localSheetId="13">[26]INPUT!#REF!</definedName>
    <definedName name="GH10R" localSheetId="35">[26]INPUT!#REF!</definedName>
    <definedName name="GH10R" localSheetId="46">[26]INPUT!#REF!</definedName>
    <definedName name="GH10R" localSheetId="40">[26]INPUT!#REF!</definedName>
    <definedName name="GH10R" localSheetId="3">[26]INPUT!#REF!</definedName>
    <definedName name="GH10R" localSheetId="12">[26]INPUT!#REF!</definedName>
    <definedName name="GH10R" localSheetId="15">[26]INPUT!#REF!</definedName>
    <definedName name="GH10R" localSheetId="44">[26]INPUT!#REF!</definedName>
    <definedName name="GH10R" localSheetId="43">[26]INPUT!#REF!</definedName>
    <definedName name="GH10R" localSheetId="42">[26]INPUT!#REF!</definedName>
    <definedName name="GH10R">[26]INPUT!#REF!</definedName>
    <definedName name="GH3L" localSheetId="4">[26]INPUT!#REF!</definedName>
    <definedName name="GH3L" localSheetId="13">[26]INPUT!#REF!</definedName>
    <definedName name="GH3L" localSheetId="35">[26]INPUT!#REF!</definedName>
    <definedName name="GH3L" localSheetId="46">[26]INPUT!#REF!</definedName>
    <definedName name="GH3L" localSheetId="40">[26]INPUT!#REF!</definedName>
    <definedName name="GH3L" localSheetId="3">[26]INPUT!#REF!</definedName>
    <definedName name="GH3L" localSheetId="12">[26]INPUT!#REF!</definedName>
    <definedName name="GH3L" localSheetId="15">[26]INPUT!#REF!</definedName>
    <definedName name="GH3L" localSheetId="44">[26]INPUT!#REF!</definedName>
    <definedName name="GH3L" localSheetId="43">[26]INPUT!#REF!</definedName>
    <definedName name="GH3L" localSheetId="42">[26]INPUT!#REF!</definedName>
    <definedName name="GH3L">[26]INPUT!#REF!</definedName>
    <definedName name="GH3R" localSheetId="4">[26]INPUT!#REF!</definedName>
    <definedName name="GH3R" localSheetId="13">[26]INPUT!#REF!</definedName>
    <definedName name="GH3R" localSheetId="35">[26]INPUT!#REF!</definedName>
    <definedName name="GH3R" localSheetId="46">[26]INPUT!#REF!</definedName>
    <definedName name="GH3R" localSheetId="40">[26]INPUT!#REF!</definedName>
    <definedName name="GH3R" localSheetId="3">[26]INPUT!#REF!</definedName>
    <definedName name="GH3R" localSheetId="12">[26]INPUT!#REF!</definedName>
    <definedName name="GH3R" localSheetId="15">[26]INPUT!#REF!</definedName>
    <definedName name="GH3R" localSheetId="44">[26]INPUT!#REF!</definedName>
    <definedName name="GH3R" localSheetId="43">[26]INPUT!#REF!</definedName>
    <definedName name="GH3R" localSheetId="42">[26]INPUT!#REF!</definedName>
    <definedName name="GH3R">[26]INPUT!#REF!</definedName>
    <definedName name="GH4L" localSheetId="4">[26]INPUT!#REF!</definedName>
    <definedName name="GH4L" localSheetId="13">[26]INPUT!#REF!</definedName>
    <definedName name="GH4L" localSheetId="35">[26]INPUT!#REF!</definedName>
    <definedName name="GH4L" localSheetId="46">[26]INPUT!#REF!</definedName>
    <definedName name="GH4L" localSheetId="40">[26]INPUT!#REF!</definedName>
    <definedName name="GH4L" localSheetId="3">[26]INPUT!#REF!</definedName>
    <definedName name="GH4L" localSheetId="12">[26]INPUT!#REF!</definedName>
    <definedName name="GH4L" localSheetId="15">[26]INPUT!#REF!</definedName>
    <definedName name="GH4L" localSheetId="44">[26]INPUT!#REF!</definedName>
    <definedName name="GH4L" localSheetId="43">[26]INPUT!#REF!</definedName>
    <definedName name="GH4L" localSheetId="42">[26]INPUT!#REF!</definedName>
    <definedName name="GH4L">[26]INPUT!#REF!</definedName>
    <definedName name="GH4R" localSheetId="4">[26]INPUT!#REF!</definedName>
    <definedName name="GH4R" localSheetId="13">[26]INPUT!#REF!</definedName>
    <definedName name="GH4R" localSheetId="35">[26]INPUT!#REF!</definedName>
    <definedName name="GH4R" localSheetId="46">[26]INPUT!#REF!</definedName>
    <definedName name="GH4R" localSheetId="40">[26]INPUT!#REF!</definedName>
    <definedName name="GH4R" localSheetId="3">[26]INPUT!#REF!</definedName>
    <definedName name="GH4R" localSheetId="12">[26]INPUT!#REF!</definedName>
    <definedName name="GH4R" localSheetId="15">[26]INPUT!#REF!</definedName>
    <definedName name="GH4R" localSheetId="44">[26]INPUT!#REF!</definedName>
    <definedName name="GH4R" localSheetId="43">[26]INPUT!#REF!</definedName>
    <definedName name="GH4R" localSheetId="42">[26]INPUT!#REF!</definedName>
    <definedName name="GH4R">[26]INPUT!#REF!</definedName>
    <definedName name="GH5L" localSheetId="4">[26]INPUT!#REF!</definedName>
    <definedName name="GH5L" localSheetId="13">[26]INPUT!#REF!</definedName>
    <definedName name="GH5L" localSheetId="35">[26]INPUT!#REF!</definedName>
    <definedName name="GH5L" localSheetId="46">[26]INPUT!#REF!</definedName>
    <definedName name="GH5L" localSheetId="40">[26]INPUT!#REF!</definedName>
    <definedName name="GH5L" localSheetId="3">[26]INPUT!#REF!</definedName>
    <definedName name="GH5L" localSheetId="12">[26]INPUT!#REF!</definedName>
    <definedName name="GH5L" localSheetId="15">[26]INPUT!#REF!</definedName>
    <definedName name="GH5L" localSheetId="44">[26]INPUT!#REF!</definedName>
    <definedName name="GH5L" localSheetId="43">[26]INPUT!#REF!</definedName>
    <definedName name="GH5L" localSheetId="42">[26]INPUT!#REF!</definedName>
    <definedName name="GH5L">[26]INPUT!#REF!</definedName>
    <definedName name="GH5R" localSheetId="4">[26]INPUT!#REF!</definedName>
    <definedName name="GH5R" localSheetId="13">[26]INPUT!#REF!</definedName>
    <definedName name="GH5R" localSheetId="35">[26]INPUT!#REF!</definedName>
    <definedName name="GH5R" localSheetId="46">[26]INPUT!#REF!</definedName>
    <definedName name="GH5R" localSheetId="40">[26]INPUT!#REF!</definedName>
    <definedName name="GH5R" localSheetId="3">[26]INPUT!#REF!</definedName>
    <definedName name="GH5R" localSheetId="12">[26]INPUT!#REF!</definedName>
    <definedName name="GH5R" localSheetId="15">[26]INPUT!#REF!</definedName>
    <definedName name="GH5R" localSheetId="44">[26]INPUT!#REF!</definedName>
    <definedName name="GH5R" localSheetId="43">[26]INPUT!#REF!</definedName>
    <definedName name="GH5R" localSheetId="42">[26]INPUT!#REF!</definedName>
    <definedName name="GH5R">[26]INPUT!#REF!</definedName>
    <definedName name="GH6L" localSheetId="4">[26]INPUT!#REF!</definedName>
    <definedName name="GH6L" localSheetId="13">[26]INPUT!#REF!</definedName>
    <definedName name="GH6L" localSheetId="35">[26]INPUT!#REF!</definedName>
    <definedName name="GH6L" localSheetId="46">[26]INPUT!#REF!</definedName>
    <definedName name="GH6L" localSheetId="40">[26]INPUT!#REF!</definedName>
    <definedName name="GH6L" localSheetId="3">[26]INPUT!#REF!</definedName>
    <definedName name="GH6L" localSheetId="12">[26]INPUT!#REF!</definedName>
    <definedName name="GH6L" localSheetId="15">[26]INPUT!#REF!</definedName>
    <definedName name="GH6L" localSheetId="44">[26]INPUT!#REF!</definedName>
    <definedName name="GH6L" localSheetId="43">[26]INPUT!#REF!</definedName>
    <definedName name="GH6L" localSheetId="42">[26]INPUT!#REF!</definedName>
    <definedName name="GH6L">[26]INPUT!#REF!</definedName>
    <definedName name="GH6R" localSheetId="4">[26]INPUT!#REF!</definedName>
    <definedName name="GH6R" localSheetId="13">[26]INPUT!#REF!</definedName>
    <definedName name="GH6R" localSheetId="35">[26]INPUT!#REF!</definedName>
    <definedName name="GH6R" localSheetId="46">[26]INPUT!#REF!</definedName>
    <definedName name="GH6R" localSheetId="40">[26]INPUT!#REF!</definedName>
    <definedName name="GH6R" localSheetId="3">[26]INPUT!#REF!</definedName>
    <definedName name="GH6R" localSheetId="12">[26]INPUT!#REF!</definedName>
    <definedName name="GH6R" localSheetId="15">[26]INPUT!#REF!</definedName>
    <definedName name="GH6R" localSheetId="44">[26]INPUT!#REF!</definedName>
    <definedName name="GH6R" localSheetId="43">[26]INPUT!#REF!</definedName>
    <definedName name="GH6R" localSheetId="42">[26]INPUT!#REF!</definedName>
    <definedName name="GH6R">[26]INPUT!#REF!</definedName>
    <definedName name="GH7L" localSheetId="4">[26]INPUT!#REF!</definedName>
    <definedName name="GH7L" localSheetId="13">[26]INPUT!#REF!</definedName>
    <definedName name="GH7L" localSheetId="35">[26]INPUT!#REF!</definedName>
    <definedName name="GH7L" localSheetId="46">[26]INPUT!#REF!</definedName>
    <definedName name="GH7L" localSheetId="40">[26]INPUT!#REF!</definedName>
    <definedName name="GH7L" localSheetId="3">[26]INPUT!#REF!</definedName>
    <definedName name="GH7L" localSheetId="12">[26]INPUT!#REF!</definedName>
    <definedName name="GH7L" localSheetId="15">[26]INPUT!#REF!</definedName>
    <definedName name="GH7L" localSheetId="44">[26]INPUT!#REF!</definedName>
    <definedName name="GH7L" localSheetId="43">[26]INPUT!#REF!</definedName>
    <definedName name="GH7L" localSheetId="42">[26]INPUT!#REF!</definedName>
    <definedName name="GH7L">[26]INPUT!#REF!</definedName>
    <definedName name="GH7R" localSheetId="4">[26]INPUT!#REF!</definedName>
    <definedName name="GH7R" localSheetId="13">[26]INPUT!#REF!</definedName>
    <definedName name="GH7R" localSheetId="35">[26]INPUT!#REF!</definedName>
    <definedName name="GH7R" localSheetId="46">[26]INPUT!#REF!</definedName>
    <definedName name="GH7R" localSheetId="40">[26]INPUT!#REF!</definedName>
    <definedName name="GH7R" localSheetId="3">[26]INPUT!#REF!</definedName>
    <definedName name="GH7R" localSheetId="12">[26]INPUT!#REF!</definedName>
    <definedName name="GH7R" localSheetId="15">[26]INPUT!#REF!</definedName>
    <definedName name="GH7R" localSheetId="44">[26]INPUT!#REF!</definedName>
    <definedName name="GH7R" localSheetId="43">[26]INPUT!#REF!</definedName>
    <definedName name="GH7R" localSheetId="42">[26]INPUT!#REF!</definedName>
    <definedName name="GH7R">[26]INPUT!#REF!</definedName>
    <definedName name="GH8L" localSheetId="4">[26]INPUT!#REF!</definedName>
    <definedName name="GH8L" localSheetId="13">[26]INPUT!#REF!</definedName>
    <definedName name="GH8L" localSheetId="35">[26]INPUT!#REF!</definedName>
    <definedName name="GH8L" localSheetId="46">[26]INPUT!#REF!</definedName>
    <definedName name="GH8L" localSheetId="40">[26]INPUT!#REF!</definedName>
    <definedName name="GH8L" localSheetId="3">[26]INPUT!#REF!</definedName>
    <definedName name="GH8L" localSheetId="12">[26]INPUT!#REF!</definedName>
    <definedName name="GH8L" localSheetId="15">[26]INPUT!#REF!</definedName>
    <definedName name="GH8L" localSheetId="44">[26]INPUT!#REF!</definedName>
    <definedName name="GH8L" localSheetId="43">[26]INPUT!#REF!</definedName>
    <definedName name="GH8L" localSheetId="42">[26]INPUT!#REF!</definedName>
    <definedName name="GH8L">[26]INPUT!#REF!</definedName>
    <definedName name="GH8R" localSheetId="4">[26]INPUT!#REF!</definedName>
    <definedName name="GH8R" localSheetId="13">[26]INPUT!#REF!</definedName>
    <definedName name="GH8R" localSheetId="35">[26]INPUT!#REF!</definedName>
    <definedName name="GH8R" localSheetId="46">[26]INPUT!#REF!</definedName>
    <definedName name="GH8R" localSheetId="40">[26]INPUT!#REF!</definedName>
    <definedName name="GH8R" localSheetId="3">[26]INPUT!#REF!</definedName>
    <definedName name="GH8R" localSheetId="12">[26]INPUT!#REF!</definedName>
    <definedName name="GH8R" localSheetId="15">[26]INPUT!#REF!</definedName>
    <definedName name="GH8R" localSheetId="44">[26]INPUT!#REF!</definedName>
    <definedName name="GH8R" localSheetId="43">[26]INPUT!#REF!</definedName>
    <definedName name="GH8R" localSheetId="42">[26]INPUT!#REF!</definedName>
    <definedName name="GH8R">[26]INPUT!#REF!</definedName>
    <definedName name="GH9L" localSheetId="4">[26]INPUT!#REF!</definedName>
    <definedName name="GH9L" localSheetId="13">[26]INPUT!#REF!</definedName>
    <definedName name="GH9L" localSheetId="35">[26]INPUT!#REF!</definedName>
    <definedName name="GH9L" localSheetId="46">[26]INPUT!#REF!</definedName>
    <definedName name="GH9L" localSheetId="40">[26]INPUT!#REF!</definedName>
    <definedName name="GH9L" localSheetId="3">[26]INPUT!#REF!</definedName>
    <definedName name="GH9L" localSheetId="12">[26]INPUT!#REF!</definedName>
    <definedName name="GH9L" localSheetId="15">[26]INPUT!#REF!</definedName>
    <definedName name="GH9L" localSheetId="44">[26]INPUT!#REF!</definedName>
    <definedName name="GH9L" localSheetId="43">[26]INPUT!#REF!</definedName>
    <definedName name="GH9L" localSheetId="42">[26]INPUT!#REF!</definedName>
    <definedName name="GH9L">[26]INPUT!#REF!</definedName>
    <definedName name="GH9R" localSheetId="4">[26]INPUT!#REF!</definedName>
    <definedName name="GH9R" localSheetId="13">[26]INPUT!#REF!</definedName>
    <definedName name="GH9R" localSheetId="35">[26]INPUT!#REF!</definedName>
    <definedName name="GH9R" localSheetId="46">[26]INPUT!#REF!</definedName>
    <definedName name="GH9R" localSheetId="40">[26]INPUT!#REF!</definedName>
    <definedName name="GH9R" localSheetId="3">[26]INPUT!#REF!</definedName>
    <definedName name="GH9R" localSheetId="12">[26]INPUT!#REF!</definedName>
    <definedName name="GH9R" localSheetId="15">[26]INPUT!#REF!</definedName>
    <definedName name="GH9R" localSheetId="44">[26]INPUT!#REF!</definedName>
    <definedName name="GH9R" localSheetId="43">[26]INPUT!#REF!</definedName>
    <definedName name="GH9R" localSheetId="42">[26]INPUT!#REF!</definedName>
    <definedName name="GH9R">[26]INPUT!#REF!</definedName>
    <definedName name="ghgg" localSheetId="14" hidden="1">#REF!</definedName>
    <definedName name="ghgg" localSheetId="4" hidden="1">#REF!</definedName>
    <definedName name="ghgg" localSheetId="13" hidden="1">#REF!</definedName>
    <definedName name="ghgg" localSheetId="28" hidden="1">#REF!</definedName>
    <definedName name="ghgg" localSheetId="34" hidden="1">#REF!</definedName>
    <definedName name="ghgg" localSheetId="35" hidden="1">#REF!</definedName>
    <definedName name="ghgg" localSheetId="46" hidden="1">#REF!</definedName>
    <definedName name="ghgg" localSheetId="40" hidden="1">#REF!</definedName>
    <definedName name="ghgg" localSheetId="25" hidden="1">#REF!</definedName>
    <definedName name="ghgg" localSheetId="41" hidden="1">#REF!</definedName>
    <definedName name="ghgg" localSheetId="26" hidden="1">#REF!</definedName>
    <definedName name="ghgg" localSheetId="44" hidden="1">#REF!</definedName>
    <definedName name="ghgg" localSheetId="45" hidden="1">#REF!</definedName>
    <definedName name="ghgg" localSheetId="29" hidden="1">#REF!</definedName>
    <definedName name="ghgg" localSheetId="42" hidden="1">#REF!</definedName>
    <definedName name="ghgg" hidden="1">#REF!</definedName>
    <definedName name="ghj" localSheetId="14" hidden="1">#REF!</definedName>
    <definedName name="ghj" localSheetId="4" hidden="1">#REF!</definedName>
    <definedName name="ghj" localSheetId="13" hidden="1">#REF!</definedName>
    <definedName name="ghj" localSheetId="28" hidden="1">#REF!</definedName>
    <definedName name="ghj" localSheetId="34" hidden="1">#REF!</definedName>
    <definedName name="ghj" localSheetId="35" hidden="1">#REF!</definedName>
    <definedName name="ghj" localSheetId="46" hidden="1">#REF!</definedName>
    <definedName name="ghj" localSheetId="40" hidden="1">#REF!</definedName>
    <definedName name="ghj" localSheetId="25" hidden="1">#REF!</definedName>
    <definedName name="ghj" localSheetId="41" hidden="1">#REF!</definedName>
    <definedName name="ghj" localSheetId="26" hidden="1">#REF!</definedName>
    <definedName name="ghj" localSheetId="44" hidden="1">#REF!</definedName>
    <definedName name="ghj" localSheetId="45" hidden="1">#REF!</definedName>
    <definedName name="ghj" localSheetId="29" hidden="1">#REF!</definedName>
    <definedName name="ghj" localSheetId="42" hidden="1">#REF!</definedName>
    <definedName name="ghj" hidden="1">#REF!</definedName>
    <definedName name="ghjk" localSheetId="38" hidden="1">{#N/A,#N/A,FALSE,"전력간선"}</definedName>
    <definedName name="ghjk" localSheetId="14" hidden="1">{#N/A,#N/A,FALSE,"전력간선"}</definedName>
    <definedName name="ghjk" localSheetId="4" hidden="1">{#N/A,#N/A,FALSE,"전력간선"}</definedName>
    <definedName name="ghjk" localSheetId="13" hidden="1">{#N/A,#N/A,FALSE,"전력간선"}</definedName>
    <definedName name="ghjk" localSheetId="28" hidden="1">{#N/A,#N/A,FALSE,"전력간선"}</definedName>
    <definedName name="ghjk" localSheetId="34" hidden="1">{#N/A,#N/A,FALSE,"전력간선"}</definedName>
    <definedName name="ghjk" localSheetId="35" hidden="1">{#N/A,#N/A,FALSE,"전력간선"}</definedName>
    <definedName name="ghjk" localSheetId="25" hidden="1">{#N/A,#N/A,FALSE,"전력간선"}</definedName>
    <definedName name="ghjk" localSheetId="41" hidden="1">{#N/A,#N/A,FALSE,"전력간선"}</definedName>
    <definedName name="ghjk" localSheetId="26" hidden="1">{#N/A,#N/A,FALSE,"전력간선"}</definedName>
    <definedName name="ghjk" localSheetId="45" hidden="1">{#N/A,#N/A,FALSE,"전력간선"}</definedName>
    <definedName name="ghjk" localSheetId="50" hidden="1">{#N/A,#N/A,FALSE,"전력간선"}</definedName>
    <definedName name="ghjk" localSheetId="29" hidden="1">{#N/A,#N/A,FALSE,"전력간선"}</definedName>
    <definedName name="ghjk" localSheetId="42" hidden="1">{#N/A,#N/A,FALSE,"전력간선"}</definedName>
    <definedName name="ghjk" hidden="1">{#N/A,#N/A,FALSE,"전력간선"}</definedName>
    <definedName name="ghr" localSheetId="38">BlankMacro1</definedName>
    <definedName name="ghr" localSheetId="14">BlankMacro1</definedName>
    <definedName name="ghr" localSheetId="4">BlankMacro1</definedName>
    <definedName name="ghr" localSheetId="13">BlankMacro1</definedName>
    <definedName name="ghr" localSheetId="28">BlankMacro1</definedName>
    <definedName name="ghr" localSheetId="34">BlankMacro1</definedName>
    <definedName name="ghr" localSheetId="35">BlankMacro1</definedName>
    <definedName name="ghr" localSheetId="46">BlankMacro1</definedName>
    <definedName name="ghr" localSheetId="40">BlankMacro1</definedName>
    <definedName name="ghr" localSheetId="3">BlankMacro1</definedName>
    <definedName name="ghr" localSheetId="12">BlankMacro1</definedName>
    <definedName name="ghr" localSheetId="15">BlankMacro1</definedName>
    <definedName name="ghr" localSheetId="25">BlankMacro1</definedName>
    <definedName name="ghr" localSheetId="26">BlankMacro1</definedName>
    <definedName name="ghr" localSheetId="2">BlankMacro1</definedName>
    <definedName name="ghr" localSheetId="44">BlankMacro1</definedName>
    <definedName name="ghr" localSheetId="45">BlankMacro1</definedName>
    <definedName name="ghr" localSheetId="50">BlankMacro1</definedName>
    <definedName name="ghr" localSheetId="42">BlankMacro1</definedName>
    <definedName name="ghr">BlankMacro1</definedName>
    <definedName name="gigin" localSheetId="4">[13]법면블럭!#REF!</definedName>
    <definedName name="gigin" localSheetId="13">[13]법면블럭!#REF!</definedName>
    <definedName name="gigin" localSheetId="28">[4]설계조건!#REF!</definedName>
    <definedName name="gigin" localSheetId="35">[4]설계조건!#REF!</definedName>
    <definedName name="gigin" localSheetId="46">[4]설계조건!#REF!</definedName>
    <definedName name="gigin" localSheetId="40">[4]설계조건!#REF!</definedName>
    <definedName name="gigin" localSheetId="26">[14]법면블럭!#REF!</definedName>
    <definedName name="gigin" localSheetId="44">[4]설계조건!#REF!</definedName>
    <definedName name="gigin" localSheetId="42">[4]설계조건!#REF!</definedName>
    <definedName name="gigin">[4]설계조건!#REF!</definedName>
    <definedName name="GK" localSheetId="14">#REF!</definedName>
    <definedName name="GK" localSheetId="4">#REF!</definedName>
    <definedName name="GK" localSheetId="13">#REF!</definedName>
    <definedName name="GK" localSheetId="28">#REF!</definedName>
    <definedName name="GK" localSheetId="34">#REF!</definedName>
    <definedName name="GK" localSheetId="35">#REF!</definedName>
    <definedName name="GK" localSheetId="46">#REF!</definedName>
    <definedName name="GK" localSheetId="40">#REF!</definedName>
    <definedName name="GK" localSheetId="25">#REF!</definedName>
    <definedName name="GK" localSheetId="26">#REF!</definedName>
    <definedName name="GK" localSheetId="44">#REF!</definedName>
    <definedName name="GK" localSheetId="50">#REF!</definedName>
    <definedName name="GK" localSheetId="42">#REF!</definedName>
    <definedName name="GK">#REF!</definedName>
    <definedName name="GLA1P" localSheetId="14">#REF!</definedName>
    <definedName name="GLA1P" localSheetId="4">#REF!</definedName>
    <definedName name="GLA1P" localSheetId="13">#REF!</definedName>
    <definedName name="GLA1P" localSheetId="35">#REF!</definedName>
    <definedName name="GLA1P" localSheetId="46">#REF!</definedName>
    <definedName name="GLA1P" localSheetId="40">#REF!</definedName>
    <definedName name="GLA1P" localSheetId="3">#REF!</definedName>
    <definedName name="GLA1P" localSheetId="12">#REF!</definedName>
    <definedName name="GLA1P" localSheetId="15">#REF!</definedName>
    <definedName name="GLA1P" localSheetId="25">#REF!</definedName>
    <definedName name="GLA1P" localSheetId="26">#REF!</definedName>
    <definedName name="GLA1P" localSheetId="44">#REF!</definedName>
    <definedName name="GLA1P" localSheetId="43">#REF!</definedName>
    <definedName name="GLA1P" localSheetId="42">#REF!</definedName>
    <definedName name="GLA1P">#REF!</definedName>
    <definedName name="gla1t" localSheetId="14">#REF!</definedName>
    <definedName name="gla1t" localSheetId="4">#REF!</definedName>
    <definedName name="gla1t" localSheetId="13">#REF!</definedName>
    <definedName name="gla1t" localSheetId="34">#REF!</definedName>
    <definedName name="gla1t" localSheetId="35">#REF!</definedName>
    <definedName name="gla1t" localSheetId="46">#REF!</definedName>
    <definedName name="gla1t" localSheetId="40">#REF!</definedName>
    <definedName name="gla1t" localSheetId="3">#REF!</definedName>
    <definedName name="gla1t" localSheetId="12">#REF!</definedName>
    <definedName name="gla1t" localSheetId="15">#REF!</definedName>
    <definedName name="gla1t" localSheetId="25">#REF!</definedName>
    <definedName name="gla1t" localSheetId="26">#REF!</definedName>
    <definedName name="gla1t" localSheetId="44">#REF!</definedName>
    <definedName name="gla1t" localSheetId="43">#REF!</definedName>
    <definedName name="gla1t" localSheetId="42">#REF!</definedName>
    <definedName name="gla1t">#REF!</definedName>
    <definedName name="gla2p" localSheetId="14">#REF!</definedName>
    <definedName name="gla2p" localSheetId="4">#REF!</definedName>
    <definedName name="gla2p" localSheetId="13">#REF!</definedName>
    <definedName name="gla2p" localSheetId="34">#REF!</definedName>
    <definedName name="gla2p" localSheetId="35">#REF!</definedName>
    <definedName name="gla2p" localSheetId="46">#REF!</definedName>
    <definedName name="gla2p" localSheetId="40">#REF!</definedName>
    <definedName name="gla2p" localSheetId="3">#REF!</definedName>
    <definedName name="gla2p" localSheetId="12">#REF!</definedName>
    <definedName name="gla2p" localSheetId="15">#REF!</definedName>
    <definedName name="gla2p" localSheetId="25">#REF!</definedName>
    <definedName name="gla2p" localSheetId="26">#REF!</definedName>
    <definedName name="gla2p" localSheetId="44">#REF!</definedName>
    <definedName name="gla2p" localSheetId="43">#REF!</definedName>
    <definedName name="gla2p" localSheetId="42">#REF!</definedName>
    <definedName name="gla2p">#REF!</definedName>
    <definedName name="gla2t" localSheetId="14">#REF!</definedName>
    <definedName name="gla2t" localSheetId="4">#REF!</definedName>
    <definedName name="gla2t" localSheetId="13">#REF!</definedName>
    <definedName name="gla2t" localSheetId="34">#REF!</definedName>
    <definedName name="gla2t" localSheetId="35">#REF!</definedName>
    <definedName name="gla2t" localSheetId="46">#REF!</definedName>
    <definedName name="gla2t" localSheetId="40">#REF!</definedName>
    <definedName name="gla2t" localSheetId="3">#REF!</definedName>
    <definedName name="gla2t" localSheetId="12">#REF!</definedName>
    <definedName name="gla2t" localSheetId="15">#REF!</definedName>
    <definedName name="gla2t" localSheetId="25">#REF!</definedName>
    <definedName name="gla2t" localSheetId="26">#REF!</definedName>
    <definedName name="gla2t" localSheetId="44">#REF!</definedName>
    <definedName name="gla2t" localSheetId="43">#REF!</definedName>
    <definedName name="gla2t" localSheetId="42">#REF!</definedName>
    <definedName name="gla2t">#REF!</definedName>
    <definedName name="GR" localSheetId="38">BlankMacro1</definedName>
    <definedName name="GR" localSheetId="14">BlankMacro1</definedName>
    <definedName name="GR" localSheetId="4">BlankMacro1</definedName>
    <definedName name="GR" localSheetId="13">BlankMacro1</definedName>
    <definedName name="GR" localSheetId="28">BlankMacro1</definedName>
    <definedName name="GR" localSheetId="34">BlankMacro1</definedName>
    <definedName name="GR" localSheetId="35">BlankMacro1</definedName>
    <definedName name="GR" localSheetId="46">BlankMacro1</definedName>
    <definedName name="GR" localSheetId="40">BlankMacro1</definedName>
    <definedName name="GR" localSheetId="3">BlankMacro1</definedName>
    <definedName name="GR" localSheetId="12">BlankMacro1</definedName>
    <definedName name="GR" localSheetId="15">BlankMacro1</definedName>
    <definedName name="GR" localSheetId="25">BlankMacro1</definedName>
    <definedName name="GR" localSheetId="26">BlankMacro1</definedName>
    <definedName name="GR" localSheetId="2">BlankMacro1</definedName>
    <definedName name="GR" localSheetId="44">BlankMacro1</definedName>
    <definedName name="GR" localSheetId="45">BlankMacro1</definedName>
    <definedName name="GR" localSheetId="50">BlankMacro1</definedName>
    <definedName name="GR" localSheetId="42">BlankMacro1</definedName>
    <definedName name="GR">BlankMacro1</definedName>
    <definedName name="gt" localSheetId="4">[13]법면블럭!#REF!</definedName>
    <definedName name="gt" localSheetId="13">[13]법면블럭!#REF!</definedName>
    <definedName name="gt" localSheetId="28">#REF!</definedName>
    <definedName name="gt" localSheetId="35">#REF!</definedName>
    <definedName name="gt" localSheetId="40">#REF!</definedName>
    <definedName name="gt" localSheetId="25">#REF!</definedName>
    <definedName name="gt" localSheetId="26">[14]법면블럭!#REF!</definedName>
    <definedName name="gt" localSheetId="44">#REF!</definedName>
    <definedName name="gt" localSheetId="42">#REF!</definedName>
    <definedName name="gt">#REF!</definedName>
    <definedName name="gw" localSheetId="38" hidden="1">{#N/A,#N/A,FALSE,"배수1"}</definedName>
    <definedName name="gw" localSheetId="14" hidden="1">{#N/A,#N/A,FALSE,"배수1"}</definedName>
    <definedName name="gw" localSheetId="4" hidden="1">{#N/A,#N/A,FALSE,"배수1"}</definedName>
    <definedName name="gw" localSheetId="13" hidden="1">{#N/A,#N/A,FALSE,"배수1"}</definedName>
    <definedName name="gw" localSheetId="28" hidden="1">{#N/A,#N/A,FALSE,"배수1"}</definedName>
    <definedName name="gw" localSheetId="34" hidden="1">{#N/A,#N/A,FALSE,"배수1"}</definedName>
    <definedName name="gw" localSheetId="35" hidden="1">{#N/A,#N/A,FALSE,"배수1"}</definedName>
    <definedName name="gw" localSheetId="25" hidden="1">{#N/A,#N/A,FALSE,"배수1"}</definedName>
    <definedName name="gw" localSheetId="41" hidden="1">{#N/A,#N/A,FALSE,"배수1"}</definedName>
    <definedName name="gw" localSheetId="26" hidden="1">{#N/A,#N/A,FALSE,"배수1"}</definedName>
    <definedName name="gw" localSheetId="45" hidden="1">{#N/A,#N/A,FALSE,"배수1"}</definedName>
    <definedName name="gw" localSheetId="50" hidden="1">{#N/A,#N/A,FALSE,"배수1"}</definedName>
    <definedName name="gw" localSheetId="29" hidden="1">{#N/A,#N/A,FALSE,"배수1"}</definedName>
    <definedName name="gw" localSheetId="42" hidden="1">{#N/A,#N/A,FALSE,"배수1"}</definedName>
    <definedName name="gw" hidden="1">{#N/A,#N/A,FALSE,"배수1"}</definedName>
    <definedName name="H" localSheetId="14">#REF!</definedName>
    <definedName name="H" localSheetId="4">#REF!</definedName>
    <definedName name="H" localSheetId="13">#REF!</definedName>
    <definedName name="H" localSheetId="35">#REF!</definedName>
    <definedName name="H" localSheetId="46">#REF!</definedName>
    <definedName name="H" localSheetId="40">#REF!</definedName>
    <definedName name="H" localSheetId="3">#REF!</definedName>
    <definedName name="H" localSheetId="12">#REF!</definedName>
    <definedName name="H" localSheetId="15">#REF!</definedName>
    <definedName name="H" localSheetId="25">#REF!</definedName>
    <definedName name="H" localSheetId="26">#REF!</definedName>
    <definedName name="H" localSheetId="44">#REF!</definedName>
    <definedName name="H" localSheetId="50">#REF!</definedName>
    <definedName name="H" localSheetId="43">#REF!</definedName>
    <definedName name="H" localSheetId="42">#REF!</definedName>
    <definedName name="H">#REF!</definedName>
    <definedName name="H10A1P" localSheetId="14">#REF!</definedName>
    <definedName name="H10A1P" localSheetId="4">#REF!</definedName>
    <definedName name="H10A1P" localSheetId="13">#REF!</definedName>
    <definedName name="H10A1P" localSheetId="34">#REF!</definedName>
    <definedName name="H10A1P" localSheetId="35">#REF!</definedName>
    <definedName name="H10A1P" localSheetId="46">#REF!</definedName>
    <definedName name="H10A1P" localSheetId="40">#REF!</definedName>
    <definedName name="H10A1P" localSheetId="3">#REF!</definedName>
    <definedName name="H10A1P" localSheetId="12">#REF!</definedName>
    <definedName name="H10A1P" localSheetId="15">#REF!</definedName>
    <definedName name="H10A1P" localSheetId="25">#REF!</definedName>
    <definedName name="H10A1P" localSheetId="26">#REF!</definedName>
    <definedName name="H10A1P" localSheetId="44">#REF!</definedName>
    <definedName name="H10A1P" localSheetId="43">#REF!</definedName>
    <definedName name="H10A1P" localSheetId="42">#REF!</definedName>
    <definedName name="H10A1P">#REF!</definedName>
    <definedName name="h10a1t" localSheetId="14">#REF!</definedName>
    <definedName name="h10a1t" localSheetId="4">#REF!</definedName>
    <definedName name="h10a1t" localSheetId="13">#REF!</definedName>
    <definedName name="h10a1t" localSheetId="34">#REF!</definedName>
    <definedName name="h10a1t" localSheetId="35">#REF!</definedName>
    <definedName name="h10a1t" localSheetId="46">#REF!</definedName>
    <definedName name="h10a1t" localSheetId="40">#REF!</definedName>
    <definedName name="h10a1t" localSheetId="3">#REF!</definedName>
    <definedName name="h10a1t" localSheetId="12">#REF!</definedName>
    <definedName name="h10a1t" localSheetId="15">#REF!</definedName>
    <definedName name="h10a1t" localSheetId="25">#REF!</definedName>
    <definedName name="h10a1t" localSheetId="26">#REF!</definedName>
    <definedName name="h10a1t" localSheetId="44">#REF!</definedName>
    <definedName name="h10a1t" localSheetId="43">#REF!</definedName>
    <definedName name="h10a1t" localSheetId="42">#REF!</definedName>
    <definedName name="h10a1t">#REF!</definedName>
    <definedName name="h10a2p" localSheetId="14">#REF!</definedName>
    <definedName name="h10a2p" localSheetId="4">#REF!</definedName>
    <definedName name="h10a2p" localSheetId="13">#REF!</definedName>
    <definedName name="h10a2p" localSheetId="34">#REF!</definedName>
    <definedName name="h10a2p" localSheetId="35">#REF!</definedName>
    <definedName name="h10a2p" localSheetId="46">#REF!</definedName>
    <definedName name="h10a2p" localSheetId="40">#REF!</definedName>
    <definedName name="h10a2p" localSheetId="3">#REF!</definedName>
    <definedName name="h10a2p" localSheetId="12">#REF!</definedName>
    <definedName name="h10a2p" localSheetId="15">#REF!</definedName>
    <definedName name="h10a2p" localSheetId="25">#REF!</definedName>
    <definedName name="h10a2p" localSheetId="26">#REF!</definedName>
    <definedName name="h10a2p" localSheetId="44">#REF!</definedName>
    <definedName name="h10a2p" localSheetId="43">#REF!</definedName>
    <definedName name="h10a2p" localSheetId="42">#REF!</definedName>
    <definedName name="h10a2p">#REF!</definedName>
    <definedName name="h10a2t" localSheetId="14">#REF!</definedName>
    <definedName name="h10a2t" localSheetId="4">#REF!</definedName>
    <definedName name="h10a2t" localSheetId="13">#REF!</definedName>
    <definedName name="h10a2t" localSheetId="34">#REF!</definedName>
    <definedName name="h10a2t" localSheetId="35">#REF!</definedName>
    <definedName name="h10a2t" localSheetId="46">#REF!</definedName>
    <definedName name="h10a2t" localSheetId="40">#REF!</definedName>
    <definedName name="h10a2t" localSheetId="3">#REF!</definedName>
    <definedName name="h10a2t" localSheetId="12">#REF!</definedName>
    <definedName name="h10a2t" localSheetId="15">#REF!</definedName>
    <definedName name="h10a2t" localSheetId="25">#REF!</definedName>
    <definedName name="h10a2t" localSheetId="26">#REF!</definedName>
    <definedName name="h10a2t" localSheetId="44">#REF!</definedName>
    <definedName name="h10a2t" localSheetId="43">#REF!</definedName>
    <definedName name="h10a2t" localSheetId="42">#REF!</definedName>
    <definedName name="h10a2t">#REF!</definedName>
    <definedName name="H10AAL" localSheetId="38">[26]INPUT!#REF!</definedName>
    <definedName name="H10AAL" localSheetId="4">[26]INPUT!#REF!</definedName>
    <definedName name="H10AAL" localSheetId="13">[26]INPUT!#REF!</definedName>
    <definedName name="H10AAL" localSheetId="28">[26]INPUT!#REF!</definedName>
    <definedName name="H10AAL" localSheetId="34">[26]INPUT!#REF!</definedName>
    <definedName name="H10AAL" localSheetId="35">[26]INPUT!#REF!</definedName>
    <definedName name="H10AAL" localSheetId="46">[26]INPUT!#REF!</definedName>
    <definedName name="H10AAL" localSheetId="40">[26]INPUT!#REF!</definedName>
    <definedName name="H10AAL" localSheetId="3">[26]INPUT!#REF!</definedName>
    <definedName name="H10AAL" localSheetId="12">[26]INPUT!#REF!</definedName>
    <definedName name="H10AAL" localSheetId="15">[26]INPUT!#REF!</definedName>
    <definedName name="H10AAL" localSheetId="26">[26]INPUT!#REF!</definedName>
    <definedName name="H10AAL" localSheetId="44">[26]INPUT!#REF!</definedName>
    <definedName name="H10AAL" localSheetId="45">[26]INPUT!#REF!</definedName>
    <definedName name="H10AAL" localSheetId="43">[26]INPUT!#REF!</definedName>
    <definedName name="H10AAL" localSheetId="42">[26]INPUT!#REF!</definedName>
    <definedName name="H10AAL">[26]INPUT!#REF!</definedName>
    <definedName name="H10AAR" localSheetId="4">[26]INPUT!#REF!</definedName>
    <definedName name="H10AAR" localSheetId="13">[26]INPUT!#REF!</definedName>
    <definedName name="H10AAR" localSheetId="35">[26]INPUT!#REF!</definedName>
    <definedName name="H10AAR" localSheetId="46">[26]INPUT!#REF!</definedName>
    <definedName name="H10AAR" localSheetId="40">[26]INPUT!#REF!</definedName>
    <definedName name="H10AAR" localSheetId="3">[26]INPUT!#REF!</definedName>
    <definedName name="H10AAR" localSheetId="12">[26]INPUT!#REF!</definedName>
    <definedName name="H10AAR" localSheetId="15">[26]INPUT!#REF!</definedName>
    <definedName name="H10AAR" localSheetId="44">[26]INPUT!#REF!</definedName>
    <definedName name="H10AAR" localSheetId="43">[26]INPUT!#REF!</definedName>
    <definedName name="H10AAR" localSheetId="42">[26]INPUT!#REF!</definedName>
    <definedName name="H10AAR">[26]INPUT!#REF!</definedName>
    <definedName name="H10ABL" localSheetId="4">[26]INPUT!#REF!</definedName>
    <definedName name="H10ABL" localSheetId="13">[26]INPUT!#REF!</definedName>
    <definedName name="H10ABL" localSheetId="35">[26]INPUT!#REF!</definedName>
    <definedName name="H10ABL" localSheetId="46">[26]INPUT!#REF!</definedName>
    <definedName name="H10ABL" localSheetId="40">[26]INPUT!#REF!</definedName>
    <definedName name="H10ABL" localSheetId="3">[26]INPUT!#REF!</definedName>
    <definedName name="H10ABL" localSheetId="12">[26]INPUT!#REF!</definedName>
    <definedName name="H10ABL" localSheetId="15">[26]INPUT!#REF!</definedName>
    <definedName name="H10ABL" localSheetId="44">[26]INPUT!#REF!</definedName>
    <definedName name="H10ABL" localSheetId="43">[26]INPUT!#REF!</definedName>
    <definedName name="H10ABL" localSheetId="42">[26]INPUT!#REF!</definedName>
    <definedName name="H10ABL">[26]INPUT!#REF!</definedName>
    <definedName name="H10ABR" localSheetId="4">[26]INPUT!#REF!</definedName>
    <definedName name="H10ABR" localSheetId="13">[26]INPUT!#REF!</definedName>
    <definedName name="H10ABR" localSheetId="35">[26]INPUT!#REF!</definedName>
    <definedName name="H10ABR" localSheetId="46">[26]INPUT!#REF!</definedName>
    <definedName name="H10ABR" localSheetId="40">[26]INPUT!#REF!</definedName>
    <definedName name="H10ABR" localSheetId="3">[26]INPUT!#REF!</definedName>
    <definedName name="H10ABR" localSheetId="12">[26]INPUT!#REF!</definedName>
    <definedName name="H10ABR" localSheetId="15">[26]INPUT!#REF!</definedName>
    <definedName name="H10ABR" localSheetId="44">[26]INPUT!#REF!</definedName>
    <definedName name="H10ABR" localSheetId="43">[26]INPUT!#REF!</definedName>
    <definedName name="H10ABR" localSheetId="42">[26]INPUT!#REF!</definedName>
    <definedName name="H10ABR">[26]INPUT!#REF!</definedName>
    <definedName name="H10ACL" localSheetId="4">[26]INPUT!#REF!</definedName>
    <definedName name="H10ACL" localSheetId="13">[26]INPUT!#REF!</definedName>
    <definedName name="H10ACL" localSheetId="35">[26]INPUT!#REF!</definedName>
    <definedName name="H10ACL" localSheetId="46">[26]INPUT!#REF!</definedName>
    <definedName name="H10ACL" localSheetId="40">[26]INPUT!#REF!</definedName>
    <definedName name="H10ACL" localSheetId="3">[26]INPUT!#REF!</definedName>
    <definedName name="H10ACL" localSheetId="12">[26]INPUT!#REF!</definedName>
    <definedName name="H10ACL" localSheetId="15">[26]INPUT!#REF!</definedName>
    <definedName name="H10ACL" localSheetId="44">[26]INPUT!#REF!</definedName>
    <definedName name="H10ACL" localSheetId="43">[26]INPUT!#REF!</definedName>
    <definedName name="H10ACL" localSheetId="42">[26]INPUT!#REF!</definedName>
    <definedName name="H10ACL">[26]INPUT!#REF!</definedName>
    <definedName name="H10ACR" localSheetId="4">[26]INPUT!#REF!</definedName>
    <definedName name="H10ACR" localSheetId="13">[26]INPUT!#REF!</definedName>
    <definedName name="H10ACR" localSheetId="35">[26]INPUT!#REF!</definedName>
    <definedName name="H10ACR" localSheetId="46">[26]INPUT!#REF!</definedName>
    <definedName name="H10ACR" localSheetId="40">[26]INPUT!#REF!</definedName>
    <definedName name="H10ACR" localSheetId="3">[26]INPUT!#REF!</definedName>
    <definedName name="H10ACR" localSheetId="12">[26]INPUT!#REF!</definedName>
    <definedName name="H10ACR" localSheetId="15">[26]INPUT!#REF!</definedName>
    <definedName name="H10ACR" localSheetId="44">[26]INPUT!#REF!</definedName>
    <definedName name="H10ACR" localSheetId="43">[26]INPUT!#REF!</definedName>
    <definedName name="H10ACR" localSheetId="42">[26]INPUT!#REF!</definedName>
    <definedName name="H10ACR">[26]INPUT!#REF!</definedName>
    <definedName name="H10ADL" localSheetId="4">[26]INPUT!#REF!</definedName>
    <definedName name="H10ADL" localSheetId="13">[26]INPUT!#REF!</definedName>
    <definedName name="H10ADL" localSheetId="35">[26]INPUT!#REF!</definedName>
    <definedName name="H10ADL" localSheetId="46">[26]INPUT!#REF!</definedName>
    <definedName name="H10ADL" localSheetId="40">[26]INPUT!#REF!</definedName>
    <definedName name="H10ADL" localSheetId="3">[26]INPUT!#REF!</definedName>
    <definedName name="H10ADL" localSheetId="12">[26]INPUT!#REF!</definedName>
    <definedName name="H10ADL" localSheetId="15">[26]INPUT!#REF!</definedName>
    <definedName name="H10ADL" localSheetId="44">[26]INPUT!#REF!</definedName>
    <definedName name="H10ADL" localSheetId="43">[26]INPUT!#REF!</definedName>
    <definedName name="H10ADL" localSheetId="42">[26]INPUT!#REF!</definedName>
    <definedName name="H10ADL">[26]INPUT!#REF!</definedName>
    <definedName name="H10ADR" localSheetId="4">[26]INPUT!#REF!</definedName>
    <definedName name="H10ADR" localSheetId="13">[26]INPUT!#REF!</definedName>
    <definedName name="H10ADR" localSheetId="35">[26]INPUT!#REF!</definedName>
    <definedName name="H10ADR" localSheetId="46">[26]INPUT!#REF!</definedName>
    <definedName name="H10ADR" localSheetId="40">[26]INPUT!#REF!</definedName>
    <definedName name="H10ADR" localSheetId="3">[26]INPUT!#REF!</definedName>
    <definedName name="H10ADR" localSheetId="12">[26]INPUT!#REF!</definedName>
    <definedName name="H10ADR" localSheetId="15">[26]INPUT!#REF!</definedName>
    <definedName name="H10ADR" localSheetId="44">[26]INPUT!#REF!</definedName>
    <definedName name="H10ADR" localSheetId="43">[26]INPUT!#REF!</definedName>
    <definedName name="H10ADR" localSheetId="42">[26]INPUT!#REF!</definedName>
    <definedName name="H10ADR">[26]INPUT!#REF!</definedName>
    <definedName name="H10AEL" localSheetId="4">[26]INPUT!#REF!</definedName>
    <definedName name="H10AEL" localSheetId="13">[26]INPUT!#REF!</definedName>
    <definedName name="H10AEL" localSheetId="35">[26]INPUT!#REF!</definedName>
    <definedName name="H10AEL" localSheetId="46">[26]INPUT!#REF!</definedName>
    <definedName name="H10AEL" localSheetId="40">[26]INPUT!#REF!</definedName>
    <definedName name="H10AEL" localSheetId="3">[26]INPUT!#REF!</definedName>
    <definedName name="H10AEL" localSheetId="12">[26]INPUT!#REF!</definedName>
    <definedName name="H10AEL" localSheetId="15">[26]INPUT!#REF!</definedName>
    <definedName name="H10AEL" localSheetId="44">[26]INPUT!#REF!</definedName>
    <definedName name="H10AEL" localSheetId="43">[26]INPUT!#REF!</definedName>
    <definedName name="H10AEL" localSheetId="42">[26]INPUT!#REF!</definedName>
    <definedName name="H10AEL">[26]INPUT!#REF!</definedName>
    <definedName name="H10AER" localSheetId="4">[26]INPUT!#REF!</definedName>
    <definedName name="H10AER" localSheetId="13">[26]INPUT!#REF!</definedName>
    <definedName name="H10AER" localSheetId="35">[26]INPUT!#REF!</definedName>
    <definedName name="H10AER" localSheetId="46">[26]INPUT!#REF!</definedName>
    <definedName name="H10AER" localSheetId="40">[26]INPUT!#REF!</definedName>
    <definedName name="H10AER" localSheetId="3">[26]INPUT!#REF!</definedName>
    <definedName name="H10AER" localSheetId="12">[26]INPUT!#REF!</definedName>
    <definedName name="H10AER" localSheetId="15">[26]INPUT!#REF!</definedName>
    <definedName name="H10AER" localSheetId="44">[26]INPUT!#REF!</definedName>
    <definedName name="H10AER" localSheetId="43">[26]INPUT!#REF!</definedName>
    <definedName name="H10AER" localSheetId="42">[26]INPUT!#REF!</definedName>
    <definedName name="H10AER">[26]INPUT!#REF!</definedName>
    <definedName name="H10AFL" localSheetId="4">[26]INPUT!#REF!</definedName>
    <definedName name="H10AFL" localSheetId="13">[26]INPUT!#REF!</definedName>
    <definedName name="H10AFL" localSheetId="35">[26]INPUT!#REF!</definedName>
    <definedName name="H10AFL" localSheetId="46">[26]INPUT!#REF!</definedName>
    <definedName name="H10AFL" localSheetId="40">[26]INPUT!#REF!</definedName>
    <definedName name="H10AFL" localSheetId="3">[26]INPUT!#REF!</definedName>
    <definedName name="H10AFL" localSheetId="12">[26]INPUT!#REF!</definedName>
    <definedName name="H10AFL" localSheetId="15">[26]INPUT!#REF!</definedName>
    <definedName name="H10AFL" localSheetId="44">[26]INPUT!#REF!</definedName>
    <definedName name="H10AFL" localSheetId="43">[26]INPUT!#REF!</definedName>
    <definedName name="H10AFL" localSheetId="42">[26]INPUT!#REF!</definedName>
    <definedName name="H10AFL">[26]INPUT!#REF!</definedName>
    <definedName name="H10AFR" localSheetId="4">[26]INPUT!#REF!</definedName>
    <definedName name="H10AFR" localSheetId="13">[26]INPUT!#REF!</definedName>
    <definedName name="H10AFR" localSheetId="35">[26]INPUT!#REF!</definedName>
    <definedName name="H10AFR" localSheetId="46">[26]INPUT!#REF!</definedName>
    <definedName name="H10AFR" localSheetId="40">[26]INPUT!#REF!</definedName>
    <definedName name="H10AFR" localSheetId="3">[26]INPUT!#REF!</definedName>
    <definedName name="H10AFR" localSheetId="12">[26]INPUT!#REF!</definedName>
    <definedName name="H10AFR" localSheetId="15">[26]INPUT!#REF!</definedName>
    <definedName name="H10AFR" localSheetId="44">[26]INPUT!#REF!</definedName>
    <definedName name="H10AFR" localSheetId="43">[26]INPUT!#REF!</definedName>
    <definedName name="H10AFR" localSheetId="42">[26]INPUT!#REF!</definedName>
    <definedName name="H10AFR">[26]INPUT!#REF!</definedName>
    <definedName name="H10AGL" localSheetId="4">[26]INPUT!#REF!</definedName>
    <definedName name="H10AGL" localSheetId="13">[26]INPUT!#REF!</definedName>
    <definedName name="H10AGL" localSheetId="35">[26]INPUT!#REF!</definedName>
    <definedName name="H10AGL" localSheetId="46">[26]INPUT!#REF!</definedName>
    <definedName name="H10AGL" localSheetId="40">[26]INPUT!#REF!</definedName>
    <definedName name="H10AGL" localSheetId="3">[26]INPUT!#REF!</definedName>
    <definedName name="H10AGL" localSheetId="12">[26]INPUT!#REF!</definedName>
    <definedName name="H10AGL" localSheetId="15">[26]INPUT!#REF!</definedName>
    <definedName name="H10AGL" localSheetId="44">[26]INPUT!#REF!</definedName>
    <definedName name="H10AGL" localSheetId="43">[26]INPUT!#REF!</definedName>
    <definedName name="H10AGL" localSheetId="42">[26]INPUT!#REF!</definedName>
    <definedName name="H10AGL">[26]INPUT!#REF!</definedName>
    <definedName name="H10AGR" localSheetId="4">[26]INPUT!#REF!</definedName>
    <definedName name="H10AGR" localSheetId="13">[26]INPUT!#REF!</definedName>
    <definedName name="H10AGR" localSheetId="35">[26]INPUT!#REF!</definedName>
    <definedName name="H10AGR" localSheetId="46">[26]INPUT!#REF!</definedName>
    <definedName name="H10AGR" localSheetId="40">[26]INPUT!#REF!</definedName>
    <definedName name="H10AGR" localSheetId="3">[26]INPUT!#REF!</definedName>
    <definedName name="H10AGR" localSheetId="12">[26]INPUT!#REF!</definedName>
    <definedName name="H10AGR" localSheetId="15">[26]INPUT!#REF!</definedName>
    <definedName name="H10AGR" localSheetId="44">[26]INPUT!#REF!</definedName>
    <definedName name="H10AGR" localSheetId="43">[26]INPUT!#REF!</definedName>
    <definedName name="H10AGR" localSheetId="42">[26]INPUT!#REF!</definedName>
    <definedName name="H10AGR">[26]INPUT!#REF!</definedName>
    <definedName name="H10BAL" localSheetId="4">[26]INPUT!#REF!</definedName>
    <definedName name="H10BAL" localSheetId="13">[26]INPUT!#REF!</definedName>
    <definedName name="H10BAL" localSheetId="35">[26]INPUT!#REF!</definedName>
    <definedName name="H10BAL" localSheetId="46">[26]INPUT!#REF!</definedName>
    <definedName name="H10BAL" localSheetId="40">[26]INPUT!#REF!</definedName>
    <definedName name="H10BAL" localSheetId="3">[26]INPUT!#REF!</definedName>
    <definedName name="H10BAL" localSheetId="12">[26]INPUT!#REF!</definedName>
    <definedName name="H10BAL" localSheetId="15">[26]INPUT!#REF!</definedName>
    <definedName name="H10BAL" localSheetId="44">[26]INPUT!#REF!</definedName>
    <definedName name="H10BAL" localSheetId="43">[26]INPUT!#REF!</definedName>
    <definedName name="H10BAL" localSheetId="42">[26]INPUT!#REF!</definedName>
    <definedName name="H10BAL">[26]INPUT!#REF!</definedName>
    <definedName name="H10BAR" localSheetId="4">[26]INPUT!#REF!</definedName>
    <definedName name="H10BAR" localSheetId="13">[26]INPUT!#REF!</definedName>
    <definedName name="H10BAR" localSheetId="35">[26]INPUT!#REF!</definedName>
    <definedName name="H10BAR" localSheetId="46">[26]INPUT!#REF!</definedName>
    <definedName name="H10BAR" localSheetId="40">[26]INPUT!#REF!</definedName>
    <definedName name="H10BAR" localSheetId="3">[26]INPUT!#REF!</definedName>
    <definedName name="H10BAR" localSheetId="12">[26]INPUT!#REF!</definedName>
    <definedName name="H10BAR" localSheetId="15">[26]INPUT!#REF!</definedName>
    <definedName name="H10BAR" localSheetId="44">[26]INPUT!#REF!</definedName>
    <definedName name="H10BAR" localSheetId="43">[26]INPUT!#REF!</definedName>
    <definedName name="H10BAR" localSheetId="42">[26]INPUT!#REF!</definedName>
    <definedName name="H10BAR">[26]INPUT!#REF!</definedName>
    <definedName name="H10BBL" localSheetId="4">[26]INPUT!#REF!</definedName>
    <definedName name="H10BBL" localSheetId="13">[26]INPUT!#REF!</definedName>
    <definedName name="H10BBL" localSheetId="35">[26]INPUT!#REF!</definedName>
    <definedName name="H10BBL" localSheetId="46">[26]INPUT!#REF!</definedName>
    <definedName name="H10BBL" localSheetId="40">[26]INPUT!#REF!</definedName>
    <definedName name="H10BBL" localSheetId="3">[26]INPUT!#REF!</definedName>
    <definedName name="H10BBL" localSheetId="12">[26]INPUT!#REF!</definedName>
    <definedName name="H10BBL" localSheetId="15">[26]INPUT!#REF!</definedName>
    <definedName name="H10BBL" localSheetId="44">[26]INPUT!#REF!</definedName>
    <definedName name="H10BBL" localSheetId="43">[26]INPUT!#REF!</definedName>
    <definedName name="H10BBL" localSheetId="42">[26]INPUT!#REF!</definedName>
    <definedName name="H10BBL">[26]INPUT!#REF!</definedName>
    <definedName name="H10BBR" localSheetId="4">[26]INPUT!#REF!</definedName>
    <definedName name="H10BBR" localSheetId="13">[26]INPUT!#REF!</definedName>
    <definedName name="H10BBR" localSheetId="35">[26]INPUT!#REF!</definedName>
    <definedName name="H10BBR" localSheetId="46">[26]INPUT!#REF!</definedName>
    <definedName name="H10BBR" localSheetId="40">[26]INPUT!#REF!</definedName>
    <definedName name="H10BBR" localSheetId="3">[26]INPUT!#REF!</definedName>
    <definedName name="H10BBR" localSheetId="12">[26]INPUT!#REF!</definedName>
    <definedName name="H10BBR" localSheetId="15">[26]INPUT!#REF!</definedName>
    <definedName name="H10BBR" localSheetId="44">[26]INPUT!#REF!</definedName>
    <definedName name="H10BBR" localSheetId="43">[26]INPUT!#REF!</definedName>
    <definedName name="H10BBR" localSheetId="42">[26]INPUT!#REF!</definedName>
    <definedName name="H10BBR">[26]INPUT!#REF!</definedName>
    <definedName name="H10CAL" localSheetId="4">[26]INPUT!#REF!</definedName>
    <definedName name="H10CAL" localSheetId="13">[26]INPUT!#REF!</definedName>
    <definedName name="H10CAL" localSheetId="35">[26]INPUT!#REF!</definedName>
    <definedName name="H10CAL" localSheetId="46">[26]INPUT!#REF!</definedName>
    <definedName name="H10CAL" localSheetId="40">[26]INPUT!#REF!</definedName>
    <definedName name="H10CAL" localSheetId="3">[26]INPUT!#REF!</definedName>
    <definedName name="H10CAL" localSheetId="12">[26]INPUT!#REF!</definedName>
    <definedName name="H10CAL" localSheetId="15">[26]INPUT!#REF!</definedName>
    <definedName name="H10CAL" localSheetId="44">[26]INPUT!#REF!</definedName>
    <definedName name="H10CAL" localSheetId="43">[26]INPUT!#REF!</definedName>
    <definedName name="H10CAL" localSheetId="42">[26]INPUT!#REF!</definedName>
    <definedName name="H10CAL">[26]INPUT!#REF!</definedName>
    <definedName name="H10CAR" localSheetId="4">[26]INPUT!#REF!</definedName>
    <definedName name="H10CAR" localSheetId="13">[26]INPUT!#REF!</definedName>
    <definedName name="H10CAR" localSheetId="35">[26]INPUT!#REF!</definedName>
    <definedName name="H10CAR" localSheetId="46">[26]INPUT!#REF!</definedName>
    <definedName name="H10CAR" localSheetId="40">[26]INPUT!#REF!</definedName>
    <definedName name="H10CAR" localSheetId="3">[26]INPUT!#REF!</definedName>
    <definedName name="H10CAR" localSheetId="12">[26]INPUT!#REF!</definedName>
    <definedName name="H10CAR" localSheetId="15">[26]INPUT!#REF!</definedName>
    <definedName name="H10CAR" localSheetId="44">[26]INPUT!#REF!</definedName>
    <definedName name="H10CAR" localSheetId="43">[26]INPUT!#REF!</definedName>
    <definedName name="H10CAR" localSheetId="42">[26]INPUT!#REF!</definedName>
    <definedName name="H10CAR">[26]INPUT!#REF!</definedName>
    <definedName name="H10CBL" localSheetId="4">[26]INPUT!#REF!</definedName>
    <definedName name="H10CBL" localSheetId="13">[26]INPUT!#REF!</definedName>
    <definedName name="H10CBL" localSheetId="35">[26]INPUT!#REF!</definedName>
    <definedName name="H10CBL" localSheetId="46">[26]INPUT!#REF!</definedName>
    <definedName name="H10CBL" localSheetId="40">[26]INPUT!#REF!</definedName>
    <definedName name="H10CBL" localSheetId="3">[26]INPUT!#REF!</definedName>
    <definedName name="H10CBL" localSheetId="12">[26]INPUT!#REF!</definedName>
    <definedName name="H10CBL" localSheetId="15">[26]INPUT!#REF!</definedName>
    <definedName name="H10CBL" localSheetId="44">[26]INPUT!#REF!</definedName>
    <definedName name="H10CBL" localSheetId="43">[26]INPUT!#REF!</definedName>
    <definedName name="H10CBL" localSheetId="42">[26]INPUT!#REF!</definedName>
    <definedName name="H10CBL">[26]INPUT!#REF!</definedName>
    <definedName name="H10CBR" localSheetId="4">[26]INPUT!#REF!</definedName>
    <definedName name="H10CBR" localSheetId="13">[26]INPUT!#REF!</definedName>
    <definedName name="H10CBR" localSheetId="35">[26]INPUT!#REF!</definedName>
    <definedName name="H10CBR" localSheetId="46">[26]INPUT!#REF!</definedName>
    <definedName name="H10CBR" localSheetId="40">[26]INPUT!#REF!</definedName>
    <definedName name="H10CBR" localSheetId="3">[26]INPUT!#REF!</definedName>
    <definedName name="H10CBR" localSheetId="12">[26]INPUT!#REF!</definedName>
    <definedName name="H10CBR" localSheetId="15">[26]INPUT!#REF!</definedName>
    <definedName name="H10CBR" localSheetId="44">[26]INPUT!#REF!</definedName>
    <definedName name="H10CBR" localSheetId="43">[26]INPUT!#REF!</definedName>
    <definedName name="H10CBR" localSheetId="42">[26]INPUT!#REF!</definedName>
    <definedName name="H10CBR">[26]INPUT!#REF!</definedName>
    <definedName name="H10CCL" localSheetId="4">[26]INPUT!#REF!</definedName>
    <definedName name="H10CCL" localSheetId="13">[26]INPUT!#REF!</definedName>
    <definedName name="H10CCL" localSheetId="35">[26]INPUT!#REF!</definedName>
    <definedName name="H10CCL" localSheetId="46">[26]INPUT!#REF!</definedName>
    <definedName name="H10CCL" localSheetId="40">[26]INPUT!#REF!</definedName>
    <definedName name="H10CCL" localSheetId="3">[26]INPUT!#REF!</definedName>
    <definedName name="H10CCL" localSheetId="12">[26]INPUT!#REF!</definedName>
    <definedName name="H10CCL" localSheetId="15">[26]INPUT!#REF!</definedName>
    <definedName name="H10CCL" localSheetId="44">[26]INPUT!#REF!</definedName>
    <definedName name="H10CCL" localSheetId="43">[26]INPUT!#REF!</definedName>
    <definedName name="H10CCL" localSheetId="42">[26]INPUT!#REF!</definedName>
    <definedName name="H10CCL">[26]INPUT!#REF!</definedName>
    <definedName name="H10CCR" localSheetId="4">[26]INPUT!#REF!</definedName>
    <definedName name="H10CCR" localSheetId="13">[26]INPUT!#REF!</definedName>
    <definedName name="H10CCR" localSheetId="35">[26]INPUT!#REF!</definedName>
    <definedName name="H10CCR" localSheetId="46">[26]INPUT!#REF!</definedName>
    <definedName name="H10CCR" localSheetId="40">[26]INPUT!#REF!</definedName>
    <definedName name="H10CCR" localSheetId="3">[26]INPUT!#REF!</definedName>
    <definedName name="H10CCR" localSheetId="12">[26]INPUT!#REF!</definedName>
    <definedName name="H10CCR" localSheetId="15">[26]INPUT!#REF!</definedName>
    <definedName name="H10CCR" localSheetId="44">[26]INPUT!#REF!</definedName>
    <definedName name="H10CCR" localSheetId="43">[26]INPUT!#REF!</definedName>
    <definedName name="H10CCR" localSheetId="42">[26]INPUT!#REF!</definedName>
    <definedName name="H10CCR">[26]INPUT!#REF!</definedName>
    <definedName name="H10D1L" localSheetId="4">[26]INPUT!#REF!</definedName>
    <definedName name="H10D1L" localSheetId="13">[26]INPUT!#REF!</definedName>
    <definedName name="H10D1L" localSheetId="35">[26]INPUT!#REF!</definedName>
    <definedName name="H10D1L" localSheetId="46">[26]INPUT!#REF!</definedName>
    <definedName name="H10D1L" localSheetId="40">[26]INPUT!#REF!</definedName>
    <definedName name="H10D1L" localSheetId="3">[26]INPUT!#REF!</definedName>
    <definedName name="H10D1L" localSheetId="12">[26]INPUT!#REF!</definedName>
    <definedName name="H10D1L" localSheetId="15">[26]INPUT!#REF!</definedName>
    <definedName name="H10D1L" localSheetId="44">[26]INPUT!#REF!</definedName>
    <definedName name="H10D1L" localSheetId="43">[26]INPUT!#REF!</definedName>
    <definedName name="H10D1L" localSheetId="42">[26]INPUT!#REF!</definedName>
    <definedName name="H10D1L">[26]INPUT!#REF!</definedName>
    <definedName name="H10D1R" localSheetId="4">[26]INPUT!#REF!</definedName>
    <definedName name="H10D1R" localSheetId="13">[26]INPUT!#REF!</definedName>
    <definedName name="H10D1R" localSheetId="35">[26]INPUT!#REF!</definedName>
    <definedName name="H10D1R" localSheetId="46">[26]INPUT!#REF!</definedName>
    <definedName name="H10D1R" localSheetId="40">[26]INPUT!#REF!</definedName>
    <definedName name="H10D1R" localSheetId="3">[26]INPUT!#REF!</definedName>
    <definedName name="H10D1R" localSheetId="12">[26]INPUT!#REF!</definedName>
    <definedName name="H10D1R" localSheetId="15">[26]INPUT!#REF!</definedName>
    <definedName name="H10D1R" localSheetId="44">[26]INPUT!#REF!</definedName>
    <definedName name="H10D1R" localSheetId="43">[26]INPUT!#REF!</definedName>
    <definedName name="H10D1R" localSheetId="42">[26]INPUT!#REF!</definedName>
    <definedName name="H10D1R">[26]INPUT!#REF!</definedName>
    <definedName name="H10D2L" localSheetId="4">[26]INPUT!#REF!</definedName>
    <definedName name="H10D2L" localSheetId="13">[26]INPUT!#REF!</definedName>
    <definedName name="H10D2L" localSheetId="35">[26]INPUT!#REF!</definedName>
    <definedName name="H10D2L" localSheetId="46">[26]INPUT!#REF!</definedName>
    <definedName name="H10D2L" localSheetId="40">[26]INPUT!#REF!</definedName>
    <definedName name="H10D2L" localSheetId="3">[26]INPUT!#REF!</definedName>
    <definedName name="H10D2L" localSheetId="12">[26]INPUT!#REF!</definedName>
    <definedName name="H10D2L" localSheetId="15">[26]INPUT!#REF!</definedName>
    <definedName name="H10D2L" localSheetId="44">[26]INPUT!#REF!</definedName>
    <definedName name="H10D2L" localSheetId="43">[26]INPUT!#REF!</definedName>
    <definedName name="H10D2L" localSheetId="42">[26]INPUT!#REF!</definedName>
    <definedName name="H10D2L">[26]INPUT!#REF!</definedName>
    <definedName name="H10D2R" localSheetId="4">[26]INPUT!#REF!</definedName>
    <definedName name="H10D2R" localSheetId="13">[26]INPUT!#REF!</definedName>
    <definedName name="H10D2R" localSheetId="35">[26]INPUT!#REF!</definedName>
    <definedName name="H10D2R" localSheetId="46">[26]INPUT!#REF!</definedName>
    <definedName name="H10D2R" localSheetId="40">[26]INPUT!#REF!</definedName>
    <definedName name="H10D2R" localSheetId="3">[26]INPUT!#REF!</definedName>
    <definedName name="H10D2R" localSheetId="12">[26]INPUT!#REF!</definedName>
    <definedName name="H10D2R" localSheetId="15">[26]INPUT!#REF!</definedName>
    <definedName name="H10D2R" localSheetId="44">[26]INPUT!#REF!</definedName>
    <definedName name="H10D2R" localSheetId="43">[26]INPUT!#REF!</definedName>
    <definedName name="H10D2R" localSheetId="42">[26]INPUT!#REF!</definedName>
    <definedName name="H10D2R">[26]INPUT!#REF!</definedName>
    <definedName name="H10D3L" localSheetId="4">[26]INPUT!#REF!</definedName>
    <definedName name="H10D3L" localSheetId="13">[26]INPUT!#REF!</definedName>
    <definedName name="H10D3L" localSheetId="35">[26]INPUT!#REF!</definedName>
    <definedName name="H10D3L" localSheetId="46">[26]INPUT!#REF!</definedName>
    <definedName name="H10D3L" localSheetId="40">[26]INPUT!#REF!</definedName>
    <definedName name="H10D3L" localSheetId="3">[26]INPUT!#REF!</definedName>
    <definedName name="H10D3L" localSheetId="12">[26]INPUT!#REF!</definedName>
    <definedName name="H10D3L" localSheetId="15">[26]INPUT!#REF!</definedName>
    <definedName name="H10D3L" localSheetId="44">[26]INPUT!#REF!</definedName>
    <definedName name="H10D3L" localSheetId="43">[26]INPUT!#REF!</definedName>
    <definedName name="H10D3L" localSheetId="42">[26]INPUT!#REF!</definedName>
    <definedName name="H10D3L">[26]INPUT!#REF!</definedName>
    <definedName name="H10D3R" localSheetId="4">[26]INPUT!#REF!</definedName>
    <definedName name="H10D3R" localSheetId="13">[26]INPUT!#REF!</definedName>
    <definedName name="H10D3R" localSheetId="35">[26]INPUT!#REF!</definedName>
    <definedName name="H10D3R" localSheetId="46">[26]INPUT!#REF!</definedName>
    <definedName name="H10D3R" localSheetId="40">[26]INPUT!#REF!</definedName>
    <definedName name="H10D3R" localSheetId="3">[26]INPUT!#REF!</definedName>
    <definedName name="H10D3R" localSheetId="12">[26]INPUT!#REF!</definedName>
    <definedName name="H10D3R" localSheetId="15">[26]INPUT!#REF!</definedName>
    <definedName name="H10D3R" localSheetId="44">[26]INPUT!#REF!</definedName>
    <definedName name="H10D3R" localSheetId="43">[26]INPUT!#REF!</definedName>
    <definedName name="H10D3R" localSheetId="42">[26]INPUT!#REF!</definedName>
    <definedName name="H10D3R">[26]INPUT!#REF!</definedName>
    <definedName name="H11A1P" localSheetId="14">#REF!</definedName>
    <definedName name="H11A1P" localSheetId="4">#REF!</definedName>
    <definedName name="H11A1P" localSheetId="13">#REF!</definedName>
    <definedName name="H11A1P" localSheetId="34">#REF!</definedName>
    <definedName name="H11A1P" localSheetId="35">#REF!</definedName>
    <definedName name="H11A1P" localSheetId="46">#REF!</definedName>
    <definedName name="H11A1P" localSheetId="40">#REF!</definedName>
    <definedName name="H11A1P" localSheetId="3">#REF!</definedName>
    <definedName name="H11A1P" localSheetId="12">#REF!</definedName>
    <definedName name="H11A1P" localSheetId="15">#REF!</definedName>
    <definedName name="H11A1P" localSheetId="25">#REF!</definedName>
    <definedName name="H11A1P" localSheetId="26">#REF!</definedName>
    <definedName name="H11A1P" localSheetId="44">#REF!</definedName>
    <definedName name="H11A1P" localSheetId="50">#REF!</definedName>
    <definedName name="H11A1P" localSheetId="43">#REF!</definedName>
    <definedName name="H11A1P" localSheetId="42">#REF!</definedName>
    <definedName name="H11A1P">#REF!</definedName>
    <definedName name="h11a1t" localSheetId="14">#REF!</definedName>
    <definedName name="h11a1t" localSheetId="4">#REF!</definedName>
    <definedName name="h11a1t" localSheetId="13">#REF!</definedName>
    <definedName name="h11a1t" localSheetId="34">#REF!</definedName>
    <definedName name="h11a1t" localSheetId="35">#REF!</definedName>
    <definedName name="h11a1t" localSheetId="46">#REF!</definedName>
    <definedName name="h11a1t" localSheetId="40">#REF!</definedName>
    <definedName name="h11a1t" localSheetId="3">#REF!</definedName>
    <definedName name="h11a1t" localSheetId="12">#REF!</definedName>
    <definedName name="h11a1t" localSheetId="15">#REF!</definedName>
    <definedName name="h11a1t" localSheetId="25">#REF!</definedName>
    <definedName name="h11a1t" localSheetId="26">#REF!</definedName>
    <definedName name="h11a1t" localSheetId="44">#REF!</definedName>
    <definedName name="h11a1t" localSheetId="43">#REF!</definedName>
    <definedName name="h11a1t" localSheetId="42">#REF!</definedName>
    <definedName name="h11a1t">#REF!</definedName>
    <definedName name="h11a2p" localSheetId="14">#REF!</definedName>
    <definedName name="h11a2p" localSheetId="4">#REF!</definedName>
    <definedName name="h11a2p" localSheetId="13">#REF!</definedName>
    <definedName name="h11a2p" localSheetId="34">#REF!</definedName>
    <definedName name="h11a2p" localSheetId="35">#REF!</definedName>
    <definedName name="h11a2p" localSheetId="46">#REF!</definedName>
    <definedName name="h11a2p" localSheetId="40">#REF!</definedName>
    <definedName name="h11a2p" localSheetId="3">#REF!</definedName>
    <definedName name="h11a2p" localSheetId="12">#REF!</definedName>
    <definedName name="h11a2p" localSheetId="15">#REF!</definedName>
    <definedName name="h11a2p" localSheetId="25">#REF!</definedName>
    <definedName name="h11a2p" localSheetId="26">#REF!</definedName>
    <definedName name="h11a2p" localSheetId="44">#REF!</definedName>
    <definedName name="h11a2p" localSheetId="43">#REF!</definedName>
    <definedName name="h11a2p" localSheetId="42">#REF!</definedName>
    <definedName name="h11a2p">#REF!</definedName>
    <definedName name="H11A2T" localSheetId="14">#REF!</definedName>
    <definedName name="H11A2T" localSheetId="4">#REF!</definedName>
    <definedName name="H11A2T" localSheetId="13">#REF!</definedName>
    <definedName name="H11A2T" localSheetId="34">#REF!</definedName>
    <definedName name="H11A2T" localSheetId="35">#REF!</definedName>
    <definedName name="H11A2T" localSheetId="46">#REF!</definedName>
    <definedName name="H11A2T" localSheetId="40">#REF!</definedName>
    <definedName name="H11A2T" localSheetId="3">#REF!</definedName>
    <definedName name="H11A2T" localSheetId="12">#REF!</definedName>
    <definedName name="H11A2T" localSheetId="15">#REF!</definedName>
    <definedName name="H11A2T" localSheetId="25">#REF!</definedName>
    <definedName name="H11A2T" localSheetId="26">#REF!</definedName>
    <definedName name="H11A2T" localSheetId="44">#REF!</definedName>
    <definedName name="H11A2T" localSheetId="43">#REF!</definedName>
    <definedName name="H11A2T" localSheetId="42">#REF!</definedName>
    <definedName name="H11A2T">#REF!</definedName>
    <definedName name="H1A" localSheetId="4">[13]법면블럭!#REF!</definedName>
    <definedName name="H1A" localSheetId="13">[13]법면블럭!#REF!</definedName>
    <definedName name="H1A" localSheetId="35">#REF!</definedName>
    <definedName name="H1A" localSheetId="46">#REF!</definedName>
    <definedName name="H1A" localSheetId="40">#REF!</definedName>
    <definedName name="H1A" localSheetId="25">#REF!</definedName>
    <definedName name="H1A" localSheetId="26">[14]법면블럭!#REF!</definedName>
    <definedName name="H1A" localSheetId="44">#REF!</definedName>
    <definedName name="H1A" localSheetId="42">#REF!</definedName>
    <definedName name="H1A">#REF!</definedName>
    <definedName name="H1A1P" localSheetId="14">#REF!</definedName>
    <definedName name="H1A1P" localSheetId="4">#REF!</definedName>
    <definedName name="H1A1P" localSheetId="13">#REF!</definedName>
    <definedName name="H1A1P" localSheetId="34">#REF!</definedName>
    <definedName name="H1A1P" localSheetId="35">#REF!</definedName>
    <definedName name="H1A1P" localSheetId="46">#REF!</definedName>
    <definedName name="H1A1P" localSheetId="40">#REF!</definedName>
    <definedName name="H1A1P" localSheetId="3">#REF!</definedName>
    <definedName name="H1A1P" localSheetId="12">#REF!</definedName>
    <definedName name="H1A1P" localSheetId="15">#REF!</definedName>
    <definedName name="H1A1P" localSheetId="25">#REF!</definedName>
    <definedName name="H1A1P" localSheetId="26">#REF!</definedName>
    <definedName name="H1A1P" localSheetId="44">#REF!</definedName>
    <definedName name="H1A1P" localSheetId="43">#REF!</definedName>
    <definedName name="H1A1P" localSheetId="42">#REF!</definedName>
    <definedName name="H1A1P">#REF!</definedName>
    <definedName name="h1a1t" localSheetId="14">#REF!</definedName>
    <definedName name="h1a1t" localSheetId="4">#REF!</definedName>
    <definedName name="h1a1t" localSheetId="13">#REF!</definedName>
    <definedName name="h1a1t" localSheetId="34">#REF!</definedName>
    <definedName name="h1a1t" localSheetId="35">#REF!</definedName>
    <definedName name="h1a1t" localSheetId="46">#REF!</definedName>
    <definedName name="h1a1t" localSheetId="40">#REF!</definedName>
    <definedName name="h1a1t" localSheetId="3">#REF!</definedName>
    <definedName name="h1a1t" localSheetId="12">#REF!</definedName>
    <definedName name="h1a1t" localSheetId="15">#REF!</definedName>
    <definedName name="h1a1t" localSheetId="25">#REF!</definedName>
    <definedName name="h1a1t" localSheetId="26">#REF!</definedName>
    <definedName name="h1a1t" localSheetId="44">#REF!</definedName>
    <definedName name="h1a1t" localSheetId="43">#REF!</definedName>
    <definedName name="h1a1t" localSheetId="42">#REF!</definedName>
    <definedName name="h1a1t">#REF!</definedName>
    <definedName name="h1a2p" localSheetId="14">#REF!</definedName>
    <definedName name="h1a2p" localSheetId="4">#REF!</definedName>
    <definedName name="h1a2p" localSheetId="13">#REF!</definedName>
    <definedName name="h1a2p" localSheetId="34">#REF!</definedName>
    <definedName name="h1a2p" localSheetId="35">#REF!</definedName>
    <definedName name="h1a2p" localSheetId="46">#REF!</definedName>
    <definedName name="h1a2p" localSheetId="40">#REF!</definedName>
    <definedName name="h1a2p" localSheetId="3">#REF!</definedName>
    <definedName name="h1a2p" localSheetId="12">#REF!</definedName>
    <definedName name="h1a2p" localSheetId="15">#REF!</definedName>
    <definedName name="h1a2p" localSheetId="25">#REF!</definedName>
    <definedName name="h1a2p" localSheetId="26">#REF!</definedName>
    <definedName name="h1a2p" localSheetId="44">#REF!</definedName>
    <definedName name="h1a2p" localSheetId="43">#REF!</definedName>
    <definedName name="h1a2p" localSheetId="42">#REF!</definedName>
    <definedName name="h1a2p">#REF!</definedName>
    <definedName name="h1a2t" localSheetId="14">#REF!</definedName>
    <definedName name="h1a2t" localSheetId="4">#REF!</definedName>
    <definedName name="h1a2t" localSheetId="13">#REF!</definedName>
    <definedName name="h1a2t" localSheetId="34">#REF!</definedName>
    <definedName name="h1a2t" localSheetId="35">#REF!</definedName>
    <definedName name="h1a2t" localSheetId="46">#REF!</definedName>
    <definedName name="h1a2t" localSheetId="40">#REF!</definedName>
    <definedName name="h1a2t" localSheetId="3">#REF!</definedName>
    <definedName name="h1a2t" localSheetId="12">#REF!</definedName>
    <definedName name="h1a2t" localSheetId="15">#REF!</definedName>
    <definedName name="h1a2t" localSheetId="25">#REF!</definedName>
    <definedName name="h1a2t" localSheetId="26">#REF!</definedName>
    <definedName name="h1a2t" localSheetId="44">#REF!</definedName>
    <definedName name="h1a2t" localSheetId="43">#REF!</definedName>
    <definedName name="h1a2t" localSheetId="42">#REF!</definedName>
    <definedName name="h1a2t">#REF!</definedName>
    <definedName name="H1C" localSheetId="4">[13]법면블럭!#REF!</definedName>
    <definedName name="H1C" localSheetId="13">[13]법면블럭!#REF!</definedName>
    <definedName name="H1C" localSheetId="35">#REF!</definedName>
    <definedName name="H1C" localSheetId="46">#REF!</definedName>
    <definedName name="H1C" localSheetId="40">#REF!</definedName>
    <definedName name="H1C" localSheetId="25">#REF!</definedName>
    <definedName name="H1C" localSheetId="26">[14]법면블럭!#REF!</definedName>
    <definedName name="H1C" localSheetId="44">#REF!</definedName>
    <definedName name="H1C" localSheetId="42">#REF!</definedName>
    <definedName name="H1C">#REF!</definedName>
    <definedName name="H1D" localSheetId="4">[13]법면블럭!#REF!</definedName>
    <definedName name="H1D" localSheetId="13">[13]법면블럭!#REF!</definedName>
    <definedName name="H1D" localSheetId="35">#REF!</definedName>
    <definedName name="H1D" localSheetId="46">#REF!</definedName>
    <definedName name="H1D" localSheetId="40">#REF!</definedName>
    <definedName name="H1D" localSheetId="25">#REF!</definedName>
    <definedName name="H1D" localSheetId="26">[14]법면블럭!#REF!</definedName>
    <definedName name="H1D" localSheetId="44">#REF!</definedName>
    <definedName name="H1D" localSheetId="42">#REF!</definedName>
    <definedName name="H1D">#REF!</definedName>
    <definedName name="H1H" localSheetId="14">#REF!</definedName>
    <definedName name="H1H" localSheetId="4">#REF!</definedName>
    <definedName name="H1H" localSheetId="13">#REF!</definedName>
    <definedName name="H1H" localSheetId="34">#REF!</definedName>
    <definedName name="H1H" localSheetId="35">#REF!</definedName>
    <definedName name="H1H" localSheetId="46">#REF!</definedName>
    <definedName name="H1H" localSheetId="40">#REF!</definedName>
    <definedName name="H1H" localSheetId="3">#REF!</definedName>
    <definedName name="H1H" localSheetId="12">#REF!</definedName>
    <definedName name="H1H" localSheetId="15">#REF!</definedName>
    <definedName name="H1H" localSheetId="25">#REF!</definedName>
    <definedName name="H1H" localSheetId="26">#REF!</definedName>
    <definedName name="H1H" localSheetId="44">#REF!</definedName>
    <definedName name="H1H" localSheetId="43">#REF!</definedName>
    <definedName name="H1H" localSheetId="42">#REF!</definedName>
    <definedName name="H1H">#REF!</definedName>
    <definedName name="H1L" localSheetId="4">[13]법면블럭!#REF!</definedName>
    <definedName name="H1L" localSheetId="13">[13]법면블럭!#REF!</definedName>
    <definedName name="H1L" localSheetId="35">#REF!</definedName>
    <definedName name="H1L" localSheetId="40">#REF!</definedName>
    <definedName name="H1L" localSheetId="25">#REF!</definedName>
    <definedName name="H1L" localSheetId="26">[14]법면블럭!#REF!</definedName>
    <definedName name="H1L" localSheetId="44">#REF!</definedName>
    <definedName name="H1L" localSheetId="42">#REF!</definedName>
    <definedName name="H1L">#REF!</definedName>
    <definedName name="H1R" localSheetId="4">[13]법면블럭!#REF!</definedName>
    <definedName name="H1R" localSheetId="13">[13]법면블럭!#REF!</definedName>
    <definedName name="H1R" localSheetId="35">#REF!</definedName>
    <definedName name="H1R" localSheetId="40">#REF!</definedName>
    <definedName name="H1R" localSheetId="25">#REF!</definedName>
    <definedName name="H1R" localSheetId="26">[14]법면블럭!#REF!</definedName>
    <definedName name="H1R" localSheetId="44">#REF!</definedName>
    <definedName name="H1R" localSheetId="42">#REF!</definedName>
    <definedName name="H1R">#REF!</definedName>
    <definedName name="H1WL" localSheetId="4">[13]법면블럭!#REF!</definedName>
    <definedName name="H1WL" localSheetId="13">[13]법면블럭!#REF!</definedName>
    <definedName name="H1WL" localSheetId="35">#REF!</definedName>
    <definedName name="H1WL" localSheetId="40">#REF!</definedName>
    <definedName name="H1WL" localSheetId="25">#REF!</definedName>
    <definedName name="H1WL" localSheetId="26">[14]법면블럭!#REF!</definedName>
    <definedName name="H1WL" localSheetId="44">#REF!</definedName>
    <definedName name="H1WL" localSheetId="42">#REF!</definedName>
    <definedName name="H1WL">#REF!</definedName>
    <definedName name="H1WR" localSheetId="4">[13]법면블럭!#REF!</definedName>
    <definedName name="H1WR" localSheetId="13">[13]법면블럭!#REF!</definedName>
    <definedName name="H1WR" localSheetId="35">#REF!</definedName>
    <definedName name="H1WR" localSheetId="40">#REF!</definedName>
    <definedName name="H1WR" localSheetId="25">#REF!</definedName>
    <definedName name="H1WR" localSheetId="26">[14]법면블럭!#REF!</definedName>
    <definedName name="H1WR" localSheetId="44">#REF!</definedName>
    <definedName name="H1WR" localSheetId="42">#REF!</definedName>
    <definedName name="H1WR">#REF!</definedName>
    <definedName name="H2A1P" localSheetId="14">#REF!</definedName>
    <definedName name="H2A1P" localSheetId="4">#REF!</definedName>
    <definedName name="H2A1P" localSheetId="13">#REF!</definedName>
    <definedName name="H2A1P" localSheetId="34">#REF!</definedName>
    <definedName name="H2A1P" localSheetId="35">#REF!</definedName>
    <definedName name="H2A1P" localSheetId="46">#REF!</definedName>
    <definedName name="H2A1P" localSheetId="40">#REF!</definedName>
    <definedName name="H2A1P" localSheetId="3">#REF!</definedName>
    <definedName name="H2A1P" localSheetId="12">#REF!</definedName>
    <definedName name="H2A1P" localSheetId="15">#REF!</definedName>
    <definedName name="H2A1P" localSheetId="25">#REF!</definedName>
    <definedName name="H2A1P" localSheetId="26">#REF!</definedName>
    <definedName name="H2A1P" localSheetId="44">#REF!</definedName>
    <definedName name="H2A1P" localSheetId="43">#REF!</definedName>
    <definedName name="H2A1P" localSheetId="42">#REF!</definedName>
    <definedName name="H2A1P">#REF!</definedName>
    <definedName name="h2a1t" localSheetId="14">#REF!</definedName>
    <definedName name="h2a1t" localSheetId="4">#REF!</definedName>
    <definedName name="h2a1t" localSheetId="13">#REF!</definedName>
    <definedName name="h2a1t" localSheetId="34">#REF!</definedName>
    <definedName name="h2a1t" localSheetId="35">#REF!</definedName>
    <definedName name="h2a1t" localSheetId="46">#REF!</definedName>
    <definedName name="h2a1t" localSheetId="40">#REF!</definedName>
    <definedName name="h2a1t" localSheetId="3">#REF!</definedName>
    <definedName name="h2a1t" localSheetId="12">#REF!</definedName>
    <definedName name="h2a1t" localSheetId="15">#REF!</definedName>
    <definedName name="h2a1t" localSheetId="25">#REF!</definedName>
    <definedName name="h2a1t" localSheetId="26">#REF!</definedName>
    <definedName name="h2a1t" localSheetId="44">#REF!</definedName>
    <definedName name="h2a1t" localSheetId="43">#REF!</definedName>
    <definedName name="h2a1t" localSheetId="42">#REF!</definedName>
    <definedName name="h2a1t">#REF!</definedName>
    <definedName name="h2a2p" localSheetId="14">#REF!</definedName>
    <definedName name="h2a2p" localSheetId="4">#REF!</definedName>
    <definedName name="h2a2p" localSheetId="13">#REF!</definedName>
    <definedName name="h2a2p" localSheetId="34">#REF!</definedName>
    <definedName name="h2a2p" localSheetId="35">#REF!</definedName>
    <definedName name="h2a2p" localSheetId="46">#REF!</definedName>
    <definedName name="h2a2p" localSheetId="40">#REF!</definedName>
    <definedName name="h2a2p" localSheetId="3">#REF!</definedName>
    <definedName name="h2a2p" localSheetId="12">#REF!</definedName>
    <definedName name="h2a2p" localSheetId="15">#REF!</definedName>
    <definedName name="h2a2p" localSheetId="25">#REF!</definedName>
    <definedName name="h2a2p" localSheetId="26">#REF!</definedName>
    <definedName name="h2a2p" localSheetId="44">#REF!</definedName>
    <definedName name="h2a2p" localSheetId="43">#REF!</definedName>
    <definedName name="h2a2p" localSheetId="42">#REF!</definedName>
    <definedName name="h2a2p">#REF!</definedName>
    <definedName name="h2a2t" localSheetId="14">#REF!</definedName>
    <definedName name="h2a2t" localSheetId="4">#REF!</definedName>
    <definedName name="h2a2t" localSheetId="13">#REF!</definedName>
    <definedName name="h2a2t" localSheetId="34">#REF!</definedName>
    <definedName name="h2a2t" localSheetId="35">#REF!</definedName>
    <definedName name="h2a2t" localSheetId="46">#REF!</definedName>
    <definedName name="h2a2t" localSheetId="40">#REF!</definedName>
    <definedName name="h2a2t" localSheetId="3">#REF!</definedName>
    <definedName name="h2a2t" localSheetId="12">#REF!</definedName>
    <definedName name="h2a2t" localSheetId="15">#REF!</definedName>
    <definedName name="h2a2t" localSheetId="25">#REF!</definedName>
    <definedName name="h2a2t" localSheetId="26">#REF!</definedName>
    <definedName name="h2a2t" localSheetId="44">#REF!</definedName>
    <definedName name="h2a2t" localSheetId="43">#REF!</definedName>
    <definedName name="h2a2t" localSheetId="42">#REF!</definedName>
    <definedName name="h2a2t">#REF!</definedName>
    <definedName name="H2C" localSheetId="4">[13]법면블럭!#REF!</definedName>
    <definedName name="H2C" localSheetId="13">[13]법면블럭!#REF!</definedName>
    <definedName name="H2C" localSheetId="35">#REF!</definedName>
    <definedName name="H2C" localSheetId="46">#REF!</definedName>
    <definedName name="H2C" localSheetId="40">#REF!</definedName>
    <definedName name="H2C" localSheetId="25">#REF!</definedName>
    <definedName name="H2C" localSheetId="26">[14]법면블럭!#REF!</definedName>
    <definedName name="H2C" localSheetId="44">#REF!</definedName>
    <definedName name="H2C" localSheetId="42">#REF!</definedName>
    <definedName name="H2C">#REF!</definedName>
    <definedName name="H2H" localSheetId="14">#REF!</definedName>
    <definedName name="H2H" localSheetId="4">#REF!</definedName>
    <definedName name="H2H" localSheetId="13">#REF!</definedName>
    <definedName name="H2H" localSheetId="34">#REF!</definedName>
    <definedName name="H2H" localSheetId="35">#REF!</definedName>
    <definedName name="H2H" localSheetId="46">#REF!</definedName>
    <definedName name="H2H" localSheetId="40">#REF!</definedName>
    <definedName name="H2H" localSheetId="3">#REF!</definedName>
    <definedName name="H2H" localSheetId="12">#REF!</definedName>
    <definedName name="H2H" localSheetId="15">#REF!</definedName>
    <definedName name="H2H" localSheetId="25">#REF!</definedName>
    <definedName name="H2H" localSheetId="26">#REF!</definedName>
    <definedName name="H2H" localSheetId="44">#REF!</definedName>
    <definedName name="H2H" localSheetId="43">#REF!</definedName>
    <definedName name="H2H" localSheetId="42">#REF!</definedName>
    <definedName name="H2H">#REF!</definedName>
    <definedName name="H2L" localSheetId="4">[13]법면블럭!#REF!</definedName>
    <definedName name="H2L" localSheetId="13">[13]법면블럭!#REF!</definedName>
    <definedName name="H2L" localSheetId="35">#REF!</definedName>
    <definedName name="H2L" localSheetId="40">#REF!</definedName>
    <definedName name="H2L" localSheetId="25">#REF!</definedName>
    <definedName name="H2L" localSheetId="26">[14]법면블럭!#REF!</definedName>
    <definedName name="H2L" localSheetId="44">#REF!</definedName>
    <definedName name="H2L" localSheetId="42">#REF!</definedName>
    <definedName name="H2L">#REF!</definedName>
    <definedName name="H2R" localSheetId="4">[13]법면블럭!#REF!</definedName>
    <definedName name="H2R" localSheetId="13">[13]법면블럭!#REF!</definedName>
    <definedName name="H2R" localSheetId="35">#REF!</definedName>
    <definedName name="H2R" localSheetId="40">#REF!</definedName>
    <definedName name="H2R" localSheetId="25">#REF!</definedName>
    <definedName name="H2R" localSheetId="26">[14]법면블럭!#REF!</definedName>
    <definedName name="H2R" localSheetId="44">#REF!</definedName>
    <definedName name="H2R" localSheetId="42">#REF!</definedName>
    <definedName name="H2R">#REF!</definedName>
    <definedName name="H2WL" localSheetId="4">[13]법면블럭!#REF!</definedName>
    <definedName name="H2WL" localSheetId="13">[13]법면블럭!#REF!</definedName>
    <definedName name="H2WL" localSheetId="35">#REF!</definedName>
    <definedName name="H2WL" localSheetId="40">#REF!</definedName>
    <definedName name="H2WL" localSheetId="25">#REF!</definedName>
    <definedName name="H2WL" localSheetId="26">[14]법면블럭!#REF!</definedName>
    <definedName name="H2WL" localSheetId="44">#REF!</definedName>
    <definedName name="H2WL" localSheetId="42">#REF!</definedName>
    <definedName name="H2WL">#REF!</definedName>
    <definedName name="H2WR" localSheetId="4">[13]법면블럭!#REF!</definedName>
    <definedName name="H2WR" localSheetId="13">[13]법면블럭!#REF!</definedName>
    <definedName name="H2WR" localSheetId="35">#REF!</definedName>
    <definedName name="H2WR" localSheetId="40">#REF!</definedName>
    <definedName name="H2WR" localSheetId="25">#REF!</definedName>
    <definedName name="H2WR" localSheetId="26">[14]법면블럭!#REF!</definedName>
    <definedName name="H2WR" localSheetId="44">#REF!</definedName>
    <definedName name="H2WR" localSheetId="42">#REF!</definedName>
    <definedName name="H2WR">#REF!</definedName>
    <definedName name="H3A1P" localSheetId="14">#REF!</definedName>
    <definedName name="H3A1P" localSheetId="4">#REF!</definedName>
    <definedName name="H3A1P" localSheetId="13">#REF!</definedName>
    <definedName name="H3A1P" localSheetId="34">#REF!</definedName>
    <definedName name="H3A1P" localSheetId="35">#REF!</definedName>
    <definedName name="H3A1P" localSheetId="46">#REF!</definedName>
    <definedName name="H3A1P" localSheetId="40">#REF!</definedName>
    <definedName name="H3A1P" localSheetId="3">#REF!</definedName>
    <definedName name="H3A1P" localSheetId="12">#REF!</definedName>
    <definedName name="H3A1P" localSheetId="15">#REF!</definedName>
    <definedName name="H3A1P" localSheetId="25">#REF!</definedName>
    <definedName name="H3A1P" localSheetId="26">#REF!</definedName>
    <definedName name="H3A1P" localSheetId="44">#REF!</definedName>
    <definedName name="H3A1P" localSheetId="43">#REF!</definedName>
    <definedName name="H3A1P" localSheetId="42">#REF!</definedName>
    <definedName name="H3A1P">#REF!</definedName>
    <definedName name="h3a1t" localSheetId="14">#REF!</definedName>
    <definedName name="h3a1t" localSheetId="4">#REF!</definedName>
    <definedName name="h3a1t" localSheetId="13">#REF!</definedName>
    <definedName name="h3a1t" localSheetId="34">#REF!</definedName>
    <definedName name="h3a1t" localSheetId="35">#REF!</definedName>
    <definedName name="h3a1t" localSheetId="46">#REF!</definedName>
    <definedName name="h3a1t" localSheetId="40">#REF!</definedName>
    <definedName name="h3a1t" localSheetId="3">#REF!</definedName>
    <definedName name="h3a1t" localSheetId="12">#REF!</definedName>
    <definedName name="h3a1t" localSheetId="15">#REF!</definedName>
    <definedName name="h3a1t" localSheetId="25">#REF!</definedName>
    <definedName name="h3a1t" localSheetId="26">#REF!</definedName>
    <definedName name="h3a1t" localSheetId="44">#REF!</definedName>
    <definedName name="h3a1t" localSheetId="43">#REF!</definedName>
    <definedName name="h3a1t" localSheetId="42">#REF!</definedName>
    <definedName name="h3a1t">#REF!</definedName>
    <definedName name="h3a2p" localSheetId="14">#REF!</definedName>
    <definedName name="h3a2p" localSheetId="4">#REF!</definedName>
    <definedName name="h3a2p" localSheetId="13">#REF!</definedName>
    <definedName name="h3a2p" localSheetId="34">#REF!</definedName>
    <definedName name="h3a2p" localSheetId="35">#REF!</definedName>
    <definedName name="h3a2p" localSheetId="46">#REF!</definedName>
    <definedName name="h3a2p" localSheetId="40">#REF!</definedName>
    <definedName name="h3a2p" localSheetId="3">#REF!</definedName>
    <definedName name="h3a2p" localSheetId="12">#REF!</definedName>
    <definedName name="h3a2p" localSheetId="15">#REF!</definedName>
    <definedName name="h3a2p" localSheetId="25">#REF!</definedName>
    <definedName name="h3a2p" localSheetId="26">#REF!</definedName>
    <definedName name="h3a2p" localSheetId="44">#REF!</definedName>
    <definedName name="h3a2p" localSheetId="43">#REF!</definedName>
    <definedName name="h3a2p" localSheetId="42">#REF!</definedName>
    <definedName name="h3a2p">#REF!</definedName>
    <definedName name="h3a2t" localSheetId="14">#REF!</definedName>
    <definedName name="h3a2t" localSheetId="4">#REF!</definedName>
    <definedName name="h3a2t" localSheetId="13">#REF!</definedName>
    <definedName name="h3a2t" localSheetId="34">#REF!</definedName>
    <definedName name="h3a2t" localSheetId="35">#REF!</definedName>
    <definedName name="h3a2t" localSheetId="46">#REF!</definedName>
    <definedName name="h3a2t" localSheetId="40">#REF!</definedName>
    <definedName name="h3a2t" localSheetId="3">#REF!</definedName>
    <definedName name="h3a2t" localSheetId="12">#REF!</definedName>
    <definedName name="h3a2t" localSheetId="15">#REF!</definedName>
    <definedName name="h3a2t" localSheetId="25">#REF!</definedName>
    <definedName name="h3a2t" localSheetId="26">#REF!</definedName>
    <definedName name="h3a2t" localSheetId="44">#REF!</definedName>
    <definedName name="h3a2t" localSheetId="43">#REF!</definedName>
    <definedName name="h3a2t" localSheetId="42">#REF!</definedName>
    <definedName name="h3a2t">#REF!</definedName>
    <definedName name="H3AAL" localSheetId="38">[26]INPUT!#REF!</definedName>
    <definedName name="H3AAL" localSheetId="4">[26]INPUT!#REF!</definedName>
    <definedName name="H3AAL" localSheetId="13">[26]INPUT!#REF!</definedName>
    <definedName name="H3AAL" localSheetId="28">[26]INPUT!#REF!</definedName>
    <definedName name="H3AAL" localSheetId="34">[26]INPUT!#REF!</definedName>
    <definedName name="H3AAL" localSheetId="35">[26]INPUT!#REF!</definedName>
    <definedName name="H3AAL" localSheetId="46">[26]INPUT!#REF!</definedName>
    <definedName name="H3AAL" localSheetId="40">[26]INPUT!#REF!</definedName>
    <definedName name="H3AAL" localSheetId="3">[26]INPUT!#REF!</definedName>
    <definedName name="H3AAL" localSheetId="12">[26]INPUT!#REF!</definedName>
    <definedName name="H3AAL" localSheetId="15">[26]INPUT!#REF!</definedName>
    <definedName name="H3AAL" localSheetId="26">[26]INPUT!#REF!</definedName>
    <definedName name="H3AAL" localSheetId="44">[26]INPUT!#REF!</definedName>
    <definedName name="H3AAL" localSheetId="45">[26]INPUT!#REF!</definedName>
    <definedName name="H3AAL" localSheetId="43">[26]INPUT!#REF!</definedName>
    <definedName name="H3AAL" localSheetId="42">[26]INPUT!#REF!</definedName>
    <definedName name="H3AAL">[26]INPUT!#REF!</definedName>
    <definedName name="H3AAR" localSheetId="4">[26]INPUT!#REF!</definedName>
    <definedName name="H3AAR" localSheetId="13">[26]INPUT!#REF!</definedName>
    <definedName name="H3AAR" localSheetId="35">[26]INPUT!#REF!</definedName>
    <definedName name="H3AAR" localSheetId="46">[26]INPUT!#REF!</definedName>
    <definedName name="H3AAR" localSheetId="40">[26]INPUT!#REF!</definedName>
    <definedName name="H3AAR" localSheetId="3">[26]INPUT!#REF!</definedName>
    <definedName name="H3AAR" localSheetId="12">[26]INPUT!#REF!</definedName>
    <definedName name="H3AAR" localSheetId="15">[26]INPUT!#REF!</definedName>
    <definedName name="H3AAR" localSheetId="44">[26]INPUT!#REF!</definedName>
    <definedName name="H3AAR" localSheetId="43">[26]INPUT!#REF!</definedName>
    <definedName name="H3AAR" localSheetId="42">[26]INPUT!#REF!</definedName>
    <definedName name="H3AAR">[26]INPUT!#REF!</definedName>
    <definedName name="H3ABL" localSheetId="4">[26]INPUT!#REF!</definedName>
    <definedName name="H3ABL" localSheetId="13">[26]INPUT!#REF!</definedName>
    <definedName name="H3ABL" localSheetId="35">[26]INPUT!#REF!</definedName>
    <definedName name="H3ABL" localSheetId="46">[26]INPUT!#REF!</definedName>
    <definedName name="H3ABL" localSheetId="40">[26]INPUT!#REF!</definedName>
    <definedName name="H3ABL" localSheetId="3">[26]INPUT!#REF!</definedName>
    <definedName name="H3ABL" localSheetId="12">[26]INPUT!#REF!</definedName>
    <definedName name="H3ABL" localSheetId="15">[26]INPUT!#REF!</definedName>
    <definedName name="H3ABL" localSheetId="44">[26]INPUT!#REF!</definedName>
    <definedName name="H3ABL" localSheetId="43">[26]INPUT!#REF!</definedName>
    <definedName name="H3ABL" localSheetId="42">[26]INPUT!#REF!</definedName>
    <definedName name="H3ABL">[26]INPUT!#REF!</definedName>
    <definedName name="H3ABR" localSheetId="4">[26]INPUT!#REF!</definedName>
    <definedName name="H3ABR" localSheetId="13">[26]INPUT!#REF!</definedName>
    <definedName name="H3ABR" localSheetId="35">[26]INPUT!#REF!</definedName>
    <definedName name="H3ABR" localSheetId="46">[26]INPUT!#REF!</definedName>
    <definedName name="H3ABR" localSheetId="40">[26]INPUT!#REF!</definedName>
    <definedName name="H3ABR" localSheetId="3">[26]INPUT!#REF!</definedName>
    <definedName name="H3ABR" localSheetId="12">[26]INPUT!#REF!</definedName>
    <definedName name="H3ABR" localSheetId="15">[26]INPUT!#REF!</definedName>
    <definedName name="H3ABR" localSheetId="44">[26]INPUT!#REF!</definedName>
    <definedName name="H3ABR" localSheetId="43">[26]INPUT!#REF!</definedName>
    <definedName name="H3ABR" localSheetId="42">[26]INPUT!#REF!</definedName>
    <definedName name="H3ABR">[26]INPUT!#REF!</definedName>
    <definedName name="H3ACL" localSheetId="4">[26]INPUT!#REF!</definedName>
    <definedName name="H3ACL" localSheetId="13">[26]INPUT!#REF!</definedName>
    <definedName name="H3ACL" localSheetId="35">[26]INPUT!#REF!</definedName>
    <definedName name="H3ACL" localSheetId="46">[26]INPUT!#REF!</definedName>
    <definedName name="H3ACL" localSheetId="40">[26]INPUT!#REF!</definedName>
    <definedName name="H3ACL" localSheetId="3">[26]INPUT!#REF!</definedName>
    <definedName name="H3ACL" localSheetId="12">[26]INPUT!#REF!</definedName>
    <definedName name="H3ACL" localSheetId="15">[26]INPUT!#REF!</definedName>
    <definedName name="H3ACL" localSheetId="44">[26]INPUT!#REF!</definedName>
    <definedName name="H3ACL" localSheetId="43">[26]INPUT!#REF!</definedName>
    <definedName name="H3ACL" localSheetId="42">[26]INPUT!#REF!</definedName>
    <definedName name="H3ACL">[26]INPUT!#REF!</definedName>
    <definedName name="H3ACR" localSheetId="4">[26]INPUT!#REF!</definedName>
    <definedName name="H3ACR" localSheetId="13">[26]INPUT!#REF!</definedName>
    <definedName name="H3ACR" localSheetId="35">[26]INPUT!#REF!</definedName>
    <definedName name="H3ACR" localSheetId="46">[26]INPUT!#REF!</definedName>
    <definedName name="H3ACR" localSheetId="40">[26]INPUT!#REF!</definedName>
    <definedName name="H3ACR" localSheetId="3">[26]INPUT!#REF!</definedName>
    <definedName name="H3ACR" localSheetId="12">[26]INPUT!#REF!</definedName>
    <definedName name="H3ACR" localSheetId="15">[26]INPUT!#REF!</definedName>
    <definedName name="H3ACR" localSheetId="44">[26]INPUT!#REF!</definedName>
    <definedName name="H3ACR" localSheetId="43">[26]INPUT!#REF!</definedName>
    <definedName name="H3ACR" localSheetId="42">[26]INPUT!#REF!</definedName>
    <definedName name="H3ACR">[26]INPUT!#REF!</definedName>
    <definedName name="H3ADL" localSheetId="4">[26]INPUT!#REF!</definedName>
    <definedName name="H3ADL" localSheetId="13">[26]INPUT!#REF!</definedName>
    <definedName name="H3ADL" localSheetId="35">[26]INPUT!#REF!</definedName>
    <definedName name="H3ADL" localSheetId="46">[26]INPUT!#REF!</definedName>
    <definedName name="H3ADL" localSheetId="40">[26]INPUT!#REF!</definedName>
    <definedName name="H3ADL" localSheetId="3">[26]INPUT!#REF!</definedName>
    <definedName name="H3ADL" localSheetId="12">[26]INPUT!#REF!</definedName>
    <definedName name="H3ADL" localSheetId="15">[26]INPUT!#REF!</definedName>
    <definedName name="H3ADL" localSheetId="44">[26]INPUT!#REF!</definedName>
    <definedName name="H3ADL" localSheetId="43">[26]INPUT!#REF!</definedName>
    <definedName name="H3ADL" localSheetId="42">[26]INPUT!#REF!</definedName>
    <definedName name="H3ADL">[26]INPUT!#REF!</definedName>
    <definedName name="H3ADR" localSheetId="4">[26]INPUT!#REF!</definedName>
    <definedName name="H3ADR" localSheetId="13">[26]INPUT!#REF!</definedName>
    <definedName name="H3ADR" localSheetId="35">[26]INPUT!#REF!</definedName>
    <definedName name="H3ADR" localSheetId="46">[26]INPUT!#REF!</definedName>
    <definedName name="H3ADR" localSheetId="40">[26]INPUT!#REF!</definedName>
    <definedName name="H3ADR" localSheetId="3">[26]INPUT!#REF!</definedName>
    <definedName name="H3ADR" localSheetId="12">[26]INPUT!#REF!</definedName>
    <definedName name="H3ADR" localSheetId="15">[26]INPUT!#REF!</definedName>
    <definedName name="H3ADR" localSheetId="44">[26]INPUT!#REF!</definedName>
    <definedName name="H3ADR" localSheetId="43">[26]INPUT!#REF!</definedName>
    <definedName name="H3ADR" localSheetId="42">[26]INPUT!#REF!</definedName>
    <definedName name="H3ADR">[26]INPUT!#REF!</definedName>
    <definedName name="H3AEL" localSheetId="4">[26]INPUT!#REF!</definedName>
    <definedName name="H3AEL" localSheetId="13">[26]INPUT!#REF!</definedName>
    <definedName name="H3AEL" localSheetId="35">[26]INPUT!#REF!</definedName>
    <definedName name="H3AEL" localSheetId="46">[26]INPUT!#REF!</definedName>
    <definedName name="H3AEL" localSheetId="40">[26]INPUT!#REF!</definedName>
    <definedName name="H3AEL" localSheetId="3">[26]INPUT!#REF!</definedName>
    <definedName name="H3AEL" localSheetId="12">[26]INPUT!#REF!</definedName>
    <definedName name="H3AEL" localSheetId="15">[26]INPUT!#REF!</definedName>
    <definedName name="H3AEL" localSheetId="44">[26]INPUT!#REF!</definedName>
    <definedName name="H3AEL" localSheetId="43">[26]INPUT!#REF!</definedName>
    <definedName name="H3AEL" localSheetId="42">[26]INPUT!#REF!</definedName>
    <definedName name="H3AEL">[26]INPUT!#REF!</definedName>
    <definedName name="H3AER" localSheetId="4">[26]INPUT!#REF!</definedName>
    <definedName name="H3AER" localSheetId="13">[26]INPUT!#REF!</definedName>
    <definedName name="H3AER" localSheetId="35">[26]INPUT!#REF!</definedName>
    <definedName name="H3AER" localSheetId="46">[26]INPUT!#REF!</definedName>
    <definedName name="H3AER" localSheetId="40">[26]INPUT!#REF!</definedName>
    <definedName name="H3AER" localSheetId="3">[26]INPUT!#REF!</definedName>
    <definedName name="H3AER" localSheetId="12">[26]INPUT!#REF!</definedName>
    <definedName name="H3AER" localSheetId="15">[26]INPUT!#REF!</definedName>
    <definedName name="H3AER" localSheetId="44">[26]INPUT!#REF!</definedName>
    <definedName name="H3AER" localSheetId="43">[26]INPUT!#REF!</definedName>
    <definedName name="H3AER" localSheetId="42">[26]INPUT!#REF!</definedName>
    <definedName name="H3AER">[26]INPUT!#REF!</definedName>
    <definedName name="H3AFL" localSheetId="4">[26]INPUT!#REF!</definedName>
    <definedName name="H3AFL" localSheetId="13">[26]INPUT!#REF!</definedName>
    <definedName name="H3AFL" localSheetId="35">[26]INPUT!#REF!</definedName>
    <definedName name="H3AFL" localSheetId="46">[26]INPUT!#REF!</definedName>
    <definedName name="H3AFL" localSheetId="40">[26]INPUT!#REF!</definedName>
    <definedName name="H3AFL" localSheetId="3">[26]INPUT!#REF!</definedName>
    <definedName name="H3AFL" localSheetId="12">[26]INPUT!#REF!</definedName>
    <definedName name="H3AFL" localSheetId="15">[26]INPUT!#REF!</definedName>
    <definedName name="H3AFL" localSheetId="44">[26]INPUT!#REF!</definedName>
    <definedName name="H3AFL" localSheetId="43">[26]INPUT!#REF!</definedName>
    <definedName name="H3AFL" localSheetId="42">[26]INPUT!#REF!</definedName>
    <definedName name="H3AFL">[26]INPUT!#REF!</definedName>
    <definedName name="H3AFR" localSheetId="4">[26]INPUT!#REF!</definedName>
    <definedName name="H3AFR" localSheetId="13">[26]INPUT!#REF!</definedName>
    <definedName name="H3AFR" localSheetId="35">[26]INPUT!#REF!</definedName>
    <definedName name="H3AFR" localSheetId="46">[26]INPUT!#REF!</definedName>
    <definedName name="H3AFR" localSheetId="40">[26]INPUT!#REF!</definedName>
    <definedName name="H3AFR" localSheetId="3">[26]INPUT!#REF!</definedName>
    <definedName name="H3AFR" localSheetId="12">[26]INPUT!#REF!</definedName>
    <definedName name="H3AFR" localSheetId="15">[26]INPUT!#REF!</definedName>
    <definedName name="H3AFR" localSheetId="44">[26]INPUT!#REF!</definedName>
    <definedName name="H3AFR" localSheetId="43">[26]INPUT!#REF!</definedName>
    <definedName name="H3AFR" localSheetId="42">[26]INPUT!#REF!</definedName>
    <definedName name="H3AFR">[26]INPUT!#REF!</definedName>
    <definedName name="H3AGL" localSheetId="4">[26]INPUT!#REF!</definedName>
    <definedName name="H3AGL" localSheetId="13">[26]INPUT!#REF!</definedName>
    <definedName name="H3AGL" localSheetId="35">[26]INPUT!#REF!</definedName>
    <definedName name="H3AGL" localSheetId="46">[26]INPUT!#REF!</definedName>
    <definedName name="H3AGL" localSheetId="40">[26]INPUT!#REF!</definedName>
    <definedName name="H3AGL" localSheetId="3">[26]INPUT!#REF!</definedName>
    <definedName name="H3AGL" localSheetId="12">[26]INPUT!#REF!</definedName>
    <definedName name="H3AGL" localSheetId="15">[26]INPUT!#REF!</definedName>
    <definedName name="H3AGL" localSheetId="44">[26]INPUT!#REF!</definedName>
    <definedName name="H3AGL" localSheetId="43">[26]INPUT!#REF!</definedName>
    <definedName name="H3AGL" localSheetId="42">[26]INPUT!#REF!</definedName>
    <definedName name="H3AGL">[26]INPUT!#REF!</definedName>
    <definedName name="H3AGR" localSheetId="4">[26]INPUT!#REF!</definedName>
    <definedName name="H3AGR" localSheetId="13">[26]INPUT!#REF!</definedName>
    <definedName name="H3AGR" localSheetId="35">[26]INPUT!#REF!</definedName>
    <definedName name="H3AGR" localSheetId="46">[26]INPUT!#REF!</definedName>
    <definedName name="H3AGR" localSheetId="40">[26]INPUT!#REF!</definedName>
    <definedName name="H3AGR" localSheetId="3">[26]INPUT!#REF!</definedName>
    <definedName name="H3AGR" localSheetId="12">[26]INPUT!#REF!</definedName>
    <definedName name="H3AGR" localSheetId="15">[26]INPUT!#REF!</definedName>
    <definedName name="H3AGR" localSheetId="44">[26]INPUT!#REF!</definedName>
    <definedName name="H3AGR" localSheetId="43">[26]INPUT!#REF!</definedName>
    <definedName name="H3AGR" localSheetId="42">[26]INPUT!#REF!</definedName>
    <definedName name="H3AGR">[26]INPUT!#REF!</definedName>
    <definedName name="H3AP1" localSheetId="14">#REF!</definedName>
    <definedName name="H3AP1" localSheetId="4">#REF!</definedName>
    <definedName name="H3AP1" localSheetId="13">#REF!</definedName>
    <definedName name="H3AP1" localSheetId="34">#REF!</definedName>
    <definedName name="H3AP1" localSheetId="35">#REF!</definedName>
    <definedName name="H3AP1" localSheetId="46">#REF!</definedName>
    <definedName name="H3AP1" localSheetId="40">#REF!</definedName>
    <definedName name="H3AP1" localSheetId="3">#REF!</definedName>
    <definedName name="H3AP1" localSheetId="12">#REF!</definedName>
    <definedName name="H3AP1" localSheetId="15">#REF!</definedName>
    <definedName name="H3AP1" localSheetId="25">#REF!</definedName>
    <definedName name="H3AP1" localSheetId="26">#REF!</definedName>
    <definedName name="H3AP1" localSheetId="44">#REF!</definedName>
    <definedName name="H3AP1" localSheetId="50">#REF!</definedName>
    <definedName name="H3AP1" localSheetId="43">#REF!</definedName>
    <definedName name="H3AP1" localSheetId="42">#REF!</definedName>
    <definedName name="H3AP1">#REF!</definedName>
    <definedName name="H3BAL" localSheetId="38">[26]INPUT!#REF!</definedName>
    <definedName name="H3BAL" localSheetId="14">[26]INPUT!#REF!</definedName>
    <definedName name="H3BAL" localSheetId="4">[26]INPUT!#REF!</definedName>
    <definedName name="H3BAL" localSheetId="13">[26]INPUT!#REF!</definedName>
    <definedName name="H3BAL" localSheetId="28">[26]INPUT!#REF!</definedName>
    <definedName name="H3BAL" localSheetId="34">[26]INPUT!#REF!</definedName>
    <definedName name="H3BAL" localSheetId="35">[26]INPUT!#REF!</definedName>
    <definedName name="H3BAL" localSheetId="46">[26]INPUT!#REF!</definedName>
    <definedName name="H3BAL" localSheetId="40">[26]INPUT!#REF!</definedName>
    <definedName name="H3BAL" localSheetId="3">[26]INPUT!#REF!</definedName>
    <definedName name="H3BAL" localSheetId="12">[26]INPUT!#REF!</definedName>
    <definedName name="H3BAL" localSheetId="15">[26]INPUT!#REF!</definedName>
    <definedName name="H3BAL" localSheetId="26">[26]INPUT!#REF!</definedName>
    <definedName name="H3BAL" localSheetId="44">[26]INPUT!#REF!</definedName>
    <definedName name="H3BAL" localSheetId="45">[26]INPUT!#REF!</definedName>
    <definedName name="H3BAL" localSheetId="43">[26]INPUT!#REF!</definedName>
    <definedName name="H3BAL" localSheetId="42">[26]INPUT!#REF!</definedName>
    <definedName name="H3BAL">[26]INPUT!#REF!</definedName>
    <definedName name="H3BAR" localSheetId="4">[26]INPUT!#REF!</definedName>
    <definedName name="H3BAR" localSheetId="13">[26]INPUT!#REF!</definedName>
    <definedName name="H3BAR" localSheetId="35">[26]INPUT!#REF!</definedName>
    <definedName name="H3BAR" localSheetId="46">[26]INPUT!#REF!</definedName>
    <definedName name="H3BAR" localSheetId="40">[26]INPUT!#REF!</definedName>
    <definedName name="H3BAR" localSheetId="3">[26]INPUT!#REF!</definedName>
    <definedName name="H3BAR" localSheetId="12">[26]INPUT!#REF!</definedName>
    <definedName name="H3BAR" localSheetId="15">[26]INPUT!#REF!</definedName>
    <definedName name="H3BAR" localSheetId="44">[26]INPUT!#REF!</definedName>
    <definedName name="H3BAR" localSheetId="43">[26]INPUT!#REF!</definedName>
    <definedName name="H3BAR" localSheetId="42">[26]INPUT!#REF!</definedName>
    <definedName name="H3BAR">[26]INPUT!#REF!</definedName>
    <definedName name="H3BBL" localSheetId="4">[26]INPUT!#REF!</definedName>
    <definedName name="H3BBL" localSheetId="13">[26]INPUT!#REF!</definedName>
    <definedName name="H3BBL" localSheetId="35">[26]INPUT!#REF!</definedName>
    <definedName name="H3BBL" localSheetId="46">[26]INPUT!#REF!</definedName>
    <definedName name="H3BBL" localSheetId="40">[26]INPUT!#REF!</definedName>
    <definedName name="H3BBL" localSheetId="3">[26]INPUT!#REF!</definedName>
    <definedName name="H3BBL" localSheetId="12">[26]INPUT!#REF!</definedName>
    <definedName name="H3BBL" localSheetId="15">[26]INPUT!#REF!</definedName>
    <definedName name="H3BBL" localSheetId="44">[26]INPUT!#REF!</definedName>
    <definedName name="H3BBL" localSheetId="43">[26]INPUT!#REF!</definedName>
    <definedName name="H3BBL" localSheetId="42">[26]INPUT!#REF!</definedName>
    <definedName name="H3BBL">[26]INPUT!#REF!</definedName>
    <definedName name="H3BBR" localSheetId="4">[26]INPUT!#REF!</definedName>
    <definedName name="H3BBR" localSheetId="13">[26]INPUT!#REF!</definedName>
    <definedName name="H3BBR" localSheetId="35">[26]INPUT!#REF!</definedName>
    <definedName name="H3BBR" localSheetId="46">[26]INPUT!#REF!</definedName>
    <definedName name="H3BBR" localSheetId="40">[26]INPUT!#REF!</definedName>
    <definedName name="H3BBR" localSheetId="3">[26]INPUT!#REF!</definedName>
    <definedName name="H3BBR" localSheetId="12">[26]INPUT!#REF!</definedName>
    <definedName name="H3BBR" localSheetId="15">[26]INPUT!#REF!</definedName>
    <definedName name="H3BBR" localSheetId="44">[26]INPUT!#REF!</definedName>
    <definedName name="H3BBR" localSheetId="43">[26]INPUT!#REF!</definedName>
    <definedName name="H3BBR" localSheetId="42">[26]INPUT!#REF!</definedName>
    <definedName name="H3BBR">[26]INPUT!#REF!</definedName>
    <definedName name="H3CAL" localSheetId="4">[26]INPUT!#REF!</definedName>
    <definedName name="H3CAL" localSheetId="13">[26]INPUT!#REF!</definedName>
    <definedName name="H3CAL" localSheetId="35">[26]INPUT!#REF!</definedName>
    <definedName name="H3CAL" localSheetId="46">[26]INPUT!#REF!</definedName>
    <definedName name="H3CAL" localSheetId="40">[26]INPUT!#REF!</definedName>
    <definedName name="H3CAL" localSheetId="3">[26]INPUT!#REF!</definedName>
    <definedName name="H3CAL" localSheetId="12">[26]INPUT!#REF!</definedName>
    <definedName name="H3CAL" localSheetId="15">[26]INPUT!#REF!</definedName>
    <definedName name="H3CAL" localSheetId="44">[26]INPUT!#REF!</definedName>
    <definedName name="H3CAL" localSheetId="43">[26]INPUT!#REF!</definedName>
    <definedName name="H3CAL" localSheetId="42">[26]INPUT!#REF!</definedName>
    <definedName name="H3CAL">[26]INPUT!#REF!</definedName>
    <definedName name="H3CAR" localSheetId="4">[26]INPUT!#REF!</definedName>
    <definedName name="H3CAR" localSheetId="13">[26]INPUT!#REF!</definedName>
    <definedName name="H3CAR" localSheetId="35">[26]INPUT!#REF!</definedName>
    <definedName name="H3CAR" localSheetId="46">[26]INPUT!#REF!</definedName>
    <definedName name="H3CAR" localSheetId="40">[26]INPUT!#REF!</definedName>
    <definedName name="H3CAR" localSheetId="3">[26]INPUT!#REF!</definedName>
    <definedName name="H3CAR" localSheetId="12">[26]INPUT!#REF!</definedName>
    <definedName name="H3CAR" localSheetId="15">[26]INPUT!#REF!</definedName>
    <definedName name="H3CAR" localSheetId="44">[26]INPUT!#REF!</definedName>
    <definedName name="H3CAR" localSheetId="43">[26]INPUT!#REF!</definedName>
    <definedName name="H3CAR" localSheetId="42">[26]INPUT!#REF!</definedName>
    <definedName name="H3CAR">[26]INPUT!#REF!</definedName>
    <definedName name="H3CBL" localSheetId="4">[26]INPUT!#REF!</definedName>
    <definedName name="H3CBL" localSheetId="13">[26]INPUT!#REF!</definedName>
    <definedName name="H3CBL" localSheetId="35">[26]INPUT!#REF!</definedName>
    <definedName name="H3CBL" localSheetId="46">[26]INPUT!#REF!</definedName>
    <definedName name="H3CBL" localSheetId="40">[26]INPUT!#REF!</definedName>
    <definedName name="H3CBL" localSheetId="3">[26]INPUT!#REF!</definedName>
    <definedName name="H3CBL" localSheetId="12">[26]INPUT!#REF!</definedName>
    <definedName name="H3CBL" localSheetId="15">[26]INPUT!#REF!</definedName>
    <definedName name="H3CBL" localSheetId="44">[26]INPUT!#REF!</definedName>
    <definedName name="H3CBL" localSheetId="43">[26]INPUT!#REF!</definedName>
    <definedName name="H3CBL" localSheetId="42">[26]INPUT!#REF!</definedName>
    <definedName name="H3CBL">[26]INPUT!#REF!</definedName>
    <definedName name="H3CBR" localSheetId="4">[26]INPUT!#REF!</definedName>
    <definedName name="H3CBR" localSheetId="13">[26]INPUT!#REF!</definedName>
    <definedName name="H3CBR" localSheetId="35">[26]INPUT!#REF!</definedName>
    <definedName name="H3CBR" localSheetId="46">[26]INPUT!#REF!</definedName>
    <definedName name="H3CBR" localSheetId="40">[26]INPUT!#REF!</definedName>
    <definedName name="H3CBR" localSheetId="3">[26]INPUT!#REF!</definedName>
    <definedName name="H3CBR" localSheetId="12">[26]INPUT!#REF!</definedName>
    <definedName name="H3CBR" localSheetId="15">[26]INPUT!#REF!</definedName>
    <definedName name="H3CBR" localSheetId="44">[26]INPUT!#REF!</definedName>
    <definedName name="H3CBR" localSheetId="43">[26]INPUT!#REF!</definedName>
    <definedName name="H3CBR" localSheetId="42">[26]INPUT!#REF!</definedName>
    <definedName name="H3CBR">[26]INPUT!#REF!</definedName>
    <definedName name="H3CCL" localSheetId="4">[26]INPUT!#REF!</definedName>
    <definedName name="H3CCL" localSheetId="13">[26]INPUT!#REF!</definedName>
    <definedName name="H3CCL" localSheetId="35">[26]INPUT!#REF!</definedName>
    <definedName name="H3CCL" localSheetId="46">[26]INPUT!#REF!</definedName>
    <definedName name="H3CCL" localSheetId="40">[26]INPUT!#REF!</definedName>
    <definedName name="H3CCL" localSheetId="3">[26]INPUT!#REF!</definedName>
    <definedName name="H3CCL" localSheetId="12">[26]INPUT!#REF!</definedName>
    <definedName name="H3CCL" localSheetId="15">[26]INPUT!#REF!</definedName>
    <definedName name="H3CCL" localSheetId="44">[26]INPUT!#REF!</definedName>
    <definedName name="H3CCL" localSheetId="43">[26]INPUT!#REF!</definedName>
    <definedName name="H3CCL" localSheetId="42">[26]INPUT!#REF!</definedName>
    <definedName name="H3CCL">[26]INPUT!#REF!</definedName>
    <definedName name="H3CCR" localSheetId="4">[26]INPUT!#REF!</definedName>
    <definedName name="H3CCR" localSheetId="13">[26]INPUT!#REF!</definedName>
    <definedName name="H3CCR" localSheetId="35">[26]INPUT!#REF!</definedName>
    <definedName name="H3CCR" localSheetId="46">[26]INPUT!#REF!</definedName>
    <definedName name="H3CCR" localSheetId="40">[26]INPUT!#REF!</definedName>
    <definedName name="H3CCR" localSheetId="3">[26]INPUT!#REF!</definedName>
    <definedName name="H3CCR" localSheetId="12">[26]INPUT!#REF!</definedName>
    <definedName name="H3CCR" localSheetId="15">[26]INPUT!#REF!</definedName>
    <definedName name="H3CCR" localSheetId="44">[26]INPUT!#REF!</definedName>
    <definedName name="H3CCR" localSheetId="43">[26]INPUT!#REF!</definedName>
    <definedName name="H3CCR" localSheetId="42">[26]INPUT!#REF!</definedName>
    <definedName name="H3CCR">[26]INPUT!#REF!</definedName>
    <definedName name="H3D1L" localSheetId="4">[26]INPUT!#REF!</definedName>
    <definedName name="H3D1L" localSheetId="13">[26]INPUT!#REF!</definedName>
    <definedName name="H3D1L" localSheetId="35">[26]INPUT!#REF!</definedName>
    <definedName name="H3D1L" localSheetId="46">[26]INPUT!#REF!</definedName>
    <definedName name="H3D1L" localSheetId="40">[26]INPUT!#REF!</definedName>
    <definedName name="H3D1L" localSheetId="3">[26]INPUT!#REF!</definedName>
    <definedName name="H3D1L" localSheetId="12">[26]INPUT!#REF!</definedName>
    <definedName name="H3D1L" localSheetId="15">[26]INPUT!#REF!</definedName>
    <definedName name="H3D1L" localSheetId="44">[26]INPUT!#REF!</definedName>
    <definedName name="H3D1L" localSheetId="43">[26]INPUT!#REF!</definedName>
    <definedName name="H3D1L" localSheetId="42">[26]INPUT!#REF!</definedName>
    <definedName name="H3D1L">[26]INPUT!#REF!</definedName>
    <definedName name="H3D1R" localSheetId="4">[26]INPUT!#REF!</definedName>
    <definedName name="H3D1R" localSheetId="13">[26]INPUT!#REF!</definedName>
    <definedName name="H3D1R" localSheetId="35">[26]INPUT!#REF!</definedName>
    <definedName name="H3D1R" localSheetId="46">[26]INPUT!#REF!</definedName>
    <definedName name="H3D1R" localSheetId="40">[26]INPUT!#REF!</definedName>
    <definedName name="H3D1R" localSheetId="3">[26]INPUT!#REF!</definedName>
    <definedName name="H3D1R" localSheetId="12">[26]INPUT!#REF!</definedName>
    <definedName name="H3D1R" localSheetId="15">[26]INPUT!#REF!</definedName>
    <definedName name="H3D1R" localSheetId="44">[26]INPUT!#REF!</definedName>
    <definedName name="H3D1R" localSheetId="43">[26]INPUT!#REF!</definedName>
    <definedName name="H3D1R" localSheetId="42">[26]INPUT!#REF!</definedName>
    <definedName name="H3D1R">[26]INPUT!#REF!</definedName>
    <definedName name="H3D2L" localSheetId="4">[26]INPUT!#REF!</definedName>
    <definedName name="H3D2L" localSheetId="13">[26]INPUT!#REF!</definedName>
    <definedName name="H3D2L" localSheetId="35">[26]INPUT!#REF!</definedName>
    <definedName name="H3D2L" localSheetId="46">[26]INPUT!#REF!</definedName>
    <definedName name="H3D2L" localSheetId="40">[26]INPUT!#REF!</definedName>
    <definedName name="H3D2L" localSheetId="3">[26]INPUT!#REF!</definedName>
    <definedName name="H3D2L" localSheetId="12">[26]INPUT!#REF!</definedName>
    <definedName name="H3D2L" localSheetId="15">[26]INPUT!#REF!</definedName>
    <definedName name="H3D2L" localSheetId="44">[26]INPUT!#REF!</definedName>
    <definedName name="H3D2L" localSheetId="43">[26]INPUT!#REF!</definedName>
    <definedName name="H3D2L" localSheetId="42">[26]INPUT!#REF!</definedName>
    <definedName name="H3D2L">[26]INPUT!#REF!</definedName>
    <definedName name="H3D2R" localSheetId="4">[26]INPUT!#REF!</definedName>
    <definedName name="H3D2R" localSheetId="13">[26]INPUT!#REF!</definedName>
    <definedName name="H3D2R" localSheetId="35">[26]INPUT!#REF!</definedName>
    <definedName name="H3D2R" localSheetId="46">[26]INPUT!#REF!</definedName>
    <definedName name="H3D2R" localSheetId="40">[26]INPUT!#REF!</definedName>
    <definedName name="H3D2R" localSheetId="3">[26]INPUT!#REF!</definedName>
    <definedName name="H3D2R" localSheetId="12">[26]INPUT!#REF!</definedName>
    <definedName name="H3D2R" localSheetId="15">[26]INPUT!#REF!</definedName>
    <definedName name="H3D2R" localSheetId="44">[26]INPUT!#REF!</definedName>
    <definedName name="H3D2R" localSheetId="43">[26]INPUT!#REF!</definedName>
    <definedName name="H3D2R" localSheetId="42">[26]INPUT!#REF!</definedName>
    <definedName name="H3D2R">[26]INPUT!#REF!</definedName>
    <definedName name="H3D3L" localSheetId="4">[26]INPUT!#REF!</definedName>
    <definedName name="H3D3L" localSheetId="13">[26]INPUT!#REF!</definedName>
    <definedName name="H3D3L" localSheetId="35">[26]INPUT!#REF!</definedName>
    <definedName name="H3D3L" localSheetId="46">[26]INPUT!#REF!</definedName>
    <definedName name="H3D3L" localSheetId="40">[26]INPUT!#REF!</definedName>
    <definedName name="H3D3L" localSheetId="3">[26]INPUT!#REF!</definedName>
    <definedName name="H3D3L" localSheetId="12">[26]INPUT!#REF!</definedName>
    <definedName name="H3D3L" localSheetId="15">[26]INPUT!#REF!</definedName>
    <definedName name="H3D3L" localSheetId="44">[26]INPUT!#REF!</definedName>
    <definedName name="H3D3L" localSheetId="43">[26]INPUT!#REF!</definedName>
    <definedName name="H3D3L" localSheetId="42">[26]INPUT!#REF!</definedName>
    <definedName name="H3D3L">[26]INPUT!#REF!</definedName>
    <definedName name="H3D3R" localSheetId="4">[26]INPUT!#REF!</definedName>
    <definedName name="H3D3R" localSheetId="13">[26]INPUT!#REF!</definedName>
    <definedName name="H3D3R" localSheetId="35">[26]INPUT!#REF!</definedName>
    <definedName name="H3D3R" localSheetId="46">[26]INPUT!#REF!</definedName>
    <definedName name="H3D3R" localSheetId="40">[26]INPUT!#REF!</definedName>
    <definedName name="H3D3R" localSheetId="3">[26]INPUT!#REF!</definedName>
    <definedName name="H3D3R" localSheetId="12">[26]INPUT!#REF!</definedName>
    <definedName name="H3D3R" localSheetId="15">[26]INPUT!#REF!</definedName>
    <definedName name="H3D3R" localSheetId="44">[26]INPUT!#REF!</definedName>
    <definedName name="H3D3R" localSheetId="43">[26]INPUT!#REF!</definedName>
    <definedName name="H3D3R" localSheetId="42">[26]INPUT!#REF!</definedName>
    <definedName name="H3D3R">[26]INPUT!#REF!</definedName>
    <definedName name="H3H" localSheetId="14">#REF!</definedName>
    <definedName name="H3H" localSheetId="4">#REF!</definedName>
    <definedName name="H3H" localSheetId="13">#REF!</definedName>
    <definedName name="H3H" localSheetId="34">#REF!</definedName>
    <definedName name="H3H" localSheetId="35">#REF!</definedName>
    <definedName name="H3H" localSheetId="46">#REF!</definedName>
    <definedName name="H3H" localSheetId="40">#REF!</definedName>
    <definedName name="H3H" localSheetId="3">#REF!</definedName>
    <definedName name="H3H" localSheetId="12">#REF!</definedName>
    <definedName name="H3H" localSheetId="15">#REF!</definedName>
    <definedName name="H3H" localSheetId="25">#REF!</definedName>
    <definedName name="H3H" localSheetId="26">#REF!</definedName>
    <definedName name="H3H" localSheetId="44">#REF!</definedName>
    <definedName name="H3H" localSheetId="50">#REF!</definedName>
    <definedName name="H3H" localSheetId="43">#REF!</definedName>
    <definedName name="H3H" localSheetId="42">#REF!</definedName>
    <definedName name="H3H">#REF!</definedName>
    <definedName name="H3L" localSheetId="4">[13]법면블럭!#REF!</definedName>
    <definedName name="H3L" localSheetId="13">[13]법면블럭!#REF!</definedName>
    <definedName name="H3L" localSheetId="35">#REF!</definedName>
    <definedName name="H3L" localSheetId="40">#REF!</definedName>
    <definedName name="H3L" localSheetId="25">#REF!</definedName>
    <definedName name="H3L" localSheetId="26">[14]법면블럭!#REF!</definedName>
    <definedName name="H3L" localSheetId="44">#REF!</definedName>
    <definedName name="H3L" localSheetId="42">#REF!</definedName>
    <definedName name="H3L">#REF!</definedName>
    <definedName name="H3R" localSheetId="4">[13]법면블럭!#REF!</definedName>
    <definedName name="H3R" localSheetId="13">[13]법면블럭!#REF!</definedName>
    <definedName name="H3R" localSheetId="35">#REF!</definedName>
    <definedName name="H3R" localSheetId="40">#REF!</definedName>
    <definedName name="H3R" localSheetId="25">#REF!</definedName>
    <definedName name="H3R" localSheetId="26">[14]법면블럭!#REF!</definedName>
    <definedName name="H3R" localSheetId="44">#REF!</definedName>
    <definedName name="H3R" localSheetId="42">#REF!</definedName>
    <definedName name="H3R">#REF!</definedName>
    <definedName name="H3WL" localSheetId="4">[13]법면블럭!#REF!</definedName>
    <definedName name="H3WL" localSheetId="13">[13]법면블럭!#REF!</definedName>
    <definedName name="H3WL" localSheetId="35">#REF!</definedName>
    <definedName name="H3WL" localSheetId="40">#REF!</definedName>
    <definedName name="H3WL" localSheetId="25">#REF!</definedName>
    <definedName name="H3WL" localSheetId="26">[14]법면블럭!#REF!</definedName>
    <definedName name="H3WL" localSheetId="44">#REF!</definedName>
    <definedName name="H3WL" localSheetId="42">#REF!</definedName>
    <definedName name="H3WL">#REF!</definedName>
    <definedName name="H3WR" localSheetId="4">[13]법면블럭!#REF!</definedName>
    <definedName name="H3WR" localSheetId="13">[13]법면블럭!#REF!</definedName>
    <definedName name="H3WR" localSheetId="35">#REF!</definedName>
    <definedName name="H3WR" localSheetId="40">#REF!</definedName>
    <definedName name="H3WR" localSheetId="25">#REF!</definedName>
    <definedName name="H3WR" localSheetId="26">[14]법면블럭!#REF!</definedName>
    <definedName name="H3WR" localSheetId="44">#REF!</definedName>
    <definedName name="H3WR" localSheetId="42">#REF!</definedName>
    <definedName name="H3WR">#REF!</definedName>
    <definedName name="h4a1p" localSheetId="14">#REF!</definedName>
    <definedName name="h4a1p" localSheetId="4">#REF!</definedName>
    <definedName name="h4a1p" localSheetId="13">#REF!</definedName>
    <definedName name="h4a1p" localSheetId="34">#REF!</definedName>
    <definedName name="h4a1p" localSheetId="35">#REF!</definedName>
    <definedName name="h4a1p" localSheetId="46">#REF!</definedName>
    <definedName name="h4a1p" localSheetId="40">#REF!</definedName>
    <definedName name="h4a1p" localSheetId="3">#REF!</definedName>
    <definedName name="h4a1p" localSheetId="12">#REF!</definedName>
    <definedName name="h4a1p" localSheetId="15">#REF!</definedName>
    <definedName name="h4a1p" localSheetId="25">#REF!</definedName>
    <definedName name="h4a1p" localSheetId="26">#REF!</definedName>
    <definedName name="h4a1p" localSheetId="44">#REF!</definedName>
    <definedName name="h4a1p" localSheetId="43">#REF!</definedName>
    <definedName name="h4a1p" localSheetId="42">#REF!</definedName>
    <definedName name="h4a1p">#REF!</definedName>
    <definedName name="h4a1t" localSheetId="14">#REF!</definedName>
    <definedName name="h4a1t" localSheetId="4">#REF!</definedName>
    <definedName name="h4a1t" localSheetId="13">#REF!</definedName>
    <definedName name="h4a1t" localSheetId="34">#REF!</definedName>
    <definedName name="h4a1t" localSheetId="35">#REF!</definedName>
    <definedName name="h4a1t" localSheetId="46">#REF!</definedName>
    <definedName name="h4a1t" localSheetId="40">#REF!</definedName>
    <definedName name="h4a1t" localSheetId="3">#REF!</definedName>
    <definedName name="h4a1t" localSheetId="12">#REF!</definedName>
    <definedName name="h4a1t" localSheetId="15">#REF!</definedName>
    <definedName name="h4a1t" localSheetId="25">#REF!</definedName>
    <definedName name="h4a1t" localSheetId="26">#REF!</definedName>
    <definedName name="h4a1t" localSheetId="44">#REF!</definedName>
    <definedName name="h4a1t" localSheetId="43">#REF!</definedName>
    <definedName name="h4a1t" localSheetId="42">#REF!</definedName>
    <definedName name="h4a1t">#REF!</definedName>
    <definedName name="h4a2p" localSheetId="14">#REF!</definedName>
    <definedName name="h4a2p" localSheetId="4">#REF!</definedName>
    <definedName name="h4a2p" localSheetId="13">#REF!</definedName>
    <definedName name="h4a2p" localSheetId="34">#REF!</definedName>
    <definedName name="h4a2p" localSheetId="35">#REF!</definedName>
    <definedName name="h4a2p" localSheetId="46">#REF!</definedName>
    <definedName name="h4a2p" localSheetId="40">#REF!</definedName>
    <definedName name="h4a2p" localSheetId="3">#REF!</definedName>
    <definedName name="h4a2p" localSheetId="12">#REF!</definedName>
    <definedName name="h4a2p" localSheetId="15">#REF!</definedName>
    <definedName name="h4a2p" localSheetId="25">#REF!</definedName>
    <definedName name="h4a2p" localSheetId="26">#REF!</definedName>
    <definedName name="h4a2p" localSheetId="44">#REF!</definedName>
    <definedName name="h4a2p" localSheetId="43">#REF!</definedName>
    <definedName name="h4a2p" localSheetId="42">#REF!</definedName>
    <definedName name="h4a2p">#REF!</definedName>
    <definedName name="h4a2t" localSheetId="14">#REF!</definedName>
    <definedName name="h4a2t" localSheetId="4">#REF!</definedName>
    <definedName name="h4a2t" localSheetId="13">#REF!</definedName>
    <definedName name="h4a2t" localSheetId="34">#REF!</definedName>
    <definedName name="h4a2t" localSheetId="35">#REF!</definedName>
    <definedName name="h4a2t" localSheetId="46">#REF!</definedName>
    <definedName name="h4a2t" localSheetId="40">#REF!</definedName>
    <definedName name="h4a2t" localSheetId="3">#REF!</definedName>
    <definedName name="h4a2t" localSheetId="12">#REF!</definedName>
    <definedName name="h4a2t" localSheetId="15">#REF!</definedName>
    <definedName name="h4a2t" localSheetId="25">#REF!</definedName>
    <definedName name="h4a2t" localSheetId="26">#REF!</definedName>
    <definedName name="h4a2t" localSheetId="44">#REF!</definedName>
    <definedName name="h4a2t" localSheetId="43">#REF!</definedName>
    <definedName name="h4a2t" localSheetId="42">#REF!</definedName>
    <definedName name="h4a2t">#REF!</definedName>
    <definedName name="H4AAL" localSheetId="38">[26]INPUT!#REF!</definedName>
    <definedName name="H4AAL" localSheetId="4">[26]INPUT!#REF!</definedName>
    <definedName name="H4AAL" localSheetId="13">[26]INPUT!#REF!</definedName>
    <definedName name="H4AAL" localSheetId="28">[26]INPUT!#REF!</definedName>
    <definedName name="H4AAL" localSheetId="34">[26]INPUT!#REF!</definedName>
    <definedName name="H4AAL" localSheetId="35">[26]INPUT!#REF!</definedName>
    <definedName name="H4AAL" localSheetId="46">[26]INPUT!#REF!</definedName>
    <definedName name="H4AAL" localSheetId="40">[26]INPUT!#REF!</definedName>
    <definedName name="H4AAL" localSheetId="3">[26]INPUT!#REF!</definedName>
    <definedName name="H4AAL" localSheetId="12">[26]INPUT!#REF!</definedName>
    <definedName name="H4AAL" localSheetId="15">[26]INPUT!#REF!</definedName>
    <definedName name="H4AAL" localSheetId="26">[26]INPUT!#REF!</definedName>
    <definedName name="H4AAL" localSheetId="44">[26]INPUT!#REF!</definedName>
    <definedName name="H4AAL" localSheetId="45">[26]INPUT!#REF!</definedName>
    <definedName name="H4AAL" localSheetId="43">[26]INPUT!#REF!</definedName>
    <definedName name="H4AAL" localSheetId="42">[26]INPUT!#REF!</definedName>
    <definedName name="H4AAL">[26]INPUT!#REF!</definedName>
    <definedName name="H4AAR" localSheetId="4">[26]INPUT!#REF!</definedName>
    <definedName name="H4AAR" localSheetId="13">[26]INPUT!#REF!</definedName>
    <definedName name="H4AAR" localSheetId="35">[26]INPUT!#REF!</definedName>
    <definedName name="H4AAR" localSheetId="46">[26]INPUT!#REF!</definedName>
    <definedName name="H4AAR" localSheetId="40">[26]INPUT!#REF!</definedName>
    <definedName name="H4AAR" localSheetId="3">[26]INPUT!#REF!</definedName>
    <definedName name="H4AAR" localSheetId="12">[26]INPUT!#REF!</definedName>
    <definedName name="H4AAR" localSheetId="15">[26]INPUT!#REF!</definedName>
    <definedName name="H4AAR" localSheetId="44">[26]INPUT!#REF!</definedName>
    <definedName name="H4AAR" localSheetId="43">[26]INPUT!#REF!</definedName>
    <definedName name="H4AAR" localSheetId="42">[26]INPUT!#REF!</definedName>
    <definedName name="H4AAR">[26]INPUT!#REF!</definedName>
    <definedName name="H4ABL" localSheetId="4">[26]INPUT!#REF!</definedName>
    <definedName name="H4ABL" localSheetId="13">[26]INPUT!#REF!</definedName>
    <definedName name="H4ABL" localSheetId="35">[26]INPUT!#REF!</definedName>
    <definedName name="H4ABL" localSheetId="46">[26]INPUT!#REF!</definedName>
    <definedName name="H4ABL" localSheetId="40">[26]INPUT!#REF!</definedName>
    <definedName name="H4ABL" localSheetId="3">[26]INPUT!#REF!</definedName>
    <definedName name="H4ABL" localSheetId="12">[26]INPUT!#REF!</definedName>
    <definedName name="H4ABL" localSheetId="15">[26]INPUT!#REF!</definedName>
    <definedName name="H4ABL" localSheetId="44">[26]INPUT!#REF!</definedName>
    <definedName name="H4ABL" localSheetId="43">[26]INPUT!#REF!</definedName>
    <definedName name="H4ABL" localSheetId="42">[26]INPUT!#REF!</definedName>
    <definedName name="H4ABL">[26]INPUT!#REF!</definedName>
    <definedName name="H4ABR" localSheetId="4">[26]INPUT!#REF!</definedName>
    <definedName name="H4ABR" localSheetId="13">[26]INPUT!#REF!</definedName>
    <definedName name="H4ABR" localSheetId="35">[26]INPUT!#REF!</definedName>
    <definedName name="H4ABR" localSheetId="46">[26]INPUT!#REF!</definedName>
    <definedName name="H4ABR" localSheetId="40">[26]INPUT!#REF!</definedName>
    <definedName name="H4ABR" localSheetId="3">[26]INPUT!#REF!</definedName>
    <definedName name="H4ABR" localSheetId="12">[26]INPUT!#REF!</definedName>
    <definedName name="H4ABR" localSheetId="15">[26]INPUT!#REF!</definedName>
    <definedName name="H4ABR" localSheetId="44">[26]INPUT!#REF!</definedName>
    <definedName name="H4ABR" localSheetId="43">[26]INPUT!#REF!</definedName>
    <definedName name="H4ABR" localSheetId="42">[26]INPUT!#REF!</definedName>
    <definedName name="H4ABR">[26]INPUT!#REF!</definedName>
    <definedName name="H4ACL" localSheetId="4">[26]INPUT!#REF!</definedName>
    <definedName name="H4ACL" localSheetId="13">[26]INPUT!#REF!</definedName>
    <definedName name="H4ACL" localSheetId="35">[26]INPUT!#REF!</definedName>
    <definedName name="H4ACL" localSheetId="46">[26]INPUT!#REF!</definedName>
    <definedName name="H4ACL" localSheetId="40">[26]INPUT!#REF!</definedName>
    <definedName name="H4ACL" localSheetId="3">[26]INPUT!#REF!</definedName>
    <definedName name="H4ACL" localSheetId="12">[26]INPUT!#REF!</definedName>
    <definedName name="H4ACL" localSheetId="15">[26]INPUT!#REF!</definedName>
    <definedName name="H4ACL" localSheetId="44">[26]INPUT!#REF!</definedName>
    <definedName name="H4ACL" localSheetId="43">[26]INPUT!#REF!</definedName>
    <definedName name="H4ACL" localSheetId="42">[26]INPUT!#REF!</definedName>
    <definedName name="H4ACL">[26]INPUT!#REF!</definedName>
    <definedName name="H4ACR" localSheetId="4">[26]INPUT!#REF!</definedName>
    <definedName name="H4ACR" localSheetId="13">[26]INPUT!#REF!</definedName>
    <definedName name="H4ACR" localSheetId="35">[26]INPUT!#REF!</definedName>
    <definedName name="H4ACR" localSheetId="46">[26]INPUT!#REF!</definedName>
    <definedName name="H4ACR" localSheetId="40">[26]INPUT!#REF!</definedName>
    <definedName name="H4ACR" localSheetId="3">[26]INPUT!#REF!</definedName>
    <definedName name="H4ACR" localSheetId="12">[26]INPUT!#REF!</definedName>
    <definedName name="H4ACR" localSheetId="15">[26]INPUT!#REF!</definedName>
    <definedName name="H4ACR" localSheetId="44">[26]INPUT!#REF!</definedName>
    <definedName name="H4ACR" localSheetId="43">[26]INPUT!#REF!</definedName>
    <definedName name="H4ACR" localSheetId="42">[26]INPUT!#REF!</definedName>
    <definedName name="H4ACR">[26]INPUT!#REF!</definedName>
    <definedName name="H4ADL" localSheetId="4">[26]INPUT!#REF!</definedName>
    <definedName name="H4ADL" localSheetId="13">[26]INPUT!#REF!</definedName>
    <definedName name="H4ADL" localSheetId="35">[26]INPUT!#REF!</definedName>
    <definedName name="H4ADL" localSheetId="46">[26]INPUT!#REF!</definedName>
    <definedName name="H4ADL" localSheetId="40">[26]INPUT!#REF!</definedName>
    <definedName name="H4ADL" localSheetId="3">[26]INPUT!#REF!</definedName>
    <definedName name="H4ADL" localSheetId="12">[26]INPUT!#REF!</definedName>
    <definedName name="H4ADL" localSheetId="15">[26]INPUT!#REF!</definedName>
    <definedName name="H4ADL" localSheetId="44">[26]INPUT!#REF!</definedName>
    <definedName name="H4ADL" localSheetId="43">[26]INPUT!#REF!</definedName>
    <definedName name="H4ADL" localSheetId="42">[26]INPUT!#REF!</definedName>
    <definedName name="H4ADL">[26]INPUT!#REF!</definedName>
    <definedName name="H4ADR" localSheetId="4">[26]INPUT!#REF!</definedName>
    <definedName name="H4ADR" localSheetId="13">[26]INPUT!#REF!</definedName>
    <definedName name="H4ADR" localSheetId="35">[26]INPUT!#REF!</definedName>
    <definedName name="H4ADR" localSheetId="46">[26]INPUT!#REF!</definedName>
    <definedName name="H4ADR" localSheetId="40">[26]INPUT!#REF!</definedName>
    <definedName name="H4ADR" localSheetId="3">[26]INPUT!#REF!</definedName>
    <definedName name="H4ADR" localSheetId="12">[26]INPUT!#REF!</definedName>
    <definedName name="H4ADR" localSheetId="15">[26]INPUT!#REF!</definedName>
    <definedName name="H4ADR" localSheetId="44">[26]INPUT!#REF!</definedName>
    <definedName name="H4ADR" localSheetId="43">[26]INPUT!#REF!</definedName>
    <definedName name="H4ADR" localSheetId="42">[26]INPUT!#REF!</definedName>
    <definedName name="H4ADR">[26]INPUT!#REF!</definedName>
    <definedName name="H4AEL" localSheetId="4">[26]INPUT!#REF!</definedName>
    <definedName name="H4AEL" localSheetId="13">[26]INPUT!#REF!</definedName>
    <definedName name="H4AEL" localSheetId="35">[26]INPUT!#REF!</definedName>
    <definedName name="H4AEL" localSheetId="46">[26]INPUT!#REF!</definedName>
    <definedName name="H4AEL" localSheetId="40">[26]INPUT!#REF!</definedName>
    <definedName name="H4AEL" localSheetId="3">[26]INPUT!#REF!</definedName>
    <definedName name="H4AEL" localSheetId="12">[26]INPUT!#REF!</definedName>
    <definedName name="H4AEL" localSheetId="15">[26]INPUT!#REF!</definedName>
    <definedName name="H4AEL" localSheetId="44">[26]INPUT!#REF!</definedName>
    <definedName name="H4AEL" localSheetId="43">[26]INPUT!#REF!</definedName>
    <definedName name="H4AEL" localSheetId="42">[26]INPUT!#REF!</definedName>
    <definedName name="H4AEL">[26]INPUT!#REF!</definedName>
    <definedName name="H4AER" localSheetId="4">[26]INPUT!#REF!</definedName>
    <definedName name="H4AER" localSheetId="13">[26]INPUT!#REF!</definedName>
    <definedName name="H4AER" localSheetId="35">[26]INPUT!#REF!</definedName>
    <definedName name="H4AER" localSheetId="46">[26]INPUT!#REF!</definedName>
    <definedName name="H4AER" localSheetId="40">[26]INPUT!#REF!</definedName>
    <definedName name="H4AER" localSheetId="3">[26]INPUT!#REF!</definedName>
    <definedName name="H4AER" localSheetId="12">[26]INPUT!#REF!</definedName>
    <definedName name="H4AER" localSheetId="15">[26]INPUT!#REF!</definedName>
    <definedName name="H4AER" localSheetId="44">[26]INPUT!#REF!</definedName>
    <definedName name="H4AER" localSheetId="43">[26]INPUT!#REF!</definedName>
    <definedName name="H4AER" localSheetId="42">[26]INPUT!#REF!</definedName>
    <definedName name="H4AER">[26]INPUT!#REF!</definedName>
    <definedName name="H4AFL" localSheetId="4">[26]INPUT!#REF!</definedName>
    <definedName name="H4AFL" localSheetId="13">[26]INPUT!#REF!</definedName>
    <definedName name="H4AFL" localSheetId="35">[26]INPUT!#REF!</definedName>
    <definedName name="H4AFL" localSheetId="46">[26]INPUT!#REF!</definedName>
    <definedName name="H4AFL" localSheetId="40">[26]INPUT!#REF!</definedName>
    <definedName name="H4AFL" localSheetId="3">[26]INPUT!#REF!</definedName>
    <definedName name="H4AFL" localSheetId="12">[26]INPUT!#REF!</definedName>
    <definedName name="H4AFL" localSheetId="15">[26]INPUT!#REF!</definedName>
    <definedName name="H4AFL" localSheetId="44">[26]INPUT!#REF!</definedName>
    <definedName name="H4AFL" localSheetId="43">[26]INPUT!#REF!</definedName>
    <definedName name="H4AFL" localSheetId="42">[26]INPUT!#REF!</definedName>
    <definedName name="H4AFL">[26]INPUT!#REF!</definedName>
    <definedName name="H4AFR" localSheetId="4">[26]INPUT!#REF!</definedName>
    <definedName name="H4AFR" localSheetId="13">[26]INPUT!#REF!</definedName>
    <definedName name="H4AFR" localSheetId="35">[26]INPUT!#REF!</definedName>
    <definedName name="H4AFR" localSheetId="46">[26]INPUT!#REF!</definedName>
    <definedName name="H4AFR" localSheetId="40">[26]INPUT!#REF!</definedName>
    <definedName name="H4AFR" localSheetId="3">[26]INPUT!#REF!</definedName>
    <definedName name="H4AFR" localSheetId="12">[26]INPUT!#REF!</definedName>
    <definedName name="H4AFR" localSheetId="15">[26]INPUT!#REF!</definedName>
    <definedName name="H4AFR" localSheetId="44">[26]INPUT!#REF!</definedName>
    <definedName name="H4AFR" localSheetId="43">[26]INPUT!#REF!</definedName>
    <definedName name="H4AFR" localSheetId="42">[26]INPUT!#REF!</definedName>
    <definedName name="H4AFR">[26]INPUT!#REF!</definedName>
    <definedName name="H4AGL" localSheetId="4">[26]INPUT!#REF!</definedName>
    <definedName name="H4AGL" localSheetId="13">[26]INPUT!#REF!</definedName>
    <definedName name="H4AGL" localSheetId="35">[26]INPUT!#REF!</definedName>
    <definedName name="H4AGL" localSheetId="46">[26]INPUT!#REF!</definedName>
    <definedName name="H4AGL" localSheetId="40">[26]INPUT!#REF!</definedName>
    <definedName name="H4AGL" localSheetId="3">[26]INPUT!#REF!</definedName>
    <definedName name="H4AGL" localSheetId="12">[26]INPUT!#REF!</definedName>
    <definedName name="H4AGL" localSheetId="15">[26]INPUT!#REF!</definedName>
    <definedName name="H4AGL" localSheetId="44">[26]INPUT!#REF!</definedName>
    <definedName name="H4AGL" localSheetId="43">[26]INPUT!#REF!</definedName>
    <definedName name="H4AGL" localSheetId="42">[26]INPUT!#REF!</definedName>
    <definedName name="H4AGL">[26]INPUT!#REF!</definedName>
    <definedName name="H4AGR" localSheetId="4">[26]INPUT!#REF!</definedName>
    <definedName name="H4AGR" localSheetId="13">[26]INPUT!#REF!</definedName>
    <definedName name="H4AGR" localSheetId="35">[26]INPUT!#REF!</definedName>
    <definedName name="H4AGR" localSheetId="46">[26]INPUT!#REF!</definedName>
    <definedName name="H4AGR" localSheetId="40">[26]INPUT!#REF!</definedName>
    <definedName name="H4AGR" localSheetId="3">[26]INPUT!#REF!</definedName>
    <definedName name="H4AGR" localSheetId="12">[26]INPUT!#REF!</definedName>
    <definedName name="H4AGR" localSheetId="15">[26]INPUT!#REF!</definedName>
    <definedName name="H4AGR" localSheetId="44">[26]INPUT!#REF!</definedName>
    <definedName name="H4AGR" localSheetId="43">[26]INPUT!#REF!</definedName>
    <definedName name="H4AGR" localSheetId="42">[26]INPUT!#REF!</definedName>
    <definedName name="H4AGR">[26]INPUT!#REF!</definedName>
    <definedName name="H4BAL" localSheetId="4">[26]INPUT!#REF!</definedName>
    <definedName name="H4BAL" localSheetId="13">[26]INPUT!#REF!</definedName>
    <definedName name="H4BAL" localSheetId="35">[26]INPUT!#REF!</definedName>
    <definedName name="H4BAL" localSheetId="46">[26]INPUT!#REF!</definedName>
    <definedName name="H4BAL" localSheetId="40">[26]INPUT!#REF!</definedName>
    <definedName name="H4BAL" localSheetId="3">[26]INPUT!#REF!</definedName>
    <definedName name="H4BAL" localSheetId="12">[26]INPUT!#REF!</definedName>
    <definedName name="H4BAL" localSheetId="15">[26]INPUT!#REF!</definedName>
    <definedName name="H4BAL" localSheetId="44">[26]INPUT!#REF!</definedName>
    <definedName name="H4BAL" localSheetId="43">[26]INPUT!#REF!</definedName>
    <definedName name="H4BAL" localSheetId="42">[26]INPUT!#REF!</definedName>
    <definedName name="H4BAL">[26]INPUT!#REF!</definedName>
    <definedName name="H4BAR" localSheetId="4">[26]INPUT!#REF!</definedName>
    <definedName name="H4BAR" localSheetId="13">[26]INPUT!#REF!</definedName>
    <definedName name="H4BAR" localSheetId="35">[26]INPUT!#REF!</definedName>
    <definedName name="H4BAR" localSheetId="46">[26]INPUT!#REF!</definedName>
    <definedName name="H4BAR" localSheetId="40">[26]INPUT!#REF!</definedName>
    <definedName name="H4BAR" localSheetId="3">[26]INPUT!#REF!</definedName>
    <definedName name="H4BAR" localSheetId="12">[26]INPUT!#REF!</definedName>
    <definedName name="H4BAR" localSheetId="15">[26]INPUT!#REF!</definedName>
    <definedName name="H4BAR" localSheetId="44">[26]INPUT!#REF!</definedName>
    <definedName name="H4BAR" localSheetId="43">[26]INPUT!#REF!</definedName>
    <definedName name="H4BAR" localSheetId="42">[26]INPUT!#REF!</definedName>
    <definedName name="H4BAR">[26]INPUT!#REF!</definedName>
    <definedName name="H4BBL" localSheetId="4">[26]INPUT!#REF!</definedName>
    <definedName name="H4BBL" localSheetId="13">[26]INPUT!#REF!</definedName>
    <definedName name="H4BBL" localSheetId="35">[26]INPUT!#REF!</definedName>
    <definedName name="H4BBL" localSheetId="46">[26]INPUT!#REF!</definedName>
    <definedName name="H4BBL" localSheetId="40">[26]INPUT!#REF!</definedName>
    <definedName name="H4BBL" localSheetId="3">[26]INPUT!#REF!</definedName>
    <definedName name="H4BBL" localSheetId="12">[26]INPUT!#REF!</definedName>
    <definedName name="H4BBL" localSheetId="15">[26]INPUT!#REF!</definedName>
    <definedName name="H4BBL" localSheetId="44">[26]INPUT!#REF!</definedName>
    <definedName name="H4BBL" localSheetId="43">[26]INPUT!#REF!</definedName>
    <definedName name="H4BBL" localSheetId="42">[26]INPUT!#REF!</definedName>
    <definedName name="H4BBL">[26]INPUT!#REF!</definedName>
    <definedName name="H4BBR" localSheetId="4">[26]INPUT!#REF!</definedName>
    <definedName name="H4BBR" localSheetId="13">[26]INPUT!#REF!</definedName>
    <definedName name="H4BBR" localSheetId="35">[26]INPUT!#REF!</definedName>
    <definedName name="H4BBR" localSheetId="46">[26]INPUT!#REF!</definedName>
    <definedName name="H4BBR" localSheetId="40">[26]INPUT!#REF!</definedName>
    <definedName name="H4BBR" localSheetId="3">[26]INPUT!#REF!</definedName>
    <definedName name="H4BBR" localSheetId="12">[26]INPUT!#REF!</definedName>
    <definedName name="H4BBR" localSheetId="15">[26]INPUT!#REF!</definedName>
    <definedName name="H4BBR" localSheetId="44">[26]INPUT!#REF!</definedName>
    <definedName name="H4BBR" localSheetId="43">[26]INPUT!#REF!</definedName>
    <definedName name="H4BBR" localSheetId="42">[26]INPUT!#REF!</definedName>
    <definedName name="H4BBR">[26]INPUT!#REF!</definedName>
    <definedName name="H4CAL" localSheetId="4">[26]INPUT!#REF!</definedName>
    <definedName name="H4CAL" localSheetId="13">[26]INPUT!#REF!</definedName>
    <definedName name="H4CAL" localSheetId="35">[26]INPUT!#REF!</definedName>
    <definedName name="H4CAL" localSheetId="46">[26]INPUT!#REF!</definedName>
    <definedName name="H4CAL" localSheetId="40">[26]INPUT!#REF!</definedName>
    <definedName name="H4CAL" localSheetId="3">[26]INPUT!#REF!</definedName>
    <definedName name="H4CAL" localSheetId="12">[26]INPUT!#REF!</definedName>
    <definedName name="H4CAL" localSheetId="15">[26]INPUT!#REF!</definedName>
    <definedName name="H4CAL" localSheetId="44">[26]INPUT!#REF!</definedName>
    <definedName name="H4CAL" localSheetId="43">[26]INPUT!#REF!</definedName>
    <definedName name="H4CAL" localSheetId="42">[26]INPUT!#REF!</definedName>
    <definedName name="H4CAL">[26]INPUT!#REF!</definedName>
    <definedName name="H4CAR" localSheetId="4">[26]INPUT!#REF!</definedName>
    <definedName name="H4CAR" localSheetId="13">[26]INPUT!#REF!</definedName>
    <definedName name="H4CAR" localSheetId="35">[26]INPUT!#REF!</definedName>
    <definedName name="H4CAR" localSheetId="46">[26]INPUT!#REF!</definedName>
    <definedName name="H4CAR" localSheetId="40">[26]INPUT!#REF!</definedName>
    <definedName name="H4CAR" localSheetId="3">[26]INPUT!#REF!</definedName>
    <definedName name="H4CAR" localSheetId="12">[26]INPUT!#REF!</definedName>
    <definedName name="H4CAR" localSheetId="15">[26]INPUT!#REF!</definedName>
    <definedName name="H4CAR" localSheetId="44">[26]INPUT!#REF!</definedName>
    <definedName name="H4CAR" localSheetId="43">[26]INPUT!#REF!</definedName>
    <definedName name="H4CAR" localSheetId="42">[26]INPUT!#REF!</definedName>
    <definedName name="H4CAR">[26]INPUT!#REF!</definedName>
    <definedName name="H4CBL" localSheetId="4">[26]INPUT!#REF!</definedName>
    <definedName name="H4CBL" localSheetId="13">[26]INPUT!#REF!</definedName>
    <definedName name="H4CBL" localSheetId="35">[26]INPUT!#REF!</definedName>
    <definedName name="H4CBL" localSheetId="46">[26]INPUT!#REF!</definedName>
    <definedName name="H4CBL" localSheetId="40">[26]INPUT!#REF!</definedName>
    <definedName name="H4CBL" localSheetId="3">[26]INPUT!#REF!</definedName>
    <definedName name="H4CBL" localSheetId="12">[26]INPUT!#REF!</definedName>
    <definedName name="H4CBL" localSheetId="15">[26]INPUT!#REF!</definedName>
    <definedName name="H4CBL" localSheetId="44">[26]INPUT!#REF!</definedName>
    <definedName name="H4CBL" localSheetId="43">[26]INPUT!#REF!</definedName>
    <definedName name="H4CBL" localSheetId="42">[26]INPUT!#REF!</definedName>
    <definedName name="H4CBL">[26]INPUT!#REF!</definedName>
    <definedName name="H4CBR" localSheetId="4">[26]INPUT!#REF!</definedName>
    <definedName name="H4CBR" localSheetId="13">[26]INPUT!#REF!</definedName>
    <definedName name="H4CBR" localSheetId="35">[26]INPUT!#REF!</definedName>
    <definedName name="H4CBR" localSheetId="46">[26]INPUT!#REF!</definedName>
    <definedName name="H4CBR" localSheetId="40">[26]INPUT!#REF!</definedName>
    <definedName name="H4CBR" localSheetId="3">[26]INPUT!#REF!</definedName>
    <definedName name="H4CBR" localSheetId="12">[26]INPUT!#REF!</definedName>
    <definedName name="H4CBR" localSheetId="15">[26]INPUT!#REF!</definedName>
    <definedName name="H4CBR" localSheetId="44">[26]INPUT!#REF!</definedName>
    <definedName name="H4CBR" localSheetId="43">[26]INPUT!#REF!</definedName>
    <definedName name="H4CBR" localSheetId="42">[26]INPUT!#REF!</definedName>
    <definedName name="H4CBR">[26]INPUT!#REF!</definedName>
    <definedName name="H4CCL" localSheetId="4">[26]INPUT!#REF!</definedName>
    <definedName name="H4CCL" localSheetId="13">[26]INPUT!#REF!</definedName>
    <definedName name="H4CCL" localSheetId="35">[26]INPUT!#REF!</definedName>
    <definedName name="H4CCL" localSheetId="46">[26]INPUT!#REF!</definedName>
    <definedName name="H4CCL" localSheetId="40">[26]INPUT!#REF!</definedName>
    <definedName name="H4CCL" localSheetId="3">[26]INPUT!#REF!</definedName>
    <definedName name="H4CCL" localSheetId="12">[26]INPUT!#REF!</definedName>
    <definedName name="H4CCL" localSheetId="15">[26]INPUT!#REF!</definedName>
    <definedName name="H4CCL" localSheetId="44">[26]INPUT!#REF!</definedName>
    <definedName name="H4CCL" localSheetId="43">[26]INPUT!#REF!</definedName>
    <definedName name="H4CCL" localSheetId="42">[26]INPUT!#REF!</definedName>
    <definedName name="H4CCL">[26]INPUT!#REF!</definedName>
    <definedName name="H4CCR" localSheetId="4">[26]INPUT!#REF!</definedName>
    <definedName name="H4CCR" localSheetId="13">[26]INPUT!#REF!</definedName>
    <definedName name="H4CCR" localSheetId="35">[26]INPUT!#REF!</definedName>
    <definedName name="H4CCR" localSheetId="46">[26]INPUT!#REF!</definedName>
    <definedName name="H4CCR" localSheetId="40">[26]INPUT!#REF!</definedName>
    <definedName name="H4CCR" localSheetId="3">[26]INPUT!#REF!</definedName>
    <definedName name="H4CCR" localSheetId="12">[26]INPUT!#REF!</definedName>
    <definedName name="H4CCR" localSheetId="15">[26]INPUT!#REF!</definedName>
    <definedName name="H4CCR" localSheetId="44">[26]INPUT!#REF!</definedName>
    <definedName name="H4CCR" localSheetId="43">[26]INPUT!#REF!</definedName>
    <definedName name="H4CCR" localSheetId="42">[26]INPUT!#REF!</definedName>
    <definedName name="H4CCR">[26]INPUT!#REF!</definedName>
    <definedName name="H4D1L" localSheetId="4">[26]INPUT!#REF!</definedName>
    <definedName name="H4D1L" localSheetId="13">[26]INPUT!#REF!</definedName>
    <definedName name="H4D1L" localSheetId="35">[26]INPUT!#REF!</definedName>
    <definedName name="H4D1L" localSheetId="46">[26]INPUT!#REF!</definedName>
    <definedName name="H4D1L" localSheetId="40">[26]INPUT!#REF!</definedName>
    <definedName name="H4D1L" localSheetId="3">[26]INPUT!#REF!</definedName>
    <definedName name="H4D1L" localSheetId="12">[26]INPUT!#REF!</definedName>
    <definedName name="H4D1L" localSheetId="15">[26]INPUT!#REF!</definedName>
    <definedName name="H4D1L" localSheetId="44">[26]INPUT!#REF!</definedName>
    <definedName name="H4D1L" localSheetId="43">[26]INPUT!#REF!</definedName>
    <definedName name="H4D1L" localSheetId="42">[26]INPUT!#REF!</definedName>
    <definedName name="H4D1L">[26]INPUT!#REF!</definedName>
    <definedName name="H4D1R" localSheetId="4">[26]INPUT!#REF!</definedName>
    <definedName name="H4D1R" localSheetId="13">[26]INPUT!#REF!</definedName>
    <definedName name="H4D1R" localSheetId="35">[26]INPUT!#REF!</definedName>
    <definedName name="H4D1R" localSheetId="46">[26]INPUT!#REF!</definedName>
    <definedName name="H4D1R" localSheetId="40">[26]INPUT!#REF!</definedName>
    <definedName name="H4D1R" localSheetId="3">[26]INPUT!#REF!</definedName>
    <definedName name="H4D1R" localSheetId="12">[26]INPUT!#REF!</definedName>
    <definedName name="H4D1R" localSheetId="15">[26]INPUT!#REF!</definedName>
    <definedName name="H4D1R" localSheetId="44">[26]INPUT!#REF!</definedName>
    <definedName name="H4D1R" localSheetId="43">[26]INPUT!#REF!</definedName>
    <definedName name="H4D1R" localSheetId="42">[26]INPUT!#REF!</definedName>
    <definedName name="H4D1R">[26]INPUT!#REF!</definedName>
    <definedName name="H4D2L" localSheetId="4">[26]INPUT!#REF!</definedName>
    <definedName name="H4D2L" localSheetId="13">[26]INPUT!#REF!</definedName>
    <definedName name="H4D2L" localSheetId="35">[26]INPUT!#REF!</definedName>
    <definedName name="H4D2L" localSheetId="46">[26]INPUT!#REF!</definedName>
    <definedName name="H4D2L" localSheetId="40">[26]INPUT!#REF!</definedName>
    <definedName name="H4D2L" localSheetId="3">[26]INPUT!#REF!</definedName>
    <definedName name="H4D2L" localSheetId="12">[26]INPUT!#REF!</definedName>
    <definedName name="H4D2L" localSheetId="15">[26]INPUT!#REF!</definedName>
    <definedName name="H4D2L" localSheetId="44">[26]INPUT!#REF!</definedName>
    <definedName name="H4D2L" localSheetId="43">[26]INPUT!#REF!</definedName>
    <definedName name="H4D2L" localSheetId="42">[26]INPUT!#REF!</definedName>
    <definedName name="H4D2L">[26]INPUT!#REF!</definedName>
    <definedName name="H4D2R" localSheetId="4">[26]INPUT!#REF!</definedName>
    <definedName name="H4D2R" localSheetId="13">[26]INPUT!#REF!</definedName>
    <definedName name="H4D2R" localSheetId="35">[26]INPUT!#REF!</definedName>
    <definedName name="H4D2R" localSheetId="46">[26]INPUT!#REF!</definedName>
    <definedName name="H4D2R" localSheetId="40">[26]INPUT!#REF!</definedName>
    <definedName name="H4D2R" localSheetId="3">[26]INPUT!#REF!</definedName>
    <definedName name="H4D2R" localSheetId="12">[26]INPUT!#REF!</definedName>
    <definedName name="H4D2R" localSheetId="15">[26]INPUT!#REF!</definedName>
    <definedName name="H4D2R" localSheetId="44">[26]INPUT!#REF!</definedName>
    <definedName name="H4D2R" localSheetId="43">[26]INPUT!#REF!</definedName>
    <definedName name="H4D2R" localSheetId="42">[26]INPUT!#REF!</definedName>
    <definedName name="H4D2R">[26]INPUT!#REF!</definedName>
    <definedName name="H4D3L" localSheetId="4">[26]INPUT!#REF!</definedName>
    <definedName name="H4D3L" localSheetId="13">[26]INPUT!#REF!</definedName>
    <definedName name="H4D3L" localSheetId="35">[26]INPUT!#REF!</definedName>
    <definedName name="H4D3L" localSheetId="46">[26]INPUT!#REF!</definedName>
    <definedName name="H4D3L" localSheetId="40">[26]INPUT!#REF!</definedName>
    <definedName name="H4D3L" localSheetId="3">[26]INPUT!#REF!</definedName>
    <definedName name="H4D3L" localSheetId="12">[26]INPUT!#REF!</definedName>
    <definedName name="H4D3L" localSheetId="15">[26]INPUT!#REF!</definedName>
    <definedName name="H4D3L" localSheetId="44">[26]INPUT!#REF!</definedName>
    <definedName name="H4D3L" localSheetId="43">[26]INPUT!#REF!</definedName>
    <definedName name="H4D3L" localSheetId="42">[26]INPUT!#REF!</definedName>
    <definedName name="H4D3L">[26]INPUT!#REF!</definedName>
    <definedName name="H4D3R" localSheetId="4">[26]INPUT!#REF!</definedName>
    <definedName name="H4D3R" localSheetId="13">[26]INPUT!#REF!</definedName>
    <definedName name="H4D3R" localSheetId="35">[26]INPUT!#REF!</definedName>
    <definedName name="H4D3R" localSheetId="46">[26]INPUT!#REF!</definedName>
    <definedName name="H4D3R" localSheetId="40">[26]INPUT!#REF!</definedName>
    <definedName name="H4D3R" localSheetId="3">[26]INPUT!#REF!</definedName>
    <definedName name="H4D3R" localSheetId="12">[26]INPUT!#REF!</definedName>
    <definedName name="H4D3R" localSheetId="15">[26]INPUT!#REF!</definedName>
    <definedName name="H4D3R" localSheetId="44">[26]INPUT!#REF!</definedName>
    <definedName name="H4D3R" localSheetId="43">[26]INPUT!#REF!</definedName>
    <definedName name="H4D3R" localSheetId="42">[26]INPUT!#REF!</definedName>
    <definedName name="H4D3R">[26]INPUT!#REF!</definedName>
    <definedName name="H4H" localSheetId="14">#REF!</definedName>
    <definedName name="H4H" localSheetId="4">#REF!</definedName>
    <definedName name="H4H" localSheetId="13">#REF!</definedName>
    <definedName name="H4H" localSheetId="34">#REF!</definedName>
    <definedName name="H4H" localSheetId="35">#REF!</definedName>
    <definedName name="H4H" localSheetId="46">#REF!</definedName>
    <definedName name="H4H" localSheetId="40">#REF!</definedName>
    <definedName name="H4H" localSheetId="3">#REF!</definedName>
    <definedName name="H4H" localSheetId="12">#REF!</definedName>
    <definedName name="H4H" localSheetId="15">#REF!</definedName>
    <definedName name="H4H" localSheetId="25">#REF!</definedName>
    <definedName name="H4H" localSheetId="26">#REF!</definedName>
    <definedName name="H4H" localSheetId="44">#REF!</definedName>
    <definedName name="H4H" localSheetId="50">#REF!</definedName>
    <definedName name="H4H" localSheetId="43">#REF!</definedName>
    <definedName name="H4H" localSheetId="42">#REF!</definedName>
    <definedName name="H4H">#REF!</definedName>
    <definedName name="H4L" localSheetId="4">[13]법면블럭!#REF!</definedName>
    <definedName name="H4L" localSheetId="13">[13]법면블럭!#REF!</definedName>
    <definedName name="H4L" localSheetId="35">#REF!</definedName>
    <definedName name="H4L" localSheetId="40">#REF!</definedName>
    <definedName name="H4L" localSheetId="25">#REF!</definedName>
    <definedName name="H4L" localSheetId="26">[14]법면블럭!#REF!</definedName>
    <definedName name="H4L" localSheetId="44">#REF!</definedName>
    <definedName name="H4L" localSheetId="42">#REF!</definedName>
    <definedName name="H4L">#REF!</definedName>
    <definedName name="H4R" localSheetId="4">[13]법면블럭!#REF!</definedName>
    <definedName name="H4R" localSheetId="13">[13]법면블럭!#REF!</definedName>
    <definedName name="H4R" localSheetId="35">#REF!</definedName>
    <definedName name="H4R" localSheetId="40">#REF!</definedName>
    <definedName name="H4R" localSheetId="25">#REF!</definedName>
    <definedName name="H4R" localSheetId="26">[14]법면블럭!#REF!</definedName>
    <definedName name="H4R" localSheetId="44">#REF!</definedName>
    <definedName name="H4R" localSheetId="42">#REF!</definedName>
    <definedName name="H4R">#REF!</definedName>
    <definedName name="H5A1P" localSheetId="14">#REF!</definedName>
    <definedName name="H5A1P" localSheetId="4">#REF!</definedName>
    <definedName name="H5A1P" localSheetId="13">#REF!</definedName>
    <definedName name="H5A1P" localSheetId="34">#REF!</definedName>
    <definedName name="H5A1P" localSheetId="35">#REF!</definedName>
    <definedName name="H5A1P" localSheetId="46">#REF!</definedName>
    <definedName name="H5A1P" localSheetId="40">#REF!</definedName>
    <definedName name="H5A1P" localSheetId="3">#REF!</definedName>
    <definedName name="H5A1P" localSheetId="12">#REF!</definedName>
    <definedName name="H5A1P" localSheetId="15">#REF!</definedName>
    <definedName name="H5A1P" localSheetId="25">#REF!</definedName>
    <definedName name="H5A1P" localSheetId="26">#REF!</definedName>
    <definedName name="H5A1P" localSheetId="44">#REF!</definedName>
    <definedName name="H5A1P" localSheetId="43">#REF!</definedName>
    <definedName name="H5A1P" localSheetId="42">#REF!</definedName>
    <definedName name="H5A1P">#REF!</definedName>
    <definedName name="h5a1t" localSheetId="14">#REF!</definedName>
    <definedName name="h5a1t" localSheetId="4">#REF!</definedName>
    <definedName name="h5a1t" localSheetId="13">#REF!</definedName>
    <definedName name="h5a1t" localSheetId="34">#REF!</definedName>
    <definedName name="h5a1t" localSheetId="35">#REF!</definedName>
    <definedName name="h5a1t" localSheetId="46">#REF!</definedName>
    <definedName name="h5a1t" localSheetId="40">#REF!</definedName>
    <definedName name="h5a1t" localSheetId="3">#REF!</definedName>
    <definedName name="h5a1t" localSheetId="12">#REF!</definedName>
    <definedName name="h5a1t" localSheetId="15">#REF!</definedName>
    <definedName name="h5a1t" localSheetId="25">#REF!</definedName>
    <definedName name="h5a1t" localSheetId="26">#REF!</definedName>
    <definedName name="h5a1t" localSheetId="44">#REF!</definedName>
    <definedName name="h5a1t" localSheetId="43">#REF!</definedName>
    <definedName name="h5a1t" localSheetId="42">#REF!</definedName>
    <definedName name="h5a1t">#REF!</definedName>
    <definedName name="h5a2p" localSheetId="14">#REF!</definedName>
    <definedName name="h5a2p" localSheetId="4">#REF!</definedName>
    <definedName name="h5a2p" localSheetId="13">#REF!</definedName>
    <definedName name="h5a2p" localSheetId="34">#REF!</definedName>
    <definedName name="h5a2p" localSheetId="35">#REF!</definedName>
    <definedName name="h5a2p" localSheetId="46">#REF!</definedName>
    <definedName name="h5a2p" localSheetId="40">#REF!</definedName>
    <definedName name="h5a2p" localSheetId="3">#REF!</definedName>
    <definedName name="h5a2p" localSheetId="12">#REF!</definedName>
    <definedName name="h5a2p" localSheetId="15">#REF!</definedName>
    <definedName name="h5a2p" localSheetId="25">#REF!</definedName>
    <definedName name="h5a2p" localSheetId="26">#REF!</definedName>
    <definedName name="h5a2p" localSheetId="44">#REF!</definedName>
    <definedName name="h5a2p" localSheetId="43">#REF!</definedName>
    <definedName name="h5a2p" localSheetId="42">#REF!</definedName>
    <definedName name="h5a2p">#REF!</definedName>
    <definedName name="h5a2t" localSheetId="14">#REF!</definedName>
    <definedName name="h5a2t" localSheetId="4">#REF!</definedName>
    <definedName name="h5a2t" localSheetId="13">#REF!</definedName>
    <definedName name="h5a2t" localSheetId="34">#REF!</definedName>
    <definedName name="h5a2t" localSheetId="35">#REF!</definedName>
    <definedName name="h5a2t" localSheetId="46">#REF!</definedName>
    <definedName name="h5a2t" localSheetId="40">#REF!</definedName>
    <definedName name="h5a2t" localSheetId="3">#REF!</definedName>
    <definedName name="h5a2t" localSheetId="12">#REF!</definedName>
    <definedName name="h5a2t" localSheetId="15">#REF!</definedName>
    <definedName name="h5a2t" localSheetId="25">#REF!</definedName>
    <definedName name="h5a2t" localSheetId="26">#REF!</definedName>
    <definedName name="h5a2t" localSheetId="44">#REF!</definedName>
    <definedName name="h5a2t" localSheetId="43">#REF!</definedName>
    <definedName name="h5a2t" localSheetId="42">#REF!</definedName>
    <definedName name="h5a2t">#REF!</definedName>
    <definedName name="H5AAL" localSheetId="38">[26]INPUT!#REF!</definedName>
    <definedName name="H5AAL" localSheetId="4">[26]INPUT!#REF!</definedName>
    <definedName name="H5AAL" localSheetId="13">[26]INPUT!#REF!</definedName>
    <definedName name="H5AAL" localSheetId="28">[26]INPUT!#REF!</definedName>
    <definedName name="H5AAL" localSheetId="34">[26]INPUT!#REF!</definedName>
    <definedName name="H5AAL" localSheetId="35">[26]INPUT!#REF!</definedName>
    <definedName name="H5AAL" localSheetId="46">[26]INPUT!#REF!</definedName>
    <definedName name="H5AAL" localSheetId="40">[26]INPUT!#REF!</definedName>
    <definedName name="H5AAL" localSheetId="3">[26]INPUT!#REF!</definedName>
    <definedName name="H5AAL" localSheetId="12">[26]INPUT!#REF!</definedName>
    <definedName name="H5AAL" localSheetId="15">[26]INPUT!#REF!</definedName>
    <definedName name="H5AAL" localSheetId="26">[26]INPUT!#REF!</definedName>
    <definedName name="H5AAL" localSheetId="44">[26]INPUT!#REF!</definedName>
    <definedName name="H5AAL" localSheetId="45">[26]INPUT!#REF!</definedName>
    <definedName name="H5AAL" localSheetId="43">[26]INPUT!#REF!</definedName>
    <definedName name="H5AAL" localSheetId="42">[26]INPUT!#REF!</definedName>
    <definedName name="H5AAL">[26]INPUT!#REF!</definedName>
    <definedName name="H5AAR" localSheetId="4">[26]INPUT!#REF!</definedName>
    <definedName name="H5AAR" localSheetId="13">[26]INPUT!#REF!</definedName>
    <definedName name="H5AAR" localSheetId="35">[26]INPUT!#REF!</definedName>
    <definedName name="H5AAR" localSheetId="46">[26]INPUT!#REF!</definedName>
    <definedName name="H5AAR" localSheetId="40">[26]INPUT!#REF!</definedName>
    <definedName name="H5AAR" localSheetId="3">[26]INPUT!#REF!</definedName>
    <definedName name="H5AAR" localSheetId="12">[26]INPUT!#REF!</definedName>
    <definedName name="H5AAR" localSheetId="15">[26]INPUT!#REF!</definedName>
    <definedName name="H5AAR" localSheetId="44">[26]INPUT!#REF!</definedName>
    <definedName name="H5AAR" localSheetId="43">[26]INPUT!#REF!</definedName>
    <definedName name="H5AAR" localSheetId="42">[26]INPUT!#REF!</definedName>
    <definedName name="H5AAR">[26]INPUT!#REF!</definedName>
    <definedName name="H5ABL" localSheetId="4">[26]INPUT!#REF!</definedName>
    <definedName name="H5ABL" localSheetId="13">[26]INPUT!#REF!</definedName>
    <definedName name="H5ABL" localSheetId="35">[26]INPUT!#REF!</definedName>
    <definedName name="H5ABL" localSheetId="46">[26]INPUT!#REF!</definedName>
    <definedName name="H5ABL" localSheetId="40">[26]INPUT!#REF!</definedName>
    <definedName name="H5ABL" localSheetId="3">[26]INPUT!#REF!</definedName>
    <definedName name="H5ABL" localSheetId="12">[26]INPUT!#REF!</definedName>
    <definedName name="H5ABL" localSheetId="15">[26]INPUT!#REF!</definedName>
    <definedName name="H5ABL" localSheetId="44">[26]INPUT!#REF!</definedName>
    <definedName name="H5ABL" localSheetId="43">[26]INPUT!#REF!</definedName>
    <definedName name="H5ABL" localSheetId="42">[26]INPUT!#REF!</definedName>
    <definedName name="H5ABL">[26]INPUT!#REF!</definedName>
    <definedName name="H5ABR" localSheetId="4">[26]INPUT!#REF!</definedName>
    <definedName name="H5ABR" localSheetId="13">[26]INPUT!#REF!</definedName>
    <definedName name="H5ABR" localSheetId="35">[26]INPUT!#REF!</definedName>
    <definedName name="H5ABR" localSheetId="46">[26]INPUT!#REF!</definedName>
    <definedName name="H5ABR" localSheetId="40">[26]INPUT!#REF!</definedName>
    <definedName name="H5ABR" localSheetId="3">[26]INPUT!#REF!</definedName>
    <definedName name="H5ABR" localSheetId="12">[26]INPUT!#REF!</definedName>
    <definedName name="H5ABR" localSheetId="15">[26]INPUT!#REF!</definedName>
    <definedName name="H5ABR" localSheetId="44">[26]INPUT!#REF!</definedName>
    <definedName name="H5ABR" localSheetId="43">[26]INPUT!#REF!</definedName>
    <definedName name="H5ABR" localSheetId="42">[26]INPUT!#REF!</definedName>
    <definedName name="H5ABR">[26]INPUT!#REF!</definedName>
    <definedName name="H5ACL" localSheetId="4">[26]INPUT!#REF!</definedName>
    <definedName name="H5ACL" localSheetId="13">[26]INPUT!#REF!</definedName>
    <definedName name="H5ACL" localSheetId="35">[26]INPUT!#REF!</definedName>
    <definedName name="H5ACL" localSheetId="46">[26]INPUT!#REF!</definedName>
    <definedName name="H5ACL" localSheetId="40">[26]INPUT!#REF!</definedName>
    <definedName name="H5ACL" localSheetId="3">[26]INPUT!#REF!</definedName>
    <definedName name="H5ACL" localSheetId="12">[26]INPUT!#REF!</definedName>
    <definedName name="H5ACL" localSheetId="15">[26]INPUT!#REF!</definedName>
    <definedName name="H5ACL" localSheetId="44">[26]INPUT!#REF!</definedName>
    <definedName name="H5ACL" localSheetId="43">[26]INPUT!#REF!</definedName>
    <definedName name="H5ACL" localSheetId="42">[26]INPUT!#REF!</definedName>
    <definedName name="H5ACL">[26]INPUT!#REF!</definedName>
    <definedName name="H5ACR" localSheetId="4">[26]INPUT!#REF!</definedName>
    <definedName name="H5ACR" localSheetId="13">[26]INPUT!#REF!</definedName>
    <definedName name="H5ACR" localSheetId="35">[26]INPUT!#REF!</definedName>
    <definedName name="H5ACR" localSheetId="46">[26]INPUT!#REF!</definedName>
    <definedName name="H5ACR" localSheetId="40">[26]INPUT!#REF!</definedName>
    <definedName name="H5ACR" localSheetId="3">[26]INPUT!#REF!</definedName>
    <definedName name="H5ACR" localSheetId="12">[26]INPUT!#REF!</definedName>
    <definedName name="H5ACR" localSheetId="15">[26]INPUT!#REF!</definedName>
    <definedName name="H5ACR" localSheetId="44">[26]INPUT!#REF!</definedName>
    <definedName name="H5ACR" localSheetId="43">[26]INPUT!#REF!</definedName>
    <definedName name="H5ACR" localSheetId="42">[26]INPUT!#REF!</definedName>
    <definedName name="H5ACR">[26]INPUT!#REF!</definedName>
    <definedName name="H5ADL" localSheetId="4">[26]INPUT!#REF!</definedName>
    <definedName name="H5ADL" localSheetId="13">[26]INPUT!#REF!</definedName>
    <definedName name="H5ADL" localSheetId="35">[26]INPUT!#REF!</definedName>
    <definedName name="H5ADL" localSheetId="46">[26]INPUT!#REF!</definedName>
    <definedName name="H5ADL" localSheetId="40">[26]INPUT!#REF!</definedName>
    <definedName name="H5ADL" localSheetId="3">[26]INPUT!#REF!</definedName>
    <definedName name="H5ADL" localSheetId="12">[26]INPUT!#REF!</definedName>
    <definedName name="H5ADL" localSheetId="15">[26]INPUT!#REF!</definedName>
    <definedName name="H5ADL" localSheetId="44">[26]INPUT!#REF!</definedName>
    <definedName name="H5ADL" localSheetId="43">[26]INPUT!#REF!</definedName>
    <definedName name="H5ADL" localSheetId="42">[26]INPUT!#REF!</definedName>
    <definedName name="H5ADL">[26]INPUT!#REF!</definedName>
    <definedName name="H5ADR" localSheetId="4">[26]INPUT!#REF!</definedName>
    <definedName name="H5ADR" localSheetId="13">[26]INPUT!#REF!</definedName>
    <definedName name="H5ADR" localSheetId="35">[26]INPUT!#REF!</definedName>
    <definedName name="H5ADR" localSheetId="46">[26]INPUT!#REF!</definedName>
    <definedName name="H5ADR" localSheetId="40">[26]INPUT!#REF!</definedName>
    <definedName name="H5ADR" localSheetId="3">[26]INPUT!#REF!</definedName>
    <definedName name="H5ADR" localSheetId="12">[26]INPUT!#REF!</definedName>
    <definedName name="H5ADR" localSheetId="15">[26]INPUT!#REF!</definedName>
    <definedName name="H5ADR" localSheetId="44">[26]INPUT!#REF!</definedName>
    <definedName name="H5ADR" localSheetId="43">[26]INPUT!#REF!</definedName>
    <definedName name="H5ADR" localSheetId="42">[26]INPUT!#REF!</definedName>
    <definedName name="H5ADR">[26]INPUT!#REF!</definedName>
    <definedName name="H5AEL" localSheetId="4">[26]INPUT!#REF!</definedName>
    <definedName name="H5AEL" localSheetId="13">[26]INPUT!#REF!</definedName>
    <definedName name="H5AEL" localSheetId="35">[26]INPUT!#REF!</definedName>
    <definedName name="H5AEL" localSheetId="46">[26]INPUT!#REF!</definedName>
    <definedName name="H5AEL" localSheetId="40">[26]INPUT!#REF!</definedName>
    <definedName name="H5AEL" localSheetId="3">[26]INPUT!#REF!</definedName>
    <definedName name="H5AEL" localSheetId="12">[26]INPUT!#REF!</definedName>
    <definedName name="H5AEL" localSheetId="15">[26]INPUT!#REF!</definedName>
    <definedName name="H5AEL" localSheetId="44">[26]INPUT!#REF!</definedName>
    <definedName name="H5AEL" localSheetId="43">[26]INPUT!#REF!</definedName>
    <definedName name="H5AEL" localSheetId="42">[26]INPUT!#REF!</definedName>
    <definedName name="H5AEL">[26]INPUT!#REF!</definedName>
    <definedName name="H5AER" localSheetId="4">[26]INPUT!#REF!</definedName>
    <definedName name="H5AER" localSheetId="13">[26]INPUT!#REF!</definedName>
    <definedName name="H5AER" localSheetId="35">[26]INPUT!#REF!</definedName>
    <definedName name="H5AER" localSheetId="46">[26]INPUT!#REF!</definedName>
    <definedName name="H5AER" localSheetId="40">[26]INPUT!#REF!</definedName>
    <definedName name="H5AER" localSheetId="3">[26]INPUT!#REF!</definedName>
    <definedName name="H5AER" localSheetId="12">[26]INPUT!#REF!</definedName>
    <definedName name="H5AER" localSheetId="15">[26]INPUT!#REF!</definedName>
    <definedName name="H5AER" localSheetId="44">[26]INPUT!#REF!</definedName>
    <definedName name="H5AER" localSheetId="43">[26]INPUT!#REF!</definedName>
    <definedName name="H5AER" localSheetId="42">[26]INPUT!#REF!</definedName>
    <definedName name="H5AER">[26]INPUT!#REF!</definedName>
    <definedName name="H5AFL" localSheetId="4">[26]INPUT!#REF!</definedName>
    <definedName name="H5AFL" localSheetId="13">[26]INPUT!#REF!</definedName>
    <definedName name="H5AFL" localSheetId="35">[26]INPUT!#REF!</definedName>
    <definedName name="H5AFL" localSheetId="46">[26]INPUT!#REF!</definedName>
    <definedName name="H5AFL" localSheetId="40">[26]INPUT!#REF!</definedName>
    <definedName name="H5AFL" localSheetId="3">[26]INPUT!#REF!</definedName>
    <definedName name="H5AFL" localSheetId="12">[26]INPUT!#REF!</definedName>
    <definedName name="H5AFL" localSheetId="15">[26]INPUT!#REF!</definedName>
    <definedName name="H5AFL" localSheetId="44">[26]INPUT!#REF!</definedName>
    <definedName name="H5AFL" localSheetId="43">[26]INPUT!#REF!</definedName>
    <definedName name="H5AFL" localSheetId="42">[26]INPUT!#REF!</definedName>
    <definedName name="H5AFL">[26]INPUT!#REF!</definedName>
    <definedName name="H5AFR" localSheetId="4">[26]INPUT!#REF!</definedName>
    <definedName name="H5AFR" localSheetId="13">[26]INPUT!#REF!</definedName>
    <definedName name="H5AFR" localSheetId="35">[26]INPUT!#REF!</definedName>
    <definedName name="H5AFR" localSheetId="46">[26]INPUT!#REF!</definedName>
    <definedName name="H5AFR" localSheetId="40">[26]INPUT!#REF!</definedName>
    <definedName name="H5AFR" localSheetId="3">[26]INPUT!#REF!</definedName>
    <definedName name="H5AFR" localSheetId="12">[26]INPUT!#REF!</definedName>
    <definedName name="H5AFR" localSheetId="15">[26]INPUT!#REF!</definedName>
    <definedName name="H5AFR" localSheetId="44">[26]INPUT!#REF!</definedName>
    <definedName name="H5AFR" localSheetId="43">[26]INPUT!#REF!</definedName>
    <definedName name="H5AFR" localSheetId="42">[26]INPUT!#REF!</definedName>
    <definedName name="H5AFR">[26]INPUT!#REF!</definedName>
    <definedName name="H5AGL" localSheetId="4">[26]INPUT!#REF!</definedName>
    <definedName name="H5AGL" localSheetId="13">[26]INPUT!#REF!</definedName>
    <definedName name="H5AGL" localSheetId="35">[26]INPUT!#REF!</definedName>
    <definedName name="H5AGL" localSheetId="46">[26]INPUT!#REF!</definedName>
    <definedName name="H5AGL" localSheetId="40">[26]INPUT!#REF!</definedName>
    <definedName name="H5AGL" localSheetId="3">[26]INPUT!#REF!</definedName>
    <definedName name="H5AGL" localSheetId="12">[26]INPUT!#REF!</definedName>
    <definedName name="H5AGL" localSheetId="15">[26]INPUT!#REF!</definedName>
    <definedName name="H5AGL" localSheetId="44">[26]INPUT!#REF!</definedName>
    <definedName name="H5AGL" localSheetId="43">[26]INPUT!#REF!</definedName>
    <definedName name="H5AGL" localSheetId="42">[26]INPUT!#REF!</definedName>
    <definedName name="H5AGL">[26]INPUT!#REF!</definedName>
    <definedName name="H5AGR" localSheetId="4">[26]INPUT!#REF!</definedName>
    <definedName name="H5AGR" localSheetId="13">[26]INPUT!#REF!</definedName>
    <definedName name="H5AGR" localSheetId="35">[26]INPUT!#REF!</definedName>
    <definedName name="H5AGR" localSheetId="46">[26]INPUT!#REF!</definedName>
    <definedName name="H5AGR" localSheetId="40">[26]INPUT!#REF!</definedName>
    <definedName name="H5AGR" localSheetId="3">[26]INPUT!#REF!</definedName>
    <definedName name="H5AGR" localSheetId="12">[26]INPUT!#REF!</definedName>
    <definedName name="H5AGR" localSheetId="15">[26]INPUT!#REF!</definedName>
    <definedName name="H5AGR" localSheetId="44">[26]INPUT!#REF!</definedName>
    <definedName name="H5AGR" localSheetId="43">[26]INPUT!#REF!</definedName>
    <definedName name="H5AGR" localSheetId="42">[26]INPUT!#REF!</definedName>
    <definedName name="H5AGR">[26]INPUT!#REF!</definedName>
    <definedName name="H5BAL" localSheetId="4">[26]INPUT!#REF!</definedName>
    <definedName name="H5BAL" localSheetId="13">[26]INPUT!#REF!</definedName>
    <definedName name="H5BAL" localSheetId="35">[26]INPUT!#REF!</definedName>
    <definedName name="H5BAL" localSheetId="46">[26]INPUT!#REF!</definedName>
    <definedName name="H5BAL" localSheetId="40">[26]INPUT!#REF!</definedName>
    <definedName name="H5BAL" localSheetId="3">[26]INPUT!#REF!</definedName>
    <definedName name="H5BAL" localSheetId="12">[26]INPUT!#REF!</definedName>
    <definedName name="H5BAL" localSheetId="15">[26]INPUT!#REF!</definedName>
    <definedName name="H5BAL" localSheetId="44">[26]INPUT!#REF!</definedName>
    <definedName name="H5BAL" localSheetId="43">[26]INPUT!#REF!</definedName>
    <definedName name="H5BAL" localSheetId="42">[26]INPUT!#REF!</definedName>
    <definedName name="H5BAL">[26]INPUT!#REF!</definedName>
    <definedName name="H5BAR" localSheetId="4">[26]INPUT!#REF!</definedName>
    <definedName name="H5BAR" localSheetId="13">[26]INPUT!#REF!</definedName>
    <definedName name="H5BAR" localSheetId="35">[26]INPUT!#REF!</definedName>
    <definedName name="H5BAR" localSheetId="46">[26]INPUT!#REF!</definedName>
    <definedName name="H5BAR" localSheetId="40">[26]INPUT!#REF!</definedName>
    <definedName name="H5BAR" localSheetId="3">[26]INPUT!#REF!</definedName>
    <definedName name="H5BAR" localSheetId="12">[26]INPUT!#REF!</definedName>
    <definedName name="H5BAR" localSheetId="15">[26]INPUT!#REF!</definedName>
    <definedName name="H5BAR" localSheetId="44">[26]INPUT!#REF!</definedName>
    <definedName name="H5BAR" localSheetId="43">[26]INPUT!#REF!</definedName>
    <definedName name="H5BAR" localSheetId="42">[26]INPUT!#REF!</definedName>
    <definedName name="H5BAR">[26]INPUT!#REF!</definedName>
    <definedName name="H5BBL" localSheetId="4">[26]INPUT!#REF!</definedName>
    <definedName name="H5BBL" localSheetId="13">[26]INPUT!#REF!</definedName>
    <definedName name="H5BBL" localSheetId="35">[26]INPUT!#REF!</definedName>
    <definedName name="H5BBL" localSheetId="46">[26]INPUT!#REF!</definedName>
    <definedName name="H5BBL" localSheetId="40">[26]INPUT!#REF!</definedName>
    <definedName name="H5BBL" localSheetId="3">[26]INPUT!#REF!</definedName>
    <definedName name="H5BBL" localSheetId="12">[26]INPUT!#REF!</definedName>
    <definedName name="H5BBL" localSheetId="15">[26]INPUT!#REF!</definedName>
    <definedName name="H5BBL" localSheetId="44">[26]INPUT!#REF!</definedName>
    <definedName name="H5BBL" localSheetId="43">[26]INPUT!#REF!</definedName>
    <definedName name="H5BBL" localSheetId="42">[26]INPUT!#REF!</definedName>
    <definedName name="H5BBL">[26]INPUT!#REF!</definedName>
    <definedName name="H5BBR" localSheetId="4">[26]INPUT!#REF!</definedName>
    <definedName name="H5BBR" localSheetId="13">[26]INPUT!#REF!</definedName>
    <definedName name="H5BBR" localSheetId="35">[26]INPUT!#REF!</definedName>
    <definedName name="H5BBR" localSheetId="46">[26]INPUT!#REF!</definedName>
    <definedName name="H5BBR" localSheetId="40">[26]INPUT!#REF!</definedName>
    <definedName name="H5BBR" localSheetId="3">[26]INPUT!#REF!</definedName>
    <definedName name="H5BBR" localSheetId="12">[26]INPUT!#REF!</definedName>
    <definedName name="H5BBR" localSheetId="15">[26]INPUT!#REF!</definedName>
    <definedName name="H5BBR" localSheetId="44">[26]INPUT!#REF!</definedName>
    <definedName name="H5BBR" localSheetId="43">[26]INPUT!#REF!</definedName>
    <definedName name="H5BBR" localSheetId="42">[26]INPUT!#REF!</definedName>
    <definedName name="H5BBR">[26]INPUT!#REF!</definedName>
    <definedName name="H5CAL" localSheetId="4">[26]INPUT!#REF!</definedName>
    <definedName name="H5CAL" localSheetId="13">[26]INPUT!#REF!</definedName>
    <definedName name="H5CAL" localSheetId="35">[26]INPUT!#REF!</definedName>
    <definedName name="H5CAL" localSheetId="46">[26]INPUT!#REF!</definedName>
    <definedName name="H5CAL" localSheetId="40">[26]INPUT!#REF!</definedName>
    <definedName name="H5CAL" localSheetId="3">[26]INPUT!#REF!</definedName>
    <definedName name="H5CAL" localSheetId="12">[26]INPUT!#REF!</definedName>
    <definedName name="H5CAL" localSheetId="15">[26]INPUT!#REF!</definedName>
    <definedName name="H5CAL" localSheetId="44">[26]INPUT!#REF!</definedName>
    <definedName name="H5CAL" localSheetId="43">[26]INPUT!#REF!</definedName>
    <definedName name="H5CAL" localSheetId="42">[26]INPUT!#REF!</definedName>
    <definedName name="H5CAL">[26]INPUT!#REF!</definedName>
    <definedName name="H5CAR" localSheetId="4">[26]INPUT!#REF!</definedName>
    <definedName name="H5CAR" localSheetId="13">[26]INPUT!#REF!</definedName>
    <definedName name="H5CAR" localSheetId="35">[26]INPUT!#REF!</definedName>
    <definedName name="H5CAR" localSheetId="46">[26]INPUT!#REF!</definedName>
    <definedName name="H5CAR" localSheetId="40">[26]INPUT!#REF!</definedName>
    <definedName name="H5CAR" localSheetId="3">[26]INPUT!#REF!</definedName>
    <definedName name="H5CAR" localSheetId="12">[26]INPUT!#REF!</definedName>
    <definedName name="H5CAR" localSheetId="15">[26]INPUT!#REF!</definedName>
    <definedName name="H5CAR" localSheetId="44">[26]INPUT!#REF!</definedName>
    <definedName name="H5CAR" localSheetId="43">[26]INPUT!#REF!</definedName>
    <definedName name="H5CAR" localSheetId="42">[26]INPUT!#REF!</definedName>
    <definedName name="H5CAR">[26]INPUT!#REF!</definedName>
    <definedName name="H5CBL" localSheetId="4">[26]INPUT!#REF!</definedName>
    <definedName name="H5CBL" localSheetId="13">[26]INPUT!#REF!</definedName>
    <definedName name="H5CBL" localSheetId="35">[26]INPUT!#REF!</definedName>
    <definedName name="H5CBL" localSheetId="46">[26]INPUT!#REF!</definedName>
    <definedName name="H5CBL" localSheetId="40">[26]INPUT!#REF!</definedName>
    <definedName name="H5CBL" localSheetId="3">[26]INPUT!#REF!</definedName>
    <definedName name="H5CBL" localSheetId="12">[26]INPUT!#REF!</definedName>
    <definedName name="H5CBL" localSheetId="15">[26]INPUT!#REF!</definedName>
    <definedName name="H5CBL" localSheetId="44">[26]INPUT!#REF!</definedName>
    <definedName name="H5CBL" localSheetId="43">[26]INPUT!#REF!</definedName>
    <definedName name="H5CBL" localSheetId="42">[26]INPUT!#REF!</definedName>
    <definedName name="H5CBL">[26]INPUT!#REF!</definedName>
    <definedName name="H5CBR" localSheetId="4">[26]INPUT!#REF!</definedName>
    <definedName name="H5CBR" localSheetId="13">[26]INPUT!#REF!</definedName>
    <definedName name="H5CBR" localSheetId="35">[26]INPUT!#REF!</definedName>
    <definedName name="H5CBR" localSheetId="46">[26]INPUT!#REF!</definedName>
    <definedName name="H5CBR" localSheetId="40">[26]INPUT!#REF!</definedName>
    <definedName name="H5CBR" localSheetId="3">[26]INPUT!#REF!</definedName>
    <definedName name="H5CBR" localSheetId="12">[26]INPUT!#REF!</definedName>
    <definedName name="H5CBR" localSheetId="15">[26]INPUT!#REF!</definedName>
    <definedName name="H5CBR" localSheetId="44">[26]INPUT!#REF!</definedName>
    <definedName name="H5CBR" localSheetId="43">[26]INPUT!#REF!</definedName>
    <definedName name="H5CBR" localSheetId="42">[26]INPUT!#REF!</definedName>
    <definedName name="H5CBR">[26]INPUT!#REF!</definedName>
    <definedName name="H5CCL" localSheetId="4">[26]INPUT!#REF!</definedName>
    <definedName name="H5CCL" localSheetId="13">[26]INPUT!#REF!</definedName>
    <definedName name="H5CCL" localSheetId="35">[26]INPUT!#REF!</definedName>
    <definedName name="H5CCL" localSheetId="46">[26]INPUT!#REF!</definedName>
    <definedName name="H5CCL" localSheetId="40">[26]INPUT!#REF!</definedName>
    <definedName name="H5CCL" localSheetId="3">[26]INPUT!#REF!</definedName>
    <definedName name="H5CCL" localSheetId="12">[26]INPUT!#REF!</definedName>
    <definedName name="H5CCL" localSheetId="15">[26]INPUT!#REF!</definedName>
    <definedName name="H5CCL" localSheetId="44">[26]INPUT!#REF!</definedName>
    <definedName name="H5CCL" localSheetId="43">[26]INPUT!#REF!</definedName>
    <definedName name="H5CCL" localSheetId="42">[26]INPUT!#REF!</definedName>
    <definedName name="H5CCL">[26]INPUT!#REF!</definedName>
    <definedName name="H5CCR" localSheetId="4">[26]INPUT!#REF!</definedName>
    <definedName name="H5CCR" localSheetId="13">[26]INPUT!#REF!</definedName>
    <definedName name="H5CCR" localSheetId="35">[26]INPUT!#REF!</definedName>
    <definedName name="H5CCR" localSheetId="46">[26]INPUT!#REF!</definedName>
    <definedName name="H5CCR" localSheetId="40">[26]INPUT!#REF!</definedName>
    <definedName name="H5CCR" localSheetId="3">[26]INPUT!#REF!</definedName>
    <definedName name="H5CCR" localSheetId="12">[26]INPUT!#REF!</definedName>
    <definedName name="H5CCR" localSheetId="15">[26]INPUT!#REF!</definedName>
    <definedName name="H5CCR" localSheetId="44">[26]INPUT!#REF!</definedName>
    <definedName name="H5CCR" localSheetId="43">[26]INPUT!#REF!</definedName>
    <definedName name="H5CCR" localSheetId="42">[26]INPUT!#REF!</definedName>
    <definedName name="H5CCR">[26]INPUT!#REF!</definedName>
    <definedName name="H5D1L" localSheetId="4">[26]INPUT!#REF!</definedName>
    <definedName name="H5D1L" localSheetId="13">[26]INPUT!#REF!</definedName>
    <definedName name="H5D1L" localSheetId="35">[26]INPUT!#REF!</definedName>
    <definedName name="H5D1L" localSheetId="46">[26]INPUT!#REF!</definedName>
    <definedName name="H5D1L" localSheetId="40">[26]INPUT!#REF!</definedName>
    <definedName name="H5D1L" localSheetId="3">[26]INPUT!#REF!</definedName>
    <definedName name="H5D1L" localSheetId="12">[26]INPUT!#REF!</definedName>
    <definedName name="H5D1L" localSheetId="15">[26]INPUT!#REF!</definedName>
    <definedName name="H5D1L" localSheetId="44">[26]INPUT!#REF!</definedName>
    <definedName name="H5D1L" localSheetId="43">[26]INPUT!#REF!</definedName>
    <definedName name="H5D1L" localSheetId="42">[26]INPUT!#REF!</definedName>
    <definedName name="H5D1L">[26]INPUT!#REF!</definedName>
    <definedName name="H5D1R" localSheetId="4">[26]INPUT!#REF!</definedName>
    <definedName name="H5D1R" localSheetId="13">[26]INPUT!#REF!</definedName>
    <definedName name="H5D1R" localSheetId="35">[26]INPUT!#REF!</definedName>
    <definedName name="H5D1R" localSheetId="46">[26]INPUT!#REF!</definedName>
    <definedName name="H5D1R" localSheetId="40">[26]INPUT!#REF!</definedName>
    <definedName name="H5D1R" localSheetId="3">[26]INPUT!#REF!</definedName>
    <definedName name="H5D1R" localSheetId="12">[26]INPUT!#REF!</definedName>
    <definedName name="H5D1R" localSheetId="15">[26]INPUT!#REF!</definedName>
    <definedName name="H5D1R" localSheetId="44">[26]INPUT!#REF!</definedName>
    <definedName name="H5D1R" localSheetId="43">[26]INPUT!#REF!</definedName>
    <definedName name="H5D1R" localSheetId="42">[26]INPUT!#REF!</definedName>
    <definedName name="H5D1R">[26]INPUT!#REF!</definedName>
    <definedName name="H5D2L" localSheetId="4">[26]INPUT!#REF!</definedName>
    <definedName name="H5D2L" localSheetId="13">[26]INPUT!#REF!</definedName>
    <definedName name="H5D2L" localSheetId="35">[26]INPUT!#REF!</definedName>
    <definedName name="H5D2L" localSheetId="46">[26]INPUT!#REF!</definedName>
    <definedName name="H5D2L" localSheetId="40">[26]INPUT!#REF!</definedName>
    <definedName name="H5D2L" localSheetId="3">[26]INPUT!#REF!</definedName>
    <definedName name="H5D2L" localSheetId="12">[26]INPUT!#REF!</definedName>
    <definedName name="H5D2L" localSheetId="15">[26]INPUT!#REF!</definedName>
    <definedName name="H5D2L" localSheetId="44">[26]INPUT!#REF!</definedName>
    <definedName name="H5D2L" localSheetId="43">[26]INPUT!#REF!</definedName>
    <definedName name="H5D2L" localSheetId="42">[26]INPUT!#REF!</definedName>
    <definedName name="H5D2L">[26]INPUT!#REF!</definedName>
    <definedName name="H5D2R" localSheetId="4">[26]INPUT!#REF!</definedName>
    <definedName name="H5D2R" localSheetId="13">[26]INPUT!#REF!</definedName>
    <definedName name="H5D2R" localSheetId="35">[26]INPUT!#REF!</definedName>
    <definedName name="H5D2R" localSheetId="46">[26]INPUT!#REF!</definedName>
    <definedName name="H5D2R" localSheetId="40">[26]INPUT!#REF!</definedName>
    <definedName name="H5D2R" localSheetId="3">[26]INPUT!#REF!</definedName>
    <definedName name="H5D2R" localSheetId="12">[26]INPUT!#REF!</definedName>
    <definedName name="H5D2R" localSheetId="15">[26]INPUT!#REF!</definedName>
    <definedName name="H5D2R" localSheetId="44">[26]INPUT!#REF!</definedName>
    <definedName name="H5D2R" localSheetId="43">[26]INPUT!#REF!</definedName>
    <definedName name="H5D2R" localSheetId="42">[26]INPUT!#REF!</definedName>
    <definedName name="H5D2R">[26]INPUT!#REF!</definedName>
    <definedName name="H5D3L" localSheetId="4">[26]INPUT!#REF!</definedName>
    <definedName name="H5D3L" localSheetId="13">[26]INPUT!#REF!</definedName>
    <definedName name="H5D3L" localSheetId="35">[26]INPUT!#REF!</definedName>
    <definedName name="H5D3L" localSheetId="46">[26]INPUT!#REF!</definedName>
    <definedName name="H5D3L" localSheetId="40">[26]INPUT!#REF!</definedName>
    <definedName name="H5D3L" localSheetId="3">[26]INPUT!#REF!</definedName>
    <definedName name="H5D3L" localSheetId="12">[26]INPUT!#REF!</definedName>
    <definedName name="H5D3L" localSheetId="15">[26]INPUT!#REF!</definedName>
    <definedName name="H5D3L" localSheetId="44">[26]INPUT!#REF!</definedName>
    <definedName name="H5D3L" localSheetId="43">[26]INPUT!#REF!</definedName>
    <definedName name="H5D3L" localSheetId="42">[26]INPUT!#REF!</definedName>
    <definedName name="H5D3L">[26]INPUT!#REF!</definedName>
    <definedName name="H5D3R" localSheetId="4">[26]INPUT!#REF!</definedName>
    <definedName name="H5D3R" localSheetId="13">[26]INPUT!#REF!</definedName>
    <definedName name="H5D3R" localSheetId="35">[26]INPUT!#REF!</definedName>
    <definedName name="H5D3R" localSheetId="46">[26]INPUT!#REF!</definedName>
    <definedName name="H5D3R" localSheetId="40">[26]INPUT!#REF!</definedName>
    <definedName name="H5D3R" localSheetId="3">[26]INPUT!#REF!</definedName>
    <definedName name="H5D3R" localSheetId="12">[26]INPUT!#REF!</definedName>
    <definedName name="H5D3R" localSheetId="15">[26]INPUT!#REF!</definedName>
    <definedName name="H5D3R" localSheetId="44">[26]INPUT!#REF!</definedName>
    <definedName name="H5D3R" localSheetId="43">[26]INPUT!#REF!</definedName>
    <definedName name="H5D3R" localSheetId="42">[26]INPUT!#REF!</definedName>
    <definedName name="H5D3R">[26]INPUT!#REF!</definedName>
    <definedName name="H5L" localSheetId="4">[13]법면블럭!#REF!</definedName>
    <definedName name="H5L" localSheetId="13">[13]법면블럭!#REF!</definedName>
    <definedName name="H5L" localSheetId="28">#REF!</definedName>
    <definedName name="H5L" localSheetId="35">#REF!</definedName>
    <definedName name="H5L" localSheetId="40">#REF!</definedName>
    <definedName name="H5L" localSheetId="25">#REF!</definedName>
    <definedName name="H5L" localSheetId="26">[14]법면블럭!#REF!</definedName>
    <definedName name="H5L" localSheetId="44">#REF!</definedName>
    <definedName name="H5L" localSheetId="42">#REF!</definedName>
    <definedName name="H5L">#REF!</definedName>
    <definedName name="H5R" localSheetId="4">[13]법면블럭!#REF!</definedName>
    <definedName name="H5R" localSheetId="13">[13]법면블럭!#REF!</definedName>
    <definedName name="H5R" localSheetId="35">#REF!</definedName>
    <definedName name="H5R" localSheetId="40">#REF!</definedName>
    <definedName name="H5R" localSheetId="25">#REF!</definedName>
    <definedName name="H5R" localSheetId="26">[14]법면블럭!#REF!</definedName>
    <definedName name="H5R" localSheetId="44">#REF!</definedName>
    <definedName name="H5R" localSheetId="42">#REF!</definedName>
    <definedName name="H5R">#REF!</definedName>
    <definedName name="h6a" localSheetId="4">[13]법면블럭!#REF!</definedName>
    <definedName name="h6a" localSheetId="13">[13]법면블럭!#REF!</definedName>
    <definedName name="h6a" localSheetId="35">#REF!</definedName>
    <definedName name="h6a" localSheetId="40">#REF!</definedName>
    <definedName name="h6a" localSheetId="25">#REF!</definedName>
    <definedName name="h6a" localSheetId="26">[14]법면블럭!#REF!</definedName>
    <definedName name="h6a" localSheetId="44">#REF!</definedName>
    <definedName name="h6a" localSheetId="42">#REF!</definedName>
    <definedName name="h6a">#REF!</definedName>
    <definedName name="H6A1P" localSheetId="14">#REF!</definedName>
    <definedName name="H6A1P" localSheetId="4">#REF!</definedName>
    <definedName name="H6A1P" localSheetId="13">#REF!</definedName>
    <definedName name="H6A1P" localSheetId="34">#REF!</definedName>
    <definedName name="H6A1P" localSheetId="35">#REF!</definedName>
    <definedName name="H6A1P" localSheetId="46">#REF!</definedName>
    <definedName name="H6A1P" localSheetId="40">#REF!</definedName>
    <definedName name="H6A1P" localSheetId="3">#REF!</definedName>
    <definedName name="H6A1P" localSheetId="12">#REF!</definedName>
    <definedName name="H6A1P" localSheetId="15">#REF!</definedName>
    <definedName name="H6A1P" localSheetId="25">#REF!</definedName>
    <definedName name="H6A1P" localSheetId="26">#REF!</definedName>
    <definedName name="H6A1P" localSheetId="44">#REF!</definedName>
    <definedName name="H6A1P" localSheetId="50">#REF!</definedName>
    <definedName name="H6A1P" localSheetId="43">#REF!</definedName>
    <definedName name="H6A1P" localSheetId="42">#REF!</definedName>
    <definedName name="H6A1P">#REF!</definedName>
    <definedName name="h6a1t" localSheetId="14">#REF!</definedName>
    <definedName name="h6a1t" localSheetId="4">#REF!</definedName>
    <definedName name="h6a1t" localSheetId="13">#REF!</definedName>
    <definedName name="h6a1t" localSheetId="34">#REF!</definedName>
    <definedName name="h6a1t" localSheetId="35">#REF!</definedName>
    <definedName name="h6a1t" localSheetId="46">#REF!</definedName>
    <definedName name="h6a1t" localSheetId="40">#REF!</definedName>
    <definedName name="h6a1t" localSheetId="3">#REF!</definedName>
    <definedName name="h6a1t" localSheetId="12">#REF!</definedName>
    <definedName name="h6a1t" localSheetId="15">#REF!</definedName>
    <definedName name="h6a1t" localSheetId="25">#REF!</definedName>
    <definedName name="h6a1t" localSheetId="26">#REF!</definedName>
    <definedName name="h6a1t" localSheetId="44">#REF!</definedName>
    <definedName name="h6a1t" localSheetId="43">#REF!</definedName>
    <definedName name="h6a1t" localSheetId="42">#REF!</definedName>
    <definedName name="h6a1t">#REF!</definedName>
    <definedName name="h6a2p" localSheetId="14">#REF!</definedName>
    <definedName name="h6a2p" localSheetId="4">#REF!</definedName>
    <definedName name="h6a2p" localSheetId="13">#REF!</definedName>
    <definedName name="h6a2p" localSheetId="34">#REF!</definedName>
    <definedName name="h6a2p" localSheetId="35">#REF!</definedName>
    <definedName name="h6a2p" localSheetId="46">#REF!</definedName>
    <definedName name="h6a2p" localSheetId="40">#REF!</definedName>
    <definedName name="h6a2p" localSheetId="3">#REF!</definedName>
    <definedName name="h6a2p" localSheetId="12">#REF!</definedName>
    <definedName name="h6a2p" localSheetId="15">#REF!</definedName>
    <definedName name="h6a2p" localSheetId="25">#REF!</definedName>
    <definedName name="h6a2p" localSheetId="26">#REF!</definedName>
    <definedName name="h6a2p" localSheetId="44">#REF!</definedName>
    <definedName name="h6a2p" localSheetId="43">#REF!</definedName>
    <definedName name="h6a2p" localSheetId="42">#REF!</definedName>
    <definedName name="h6a2p">#REF!</definedName>
    <definedName name="h6a2t" localSheetId="14">#REF!</definedName>
    <definedName name="h6a2t" localSheetId="4">#REF!</definedName>
    <definedName name="h6a2t" localSheetId="13">#REF!</definedName>
    <definedName name="h6a2t" localSheetId="34">#REF!</definedName>
    <definedName name="h6a2t" localSheetId="35">#REF!</definedName>
    <definedName name="h6a2t" localSheetId="46">#REF!</definedName>
    <definedName name="h6a2t" localSheetId="40">#REF!</definedName>
    <definedName name="h6a2t" localSheetId="3">#REF!</definedName>
    <definedName name="h6a2t" localSheetId="12">#REF!</definedName>
    <definedName name="h6a2t" localSheetId="15">#REF!</definedName>
    <definedName name="h6a2t" localSheetId="25">#REF!</definedName>
    <definedName name="h6a2t" localSheetId="26">#REF!</definedName>
    <definedName name="h6a2t" localSheetId="44">#REF!</definedName>
    <definedName name="h6a2t" localSheetId="43">#REF!</definedName>
    <definedName name="h6a2t" localSheetId="42">#REF!</definedName>
    <definedName name="h6a2t">#REF!</definedName>
    <definedName name="H6AAL" localSheetId="38">[26]INPUT!#REF!</definedName>
    <definedName name="H6AAL" localSheetId="4">[26]INPUT!#REF!</definedName>
    <definedName name="H6AAL" localSheetId="13">[26]INPUT!#REF!</definedName>
    <definedName name="H6AAL" localSheetId="28">[26]INPUT!#REF!</definedName>
    <definedName name="H6AAL" localSheetId="34">[26]INPUT!#REF!</definedName>
    <definedName name="H6AAL" localSheetId="35">[26]INPUT!#REF!</definedName>
    <definedName name="H6AAL" localSheetId="46">[26]INPUT!#REF!</definedName>
    <definedName name="H6AAL" localSheetId="40">[26]INPUT!#REF!</definedName>
    <definedName name="H6AAL" localSheetId="3">[26]INPUT!#REF!</definedName>
    <definedName name="H6AAL" localSheetId="12">[26]INPUT!#REF!</definedName>
    <definedName name="H6AAL" localSheetId="15">[26]INPUT!#REF!</definedName>
    <definedName name="H6AAL" localSheetId="26">[26]INPUT!#REF!</definedName>
    <definedName name="H6AAL" localSheetId="44">[26]INPUT!#REF!</definedName>
    <definedName name="H6AAL" localSheetId="45">[26]INPUT!#REF!</definedName>
    <definedName name="H6AAL" localSheetId="43">[26]INPUT!#REF!</definedName>
    <definedName name="H6AAL" localSheetId="42">[26]INPUT!#REF!</definedName>
    <definedName name="H6AAL">[26]INPUT!#REF!</definedName>
    <definedName name="H6AAR" localSheetId="4">[26]INPUT!#REF!</definedName>
    <definedName name="H6AAR" localSheetId="13">[26]INPUT!#REF!</definedName>
    <definedName name="H6AAR" localSheetId="35">[26]INPUT!#REF!</definedName>
    <definedName name="H6AAR" localSheetId="46">[26]INPUT!#REF!</definedName>
    <definedName name="H6AAR" localSheetId="40">[26]INPUT!#REF!</definedName>
    <definedName name="H6AAR" localSheetId="3">[26]INPUT!#REF!</definedName>
    <definedName name="H6AAR" localSheetId="12">[26]INPUT!#REF!</definedName>
    <definedName name="H6AAR" localSheetId="15">[26]INPUT!#REF!</definedName>
    <definedName name="H6AAR" localSheetId="44">[26]INPUT!#REF!</definedName>
    <definedName name="H6AAR" localSheetId="43">[26]INPUT!#REF!</definedName>
    <definedName name="H6AAR" localSheetId="42">[26]INPUT!#REF!</definedName>
    <definedName name="H6AAR">[26]INPUT!#REF!</definedName>
    <definedName name="H6ABL" localSheetId="4">[26]INPUT!#REF!</definedName>
    <definedName name="H6ABL" localSheetId="13">[26]INPUT!#REF!</definedName>
    <definedName name="H6ABL" localSheetId="35">[26]INPUT!#REF!</definedName>
    <definedName name="H6ABL" localSheetId="46">[26]INPUT!#REF!</definedName>
    <definedName name="H6ABL" localSheetId="40">[26]INPUT!#REF!</definedName>
    <definedName name="H6ABL" localSheetId="3">[26]INPUT!#REF!</definedName>
    <definedName name="H6ABL" localSheetId="12">[26]INPUT!#REF!</definedName>
    <definedName name="H6ABL" localSheetId="15">[26]INPUT!#REF!</definedName>
    <definedName name="H6ABL" localSheetId="44">[26]INPUT!#REF!</definedName>
    <definedName name="H6ABL" localSheetId="43">[26]INPUT!#REF!</definedName>
    <definedName name="H6ABL" localSheetId="42">[26]INPUT!#REF!</definedName>
    <definedName name="H6ABL">[26]INPUT!#REF!</definedName>
    <definedName name="H6ABR" localSheetId="4">[26]INPUT!#REF!</definedName>
    <definedName name="H6ABR" localSheetId="13">[26]INPUT!#REF!</definedName>
    <definedName name="H6ABR" localSheetId="35">[26]INPUT!#REF!</definedName>
    <definedName name="H6ABR" localSheetId="46">[26]INPUT!#REF!</definedName>
    <definedName name="H6ABR" localSheetId="40">[26]INPUT!#REF!</definedName>
    <definedName name="H6ABR" localSheetId="3">[26]INPUT!#REF!</definedName>
    <definedName name="H6ABR" localSheetId="12">[26]INPUT!#REF!</definedName>
    <definedName name="H6ABR" localSheetId="15">[26]INPUT!#REF!</definedName>
    <definedName name="H6ABR" localSheetId="44">[26]INPUT!#REF!</definedName>
    <definedName name="H6ABR" localSheetId="43">[26]INPUT!#REF!</definedName>
    <definedName name="H6ABR" localSheetId="42">[26]INPUT!#REF!</definedName>
    <definedName name="H6ABR">[26]INPUT!#REF!</definedName>
    <definedName name="H6ACL" localSheetId="4">[26]INPUT!#REF!</definedName>
    <definedName name="H6ACL" localSheetId="13">[26]INPUT!#REF!</definedName>
    <definedName name="H6ACL" localSheetId="35">[26]INPUT!#REF!</definedName>
    <definedName name="H6ACL" localSheetId="46">[26]INPUT!#REF!</definedName>
    <definedName name="H6ACL" localSheetId="40">[26]INPUT!#REF!</definedName>
    <definedName name="H6ACL" localSheetId="3">[26]INPUT!#REF!</definedName>
    <definedName name="H6ACL" localSheetId="12">[26]INPUT!#REF!</definedName>
    <definedName name="H6ACL" localSheetId="15">[26]INPUT!#REF!</definedName>
    <definedName name="H6ACL" localSheetId="44">[26]INPUT!#REF!</definedName>
    <definedName name="H6ACL" localSheetId="43">[26]INPUT!#REF!</definedName>
    <definedName name="H6ACL" localSheetId="42">[26]INPUT!#REF!</definedName>
    <definedName name="H6ACL">[26]INPUT!#REF!</definedName>
    <definedName name="H6ACR" localSheetId="4">[26]INPUT!#REF!</definedName>
    <definedName name="H6ACR" localSheetId="13">[26]INPUT!#REF!</definedName>
    <definedName name="H6ACR" localSheetId="35">[26]INPUT!#REF!</definedName>
    <definedName name="H6ACR" localSheetId="46">[26]INPUT!#REF!</definedName>
    <definedName name="H6ACR" localSheetId="40">[26]INPUT!#REF!</definedName>
    <definedName name="H6ACR" localSheetId="3">[26]INPUT!#REF!</definedName>
    <definedName name="H6ACR" localSheetId="12">[26]INPUT!#REF!</definedName>
    <definedName name="H6ACR" localSheetId="15">[26]INPUT!#REF!</definedName>
    <definedName name="H6ACR" localSheetId="44">[26]INPUT!#REF!</definedName>
    <definedName name="H6ACR" localSheetId="43">[26]INPUT!#REF!</definedName>
    <definedName name="H6ACR" localSheetId="42">[26]INPUT!#REF!</definedName>
    <definedName name="H6ACR">[26]INPUT!#REF!</definedName>
    <definedName name="H6ADL" localSheetId="4">[26]INPUT!#REF!</definedName>
    <definedName name="H6ADL" localSheetId="13">[26]INPUT!#REF!</definedName>
    <definedName name="H6ADL" localSheetId="35">[26]INPUT!#REF!</definedName>
    <definedName name="H6ADL" localSheetId="46">[26]INPUT!#REF!</definedName>
    <definedName name="H6ADL" localSheetId="40">[26]INPUT!#REF!</definedName>
    <definedName name="H6ADL" localSheetId="3">[26]INPUT!#REF!</definedName>
    <definedName name="H6ADL" localSheetId="12">[26]INPUT!#REF!</definedName>
    <definedName name="H6ADL" localSheetId="15">[26]INPUT!#REF!</definedName>
    <definedName name="H6ADL" localSheetId="44">[26]INPUT!#REF!</definedName>
    <definedName name="H6ADL" localSheetId="43">[26]INPUT!#REF!</definedName>
    <definedName name="H6ADL" localSheetId="42">[26]INPUT!#REF!</definedName>
    <definedName name="H6ADL">[26]INPUT!#REF!</definedName>
    <definedName name="H6ADR" localSheetId="4">[26]INPUT!#REF!</definedName>
    <definedName name="H6ADR" localSheetId="13">[26]INPUT!#REF!</definedName>
    <definedName name="H6ADR" localSheetId="35">[26]INPUT!#REF!</definedName>
    <definedName name="H6ADR" localSheetId="46">[26]INPUT!#REF!</definedName>
    <definedName name="H6ADR" localSheetId="40">[26]INPUT!#REF!</definedName>
    <definedName name="H6ADR" localSheetId="3">[26]INPUT!#REF!</definedName>
    <definedName name="H6ADR" localSheetId="12">[26]INPUT!#REF!</definedName>
    <definedName name="H6ADR" localSheetId="15">[26]INPUT!#REF!</definedName>
    <definedName name="H6ADR" localSheetId="44">[26]INPUT!#REF!</definedName>
    <definedName name="H6ADR" localSheetId="43">[26]INPUT!#REF!</definedName>
    <definedName name="H6ADR" localSheetId="42">[26]INPUT!#REF!</definedName>
    <definedName name="H6ADR">[26]INPUT!#REF!</definedName>
    <definedName name="H6AEL" localSheetId="4">[26]INPUT!#REF!</definedName>
    <definedName name="H6AEL" localSheetId="13">[26]INPUT!#REF!</definedName>
    <definedName name="H6AEL" localSheetId="35">[26]INPUT!#REF!</definedName>
    <definedName name="H6AEL" localSheetId="46">[26]INPUT!#REF!</definedName>
    <definedName name="H6AEL" localSheetId="40">[26]INPUT!#REF!</definedName>
    <definedName name="H6AEL" localSheetId="3">[26]INPUT!#REF!</definedName>
    <definedName name="H6AEL" localSheetId="12">[26]INPUT!#REF!</definedName>
    <definedName name="H6AEL" localSheetId="15">[26]INPUT!#REF!</definedName>
    <definedName name="H6AEL" localSheetId="44">[26]INPUT!#REF!</definedName>
    <definedName name="H6AEL" localSheetId="43">[26]INPUT!#REF!</definedName>
    <definedName name="H6AEL" localSheetId="42">[26]INPUT!#REF!</definedName>
    <definedName name="H6AEL">[26]INPUT!#REF!</definedName>
    <definedName name="H6AER" localSheetId="4">[26]INPUT!#REF!</definedName>
    <definedName name="H6AER" localSheetId="13">[26]INPUT!#REF!</definedName>
    <definedName name="H6AER" localSheetId="35">[26]INPUT!#REF!</definedName>
    <definedName name="H6AER" localSheetId="46">[26]INPUT!#REF!</definedName>
    <definedName name="H6AER" localSheetId="40">[26]INPUT!#REF!</definedName>
    <definedName name="H6AER" localSheetId="3">[26]INPUT!#REF!</definedName>
    <definedName name="H6AER" localSheetId="12">[26]INPUT!#REF!</definedName>
    <definedName name="H6AER" localSheetId="15">[26]INPUT!#REF!</definedName>
    <definedName name="H6AER" localSheetId="44">[26]INPUT!#REF!</definedName>
    <definedName name="H6AER" localSheetId="43">[26]INPUT!#REF!</definedName>
    <definedName name="H6AER" localSheetId="42">[26]INPUT!#REF!</definedName>
    <definedName name="H6AER">[26]INPUT!#REF!</definedName>
    <definedName name="H6AFL" localSheetId="4">[26]INPUT!#REF!</definedName>
    <definedName name="H6AFL" localSheetId="13">[26]INPUT!#REF!</definedName>
    <definedName name="H6AFL" localSheetId="35">[26]INPUT!#REF!</definedName>
    <definedName name="H6AFL" localSheetId="46">[26]INPUT!#REF!</definedName>
    <definedName name="H6AFL" localSheetId="40">[26]INPUT!#REF!</definedName>
    <definedName name="H6AFL" localSheetId="3">[26]INPUT!#REF!</definedName>
    <definedName name="H6AFL" localSheetId="12">[26]INPUT!#REF!</definedName>
    <definedName name="H6AFL" localSheetId="15">[26]INPUT!#REF!</definedName>
    <definedName name="H6AFL" localSheetId="44">[26]INPUT!#REF!</definedName>
    <definedName name="H6AFL" localSheetId="43">[26]INPUT!#REF!</definedName>
    <definedName name="H6AFL" localSheetId="42">[26]INPUT!#REF!</definedName>
    <definedName name="H6AFL">[26]INPUT!#REF!</definedName>
    <definedName name="H6AFR" localSheetId="4">[26]INPUT!#REF!</definedName>
    <definedName name="H6AFR" localSheetId="13">[26]INPUT!#REF!</definedName>
    <definedName name="H6AFR" localSheetId="35">[26]INPUT!#REF!</definedName>
    <definedName name="H6AFR" localSheetId="46">[26]INPUT!#REF!</definedName>
    <definedName name="H6AFR" localSheetId="40">[26]INPUT!#REF!</definedName>
    <definedName name="H6AFR" localSheetId="3">[26]INPUT!#REF!</definedName>
    <definedName name="H6AFR" localSheetId="12">[26]INPUT!#REF!</definedName>
    <definedName name="H6AFR" localSheetId="15">[26]INPUT!#REF!</definedName>
    <definedName name="H6AFR" localSheetId="44">[26]INPUT!#REF!</definedName>
    <definedName name="H6AFR" localSheetId="43">[26]INPUT!#REF!</definedName>
    <definedName name="H6AFR" localSheetId="42">[26]INPUT!#REF!</definedName>
    <definedName name="H6AFR">[26]INPUT!#REF!</definedName>
    <definedName name="H6AGL" localSheetId="4">[26]INPUT!#REF!</definedName>
    <definedName name="H6AGL" localSheetId="13">[26]INPUT!#REF!</definedName>
    <definedName name="H6AGL" localSheetId="35">[26]INPUT!#REF!</definedName>
    <definedName name="H6AGL" localSheetId="46">[26]INPUT!#REF!</definedName>
    <definedName name="H6AGL" localSheetId="40">[26]INPUT!#REF!</definedName>
    <definedName name="H6AGL" localSheetId="3">[26]INPUT!#REF!</definedName>
    <definedName name="H6AGL" localSheetId="12">[26]INPUT!#REF!</definedName>
    <definedName name="H6AGL" localSheetId="15">[26]INPUT!#REF!</definedName>
    <definedName name="H6AGL" localSheetId="44">[26]INPUT!#REF!</definedName>
    <definedName name="H6AGL" localSheetId="43">[26]INPUT!#REF!</definedName>
    <definedName name="H6AGL" localSheetId="42">[26]INPUT!#REF!</definedName>
    <definedName name="H6AGL">[26]INPUT!#REF!</definedName>
    <definedName name="H6AGR" localSheetId="4">[26]INPUT!#REF!</definedName>
    <definedName name="H6AGR" localSheetId="13">[26]INPUT!#REF!</definedName>
    <definedName name="H6AGR" localSheetId="35">[26]INPUT!#REF!</definedName>
    <definedName name="H6AGR" localSheetId="46">[26]INPUT!#REF!</definedName>
    <definedName name="H6AGR" localSheetId="40">[26]INPUT!#REF!</definedName>
    <definedName name="H6AGR" localSheetId="3">[26]INPUT!#REF!</definedName>
    <definedName name="H6AGR" localSheetId="12">[26]INPUT!#REF!</definedName>
    <definedName name="H6AGR" localSheetId="15">[26]INPUT!#REF!</definedName>
    <definedName name="H6AGR" localSheetId="44">[26]INPUT!#REF!</definedName>
    <definedName name="H6AGR" localSheetId="43">[26]INPUT!#REF!</definedName>
    <definedName name="H6AGR" localSheetId="42">[26]INPUT!#REF!</definedName>
    <definedName name="H6AGR">[26]INPUT!#REF!</definedName>
    <definedName name="H6BAL" localSheetId="4">[26]INPUT!#REF!</definedName>
    <definedName name="H6BAL" localSheetId="13">[26]INPUT!#REF!</definedName>
    <definedName name="H6BAL" localSheetId="35">[26]INPUT!#REF!</definedName>
    <definedName name="H6BAL" localSheetId="46">[26]INPUT!#REF!</definedName>
    <definedName name="H6BAL" localSheetId="40">[26]INPUT!#REF!</definedName>
    <definedName name="H6BAL" localSheetId="3">[26]INPUT!#REF!</definedName>
    <definedName name="H6BAL" localSheetId="12">[26]INPUT!#REF!</definedName>
    <definedName name="H6BAL" localSheetId="15">[26]INPUT!#REF!</definedName>
    <definedName name="H6BAL" localSheetId="44">[26]INPUT!#REF!</definedName>
    <definedName name="H6BAL" localSheetId="43">[26]INPUT!#REF!</definedName>
    <definedName name="H6BAL" localSheetId="42">[26]INPUT!#REF!</definedName>
    <definedName name="H6BAL">[26]INPUT!#REF!</definedName>
    <definedName name="H6BAR" localSheetId="4">[26]INPUT!#REF!</definedName>
    <definedName name="H6BAR" localSheetId="13">[26]INPUT!#REF!</definedName>
    <definedName name="H6BAR" localSheetId="35">[26]INPUT!#REF!</definedName>
    <definedName name="H6BAR" localSheetId="46">[26]INPUT!#REF!</definedName>
    <definedName name="H6BAR" localSheetId="40">[26]INPUT!#REF!</definedName>
    <definedName name="H6BAR" localSheetId="3">[26]INPUT!#REF!</definedName>
    <definedName name="H6BAR" localSheetId="12">[26]INPUT!#REF!</definedName>
    <definedName name="H6BAR" localSheetId="15">[26]INPUT!#REF!</definedName>
    <definedName name="H6BAR" localSheetId="44">[26]INPUT!#REF!</definedName>
    <definedName name="H6BAR" localSheetId="43">[26]INPUT!#REF!</definedName>
    <definedName name="H6BAR" localSheetId="42">[26]INPUT!#REF!</definedName>
    <definedName name="H6BAR">[26]INPUT!#REF!</definedName>
    <definedName name="H6BBL" localSheetId="4">[26]INPUT!#REF!</definedName>
    <definedName name="H6BBL" localSheetId="13">[26]INPUT!#REF!</definedName>
    <definedName name="H6BBL" localSheetId="35">[26]INPUT!#REF!</definedName>
    <definedName name="H6BBL" localSheetId="46">[26]INPUT!#REF!</definedName>
    <definedName name="H6BBL" localSheetId="40">[26]INPUT!#REF!</definedName>
    <definedName name="H6BBL" localSheetId="3">[26]INPUT!#REF!</definedName>
    <definedName name="H6BBL" localSheetId="12">[26]INPUT!#REF!</definedName>
    <definedName name="H6BBL" localSheetId="15">[26]INPUT!#REF!</definedName>
    <definedName name="H6BBL" localSheetId="44">[26]INPUT!#REF!</definedName>
    <definedName name="H6BBL" localSheetId="43">[26]INPUT!#REF!</definedName>
    <definedName name="H6BBL" localSheetId="42">[26]INPUT!#REF!</definedName>
    <definedName name="H6BBL">[26]INPUT!#REF!</definedName>
    <definedName name="H6BBR" localSheetId="4">[26]INPUT!#REF!</definedName>
    <definedName name="H6BBR" localSheetId="13">[26]INPUT!#REF!</definedName>
    <definedName name="H6BBR" localSheetId="35">[26]INPUT!#REF!</definedName>
    <definedName name="H6BBR" localSheetId="46">[26]INPUT!#REF!</definedName>
    <definedName name="H6BBR" localSheetId="40">[26]INPUT!#REF!</definedName>
    <definedName name="H6BBR" localSheetId="3">[26]INPUT!#REF!</definedName>
    <definedName name="H6BBR" localSheetId="12">[26]INPUT!#REF!</definedName>
    <definedName name="H6BBR" localSheetId="15">[26]INPUT!#REF!</definedName>
    <definedName name="H6BBR" localSheetId="44">[26]INPUT!#REF!</definedName>
    <definedName name="H6BBR" localSheetId="43">[26]INPUT!#REF!</definedName>
    <definedName name="H6BBR" localSheetId="42">[26]INPUT!#REF!</definedName>
    <definedName name="H6BBR">[26]INPUT!#REF!</definedName>
    <definedName name="H6CAL" localSheetId="4">[26]INPUT!#REF!</definedName>
    <definedName name="H6CAL" localSheetId="13">[26]INPUT!#REF!</definedName>
    <definedName name="H6CAL" localSheetId="35">[26]INPUT!#REF!</definedName>
    <definedName name="H6CAL" localSheetId="46">[26]INPUT!#REF!</definedName>
    <definedName name="H6CAL" localSheetId="40">[26]INPUT!#REF!</definedName>
    <definedName name="H6CAL" localSheetId="3">[26]INPUT!#REF!</definedName>
    <definedName name="H6CAL" localSheetId="12">[26]INPUT!#REF!</definedName>
    <definedName name="H6CAL" localSheetId="15">[26]INPUT!#REF!</definedName>
    <definedName name="H6CAL" localSheetId="44">[26]INPUT!#REF!</definedName>
    <definedName name="H6CAL" localSheetId="43">[26]INPUT!#REF!</definedName>
    <definedName name="H6CAL" localSheetId="42">[26]INPUT!#REF!</definedName>
    <definedName name="H6CAL">[26]INPUT!#REF!</definedName>
    <definedName name="H6CAR" localSheetId="4">[26]INPUT!#REF!</definedName>
    <definedName name="H6CAR" localSheetId="13">[26]INPUT!#REF!</definedName>
    <definedName name="H6CAR" localSheetId="35">[26]INPUT!#REF!</definedName>
    <definedName name="H6CAR" localSheetId="46">[26]INPUT!#REF!</definedName>
    <definedName name="H6CAR" localSheetId="40">[26]INPUT!#REF!</definedName>
    <definedName name="H6CAR" localSheetId="3">[26]INPUT!#REF!</definedName>
    <definedName name="H6CAR" localSheetId="12">[26]INPUT!#REF!</definedName>
    <definedName name="H6CAR" localSheetId="15">[26]INPUT!#REF!</definedName>
    <definedName name="H6CAR" localSheetId="44">[26]INPUT!#REF!</definedName>
    <definedName name="H6CAR" localSheetId="43">[26]INPUT!#REF!</definedName>
    <definedName name="H6CAR" localSheetId="42">[26]INPUT!#REF!</definedName>
    <definedName name="H6CAR">[26]INPUT!#REF!</definedName>
    <definedName name="H6CBL" localSheetId="4">[26]INPUT!#REF!</definedName>
    <definedName name="H6CBL" localSheetId="13">[26]INPUT!#REF!</definedName>
    <definedName name="H6CBL" localSheetId="35">[26]INPUT!#REF!</definedName>
    <definedName name="H6CBL" localSheetId="46">[26]INPUT!#REF!</definedName>
    <definedName name="H6CBL" localSheetId="40">[26]INPUT!#REF!</definedName>
    <definedName name="H6CBL" localSheetId="3">[26]INPUT!#REF!</definedName>
    <definedName name="H6CBL" localSheetId="12">[26]INPUT!#REF!</definedName>
    <definedName name="H6CBL" localSheetId="15">[26]INPUT!#REF!</definedName>
    <definedName name="H6CBL" localSheetId="44">[26]INPUT!#REF!</definedName>
    <definedName name="H6CBL" localSheetId="43">[26]INPUT!#REF!</definedName>
    <definedName name="H6CBL" localSheetId="42">[26]INPUT!#REF!</definedName>
    <definedName name="H6CBL">[26]INPUT!#REF!</definedName>
    <definedName name="H6CBR" localSheetId="4">[26]INPUT!#REF!</definedName>
    <definedName name="H6CBR" localSheetId="13">[26]INPUT!#REF!</definedName>
    <definedName name="H6CBR" localSheetId="35">[26]INPUT!#REF!</definedName>
    <definedName name="H6CBR" localSheetId="46">[26]INPUT!#REF!</definedName>
    <definedName name="H6CBR" localSheetId="40">[26]INPUT!#REF!</definedName>
    <definedName name="H6CBR" localSheetId="3">[26]INPUT!#REF!</definedName>
    <definedName name="H6CBR" localSheetId="12">[26]INPUT!#REF!</definedName>
    <definedName name="H6CBR" localSheetId="15">[26]INPUT!#REF!</definedName>
    <definedName name="H6CBR" localSheetId="44">[26]INPUT!#REF!</definedName>
    <definedName name="H6CBR" localSheetId="43">[26]INPUT!#REF!</definedName>
    <definedName name="H6CBR" localSheetId="42">[26]INPUT!#REF!</definedName>
    <definedName name="H6CBR">[26]INPUT!#REF!</definedName>
    <definedName name="H6CCL" localSheetId="4">[26]INPUT!#REF!</definedName>
    <definedName name="H6CCL" localSheetId="13">[26]INPUT!#REF!</definedName>
    <definedName name="H6CCL" localSheetId="35">[26]INPUT!#REF!</definedName>
    <definedName name="H6CCL" localSheetId="46">[26]INPUT!#REF!</definedName>
    <definedName name="H6CCL" localSheetId="40">[26]INPUT!#REF!</definedName>
    <definedName name="H6CCL" localSheetId="3">[26]INPUT!#REF!</definedName>
    <definedName name="H6CCL" localSheetId="12">[26]INPUT!#REF!</definedName>
    <definedName name="H6CCL" localSheetId="15">[26]INPUT!#REF!</definedName>
    <definedName name="H6CCL" localSheetId="44">[26]INPUT!#REF!</definedName>
    <definedName name="H6CCL" localSheetId="43">[26]INPUT!#REF!</definedName>
    <definedName name="H6CCL" localSheetId="42">[26]INPUT!#REF!</definedName>
    <definedName name="H6CCL">[26]INPUT!#REF!</definedName>
    <definedName name="H6CCR" localSheetId="4">[26]INPUT!#REF!</definedName>
    <definedName name="H6CCR" localSheetId="13">[26]INPUT!#REF!</definedName>
    <definedName name="H6CCR" localSheetId="35">[26]INPUT!#REF!</definedName>
    <definedName name="H6CCR" localSheetId="46">[26]INPUT!#REF!</definedName>
    <definedName name="H6CCR" localSheetId="40">[26]INPUT!#REF!</definedName>
    <definedName name="H6CCR" localSheetId="3">[26]INPUT!#REF!</definedName>
    <definedName name="H6CCR" localSheetId="12">[26]INPUT!#REF!</definedName>
    <definedName name="H6CCR" localSheetId="15">[26]INPUT!#REF!</definedName>
    <definedName name="H6CCR" localSheetId="44">[26]INPUT!#REF!</definedName>
    <definedName name="H6CCR" localSheetId="43">[26]INPUT!#REF!</definedName>
    <definedName name="H6CCR" localSheetId="42">[26]INPUT!#REF!</definedName>
    <definedName name="H6CCR">[26]INPUT!#REF!</definedName>
    <definedName name="H6D1L" localSheetId="4">[26]INPUT!#REF!</definedName>
    <definedName name="H6D1L" localSheetId="13">[26]INPUT!#REF!</definedName>
    <definedName name="H6D1L" localSheetId="35">[26]INPUT!#REF!</definedName>
    <definedName name="H6D1L" localSheetId="46">[26]INPUT!#REF!</definedName>
    <definedName name="H6D1L" localSheetId="40">[26]INPUT!#REF!</definedName>
    <definedName name="H6D1L" localSheetId="3">[26]INPUT!#REF!</definedName>
    <definedName name="H6D1L" localSheetId="12">[26]INPUT!#REF!</definedName>
    <definedName name="H6D1L" localSheetId="15">[26]INPUT!#REF!</definedName>
    <definedName name="H6D1L" localSheetId="44">[26]INPUT!#REF!</definedName>
    <definedName name="H6D1L" localSheetId="43">[26]INPUT!#REF!</definedName>
    <definedName name="H6D1L" localSheetId="42">[26]INPUT!#REF!</definedName>
    <definedName name="H6D1L">[26]INPUT!#REF!</definedName>
    <definedName name="H6D1R" localSheetId="4">[26]INPUT!#REF!</definedName>
    <definedName name="H6D1R" localSheetId="13">[26]INPUT!#REF!</definedName>
    <definedName name="H6D1R" localSheetId="35">[26]INPUT!#REF!</definedName>
    <definedName name="H6D1R" localSheetId="46">[26]INPUT!#REF!</definedName>
    <definedName name="H6D1R" localSheetId="40">[26]INPUT!#REF!</definedName>
    <definedName name="H6D1R" localSheetId="3">[26]INPUT!#REF!</definedName>
    <definedName name="H6D1R" localSheetId="12">[26]INPUT!#REF!</definedName>
    <definedName name="H6D1R" localSheetId="15">[26]INPUT!#REF!</definedName>
    <definedName name="H6D1R" localSheetId="44">[26]INPUT!#REF!</definedName>
    <definedName name="H6D1R" localSheetId="43">[26]INPUT!#REF!</definedName>
    <definedName name="H6D1R" localSheetId="42">[26]INPUT!#REF!</definedName>
    <definedName name="H6D1R">[26]INPUT!#REF!</definedName>
    <definedName name="H6D2L" localSheetId="4">[26]INPUT!#REF!</definedName>
    <definedName name="H6D2L" localSheetId="13">[26]INPUT!#REF!</definedName>
    <definedName name="H6D2L" localSheetId="35">[26]INPUT!#REF!</definedName>
    <definedName name="H6D2L" localSheetId="46">[26]INPUT!#REF!</definedName>
    <definedName name="H6D2L" localSheetId="40">[26]INPUT!#REF!</definedName>
    <definedName name="H6D2L" localSheetId="3">[26]INPUT!#REF!</definedName>
    <definedName name="H6D2L" localSheetId="12">[26]INPUT!#REF!</definedName>
    <definedName name="H6D2L" localSheetId="15">[26]INPUT!#REF!</definedName>
    <definedName name="H6D2L" localSheetId="44">[26]INPUT!#REF!</definedName>
    <definedName name="H6D2L" localSheetId="43">[26]INPUT!#REF!</definedName>
    <definedName name="H6D2L" localSheetId="42">[26]INPUT!#REF!</definedName>
    <definedName name="H6D2L">[26]INPUT!#REF!</definedName>
    <definedName name="H6D2R" localSheetId="4">[26]INPUT!#REF!</definedName>
    <definedName name="H6D2R" localSheetId="13">[26]INPUT!#REF!</definedName>
    <definedName name="H6D2R" localSheetId="35">[26]INPUT!#REF!</definedName>
    <definedName name="H6D2R" localSheetId="46">[26]INPUT!#REF!</definedName>
    <definedName name="H6D2R" localSheetId="40">[26]INPUT!#REF!</definedName>
    <definedName name="H6D2R" localSheetId="3">[26]INPUT!#REF!</definedName>
    <definedName name="H6D2R" localSheetId="12">[26]INPUT!#REF!</definedName>
    <definedName name="H6D2R" localSheetId="15">[26]INPUT!#REF!</definedName>
    <definedName name="H6D2R" localSheetId="44">[26]INPUT!#REF!</definedName>
    <definedName name="H6D2R" localSheetId="43">[26]INPUT!#REF!</definedName>
    <definedName name="H6D2R" localSheetId="42">[26]INPUT!#REF!</definedName>
    <definedName name="H6D2R">[26]INPUT!#REF!</definedName>
    <definedName name="H6D3L" localSheetId="4">[26]INPUT!#REF!</definedName>
    <definedName name="H6D3L" localSheetId="13">[26]INPUT!#REF!</definedName>
    <definedName name="H6D3L" localSheetId="35">[26]INPUT!#REF!</definedName>
    <definedName name="H6D3L" localSheetId="46">[26]INPUT!#REF!</definedName>
    <definedName name="H6D3L" localSheetId="40">[26]INPUT!#REF!</definedName>
    <definedName name="H6D3L" localSheetId="3">[26]INPUT!#REF!</definedName>
    <definedName name="H6D3L" localSheetId="12">[26]INPUT!#REF!</definedName>
    <definedName name="H6D3L" localSheetId="15">[26]INPUT!#REF!</definedName>
    <definedName name="H6D3L" localSheetId="44">[26]INPUT!#REF!</definedName>
    <definedName name="H6D3L" localSheetId="43">[26]INPUT!#REF!</definedName>
    <definedName name="H6D3L" localSheetId="42">[26]INPUT!#REF!</definedName>
    <definedName name="H6D3L">[26]INPUT!#REF!</definedName>
    <definedName name="H6D3R" localSheetId="4">[26]INPUT!#REF!</definedName>
    <definedName name="H6D3R" localSheetId="13">[26]INPUT!#REF!</definedName>
    <definedName name="H6D3R" localSheetId="35">[26]INPUT!#REF!</definedName>
    <definedName name="H6D3R" localSheetId="46">[26]INPUT!#REF!</definedName>
    <definedName name="H6D3R" localSheetId="40">[26]INPUT!#REF!</definedName>
    <definedName name="H6D3R" localSheetId="3">[26]INPUT!#REF!</definedName>
    <definedName name="H6D3R" localSheetId="12">[26]INPUT!#REF!</definedName>
    <definedName name="H6D3R" localSheetId="15">[26]INPUT!#REF!</definedName>
    <definedName name="H6D3R" localSheetId="44">[26]INPUT!#REF!</definedName>
    <definedName name="H6D3R" localSheetId="43">[26]INPUT!#REF!</definedName>
    <definedName name="H6D3R" localSheetId="42">[26]INPUT!#REF!</definedName>
    <definedName name="H6D3R">[26]INPUT!#REF!</definedName>
    <definedName name="H6L" localSheetId="4">[13]법면블럭!#REF!</definedName>
    <definedName name="H6L" localSheetId="13">[13]법면블럭!#REF!</definedName>
    <definedName name="H6L" localSheetId="28">#REF!</definedName>
    <definedName name="H6L" localSheetId="35">#REF!</definedName>
    <definedName name="H6L" localSheetId="40">#REF!</definedName>
    <definedName name="H6L" localSheetId="25">#REF!</definedName>
    <definedName name="H6L" localSheetId="26">[14]법면블럭!#REF!</definedName>
    <definedName name="H6L" localSheetId="44">#REF!</definedName>
    <definedName name="H6L" localSheetId="42">#REF!</definedName>
    <definedName name="H6L">#REF!</definedName>
    <definedName name="H6R" localSheetId="4">[13]법면블럭!#REF!</definedName>
    <definedName name="H6R" localSheetId="13">[13]법면블럭!#REF!</definedName>
    <definedName name="H6R" localSheetId="35">#REF!</definedName>
    <definedName name="H6R" localSheetId="40">#REF!</definedName>
    <definedName name="H6R" localSheetId="25">#REF!</definedName>
    <definedName name="H6R" localSheetId="26">[14]법면블럭!#REF!</definedName>
    <definedName name="H6R" localSheetId="44">#REF!</definedName>
    <definedName name="H6R" localSheetId="42">#REF!</definedName>
    <definedName name="H6R">#REF!</definedName>
    <definedName name="H7A1P" localSheetId="14">#REF!</definedName>
    <definedName name="H7A1P" localSheetId="4">#REF!</definedName>
    <definedName name="H7A1P" localSheetId="13">#REF!</definedName>
    <definedName name="H7A1P" localSheetId="34">#REF!</definedName>
    <definedName name="H7A1P" localSheetId="35">#REF!</definedName>
    <definedName name="H7A1P" localSheetId="46">#REF!</definedName>
    <definedName name="H7A1P" localSheetId="40">#REF!</definedName>
    <definedName name="H7A1P" localSheetId="3">#REF!</definedName>
    <definedName name="H7A1P" localSheetId="12">#REF!</definedName>
    <definedName name="H7A1P" localSheetId="15">#REF!</definedName>
    <definedName name="H7A1P" localSheetId="25">#REF!</definedName>
    <definedName name="H7A1P" localSheetId="26">#REF!</definedName>
    <definedName name="H7A1P" localSheetId="44">#REF!</definedName>
    <definedName name="H7A1P" localSheetId="50">#REF!</definedName>
    <definedName name="H7A1P" localSheetId="43">#REF!</definedName>
    <definedName name="H7A1P" localSheetId="42">#REF!</definedName>
    <definedName name="H7A1P">#REF!</definedName>
    <definedName name="h7a1t" localSheetId="14">#REF!</definedName>
    <definedName name="h7a1t" localSheetId="4">#REF!</definedName>
    <definedName name="h7a1t" localSheetId="13">#REF!</definedName>
    <definedName name="h7a1t" localSheetId="34">#REF!</definedName>
    <definedName name="h7a1t" localSheetId="35">#REF!</definedName>
    <definedName name="h7a1t" localSheetId="46">#REF!</definedName>
    <definedName name="h7a1t" localSheetId="40">#REF!</definedName>
    <definedName name="h7a1t" localSheetId="3">#REF!</definedName>
    <definedName name="h7a1t" localSheetId="12">#REF!</definedName>
    <definedName name="h7a1t" localSheetId="15">#REF!</definedName>
    <definedName name="h7a1t" localSheetId="25">#REF!</definedName>
    <definedName name="h7a1t" localSheetId="26">#REF!</definedName>
    <definedName name="h7a1t" localSheetId="44">#REF!</definedName>
    <definedName name="h7a1t" localSheetId="43">#REF!</definedName>
    <definedName name="h7a1t" localSheetId="42">#REF!</definedName>
    <definedName name="h7a1t">#REF!</definedName>
    <definedName name="h7a2p" localSheetId="14">#REF!</definedName>
    <definedName name="h7a2p" localSheetId="4">#REF!</definedName>
    <definedName name="h7a2p" localSheetId="13">#REF!</definedName>
    <definedName name="h7a2p" localSheetId="34">#REF!</definedName>
    <definedName name="h7a2p" localSheetId="35">#REF!</definedName>
    <definedName name="h7a2p" localSheetId="46">#REF!</definedName>
    <definedName name="h7a2p" localSheetId="40">#REF!</definedName>
    <definedName name="h7a2p" localSheetId="3">#REF!</definedName>
    <definedName name="h7a2p" localSheetId="12">#REF!</definedName>
    <definedName name="h7a2p" localSheetId="15">#REF!</definedName>
    <definedName name="h7a2p" localSheetId="25">#REF!</definedName>
    <definedName name="h7a2p" localSheetId="26">#REF!</definedName>
    <definedName name="h7a2p" localSheetId="44">#REF!</definedName>
    <definedName name="h7a2p" localSheetId="43">#REF!</definedName>
    <definedName name="h7a2p" localSheetId="42">#REF!</definedName>
    <definedName name="h7a2p">#REF!</definedName>
    <definedName name="h7a2t" localSheetId="14">#REF!</definedName>
    <definedName name="h7a2t" localSheetId="4">#REF!</definedName>
    <definedName name="h7a2t" localSheetId="13">#REF!</definedName>
    <definedName name="h7a2t" localSheetId="34">#REF!</definedName>
    <definedName name="h7a2t" localSheetId="35">#REF!</definedName>
    <definedName name="h7a2t" localSheetId="46">#REF!</definedName>
    <definedName name="h7a2t" localSheetId="40">#REF!</definedName>
    <definedName name="h7a2t" localSheetId="3">#REF!</definedName>
    <definedName name="h7a2t" localSheetId="12">#REF!</definedName>
    <definedName name="h7a2t" localSheetId="15">#REF!</definedName>
    <definedName name="h7a2t" localSheetId="25">#REF!</definedName>
    <definedName name="h7a2t" localSheetId="26">#REF!</definedName>
    <definedName name="h7a2t" localSheetId="44">#REF!</definedName>
    <definedName name="h7a2t" localSheetId="43">#REF!</definedName>
    <definedName name="h7a2t" localSheetId="42">#REF!</definedName>
    <definedName name="h7a2t">#REF!</definedName>
    <definedName name="H7AAL" localSheetId="38">[26]INPUT!#REF!</definedName>
    <definedName name="H7AAL" localSheetId="4">[26]INPUT!#REF!</definedName>
    <definedName name="H7AAL" localSheetId="13">[26]INPUT!#REF!</definedName>
    <definedName name="H7AAL" localSheetId="28">[26]INPUT!#REF!</definedName>
    <definedName name="H7AAL" localSheetId="34">[26]INPUT!#REF!</definedName>
    <definedName name="H7AAL" localSheetId="35">[26]INPUT!#REF!</definedName>
    <definedName name="H7AAL" localSheetId="46">[26]INPUT!#REF!</definedName>
    <definedName name="H7AAL" localSheetId="40">[26]INPUT!#REF!</definedName>
    <definedName name="H7AAL" localSheetId="3">[26]INPUT!#REF!</definedName>
    <definedName name="H7AAL" localSheetId="12">[26]INPUT!#REF!</definedName>
    <definedName name="H7AAL" localSheetId="15">[26]INPUT!#REF!</definedName>
    <definedName name="H7AAL" localSheetId="26">[26]INPUT!#REF!</definedName>
    <definedName name="H7AAL" localSheetId="44">[26]INPUT!#REF!</definedName>
    <definedName name="H7AAL" localSheetId="45">[26]INPUT!#REF!</definedName>
    <definedName name="H7AAL" localSheetId="43">[26]INPUT!#REF!</definedName>
    <definedName name="H7AAL" localSheetId="42">[26]INPUT!#REF!</definedName>
    <definedName name="H7AAL">[26]INPUT!#REF!</definedName>
    <definedName name="H7AAR" localSheetId="4">[26]INPUT!#REF!</definedName>
    <definedName name="H7AAR" localSheetId="13">[26]INPUT!#REF!</definedName>
    <definedName name="H7AAR" localSheetId="35">[26]INPUT!#REF!</definedName>
    <definedName name="H7AAR" localSheetId="46">[26]INPUT!#REF!</definedName>
    <definedName name="H7AAR" localSheetId="40">[26]INPUT!#REF!</definedName>
    <definedName name="H7AAR" localSheetId="3">[26]INPUT!#REF!</definedName>
    <definedName name="H7AAR" localSheetId="12">[26]INPUT!#REF!</definedName>
    <definedName name="H7AAR" localSheetId="15">[26]INPUT!#REF!</definedName>
    <definedName name="H7AAR" localSheetId="44">[26]INPUT!#REF!</definedName>
    <definedName name="H7AAR" localSheetId="43">[26]INPUT!#REF!</definedName>
    <definedName name="H7AAR" localSheetId="42">[26]INPUT!#REF!</definedName>
    <definedName name="H7AAR">[26]INPUT!#REF!</definedName>
    <definedName name="H7ABL" localSheetId="4">[26]INPUT!#REF!</definedName>
    <definedName name="H7ABL" localSheetId="13">[26]INPUT!#REF!</definedName>
    <definedName name="H7ABL" localSheetId="35">[26]INPUT!#REF!</definedName>
    <definedName name="H7ABL" localSheetId="46">[26]INPUT!#REF!</definedName>
    <definedName name="H7ABL" localSheetId="40">[26]INPUT!#REF!</definedName>
    <definedName name="H7ABL" localSheetId="3">[26]INPUT!#REF!</definedName>
    <definedName name="H7ABL" localSheetId="12">[26]INPUT!#REF!</definedName>
    <definedName name="H7ABL" localSheetId="15">[26]INPUT!#REF!</definedName>
    <definedName name="H7ABL" localSheetId="44">[26]INPUT!#REF!</definedName>
    <definedName name="H7ABL" localSheetId="43">[26]INPUT!#REF!</definedName>
    <definedName name="H7ABL" localSheetId="42">[26]INPUT!#REF!</definedName>
    <definedName name="H7ABL">[26]INPUT!#REF!</definedName>
    <definedName name="H7ABR" localSheetId="4">[26]INPUT!#REF!</definedName>
    <definedName name="H7ABR" localSheetId="13">[26]INPUT!#REF!</definedName>
    <definedName name="H7ABR" localSheetId="35">[26]INPUT!#REF!</definedName>
    <definedName name="H7ABR" localSheetId="46">[26]INPUT!#REF!</definedName>
    <definedName name="H7ABR" localSheetId="40">[26]INPUT!#REF!</definedName>
    <definedName name="H7ABR" localSheetId="3">[26]INPUT!#REF!</definedName>
    <definedName name="H7ABR" localSheetId="12">[26]INPUT!#REF!</definedName>
    <definedName name="H7ABR" localSheetId="15">[26]INPUT!#REF!</definedName>
    <definedName name="H7ABR" localSheetId="44">[26]INPUT!#REF!</definedName>
    <definedName name="H7ABR" localSheetId="43">[26]INPUT!#REF!</definedName>
    <definedName name="H7ABR" localSheetId="42">[26]INPUT!#REF!</definedName>
    <definedName name="H7ABR">[26]INPUT!#REF!</definedName>
    <definedName name="H7ACL" localSheetId="4">[26]INPUT!#REF!</definedName>
    <definedName name="H7ACL" localSheetId="13">[26]INPUT!#REF!</definedName>
    <definedName name="H7ACL" localSheetId="35">[26]INPUT!#REF!</definedName>
    <definedName name="H7ACL" localSheetId="46">[26]INPUT!#REF!</definedName>
    <definedName name="H7ACL" localSheetId="40">[26]INPUT!#REF!</definedName>
    <definedName name="H7ACL" localSheetId="3">[26]INPUT!#REF!</definedName>
    <definedName name="H7ACL" localSheetId="12">[26]INPUT!#REF!</definedName>
    <definedName name="H7ACL" localSheetId="15">[26]INPUT!#REF!</definedName>
    <definedName name="H7ACL" localSheetId="44">[26]INPUT!#REF!</definedName>
    <definedName name="H7ACL" localSheetId="43">[26]INPUT!#REF!</definedName>
    <definedName name="H7ACL" localSheetId="42">[26]INPUT!#REF!</definedName>
    <definedName name="H7ACL">[26]INPUT!#REF!</definedName>
    <definedName name="H7ACR" localSheetId="4">[26]INPUT!#REF!</definedName>
    <definedName name="H7ACR" localSheetId="13">[26]INPUT!#REF!</definedName>
    <definedName name="H7ACR" localSheetId="35">[26]INPUT!#REF!</definedName>
    <definedName name="H7ACR" localSheetId="46">[26]INPUT!#REF!</definedName>
    <definedName name="H7ACR" localSheetId="40">[26]INPUT!#REF!</definedName>
    <definedName name="H7ACR" localSheetId="3">[26]INPUT!#REF!</definedName>
    <definedName name="H7ACR" localSheetId="12">[26]INPUT!#REF!</definedName>
    <definedName name="H7ACR" localSheetId="15">[26]INPUT!#REF!</definedName>
    <definedName name="H7ACR" localSheetId="44">[26]INPUT!#REF!</definedName>
    <definedName name="H7ACR" localSheetId="43">[26]INPUT!#REF!</definedName>
    <definedName name="H7ACR" localSheetId="42">[26]INPUT!#REF!</definedName>
    <definedName name="H7ACR">[26]INPUT!#REF!</definedName>
    <definedName name="H7ADL" localSheetId="4">[26]INPUT!#REF!</definedName>
    <definedName name="H7ADL" localSheetId="13">[26]INPUT!#REF!</definedName>
    <definedName name="H7ADL" localSheetId="35">[26]INPUT!#REF!</definedName>
    <definedName name="H7ADL" localSheetId="46">[26]INPUT!#REF!</definedName>
    <definedName name="H7ADL" localSheetId="40">[26]INPUT!#REF!</definedName>
    <definedName name="H7ADL" localSheetId="3">[26]INPUT!#REF!</definedName>
    <definedName name="H7ADL" localSheetId="12">[26]INPUT!#REF!</definedName>
    <definedName name="H7ADL" localSheetId="15">[26]INPUT!#REF!</definedName>
    <definedName name="H7ADL" localSheetId="44">[26]INPUT!#REF!</definedName>
    <definedName name="H7ADL" localSheetId="43">[26]INPUT!#REF!</definedName>
    <definedName name="H7ADL" localSheetId="42">[26]INPUT!#REF!</definedName>
    <definedName name="H7ADL">[26]INPUT!#REF!</definedName>
    <definedName name="H7ADR" localSheetId="4">[26]INPUT!#REF!</definedName>
    <definedName name="H7ADR" localSheetId="13">[26]INPUT!#REF!</definedName>
    <definedName name="H7ADR" localSheetId="35">[26]INPUT!#REF!</definedName>
    <definedName name="H7ADR" localSheetId="46">[26]INPUT!#REF!</definedName>
    <definedName name="H7ADR" localSheetId="40">[26]INPUT!#REF!</definedName>
    <definedName name="H7ADR" localSheetId="3">[26]INPUT!#REF!</definedName>
    <definedName name="H7ADR" localSheetId="12">[26]INPUT!#REF!</definedName>
    <definedName name="H7ADR" localSheetId="15">[26]INPUT!#REF!</definedName>
    <definedName name="H7ADR" localSheetId="44">[26]INPUT!#REF!</definedName>
    <definedName name="H7ADR" localSheetId="43">[26]INPUT!#REF!</definedName>
    <definedName name="H7ADR" localSheetId="42">[26]INPUT!#REF!</definedName>
    <definedName name="H7ADR">[26]INPUT!#REF!</definedName>
    <definedName name="H7AEL" localSheetId="4">[26]INPUT!#REF!</definedName>
    <definedName name="H7AEL" localSheetId="13">[26]INPUT!#REF!</definedName>
    <definedName name="H7AEL" localSheetId="35">[26]INPUT!#REF!</definedName>
    <definedName name="H7AEL" localSheetId="46">[26]INPUT!#REF!</definedName>
    <definedName name="H7AEL" localSheetId="40">[26]INPUT!#REF!</definedName>
    <definedName name="H7AEL" localSheetId="3">[26]INPUT!#REF!</definedName>
    <definedName name="H7AEL" localSheetId="12">[26]INPUT!#REF!</definedName>
    <definedName name="H7AEL" localSheetId="15">[26]INPUT!#REF!</definedName>
    <definedName name="H7AEL" localSheetId="44">[26]INPUT!#REF!</definedName>
    <definedName name="H7AEL" localSheetId="43">[26]INPUT!#REF!</definedName>
    <definedName name="H7AEL" localSheetId="42">[26]INPUT!#REF!</definedName>
    <definedName name="H7AEL">[26]INPUT!#REF!</definedName>
    <definedName name="H7AER" localSheetId="4">[26]INPUT!#REF!</definedName>
    <definedName name="H7AER" localSheetId="13">[26]INPUT!#REF!</definedName>
    <definedName name="H7AER" localSheetId="35">[26]INPUT!#REF!</definedName>
    <definedName name="H7AER" localSheetId="46">[26]INPUT!#REF!</definedName>
    <definedName name="H7AER" localSheetId="40">[26]INPUT!#REF!</definedName>
    <definedName name="H7AER" localSheetId="3">[26]INPUT!#REF!</definedName>
    <definedName name="H7AER" localSheetId="12">[26]INPUT!#REF!</definedName>
    <definedName name="H7AER" localSheetId="15">[26]INPUT!#REF!</definedName>
    <definedName name="H7AER" localSheetId="44">[26]INPUT!#REF!</definedName>
    <definedName name="H7AER" localSheetId="43">[26]INPUT!#REF!</definedName>
    <definedName name="H7AER" localSheetId="42">[26]INPUT!#REF!</definedName>
    <definedName name="H7AER">[26]INPUT!#REF!</definedName>
    <definedName name="H7AFL" localSheetId="4">[26]INPUT!#REF!</definedName>
    <definedName name="H7AFL" localSheetId="13">[26]INPUT!#REF!</definedName>
    <definedName name="H7AFL" localSheetId="35">[26]INPUT!#REF!</definedName>
    <definedName name="H7AFL" localSheetId="46">[26]INPUT!#REF!</definedName>
    <definedName name="H7AFL" localSheetId="40">[26]INPUT!#REF!</definedName>
    <definedName name="H7AFL" localSheetId="3">[26]INPUT!#REF!</definedName>
    <definedName name="H7AFL" localSheetId="12">[26]INPUT!#REF!</definedName>
    <definedName name="H7AFL" localSheetId="15">[26]INPUT!#REF!</definedName>
    <definedName name="H7AFL" localSheetId="44">[26]INPUT!#REF!</definedName>
    <definedName name="H7AFL" localSheetId="43">[26]INPUT!#REF!</definedName>
    <definedName name="H7AFL" localSheetId="42">[26]INPUT!#REF!</definedName>
    <definedName name="H7AFL">[26]INPUT!#REF!</definedName>
    <definedName name="H7AFR" localSheetId="4">[26]INPUT!#REF!</definedName>
    <definedName name="H7AFR" localSheetId="13">[26]INPUT!#REF!</definedName>
    <definedName name="H7AFR" localSheetId="35">[26]INPUT!#REF!</definedName>
    <definedName name="H7AFR" localSheetId="46">[26]INPUT!#REF!</definedName>
    <definedName name="H7AFR" localSheetId="40">[26]INPUT!#REF!</definedName>
    <definedName name="H7AFR" localSheetId="3">[26]INPUT!#REF!</definedName>
    <definedName name="H7AFR" localSheetId="12">[26]INPUT!#REF!</definedName>
    <definedName name="H7AFR" localSheetId="15">[26]INPUT!#REF!</definedName>
    <definedName name="H7AFR" localSheetId="44">[26]INPUT!#REF!</definedName>
    <definedName name="H7AFR" localSheetId="43">[26]INPUT!#REF!</definedName>
    <definedName name="H7AFR" localSheetId="42">[26]INPUT!#REF!</definedName>
    <definedName name="H7AFR">[26]INPUT!#REF!</definedName>
    <definedName name="H7AGL" localSheetId="4">[26]INPUT!#REF!</definedName>
    <definedName name="H7AGL" localSheetId="13">[26]INPUT!#REF!</definedName>
    <definedName name="H7AGL" localSheetId="35">[26]INPUT!#REF!</definedName>
    <definedName name="H7AGL" localSheetId="46">[26]INPUT!#REF!</definedName>
    <definedName name="H7AGL" localSheetId="40">[26]INPUT!#REF!</definedName>
    <definedName name="H7AGL" localSheetId="3">[26]INPUT!#REF!</definedName>
    <definedName name="H7AGL" localSheetId="12">[26]INPUT!#REF!</definedName>
    <definedName name="H7AGL" localSheetId="15">[26]INPUT!#REF!</definedName>
    <definedName name="H7AGL" localSheetId="44">[26]INPUT!#REF!</definedName>
    <definedName name="H7AGL" localSheetId="43">[26]INPUT!#REF!</definedName>
    <definedName name="H7AGL" localSheetId="42">[26]INPUT!#REF!</definedName>
    <definedName name="H7AGL">[26]INPUT!#REF!</definedName>
    <definedName name="H7AGR" localSheetId="4">[26]INPUT!#REF!</definedName>
    <definedName name="H7AGR" localSheetId="13">[26]INPUT!#REF!</definedName>
    <definedName name="H7AGR" localSheetId="35">[26]INPUT!#REF!</definedName>
    <definedName name="H7AGR" localSheetId="46">[26]INPUT!#REF!</definedName>
    <definedName name="H7AGR" localSheetId="40">[26]INPUT!#REF!</definedName>
    <definedName name="H7AGR" localSheetId="3">[26]INPUT!#REF!</definedName>
    <definedName name="H7AGR" localSheetId="12">[26]INPUT!#REF!</definedName>
    <definedName name="H7AGR" localSheetId="15">[26]INPUT!#REF!</definedName>
    <definedName name="H7AGR" localSheetId="44">[26]INPUT!#REF!</definedName>
    <definedName name="H7AGR" localSheetId="43">[26]INPUT!#REF!</definedName>
    <definedName name="H7AGR" localSheetId="42">[26]INPUT!#REF!</definedName>
    <definedName name="H7AGR">[26]INPUT!#REF!</definedName>
    <definedName name="H7BAL" localSheetId="4">[26]INPUT!#REF!</definedName>
    <definedName name="H7BAL" localSheetId="13">[26]INPUT!#REF!</definedName>
    <definedName name="H7BAL" localSheetId="35">[26]INPUT!#REF!</definedName>
    <definedName name="H7BAL" localSheetId="46">[26]INPUT!#REF!</definedName>
    <definedName name="H7BAL" localSheetId="40">[26]INPUT!#REF!</definedName>
    <definedName name="H7BAL" localSheetId="3">[26]INPUT!#REF!</definedName>
    <definedName name="H7BAL" localSheetId="12">[26]INPUT!#REF!</definedName>
    <definedName name="H7BAL" localSheetId="15">[26]INPUT!#REF!</definedName>
    <definedName name="H7BAL" localSheetId="44">[26]INPUT!#REF!</definedName>
    <definedName name="H7BAL" localSheetId="43">[26]INPUT!#REF!</definedName>
    <definedName name="H7BAL" localSheetId="42">[26]INPUT!#REF!</definedName>
    <definedName name="H7BAL">[26]INPUT!#REF!</definedName>
    <definedName name="H7BAR" localSheetId="4">[26]INPUT!#REF!</definedName>
    <definedName name="H7BAR" localSheetId="13">[26]INPUT!#REF!</definedName>
    <definedName name="H7BAR" localSheetId="35">[26]INPUT!#REF!</definedName>
    <definedName name="H7BAR" localSheetId="46">[26]INPUT!#REF!</definedName>
    <definedName name="H7BAR" localSheetId="40">[26]INPUT!#REF!</definedName>
    <definedName name="H7BAR" localSheetId="3">[26]INPUT!#REF!</definedName>
    <definedName name="H7BAR" localSheetId="12">[26]INPUT!#REF!</definedName>
    <definedName name="H7BAR" localSheetId="15">[26]INPUT!#REF!</definedName>
    <definedName name="H7BAR" localSheetId="44">[26]INPUT!#REF!</definedName>
    <definedName name="H7BAR" localSheetId="43">[26]INPUT!#REF!</definedName>
    <definedName name="H7BAR" localSheetId="42">[26]INPUT!#REF!</definedName>
    <definedName name="H7BAR">[26]INPUT!#REF!</definedName>
    <definedName name="H7BBL" localSheetId="4">[26]INPUT!#REF!</definedName>
    <definedName name="H7BBL" localSheetId="13">[26]INPUT!#REF!</definedName>
    <definedName name="H7BBL" localSheetId="35">[26]INPUT!#REF!</definedName>
    <definedName name="H7BBL" localSheetId="46">[26]INPUT!#REF!</definedName>
    <definedName name="H7BBL" localSheetId="40">[26]INPUT!#REF!</definedName>
    <definedName name="H7BBL" localSheetId="3">[26]INPUT!#REF!</definedName>
    <definedName name="H7BBL" localSheetId="12">[26]INPUT!#REF!</definedName>
    <definedName name="H7BBL" localSheetId="15">[26]INPUT!#REF!</definedName>
    <definedName name="H7BBL" localSheetId="44">[26]INPUT!#REF!</definedName>
    <definedName name="H7BBL" localSheetId="43">[26]INPUT!#REF!</definedName>
    <definedName name="H7BBL" localSheetId="42">[26]INPUT!#REF!</definedName>
    <definedName name="H7BBL">[26]INPUT!#REF!</definedName>
    <definedName name="H7BBR" localSheetId="4">[26]INPUT!#REF!</definedName>
    <definedName name="H7BBR" localSheetId="13">[26]INPUT!#REF!</definedName>
    <definedName name="H7BBR" localSheetId="35">[26]INPUT!#REF!</definedName>
    <definedName name="H7BBR" localSheetId="46">[26]INPUT!#REF!</definedName>
    <definedName name="H7BBR" localSheetId="40">[26]INPUT!#REF!</definedName>
    <definedName name="H7BBR" localSheetId="3">[26]INPUT!#REF!</definedName>
    <definedName name="H7BBR" localSheetId="12">[26]INPUT!#REF!</definedName>
    <definedName name="H7BBR" localSheetId="15">[26]INPUT!#REF!</definedName>
    <definedName name="H7BBR" localSheetId="44">[26]INPUT!#REF!</definedName>
    <definedName name="H7BBR" localSheetId="43">[26]INPUT!#REF!</definedName>
    <definedName name="H7BBR" localSheetId="42">[26]INPUT!#REF!</definedName>
    <definedName name="H7BBR">[26]INPUT!#REF!</definedName>
    <definedName name="H7CAL" localSheetId="4">[26]INPUT!#REF!</definedName>
    <definedName name="H7CAL" localSheetId="13">[26]INPUT!#REF!</definedName>
    <definedName name="H7CAL" localSheetId="35">[26]INPUT!#REF!</definedName>
    <definedName name="H7CAL" localSheetId="46">[26]INPUT!#REF!</definedName>
    <definedName name="H7CAL" localSheetId="40">[26]INPUT!#REF!</definedName>
    <definedName name="H7CAL" localSheetId="3">[26]INPUT!#REF!</definedName>
    <definedName name="H7CAL" localSheetId="12">[26]INPUT!#REF!</definedName>
    <definedName name="H7CAL" localSheetId="15">[26]INPUT!#REF!</definedName>
    <definedName name="H7CAL" localSheetId="44">[26]INPUT!#REF!</definedName>
    <definedName name="H7CAL" localSheetId="43">[26]INPUT!#REF!</definedName>
    <definedName name="H7CAL" localSheetId="42">[26]INPUT!#REF!</definedName>
    <definedName name="H7CAL">[26]INPUT!#REF!</definedName>
    <definedName name="H7CAR" localSheetId="4">[26]INPUT!#REF!</definedName>
    <definedName name="H7CAR" localSheetId="13">[26]INPUT!#REF!</definedName>
    <definedName name="H7CAR" localSheetId="35">[26]INPUT!#REF!</definedName>
    <definedName name="H7CAR" localSheetId="46">[26]INPUT!#REF!</definedName>
    <definedName name="H7CAR" localSheetId="40">[26]INPUT!#REF!</definedName>
    <definedName name="H7CAR" localSheetId="3">[26]INPUT!#REF!</definedName>
    <definedName name="H7CAR" localSheetId="12">[26]INPUT!#REF!</definedName>
    <definedName name="H7CAR" localSheetId="15">[26]INPUT!#REF!</definedName>
    <definedName name="H7CAR" localSheetId="44">[26]INPUT!#REF!</definedName>
    <definedName name="H7CAR" localSheetId="43">[26]INPUT!#REF!</definedName>
    <definedName name="H7CAR" localSheetId="42">[26]INPUT!#REF!</definedName>
    <definedName name="H7CAR">[26]INPUT!#REF!</definedName>
    <definedName name="H7CBL" localSheetId="4">[26]INPUT!#REF!</definedName>
    <definedName name="H7CBL" localSheetId="13">[26]INPUT!#REF!</definedName>
    <definedName name="H7CBL" localSheetId="35">[26]INPUT!#REF!</definedName>
    <definedName name="H7CBL" localSheetId="46">[26]INPUT!#REF!</definedName>
    <definedName name="H7CBL" localSheetId="40">[26]INPUT!#REF!</definedName>
    <definedName name="H7CBL" localSheetId="3">[26]INPUT!#REF!</definedName>
    <definedName name="H7CBL" localSheetId="12">[26]INPUT!#REF!</definedName>
    <definedName name="H7CBL" localSheetId="15">[26]INPUT!#REF!</definedName>
    <definedName name="H7CBL" localSheetId="44">[26]INPUT!#REF!</definedName>
    <definedName name="H7CBL" localSheetId="43">[26]INPUT!#REF!</definedName>
    <definedName name="H7CBL" localSheetId="42">[26]INPUT!#REF!</definedName>
    <definedName name="H7CBL">[26]INPUT!#REF!</definedName>
    <definedName name="H7CBR" localSheetId="4">[26]INPUT!#REF!</definedName>
    <definedName name="H7CBR" localSheetId="13">[26]INPUT!#REF!</definedName>
    <definedName name="H7CBR" localSheetId="35">[26]INPUT!#REF!</definedName>
    <definedName name="H7CBR" localSheetId="46">[26]INPUT!#REF!</definedName>
    <definedName name="H7CBR" localSheetId="40">[26]INPUT!#REF!</definedName>
    <definedName name="H7CBR" localSheetId="3">[26]INPUT!#REF!</definedName>
    <definedName name="H7CBR" localSheetId="12">[26]INPUT!#REF!</definedName>
    <definedName name="H7CBR" localSheetId="15">[26]INPUT!#REF!</definedName>
    <definedName name="H7CBR" localSheetId="44">[26]INPUT!#REF!</definedName>
    <definedName name="H7CBR" localSheetId="43">[26]INPUT!#REF!</definedName>
    <definedName name="H7CBR" localSheetId="42">[26]INPUT!#REF!</definedName>
    <definedName name="H7CBR">[26]INPUT!#REF!</definedName>
    <definedName name="H7CCL" localSheetId="4">[26]INPUT!#REF!</definedName>
    <definedName name="H7CCL" localSheetId="13">[26]INPUT!#REF!</definedName>
    <definedName name="H7CCL" localSheetId="35">[26]INPUT!#REF!</definedName>
    <definedName name="H7CCL" localSheetId="46">[26]INPUT!#REF!</definedName>
    <definedName name="H7CCL" localSheetId="40">[26]INPUT!#REF!</definedName>
    <definedName name="H7CCL" localSheetId="3">[26]INPUT!#REF!</definedName>
    <definedName name="H7CCL" localSheetId="12">[26]INPUT!#REF!</definedName>
    <definedName name="H7CCL" localSheetId="15">[26]INPUT!#REF!</definedName>
    <definedName name="H7CCL" localSheetId="44">[26]INPUT!#REF!</definedName>
    <definedName name="H7CCL" localSheetId="43">[26]INPUT!#REF!</definedName>
    <definedName name="H7CCL" localSheetId="42">[26]INPUT!#REF!</definedName>
    <definedName name="H7CCL">[26]INPUT!#REF!</definedName>
    <definedName name="H7CCR" localSheetId="4">[26]INPUT!#REF!</definedName>
    <definedName name="H7CCR" localSheetId="13">[26]INPUT!#REF!</definedName>
    <definedName name="H7CCR" localSheetId="35">[26]INPUT!#REF!</definedName>
    <definedName name="H7CCR" localSheetId="46">[26]INPUT!#REF!</definedName>
    <definedName name="H7CCR" localSheetId="40">[26]INPUT!#REF!</definedName>
    <definedName name="H7CCR" localSheetId="3">[26]INPUT!#REF!</definedName>
    <definedName name="H7CCR" localSheetId="12">[26]INPUT!#REF!</definedName>
    <definedName name="H7CCR" localSheetId="15">[26]INPUT!#REF!</definedName>
    <definedName name="H7CCR" localSheetId="44">[26]INPUT!#REF!</definedName>
    <definedName name="H7CCR" localSheetId="43">[26]INPUT!#REF!</definedName>
    <definedName name="H7CCR" localSheetId="42">[26]INPUT!#REF!</definedName>
    <definedName name="H7CCR">[26]INPUT!#REF!</definedName>
    <definedName name="H7D1L" localSheetId="4">[26]INPUT!#REF!</definedName>
    <definedName name="H7D1L" localSheetId="13">[26]INPUT!#REF!</definedName>
    <definedName name="H7D1L" localSheetId="35">[26]INPUT!#REF!</definedName>
    <definedName name="H7D1L" localSheetId="46">[26]INPUT!#REF!</definedName>
    <definedName name="H7D1L" localSheetId="40">[26]INPUT!#REF!</definedName>
    <definedName name="H7D1L" localSheetId="3">[26]INPUT!#REF!</definedName>
    <definedName name="H7D1L" localSheetId="12">[26]INPUT!#REF!</definedName>
    <definedName name="H7D1L" localSheetId="15">[26]INPUT!#REF!</definedName>
    <definedName name="H7D1L" localSheetId="44">[26]INPUT!#REF!</definedName>
    <definedName name="H7D1L" localSheetId="43">[26]INPUT!#REF!</definedName>
    <definedName name="H7D1L" localSheetId="42">[26]INPUT!#REF!</definedName>
    <definedName name="H7D1L">[26]INPUT!#REF!</definedName>
    <definedName name="H7D1R" localSheetId="4">[26]INPUT!#REF!</definedName>
    <definedName name="H7D1R" localSheetId="13">[26]INPUT!#REF!</definedName>
    <definedName name="H7D1R" localSheetId="35">[26]INPUT!#REF!</definedName>
    <definedName name="H7D1R" localSheetId="46">[26]INPUT!#REF!</definedName>
    <definedName name="H7D1R" localSheetId="40">[26]INPUT!#REF!</definedName>
    <definedName name="H7D1R" localSheetId="3">[26]INPUT!#REF!</definedName>
    <definedName name="H7D1R" localSheetId="12">[26]INPUT!#REF!</definedName>
    <definedName name="H7D1R" localSheetId="15">[26]INPUT!#REF!</definedName>
    <definedName name="H7D1R" localSheetId="44">[26]INPUT!#REF!</definedName>
    <definedName name="H7D1R" localSheetId="43">[26]INPUT!#REF!</definedName>
    <definedName name="H7D1R" localSheetId="42">[26]INPUT!#REF!</definedName>
    <definedName name="H7D1R">[26]INPUT!#REF!</definedName>
    <definedName name="H7D2L" localSheetId="4">[26]INPUT!#REF!</definedName>
    <definedName name="H7D2L" localSheetId="13">[26]INPUT!#REF!</definedName>
    <definedName name="H7D2L" localSheetId="35">[26]INPUT!#REF!</definedName>
    <definedName name="H7D2L" localSheetId="46">[26]INPUT!#REF!</definedName>
    <definedName name="H7D2L" localSheetId="40">[26]INPUT!#REF!</definedName>
    <definedName name="H7D2L" localSheetId="3">[26]INPUT!#REF!</definedName>
    <definedName name="H7D2L" localSheetId="12">[26]INPUT!#REF!</definedName>
    <definedName name="H7D2L" localSheetId="15">[26]INPUT!#REF!</definedName>
    <definedName name="H7D2L" localSheetId="44">[26]INPUT!#REF!</definedName>
    <definedName name="H7D2L" localSheetId="43">[26]INPUT!#REF!</definedName>
    <definedName name="H7D2L" localSheetId="42">[26]INPUT!#REF!</definedName>
    <definedName name="H7D2L">[26]INPUT!#REF!</definedName>
    <definedName name="H7D2R" localSheetId="4">[26]INPUT!#REF!</definedName>
    <definedName name="H7D2R" localSheetId="13">[26]INPUT!#REF!</definedName>
    <definedName name="H7D2R" localSheetId="35">[26]INPUT!#REF!</definedName>
    <definedName name="H7D2R" localSheetId="46">[26]INPUT!#REF!</definedName>
    <definedName name="H7D2R" localSheetId="40">[26]INPUT!#REF!</definedName>
    <definedName name="H7D2R" localSheetId="3">[26]INPUT!#REF!</definedName>
    <definedName name="H7D2R" localSheetId="12">[26]INPUT!#REF!</definedName>
    <definedName name="H7D2R" localSheetId="15">[26]INPUT!#REF!</definedName>
    <definedName name="H7D2R" localSheetId="44">[26]INPUT!#REF!</definedName>
    <definedName name="H7D2R" localSheetId="43">[26]INPUT!#REF!</definedName>
    <definedName name="H7D2R" localSheetId="42">[26]INPUT!#REF!</definedName>
    <definedName name="H7D2R">[26]INPUT!#REF!</definedName>
    <definedName name="H7D3L" localSheetId="4">[26]INPUT!#REF!</definedName>
    <definedName name="H7D3L" localSheetId="13">[26]INPUT!#REF!</definedName>
    <definedName name="H7D3L" localSheetId="35">[26]INPUT!#REF!</definedName>
    <definedName name="H7D3L" localSheetId="46">[26]INPUT!#REF!</definedName>
    <definedName name="H7D3L" localSheetId="40">[26]INPUT!#REF!</definedName>
    <definedName name="H7D3L" localSheetId="3">[26]INPUT!#REF!</definedName>
    <definedName name="H7D3L" localSheetId="12">[26]INPUT!#REF!</definedName>
    <definedName name="H7D3L" localSheetId="15">[26]INPUT!#REF!</definedName>
    <definedName name="H7D3L" localSheetId="44">[26]INPUT!#REF!</definedName>
    <definedName name="H7D3L" localSheetId="43">[26]INPUT!#REF!</definedName>
    <definedName name="H7D3L" localSheetId="42">[26]INPUT!#REF!</definedName>
    <definedName name="H7D3L">[26]INPUT!#REF!</definedName>
    <definedName name="H7D3R" localSheetId="4">[26]INPUT!#REF!</definedName>
    <definedName name="H7D3R" localSheetId="13">[26]INPUT!#REF!</definedName>
    <definedName name="H7D3R" localSheetId="35">[26]INPUT!#REF!</definedName>
    <definedName name="H7D3R" localSheetId="46">[26]INPUT!#REF!</definedName>
    <definedName name="H7D3R" localSheetId="40">[26]INPUT!#REF!</definedName>
    <definedName name="H7D3R" localSheetId="3">[26]INPUT!#REF!</definedName>
    <definedName name="H7D3R" localSheetId="12">[26]INPUT!#REF!</definedName>
    <definedName name="H7D3R" localSheetId="15">[26]INPUT!#REF!</definedName>
    <definedName name="H7D3R" localSheetId="44">[26]INPUT!#REF!</definedName>
    <definedName name="H7D3R" localSheetId="43">[26]INPUT!#REF!</definedName>
    <definedName name="H7D3R" localSheetId="42">[26]INPUT!#REF!</definedName>
    <definedName name="H7D3R">[26]INPUT!#REF!</definedName>
    <definedName name="H7L" localSheetId="4">[13]법면블럭!#REF!</definedName>
    <definedName name="H7L" localSheetId="13">[13]법면블럭!#REF!</definedName>
    <definedName name="H7L" localSheetId="28">#REF!</definedName>
    <definedName name="H7L" localSheetId="35">#REF!</definedName>
    <definedName name="H7L" localSheetId="40">#REF!</definedName>
    <definedName name="H7L" localSheetId="25">#REF!</definedName>
    <definedName name="H7L" localSheetId="26">[14]법면블럭!#REF!</definedName>
    <definedName name="H7L" localSheetId="44">#REF!</definedName>
    <definedName name="H7L" localSheetId="42">#REF!</definedName>
    <definedName name="H7L">#REF!</definedName>
    <definedName name="H7R" localSheetId="4">[13]법면블럭!#REF!</definedName>
    <definedName name="H7R" localSheetId="13">[13]법면블럭!#REF!</definedName>
    <definedName name="H7R" localSheetId="35">#REF!</definedName>
    <definedName name="H7R" localSheetId="40">#REF!</definedName>
    <definedName name="H7R" localSheetId="25">#REF!</definedName>
    <definedName name="H7R" localSheetId="26">[14]법면블럭!#REF!</definedName>
    <definedName name="H7R" localSheetId="44">#REF!</definedName>
    <definedName name="H7R" localSheetId="42">#REF!</definedName>
    <definedName name="H7R">#REF!</definedName>
    <definedName name="H8A1P" localSheetId="14">#REF!</definedName>
    <definedName name="H8A1P" localSheetId="4">#REF!</definedName>
    <definedName name="H8A1P" localSheetId="13">#REF!</definedName>
    <definedName name="H8A1P" localSheetId="34">#REF!</definedName>
    <definedName name="H8A1P" localSheetId="35">#REF!</definedName>
    <definedName name="H8A1P" localSheetId="46">#REF!</definedName>
    <definedName name="H8A1P" localSheetId="40">#REF!</definedName>
    <definedName name="H8A1P" localSheetId="3">#REF!</definedName>
    <definedName name="H8A1P" localSheetId="12">#REF!</definedName>
    <definedName name="H8A1P" localSheetId="15">#REF!</definedName>
    <definedName name="H8A1P" localSheetId="25">#REF!</definedName>
    <definedName name="H8A1P" localSheetId="26">#REF!</definedName>
    <definedName name="H8A1P" localSheetId="44">#REF!</definedName>
    <definedName name="H8A1P" localSheetId="50">#REF!</definedName>
    <definedName name="H8A1P" localSheetId="43">#REF!</definedName>
    <definedName name="H8A1P" localSheetId="42">#REF!</definedName>
    <definedName name="H8A1P">#REF!</definedName>
    <definedName name="h8a1t" localSheetId="14">#REF!</definedName>
    <definedName name="h8a1t" localSheetId="4">#REF!</definedName>
    <definedName name="h8a1t" localSheetId="13">#REF!</definedName>
    <definedName name="h8a1t" localSheetId="34">#REF!</definedName>
    <definedName name="h8a1t" localSheetId="35">#REF!</definedName>
    <definedName name="h8a1t" localSheetId="46">#REF!</definedName>
    <definedName name="h8a1t" localSheetId="40">#REF!</definedName>
    <definedName name="h8a1t" localSheetId="3">#REF!</definedName>
    <definedName name="h8a1t" localSheetId="12">#REF!</definedName>
    <definedName name="h8a1t" localSheetId="15">#REF!</definedName>
    <definedName name="h8a1t" localSheetId="25">#REF!</definedName>
    <definedName name="h8a1t" localSheetId="26">#REF!</definedName>
    <definedName name="h8a1t" localSheetId="44">#REF!</definedName>
    <definedName name="h8a1t" localSheetId="43">#REF!</definedName>
    <definedName name="h8a1t" localSheetId="42">#REF!</definedName>
    <definedName name="h8a1t">#REF!</definedName>
    <definedName name="h8a2p" localSheetId="14">#REF!</definedName>
    <definedName name="h8a2p" localSheetId="4">#REF!</definedName>
    <definedName name="h8a2p" localSheetId="13">#REF!</definedName>
    <definedName name="h8a2p" localSheetId="34">#REF!</definedName>
    <definedName name="h8a2p" localSheetId="35">#REF!</definedName>
    <definedName name="h8a2p" localSheetId="46">#REF!</definedName>
    <definedName name="h8a2p" localSheetId="40">#REF!</definedName>
    <definedName name="h8a2p" localSheetId="3">#REF!</definedName>
    <definedName name="h8a2p" localSheetId="12">#REF!</definedName>
    <definedName name="h8a2p" localSheetId="15">#REF!</definedName>
    <definedName name="h8a2p" localSheetId="25">#REF!</definedName>
    <definedName name="h8a2p" localSheetId="26">#REF!</definedName>
    <definedName name="h8a2p" localSheetId="44">#REF!</definedName>
    <definedName name="h8a2p" localSheetId="43">#REF!</definedName>
    <definedName name="h8a2p" localSheetId="42">#REF!</definedName>
    <definedName name="h8a2p">#REF!</definedName>
    <definedName name="h8a2t" localSheetId="14">#REF!</definedName>
    <definedName name="h8a2t" localSheetId="4">#REF!</definedName>
    <definedName name="h8a2t" localSheetId="13">#REF!</definedName>
    <definedName name="h8a2t" localSheetId="34">#REF!</definedName>
    <definedName name="h8a2t" localSheetId="35">#REF!</definedName>
    <definedName name="h8a2t" localSheetId="46">#REF!</definedName>
    <definedName name="h8a2t" localSheetId="40">#REF!</definedName>
    <definedName name="h8a2t" localSheetId="3">#REF!</definedName>
    <definedName name="h8a2t" localSheetId="12">#REF!</definedName>
    <definedName name="h8a2t" localSheetId="15">#REF!</definedName>
    <definedName name="h8a2t" localSheetId="25">#REF!</definedName>
    <definedName name="h8a2t" localSheetId="26">#REF!</definedName>
    <definedName name="h8a2t" localSheetId="44">#REF!</definedName>
    <definedName name="h8a2t" localSheetId="43">#REF!</definedName>
    <definedName name="h8a2t" localSheetId="42">#REF!</definedName>
    <definedName name="h8a2t">#REF!</definedName>
    <definedName name="H8AAL" localSheetId="38">[26]INPUT!#REF!</definedName>
    <definedName name="H8AAL" localSheetId="4">[26]INPUT!#REF!</definedName>
    <definedName name="H8AAL" localSheetId="13">[26]INPUT!#REF!</definedName>
    <definedName name="H8AAL" localSheetId="28">[26]INPUT!#REF!</definedName>
    <definedName name="H8AAL" localSheetId="34">[26]INPUT!#REF!</definedName>
    <definedName name="H8AAL" localSheetId="35">[26]INPUT!#REF!</definedName>
    <definedName name="H8AAL" localSheetId="46">[26]INPUT!#REF!</definedName>
    <definedName name="H8AAL" localSheetId="40">[26]INPUT!#REF!</definedName>
    <definedName name="H8AAL" localSheetId="3">[26]INPUT!#REF!</definedName>
    <definedName name="H8AAL" localSheetId="12">[26]INPUT!#REF!</definedName>
    <definedName name="H8AAL" localSheetId="15">[26]INPUT!#REF!</definedName>
    <definedName name="H8AAL" localSheetId="26">[26]INPUT!#REF!</definedName>
    <definedName name="H8AAL" localSheetId="44">[26]INPUT!#REF!</definedName>
    <definedName name="H8AAL" localSheetId="45">[26]INPUT!#REF!</definedName>
    <definedName name="H8AAL" localSheetId="43">[26]INPUT!#REF!</definedName>
    <definedName name="H8AAL" localSheetId="42">[26]INPUT!#REF!</definedName>
    <definedName name="H8AAL">[26]INPUT!#REF!</definedName>
    <definedName name="H8AAR" localSheetId="4">[26]INPUT!#REF!</definedName>
    <definedName name="H8AAR" localSheetId="13">[26]INPUT!#REF!</definedName>
    <definedName name="H8AAR" localSheetId="35">[26]INPUT!#REF!</definedName>
    <definedName name="H8AAR" localSheetId="46">[26]INPUT!#REF!</definedName>
    <definedName name="H8AAR" localSheetId="40">[26]INPUT!#REF!</definedName>
    <definedName name="H8AAR" localSheetId="3">[26]INPUT!#REF!</definedName>
    <definedName name="H8AAR" localSheetId="12">[26]INPUT!#REF!</definedName>
    <definedName name="H8AAR" localSheetId="15">[26]INPUT!#REF!</definedName>
    <definedName name="H8AAR" localSheetId="44">[26]INPUT!#REF!</definedName>
    <definedName name="H8AAR" localSheetId="43">[26]INPUT!#REF!</definedName>
    <definedName name="H8AAR" localSheetId="42">[26]INPUT!#REF!</definedName>
    <definedName name="H8AAR">[26]INPUT!#REF!</definedName>
    <definedName name="H8ABL" localSheetId="4">[26]INPUT!#REF!</definedName>
    <definedName name="H8ABL" localSheetId="13">[26]INPUT!#REF!</definedName>
    <definedName name="H8ABL" localSheetId="35">[26]INPUT!#REF!</definedName>
    <definedName name="H8ABL" localSheetId="46">[26]INPUT!#REF!</definedName>
    <definedName name="H8ABL" localSheetId="40">[26]INPUT!#REF!</definedName>
    <definedName name="H8ABL" localSheetId="3">[26]INPUT!#REF!</definedName>
    <definedName name="H8ABL" localSheetId="12">[26]INPUT!#REF!</definedName>
    <definedName name="H8ABL" localSheetId="15">[26]INPUT!#REF!</definedName>
    <definedName name="H8ABL" localSheetId="44">[26]INPUT!#REF!</definedName>
    <definedName name="H8ABL" localSheetId="43">[26]INPUT!#REF!</definedName>
    <definedName name="H8ABL" localSheetId="42">[26]INPUT!#REF!</definedName>
    <definedName name="H8ABL">[26]INPUT!#REF!</definedName>
    <definedName name="H8ABR" localSheetId="4">[26]INPUT!#REF!</definedName>
    <definedName name="H8ABR" localSheetId="13">[26]INPUT!#REF!</definedName>
    <definedName name="H8ABR" localSheetId="35">[26]INPUT!#REF!</definedName>
    <definedName name="H8ABR" localSheetId="46">[26]INPUT!#REF!</definedName>
    <definedName name="H8ABR" localSheetId="40">[26]INPUT!#REF!</definedName>
    <definedName name="H8ABR" localSheetId="3">[26]INPUT!#REF!</definedName>
    <definedName name="H8ABR" localSheetId="12">[26]INPUT!#REF!</definedName>
    <definedName name="H8ABR" localSheetId="15">[26]INPUT!#REF!</definedName>
    <definedName name="H8ABR" localSheetId="44">[26]INPUT!#REF!</definedName>
    <definedName name="H8ABR" localSheetId="43">[26]INPUT!#REF!</definedName>
    <definedName name="H8ABR" localSheetId="42">[26]INPUT!#REF!</definedName>
    <definedName name="H8ABR">[26]INPUT!#REF!</definedName>
    <definedName name="H8ACL" localSheetId="4">[26]INPUT!#REF!</definedName>
    <definedName name="H8ACL" localSheetId="13">[26]INPUT!#REF!</definedName>
    <definedName name="H8ACL" localSheetId="35">[26]INPUT!#REF!</definedName>
    <definedName name="H8ACL" localSheetId="46">[26]INPUT!#REF!</definedName>
    <definedName name="H8ACL" localSheetId="40">[26]INPUT!#REF!</definedName>
    <definedName name="H8ACL" localSheetId="3">[26]INPUT!#REF!</definedName>
    <definedName name="H8ACL" localSheetId="12">[26]INPUT!#REF!</definedName>
    <definedName name="H8ACL" localSheetId="15">[26]INPUT!#REF!</definedName>
    <definedName name="H8ACL" localSheetId="44">[26]INPUT!#REF!</definedName>
    <definedName name="H8ACL" localSheetId="43">[26]INPUT!#REF!</definedName>
    <definedName name="H8ACL" localSheetId="42">[26]INPUT!#REF!</definedName>
    <definedName name="H8ACL">[26]INPUT!#REF!</definedName>
    <definedName name="H8ACR" localSheetId="4">[26]INPUT!#REF!</definedName>
    <definedName name="H8ACR" localSheetId="13">[26]INPUT!#REF!</definedName>
    <definedName name="H8ACR" localSheetId="35">[26]INPUT!#REF!</definedName>
    <definedName name="H8ACR" localSheetId="46">[26]INPUT!#REF!</definedName>
    <definedName name="H8ACR" localSheetId="40">[26]INPUT!#REF!</definedName>
    <definedName name="H8ACR" localSheetId="3">[26]INPUT!#REF!</definedName>
    <definedName name="H8ACR" localSheetId="12">[26]INPUT!#REF!</definedName>
    <definedName name="H8ACR" localSheetId="15">[26]INPUT!#REF!</definedName>
    <definedName name="H8ACR" localSheetId="44">[26]INPUT!#REF!</definedName>
    <definedName name="H8ACR" localSheetId="43">[26]INPUT!#REF!</definedName>
    <definedName name="H8ACR" localSheetId="42">[26]INPUT!#REF!</definedName>
    <definedName name="H8ACR">[26]INPUT!#REF!</definedName>
    <definedName name="H8ADL" localSheetId="4">[26]INPUT!#REF!</definedName>
    <definedName name="H8ADL" localSheetId="13">[26]INPUT!#REF!</definedName>
    <definedName name="H8ADL" localSheetId="35">[26]INPUT!#REF!</definedName>
    <definedName name="H8ADL" localSheetId="46">[26]INPUT!#REF!</definedName>
    <definedName name="H8ADL" localSheetId="40">[26]INPUT!#REF!</definedName>
    <definedName name="H8ADL" localSheetId="3">[26]INPUT!#REF!</definedName>
    <definedName name="H8ADL" localSheetId="12">[26]INPUT!#REF!</definedName>
    <definedName name="H8ADL" localSheetId="15">[26]INPUT!#REF!</definedName>
    <definedName name="H8ADL" localSheetId="44">[26]INPUT!#REF!</definedName>
    <definedName name="H8ADL" localSheetId="43">[26]INPUT!#REF!</definedName>
    <definedName name="H8ADL" localSheetId="42">[26]INPUT!#REF!</definedName>
    <definedName name="H8ADL">[26]INPUT!#REF!</definedName>
    <definedName name="H8ADR" localSheetId="4">[26]INPUT!#REF!</definedName>
    <definedName name="H8ADR" localSheetId="13">[26]INPUT!#REF!</definedName>
    <definedName name="H8ADR" localSheetId="35">[26]INPUT!#REF!</definedName>
    <definedName name="H8ADR" localSheetId="46">[26]INPUT!#REF!</definedName>
    <definedName name="H8ADR" localSheetId="40">[26]INPUT!#REF!</definedName>
    <definedName name="H8ADR" localSheetId="3">[26]INPUT!#REF!</definedName>
    <definedName name="H8ADR" localSheetId="12">[26]INPUT!#REF!</definedName>
    <definedName name="H8ADR" localSheetId="15">[26]INPUT!#REF!</definedName>
    <definedName name="H8ADR" localSheetId="44">[26]INPUT!#REF!</definedName>
    <definedName name="H8ADR" localSheetId="43">[26]INPUT!#REF!</definedName>
    <definedName name="H8ADR" localSheetId="42">[26]INPUT!#REF!</definedName>
    <definedName name="H8ADR">[26]INPUT!#REF!</definedName>
    <definedName name="H8AEL" localSheetId="4">[26]INPUT!#REF!</definedName>
    <definedName name="H8AEL" localSheetId="13">[26]INPUT!#REF!</definedName>
    <definedName name="H8AEL" localSheetId="35">[26]INPUT!#REF!</definedName>
    <definedName name="H8AEL" localSheetId="46">[26]INPUT!#REF!</definedName>
    <definedName name="H8AEL" localSheetId="40">[26]INPUT!#REF!</definedName>
    <definedName name="H8AEL" localSheetId="3">[26]INPUT!#REF!</definedName>
    <definedName name="H8AEL" localSheetId="12">[26]INPUT!#REF!</definedName>
    <definedName name="H8AEL" localSheetId="15">[26]INPUT!#REF!</definedName>
    <definedName name="H8AEL" localSheetId="44">[26]INPUT!#REF!</definedName>
    <definedName name="H8AEL" localSheetId="43">[26]INPUT!#REF!</definedName>
    <definedName name="H8AEL" localSheetId="42">[26]INPUT!#REF!</definedName>
    <definedName name="H8AEL">[26]INPUT!#REF!</definedName>
    <definedName name="H8AER" localSheetId="4">[26]INPUT!#REF!</definedName>
    <definedName name="H8AER" localSheetId="13">[26]INPUT!#REF!</definedName>
    <definedName name="H8AER" localSheetId="35">[26]INPUT!#REF!</definedName>
    <definedName name="H8AER" localSheetId="46">[26]INPUT!#REF!</definedName>
    <definedName name="H8AER" localSheetId="40">[26]INPUT!#REF!</definedName>
    <definedName name="H8AER" localSheetId="3">[26]INPUT!#REF!</definedName>
    <definedName name="H8AER" localSheetId="12">[26]INPUT!#REF!</definedName>
    <definedName name="H8AER" localSheetId="15">[26]INPUT!#REF!</definedName>
    <definedName name="H8AER" localSheetId="44">[26]INPUT!#REF!</definedName>
    <definedName name="H8AER" localSheetId="43">[26]INPUT!#REF!</definedName>
    <definedName name="H8AER" localSheetId="42">[26]INPUT!#REF!</definedName>
    <definedName name="H8AER">[26]INPUT!#REF!</definedName>
    <definedName name="H8AFL" localSheetId="4">[26]INPUT!#REF!</definedName>
    <definedName name="H8AFL" localSheetId="13">[26]INPUT!#REF!</definedName>
    <definedName name="H8AFL" localSheetId="35">[26]INPUT!#REF!</definedName>
    <definedName name="H8AFL" localSheetId="46">[26]INPUT!#REF!</definedName>
    <definedName name="H8AFL" localSheetId="40">[26]INPUT!#REF!</definedName>
    <definedName name="H8AFL" localSheetId="3">[26]INPUT!#REF!</definedName>
    <definedName name="H8AFL" localSheetId="12">[26]INPUT!#REF!</definedName>
    <definedName name="H8AFL" localSheetId="15">[26]INPUT!#REF!</definedName>
    <definedName name="H8AFL" localSheetId="44">[26]INPUT!#REF!</definedName>
    <definedName name="H8AFL" localSheetId="43">[26]INPUT!#REF!</definedName>
    <definedName name="H8AFL" localSheetId="42">[26]INPUT!#REF!</definedName>
    <definedName name="H8AFL">[26]INPUT!#REF!</definedName>
    <definedName name="H8AFR" localSheetId="4">[26]INPUT!#REF!</definedName>
    <definedName name="H8AFR" localSheetId="13">[26]INPUT!#REF!</definedName>
    <definedName name="H8AFR" localSheetId="35">[26]INPUT!#REF!</definedName>
    <definedName name="H8AFR" localSheetId="46">[26]INPUT!#REF!</definedName>
    <definedName name="H8AFR" localSheetId="40">[26]INPUT!#REF!</definedName>
    <definedName name="H8AFR" localSheetId="3">[26]INPUT!#REF!</definedName>
    <definedName name="H8AFR" localSheetId="12">[26]INPUT!#REF!</definedName>
    <definedName name="H8AFR" localSheetId="15">[26]INPUT!#REF!</definedName>
    <definedName name="H8AFR" localSheetId="44">[26]INPUT!#REF!</definedName>
    <definedName name="H8AFR" localSheetId="43">[26]INPUT!#REF!</definedName>
    <definedName name="H8AFR" localSheetId="42">[26]INPUT!#REF!</definedName>
    <definedName name="H8AFR">[26]INPUT!#REF!</definedName>
    <definedName name="H8AGL" localSheetId="4">[26]INPUT!#REF!</definedName>
    <definedName name="H8AGL" localSheetId="13">[26]INPUT!#REF!</definedName>
    <definedName name="H8AGL" localSheetId="35">[26]INPUT!#REF!</definedName>
    <definedName name="H8AGL" localSheetId="46">[26]INPUT!#REF!</definedName>
    <definedName name="H8AGL" localSheetId="40">[26]INPUT!#REF!</definedName>
    <definedName name="H8AGL" localSheetId="3">[26]INPUT!#REF!</definedName>
    <definedName name="H8AGL" localSheetId="12">[26]INPUT!#REF!</definedName>
    <definedName name="H8AGL" localSheetId="15">[26]INPUT!#REF!</definedName>
    <definedName name="H8AGL" localSheetId="44">[26]INPUT!#REF!</definedName>
    <definedName name="H8AGL" localSheetId="43">[26]INPUT!#REF!</definedName>
    <definedName name="H8AGL" localSheetId="42">[26]INPUT!#REF!</definedName>
    <definedName name="H8AGL">[26]INPUT!#REF!</definedName>
    <definedName name="H8AGR" localSheetId="4">[26]INPUT!#REF!</definedName>
    <definedName name="H8AGR" localSheetId="13">[26]INPUT!#REF!</definedName>
    <definedName name="H8AGR" localSheetId="35">[26]INPUT!#REF!</definedName>
    <definedName name="H8AGR" localSheetId="46">[26]INPUT!#REF!</definedName>
    <definedName name="H8AGR" localSheetId="40">[26]INPUT!#REF!</definedName>
    <definedName name="H8AGR" localSheetId="3">[26]INPUT!#REF!</definedName>
    <definedName name="H8AGR" localSheetId="12">[26]INPUT!#REF!</definedName>
    <definedName name="H8AGR" localSheetId="15">[26]INPUT!#REF!</definedName>
    <definedName name="H8AGR" localSheetId="44">[26]INPUT!#REF!</definedName>
    <definedName name="H8AGR" localSheetId="43">[26]INPUT!#REF!</definedName>
    <definedName name="H8AGR" localSheetId="42">[26]INPUT!#REF!</definedName>
    <definedName name="H8AGR">[26]INPUT!#REF!</definedName>
    <definedName name="H8BAL" localSheetId="4">[26]INPUT!#REF!</definedName>
    <definedName name="H8BAL" localSheetId="13">[26]INPUT!#REF!</definedName>
    <definedName name="H8BAL" localSheetId="35">[26]INPUT!#REF!</definedName>
    <definedName name="H8BAL" localSheetId="46">[26]INPUT!#REF!</definedName>
    <definedName name="H8BAL" localSheetId="40">[26]INPUT!#REF!</definedName>
    <definedName name="H8BAL" localSheetId="3">[26]INPUT!#REF!</definedName>
    <definedName name="H8BAL" localSheetId="12">[26]INPUT!#REF!</definedName>
    <definedName name="H8BAL" localSheetId="15">[26]INPUT!#REF!</definedName>
    <definedName name="H8BAL" localSheetId="44">[26]INPUT!#REF!</definedName>
    <definedName name="H8BAL" localSheetId="43">[26]INPUT!#REF!</definedName>
    <definedName name="H8BAL" localSheetId="42">[26]INPUT!#REF!</definedName>
    <definedName name="H8BAL">[26]INPUT!#REF!</definedName>
    <definedName name="H8BAR" localSheetId="4">[26]INPUT!#REF!</definedName>
    <definedName name="H8BAR" localSheetId="13">[26]INPUT!#REF!</definedName>
    <definedName name="H8BAR" localSheetId="35">[26]INPUT!#REF!</definedName>
    <definedName name="H8BAR" localSheetId="46">[26]INPUT!#REF!</definedName>
    <definedName name="H8BAR" localSheetId="40">[26]INPUT!#REF!</definedName>
    <definedName name="H8BAR" localSheetId="3">[26]INPUT!#REF!</definedName>
    <definedName name="H8BAR" localSheetId="12">[26]INPUT!#REF!</definedName>
    <definedName name="H8BAR" localSheetId="15">[26]INPUT!#REF!</definedName>
    <definedName name="H8BAR" localSheetId="44">[26]INPUT!#REF!</definedName>
    <definedName name="H8BAR" localSheetId="43">[26]INPUT!#REF!</definedName>
    <definedName name="H8BAR" localSheetId="42">[26]INPUT!#REF!</definedName>
    <definedName name="H8BAR">[26]INPUT!#REF!</definedName>
    <definedName name="H8BBL" localSheetId="4">[26]INPUT!#REF!</definedName>
    <definedName name="H8BBL" localSheetId="13">[26]INPUT!#REF!</definedName>
    <definedName name="H8BBL" localSheetId="35">[26]INPUT!#REF!</definedName>
    <definedName name="H8BBL" localSheetId="46">[26]INPUT!#REF!</definedName>
    <definedName name="H8BBL" localSheetId="40">[26]INPUT!#REF!</definedName>
    <definedName name="H8BBL" localSheetId="3">[26]INPUT!#REF!</definedName>
    <definedName name="H8BBL" localSheetId="12">[26]INPUT!#REF!</definedName>
    <definedName name="H8BBL" localSheetId="15">[26]INPUT!#REF!</definedName>
    <definedName name="H8BBL" localSheetId="44">[26]INPUT!#REF!</definedName>
    <definedName name="H8BBL" localSheetId="43">[26]INPUT!#REF!</definedName>
    <definedName name="H8BBL" localSheetId="42">[26]INPUT!#REF!</definedName>
    <definedName name="H8BBL">[26]INPUT!#REF!</definedName>
    <definedName name="H8BBR" localSheetId="4">[26]INPUT!#REF!</definedName>
    <definedName name="H8BBR" localSheetId="13">[26]INPUT!#REF!</definedName>
    <definedName name="H8BBR" localSheetId="35">[26]INPUT!#REF!</definedName>
    <definedName name="H8BBR" localSheetId="46">[26]INPUT!#REF!</definedName>
    <definedName name="H8BBR" localSheetId="40">[26]INPUT!#REF!</definedName>
    <definedName name="H8BBR" localSheetId="3">[26]INPUT!#REF!</definedName>
    <definedName name="H8BBR" localSheetId="12">[26]INPUT!#REF!</definedName>
    <definedName name="H8BBR" localSheetId="15">[26]INPUT!#REF!</definedName>
    <definedName name="H8BBR" localSheetId="44">[26]INPUT!#REF!</definedName>
    <definedName name="H8BBR" localSheetId="43">[26]INPUT!#REF!</definedName>
    <definedName name="H8BBR" localSheetId="42">[26]INPUT!#REF!</definedName>
    <definedName name="H8BBR">[26]INPUT!#REF!</definedName>
    <definedName name="H8CAL" localSheetId="4">[26]INPUT!#REF!</definedName>
    <definedName name="H8CAL" localSheetId="13">[26]INPUT!#REF!</definedName>
    <definedName name="H8CAL" localSheetId="35">[26]INPUT!#REF!</definedName>
    <definedName name="H8CAL" localSheetId="46">[26]INPUT!#REF!</definedName>
    <definedName name="H8CAL" localSheetId="40">[26]INPUT!#REF!</definedName>
    <definedName name="H8CAL" localSheetId="3">[26]INPUT!#REF!</definedName>
    <definedName name="H8CAL" localSheetId="12">[26]INPUT!#REF!</definedName>
    <definedName name="H8CAL" localSheetId="15">[26]INPUT!#REF!</definedName>
    <definedName name="H8CAL" localSheetId="44">[26]INPUT!#REF!</definedName>
    <definedName name="H8CAL" localSheetId="43">[26]INPUT!#REF!</definedName>
    <definedName name="H8CAL" localSheetId="42">[26]INPUT!#REF!</definedName>
    <definedName name="H8CAL">[26]INPUT!#REF!</definedName>
    <definedName name="H8CAR" localSheetId="4">[26]INPUT!#REF!</definedName>
    <definedName name="H8CAR" localSheetId="13">[26]INPUT!#REF!</definedName>
    <definedName name="H8CAR" localSheetId="35">[26]INPUT!#REF!</definedName>
    <definedName name="H8CAR" localSheetId="46">[26]INPUT!#REF!</definedName>
    <definedName name="H8CAR" localSheetId="40">[26]INPUT!#REF!</definedName>
    <definedName name="H8CAR" localSheetId="3">[26]INPUT!#REF!</definedName>
    <definedName name="H8CAR" localSheetId="12">[26]INPUT!#REF!</definedName>
    <definedName name="H8CAR" localSheetId="15">[26]INPUT!#REF!</definedName>
    <definedName name="H8CAR" localSheetId="44">[26]INPUT!#REF!</definedName>
    <definedName name="H8CAR" localSheetId="43">[26]INPUT!#REF!</definedName>
    <definedName name="H8CAR" localSheetId="42">[26]INPUT!#REF!</definedName>
    <definedName name="H8CAR">[26]INPUT!#REF!</definedName>
    <definedName name="H8CBL" localSheetId="4">[26]INPUT!#REF!</definedName>
    <definedName name="H8CBL" localSheetId="13">[26]INPUT!#REF!</definedName>
    <definedName name="H8CBL" localSheetId="35">[26]INPUT!#REF!</definedName>
    <definedName name="H8CBL" localSheetId="46">[26]INPUT!#REF!</definedName>
    <definedName name="H8CBL" localSheetId="40">[26]INPUT!#REF!</definedName>
    <definedName name="H8CBL" localSheetId="3">[26]INPUT!#REF!</definedName>
    <definedName name="H8CBL" localSheetId="12">[26]INPUT!#REF!</definedName>
    <definedName name="H8CBL" localSheetId="15">[26]INPUT!#REF!</definedName>
    <definedName name="H8CBL" localSheetId="44">[26]INPUT!#REF!</definedName>
    <definedName name="H8CBL" localSheetId="43">[26]INPUT!#REF!</definedName>
    <definedName name="H8CBL" localSheetId="42">[26]INPUT!#REF!</definedName>
    <definedName name="H8CBL">[26]INPUT!#REF!</definedName>
    <definedName name="H8CBR" localSheetId="4">[26]INPUT!#REF!</definedName>
    <definedName name="H8CBR" localSheetId="13">[26]INPUT!#REF!</definedName>
    <definedName name="H8CBR" localSheetId="35">[26]INPUT!#REF!</definedName>
    <definedName name="H8CBR" localSheetId="46">[26]INPUT!#REF!</definedName>
    <definedName name="H8CBR" localSheetId="40">[26]INPUT!#REF!</definedName>
    <definedName name="H8CBR" localSheetId="3">[26]INPUT!#REF!</definedName>
    <definedName name="H8CBR" localSheetId="12">[26]INPUT!#REF!</definedName>
    <definedName name="H8CBR" localSheetId="15">[26]INPUT!#REF!</definedName>
    <definedName name="H8CBR" localSheetId="44">[26]INPUT!#REF!</definedName>
    <definedName name="H8CBR" localSheetId="43">[26]INPUT!#REF!</definedName>
    <definedName name="H8CBR" localSheetId="42">[26]INPUT!#REF!</definedName>
    <definedName name="H8CBR">[26]INPUT!#REF!</definedName>
    <definedName name="H8CCL" localSheetId="4">[26]INPUT!#REF!</definedName>
    <definedName name="H8CCL" localSheetId="13">[26]INPUT!#REF!</definedName>
    <definedName name="H8CCL" localSheetId="35">[26]INPUT!#REF!</definedName>
    <definedName name="H8CCL" localSheetId="46">[26]INPUT!#REF!</definedName>
    <definedName name="H8CCL" localSheetId="40">[26]INPUT!#REF!</definedName>
    <definedName name="H8CCL" localSheetId="3">[26]INPUT!#REF!</definedName>
    <definedName name="H8CCL" localSheetId="12">[26]INPUT!#REF!</definedName>
    <definedName name="H8CCL" localSheetId="15">[26]INPUT!#REF!</definedName>
    <definedName name="H8CCL" localSheetId="44">[26]INPUT!#REF!</definedName>
    <definedName name="H8CCL" localSheetId="43">[26]INPUT!#REF!</definedName>
    <definedName name="H8CCL" localSheetId="42">[26]INPUT!#REF!</definedName>
    <definedName name="H8CCL">[26]INPUT!#REF!</definedName>
    <definedName name="H8CCR" localSheetId="4">[26]INPUT!#REF!</definedName>
    <definedName name="H8CCR" localSheetId="13">[26]INPUT!#REF!</definedName>
    <definedName name="H8CCR" localSheetId="35">[26]INPUT!#REF!</definedName>
    <definedName name="H8CCR" localSheetId="46">[26]INPUT!#REF!</definedName>
    <definedName name="H8CCR" localSheetId="40">[26]INPUT!#REF!</definedName>
    <definedName name="H8CCR" localSheetId="3">[26]INPUT!#REF!</definedName>
    <definedName name="H8CCR" localSheetId="12">[26]INPUT!#REF!</definedName>
    <definedName name="H8CCR" localSheetId="15">[26]INPUT!#REF!</definedName>
    <definedName name="H8CCR" localSheetId="44">[26]INPUT!#REF!</definedName>
    <definedName name="H8CCR" localSheetId="43">[26]INPUT!#REF!</definedName>
    <definedName name="H8CCR" localSheetId="42">[26]INPUT!#REF!</definedName>
    <definedName name="H8CCR">[26]INPUT!#REF!</definedName>
    <definedName name="H8D1L" localSheetId="4">[26]INPUT!#REF!</definedName>
    <definedName name="H8D1L" localSheetId="13">[26]INPUT!#REF!</definedName>
    <definedName name="H8D1L" localSheetId="35">[26]INPUT!#REF!</definedName>
    <definedName name="H8D1L" localSheetId="46">[26]INPUT!#REF!</definedName>
    <definedName name="H8D1L" localSheetId="40">[26]INPUT!#REF!</definedName>
    <definedName name="H8D1L" localSheetId="3">[26]INPUT!#REF!</definedName>
    <definedName name="H8D1L" localSheetId="12">[26]INPUT!#REF!</definedName>
    <definedName name="H8D1L" localSheetId="15">[26]INPUT!#REF!</definedName>
    <definedName name="H8D1L" localSheetId="44">[26]INPUT!#REF!</definedName>
    <definedName name="H8D1L" localSheetId="43">[26]INPUT!#REF!</definedName>
    <definedName name="H8D1L" localSheetId="42">[26]INPUT!#REF!</definedName>
    <definedName name="H8D1L">[26]INPUT!#REF!</definedName>
    <definedName name="H8D1R" localSheetId="4">[26]INPUT!#REF!</definedName>
    <definedName name="H8D1R" localSheetId="13">[26]INPUT!#REF!</definedName>
    <definedName name="H8D1R" localSheetId="35">[26]INPUT!#REF!</definedName>
    <definedName name="H8D1R" localSheetId="46">[26]INPUT!#REF!</definedName>
    <definedName name="H8D1R" localSheetId="40">[26]INPUT!#REF!</definedName>
    <definedName name="H8D1R" localSheetId="3">[26]INPUT!#REF!</definedName>
    <definedName name="H8D1R" localSheetId="12">[26]INPUT!#REF!</definedName>
    <definedName name="H8D1R" localSheetId="15">[26]INPUT!#REF!</definedName>
    <definedName name="H8D1R" localSheetId="44">[26]INPUT!#REF!</definedName>
    <definedName name="H8D1R" localSheetId="43">[26]INPUT!#REF!</definedName>
    <definedName name="H8D1R" localSheetId="42">[26]INPUT!#REF!</definedName>
    <definedName name="H8D1R">[26]INPUT!#REF!</definedName>
    <definedName name="H8D2L" localSheetId="4">[26]INPUT!#REF!</definedName>
    <definedName name="H8D2L" localSheetId="13">[26]INPUT!#REF!</definedName>
    <definedName name="H8D2L" localSheetId="35">[26]INPUT!#REF!</definedName>
    <definedName name="H8D2L" localSheetId="46">[26]INPUT!#REF!</definedName>
    <definedName name="H8D2L" localSheetId="40">[26]INPUT!#REF!</definedName>
    <definedName name="H8D2L" localSheetId="3">[26]INPUT!#REF!</definedName>
    <definedName name="H8D2L" localSheetId="12">[26]INPUT!#REF!</definedName>
    <definedName name="H8D2L" localSheetId="15">[26]INPUT!#REF!</definedName>
    <definedName name="H8D2L" localSheetId="44">[26]INPUT!#REF!</definedName>
    <definedName name="H8D2L" localSheetId="43">[26]INPUT!#REF!</definedName>
    <definedName name="H8D2L" localSheetId="42">[26]INPUT!#REF!</definedName>
    <definedName name="H8D2L">[26]INPUT!#REF!</definedName>
    <definedName name="H8D2R" localSheetId="4">[26]INPUT!#REF!</definedName>
    <definedName name="H8D2R" localSheetId="13">[26]INPUT!#REF!</definedName>
    <definedName name="H8D2R" localSheetId="35">[26]INPUT!#REF!</definedName>
    <definedName name="H8D2R" localSheetId="46">[26]INPUT!#REF!</definedName>
    <definedName name="H8D2R" localSheetId="40">[26]INPUT!#REF!</definedName>
    <definedName name="H8D2R" localSheetId="3">[26]INPUT!#REF!</definedName>
    <definedName name="H8D2R" localSheetId="12">[26]INPUT!#REF!</definedName>
    <definedName name="H8D2R" localSheetId="15">[26]INPUT!#REF!</definedName>
    <definedName name="H8D2R" localSheetId="44">[26]INPUT!#REF!</definedName>
    <definedName name="H8D2R" localSheetId="43">[26]INPUT!#REF!</definedName>
    <definedName name="H8D2R" localSheetId="42">[26]INPUT!#REF!</definedName>
    <definedName name="H8D2R">[26]INPUT!#REF!</definedName>
    <definedName name="H8D3L" localSheetId="4">[26]INPUT!#REF!</definedName>
    <definedName name="H8D3L" localSheetId="13">[26]INPUT!#REF!</definedName>
    <definedName name="H8D3L" localSheetId="35">[26]INPUT!#REF!</definedName>
    <definedName name="H8D3L" localSheetId="46">[26]INPUT!#REF!</definedName>
    <definedName name="H8D3L" localSheetId="40">[26]INPUT!#REF!</definedName>
    <definedName name="H8D3L" localSheetId="3">[26]INPUT!#REF!</definedName>
    <definedName name="H8D3L" localSheetId="12">[26]INPUT!#REF!</definedName>
    <definedName name="H8D3L" localSheetId="15">[26]INPUT!#REF!</definedName>
    <definedName name="H8D3L" localSheetId="44">[26]INPUT!#REF!</definedName>
    <definedName name="H8D3L" localSheetId="43">[26]INPUT!#REF!</definedName>
    <definedName name="H8D3L" localSheetId="42">[26]INPUT!#REF!</definedName>
    <definedName name="H8D3L">[26]INPUT!#REF!</definedName>
    <definedName name="H8D3R" localSheetId="4">[26]INPUT!#REF!</definedName>
    <definedName name="H8D3R" localSheetId="13">[26]INPUT!#REF!</definedName>
    <definedName name="H8D3R" localSheetId="35">[26]INPUT!#REF!</definedName>
    <definedName name="H8D3R" localSheetId="46">[26]INPUT!#REF!</definedName>
    <definedName name="H8D3R" localSheetId="40">[26]INPUT!#REF!</definedName>
    <definedName name="H8D3R" localSheetId="3">[26]INPUT!#REF!</definedName>
    <definedName name="H8D3R" localSheetId="12">[26]INPUT!#REF!</definedName>
    <definedName name="H8D3R" localSheetId="15">[26]INPUT!#REF!</definedName>
    <definedName name="H8D3R" localSheetId="44">[26]INPUT!#REF!</definedName>
    <definedName name="H8D3R" localSheetId="43">[26]INPUT!#REF!</definedName>
    <definedName name="H8D3R" localSheetId="42">[26]INPUT!#REF!</definedName>
    <definedName name="H8D3R">[26]INPUT!#REF!</definedName>
    <definedName name="H9A" localSheetId="4">[13]법면블럭!#REF!</definedName>
    <definedName name="H9A" localSheetId="13">[13]법면블럭!#REF!</definedName>
    <definedName name="H9A" localSheetId="28">#REF!</definedName>
    <definedName name="H9A" localSheetId="35">#REF!</definedName>
    <definedName name="H9A" localSheetId="40">#REF!</definedName>
    <definedName name="H9A" localSheetId="25">#REF!</definedName>
    <definedName name="H9A" localSheetId="26">[14]법면블럭!#REF!</definedName>
    <definedName name="H9A" localSheetId="44">#REF!</definedName>
    <definedName name="H9A" localSheetId="42">#REF!</definedName>
    <definedName name="H9A">#REF!</definedName>
    <definedName name="H9A1P" localSheetId="14">#REF!</definedName>
    <definedName name="H9A1P" localSheetId="4">#REF!</definedName>
    <definedName name="H9A1P" localSheetId="13">#REF!</definedName>
    <definedName name="H9A1P" localSheetId="34">#REF!</definedName>
    <definedName name="H9A1P" localSheetId="35">#REF!</definedName>
    <definedName name="H9A1P" localSheetId="46">#REF!</definedName>
    <definedName name="H9A1P" localSheetId="40">#REF!</definedName>
    <definedName name="H9A1P" localSheetId="3">#REF!</definedName>
    <definedName name="H9A1P" localSheetId="12">#REF!</definedName>
    <definedName name="H9A1P" localSheetId="15">#REF!</definedName>
    <definedName name="H9A1P" localSheetId="25">#REF!</definedName>
    <definedName name="H9A1P" localSheetId="26">#REF!</definedName>
    <definedName name="H9A1P" localSheetId="44">#REF!</definedName>
    <definedName name="H9A1P" localSheetId="50">#REF!</definedName>
    <definedName name="H9A1P" localSheetId="43">#REF!</definedName>
    <definedName name="H9A1P" localSheetId="42">#REF!</definedName>
    <definedName name="H9A1P">#REF!</definedName>
    <definedName name="h9a1t" localSheetId="14">#REF!</definedName>
    <definedName name="h9a1t" localSheetId="4">#REF!</definedName>
    <definedName name="h9a1t" localSheetId="13">#REF!</definedName>
    <definedName name="h9a1t" localSheetId="34">#REF!</definedName>
    <definedName name="h9a1t" localSheetId="35">#REF!</definedName>
    <definedName name="h9a1t" localSheetId="46">#REF!</definedName>
    <definedName name="h9a1t" localSheetId="40">#REF!</definedName>
    <definedName name="h9a1t" localSheetId="3">#REF!</definedName>
    <definedName name="h9a1t" localSheetId="12">#REF!</definedName>
    <definedName name="h9a1t" localSheetId="15">#REF!</definedName>
    <definedName name="h9a1t" localSheetId="25">#REF!</definedName>
    <definedName name="h9a1t" localSheetId="26">#REF!</definedName>
    <definedName name="h9a1t" localSheetId="44">#REF!</definedName>
    <definedName name="h9a1t" localSheetId="43">#REF!</definedName>
    <definedName name="h9a1t" localSheetId="42">#REF!</definedName>
    <definedName name="h9a1t">#REF!</definedName>
    <definedName name="h9a2p" localSheetId="14">#REF!</definedName>
    <definedName name="h9a2p" localSheetId="4">#REF!</definedName>
    <definedName name="h9a2p" localSheetId="13">#REF!</definedName>
    <definedName name="h9a2p" localSheetId="34">#REF!</definedName>
    <definedName name="h9a2p" localSheetId="35">#REF!</definedName>
    <definedName name="h9a2p" localSheetId="46">#REF!</definedName>
    <definedName name="h9a2p" localSheetId="40">#REF!</definedName>
    <definedName name="h9a2p" localSheetId="3">#REF!</definedName>
    <definedName name="h9a2p" localSheetId="12">#REF!</definedName>
    <definedName name="h9a2p" localSheetId="15">#REF!</definedName>
    <definedName name="h9a2p" localSheetId="25">#REF!</definedName>
    <definedName name="h9a2p" localSheetId="26">#REF!</definedName>
    <definedName name="h9a2p" localSheetId="44">#REF!</definedName>
    <definedName name="h9a2p" localSheetId="43">#REF!</definedName>
    <definedName name="h9a2p" localSheetId="42">#REF!</definedName>
    <definedName name="h9a2p">#REF!</definedName>
    <definedName name="h9a2t" localSheetId="14">#REF!</definedName>
    <definedName name="h9a2t" localSheetId="4">#REF!</definedName>
    <definedName name="h9a2t" localSheetId="13">#REF!</definedName>
    <definedName name="h9a2t" localSheetId="34">#REF!</definedName>
    <definedName name="h9a2t" localSheetId="35">#REF!</definedName>
    <definedName name="h9a2t" localSheetId="46">#REF!</definedName>
    <definedName name="h9a2t" localSheetId="40">#REF!</definedName>
    <definedName name="h9a2t" localSheetId="3">#REF!</definedName>
    <definedName name="h9a2t" localSheetId="12">#REF!</definedName>
    <definedName name="h9a2t" localSheetId="15">#REF!</definedName>
    <definedName name="h9a2t" localSheetId="25">#REF!</definedName>
    <definedName name="h9a2t" localSheetId="26">#REF!</definedName>
    <definedName name="h9a2t" localSheetId="44">#REF!</definedName>
    <definedName name="h9a2t" localSheetId="43">#REF!</definedName>
    <definedName name="h9a2t" localSheetId="42">#REF!</definedName>
    <definedName name="h9a2t">#REF!</definedName>
    <definedName name="H9AAL" localSheetId="38">[26]INPUT!#REF!</definedName>
    <definedName name="H9AAL" localSheetId="4">[26]INPUT!#REF!</definedName>
    <definedName name="H9AAL" localSheetId="13">[26]INPUT!#REF!</definedName>
    <definedName name="H9AAL" localSheetId="28">[26]INPUT!#REF!</definedName>
    <definedName name="H9AAL" localSheetId="34">[26]INPUT!#REF!</definedName>
    <definedName name="H9AAL" localSheetId="35">[26]INPUT!#REF!</definedName>
    <definedName name="H9AAL" localSheetId="46">[26]INPUT!#REF!</definedName>
    <definedName name="H9AAL" localSheetId="40">[26]INPUT!#REF!</definedName>
    <definedName name="H9AAL" localSheetId="3">[26]INPUT!#REF!</definedName>
    <definedName name="H9AAL" localSheetId="12">[26]INPUT!#REF!</definedName>
    <definedName name="H9AAL" localSheetId="15">[26]INPUT!#REF!</definedName>
    <definedName name="H9AAL" localSheetId="26">[26]INPUT!#REF!</definedName>
    <definedName name="H9AAL" localSheetId="44">[26]INPUT!#REF!</definedName>
    <definedName name="H9AAL" localSheetId="45">[26]INPUT!#REF!</definedName>
    <definedName name="H9AAL" localSheetId="43">[26]INPUT!#REF!</definedName>
    <definedName name="H9AAL" localSheetId="42">[26]INPUT!#REF!</definedName>
    <definedName name="H9AAL">[26]INPUT!#REF!</definedName>
    <definedName name="H9AAR" localSheetId="4">[26]INPUT!#REF!</definedName>
    <definedName name="H9AAR" localSheetId="13">[26]INPUT!#REF!</definedName>
    <definedName name="H9AAR" localSheetId="35">[26]INPUT!#REF!</definedName>
    <definedName name="H9AAR" localSheetId="46">[26]INPUT!#REF!</definedName>
    <definedName name="H9AAR" localSheetId="40">[26]INPUT!#REF!</definedName>
    <definedName name="H9AAR" localSheetId="3">[26]INPUT!#REF!</definedName>
    <definedName name="H9AAR" localSheetId="12">[26]INPUT!#REF!</definedName>
    <definedName name="H9AAR" localSheetId="15">[26]INPUT!#REF!</definedName>
    <definedName name="H9AAR" localSheetId="44">[26]INPUT!#REF!</definedName>
    <definedName name="H9AAR" localSheetId="43">[26]INPUT!#REF!</definedName>
    <definedName name="H9AAR" localSheetId="42">[26]INPUT!#REF!</definedName>
    <definedName name="H9AAR">[26]INPUT!#REF!</definedName>
    <definedName name="H9ABL" localSheetId="4">[26]INPUT!#REF!</definedName>
    <definedName name="H9ABL" localSheetId="13">[26]INPUT!#REF!</definedName>
    <definedName name="H9ABL" localSheetId="35">[26]INPUT!#REF!</definedName>
    <definedName name="H9ABL" localSheetId="46">[26]INPUT!#REF!</definedName>
    <definedName name="H9ABL" localSheetId="40">[26]INPUT!#REF!</definedName>
    <definedName name="H9ABL" localSheetId="3">[26]INPUT!#REF!</definedName>
    <definedName name="H9ABL" localSheetId="12">[26]INPUT!#REF!</definedName>
    <definedName name="H9ABL" localSheetId="15">[26]INPUT!#REF!</definedName>
    <definedName name="H9ABL" localSheetId="44">[26]INPUT!#REF!</definedName>
    <definedName name="H9ABL" localSheetId="43">[26]INPUT!#REF!</definedName>
    <definedName name="H9ABL" localSheetId="42">[26]INPUT!#REF!</definedName>
    <definedName name="H9ABL">[26]INPUT!#REF!</definedName>
    <definedName name="H9ABR" localSheetId="4">[26]INPUT!#REF!</definedName>
    <definedName name="H9ABR" localSheetId="13">[26]INPUT!#REF!</definedName>
    <definedName name="H9ABR" localSheetId="35">[26]INPUT!#REF!</definedName>
    <definedName name="H9ABR" localSheetId="46">[26]INPUT!#REF!</definedName>
    <definedName name="H9ABR" localSheetId="40">[26]INPUT!#REF!</definedName>
    <definedName name="H9ABR" localSheetId="3">[26]INPUT!#REF!</definedName>
    <definedName name="H9ABR" localSheetId="12">[26]INPUT!#REF!</definedName>
    <definedName name="H9ABR" localSheetId="15">[26]INPUT!#REF!</definedName>
    <definedName name="H9ABR" localSheetId="44">[26]INPUT!#REF!</definedName>
    <definedName name="H9ABR" localSheetId="43">[26]INPUT!#REF!</definedName>
    <definedName name="H9ABR" localSheetId="42">[26]INPUT!#REF!</definedName>
    <definedName name="H9ABR">[26]INPUT!#REF!</definedName>
    <definedName name="H9ACL" localSheetId="4">[26]INPUT!#REF!</definedName>
    <definedName name="H9ACL" localSheetId="13">[26]INPUT!#REF!</definedName>
    <definedName name="H9ACL" localSheetId="35">[26]INPUT!#REF!</definedName>
    <definedName name="H9ACL" localSheetId="46">[26]INPUT!#REF!</definedName>
    <definedName name="H9ACL" localSheetId="40">[26]INPUT!#REF!</definedName>
    <definedName name="H9ACL" localSheetId="3">[26]INPUT!#REF!</definedName>
    <definedName name="H9ACL" localSheetId="12">[26]INPUT!#REF!</definedName>
    <definedName name="H9ACL" localSheetId="15">[26]INPUT!#REF!</definedName>
    <definedName name="H9ACL" localSheetId="44">[26]INPUT!#REF!</definedName>
    <definedName name="H9ACL" localSheetId="43">[26]INPUT!#REF!</definedName>
    <definedName name="H9ACL" localSheetId="42">[26]INPUT!#REF!</definedName>
    <definedName name="H9ACL">[26]INPUT!#REF!</definedName>
    <definedName name="H9ACR" localSheetId="4">[26]INPUT!#REF!</definedName>
    <definedName name="H9ACR" localSheetId="13">[26]INPUT!#REF!</definedName>
    <definedName name="H9ACR" localSheetId="35">[26]INPUT!#REF!</definedName>
    <definedName name="H9ACR" localSheetId="46">[26]INPUT!#REF!</definedName>
    <definedName name="H9ACR" localSheetId="40">[26]INPUT!#REF!</definedName>
    <definedName name="H9ACR" localSheetId="3">[26]INPUT!#REF!</definedName>
    <definedName name="H9ACR" localSheetId="12">[26]INPUT!#REF!</definedName>
    <definedName name="H9ACR" localSheetId="15">[26]INPUT!#REF!</definedName>
    <definedName name="H9ACR" localSheetId="44">[26]INPUT!#REF!</definedName>
    <definedName name="H9ACR" localSheetId="43">[26]INPUT!#REF!</definedName>
    <definedName name="H9ACR" localSheetId="42">[26]INPUT!#REF!</definedName>
    <definedName name="H9ACR">[26]INPUT!#REF!</definedName>
    <definedName name="H9ADL" localSheetId="4">[26]INPUT!#REF!</definedName>
    <definedName name="H9ADL" localSheetId="13">[26]INPUT!#REF!</definedName>
    <definedName name="H9ADL" localSheetId="35">[26]INPUT!#REF!</definedName>
    <definedName name="H9ADL" localSheetId="46">[26]INPUT!#REF!</definedName>
    <definedName name="H9ADL" localSheetId="40">[26]INPUT!#REF!</definedName>
    <definedName name="H9ADL" localSheetId="3">[26]INPUT!#REF!</definedName>
    <definedName name="H9ADL" localSheetId="12">[26]INPUT!#REF!</definedName>
    <definedName name="H9ADL" localSheetId="15">[26]INPUT!#REF!</definedName>
    <definedName name="H9ADL" localSheetId="44">[26]INPUT!#REF!</definedName>
    <definedName name="H9ADL" localSheetId="43">[26]INPUT!#REF!</definedName>
    <definedName name="H9ADL" localSheetId="42">[26]INPUT!#REF!</definedName>
    <definedName name="H9ADL">[26]INPUT!#REF!</definedName>
    <definedName name="H9ADR" localSheetId="4">[26]INPUT!#REF!</definedName>
    <definedName name="H9ADR" localSheetId="13">[26]INPUT!#REF!</definedName>
    <definedName name="H9ADR" localSheetId="35">[26]INPUT!#REF!</definedName>
    <definedName name="H9ADR" localSheetId="46">[26]INPUT!#REF!</definedName>
    <definedName name="H9ADR" localSheetId="40">[26]INPUT!#REF!</definedName>
    <definedName name="H9ADR" localSheetId="3">[26]INPUT!#REF!</definedName>
    <definedName name="H9ADR" localSheetId="12">[26]INPUT!#REF!</definedName>
    <definedName name="H9ADR" localSheetId="15">[26]INPUT!#REF!</definedName>
    <definedName name="H9ADR" localSheetId="44">[26]INPUT!#REF!</definedName>
    <definedName name="H9ADR" localSheetId="43">[26]INPUT!#REF!</definedName>
    <definedName name="H9ADR" localSheetId="42">[26]INPUT!#REF!</definedName>
    <definedName name="H9ADR">[26]INPUT!#REF!</definedName>
    <definedName name="H9AEL" localSheetId="4">[26]INPUT!#REF!</definedName>
    <definedName name="H9AEL" localSheetId="13">[26]INPUT!#REF!</definedName>
    <definedName name="H9AEL" localSheetId="35">[26]INPUT!#REF!</definedName>
    <definedName name="H9AEL" localSheetId="46">[26]INPUT!#REF!</definedName>
    <definedName name="H9AEL" localSheetId="40">[26]INPUT!#REF!</definedName>
    <definedName name="H9AEL" localSheetId="3">[26]INPUT!#REF!</definedName>
    <definedName name="H9AEL" localSheetId="12">[26]INPUT!#REF!</definedName>
    <definedName name="H9AEL" localSheetId="15">[26]INPUT!#REF!</definedName>
    <definedName name="H9AEL" localSheetId="44">[26]INPUT!#REF!</definedName>
    <definedName name="H9AEL" localSheetId="43">[26]INPUT!#REF!</definedName>
    <definedName name="H9AEL" localSheetId="42">[26]INPUT!#REF!</definedName>
    <definedName name="H9AEL">[26]INPUT!#REF!</definedName>
    <definedName name="H9AER" localSheetId="4">[26]INPUT!#REF!</definedName>
    <definedName name="H9AER" localSheetId="13">[26]INPUT!#REF!</definedName>
    <definedName name="H9AER" localSheetId="35">[26]INPUT!#REF!</definedName>
    <definedName name="H9AER" localSheetId="46">[26]INPUT!#REF!</definedName>
    <definedName name="H9AER" localSheetId="40">[26]INPUT!#REF!</definedName>
    <definedName name="H9AER" localSheetId="3">[26]INPUT!#REF!</definedName>
    <definedName name="H9AER" localSheetId="12">[26]INPUT!#REF!</definedName>
    <definedName name="H9AER" localSheetId="15">[26]INPUT!#REF!</definedName>
    <definedName name="H9AER" localSheetId="44">[26]INPUT!#REF!</definedName>
    <definedName name="H9AER" localSheetId="43">[26]INPUT!#REF!</definedName>
    <definedName name="H9AER" localSheetId="42">[26]INPUT!#REF!</definedName>
    <definedName name="H9AER">[26]INPUT!#REF!</definedName>
    <definedName name="H9AFL" localSheetId="4">[26]INPUT!#REF!</definedName>
    <definedName name="H9AFL" localSheetId="13">[26]INPUT!#REF!</definedName>
    <definedName name="H9AFL" localSheetId="35">[26]INPUT!#REF!</definedName>
    <definedName name="H9AFL" localSheetId="46">[26]INPUT!#REF!</definedName>
    <definedName name="H9AFL" localSheetId="40">[26]INPUT!#REF!</definedName>
    <definedName name="H9AFL" localSheetId="3">[26]INPUT!#REF!</definedName>
    <definedName name="H9AFL" localSheetId="12">[26]INPUT!#REF!</definedName>
    <definedName name="H9AFL" localSheetId="15">[26]INPUT!#REF!</definedName>
    <definedName name="H9AFL" localSheetId="44">[26]INPUT!#REF!</definedName>
    <definedName name="H9AFL" localSheetId="43">[26]INPUT!#REF!</definedName>
    <definedName name="H9AFL" localSheetId="42">[26]INPUT!#REF!</definedName>
    <definedName name="H9AFL">[26]INPUT!#REF!</definedName>
    <definedName name="H9AFR" localSheetId="4">[26]INPUT!#REF!</definedName>
    <definedName name="H9AFR" localSheetId="13">[26]INPUT!#REF!</definedName>
    <definedName name="H9AFR" localSheetId="35">[26]INPUT!#REF!</definedName>
    <definedName name="H9AFR" localSheetId="46">[26]INPUT!#REF!</definedName>
    <definedName name="H9AFR" localSheetId="40">[26]INPUT!#REF!</definedName>
    <definedName name="H9AFR" localSheetId="3">[26]INPUT!#REF!</definedName>
    <definedName name="H9AFR" localSheetId="12">[26]INPUT!#REF!</definedName>
    <definedName name="H9AFR" localSheetId="15">[26]INPUT!#REF!</definedName>
    <definedName name="H9AFR" localSheetId="44">[26]INPUT!#REF!</definedName>
    <definedName name="H9AFR" localSheetId="43">[26]INPUT!#REF!</definedName>
    <definedName name="H9AFR" localSheetId="42">[26]INPUT!#REF!</definedName>
    <definedName name="H9AFR">[26]INPUT!#REF!</definedName>
    <definedName name="H9AGL" localSheetId="4">[26]INPUT!#REF!</definedName>
    <definedName name="H9AGL" localSheetId="13">[26]INPUT!#REF!</definedName>
    <definedName name="H9AGL" localSheetId="35">[26]INPUT!#REF!</definedName>
    <definedName name="H9AGL" localSheetId="46">[26]INPUT!#REF!</definedName>
    <definedName name="H9AGL" localSheetId="40">[26]INPUT!#REF!</definedName>
    <definedName name="H9AGL" localSheetId="3">[26]INPUT!#REF!</definedName>
    <definedName name="H9AGL" localSheetId="12">[26]INPUT!#REF!</definedName>
    <definedName name="H9AGL" localSheetId="15">[26]INPUT!#REF!</definedName>
    <definedName name="H9AGL" localSheetId="44">[26]INPUT!#REF!</definedName>
    <definedName name="H9AGL" localSheetId="43">[26]INPUT!#REF!</definedName>
    <definedName name="H9AGL" localSheetId="42">[26]INPUT!#REF!</definedName>
    <definedName name="H9AGL">[26]INPUT!#REF!</definedName>
    <definedName name="H9AGR" localSheetId="4">[26]INPUT!#REF!</definedName>
    <definedName name="H9AGR" localSheetId="13">[26]INPUT!#REF!</definedName>
    <definedName name="H9AGR" localSheetId="35">[26]INPUT!#REF!</definedName>
    <definedName name="H9AGR" localSheetId="46">[26]INPUT!#REF!</definedName>
    <definedName name="H9AGR" localSheetId="40">[26]INPUT!#REF!</definedName>
    <definedName name="H9AGR" localSheetId="3">[26]INPUT!#REF!</definedName>
    <definedName name="H9AGR" localSheetId="12">[26]INPUT!#REF!</definedName>
    <definedName name="H9AGR" localSheetId="15">[26]INPUT!#REF!</definedName>
    <definedName name="H9AGR" localSheetId="44">[26]INPUT!#REF!</definedName>
    <definedName name="H9AGR" localSheetId="43">[26]INPUT!#REF!</definedName>
    <definedName name="H9AGR" localSheetId="42">[26]INPUT!#REF!</definedName>
    <definedName name="H9AGR">[26]INPUT!#REF!</definedName>
    <definedName name="H9BAL" localSheetId="4">[26]INPUT!#REF!</definedName>
    <definedName name="H9BAL" localSheetId="13">[26]INPUT!#REF!</definedName>
    <definedName name="H9BAL" localSheetId="35">[26]INPUT!#REF!</definedName>
    <definedName name="H9BAL" localSheetId="46">[26]INPUT!#REF!</definedName>
    <definedName name="H9BAL" localSheetId="40">[26]INPUT!#REF!</definedName>
    <definedName name="H9BAL" localSheetId="3">[26]INPUT!#REF!</definedName>
    <definedName name="H9BAL" localSheetId="12">[26]INPUT!#REF!</definedName>
    <definedName name="H9BAL" localSheetId="15">[26]INPUT!#REF!</definedName>
    <definedName name="H9BAL" localSheetId="44">[26]INPUT!#REF!</definedName>
    <definedName name="H9BAL" localSheetId="43">[26]INPUT!#REF!</definedName>
    <definedName name="H9BAL" localSheetId="42">[26]INPUT!#REF!</definedName>
    <definedName name="H9BAL">[26]INPUT!#REF!</definedName>
    <definedName name="H9BAR" localSheetId="4">[26]INPUT!#REF!</definedName>
    <definedName name="H9BAR" localSheetId="13">[26]INPUT!#REF!</definedName>
    <definedName name="H9BAR" localSheetId="35">[26]INPUT!#REF!</definedName>
    <definedName name="H9BAR" localSheetId="46">[26]INPUT!#REF!</definedName>
    <definedName name="H9BAR" localSheetId="40">[26]INPUT!#REF!</definedName>
    <definedName name="H9BAR" localSheetId="3">[26]INPUT!#REF!</definedName>
    <definedName name="H9BAR" localSheetId="12">[26]INPUT!#REF!</definedName>
    <definedName name="H9BAR" localSheetId="15">[26]INPUT!#REF!</definedName>
    <definedName name="H9BAR" localSheetId="44">[26]INPUT!#REF!</definedName>
    <definedName name="H9BAR" localSheetId="43">[26]INPUT!#REF!</definedName>
    <definedName name="H9BAR" localSheetId="42">[26]INPUT!#REF!</definedName>
    <definedName name="H9BAR">[26]INPUT!#REF!</definedName>
    <definedName name="H9BBL" localSheetId="4">[26]INPUT!#REF!</definedName>
    <definedName name="H9BBL" localSheetId="13">[26]INPUT!#REF!</definedName>
    <definedName name="H9BBL" localSheetId="35">[26]INPUT!#REF!</definedName>
    <definedName name="H9BBL" localSheetId="46">[26]INPUT!#REF!</definedName>
    <definedName name="H9BBL" localSheetId="40">[26]INPUT!#REF!</definedName>
    <definedName name="H9BBL" localSheetId="3">[26]INPUT!#REF!</definedName>
    <definedName name="H9BBL" localSheetId="12">[26]INPUT!#REF!</definedName>
    <definedName name="H9BBL" localSheetId="15">[26]INPUT!#REF!</definedName>
    <definedName name="H9BBL" localSheetId="44">[26]INPUT!#REF!</definedName>
    <definedName name="H9BBL" localSheetId="43">[26]INPUT!#REF!</definedName>
    <definedName name="H9BBL" localSheetId="42">[26]INPUT!#REF!</definedName>
    <definedName name="H9BBL">[26]INPUT!#REF!</definedName>
    <definedName name="H9BBR" localSheetId="4">[26]INPUT!#REF!</definedName>
    <definedName name="H9BBR" localSheetId="13">[26]INPUT!#REF!</definedName>
    <definedName name="H9BBR" localSheetId="35">[26]INPUT!#REF!</definedName>
    <definedName name="H9BBR" localSheetId="46">[26]INPUT!#REF!</definedName>
    <definedName name="H9BBR" localSheetId="40">[26]INPUT!#REF!</definedName>
    <definedName name="H9BBR" localSheetId="3">[26]INPUT!#REF!</definedName>
    <definedName name="H9BBR" localSheetId="12">[26]INPUT!#REF!</definedName>
    <definedName name="H9BBR" localSheetId="15">[26]INPUT!#REF!</definedName>
    <definedName name="H9BBR" localSheetId="44">[26]INPUT!#REF!</definedName>
    <definedName name="H9BBR" localSheetId="43">[26]INPUT!#REF!</definedName>
    <definedName name="H9BBR" localSheetId="42">[26]INPUT!#REF!</definedName>
    <definedName name="H9BBR">[26]INPUT!#REF!</definedName>
    <definedName name="H9CAL" localSheetId="4">[26]INPUT!#REF!</definedName>
    <definedName name="H9CAL" localSheetId="13">[26]INPUT!#REF!</definedName>
    <definedName name="H9CAL" localSheetId="35">[26]INPUT!#REF!</definedName>
    <definedName name="H9CAL" localSheetId="46">[26]INPUT!#REF!</definedName>
    <definedName name="H9CAL" localSheetId="40">[26]INPUT!#REF!</definedName>
    <definedName name="H9CAL" localSheetId="3">[26]INPUT!#REF!</definedName>
    <definedName name="H9CAL" localSheetId="12">[26]INPUT!#REF!</definedName>
    <definedName name="H9CAL" localSheetId="15">[26]INPUT!#REF!</definedName>
    <definedName name="H9CAL" localSheetId="44">[26]INPUT!#REF!</definedName>
    <definedName name="H9CAL" localSheetId="43">[26]INPUT!#REF!</definedName>
    <definedName name="H9CAL" localSheetId="42">[26]INPUT!#REF!</definedName>
    <definedName name="H9CAL">[26]INPUT!#REF!</definedName>
    <definedName name="H9CAR" localSheetId="4">[26]INPUT!#REF!</definedName>
    <definedName name="H9CAR" localSheetId="13">[26]INPUT!#REF!</definedName>
    <definedName name="H9CAR" localSheetId="35">[26]INPUT!#REF!</definedName>
    <definedName name="H9CAR" localSheetId="46">[26]INPUT!#REF!</definedName>
    <definedName name="H9CAR" localSheetId="40">[26]INPUT!#REF!</definedName>
    <definedName name="H9CAR" localSheetId="3">[26]INPUT!#REF!</definedName>
    <definedName name="H9CAR" localSheetId="12">[26]INPUT!#REF!</definedName>
    <definedName name="H9CAR" localSheetId="15">[26]INPUT!#REF!</definedName>
    <definedName name="H9CAR" localSheetId="44">[26]INPUT!#REF!</definedName>
    <definedName name="H9CAR" localSheetId="43">[26]INPUT!#REF!</definedName>
    <definedName name="H9CAR" localSheetId="42">[26]INPUT!#REF!</definedName>
    <definedName name="H9CAR">[26]INPUT!#REF!</definedName>
    <definedName name="H9CBL" localSheetId="4">[26]INPUT!#REF!</definedName>
    <definedName name="H9CBL" localSheetId="13">[26]INPUT!#REF!</definedName>
    <definedName name="H9CBL" localSheetId="35">[26]INPUT!#REF!</definedName>
    <definedName name="H9CBL" localSheetId="46">[26]INPUT!#REF!</definedName>
    <definedName name="H9CBL" localSheetId="40">[26]INPUT!#REF!</definedName>
    <definedName name="H9CBL" localSheetId="3">[26]INPUT!#REF!</definedName>
    <definedName name="H9CBL" localSheetId="12">[26]INPUT!#REF!</definedName>
    <definedName name="H9CBL" localSheetId="15">[26]INPUT!#REF!</definedName>
    <definedName name="H9CBL" localSheetId="44">[26]INPUT!#REF!</definedName>
    <definedName name="H9CBL" localSheetId="43">[26]INPUT!#REF!</definedName>
    <definedName name="H9CBL" localSheetId="42">[26]INPUT!#REF!</definedName>
    <definedName name="H9CBL">[26]INPUT!#REF!</definedName>
    <definedName name="H9CBR" localSheetId="4">[26]INPUT!#REF!</definedName>
    <definedName name="H9CBR" localSheetId="13">[26]INPUT!#REF!</definedName>
    <definedName name="H9CBR" localSheetId="35">[26]INPUT!#REF!</definedName>
    <definedName name="H9CBR" localSheetId="46">[26]INPUT!#REF!</definedName>
    <definedName name="H9CBR" localSheetId="40">[26]INPUT!#REF!</definedName>
    <definedName name="H9CBR" localSheetId="3">[26]INPUT!#REF!</definedName>
    <definedName name="H9CBR" localSheetId="12">[26]INPUT!#REF!</definedName>
    <definedName name="H9CBR" localSheetId="15">[26]INPUT!#REF!</definedName>
    <definedName name="H9CBR" localSheetId="44">[26]INPUT!#REF!</definedName>
    <definedName name="H9CBR" localSheetId="43">[26]INPUT!#REF!</definedName>
    <definedName name="H9CBR" localSheetId="42">[26]INPUT!#REF!</definedName>
    <definedName name="H9CBR">[26]INPUT!#REF!</definedName>
    <definedName name="H9CCL" localSheetId="4">[26]INPUT!#REF!</definedName>
    <definedName name="H9CCL" localSheetId="13">[26]INPUT!#REF!</definedName>
    <definedName name="H9CCL" localSheetId="35">[26]INPUT!#REF!</definedName>
    <definedName name="H9CCL" localSheetId="46">[26]INPUT!#REF!</definedName>
    <definedName name="H9CCL" localSheetId="40">[26]INPUT!#REF!</definedName>
    <definedName name="H9CCL" localSheetId="3">[26]INPUT!#REF!</definedName>
    <definedName name="H9CCL" localSheetId="12">[26]INPUT!#REF!</definedName>
    <definedName name="H9CCL" localSheetId="15">[26]INPUT!#REF!</definedName>
    <definedName name="H9CCL" localSheetId="44">[26]INPUT!#REF!</definedName>
    <definedName name="H9CCL" localSheetId="43">[26]INPUT!#REF!</definedName>
    <definedName name="H9CCL" localSheetId="42">[26]INPUT!#REF!</definedName>
    <definedName name="H9CCL">[26]INPUT!#REF!</definedName>
    <definedName name="H9CCR" localSheetId="4">[26]INPUT!#REF!</definedName>
    <definedName name="H9CCR" localSheetId="13">[26]INPUT!#REF!</definedName>
    <definedName name="H9CCR" localSheetId="35">[26]INPUT!#REF!</definedName>
    <definedName name="H9CCR" localSheetId="46">[26]INPUT!#REF!</definedName>
    <definedName name="H9CCR" localSheetId="40">[26]INPUT!#REF!</definedName>
    <definedName name="H9CCR" localSheetId="3">[26]INPUT!#REF!</definedName>
    <definedName name="H9CCR" localSheetId="12">[26]INPUT!#REF!</definedName>
    <definedName name="H9CCR" localSheetId="15">[26]INPUT!#REF!</definedName>
    <definedName name="H9CCR" localSheetId="44">[26]INPUT!#REF!</definedName>
    <definedName name="H9CCR" localSheetId="43">[26]INPUT!#REF!</definedName>
    <definedName name="H9CCR" localSheetId="42">[26]INPUT!#REF!</definedName>
    <definedName name="H9CCR">[26]INPUT!#REF!</definedName>
    <definedName name="H9D1L" localSheetId="4">[26]INPUT!#REF!</definedName>
    <definedName name="H9D1L" localSheetId="13">[26]INPUT!#REF!</definedName>
    <definedName name="H9D1L" localSheetId="35">[26]INPUT!#REF!</definedName>
    <definedName name="H9D1L" localSheetId="46">[26]INPUT!#REF!</definedName>
    <definedName name="H9D1L" localSheetId="40">[26]INPUT!#REF!</definedName>
    <definedName name="H9D1L" localSheetId="3">[26]INPUT!#REF!</definedName>
    <definedName name="H9D1L" localSheetId="12">[26]INPUT!#REF!</definedName>
    <definedName name="H9D1L" localSheetId="15">[26]INPUT!#REF!</definedName>
    <definedName name="H9D1L" localSheetId="44">[26]INPUT!#REF!</definedName>
    <definedName name="H9D1L" localSheetId="43">[26]INPUT!#REF!</definedName>
    <definedName name="H9D1L" localSheetId="42">[26]INPUT!#REF!</definedName>
    <definedName name="H9D1L">[26]INPUT!#REF!</definedName>
    <definedName name="H9D1R" localSheetId="4">[26]INPUT!#REF!</definedName>
    <definedName name="H9D1R" localSheetId="13">[26]INPUT!#REF!</definedName>
    <definedName name="H9D1R" localSheetId="35">[26]INPUT!#REF!</definedName>
    <definedName name="H9D1R" localSheetId="46">[26]INPUT!#REF!</definedName>
    <definedName name="H9D1R" localSheetId="40">[26]INPUT!#REF!</definedName>
    <definedName name="H9D1R" localSheetId="3">[26]INPUT!#REF!</definedName>
    <definedName name="H9D1R" localSheetId="12">[26]INPUT!#REF!</definedName>
    <definedName name="H9D1R" localSheetId="15">[26]INPUT!#REF!</definedName>
    <definedName name="H9D1R" localSheetId="44">[26]INPUT!#REF!</definedName>
    <definedName name="H9D1R" localSheetId="43">[26]INPUT!#REF!</definedName>
    <definedName name="H9D1R" localSheetId="42">[26]INPUT!#REF!</definedName>
    <definedName name="H9D1R">[26]INPUT!#REF!</definedName>
    <definedName name="H9D2L" localSheetId="4">[26]INPUT!#REF!</definedName>
    <definedName name="H9D2L" localSheetId="13">[26]INPUT!#REF!</definedName>
    <definedName name="H9D2L" localSheetId="35">[26]INPUT!#REF!</definedName>
    <definedName name="H9D2L" localSheetId="46">[26]INPUT!#REF!</definedName>
    <definedName name="H9D2L" localSheetId="40">[26]INPUT!#REF!</definedName>
    <definedName name="H9D2L" localSheetId="3">[26]INPUT!#REF!</definedName>
    <definedName name="H9D2L" localSheetId="12">[26]INPUT!#REF!</definedName>
    <definedName name="H9D2L" localSheetId="15">[26]INPUT!#REF!</definedName>
    <definedName name="H9D2L" localSheetId="44">[26]INPUT!#REF!</definedName>
    <definedName name="H9D2L" localSheetId="43">[26]INPUT!#REF!</definedName>
    <definedName name="H9D2L" localSheetId="42">[26]INPUT!#REF!</definedName>
    <definedName name="H9D2L">[26]INPUT!#REF!</definedName>
    <definedName name="H9D2R" localSheetId="4">[26]INPUT!#REF!</definedName>
    <definedName name="H9D2R" localSheetId="13">[26]INPUT!#REF!</definedName>
    <definedName name="H9D2R" localSheetId="35">[26]INPUT!#REF!</definedName>
    <definedName name="H9D2R" localSheetId="46">[26]INPUT!#REF!</definedName>
    <definedName name="H9D2R" localSheetId="40">[26]INPUT!#REF!</definedName>
    <definedName name="H9D2R" localSheetId="3">[26]INPUT!#REF!</definedName>
    <definedName name="H9D2R" localSheetId="12">[26]INPUT!#REF!</definedName>
    <definedName name="H9D2R" localSheetId="15">[26]INPUT!#REF!</definedName>
    <definedName name="H9D2R" localSheetId="44">[26]INPUT!#REF!</definedName>
    <definedName name="H9D2R" localSheetId="43">[26]INPUT!#REF!</definedName>
    <definedName name="H9D2R" localSheetId="42">[26]INPUT!#REF!</definedName>
    <definedName name="H9D2R">[26]INPUT!#REF!</definedName>
    <definedName name="H9D3L" localSheetId="4">[26]INPUT!#REF!</definedName>
    <definedName name="H9D3L" localSheetId="13">[26]INPUT!#REF!</definedName>
    <definedName name="H9D3L" localSheetId="35">[26]INPUT!#REF!</definedName>
    <definedName name="H9D3L" localSheetId="46">[26]INPUT!#REF!</definedName>
    <definedName name="H9D3L" localSheetId="40">[26]INPUT!#REF!</definedName>
    <definedName name="H9D3L" localSheetId="3">[26]INPUT!#REF!</definedName>
    <definedName name="H9D3L" localSheetId="12">[26]INPUT!#REF!</definedName>
    <definedName name="H9D3L" localSheetId="15">[26]INPUT!#REF!</definedName>
    <definedName name="H9D3L" localSheetId="44">[26]INPUT!#REF!</definedName>
    <definedName name="H9D3L" localSheetId="43">[26]INPUT!#REF!</definedName>
    <definedName name="H9D3L" localSheetId="42">[26]INPUT!#REF!</definedName>
    <definedName name="H9D3L">[26]INPUT!#REF!</definedName>
    <definedName name="H9D3R" localSheetId="4">[26]INPUT!#REF!</definedName>
    <definedName name="H9D3R" localSheetId="13">[26]INPUT!#REF!</definedName>
    <definedName name="H9D3R" localSheetId="35">[26]INPUT!#REF!</definedName>
    <definedName name="H9D3R" localSheetId="46">[26]INPUT!#REF!</definedName>
    <definedName name="H9D3R" localSheetId="40">[26]INPUT!#REF!</definedName>
    <definedName name="H9D3R" localSheetId="3">[26]INPUT!#REF!</definedName>
    <definedName name="H9D3R" localSheetId="12">[26]INPUT!#REF!</definedName>
    <definedName name="H9D3R" localSheetId="15">[26]INPUT!#REF!</definedName>
    <definedName name="H9D3R" localSheetId="44">[26]INPUT!#REF!</definedName>
    <definedName name="H9D3R" localSheetId="43">[26]INPUT!#REF!</definedName>
    <definedName name="H9D3R" localSheetId="42">[26]INPUT!#REF!</definedName>
    <definedName name="H9D3R">[26]INPUT!#REF!</definedName>
    <definedName name="HA" localSheetId="4">[13]법면블럭!#REF!</definedName>
    <definedName name="HA" localSheetId="13">[13]법면블럭!#REF!</definedName>
    <definedName name="HA" localSheetId="28">#REF!</definedName>
    <definedName name="HA" localSheetId="35">#REF!</definedName>
    <definedName name="HA" localSheetId="40">#REF!</definedName>
    <definedName name="HA" localSheetId="25">#REF!</definedName>
    <definedName name="HA" localSheetId="26">[14]법면블럭!#REF!</definedName>
    <definedName name="HA" localSheetId="44">#REF!</definedName>
    <definedName name="HA" localSheetId="42">#REF!</definedName>
    <definedName name="HA">#REF!</definedName>
    <definedName name="HA10L" localSheetId="38">[26]INPUT!#REF!</definedName>
    <definedName name="HA10L" localSheetId="14">[26]INPUT!#REF!</definedName>
    <definedName name="HA10L" localSheetId="4">[26]INPUT!#REF!</definedName>
    <definedName name="HA10L" localSheetId="13">[26]INPUT!#REF!</definedName>
    <definedName name="HA10L" localSheetId="35">[26]INPUT!#REF!</definedName>
    <definedName name="HA10L" localSheetId="46">[26]INPUT!#REF!</definedName>
    <definedName name="HA10L" localSheetId="40">[26]INPUT!#REF!</definedName>
    <definedName name="HA10L" localSheetId="3">[26]INPUT!#REF!</definedName>
    <definedName name="HA10L" localSheetId="12">[26]INPUT!#REF!</definedName>
    <definedName name="HA10L" localSheetId="15">[26]INPUT!#REF!</definedName>
    <definedName name="HA10L" localSheetId="44">[26]INPUT!#REF!</definedName>
    <definedName name="HA10L" localSheetId="43">[26]INPUT!#REF!</definedName>
    <definedName name="HA10L" localSheetId="42">[26]INPUT!#REF!</definedName>
    <definedName name="HA10L">[26]INPUT!#REF!</definedName>
    <definedName name="HA10R" localSheetId="4">[26]INPUT!#REF!</definedName>
    <definedName name="HA10R" localSheetId="13">[26]INPUT!#REF!</definedName>
    <definedName name="HA10R" localSheetId="35">[26]INPUT!#REF!</definedName>
    <definedName name="HA10R" localSheetId="46">[26]INPUT!#REF!</definedName>
    <definedName name="HA10R" localSheetId="40">[26]INPUT!#REF!</definedName>
    <definedName name="HA10R" localSheetId="3">[26]INPUT!#REF!</definedName>
    <definedName name="HA10R" localSheetId="12">[26]INPUT!#REF!</definedName>
    <definedName name="HA10R" localSheetId="15">[26]INPUT!#REF!</definedName>
    <definedName name="HA10R" localSheetId="44">[26]INPUT!#REF!</definedName>
    <definedName name="HA10R" localSheetId="43">[26]INPUT!#REF!</definedName>
    <definedName name="HA10R" localSheetId="42">[26]INPUT!#REF!</definedName>
    <definedName name="HA10R">[26]INPUT!#REF!</definedName>
    <definedName name="HA1P" localSheetId="14">#REF!</definedName>
    <definedName name="HA1P" localSheetId="4">#REF!</definedName>
    <definedName name="HA1P" localSheetId="13">#REF!</definedName>
    <definedName name="HA1P" localSheetId="34">#REF!</definedName>
    <definedName name="HA1P" localSheetId="35">#REF!</definedName>
    <definedName name="HA1P" localSheetId="46">#REF!</definedName>
    <definedName name="HA1P" localSheetId="40">#REF!</definedName>
    <definedName name="HA1P" localSheetId="3">#REF!</definedName>
    <definedName name="HA1P" localSheetId="12">#REF!</definedName>
    <definedName name="HA1P" localSheetId="15">#REF!</definedName>
    <definedName name="HA1P" localSheetId="25">#REF!</definedName>
    <definedName name="HA1P" localSheetId="26">#REF!</definedName>
    <definedName name="HA1P" localSheetId="44">#REF!</definedName>
    <definedName name="HA1P" localSheetId="50">#REF!</definedName>
    <definedName name="HA1P" localSheetId="43">#REF!</definedName>
    <definedName name="HA1P" localSheetId="42">#REF!</definedName>
    <definedName name="HA1P">#REF!</definedName>
    <definedName name="ha1t" localSheetId="14">#REF!</definedName>
    <definedName name="ha1t" localSheetId="4">#REF!</definedName>
    <definedName name="ha1t" localSheetId="13">#REF!</definedName>
    <definedName name="ha1t" localSheetId="34">#REF!</definedName>
    <definedName name="ha1t" localSheetId="35">#REF!</definedName>
    <definedName name="ha1t" localSheetId="46">#REF!</definedName>
    <definedName name="ha1t" localSheetId="40">#REF!</definedName>
    <definedName name="ha1t" localSheetId="3">#REF!</definedName>
    <definedName name="ha1t" localSheetId="12">#REF!</definedName>
    <definedName name="ha1t" localSheetId="15">#REF!</definedName>
    <definedName name="ha1t" localSheetId="25">#REF!</definedName>
    <definedName name="ha1t" localSheetId="26">#REF!</definedName>
    <definedName name="ha1t" localSheetId="44">#REF!</definedName>
    <definedName name="ha1t" localSheetId="43">#REF!</definedName>
    <definedName name="ha1t" localSheetId="42">#REF!</definedName>
    <definedName name="ha1t">#REF!</definedName>
    <definedName name="ha2p" localSheetId="14">#REF!</definedName>
    <definedName name="ha2p" localSheetId="4">#REF!</definedName>
    <definedName name="ha2p" localSheetId="13">#REF!</definedName>
    <definedName name="ha2p" localSheetId="34">#REF!</definedName>
    <definedName name="ha2p" localSheetId="35">#REF!</definedName>
    <definedName name="ha2p" localSheetId="46">#REF!</definedName>
    <definedName name="ha2p" localSheetId="40">#REF!</definedName>
    <definedName name="ha2p" localSheetId="3">#REF!</definedName>
    <definedName name="ha2p" localSheetId="12">#REF!</definedName>
    <definedName name="ha2p" localSheetId="15">#REF!</definedName>
    <definedName name="ha2p" localSheetId="25">#REF!</definedName>
    <definedName name="ha2p" localSheetId="26">#REF!</definedName>
    <definedName name="ha2p" localSheetId="44">#REF!</definedName>
    <definedName name="ha2p" localSheetId="43">#REF!</definedName>
    <definedName name="ha2p" localSheetId="42">#REF!</definedName>
    <definedName name="ha2p">#REF!</definedName>
    <definedName name="ha2t" localSheetId="14">#REF!</definedName>
    <definedName name="ha2t" localSheetId="4">#REF!</definedName>
    <definedName name="ha2t" localSheetId="13">#REF!</definedName>
    <definedName name="ha2t" localSheetId="34">#REF!</definedName>
    <definedName name="ha2t" localSheetId="35">#REF!</definedName>
    <definedName name="ha2t" localSheetId="46">#REF!</definedName>
    <definedName name="ha2t" localSheetId="40">#REF!</definedName>
    <definedName name="ha2t" localSheetId="3">#REF!</definedName>
    <definedName name="ha2t" localSheetId="12">#REF!</definedName>
    <definedName name="ha2t" localSheetId="15">#REF!</definedName>
    <definedName name="ha2t" localSheetId="25">#REF!</definedName>
    <definedName name="ha2t" localSheetId="26">#REF!</definedName>
    <definedName name="ha2t" localSheetId="44">#REF!</definedName>
    <definedName name="ha2t" localSheetId="43">#REF!</definedName>
    <definedName name="ha2t" localSheetId="42">#REF!</definedName>
    <definedName name="ha2t">#REF!</definedName>
    <definedName name="HA3L" localSheetId="38">[26]INPUT!#REF!</definedName>
    <definedName name="HA3L" localSheetId="4">[26]INPUT!#REF!</definedName>
    <definedName name="HA3L" localSheetId="13">[26]INPUT!#REF!</definedName>
    <definedName name="HA3L" localSheetId="28">[26]INPUT!#REF!</definedName>
    <definedName name="HA3L" localSheetId="34">[26]INPUT!#REF!</definedName>
    <definedName name="HA3L" localSheetId="35">[26]INPUT!#REF!</definedName>
    <definedName name="HA3L" localSheetId="46">[26]INPUT!#REF!</definedName>
    <definedName name="HA3L" localSheetId="40">[26]INPUT!#REF!</definedName>
    <definedName name="HA3L" localSheetId="3">[26]INPUT!#REF!</definedName>
    <definedName name="HA3L" localSheetId="12">[26]INPUT!#REF!</definedName>
    <definedName name="HA3L" localSheetId="15">[26]INPUT!#REF!</definedName>
    <definedName name="HA3L" localSheetId="26">[26]INPUT!#REF!</definedName>
    <definedName name="HA3L" localSheetId="44">[26]INPUT!#REF!</definedName>
    <definedName name="HA3L" localSheetId="45">[26]INPUT!#REF!</definedName>
    <definedName name="HA3L" localSheetId="43">[26]INPUT!#REF!</definedName>
    <definedName name="HA3L" localSheetId="42">[26]INPUT!#REF!</definedName>
    <definedName name="HA3L">[26]INPUT!#REF!</definedName>
    <definedName name="HA3R" localSheetId="4">[26]INPUT!#REF!</definedName>
    <definedName name="HA3R" localSheetId="13">[26]INPUT!#REF!</definedName>
    <definedName name="HA3R" localSheetId="35">[26]INPUT!#REF!</definedName>
    <definedName name="HA3R" localSheetId="46">[26]INPUT!#REF!</definedName>
    <definedName name="HA3R" localSheetId="40">[26]INPUT!#REF!</definedName>
    <definedName name="HA3R" localSheetId="3">[26]INPUT!#REF!</definedName>
    <definedName name="HA3R" localSheetId="12">[26]INPUT!#REF!</definedName>
    <definedName name="HA3R" localSheetId="15">[26]INPUT!#REF!</definedName>
    <definedName name="HA3R" localSheetId="44">[26]INPUT!#REF!</definedName>
    <definedName name="HA3R" localSheetId="43">[26]INPUT!#REF!</definedName>
    <definedName name="HA3R" localSheetId="42">[26]INPUT!#REF!</definedName>
    <definedName name="HA3R">[26]INPUT!#REF!</definedName>
    <definedName name="HA4L" localSheetId="4">[26]INPUT!#REF!</definedName>
    <definedName name="HA4L" localSheetId="13">[26]INPUT!#REF!</definedName>
    <definedName name="HA4L" localSheetId="35">[26]INPUT!#REF!</definedName>
    <definedName name="HA4L" localSheetId="46">[26]INPUT!#REF!</definedName>
    <definedName name="HA4L" localSheetId="40">[26]INPUT!#REF!</definedName>
    <definedName name="HA4L" localSheetId="3">[26]INPUT!#REF!</definedName>
    <definedName name="HA4L" localSheetId="12">[26]INPUT!#REF!</definedName>
    <definedName name="HA4L" localSheetId="15">[26]INPUT!#REF!</definedName>
    <definedName name="HA4L" localSheetId="44">[26]INPUT!#REF!</definedName>
    <definedName name="HA4L" localSheetId="43">[26]INPUT!#REF!</definedName>
    <definedName name="HA4L" localSheetId="42">[26]INPUT!#REF!</definedName>
    <definedName name="HA4L">[26]INPUT!#REF!</definedName>
    <definedName name="HA4R" localSheetId="4">[26]INPUT!#REF!</definedName>
    <definedName name="HA4R" localSheetId="13">[26]INPUT!#REF!</definedName>
    <definedName name="HA4R" localSheetId="35">[26]INPUT!#REF!</definedName>
    <definedName name="HA4R" localSheetId="46">[26]INPUT!#REF!</definedName>
    <definedName name="HA4R" localSheetId="40">[26]INPUT!#REF!</definedName>
    <definedName name="HA4R" localSheetId="3">[26]INPUT!#REF!</definedName>
    <definedName name="HA4R" localSheetId="12">[26]INPUT!#REF!</definedName>
    <definedName name="HA4R" localSheetId="15">[26]INPUT!#REF!</definedName>
    <definedName name="HA4R" localSheetId="44">[26]INPUT!#REF!</definedName>
    <definedName name="HA4R" localSheetId="43">[26]INPUT!#REF!</definedName>
    <definedName name="HA4R" localSheetId="42">[26]INPUT!#REF!</definedName>
    <definedName name="HA4R">[26]INPUT!#REF!</definedName>
    <definedName name="HA5L" localSheetId="4">[26]INPUT!#REF!</definedName>
    <definedName name="HA5L" localSheetId="13">[26]INPUT!#REF!</definedName>
    <definedName name="HA5L" localSheetId="35">[26]INPUT!#REF!</definedName>
    <definedName name="HA5L" localSheetId="46">[26]INPUT!#REF!</definedName>
    <definedName name="HA5L" localSheetId="40">[26]INPUT!#REF!</definedName>
    <definedName name="HA5L" localSheetId="3">[26]INPUT!#REF!</definedName>
    <definedName name="HA5L" localSheetId="12">[26]INPUT!#REF!</definedName>
    <definedName name="HA5L" localSheetId="15">[26]INPUT!#REF!</definedName>
    <definedName name="HA5L" localSheetId="44">[26]INPUT!#REF!</definedName>
    <definedName name="HA5L" localSheetId="43">[26]INPUT!#REF!</definedName>
    <definedName name="HA5L" localSheetId="42">[26]INPUT!#REF!</definedName>
    <definedName name="HA5L">[26]INPUT!#REF!</definedName>
    <definedName name="HA5R" localSheetId="4">[26]INPUT!#REF!</definedName>
    <definedName name="HA5R" localSheetId="13">[26]INPUT!#REF!</definedName>
    <definedName name="HA5R" localSheetId="35">[26]INPUT!#REF!</definedName>
    <definedName name="HA5R" localSheetId="46">[26]INPUT!#REF!</definedName>
    <definedName name="HA5R" localSheetId="40">[26]INPUT!#REF!</definedName>
    <definedName name="HA5R" localSheetId="3">[26]INPUT!#REF!</definedName>
    <definedName name="HA5R" localSheetId="12">[26]INPUT!#REF!</definedName>
    <definedName name="HA5R" localSheetId="15">[26]INPUT!#REF!</definedName>
    <definedName name="HA5R" localSheetId="44">[26]INPUT!#REF!</definedName>
    <definedName name="HA5R" localSheetId="43">[26]INPUT!#REF!</definedName>
    <definedName name="HA5R" localSheetId="42">[26]INPUT!#REF!</definedName>
    <definedName name="HA5R">[26]INPUT!#REF!</definedName>
    <definedName name="HA6L" localSheetId="4">[26]INPUT!#REF!</definedName>
    <definedName name="HA6L" localSheetId="13">[26]INPUT!#REF!</definedName>
    <definedName name="HA6L" localSheetId="35">[26]INPUT!#REF!</definedName>
    <definedName name="HA6L" localSheetId="46">[26]INPUT!#REF!</definedName>
    <definedName name="HA6L" localSheetId="40">[26]INPUT!#REF!</definedName>
    <definedName name="HA6L" localSheetId="3">[26]INPUT!#REF!</definedName>
    <definedName name="HA6L" localSheetId="12">[26]INPUT!#REF!</definedName>
    <definedName name="HA6L" localSheetId="15">[26]INPUT!#REF!</definedName>
    <definedName name="HA6L" localSheetId="44">[26]INPUT!#REF!</definedName>
    <definedName name="HA6L" localSheetId="43">[26]INPUT!#REF!</definedName>
    <definedName name="HA6L" localSheetId="42">[26]INPUT!#REF!</definedName>
    <definedName name="HA6L">[26]INPUT!#REF!</definedName>
    <definedName name="HA6R" localSheetId="4">[26]INPUT!#REF!</definedName>
    <definedName name="HA6R" localSheetId="13">[26]INPUT!#REF!</definedName>
    <definedName name="HA6R" localSheetId="35">[26]INPUT!#REF!</definedName>
    <definedName name="HA6R" localSheetId="46">[26]INPUT!#REF!</definedName>
    <definedName name="HA6R" localSheetId="40">[26]INPUT!#REF!</definedName>
    <definedName name="HA6R" localSheetId="3">[26]INPUT!#REF!</definedName>
    <definedName name="HA6R" localSheetId="12">[26]INPUT!#REF!</definedName>
    <definedName name="HA6R" localSheetId="15">[26]INPUT!#REF!</definedName>
    <definedName name="HA6R" localSheetId="44">[26]INPUT!#REF!</definedName>
    <definedName name="HA6R" localSheetId="43">[26]INPUT!#REF!</definedName>
    <definedName name="HA6R" localSheetId="42">[26]INPUT!#REF!</definedName>
    <definedName name="HA6R">[26]INPUT!#REF!</definedName>
    <definedName name="HA7L" localSheetId="4">[26]INPUT!#REF!</definedName>
    <definedName name="HA7L" localSheetId="13">[26]INPUT!#REF!</definedName>
    <definedName name="HA7L" localSheetId="35">[26]INPUT!#REF!</definedName>
    <definedName name="HA7L" localSheetId="46">[26]INPUT!#REF!</definedName>
    <definedName name="HA7L" localSheetId="40">[26]INPUT!#REF!</definedName>
    <definedName name="HA7L" localSheetId="3">[26]INPUT!#REF!</definedName>
    <definedName name="HA7L" localSheetId="12">[26]INPUT!#REF!</definedName>
    <definedName name="HA7L" localSheetId="15">[26]INPUT!#REF!</definedName>
    <definedName name="HA7L" localSheetId="44">[26]INPUT!#REF!</definedName>
    <definedName name="HA7L" localSheetId="43">[26]INPUT!#REF!</definedName>
    <definedName name="HA7L" localSheetId="42">[26]INPUT!#REF!</definedName>
    <definedName name="HA7L">[26]INPUT!#REF!</definedName>
    <definedName name="HA7R" localSheetId="4">[26]INPUT!#REF!</definedName>
    <definedName name="HA7R" localSheetId="13">[26]INPUT!#REF!</definedName>
    <definedName name="HA7R" localSheetId="35">[26]INPUT!#REF!</definedName>
    <definedName name="HA7R" localSheetId="46">[26]INPUT!#REF!</definedName>
    <definedName name="HA7R" localSheetId="40">[26]INPUT!#REF!</definedName>
    <definedName name="HA7R" localSheetId="3">[26]INPUT!#REF!</definedName>
    <definedName name="HA7R" localSheetId="12">[26]INPUT!#REF!</definedName>
    <definedName name="HA7R" localSheetId="15">[26]INPUT!#REF!</definedName>
    <definedName name="HA7R" localSheetId="44">[26]INPUT!#REF!</definedName>
    <definedName name="HA7R" localSheetId="43">[26]INPUT!#REF!</definedName>
    <definedName name="HA7R" localSheetId="42">[26]INPUT!#REF!</definedName>
    <definedName name="HA7R">[26]INPUT!#REF!</definedName>
    <definedName name="HA8L" localSheetId="4">[26]INPUT!#REF!</definedName>
    <definedName name="HA8L" localSheetId="13">[26]INPUT!#REF!</definedName>
    <definedName name="HA8L" localSheetId="35">[26]INPUT!#REF!</definedName>
    <definedName name="HA8L" localSheetId="46">[26]INPUT!#REF!</definedName>
    <definedName name="HA8L" localSheetId="40">[26]INPUT!#REF!</definedName>
    <definedName name="HA8L" localSheetId="3">[26]INPUT!#REF!</definedName>
    <definedName name="HA8L" localSheetId="12">[26]INPUT!#REF!</definedName>
    <definedName name="HA8L" localSheetId="15">[26]INPUT!#REF!</definedName>
    <definedName name="HA8L" localSheetId="44">[26]INPUT!#REF!</definedName>
    <definedName name="HA8L" localSheetId="43">[26]INPUT!#REF!</definedName>
    <definedName name="HA8L" localSheetId="42">[26]INPUT!#REF!</definedName>
    <definedName name="HA8L">[26]INPUT!#REF!</definedName>
    <definedName name="HA8R" localSheetId="4">[26]INPUT!#REF!</definedName>
    <definedName name="HA8R" localSheetId="13">[26]INPUT!#REF!</definedName>
    <definedName name="HA8R" localSheetId="35">[26]INPUT!#REF!</definedName>
    <definedName name="HA8R" localSheetId="46">[26]INPUT!#REF!</definedName>
    <definedName name="HA8R" localSheetId="40">[26]INPUT!#REF!</definedName>
    <definedName name="HA8R" localSheetId="3">[26]INPUT!#REF!</definedName>
    <definedName name="HA8R" localSheetId="12">[26]INPUT!#REF!</definedName>
    <definedName name="HA8R" localSheetId="15">[26]INPUT!#REF!</definedName>
    <definedName name="HA8R" localSheetId="44">[26]INPUT!#REF!</definedName>
    <definedName name="HA8R" localSheetId="43">[26]INPUT!#REF!</definedName>
    <definedName name="HA8R" localSheetId="42">[26]INPUT!#REF!</definedName>
    <definedName name="HA8R">[26]INPUT!#REF!</definedName>
    <definedName name="HA9L" localSheetId="4">[26]INPUT!#REF!</definedName>
    <definedName name="HA9L" localSheetId="13">[26]INPUT!#REF!</definedName>
    <definedName name="HA9L" localSheetId="35">[26]INPUT!#REF!</definedName>
    <definedName name="HA9L" localSheetId="46">[26]INPUT!#REF!</definedName>
    <definedName name="HA9L" localSheetId="40">[26]INPUT!#REF!</definedName>
    <definedName name="HA9L" localSheetId="3">[26]INPUT!#REF!</definedName>
    <definedName name="HA9L" localSheetId="12">[26]INPUT!#REF!</definedName>
    <definedName name="HA9L" localSheetId="15">[26]INPUT!#REF!</definedName>
    <definedName name="HA9L" localSheetId="44">[26]INPUT!#REF!</definedName>
    <definedName name="HA9L" localSheetId="43">[26]INPUT!#REF!</definedName>
    <definedName name="HA9L" localSheetId="42">[26]INPUT!#REF!</definedName>
    <definedName name="HA9L">[26]INPUT!#REF!</definedName>
    <definedName name="HA9R" localSheetId="4">[26]INPUT!#REF!</definedName>
    <definedName name="HA9R" localSheetId="13">[26]INPUT!#REF!</definedName>
    <definedName name="HA9R" localSheetId="35">[26]INPUT!#REF!</definedName>
    <definedName name="HA9R" localSheetId="46">[26]INPUT!#REF!</definedName>
    <definedName name="HA9R" localSheetId="40">[26]INPUT!#REF!</definedName>
    <definedName name="HA9R" localSheetId="3">[26]INPUT!#REF!</definedName>
    <definedName name="HA9R" localSheetId="12">[26]INPUT!#REF!</definedName>
    <definedName name="HA9R" localSheetId="15">[26]INPUT!#REF!</definedName>
    <definedName name="HA9R" localSheetId="44">[26]INPUT!#REF!</definedName>
    <definedName name="HA9R" localSheetId="43">[26]INPUT!#REF!</definedName>
    <definedName name="HA9R" localSheetId="42">[26]INPUT!#REF!</definedName>
    <definedName name="HA9R">[26]INPUT!#REF!</definedName>
    <definedName name="HAB" localSheetId="4">[13]법면블럭!#REF!</definedName>
    <definedName name="HAB" localSheetId="13">[13]법면블럭!#REF!</definedName>
    <definedName name="HAB" localSheetId="28">#REF!</definedName>
    <definedName name="HAB" localSheetId="35">#REF!</definedName>
    <definedName name="HAB" localSheetId="40">#REF!</definedName>
    <definedName name="HAB" localSheetId="25">#REF!</definedName>
    <definedName name="HAB" localSheetId="26">[14]법면블럭!#REF!</definedName>
    <definedName name="HAB" localSheetId="44">#REF!</definedName>
    <definedName name="HAB" localSheetId="42">#REF!</definedName>
    <definedName name="HAB">#REF!</definedName>
    <definedName name="hardwar" localSheetId="14" hidden="1">#REF!</definedName>
    <definedName name="hardwar" localSheetId="4" hidden="1">#REF!</definedName>
    <definedName name="hardwar" localSheetId="13" hidden="1">#REF!</definedName>
    <definedName name="hardwar" localSheetId="28" hidden="1">#REF!</definedName>
    <definedName name="hardwar" localSheetId="34" hidden="1">#REF!</definedName>
    <definedName name="hardwar" localSheetId="35" hidden="1">#REF!</definedName>
    <definedName name="hardwar" localSheetId="46" hidden="1">#REF!</definedName>
    <definedName name="hardwar" localSheetId="40" hidden="1">#REF!</definedName>
    <definedName name="hardwar" localSheetId="25" hidden="1">#REF!</definedName>
    <definedName name="hardwar" localSheetId="41" hidden="1">#REF!</definedName>
    <definedName name="hardwar" localSheetId="26" hidden="1">#REF!</definedName>
    <definedName name="hardwar" localSheetId="44" hidden="1">#REF!</definedName>
    <definedName name="hardwar" localSheetId="45" hidden="1">#REF!</definedName>
    <definedName name="hardwar" localSheetId="29" hidden="1">#REF!</definedName>
    <definedName name="hardwar" localSheetId="42" hidden="1">#REF!</definedName>
    <definedName name="hardwar" hidden="1">#REF!</definedName>
    <definedName name="HC" localSheetId="4">[13]법면블럭!#REF!</definedName>
    <definedName name="HC" localSheetId="13">[13]법면블럭!#REF!</definedName>
    <definedName name="HC" localSheetId="35">#REF!</definedName>
    <definedName name="HC" localSheetId="46">#REF!</definedName>
    <definedName name="HC" localSheetId="40">#REF!</definedName>
    <definedName name="HC" localSheetId="25">#REF!</definedName>
    <definedName name="HC" localSheetId="26">[14]법면블럭!#REF!</definedName>
    <definedName name="HC" localSheetId="44">#REF!</definedName>
    <definedName name="HC" localSheetId="42">#REF!</definedName>
    <definedName name="HC">#REF!</definedName>
    <definedName name="Hca" localSheetId="4">[13]법면블럭!#REF!</definedName>
    <definedName name="Hca" localSheetId="13">[13]법면블럭!#REF!</definedName>
    <definedName name="Hca" localSheetId="35">#REF!</definedName>
    <definedName name="Hca" localSheetId="40">#REF!</definedName>
    <definedName name="Hca" localSheetId="25">#REF!</definedName>
    <definedName name="Hca" localSheetId="26">[14]법면블럭!#REF!</definedName>
    <definedName name="Hca" localSheetId="44">#REF!</definedName>
    <definedName name="Hca" localSheetId="42">#REF!</definedName>
    <definedName name="Hca">#REF!</definedName>
    <definedName name="Hcd" localSheetId="4">[13]법면블럭!#REF!</definedName>
    <definedName name="Hcd" localSheetId="13">[13]법면블럭!#REF!</definedName>
    <definedName name="Hcd" localSheetId="35">#REF!</definedName>
    <definedName name="Hcd" localSheetId="40">#REF!</definedName>
    <definedName name="Hcd" localSheetId="25">#REF!</definedName>
    <definedName name="Hcd" localSheetId="26">[14]법면블럭!#REF!</definedName>
    <definedName name="Hcd" localSheetId="44">#REF!</definedName>
    <definedName name="Hcd" localSheetId="42">#REF!</definedName>
    <definedName name="Hcd">#REF!</definedName>
    <definedName name="HD" localSheetId="4">[13]법면블럭!#REF!</definedName>
    <definedName name="HD" localSheetId="13">[13]법면블럭!#REF!</definedName>
    <definedName name="HD" localSheetId="35">#REF!</definedName>
    <definedName name="HD" localSheetId="40">#REF!</definedName>
    <definedName name="HD" localSheetId="25">#REF!</definedName>
    <definedName name="HD" localSheetId="26">[14]법면블럭!#REF!</definedName>
    <definedName name="HD" localSheetId="44">#REF!</definedName>
    <definedName name="HD" localSheetId="42">#REF!</definedName>
    <definedName name="HD">#REF!</definedName>
    <definedName name="HDRR" localSheetId="38">BlankMacro1</definedName>
    <definedName name="HDRR" localSheetId="14">BlankMacro1</definedName>
    <definedName name="HDRR" localSheetId="4">BlankMacro1</definedName>
    <definedName name="HDRR" localSheetId="13">BlankMacro1</definedName>
    <definedName name="HDRR" localSheetId="28">BlankMacro1</definedName>
    <definedName name="HDRR" localSheetId="34">BlankMacro1</definedName>
    <definedName name="HDRR" localSheetId="35">BlankMacro1</definedName>
    <definedName name="HDRR" localSheetId="46">BlankMacro1</definedName>
    <definedName name="HDRR" localSheetId="40">BlankMacro1</definedName>
    <definedName name="HDRR" localSheetId="3">BlankMacro1</definedName>
    <definedName name="HDRR" localSheetId="12">BlankMacro1</definedName>
    <definedName name="HDRR" localSheetId="15">BlankMacro1</definedName>
    <definedName name="HDRR" localSheetId="25">BlankMacro1</definedName>
    <definedName name="HDRR" localSheetId="26">BlankMacro1</definedName>
    <definedName name="HDRR" localSheetId="2">BlankMacro1</definedName>
    <definedName name="HDRR" localSheetId="44">BlankMacro1</definedName>
    <definedName name="HDRR" localSheetId="45">BlankMacro1</definedName>
    <definedName name="HDRR" localSheetId="50">BlankMacro1</definedName>
    <definedName name="HDRR" localSheetId="42">BlankMacro1</definedName>
    <definedName name="HDRR">BlankMacro1</definedName>
    <definedName name="HE" localSheetId="4">[13]법면블럭!#REF!</definedName>
    <definedName name="HE" localSheetId="13">[13]법면블럭!#REF!</definedName>
    <definedName name="HE" localSheetId="28">#REF!</definedName>
    <definedName name="HE" localSheetId="35">#REF!</definedName>
    <definedName name="HE" localSheetId="40">#REF!</definedName>
    <definedName name="HE" localSheetId="25">#REF!</definedName>
    <definedName name="HE" localSheetId="26">[14]법면블럭!#REF!</definedName>
    <definedName name="HE" localSheetId="44">#REF!</definedName>
    <definedName name="HE" localSheetId="42">#REF!</definedName>
    <definedName name="HE">#REF!</definedName>
    <definedName name="Hello" localSheetId="4">#REF!</definedName>
    <definedName name="Hello" localSheetId="13">#REF!</definedName>
    <definedName name="Hello" localSheetId="28">#REF!</definedName>
    <definedName name="Hello" localSheetId="34">#REF!</definedName>
    <definedName name="Hello" localSheetId="35">#REF!</definedName>
    <definedName name="Hello" localSheetId="46">#REF!</definedName>
    <definedName name="Hello" localSheetId="40">#REF!</definedName>
    <definedName name="Hello" localSheetId="25">#REF!</definedName>
    <definedName name="Hello" localSheetId="26">#REF!</definedName>
    <definedName name="Hello" localSheetId="44">#REF!</definedName>
    <definedName name="Hello" localSheetId="45">#REF!</definedName>
    <definedName name="Hello" localSheetId="50">#REF!</definedName>
    <definedName name="Hello" localSheetId="42">#REF!</definedName>
    <definedName name="Hello">#REF!</definedName>
    <definedName name="HF" localSheetId="4">[13]법면블럭!#REF!</definedName>
    <definedName name="HF" localSheetId="13">[13]법면블럭!#REF!</definedName>
    <definedName name="HF" localSheetId="35">#REF!</definedName>
    <definedName name="HF" localSheetId="46">#REF!</definedName>
    <definedName name="HF" localSheetId="40">#REF!</definedName>
    <definedName name="HF" localSheetId="25">#REF!</definedName>
    <definedName name="HF" localSheetId="26">[14]법면블럭!#REF!</definedName>
    <definedName name="HF" localSheetId="44">#REF!</definedName>
    <definedName name="HF" localSheetId="42">#REF!</definedName>
    <definedName name="HF">#REF!</definedName>
    <definedName name="hfdhgdf" localSheetId="14" hidden="1">#REF!</definedName>
    <definedName name="hfdhgdf" localSheetId="4" hidden="1">#REF!</definedName>
    <definedName name="hfdhgdf" localSheetId="13" hidden="1">#REF!</definedName>
    <definedName name="hfdhgdf" localSheetId="28" hidden="1">#REF!</definedName>
    <definedName name="hfdhgdf" localSheetId="34" hidden="1">#REF!</definedName>
    <definedName name="hfdhgdf" localSheetId="35" hidden="1">#REF!</definedName>
    <definedName name="hfdhgdf" localSheetId="46" hidden="1">#REF!</definedName>
    <definedName name="hfdhgdf" localSheetId="40" hidden="1">#REF!</definedName>
    <definedName name="hfdhgdf" localSheetId="25" hidden="1">#REF!</definedName>
    <definedName name="hfdhgdf" localSheetId="41" hidden="1">#REF!</definedName>
    <definedName name="hfdhgdf" localSheetId="26" hidden="1">#REF!</definedName>
    <definedName name="hfdhgdf" localSheetId="44" hidden="1">#REF!</definedName>
    <definedName name="hfdhgdf" localSheetId="45" hidden="1">#REF!</definedName>
    <definedName name="hfdhgdf" localSheetId="29" hidden="1">#REF!</definedName>
    <definedName name="hfdhgdf" localSheetId="42" hidden="1">#REF!</definedName>
    <definedName name="hfdhgdf" hidden="1">#REF!</definedName>
    <definedName name="HGF" localSheetId="38">BlankMacro1</definedName>
    <definedName name="HGF" localSheetId="14">BlankMacro1</definedName>
    <definedName name="HGF" localSheetId="4">BlankMacro1</definedName>
    <definedName name="HGF" localSheetId="13">BlankMacro1</definedName>
    <definedName name="HGF" localSheetId="28">BlankMacro1</definedName>
    <definedName name="HGF" localSheetId="34">BlankMacro1</definedName>
    <definedName name="HGF" localSheetId="35">BlankMacro1</definedName>
    <definedName name="HGF" localSheetId="46">BlankMacro1</definedName>
    <definedName name="HGF" localSheetId="40">BlankMacro1</definedName>
    <definedName name="HGF" localSheetId="3">BlankMacro1</definedName>
    <definedName name="HGF" localSheetId="12">BlankMacro1</definedName>
    <definedName name="HGF" localSheetId="15">BlankMacro1</definedName>
    <definedName name="HGF" localSheetId="25">BlankMacro1</definedName>
    <definedName name="HGF" localSheetId="26">BlankMacro1</definedName>
    <definedName name="HGF" localSheetId="2">BlankMacro1</definedName>
    <definedName name="HGF" localSheetId="44">BlankMacro1</definedName>
    <definedName name="HGF" localSheetId="45">BlankMacro1</definedName>
    <definedName name="HGF" localSheetId="50">BlankMacro1</definedName>
    <definedName name="HGF" localSheetId="42">BlankMacro1</definedName>
    <definedName name="HGF">BlankMacro1</definedName>
    <definedName name="hgfd" localSheetId="14" hidden="1">#REF!</definedName>
    <definedName name="hgfd" localSheetId="4" hidden="1">#REF!</definedName>
    <definedName name="hgfd" localSheetId="13" hidden="1">#REF!</definedName>
    <definedName name="hgfd" localSheetId="28" hidden="1">#REF!</definedName>
    <definedName name="hgfd" localSheetId="34" hidden="1">#REF!</definedName>
    <definedName name="hgfd" localSheetId="35" hidden="1">#REF!</definedName>
    <definedName name="hgfd" localSheetId="46" hidden="1">#REF!</definedName>
    <definedName name="hgfd" localSheetId="40" hidden="1">#REF!</definedName>
    <definedName name="hgfd" localSheetId="25" hidden="1">#REF!</definedName>
    <definedName name="hgfd" localSheetId="41" hidden="1">#REF!</definedName>
    <definedName name="hgfd" localSheetId="26" hidden="1">#REF!</definedName>
    <definedName name="hgfd" localSheetId="44" hidden="1">#REF!</definedName>
    <definedName name="hgfd" localSheetId="45" hidden="1">#REF!</definedName>
    <definedName name="hgfd" localSheetId="29" hidden="1">#REF!</definedName>
    <definedName name="hgfd" localSheetId="42" hidden="1">#REF!</definedName>
    <definedName name="hgfd" hidden="1">#REF!</definedName>
    <definedName name="hgfh" localSheetId="14" hidden="1">#REF!</definedName>
    <definedName name="hgfh" localSheetId="4" hidden="1">#REF!</definedName>
    <definedName name="hgfh" localSheetId="13" hidden="1">#REF!</definedName>
    <definedName name="hgfh" localSheetId="28" hidden="1">#REF!</definedName>
    <definedName name="hgfh" localSheetId="34" hidden="1">#REF!</definedName>
    <definedName name="hgfh" localSheetId="35" hidden="1">#REF!</definedName>
    <definedName name="hgfh" localSheetId="46" hidden="1">#REF!</definedName>
    <definedName name="hgfh" localSheetId="40" hidden="1">#REF!</definedName>
    <definedName name="hgfh" localSheetId="25" hidden="1">#REF!</definedName>
    <definedName name="hgfh" localSheetId="41" hidden="1">#REF!</definedName>
    <definedName name="hgfh" localSheetId="26" hidden="1">#REF!</definedName>
    <definedName name="hgfh" localSheetId="44" hidden="1">#REF!</definedName>
    <definedName name="hgfh" localSheetId="45" hidden="1">#REF!</definedName>
    <definedName name="hgfh" localSheetId="29" hidden="1">#REF!</definedName>
    <definedName name="hgfh" localSheetId="42" hidden="1">#REF!</definedName>
    <definedName name="hgfh" hidden="1">#REF!</definedName>
    <definedName name="HH" localSheetId="14">#REF!</definedName>
    <definedName name="HH" localSheetId="4">#REF!</definedName>
    <definedName name="HH" localSheetId="13">#REF!</definedName>
    <definedName name="HH" localSheetId="35">#REF!</definedName>
    <definedName name="HH" localSheetId="46">#REF!</definedName>
    <definedName name="HH" localSheetId="40">#REF!</definedName>
    <definedName name="HH" localSheetId="3">#REF!</definedName>
    <definedName name="HH" localSheetId="12">#REF!</definedName>
    <definedName name="HH" localSheetId="15">#REF!</definedName>
    <definedName name="HH" localSheetId="25">#REF!</definedName>
    <definedName name="HH" localSheetId="26">#REF!</definedName>
    <definedName name="HH" localSheetId="44">#REF!</definedName>
    <definedName name="HH" localSheetId="43">#REF!</definedName>
    <definedName name="HH" localSheetId="42">#REF!</definedName>
    <definedName name="HH">#REF!</definedName>
    <definedName name="HH10L" localSheetId="38">[26]INPUT!#REF!</definedName>
    <definedName name="HH10L" localSheetId="4">[26]INPUT!#REF!</definedName>
    <definedName name="HH10L" localSheetId="13">[26]INPUT!#REF!</definedName>
    <definedName name="HH10L" localSheetId="28">[26]INPUT!#REF!</definedName>
    <definedName name="HH10L" localSheetId="34">[26]INPUT!#REF!</definedName>
    <definedName name="HH10L" localSheetId="35">[26]INPUT!#REF!</definedName>
    <definedName name="HH10L" localSheetId="46">[26]INPUT!#REF!</definedName>
    <definedName name="HH10L" localSheetId="40">[26]INPUT!#REF!</definedName>
    <definedName name="HH10L" localSheetId="3">[26]INPUT!#REF!</definedName>
    <definedName name="HH10L" localSheetId="12">[26]INPUT!#REF!</definedName>
    <definedName name="HH10L" localSheetId="15">[26]INPUT!#REF!</definedName>
    <definedName name="HH10L" localSheetId="26">[26]INPUT!#REF!</definedName>
    <definedName name="HH10L" localSheetId="44">[26]INPUT!#REF!</definedName>
    <definedName name="HH10L" localSheetId="45">[26]INPUT!#REF!</definedName>
    <definedName name="HH10L" localSheetId="43">[26]INPUT!#REF!</definedName>
    <definedName name="HH10L" localSheetId="42">[26]INPUT!#REF!</definedName>
    <definedName name="HH10L">[26]INPUT!#REF!</definedName>
    <definedName name="HH10R" localSheetId="4">[26]INPUT!#REF!</definedName>
    <definedName name="HH10R" localSheetId="13">[26]INPUT!#REF!</definedName>
    <definedName name="HH10R" localSheetId="35">[26]INPUT!#REF!</definedName>
    <definedName name="HH10R" localSheetId="46">[26]INPUT!#REF!</definedName>
    <definedName name="HH10R" localSheetId="40">[26]INPUT!#REF!</definedName>
    <definedName name="HH10R" localSheetId="3">[26]INPUT!#REF!</definedName>
    <definedName name="HH10R" localSheetId="12">[26]INPUT!#REF!</definedName>
    <definedName name="HH10R" localSheetId="15">[26]INPUT!#REF!</definedName>
    <definedName name="HH10R" localSheetId="44">[26]INPUT!#REF!</definedName>
    <definedName name="HH10R" localSheetId="43">[26]INPUT!#REF!</definedName>
    <definedName name="HH10R" localSheetId="42">[26]INPUT!#REF!</definedName>
    <definedName name="HH10R">[26]INPUT!#REF!</definedName>
    <definedName name="HH3L" localSheetId="4">[26]INPUT!#REF!</definedName>
    <definedName name="HH3L" localSheetId="13">[26]INPUT!#REF!</definedName>
    <definedName name="HH3L" localSheetId="35">[26]INPUT!#REF!</definedName>
    <definedName name="HH3L" localSheetId="46">[26]INPUT!#REF!</definedName>
    <definedName name="HH3L" localSheetId="40">[26]INPUT!#REF!</definedName>
    <definedName name="HH3L" localSheetId="3">[26]INPUT!#REF!</definedName>
    <definedName name="HH3L" localSheetId="12">[26]INPUT!#REF!</definedName>
    <definedName name="HH3L" localSheetId="15">[26]INPUT!#REF!</definedName>
    <definedName name="HH3L" localSheetId="44">[26]INPUT!#REF!</definedName>
    <definedName name="HH3L" localSheetId="43">[26]INPUT!#REF!</definedName>
    <definedName name="HH3L" localSheetId="42">[26]INPUT!#REF!</definedName>
    <definedName name="HH3L">[26]INPUT!#REF!</definedName>
    <definedName name="HH3R" localSheetId="4">[26]INPUT!#REF!</definedName>
    <definedName name="HH3R" localSheetId="13">[26]INPUT!#REF!</definedName>
    <definedName name="HH3R" localSheetId="35">[26]INPUT!#REF!</definedName>
    <definedName name="HH3R" localSheetId="46">[26]INPUT!#REF!</definedName>
    <definedName name="HH3R" localSheetId="40">[26]INPUT!#REF!</definedName>
    <definedName name="HH3R" localSheetId="3">[26]INPUT!#REF!</definedName>
    <definedName name="HH3R" localSheetId="12">[26]INPUT!#REF!</definedName>
    <definedName name="HH3R" localSheetId="15">[26]INPUT!#REF!</definedName>
    <definedName name="HH3R" localSheetId="44">[26]INPUT!#REF!</definedName>
    <definedName name="HH3R" localSheetId="43">[26]INPUT!#REF!</definedName>
    <definedName name="HH3R" localSheetId="42">[26]INPUT!#REF!</definedName>
    <definedName name="HH3R">[26]INPUT!#REF!</definedName>
    <definedName name="HH4L" localSheetId="4">[26]INPUT!#REF!</definedName>
    <definedName name="HH4L" localSheetId="13">[26]INPUT!#REF!</definedName>
    <definedName name="HH4L" localSheetId="35">[26]INPUT!#REF!</definedName>
    <definedName name="HH4L" localSheetId="46">[26]INPUT!#REF!</definedName>
    <definedName name="HH4L" localSheetId="40">[26]INPUT!#REF!</definedName>
    <definedName name="HH4L" localSheetId="3">[26]INPUT!#REF!</definedName>
    <definedName name="HH4L" localSheetId="12">[26]INPUT!#REF!</definedName>
    <definedName name="HH4L" localSheetId="15">[26]INPUT!#REF!</definedName>
    <definedName name="HH4L" localSheetId="44">[26]INPUT!#REF!</definedName>
    <definedName name="HH4L" localSheetId="43">[26]INPUT!#REF!</definedName>
    <definedName name="HH4L" localSheetId="42">[26]INPUT!#REF!</definedName>
    <definedName name="HH4L">[26]INPUT!#REF!</definedName>
    <definedName name="HH4R" localSheetId="4">[26]INPUT!#REF!</definedName>
    <definedName name="HH4R" localSheetId="13">[26]INPUT!#REF!</definedName>
    <definedName name="HH4R" localSheetId="35">[26]INPUT!#REF!</definedName>
    <definedName name="HH4R" localSheetId="46">[26]INPUT!#REF!</definedName>
    <definedName name="HH4R" localSheetId="40">[26]INPUT!#REF!</definedName>
    <definedName name="HH4R" localSheetId="3">[26]INPUT!#REF!</definedName>
    <definedName name="HH4R" localSheetId="12">[26]INPUT!#REF!</definedName>
    <definedName name="HH4R" localSheetId="15">[26]INPUT!#REF!</definedName>
    <definedName name="HH4R" localSheetId="44">[26]INPUT!#REF!</definedName>
    <definedName name="HH4R" localSheetId="43">[26]INPUT!#REF!</definedName>
    <definedName name="HH4R" localSheetId="42">[26]INPUT!#REF!</definedName>
    <definedName name="HH4R">[26]INPUT!#REF!</definedName>
    <definedName name="HH5L" localSheetId="4">[26]INPUT!#REF!</definedName>
    <definedName name="HH5L" localSheetId="13">[26]INPUT!#REF!</definedName>
    <definedName name="HH5L" localSheetId="35">[26]INPUT!#REF!</definedName>
    <definedName name="HH5L" localSheetId="46">[26]INPUT!#REF!</definedName>
    <definedName name="HH5L" localSheetId="40">[26]INPUT!#REF!</definedName>
    <definedName name="HH5L" localSheetId="3">[26]INPUT!#REF!</definedName>
    <definedName name="HH5L" localSheetId="12">[26]INPUT!#REF!</definedName>
    <definedName name="HH5L" localSheetId="15">[26]INPUT!#REF!</definedName>
    <definedName name="HH5L" localSheetId="44">[26]INPUT!#REF!</definedName>
    <definedName name="HH5L" localSheetId="43">[26]INPUT!#REF!</definedName>
    <definedName name="HH5L" localSheetId="42">[26]INPUT!#REF!</definedName>
    <definedName name="HH5L">[26]INPUT!#REF!</definedName>
    <definedName name="HH5R" localSheetId="4">[26]INPUT!#REF!</definedName>
    <definedName name="HH5R" localSheetId="13">[26]INPUT!#REF!</definedName>
    <definedName name="HH5R" localSheetId="35">[26]INPUT!#REF!</definedName>
    <definedName name="HH5R" localSheetId="46">[26]INPUT!#REF!</definedName>
    <definedName name="HH5R" localSheetId="40">[26]INPUT!#REF!</definedName>
    <definedName name="HH5R" localSheetId="3">[26]INPUT!#REF!</definedName>
    <definedName name="HH5R" localSheetId="12">[26]INPUT!#REF!</definedName>
    <definedName name="HH5R" localSheetId="15">[26]INPUT!#REF!</definedName>
    <definedName name="HH5R" localSheetId="44">[26]INPUT!#REF!</definedName>
    <definedName name="HH5R" localSheetId="43">[26]INPUT!#REF!</definedName>
    <definedName name="HH5R" localSheetId="42">[26]INPUT!#REF!</definedName>
    <definedName name="HH5R">[26]INPUT!#REF!</definedName>
    <definedName name="HH6L" localSheetId="4">[26]INPUT!#REF!</definedName>
    <definedName name="HH6L" localSheetId="13">[26]INPUT!#REF!</definedName>
    <definedName name="HH6L" localSheetId="35">[26]INPUT!#REF!</definedName>
    <definedName name="HH6L" localSheetId="46">[26]INPUT!#REF!</definedName>
    <definedName name="HH6L" localSheetId="40">[26]INPUT!#REF!</definedName>
    <definedName name="HH6L" localSheetId="3">[26]INPUT!#REF!</definedName>
    <definedName name="HH6L" localSheetId="12">[26]INPUT!#REF!</definedName>
    <definedName name="HH6L" localSheetId="15">[26]INPUT!#REF!</definedName>
    <definedName name="HH6L" localSheetId="44">[26]INPUT!#REF!</definedName>
    <definedName name="HH6L" localSheetId="43">[26]INPUT!#REF!</definedName>
    <definedName name="HH6L" localSheetId="42">[26]INPUT!#REF!</definedName>
    <definedName name="HH6L">[26]INPUT!#REF!</definedName>
    <definedName name="HH6R" localSheetId="4">[26]INPUT!#REF!</definedName>
    <definedName name="HH6R" localSheetId="13">[26]INPUT!#REF!</definedName>
    <definedName name="HH6R" localSheetId="35">[26]INPUT!#REF!</definedName>
    <definedName name="HH6R" localSheetId="46">[26]INPUT!#REF!</definedName>
    <definedName name="HH6R" localSheetId="40">[26]INPUT!#REF!</definedName>
    <definedName name="HH6R" localSheetId="3">[26]INPUT!#REF!</definedName>
    <definedName name="HH6R" localSheetId="12">[26]INPUT!#REF!</definedName>
    <definedName name="HH6R" localSheetId="15">[26]INPUT!#REF!</definedName>
    <definedName name="HH6R" localSheetId="44">[26]INPUT!#REF!</definedName>
    <definedName name="HH6R" localSheetId="43">[26]INPUT!#REF!</definedName>
    <definedName name="HH6R" localSheetId="42">[26]INPUT!#REF!</definedName>
    <definedName name="HH6R">[26]INPUT!#REF!</definedName>
    <definedName name="HH7L" localSheetId="4">[26]INPUT!#REF!</definedName>
    <definedName name="HH7L" localSheetId="13">[26]INPUT!#REF!</definedName>
    <definedName name="HH7L" localSheetId="35">[26]INPUT!#REF!</definedName>
    <definedName name="HH7L" localSheetId="46">[26]INPUT!#REF!</definedName>
    <definedName name="HH7L" localSheetId="40">[26]INPUT!#REF!</definedName>
    <definedName name="HH7L" localSheetId="3">[26]INPUT!#REF!</definedName>
    <definedName name="HH7L" localSheetId="12">[26]INPUT!#REF!</definedName>
    <definedName name="HH7L" localSheetId="15">[26]INPUT!#REF!</definedName>
    <definedName name="HH7L" localSheetId="44">[26]INPUT!#REF!</definedName>
    <definedName name="HH7L" localSheetId="43">[26]INPUT!#REF!</definedName>
    <definedName name="HH7L" localSheetId="42">[26]INPUT!#REF!</definedName>
    <definedName name="HH7L">[26]INPUT!#REF!</definedName>
    <definedName name="HH7R" localSheetId="4">[26]INPUT!#REF!</definedName>
    <definedName name="HH7R" localSheetId="13">[26]INPUT!#REF!</definedName>
    <definedName name="HH7R" localSheetId="35">[26]INPUT!#REF!</definedName>
    <definedName name="HH7R" localSheetId="46">[26]INPUT!#REF!</definedName>
    <definedName name="HH7R" localSheetId="40">[26]INPUT!#REF!</definedName>
    <definedName name="HH7R" localSheetId="3">[26]INPUT!#REF!</definedName>
    <definedName name="HH7R" localSheetId="12">[26]INPUT!#REF!</definedName>
    <definedName name="HH7R" localSheetId="15">[26]INPUT!#REF!</definedName>
    <definedName name="HH7R" localSheetId="44">[26]INPUT!#REF!</definedName>
    <definedName name="HH7R" localSheetId="43">[26]INPUT!#REF!</definedName>
    <definedName name="HH7R" localSheetId="42">[26]INPUT!#REF!</definedName>
    <definedName name="HH7R">[26]INPUT!#REF!</definedName>
    <definedName name="HH8L" localSheetId="4">[26]INPUT!#REF!</definedName>
    <definedName name="HH8L" localSheetId="13">[26]INPUT!#REF!</definedName>
    <definedName name="HH8L" localSheetId="35">[26]INPUT!#REF!</definedName>
    <definedName name="HH8L" localSheetId="46">[26]INPUT!#REF!</definedName>
    <definedName name="HH8L" localSheetId="40">[26]INPUT!#REF!</definedName>
    <definedName name="HH8L" localSheetId="3">[26]INPUT!#REF!</definedName>
    <definedName name="HH8L" localSheetId="12">[26]INPUT!#REF!</definedName>
    <definedName name="HH8L" localSheetId="15">[26]INPUT!#REF!</definedName>
    <definedName name="HH8L" localSheetId="44">[26]INPUT!#REF!</definedName>
    <definedName name="HH8L" localSheetId="43">[26]INPUT!#REF!</definedName>
    <definedName name="HH8L" localSheetId="42">[26]INPUT!#REF!</definedName>
    <definedName name="HH8L">[26]INPUT!#REF!</definedName>
    <definedName name="HH8R" localSheetId="4">[26]INPUT!#REF!</definedName>
    <definedName name="HH8R" localSheetId="13">[26]INPUT!#REF!</definedName>
    <definedName name="HH8R" localSheetId="35">[26]INPUT!#REF!</definedName>
    <definedName name="HH8R" localSheetId="46">[26]INPUT!#REF!</definedName>
    <definedName name="HH8R" localSheetId="40">[26]INPUT!#REF!</definedName>
    <definedName name="HH8R" localSheetId="3">[26]INPUT!#REF!</definedName>
    <definedName name="HH8R" localSheetId="12">[26]INPUT!#REF!</definedName>
    <definedName name="HH8R" localSheetId="15">[26]INPUT!#REF!</definedName>
    <definedName name="HH8R" localSheetId="44">[26]INPUT!#REF!</definedName>
    <definedName name="HH8R" localSheetId="43">[26]INPUT!#REF!</definedName>
    <definedName name="HH8R" localSheetId="42">[26]INPUT!#REF!</definedName>
    <definedName name="HH8R">[26]INPUT!#REF!</definedName>
    <definedName name="HH9L" localSheetId="4">[26]INPUT!#REF!</definedName>
    <definedName name="HH9L" localSheetId="13">[26]INPUT!#REF!</definedName>
    <definedName name="HH9L" localSheetId="35">[26]INPUT!#REF!</definedName>
    <definedName name="HH9L" localSheetId="46">[26]INPUT!#REF!</definedName>
    <definedName name="HH9L" localSheetId="40">[26]INPUT!#REF!</definedName>
    <definedName name="HH9L" localSheetId="3">[26]INPUT!#REF!</definedName>
    <definedName name="HH9L" localSheetId="12">[26]INPUT!#REF!</definedName>
    <definedName name="HH9L" localSheetId="15">[26]INPUT!#REF!</definedName>
    <definedName name="HH9L" localSheetId="44">[26]INPUT!#REF!</definedName>
    <definedName name="HH9L" localSheetId="43">[26]INPUT!#REF!</definedName>
    <definedName name="HH9L" localSheetId="42">[26]INPUT!#REF!</definedName>
    <definedName name="HH9L">[26]INPUT!#REF!</definedName>
    <definedName name="HH9R" localSheetId="4">[26]INPUT!#REF!</definedName>
    <definedName name="HH9R" localSheetId="13">[26]INPUT!#REF!</definedName>
    <definedName name="HH9R" localSheetId="35">[26]INPUT!#REF!</definedName>
    <definedName name="HH9R" localSheetId="46">[26]INPUT!#REF!</definedName>
    <definedName name="HH9R" localSheetId="40">[26]INPUT!#REF!</definedName>
    <definedName name="HH9R" localSheetId="3">[26]INPUT!#REF!</definedName>
    <definedName name="HH9R" localSheetId="12">[26]INPUT!#REF!</definedName>
    <definedName name="HH9R" localSheetId="15">[26]INPUT!#REF!</definedName>
    <definedName name="HH9R" localSheetId="44">[26]INPUT!#REF!</definedName>
    <definedName name="HH9R" localSheetId="43">[26]INPUT!#REF!</definedName>
    <definedName name="HH9R" localSheetId="42">[26]INPUT!#REF!</definedName>
    <definedName name="HH9R">[26]INPUT!#REF!</definedName>
    <definedName name="HHH" localSheetId="14">#REF!</definedName>
    <definedName name="HHH" localSheetId="4">#REF!</definedName>
    <definedName name="HHH" localSheetId="13">#REF!</definedName>
    <definedName name="HHH" localSheetId="34">#REF!</definedName>
    <definedName name="HHH" localSheetId="35">#REF!</definedName>
    <definedName name="HHH" localSheetId="46">#REF!</definedName>
    <definedName name="HHH" localSheetId="40">#REF!</definedName>
    <definedName name="HHH" localSheetId="25">#REF!</definedName>
    <definedName name="HHH" localSheetId="26">#REF!</definedName>
    <definedName name="HHH" localSheetId="44">#REF!</definedName>
    <definedName name="HHH" localSheetId="50">#REF!</definedName>
    <definedName name="HHH" localSheetId="43">#REF!</definedName>
    <definedName name="HHH" localSheetId="42">#REF!</definedName>
    <definedName name="HHH">#REF!</definedName>
    <definedName name="hhhh" localSheetId="38" hidden="1">{#N/A,#N/A,FALSE,"2~8번"}</definedName>
    <definedName name="hhhh" localSheetId="14" hidden="1">{#N/A,#N/A,FALSE,"2~8번"}</definedName>
    <definedName name="hhhh" localSheetId="4" hidden="1">{#N/A,#N/A,FALSE,"2~8번"}</definedName>
    <definedName name="hhhh" localSheetId="13" hidden="1">{#N/A,#N/A,FALSE,"2~8번"}</definedName>
    <definedName name="hhhh" localSheetId="28" hidden="1">{#N/A,#N/A,FALSE,"2~8번"}</definedName>
    <definedName name="hhhh" localSheetId="34" hidden="1">{#N/A,#N/A,FALSE,"2~8번"}</definedName>
    <definedName name="hhhh" localSheetId="35" hidden="1">{#N/A,#N/A,FALSE,"2~8번"}</definedName>
    <definedName name="hhhh" localSheetId="25" hidden="1">{#N/A,#N/A,FALSE,"2~8번"}</definedName>
    <definedName name="hhhh" localSheetId="41" hidden="1">{#N/A,#N/A,FALSE,"2~8번"}</definedName>
    <definedName name="hhhh" localSheetId="26" hidden="1">{#N/A,#N/A,FALSE,"2~8번"}</definedName>
    <definedName name="hhhh" localSheetId="45" hidden="1">{#N/A,#N/A,FALSE,"2~8번"}</definedName>
    <definedName name="hhhh" localSheetId="50" hidden="1">{#N/A,#N/A,FALSE,"2~8번"}</definedName>
    <definedName name="hhhh" localSheetId="29" hidden="1">{#N/A,#N/A,FALSE,"2~8번"}</definedName>
    <definedName name="hhhh" localSheetId="42" hidden="1">{#N/A,#N/A,FALSE,"2~8번"}</definedName>
    <definedName name="hhhh" hidden="1">{#N/A,#N/A,FALSE,"2~8번"}</definedName>
    <definedName name="HHHHH" localSheetId="14">#REF!</definedName>
    <definedName name="HHHHH" localSheetId="4">#REF!</definedName>
    <definedName name="HHHHH" localSheetId="13">#REF!</definedName>
    <definedName name="HHHHH" localSheetId="28">#REF!</definedName>
    <definedName name="HHHHH" localSheetId="34">#REF!</definedName>
    <definedName name="HHHHH" localSheetId="35">#REF!</definedName>
    <definedName name="HHHHH" localSheetId="46">#REF!</definedName>
    <definedName name="HHHHH" localSheetId="40">#REF!</definedName>
    <definedName name="HHHHH" localSheetId="25">#REF!</definedName>
    <definedName name="HHHHH" localSheetId="26">#REF!</definedName>
    <definedName name="HHHHH" localSheetId="44">#REF!</definedName>
    <definedName name="HHHHH" localSheetId="50">#REF!</definedName>
    <definedName name="HHHHH" localSheetId="43">#REF!</definedName>
    <definedName name="HHHHH" localSheetId="42">#REF!</definedName>
    <definedName name="HHHHH">#REF!</definedName>
    <definedName name="hhhhhh" localSheetId="38" hidden="1">{#N/A,#N/A,FALSE,"골재소요량";#N/A,#N/A,FALSE,"골재소요량"}</definedName>
    <definedName name="hhhhhh" localSheetId="14" hidden="1">{#N/A,#N/A,FALSE,"골재소요량";#N/A,#N/A,FALSE,"골재소요량"}</definedName>
    <definedName name="hhhhhh" localSheetId="4" hidden="1">{#N/A,#N/A,FALSE,"골재소요량";#N/A,#N/A,FALSE,"골재소요량"}</definedName>
    <definedName name="hhhhhh" localSheetId="13" hidden="1">{#N/A,#N/A,FALSE,"골재소요량";#N/A,#N/A,FALSE,"골재소요량"}</definedName>
    <definedName name="hhhhhh" localSheetId="28" hidden="1">{#N/A,#N/A,FALSE,"골재소요량";#N/A,#N/A,FALSE,"골재소요량"}</definedName>
    <definedName name="hhhhhh" localSheetId="34" hidden="1">{#N/A,#N/A,FALSE,"골재소요량";#N/A,#N/A,FALSE,"골재소요량"}</definedName>
    <definedName name="hhhhhh" localSheetId="35" hidden="1">{#N/A,#N/A,FALSE,"골재소요량";#N/A,#N/A,FALSE,"골재소요량"}</definedName>
    <definedName name="hhhhhh" localSheetId="25" hidden="1">{#N/A,#N/A,FALSE,"골재소요량";#N/A,#N/A,FALSE,"골재소요량"}</definedName>
    <definedName name="hhhhhh" localSheetId="41" hidden="1">{#N/A,#N/A,FALSE,"골재소요량";#N/A,#N/A,FALSE,"골재소요량"}</definedName>
    <definedName name="hhhhhh" localSheetId="26" hidden="1">{#N/A,#N/A,FALSE,"골재소요량";#N/A,#N/A,FALSE,"골재소요량"}</definedName>
    <definedName name="hhhhhh" localSheetId="45" hidden="1">{#N/A,#N/A,FALSE,"골재소요량";#N/A,#N/A,FALSE,"골재소요량"}</definedName>
    <definedName name="hhhhhh" localSheetId="50" hidden="1">{#N/A,#N/A,FALSE,"골재소요량";#N/A,#N/A,FALSE,"골재소요량"}</definedName>
    <definedName name="hhhhhh" localSheetId="29" hidden="1">{#N/A,#N/A,FALSE,"골재소요량";#N/A,#N/A,FALSE,"골재소요량"}</definedName>
    <definedName name="hhhhhh" localSheetId="42" hidden="1">{#N/A,#N/A,FALSE,"골재소요량";#N/A,#N/A,FALSE,"골재소요량"}</definedName>
    <definedName name="hhhhhh" hidden="1">{#N/A,#N/A,FALSE,"골재소요량";#N/A,#N/A,FALSE,"골재소요량"}</definedName>
    <definedName name="hhj" localSheetId="38" hidden="1">{#N/A,#N/A,FALSE,"혼합골재"}</definedName>
    <definedName name="hhj" localSheetId="14" hidden="1">{#N/A,#N/A,FALSE,"혼합골재"}</definedName>
    <definedName name="hhj" localSheetId="4" hidden="1">{#N/A,#N/A,FALSE,"혼합골재"}</definedName>
    <definedName name="hhj" localSheetId="13" hidden="1">{#N/A,#N/A,FALSE,"혼합골재"}</definedName>
    <definedName name="hhj" localSheetId="28" hidden="1">{#N/A,#N/A,FALSE,"혼합골재"}</definedName>
    <definedName name="hhj" localSheetId="34" hidden="1">{#N/A,#N/A,FALSE,"혼합골재"}</definedName>
    <definedName name="hhj" localSheetId="35" hidden="1">{#N/A,#N/A,FALSE,"혼합골재"}</definedName>
    <definedName name="hhj" localSheetId="25" hidden="1">{#N/A,#N/A,FALSE,"혼합골재"}</definedName>
    <definedName name="hhj" localSheetId="41" hidden="1">{#N/A,#N/A,FALSE,"혼합골재"}</definedName>
    <definedName name="hhj" localSheetId="26" hidden="1">{#N/A,#N/A,FALSE,"혼합골재"}</definedName>
    <definedName name="hhj" localSheetId="45" hidden="1">{#N/A,#N/A,FALSE,"혼합골재"}</definedName>
    <definedName name="hhj" localSheetId="50" hidden="1">{#N/A,#N/A,FALSE,"혼합골재"}</definedName>
    <definedName name="hhj" localSheetId="29" hidden="1">{#N/A,#N/A,FALSE,"혼합골재"}</definedName>
    <definedName name="hhj" localSheetId="42" hidden="1">{#N/A,#N/A,FALSE,"혼합골재"}</definedName>
    <definedName name="hhj" hidden="1">{#N/A,#N/A,FALSE,"혼합골재"}</definedName>
    <definedName name="HHS" localSheetId="4">[5]법면블럭!#REF!</definedName>
    <definedName name="HHS" localSheetId="13">[5]법면블럭!#REF!</definedName>
    <definedName name="HHS" localSheetId="28">#REF!</definedName>
    <definedName name="HHS" localSheetId="35">#REF!</definedName>
    <definedName name="HHS" localSheetId="40">#REF!</definedName>
    <definedName name="HHS" localSheetId="25">#REF!</definedName>
    <definedName name="HHS" localSheetId="44">#REF!</definedName>
    <definedName name="HHS" localSheetId="42">#REF!</definedName>
    <definedName name="HHS">#REF!</definedName>
    <definedName name="HHT" localSheetId="4">[5]법면블럭!#REF!</definedName>
    <definedName name="HHT" localSheetId="13">[5]법면블럭!#REF!</definedName>
    <definedName name="HHT" localSheetId="35">#REF!</definedName>
    <definedName name="HHT" localSheetId="40">#REF!</definedName>
    <definedName name="HHT" localSheetId="25">#REF!</definedName>
    <definedName name="HHT" localSheetId="44">#REF!</definedName>
    <definedName name="HHT" localSheetId="42">#REF!</definedName>
    <definedName name="HHT">#REF!</definedName>
    <definedName name="HJ" localSheetId="38">BlankMacro1</definedName>
    <definedName name="HJ" localSheetId="19">BlankMacro1</definedName>
    <definedName name="HJ" localSheetId="20">BlankMacro1</definedName>
    <definedName name="HJ" localSheetId="14">BlankMacro1</definedName>
    <definedName name="HJ" localSheetId="4">BlankMacro1</definedName>
    <definedName name="HJ" localSheetId="13">BlankMacro1</definedName>
    <definedName name="HJ" localSheetId="28">BlankMacro1</definedName>
    <definedName name="HJ" localSheetId="34">BlankMacro1</definedName>
    <definedName name="HJ" localSheetId="35">BlankMacro1</definedName>
    <definedName name="HJ" localSheetId="23">BlankMacro1</definedName>
    <definedName name="HJ" localSheetId="46">BlankMacro1</definedName>
    <definedName name="HJ" localSheetId="40">BlankMacro1</definedName>
    <definedName name="HJ" localSheetId="3">BlankMacro1</definedName>
    <definedName name="HJ" localSheetId="12">BlankMacro1</definedName>
    <definedName name="HJ" localSheetId="15">BlankMacro1</definedName>
    <definedName name="HJ" localSheetId="25">BlankMacro1</definedName>
    <definedName name="HJ" localSheetId="26">BlankMacro1</definedName>
    <definedName name="HJ" localSheetId="2">BlankMacro1</definedName>
    <definedName name="HJ" localSheetId="44">BlankMacro1</definedName>
    <definedName name="HJ" localSheetId="45">BlankMacro1</definedName>
    <definedName name="HJ" localSheetId="50">BlankMacro1</definedName>
    <definedName name="HJ" localSheetId="42">BlankMacro1</definedName>
    <definedName name="HJ">BlankMacro1</definedName>
    <definedName name="HL" localSheetId="4">[13]법면블럭!#REF!</definedName>
    <definedName name="HL" localSheetId="13">[13]법면블럭!#REF!</definedName>
    <definedName name="HL" localSheetId="28">#REF!</definedName>
    <definedName name="HL" localSheetId="35">#REF!</definedName>
    <definedName name="HL" localSheetId="40">#REF!</definedName>
    <definedName name="HL" localSheetId="25">#REF!</definedName>
    <definedName name="HL" localSheetId="26">[14]법면블럭!#REF!</definedName>
    <definedName name="HL" localSheetId="44">#REF!</definedName>
    <definedName name="HL" localSheetId="42">#REF!</definedName>
    <definedName name="HL">#REF!</definedName>
    <definedName name="HM" localSheetId="4">[13]법면블럭!#REF!</definedName>
    <definedName name="HM" localSheetId="13">[13]법면블럭!#REF!</definedName>
    <definedName name="HM" localSheetId="35">#REF!</definedName>
    <definedName name="HM" localSheetId="40">#REF!</definedName>
    <definedName name="HM" localSheetId="25">#REF!</definedName>
    <definedName name="HM" localSheetId="26">[14]법면블럭!#REF!</definedName>
    <definedName name="HM" localSheetId="44">#REF!</definedName>
    <definedName name="HM" localSheetId="42">#REF!</definedName>
    <definedName name="HM">#REF!</definedName>
    <definedName name="HP" localSheetId="4">[13]법면블럭!#REF!</definedName>
    <definedName name="HP" localSheetId="13">[13]법면블럭!#REF!</definedName>
    <definedName name="HP" localSheetId="35">#REF!</definedName>
    <definedName name="HP" localSheetId="46">#REF!</definedName>
    <definedName name="HP" localSheetId="40">#REF!</definedName>
    <definedName name="HP" localSheetId="25">#REF!</definedName>
    <definedName name="HP" localSheetId="26">[14]법면블럭!#REF!</definedName>
    <definedName name="HP" localSheetId="44">#REF!</definedName>
    <definedName name="HP" localSheetId="42">#REF!</definedName>
    <definedName name="HP">#REF!</definedName>
    <definedName name="HPI" localSheetId="4">[13]법면블럭!#REF!</definedName>
    <definedName name="HPI" localSheetId="13">[13]법면블럭!#REF!</definedName>
    <definedName name="HPI" localSheetId="35">#REF!</definedName>
    <definedName name="HPI" localSheetId="40">#REF!</definedName>
    <definedName name="HPI" localSheetId="25">#REF!</definedName>
    <definedName name="HPI" localSheetId="26">[14]법면블럭!#REF!</definedName>
    <definedName name="HPI" localSheetId="44">#REF!</definedName>
    <definedName name="HPI" localSheetId="42">#REF!</definedName>
    <definedName name="HPI">#REF!</definedName>
    <definedName name="hr" localSheetId="38">BlankMacro1</definedName>
    <definedName name="hr" localSheetId="19">BlankMacro1</definedName>
    <definedName name="hr" localSheetId="20">BlankMacro1</definedName>
    <definedName name="hr" localSheetId="14">BlankMacro1</definedName>
    <definedName name="hr" localSheetId="4">BlankMacro1</definedName>
    <definedName name="hr" localSheetId="13">BlankMacro1</definedName>
    <definedName name="hr" localSheetId="28">BlankMacro1</definedName>
    <definedName name="hr" localSheetId="34">BlankMacro1</definedName>
    <definedName name="hr" localSheetId="35">BlankMacro1</definedName>
    <definedName name="hr" localSheetId="23">BlankMacro1</definedName>
    <definedName name="hr" localSheetId="46">BlankMacro1</definedName>
    <definedName name="hr" localSheetId="40">BlankMacro1</definedName>
    <definedName name="hr" localSheetId="3">BlankMacro1</definedName>
    <definedName name="hr" localSheetId="12">BlankMacro1</definedName>
    <definedName name="hr" localSheetId="15">BlankMacro1</definedName>
    <definedName name="hr" localSheetId="25">BlankMacro1</definedName>
    <definedName name="hr" localSheetId="26">BlankMacro1</definedName>
    <definedName name="hr" localSheetId="2">BlankMacro1</definedName>
    <definedName name="hr" localSheetId="44">BlankMacro1</definedName>
    <definedName name="hr" localSheetId="45">BlankMacro1</definedName>
    <definedName name="hr" localSheetId="50">BlankMacro1</definedName>
    <definedName name="hr" localSheetId="42">BlankMacro1</definedName>
    <definedName name="hr">BlankMacro1</definedName>
    <definedName name="hrbirit" localSheetId="38" hidden="1">{#N/A,#N/A,FALSE,"배수2"}</definedName>
    <definedName name="hrbirit" localSheetId="14" hidden="1">{#N/A,#N/A,FALSE,"배수2"}</definedName>
    <definedName name="hrbirit" localSheetId="4" hidden="1">{#N/A,#N/A,FALSE,"배수2"}</definedName>
    <definedName name="hrbirit" localSheetId="13" hidden="1">{#N/A,#N/A,FALSE,"배수2"}</definedName>
    <definedName name="hrbirit" localSheetId="28" hidden="1">{#N/A,#N/A,FALSE,"배수2"}</definedName>
    <definedName name="hrbirit" localSheetId="34" hidden="1">{#N/A,#N/A,FALSE,"배수2"}</definedName>
    <definedName name="hrbirit" localSheetId="35" hidden="1">{#N/A,#N/A,FALSE,"배수2"}</definedName>
    <definedName name="hrbirit" localSheetId="25" hidden="1">{#N/A,#N/A,FALSE,"배수2"}</definedName>
    <definedName name="hrbirit" localSheetId="41" hidden="1">{#N/A,#N/A,FALSE,"배수2"}</definedName>
    <definedName name="hrbirit" localSheetId="26" hidden="1">{#N/A,#N/A,FALSE,"배수2"}</definedName>
    <definedName name="hrbirit" localSheetId="45" hidden="1">{#N/A,#N/A,FALSE,"배수2"}</definedName>
    <definedName name="hrbirit" localSheetId="50" hidden="1">{#N/A,#N/A,FALSE,"배수2"}</definedName>
    <definedName name="hrbirit" localSheetId="29" hidden="1">{#N/A,#N/A,FALSE,"배수2"}</definedName>
    <definedName name="hrbirit" localSheetId="42" hidden="1">{#N/A,#N/A,FALSE,"배수2"}</definedName>
    <definedName name="hrbirit" hidden="1">{#N/A,#N/A,FALSE,"배수2"}</definedName>
    <definedName name="hrbjrjy" localSheetId="38" hidden="1">{#N/A,#N/A,FALSE,"배수2"}</definedName>
    <definedName name="hrbjrjy" localSheetId="14" hidden="1">{#N/A,#N/A,FALSE,"배수2"}</definedName>
    <definedName name="hrbjrjy" localSheetId="4" hidden="1">{#N/A,#N/A,FALSE,"배수2"}</definedName>
    <definedName name="hrbjrjy" localSheetId="13" hidden="1">{#N/A,#N/A,FALSE,"배수2"}</definedName>
    <definedName name="hrbjrjy" localSheetId="28" hidden="1">{#N/A,#N/A,FALSE,"배수2"}</definedName>
    <definedName name="hrbjrjy" localSheetId="34" hidden="1">{#N/A,#N/A,FALSE,"배수2"}</definedName>
    <definedName name="hrbjrjy" localSheetId="35" hidden="1">{#N/A,#N/A,FALSE,"배수2"}</definedName>
    <definedName name="hrbjrjy" localSheetId="25" hidden="1">{#N/A,#N/A,FALSE,"배수2"}</definedName>
    <definedName name="hrbjrjy" localSheetId="41" hidden="1">{#N/A,#N/A,FALSE,"배수2"}</definedName>
    <definedName name="hrbjrjy" localSheetId="26" hidden="1">{#N/A,#N/A,FALSE,"배수2"}</definedName>
    <definedName name="hrbjrjy" localSheetId="45" hidden="1">{#N/A,#N/A,FALSE,"배수2"}</definedName>
    <definedName name="hrbjrjy" localSheetId="50" hidden="1">{#N/A,#N/A,FALSE,"배수2"}</definedName>
    <definedName name="hrbjrjy" localSheetId="29" hidden="1">{#N/A,#N/A,FALSE,"배수2"}</definedName>
    <definedName name="hrbjrjy" localSheetId="42" hidden="1">{#N/A,#N/A,FALSE,"배수2"}</definedName>
    <definedName name="hrbjrjy" hidden="1">{#N/A,#N/A,FALSE,"배수2"}</definedName>
    <definedName name="HRTT" localSheetId="38">BlankMacro1</definedName>
    <definedName name="HRTT" localSheetId="19">BlankMacro1</definedName>
    <definedName name="HRTT" localSheetId="20">BlankMacro1</definedName>
    <definedName name="HRTT" localSheetId="14">BlankMacro1</definedName>
    <definedName name="HRTT" localSheetId="4">BlankMacro1</definedName>
    <definedName name="HRTT" localSheetId="13">BlankMacro1</definedName>
    <definedName name="HRTT" localSheetId="28">BlankMacro1</definedName>
    <definedName name="HRTT" localSheetId="34">BlankMacro1</definedName>
    <definedName name="HRTT" localSheetId="35">BlankMacro1</definedName>
    <definedName name="HRTT" localSheetId="23">BlankMacro1</definedName>
    <definedName name="HRTT" localSheetId="46">BlankMacro1</definedName>
    <definedName name="HRTT" localSheetId="40">BlankMacro1</definedName>
    <definedName name="HRTT" localSheetId="3">BlankMacro1</definedName>
    <definedName name="HRTT" localSheetId="12">BlankMacro1</definedName>
    <definedName name="HRTT" localSheetId="15">BlankMacro1</definedName>
    <definedName name="HRTT" localSheetId="25">BlankMacro1</definedName>
    <definedName name="HRTT" localSheetId="26">BlankMacro1</definedName>
    <definedName name="HRTT" localSheetId="2">BlankMacro1</definedName>
    <definedName name="HRTT" localSheetId="44">BlankMacro1</definedName>
    <definedName name="HRTT" localSheetId="45">BlankMacro1</definedName>
    <definedName name="HRTT" localSheetId="50">BlankMacro1</definedName>
    <definedName name="HRTT" localSheetId="42">BlankMacro1</definedName>
    <definedName name="HRTT">BlankMacro1</definedName>
    <definedName name="HS" localSheetId="38">[27]교각1!#REF!</definedName>
    <definedName name="HS" localSheetId="4">[28]교각1!#REF!</definedName>
    <definedName name="HS" localSheetId="13">[28]교각1!#REF!</definedName>
    <definedName name="HS" localSheetId="28">[27]교각1!#REF!</definedName>
    <definedName name="HS" localSheetId="34">[27]교각1!#REF!</definedName>
    <definedName name="HS" localSheetId="35">[27]교각1!#REF!</definedName>
    <definedName name="HS" localSheetId="46">[27]교각1!#REF!</definedName>
    <definedName name="HS" localSheetId="40">[27]교각1!#REF!</definedName>
    <definedName name="HS" localSheetId="3">[28]교각1!#REF!</definedName>
    <definedName name="HS" localSheetId="12">[28]교각1!#REF!</definedName>
    <definedName name="HS" localSheetId="15">[28]교각1!#REF!</definedName>
    <definedName name="HS" localSheetId="26">[30]교각1!#REF!</definedName>
    <definedName name="HS" localSheetId="2">[29]교각1!#REF!</definedName>
    <definedName name="HS" localSheetId="44">[27]교각1!#REF!</definedName>
    <definedName name="HS" localSheetId="50">[27]교각1!#REF!</definedName>
    <definedName name="HS" localSheetId="43">[31]교각1!#REF!</definedName>
    <definedName name="HS" localSheetId="42">[27]교각1!#REF!</definedName>
    <definedName name="HS">[27]교각1!#REF!</definedName>
    <definedName name="hsf" localSheetId="38" hidden="1">{#N/A,#N/A,FALSE,"구조2"}</definedName>
    <definedName name="hsf" localSheetId="14" hidden="1">{#N/A,#N/A,FALSE,"구조2"}</definedName>
    <definedName name="hsf" localSheetId="4" hidden="1">{#N/A,#N/A,FALSE,"구조2"}</definedName>
    <definedName name="hsf" localSheetId="13" hidden="1">{#N/A,#N/A,FALSE,"구조2"}</definedName>
    <definedName name="hsf" localSheetId="28" hidden="1">{#N/A,#N/A,FALSE,"구조2"}</definedName>
    <definedName name="hsf" localSheetId="34" hidden="1">{#N/A,#N/A,FALSE,"구조2"}</definedName>
    <definedName name="hsf" localSheetId="35" hidden="1">{#N/A,#N/A,FALSE,"구조2"}</definedName>
    <definedName name="hsf" localSheetId="25" hidden="1">{#N/A,#N/A,FALSE,"구조2"}</definedName>
    <definedName name="hsf" localSheetId="41" hidden="1">{#N/A,#N/A,FALSE,"구조2"}</definedName>
    <definedName name="hsf" localSheetId="26" hidden="1">{#N/A,#N/A,FALSE,"구조2"}</definedName>
    <definedName name="hsf" localSheetId="45" hidden="1">{#N/A,#N/A,FALSE,"구조2"}</definedName>
    <definedName name="hsf" localSheetId="50" hidden="1">{#N/A,#N/A,FALSE,"구조2"}</definedName>
    <definedName name="hsf" localSheetId="29" hidden="1">{#N/A,#N/A,FALSE,"구조2"}</definedName>
    <definedName name="hsf" localSheetId="42" hidden="1">{#N/A,#N/A,FALSE,"구조2"}</definedName>
    <definedName name="hsf" hidden="1">{#N/A,#N/A,FALSE,"구조2"}</definedName>
    <definedName name="HSH" localSheetId="4">[13]법면블럭!#REF!</definedName>
    <definedName name="HSH" localSheetId="13">[13]법면블럭!#REF!</definedName>
    <definedName name="HSH" localSheetId="28">#REF!</definedName>
    <definedName name="HSH" localSheetId="35">#REF!</definedName>
    <definedName name="HSH" localSheetId="40">#REF!</definedName>
    <definedName name="HSH" localSheetId="25">#REF!</definedName>
    <definedName name="HSH" localSheetId="26">[14]법면블럭!#REF!</definedName>
    <definedName name="HSH" localSheetId="44">#REF!</definedName>
    <definedName name="HSH" localSheetId="42">#REF!</definedName>
    <definedName name="HSH">#REF!</definedName>
    <definedName name="HSP" localSheetId="4">[13]법면블럭!#REF!</definedName>
    <definedName name="HSP" localSheetId="13">[13]법면블럭!#REF!</definedName>
    <definedName name="HSP" localSheetId="35">#REF!</definedName>
    <definedName name="HSP" localSheetId="40">#REF!</definedName>
    <definedName name="HSP" localSheetId="25">#REF!</definedName>
    <definedName name="HSP" localSheetId="26">[14]법면블럭!#REF!</definedName>
    <definedName name="HSP" localSheetId="44">#REF!</definedName>
    <definedName name="HSP" localSheetId="42">#REF!</definedName>
    <definedName name="HSP">#REF!</definedName>
    <definedName name="HST" localSheetId="4">[13]법면블럭!#REF!</definedName>
    <definedName name="HST" localSheetId="13">[13]법면블럭!#REF!</definedName>
    <definedName name="HST" localSheetId="35">#REF!</definedName>
    <definedName name="HST" localSheetId="40">#REF!</definedName>
    <definedName name="HST" localSheetId="25">#REF!</definedName>
    <definedName name="HST" localSheetId="26">[14]법면블럭!#REF!</definedName>
    <definedName name="HST" localSheetId="44">#REF!</definedName>
    <definedName name="HST" localSheetId="42">#REF!</definedName>
    <definedName name="HST">#REF!</definedName>
    <definedName name="HSUM10L" localSheetId="38">[26]INPUT!#REF!</definedName>
    <definedName name="HSUM10L" localSheetId="4">[26]INPUT!#REF!</definedName>
    <definedName name="HSUM10L" localSheetId="13">[26]INPUT!#REF!</definedName>
    <definedName name="HSUM10L" localSheetId="28">[26]INPUT!#REF!</definedName>
    <definedName name="HSUM10L" localSheetId="34">[26]INPUT!#REF!</definedName>
    <definedName name="HSUM10L" localSheetId="35">[26]INPUT!#REF!</definedName>
    <definedName name="HSUM10L" localSheetId="46">[26]INPUT!#REF!</definedName>
    <definedName name="HSUM10L" localSheetId="40">[26]INPUT!#REF!</definedName>
    <definedName name="HSUM10L" localSheetId="3">[26]INPUT!#REF!</definedName>
    <definedName name="HSUM10L" localSheetId="12">[26]INPUT!#REF!</definedName>
    <definedName name="HSUM10L" localSheetId="15">[26]INPUT!#REF!</definedName>
    <definedName name="HSUM10L" localSheetId="44">[26]INPUT!#REF!</definedName>
    <definedName name="HSUM10L" localSheetId="43">[26]INPUT!#REF!</definedName>
    <definedName name="HSUM10L" localSheetId="42">[26]INPUT!#REF!</definedName>
    <definedName name="HSUM10L">[26]INPUT!#REF!</definedName>
    <definedName name="HSUM10R" localSheetId="4">[26]INPUT!#REF!</definedName>
    <definedName name="HSUM10R" localSheetId="13">[26]INPUT!#REF!</definedName>
    <definedName name="HSUM10R" localSheetId="28">[26]INPUT!#REF!</definedName>
    <definedName name="HSUM10R" localSheetId="34">[26]INPUT!#REF!</definedName>
    <definedName name="HSUM10R" localSheetId="35">[26]INPUT!#REF!</definedName>
    <definedName name="HSUM10R" localSheetId="46">[26]INPUT!#REF!</definedName>
    <definedName name="HSUM10R" localSheetId="40">[26]INPUT!#REF!</definedName>
    <definedName name="HSUM10R" localSheetId="3">[26]INPUT!#REF!</definedName>
    <definedName name="HSUM10R" localSheetId="12">[26]INPUT!#REF!</definedName>
    <definedName name="HSUM10R" localSheetId="15">[26]INPUT!#REF!</definedName>
    <definedName name="HSUM10R" localSheetId="44">[26]INPUT!#REF!</definedName>
    <definedName name="HSUM10R" localSheetId="43">[26]INPUT!#REF!</definedName>
    <definedName name="HSUM10R" localSheetId="42">[26]INPUT!#REF!</definedName>
    <definedName name="HSUM10R">[26]INPUT!#REF!</definedName>
    <definedName name="HSUM3L" localSheetId="4">[26]INPUT!#REF!</definedName>
    <definedName name="HSUM3L" localSheetId="13">[26]INPUT!#REF!</definedName>
    <definedName name="HSUM3L" localSheetId="35">[26]INPUT!#REF!</definedName>
    <definedName name="HSUM3L" localSheetId="46">[26]INPUT!#REF!</definedName>
    <definedName name="HSUM3L" localSheetId="40">[26]INPUT!#REF!</definedName>
    <definedName name="HSUM3L" localSheetId="3">[26]INPUT!#REF!</definedName>
    <definedName name="HSUM3L" localSheetId="12">[26]INPUT!#REF!</definedName>
    <definedName name="HSUM3L" localSheetId="15">[26]INPUT!#REF!</definedName>
    <definedName name="HSUM3L" localSheetId="44">[26]INPUT!#REF!</definedName>
    <definedName name="HSUM3L" localSheetId="43">[26]INPUT!#REF!</definedName>
    <definedName name="HSUM3L" localSheetId="42">[26]INPUT!#REF!</definedName>
    <definedName name="HSUM3L">[26]INPUT!#REF!</definedName>
    <definedName name="HSUM3R" localSheetId="4">[26]INPUT!#REF!</definedName>
    <definedName name="HSUM3R" localSheetId="13">[26]INPUT!#REF!</definedName>
    <definedName name="HSUM3R" localSheetId="35">[26]INPUT!#REF!</definedName>
    <definedName name="HSUM3R" localSheetId="46">[26]INPUT!#REF!</definedName>
    <definedName name="HSUM3R" localSheetId="40">[26]INPUT!#REF!</definedName>
    <definedName name="HSUM3R" localSheetId="3">[26]INPUT!#REF!</definedName>
    <definedName name="HSUM3R" localSheetId="12">[26]INPUT!#REF!</definedName>
    <definedName name="HSUM3R" localSheetId="15">[26]INPUT!#REF!</definedName>
    <definedName name="HSUM3R" localSheetId="44">[26]INPUT!#REF!</definedName>
    <definedName name="HSUM3R" localSheetId="43">[26]INPUT!#REF!</definedName>
    <definedName name="HSUM3R" localSheetId="42">[26]INPUT!#REF!</definedName>
    <definedName name="HSUM3R">[26]INPUT!#REF!</definedName>
    <definedName name="HSUM4L" localSheetId="4">[26]INPUT!#REF!</definedName>
    <definedName name="HSUM4L" localSheetId="13">[26]INPUT!#REF!</definedName>
    <definedName name="HSUM4L" localSheetId="35">[26]INPUT!#REF!</definedName>
    <definedName name="HSUM4L" localSheetId="46">[26]INPUT!#REF!</definedName>
    <definedName name="HSUM4L" localSheetId="40">[26]INPUT!#REF!</definedName>
    <definedName name="HSUM4L" localSheetId="3">[26]INPUT!#REF!</definedName>
    <definedName name="HSUM4L" localSheetId="12">[26]INPUT!#REF!</definedName>
    <definedName name="HSUM4L" localSheetId="15">[26]INPUT!#REF!</definedName>
    <definedName name="HSUM4L" localSheetId="44">[26]INPUT!#REF!</definedName>
    <definedName name="HSUM4L" localSheetId="43">[26]INPUT!#REF!</definedName>
    <definedName name="HSUM4L" localSheetId="42">[26]INPUT!#REF!</definedName>
    <definedName name="HSUM4L">[26]INPUT!#REF!</definedName>
    <definedName name="HSUM4R" localSheetId="4">[26]INPUT!#REF!</definedName>
    <definedName name="HSUM4R" localSheetId="13">[26]INPUT!#REF!</definedName>
    <definedName name="HSUM4R" localSheetId="35">[26]INPUT!#REF!</definedName>
    <definedName name="HSUM4R" localSheetId="46">[26]INPUT!#REF!</definedName>
    <definedName name="HSUM4R" localSheetId="40">[26]INPUT!#REF!</definedName>
    <definedName name="HSUM4R" localSheetId="3">[26]INPUT!#REF!</definedName>
    <definedName name="HSUM4R" localSheetId="12">[26]INPUT!#REF!</definedName>
    <definedName name="HSUM4R" localSheetId="15">[26]INPUT!#REF!</definedName>
    <definedName name="HSUM4R" localSheetId="44">[26]INPUT!#REF!</definedName>
    <definedName name="HSUM4R" localSheetId="43">[26]INPUT!#REF!</definedName>
    <definedName name="HSUM4R" localSheetId="42">[26]INPUT!#REF!</definedName>
    <definedName name="HSUM4R">[26]INPUT!#REF!</definedName>
    <definedName name="HSUM5L" localSheetId="4">[26]INPUT!#REF!</definedName>
    <definedName name="HSUM5L" localSheetId="13">[26]INPUT!#REF!</definedName>
    <definedName name="HSUM5L" localSheetId="35">[26]INPUT!#REF!</definedName>
    <definedName name="HSUM5L" localSheetId="46">[26]INPUT!#REF!</definedName>
    <definedName name="HSUM5L" localSheetId="40">[26]INPUT!#REF!</definedName>
    <definedName name="HSUM5L" localSheetId="3">[26]INPUT!#REF!</definedName>
    <definedName name="HSUM5L" localSheetId="12">[26]INPUT!#REF!</definedName>
    <definedName name="HSUM5L" localSheetId="15">[26]INPUT!#REF!</definedName>
    <definedName name="HSUM5L" localSheetId="44">[26]INPUT!#REF!</definedName>
    <definedName name="HSUM5L" localSheetId="43">[26]INPUT!#REF!</definedName>
    <definedName name="HSUM5L" localSheetId="42">[26]INPUT!#REF!</definedName>
    <definedName name="HSUM5L">[26]INPUT!#REF!</definedName>
    <definedName name="HSUM5R" localSheetId="4">[26]INPUT!#REF!</definedName>
    <definedName name="HSUM5R" localSheetId="13">[26]INPUT!#REF!</definedName>
    <definedName name="HSUM5R" localSheetId="35">[26]INPUT!#REF!</definedName>
    <definedName name="HSUM5R" localSheetId="46">[26]INPUT!#REF!</definedName>
    <definedName name="HSUM5R" localSheetId="40">[26]INPUT!#REF!</definedName>
    <definedName name="HSUM5R" localSheetId="3">[26]INPUT!#REF!</definedName>
    <definedName name="HSUM5R" localSheetId="12">[26]INPUT!#REF!</definedName>
    <definedName name="HSUM5R" localSheetId="15">[26]INPUT!#REF!</definedName>
    <definedName name="HSUM5R" localSheetId="44">[26]INPUT!#REF!</definedName>
    <definedName name="HSUM5R" localSheetId="43">[26]INPUT!#REF!</definedName>
    <definedName name="HSUM5R" localSheetId="42">[26]INPUT!#REF!</definedName>
    <definedName name="HSUM5R">[26]INPUT!#REF!</definedName>
    <definedName name="HSUM6L" localSheetId="4">[26]INPUT!#REF!</definedName>
    <definedName name="HSUM6L" localSheetId="13">[26]INPUT!#REF!</definedName>
    <definedName name="HSUM6L" localSheetId="35">[26]INPUT!#REF!</definedName>
    <definedName name="HSUM6L" localSheetId="46">[26]INPUT!#REF!</definedName>
    <definedName name="HSUM6L" localSheetId="40">[26]INPUT!#REF!</definedName>
    <definedName name="HSUM6L" localSheetId="3">[26]INPUT!#REF!</definedName>
    <definedName name="HSUM6L" localSheetId="12">[26]INPUT!#REF!</definedName>
    <definedName name="HSUM6L" localSheetId="15">[26]INPUT!#REF!</definedName>
    <definedName name="HSUM6L" localSheetId="44">[26]INPUT!#REF!</definedName>
    <definedName name="HSUM6L" localSheetId="43">[26]INPUT!#REF!</definedName>
    <definedName name="HSUM6L" localSheetId="42">[26]INPUT!#REF!</definedName>
    <definedName name="HSUM6L">[26]INPUT!#REF!</definedName>
    <definedName name="HSUM6R" localSheetId="4">[26]INPUT!#REF!</definedName>
    <definedName name="HSUM6R" localSheetId="13">[26]INPUT!#REF!</definedName>
    <definedName name="HSUM6R" localSheetId="35">[26]INPUT!#REF!</definedName>
    <definedName name="HSUM6R" localSheetId="46">[26]INPUT!#REF!</definedName>
    <definedName name="HSUM6R" localSheetId="40">[26]INPUT!#REF!</definedName>
    <definedName name="HSUM6R" localSheetId="3">[26]INPUT!#REF!</definedName>
    <definedName name="HSUM6R" localSheetId="12">[26]INPUT!#REF!</definedName>
    <definedName name="HSUM6R" localSheetId="15">[26]INPUT!#REF!</definedName>
    <definedName name="HSUM6R" localSheetId="44">[26]INPUT!#REF!</definedName>
    <definedName name="HSUM6R" localSheetId="43">[26]INPUT!#REF!</definedName>
    <definedName name="HSUM6R" localSheetId="42">[26]INPUT!#REF!</definedName>
    <definedName name="HSUM6R">[26]INPUT!#REF!</definedName>
    <definedName name="HSUM7L" localSheetId="4">[26]INPUT!#REF!</definedName>
    <definedName name="HSUM7L" localSheetId="13">[26]INPUT!#REF!</definedName>
    <definedName name="HSUM7L" localSheetId="35">[26]INPUT!#REF!</definedName>
    <definedName name="HSUM7L" localSheetId="46">[26]INPUT!#REF!</definedName>
    <definedName name="HSUM7L" localSheetId="40">[26]INPUT!#REF!</definedName>
    <definedName name="HSUM7L" localSheetId="3">[26]INPUT!#REF!</definedName>
    <definedName name="HSUM7L" localSheetId="12">[26]INPUT!#REF!</definedName>
    <definedName name="HSUM7L" localSheetId="15">[26]INPUT!#REF!</definedName>
    <definedName name="HSUM7L" localSheetId="44">[26]INPUT!#REF!</definedName>
    <definedName name="HSUM7L" localSheetId="43">[26]INPUT!#REF!</definedName>
    <definedName name="HSUM7L" localSheetId="42">[26]INPUT!#REF!</definedName>
    <definedName name="HSUM7L">[26]INPUT!#REF!</definedName>
    <definedName name="HSUM7R" localSheetId="4">[26]INPUT!#REF!</definedName>
    <definedName name="HSUM7R" localSheetId="13">[26]INPUT!#REF!</definedName>
    <definedName name="HSUM7R" localSheetId="35">[26]INPUT!#REF!</definedName>
    <definedName name="HSUM7R" localSheetId="46">[26]INPUT!#REF!</definedName>
    <definedName name="HSUM7R" localSheetId="40">[26]INPUT!#REF!</definedName>
    <definedName name="HSUM7R" localSheetId="3">[26]INPUT!#REF!</definedName>
    <definedName name="HSUM7R" localSheetId="12">[26]INPUT!#REF!</definedName>
    <definedName name="HSUM7R" localSheetId="15">[26]INPUT!#REF!</definedName>
    <definedName name="HSUM7R" localSheetId="44">[26]INPUT!#REF!</definedName>
    <definedName name="HSUM7R" localSheetId="43">[26]INPUT!#REF!</definedName>
    <definedName name="HSUM7R" localSheetId="42">[26]INPUT!#REF!</definedName>
    <definedName name="HSUM7R">[26]INPUT!#REF!</definedName>
    <definedName name="HSUM8L" localSheetId="4">[26]INPUT!#REF!</definedName>
    <definedName name="HSUM8L" localSheetId="13">[26]INPUT!#REF!</definedName>
    <definedName name="HSUM8L" localSheetId="35">[26]INPUT!#REF!</definedName>
    <definedName name="HSUM8L" localSheetId="46">[26]INPUT!#REF!</definedName>
    <definedName name="HSUM8L" localSheetId="40">[26]INPUT!#REF!</definedName>
    <definedName name="HSUM8L" localSheetId="3">[26]INPUT!#REF!</definedName>
    <definedName name="HSUM8L" localSheetId="12">[26]INPUT!#REF!</definedName>
    <definedName name="HSUM8L" localSheetId="15">[26]INPUT!#REF!</definedName>
    <definedName name="HSUM8L" localSheetId="44">[26]INPUT!#REF!</definedName>
    <definedName name="HSUM8L" localSheetId="43">[26]INPUT!#REF!</definedName>
    <definedName name="HSUM8L" localSheetId="42">[26]INPUT!#REF!</definedName>
    <definedName name="HSUM8L">[26]INPUT!#REF!</definedName>
    <definedName name="HSUM8R" localSheetId="4">[26]INPUT!#REF!</definedName>
    <definedName name="HSUM8R" localSheetId="13">[26]INPUT!#REF!</definedName>
    <definedName name="HSUM8R" localSheetId="35">[26]INPUT!#REF!</definedName>
    <definedName name="HSUM8R" localSheetId="46">[26]INPUT!#REF!</definedName>
    <definedName name="HSUM8R" localSheetId="40">[26]INPUT!#REF!</definedName>
    <definedName name="HSUM8R" localSheetId="3">[26]INPUT!#REF!</definedName>
    <definedName name="HSUM8R" localSheetId="12">[26]INPUT!#REF!</definedName>
    <definedName name="HSUM8R" localSheetId="15">[26]INPUT!#REF!</definedName>
    <definedName name="HSUM8R" localSheetId="44">[26]INPUT!#REF!</definedName>
    <definedName name="HSUM8R" localSheetId="43">[26]INPUT!#REF!</definedName>
    <definedName name="HSUM8R" localSheetId="42">[26]INPUT!#REF!</definedName>
    <definedName name="HSUM8R">[26]INPUT!#REF!</definedName>
    <definedName name="HSUM9L" localSheetId="4">[26]INPUT!#REF!</definedName>
    <definedName name="HSUM9L" localSheetId="13">[26]INPUT!#REF!</definedName>
    <definedName name="HSUM9L" localSheetId="35">[26]INPUT!#REF!</definedName>
    <definedName name="HSUM9L" localSheetId="46">[26]INPUT!#REF!</definedName>
    <definedName name="HSUM9L" localSheetId="40">[26]INPUT!#REF!</definedName>
    <definedName name="HSUM9L" localSheetId="3">[26]INPUT!#REF!</definedName>
    <definedName name="HSUM9L" localSheetId="12">[26]INPUT!#REF!</definedName>
    <definedName name="HSUM9L" localSheetId="15">[26]INPUT!#REF!</definedName>
    <definedName name="HSUM9L" localSheetId="44">[26]INPUT!#REF!</definedName>
    <definedName name="HSUM9L" localSheetId="43">[26]INPUT!#REF!</definedName>
    <definedName name="HSUM9L" localSheetId="42">[26]INPUT!#REF!</definedName>
    <definedName name="HSUM9L">[26]INPUT!#REF!</definedName>
    <definedName name="HSUM9R" localSheetId="4">[26]INPUT!#REF!</definedName>
    <definedName name="HSUM9R" localSheetId="13">[26]INPUT!#REF!</definedName>
    <definedName name="HSUM9R" localSheetId="35">[26]INPUT!#REF!</definedName>
    <definedName name="HSUM9R" localSheetId="46">[26]INPUT!#REF!</definedName>
    <definedName name="HSUM9R" localSheetId="40">[26]INPUT!#REF!</definedName>
    <definedName name="HSUM9R" localSheetId="3">[26]INPUT!#REF!</definedName>
    <definedName name="HSUM9R" localSheetId="12">[26]INPUT!#REF!</definedName>
    <definedName name="HSUM9R" localSheetId="15">[26]INPUT!#REF!</definedName>
    <definedName name="HSUM9R" localSheetId="44">[26]INPUT!#REF!</definedName>
    <definedName name="HSUM9R" localSheetId="43">[26]INPUT!#REF!</definedName>
    <definedName name="HSUM9R" localSheetId="42">[26]INPUT!#REF!</definedName>
    <definedName name="HSUM9R">[26]INPUT!#REF!</definedName>
    <definedName name="HTML_CodePage" hidden="1">949</definedName>
    <definedName name="HTML_Description" hidden="1">""</definedName>
    <definedName name="HTML_Email" hidden="1">""</definedName>
    <definedName name="HTML_Header" hidden="1">"산출근거"</definedName>
    <definedName name="HTML_LastUpdate" hidden="1">"01-03-02"</definedName>
    <definedName name="HTML_LineAfter" hidden="1">FALSE</definedName>
    <definedName name="HTML_LineBefore" hidden="1">FALSE</definedName>
    <definedName name="HTML_Name" hidden="1">"USER"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"수량산출서"</definedName>
    <definedName name="HUB" localSheetId="4">[13]법면블럭!#REF!</definedName>
    <definedName name="HUB" localSheetId="13">[13]법면블럭!#REF!</definedName>
    <definedName name="HUB" localSheetId="28">#REF!</definedName>
    <definedName name="HUB" localSheetId="35">#REF!</definedName>
    <definedName name="HUB" localSheetId="40">#REF!</definedName>
    <definedName name="HUB" localSheetId="25">#REF!</definedName>
    <definedName name="HUB" localSheetId="26">[14]법면블럭!#REF!</definedName>
    <definedName name="HUB" localSheetId="44">#REF!</definedName>
    <definedName name="HUB" localSheetId="42">#REF!</definedName>
    <definedName name="HUB">#REF!</definedName>
    <definedName name="HUH" localSheetId="4">[13]법면블럭!#REF!</definedName>
    <definedName name="HUH" localSheetId="13">[13]법면블럭!#REF!</definedName>
    <definedName name="HUH" localSheetId="35">#REF!</definedName>
    <definedName name="HUH" localSheetId="40">#REF!</definedName>
    <definedName name="HUH" localSheetId="25">#REF!</definedName>
    <definedName name="HUH" localSheetId="26">[14]법면블럭!#REF!</definedName>
    <definedName name="HUH" localSheetId="44">#REF!</definedName>
    <definedName name="HUH" localSheetId="42">#REF!</definedName>
    <definedName name="HUH">#REF!</definedName>
    <definedName name="HWL" localSheetId="4">[13]법면블럭!#REF!</definedName>
    <definedName name="HWL" localSheetId="13">[13]법면블럭!#REF!</definedName>
    <definedName name="HWL" localSheetId="35">#REF!</definedName>
    <definedName name="HWL" localSheetId="40">#REF!</definedName>
    <definedName name="HWL" localSheetId="25">#REF!</definedName>
    <definedName name="HWL" localSheetId="26">[14]법면블럭!#REF!</definedName>
    <definedName name="HWL" localSheetId="44">#REF!</definedName>
    <definedName name="HWL" localSheetId="42">#REF!</definedName>
    <definedName name="HWL">#REF!</definedName>
    <definedName name="HWP" localSheetId="4">[13]법면블럭!#REF!</definedName>
    <definedName name="HWP" localSheetId="13">[13]법면블럭!#REF!</definedName>
    <definedName name="HWP" localSheetId="35">#REF!</definedName>
    <definedName name="HWP" localSheetId="46">#REF!</definedName>
    <definedName name="HWP" localSheetId="40">#REF!</definedName>
    <definedName name="HWP" localSheetId="25">#REF!</definedName>
    <definedName name="HWP" localSheetId="26">[14]법면블럭!#REF!</definedName>
    <definedName name="HWP" localSheetId="44">#REF!</definedName>
    <definedName name="HWP" localSheetId="42">#REF!</definedName>
    <definedName name="HWP">#REF!</definedName>
    <definedName name="HWR" localSheetId="4">[13]법면블럭!#REF!</definedName>
    <definedName name="HWR" localSheetId="13">[13]법면블럭!#REF!</definedName>
    <definedName name="HWR" localSheetId="35">#REF!</definedName>
    <definedName name="HWR" localSheetId="40">#REF!</definedName>
    <definedName name="HWR" localSheetId="25">#REF!</definedName>
    <definedName name="HWR" localSheetId="26">[14]법면블럭!#REF!</definedName>
    <definedName name="HWR" localSheetId="44">#REF!</definedName>
    <definedName name="HWR" localSheetId="42">#REF!</definedName>
    <definedName name="HWR">#REF!</definedName>
    <definedName name="HX10L" localSheetId="38">[26]INPUT!#REF!</definedName>
    <definedName name="HX10L" localSheetId="4">[26]INPUT!#REF!</definedName>
    <definedName name="HX10L" localSheetId="13">[26]INPUT!#REF!</definedName>
    <definedName name="HX10L" localSheetId="28">[26]INPUT!#REF!</definedName>
    <definedName name="HX10L" localSheetId="34">[26]INPUT!#REF!</definedName>
    <definedName name="HX10L" localSheetId="35">[26]INPUT!#REF!</definedName>
    <definedName name="HX10L" localSheetId="46">[26]INPUT!#REF!</definedName>
    <definedName name="HX10L" localSheetId="40">[26]INPUT!#REF!</definedName>
    <definedName name="HX10L" localSheetId="3">[26]INPUT!#REF!</definedName>
    <definedName name="HX10L" localSheetId="12">[26]INPUT!#REF!</definedName>
    <definedName name="HX10L" localSheetId="15">[26]INPUT!#REF!</definedName>
    <definedName name="HX10L" localSheetId="44">[26]INPUT!#REF!</definedName>
    <definedName name="HX10L" localSheetId="45">[26]INPUT!#REF!</definedName>
    <definedName name="HX10L" localSheetId="43">[26]INPUT!#REF!</definedName>
    <definedName name="HX10L" localSheetId="42">[26]INPUT!#REF!</definedName>
    <definedName name="HX10L">[26]INPUT!#REF!</definedName>
    <definedName name="HX10R" localSheetId="4">[26]INPUT!#REF!</definedName>
    <definedName name="HX10R" localSheetId="13">[26]INPUT!#REF!</definedName>
    <definedName name="HX10R" localSheetId="28">[26]INPUT!#REF!</definedName>
    <definedName name="HX10R" localSheetId="34">[26]INPUT!#REF!</definedName>
    <definedName name="HX10R" localSheetId="35">[26]INPUT!#REF!</definedName>
    <definedName name="HX10R" localSheetId="46">[26]INPUT!#REF!</definedName>
    <definedName name="HX10R" localSheetId="40">[26]INPUT!#REF!</definedName>
    <definedName name="HX10R" localSheetId="3">[26]INPUT!#REF!</definedName>
    <definedName name="HX10R" localSheetId="12">[26]INPUT!#REF!</definedName>
    <definedName name="HX10R" localSheetId="15">[26]INPUT!#REF!</definedName>
    <definedName name="HX10R" localSheetId="44">[26]INPUT!#REF!</definedName>
    <definedName name="HX10R" localSheetId="43">[26]INPUT!#REF!</definedName>
    <definedName name="HX10R" localSheetId="42">[26]INPUT!#REF!</definedName>
    <definedName name="HX10R">[26]INPUT!#REF!</definedName>
    <definedName name="HX3L" localSheetId="4">[26]INPUT!#REF!</definedName>
    <definedName name="HX3L" localSheetId="13">[26]INPUT!#REF!</definedName>
    <definedName name="HX3L" localSheetId="35">[26]INPUT!#REF!</definedName>
    <definedName name="HX3L" localSheetId="46">[26]INPUT!#REF!</definedName>
    <definedName name="HX3L" localSheetId="40">[26]INPUT!#REF!</definedName>
    <definedName name="HX3L" localSheetId="3">[26]INPUT!#REF!</definedName>
    <definedName name="HX3L" localSheetId="12">[26]INPUT!#REF!</definedName>
    <definedName name="HX3L" localSheetId="15">[26]INPUT!#REF!</definedName>
    <definedName name="HX3L" localSheetId="44">[26]INPUT!#REF!</definedName>
    <definedName name="HX3L" localSheetId="43">[26]INPUT!#REF!</definedName>
    <definedName name="HX3L" localSheetId="42">[26]INPUT!#REF!</definedName>
    <definedName name="HX3L">[26]INPUT!#REF!</definedName>
    <definedName name="HX3R" localSheetId="4">[26]INPUT!#REF!</definedName>
    <definedName name="HX3R" localSheetId="13">[26]INPUT!#REF!</definedName>
    <definedName name="HX3R" localSheetId="35">[26]INPUT!#REF!</definedName>
    <definedName name="HX3R" localSheetId="46">[26]INPUT!#REF!</definedName>
    <definedName name="HX3R" localSheetId="40">[26]INPUT!#REF!</definedName>
    <definedName name="HX3R" localSheetId="3">[26]INPUT!#REF!</definedName>
    <definedName name="HX3R" localSheetId="12">[26]INPUT!#REF!</definedName>
    <definedName name="HX3R" localSheetId="15">[26]INPUT!#REF!</definedName>
    <definedName name="HX3R" localSheetId="44">[26]INPUT!#REF!</definedName>
    <definedName name="HX3R" localSheetId="43">[26]INPUT!#REF!</definedName>
    <definedName name="HX3R" localSheetId="42">[26]INPUT!#REF!</definedName>
    <definedName name="HX3R">[26]INPUT!#REF!</definedName>
    <definedName name="HX4L" localSheetId="4">[26]INPUT!#REF!</definedName>
    <definedName name="HX4L" localSheetId="13">[26]INPUT!#REF!</definedName>
    <definedName name="HX4L" localSheetId="35">[26]INPUT!#REF!</definedName>
    <definedName name="HX4L" localSheetId="46">[26]INPUT!#REF!</definedName>
    <definedName name="HX4L" localSheetId="40">[26]INPUT!#REF!</definedName>
    <definedName name="HX4L" localSheetId="3">[26]INPUT!#REF!</definedName>
    <definedName name="HX4L" localSheetId="12">[26]INPUT!#REF!</definedName>
    <definedName name="HX4L" localSheetId="15">[26]INPUT!#REF!</definedName>
    <definedName name="HX4L" localSheetId="44">[26]INPUT!#REF!</definedName>
    <definedName name="HX4L" localSheetId="43">[26]INPUT!#REF!</definedName>
    <definedName name="HX4L" localSheetId="42">[26]INPUT!#REF!</definedName>
    <definedName name="HX4L">[26]INPUT!#REF!</definedName>
    <definedName name="HX4R" localSheetId="4">[26]INPUT!#REF!</definedName>
    <definedName name="HX4R" localSheetId="13">[26]INPUT!#REF!</definedName>
    <definedName name="HX4R" localSheetId="35">[26]INPUT!#REF!</definedName>
    <definedName name="HX4R" localSheetId="46">[26]INPUT!#REF!</definedName>
    <definedName name="HX4R" localSheetId="40">[26]INPUT!#REF!</definedName>
    <definedName name="HX4R" localSheetId="3">[26]INPUT!#REF!</definedName>
    <definedName name="HX4R" localSheetId="12">[26]INPUT!#REF!</definedName>
    <definedName name="HX4R" localSheetId="15">[26]INPUT!#REF!</definedName>
    <definedName name="HX4R" localSheetId="44">[26]INPUT!#REF!</definedName>
    <definedName name="HX4R" localSheetId="43">[26]INPUT!#REF!</definedName>
    <definedName name="HX4R" localSheetId="42">[26]INPUT!#REF!</definedName>
    <definedName name="HX4R">[26]INPUT!#REF!</definedName>
    <definedName name="HX5L" localSheetId="4">[26]INPUT!#REF!</definedName>
    <definedName name="HX5L" localSheetId="13">[26]INPUT!#REF!</definedName>
    <definedName name="HX5L" localSheetId="35">[26]INPUT!#REF!</definedName>
    <definedName name="HX5L" localSheetId="46">[26]INPUT!#REF!</definedName>
    <definedName name="HX5L" localSheetId="40">[26]INPUT!#REF!</definedName>
    <definedName name="HX5L" localSheetId="3">[26]INPUT!#REF!</definedName>
    <definedName name="HX5L" localSheetId="12">[26]INPUT!#REF!</definedName>
    <definedName name="HX5L" localSheetId="15">[26]INPUT!#REF!</definedName>
    <definedName name="HX5L" localSheetId="44">[26]INPUT!#REF!</definedName>
    <definedName name="HX5L" localSheetId="43">[26]INPUT!#REF!</definedName>
    <definedName name="HX5L" localSheetId="42">[26]INPUT!#REF!</definedName>
    <definedName name="HX5L">[26]INPUT!#REF!</definedName>
    <definedName name="HX5R" localSheetId="4">[26]INPUT!#REF!</definedName>
    <definedName name="HX5R" localSheetId="13">[26]INPUT!#REF!</definedName>
    <definedName name="HX5R" localSheetId="35">[26]INPUT!#REF!</definedName>
    <definedName name="HX5R" localSheetId="46">[26]INPUT!#REF!</definedName>
    <definedName name="HX5R" localSheetId="40">[26]INPUT!#REF!</definedName>
    <definedName name="HX5R" localSheetId="3">[26]INPUT!#REF!</definedName>
    <definedName name="HX5R" localSheetId="12">[26]INPUT!#REF!</definedName>
    <definedName name="HX5R" localSheetId="15">[26]INPUT!#REF!</definedName>
    <definedName name="HX5R" localSheetId="44">[26]INPUT!#REF!</definedName>
    <definedName name="HX5R" localSheetId="43">[26]INPUT!#REF!</definedName>
    <definedName name="HX5R" localSheetId="42">[26]INPUT!#REF!</definedName>
    <definedName name="HX5R">[26]INPUT!#REF!</definedName>
    <definedName name="HX6L" localSheetId="4">[26]INPUT!#REF!</definedName>
    <definedName name="HX6L" localSheetId="13">[26]INPUT!#REF!</definedName>
    <definedName name="HX6L" localSheetId="35">[26]INPUT!#REF!</definedName>
    <definedName name="HX6L" localSheetId="46">[26]INPUT!#REF!</definedName>
    <definedName name="HX6L" localSheetId="40">[26]INPUT!#REF!</definedName>
    <definedName name="HX6L" localSheetId="44">[26]INPUT!#REF!</definedName>
    <definedName name="HX6L" localSheetId="42">[26]INPUT!#REF!</definedName>
    <definedName name="HX6L">[26]INPUT!#REF!</definedName>
    <definedName name="HX6R" localSheetId="4">[26]INPUT!#REF!</definedName>
    <definedName name="HX6R" localSheetId="13">[26]INPUT!#REF!</definedName>
    <definedName name="HX6R" localSheetId="35">[26]INPUT!#REF!</definedName>
    <definedName name="HX6R" localSheetId="46">[26]INPUT!#REF!</definedName>
    <definedName name="HX6R" localSheetId="40">[26]INPUT!#REF!</definedName>
    <definedName name="HX6R" localSheetId="44">[26]INPUT!#REF!</definedName>
    <definedName name="HX6R" localSheetId="42">[26]INPUT!#REF!</definedName>
    <definedName name="HX6R">[26]INPUT!#REF!</definedName>
    <definedName name="HX7L" localSheetId="4">[26]INPUT!#REF!</definedName>
    <definedName name="HX7L" localSheetId="13">[26]INPUT!#REF!</definedName>
    <definedName name="HX7L" localSheetId="35">[26]INPUT!#REF!</definedName>
    <definedName name="HX7L" localSheetId="46">[26]INPUT!#REF!</definedName>
    <definedName name="HX7L" localSheetId="40">[26]INPUT!#REF!</definedName>
    <definedName name="HX7L" localSheetId="3">[26]INPUT!#REF!</definedName>
    <definedName name="HX7L" localSheetId="12">[26]INPUT!#REF!</definedName>
    <definedName name="HX7L" localSheetId="15">[26]INPUT!#REF!</definedName>
    <definedName name="HX7L" localSheetId="44">[26]INPUT!#REF!</definedName>
    <definedName name="HX7L" localSheetId="43">[26]INPUT!#REF!</definedName>
    <definedName name="HX7L" localSheetId="42">[26]INPUT!#REF!</definedName>
    <definedName name="HX7L">[26]INPUT!#REF!</definedName>
    <definedName name="HX7R" localSheetId="4">[26]INPUT!#REF!</definedName>
    <definedName name="HX7R" localSheetId="13">[26]INPUT!#REF!</definedName>
    <definedName name="HX7R" localSheetId="35">[26]INPUT!#REF!</definedName>
    <definedName name="HX7R" localSheetId="46">[26]INPUT!#REF!</definedName>
    <definedName name="HX7R" localSheetId="40">[26]INPUT!#REF!</definedName>
    <definedName name="HX7R" localSheetId="3">[26]INPUT!#REF!</definedName>
    <definedName name="HX7R" localSheetId="12">[26]INPUT!#REF!</definedName>
    <definedName name="HX7R" localSheetId="15">[26]INPUT!#REF!</definedName>
    <definedName name="HX7R" localSheetId="44">[26]INPUT!#REF!</definedName>
    <definedName name="HX7R" localSheetId="43">[26]INPUT!#REF!</definedName>
    <definedName name="HX7R" localSheetId="42">[26]INPUT!#REF!</definedName>
    <definedName name="HX7R">[26]INPUT!#REF!</definedName>
    <definedName name="HX8L" localSheetId="4">[26]INPUT!#REF!</definedName>
    <definedName name="HX8L" localSheetId="13">[26]INPUT!#REF!</definedName>
    <definedName name="HX8L" localSheetId="35">[26]INPUT!#REF!</definedName>
    <definedName name="HX8L" localSheetId="46">[26]INPUT!#REF!</definedName>
    <definedName name="HX8L" localSheetId="40">[26]INPUT!#REF!</definedName>
    <definedName name="HX8L" localSheetId="3">[26]INPUT!#REF!</definedName>
    <definedName name="HX8L" localSheetId="12">[26]INPUT!#REF!</definedName>
    <definedName name="HX8L" localSheetId="15">[26]INPUT!#REF!</definedName>
    <definedName name="HX8L" localSheetId="44">[26]INPUT!#REF!</definedName>
    <definedName name="HX8L" localSheetId="43">[26]INPUT!#REF!</definedName>
    <definedName name="HX8L" localSheetId="42">[26]INPUT!#REF!</definedName>
    <definedName name="HX8L">[26]INPUT!#REF!</definedName>
    <definedName name="HX8R" localSheetId="4">[26]INPUT!#REF!</definedName>
    <definedName name="HX8R" localSheetId="13">[26]INPUT!#REF!</definedName>
    <definedName name="HX8R" localSheetId="35">[26]INPUT!#REF!</definedName>
    <definedName name="HX8R" localSheetId="46">[26]INPUT!#REF!</definedName>
    <definedName name="HX8R" localSheetId="40">[26]INPUT!#REF!</definedName>
    <definedName name="HX8R" localSheetId="3">[26]INPUT!#REF!</definedName>
    <definedName name="HX8R" localSheetId="12">[26]INPUT!#REF!</definedName>
    <definedName name="HX8R" localSheetId="15">[26]INPUT!#REF!</definedName>
    <definedName name="HX8R" localSheetId="44">[26]INPUT!#REF!</definedName>
    <definedName name="HX8R" localSheetId="43">[26]INPUT!#REF!</definedName>
    <definedName name="HX8R" localSheetId="42">[26]INPUT!#REF!</definedName>
    <definedName name="HX8R">[26]INPUT!#REF!</definedName>
    <definedName name="HX9L" localSheetId="4">[26]INPUT!#REF!</definedName>
    <definedName name="HX9L" localSheetId="13">[26]INPUT!#REF!</definedName>
    <definedName name="HX9L" localSheetId="35">[26]INPUT!#REF!</definedName>
    <definedName name="HX9L" localSheetId="46">[26]INPUT!#REF!</definedName>
    <definedName name="HX9L" localSheetId="40">[26]INPUT!#REF!</definedName>
    <definedName name="HX9L" localSheetId="3">[26]INPUT!#REF!</definedName>
    <definedName name="HX9L" localSheetId="12">[26]INPUT!#REF!</definedName>
    <definedName name="HX9L" localSheetId="15">[26]INPUT!#REF!</definedName>
    <definedName name="HX9L" localSheetId="44">[26]INPUT!#REF!</definedName>
    <definedName name="HX9L" localSheetId="43">[26]INPUT!#REF!</definedName>
    <definedName name="HX9L" localSheetId="42">[26]INPUT!#REF!</definedName>
    <definedName name="HX9L">[26]INPUT!#REF!</definedName>
    <definedName name="HX9R" localSheetId="4">[26]INPUT!#REF!</definedName>
    <definedName name="HX9R" localSheetId="13">[26]INPUT!#REF!</definedName>
    <definedName name="HX9R" localSheetId="35">[26]INPUT!#REF!</definedName>
    <definedName name="HX9R" localSheetId="46">[26]INPUT!#REF!</definedName>
    <definedName name="HX9R" localSheetId="40">[26]INPUT!#REF!</definedName>
    <definedName name="HX9R" localSheetId="3">[26]INPUT!#REF!</definedName>
    <definedName name="HX9R" localSheetId="12">[26]INPUT!#REF!</definedName>
    <definedName name="HX9R" localSheetId="15">[26]INPUT!#REF!</definedName>
    <definedName name="HX9R" localSheetId="44">[26]INPUT!#REF!</definedName>
    <definedName name="HX9R" localSheetId="43">[26]INPUT!#REF!</definedName>
    <definedName name="HX9R" localSheetId="42">[26]INPUT!#REF!</definedName>
    <definedName name="HX9R">[26]INPUT!#REF!</definedName>
    <definedName name="H사" localSheetId="4">[13]법면블럭!#REF!</definedName>
    <definedName name="H사" localSheetId="13">[13]법면블럭!#REF!</definedName>
    <definedName name="H사" localSheetId="28">#REF!</definedName>
    <definedName name="H사" localSheetId="35">#REF!</definedName>
    <definedName name="H사" localSheetId="40">#REF!</definedName>
    <definedName name="H사" localSheetId="25">#REF!</definedName>
    <definedName name="H사" localSheetId="26">[14]법면블럭!#REF!</definedName>
    <definedName name="H사" localSheetId="44">#REF!</definedName>
    <definedName name="H사" localSheetId="42">#REF!</definedName>
    <definedName name="H사">#REF!</definedName>
    <definedName name="H삼" localSheetId="4">[13]법면블럭!#REF!</definedName>
    <definedName name="H삼" localSheetId="13">[13]법면블럭!#REF!</definedName>
    <definedName name="H삼" localSheetId="35">#REF!</definedName>
    <definedName name="H삼" localSheetId="40">#REF!</definedName>
    <definedName name="H삼" localSheetId="25">#REF!</definedName>
    <definedName name="H삼" localSheetId="26">[14]법면블럭!#REF!</definedName>
    <definedName name="H삼" localSheetId="44">#REF!</definedName>
    <definedName name="H삼" localSheetId="42">#REF!</definedName>
    <definedName name="H삼">#REF!</definedName>
    <definedName name="H이" localSheetId="4">[13]법면블럭!#REF!</definedName>
    <definedName name="H이" localSheetId="13">[13]법면블럭!#REF!</definedName>
    <definedName name="H이" localSheetId="35">#REF!</definedName>
    <definedName name="H이" localSheetId="40">#REF!</definedName>
    <definedName name="H이" localSheetId="25">#REF!</definedName>
    <definedName name="H이" localSheetId="26">[14]법면블럭!#REF!</definedName>
    <definedName name="H이" localSheetId="44">#REF!</definedName>
    <definedName name="H이" localSheetId="42">#REF!</definedName>
    <definedName name="H이">#REF!</definedName>
    <definedName name="H일" localSheetId="4">[13]법면블럭!#REF!</definedName>
    <definedName name="H일" localSheetId="13">[13]법면블럭!#REF!</definedName>
    <definedName name="H일" localSheetId="35">#REF!</definedName>
    <definedName name="H일" localSheetId="40">#REF!</definedName>
    <definedName name="H일" localSheetId="25">#REF!</definedName>
    <definedName name="H일" localSheetId="26">[14]법면블럭!#REF!</definedName>
    <definedName name="H일" localSheetId="44">#REF!</definedName>
    <definedName name="H일" localSheetId="42">#REF!</definedName>
    <definedName name="H일">#REF!</definedName>
    <definedName name="H형강" localSheetId="14">#REF!</definedName>
    <definedName name="H형강" localSheetId="4">#REF!</definedName>
    <definedName name="H형강" localSheetId="13">#REF!</definedName>
    <definedName name="H형강" localSheetId="34">#REF!</definedName>
    <definedName name="H형강" localSheetId="35">#REF!</definedName>
    <definedName name="H형강" localSheetId="46">#REF!</definedName>
    <definedName name="H형강" localSheetId="40">#REF!</definedName>
    <definedName name="H형강" localSheetId="3">#REF!</definedName>
    <definedName name="H형강" localSheetId="12">#REF!</definedName>
    <definedName name="H형강" localSheetId="15">#REF!</definedName>
    <definedName name="H형강" localSheetId="25">#REF!</definedName>
    <definedName name="H형강" localSheetId="26">#REF!</definedName>
    <definedName name="H형강" localSheetId="44">#REF!</definedName>
    <definedName name="H형강" localSheetId="50">#REF!</definedName>
    <definedName name="H형강" localSheetId="43">#REF!</definedName>
    <definedName name="H형강" localSheetId="42">#REF!</definedName>
    <definedName name="H형강">#REF!</definedName>
    <definedName name="i" localSheetId="38">BlankMacro1</definedName>
    <definedName name="i" localSheetId="19">BlankMacro1</definedName>
    <definedName name="i" localSheetId="20">BlankMacro1</definedName>
    <definedName name="i" localSheetId="14">BlankMacro1</definedName>
    <definedName name="i" localSheetId="4">BlankMacro1</definedName>
    <definedName name="i" localSheetId="13">BlankMacro1</definedName>
    <definedName name="i" localSheetId="28">BlankMacro1</definedName>
    <definedName name="i" localSheetId="34">BlankMacro1</definedName>
    <definedName name="i" localSheetId="35">BlankMacro1</definedName>
    <definedName name="i" localSheetId="23">BlankMacro1</definedName>
    <definedName name="i" localSheetId="46">BlankMacro1</definedName>
    <definedName name="i" localSheetId="40">BlankMacro1</definedName>
    <definedName name="i" localSheetId="3">BlankMacro1</definedName>
    <definedName name="i" localSheetId="12">BlankMacro1</definedName>
    <definedName name="i" localSheetId="15">BlankMacro1</definedName>
    <definedName name="i" localSheetId="25">BlankMacro1</definedName>
    <definedName name="i" localSheetId="26">BlankMacro1</definedName>
    <definedName name="i" localSheetId="2">BlankMacro1</definedName>
    <definedName name="i" localSheetId="44">BlankMacro1</definedName>
    <definedName name="i" localSheetId="45">BlankMacro1</definedName>
    <definedName name="i" localSheetId="50">BlankMacro1</definedName>
    <definedName name="i" localSheetId="42">BlankMacro1</definedName>
    <definedName name="i">BlankMacro1</definedName>
    <definedName name="II" localSheetId="14">#REF!</definedName>
    <definedName name="II" localSheetId="4">#REF!</definedName>
    <definedName name="II" localSheetId="13">#REF!</definedName>
    <definedName name="II" localSheetId="28">#REF!</definedName>
    <definedName name="II" localSheetId="34">#REF!</definedName>
    <definedName name="II" localSheetId="35">#REF!</definedName>
    <definedName name="II" localSheetId="46">#REF!</definedName>
    <definedName name="II" localSheetId="40">#REF!</definedName>
    <definedName name="II" localSheetId="25">#REF!</definedName>
    <definedName name="II" localSheetId="26">#REF!</definedName>
    <definedName name="II" localSheetId="44">#REF!</definedName>
    <definedName name="II" localSheetId="50">#REF!</definedName>
    <definedName name="II" localSheetId="43">#REF!</definedName>
    <definedName name="II" localSheetId="42">#REF!</definedName>
    <definedName name="II">#REF!</definedName>
    <definedName name="IIIIIII" localSheetId="14">#REF!</definedName>
    <definedName name="IIIIIII" localSheetId="4">#REF!</definedName>
    <definedName name="IIIIIII" localSheetId="13">#REF!</definedName>
    <definedName name="IIIIIII" localSheetId="34">#REF!</definedName>
    <definedName name="IIIIIII" localSheetId="35">#REF!</definedName>
    <definedName name="IIIIIII" localSheetId="46">#REF!</definedName>
    <definedName name="IIIIIII" localSheetId="40">#REF!</definedName>
    <definedName name="IIIIIII" localSheetId="25">#REF!</definedName>
    <definedName name="IIIIIII" localSheetId="26">#REF!</definedName>
    <definedName name="IIIIIII" localSheetId="44">#REF!</definedName>
    <definedName name="IIIIIII" localSheetId="43">#REF!</definedName>
    <definedName name="IIIIIII" localSheetId="42">#REF!</definedName>
    <definedName name="IIIIIII">#REF!</definedName>
    <definedName name="ijj" localSheetId="38" hidden="1">{#N/A,#N/A,FALSE,"골재소요량";#N/A,#N/A,FALSE,"골재소요량"}</definedName>
    <definedName name="ijj" localSheetId="14" hidden="1">{#N/A,#N/A,FALSE,"골재소요량";#N/A,#N/A,FALSE,"골재소요량"}</definedName>
    <definedName name="ijj" localSheetId="4" hidden="1">{#N/A,#N/A,FALSE,"골재소요량";#N/A,#N/A,FALSE,"골재소요량"}</definedName>
    <definedName name="ijj" localSheetId="13" hidden="1">{#N/A,#N/A,FALSE,"골재소요량";#N/A,#N/A,FALSE,"골재소요량"}</definedName>
    <definedName name="ijj" localSheetId="28" hidden="1">{#N/A,#N/A,FALSE,"골재소요량";#N/A,#N/A,FALSE,"골재소요량"}</definedName>
    <definedName name="ijj" localSheetId="34" hidden="1">{#N/A,#N/A,FALSE,"골재소요량";#N/A,#N/A,FALSE,"골재소요량"}</definedName>
    <definedName name="ijj" localSheetId="35" hidden="1">{#N/A,#N/A,FALSE,"골재소요량";#N/A,#N/A,FALSE,"골재소요량"}</definedName>
    <definedName name="ijj" localSheetId="25" hidden="1">{#N/A,#N/A,FALSE,"골재소요량";#N/A,#N/A,FALSE,"골재소요량"}</definedName>
    <definedName name="ijj" localSheetId="41" hidden="1">{#N/A,#N/A,FALSE,"골재소요량";#N/A,#N/A,FALSE,"골재소요량"}</definedName>
    <definedName name="ijj" localSheetId="26" hidden="1">{#N/A,#N/A,FALSE,"골재소요량";#N/A,#N/A,FALSE,"골재소요량"}</definedName>
    <definedName name="ijj" localSheetId="45" hidden="1">{#N/A,#N/A,FALSE,"골재소요량";#N/A,#N/A,FALSE,"골재소요량"}</definedName>
    <definedName name="ijj" localSheetId="50" hidden="1">{#N/A,#N/A,FALSE,"골재소요량";#N/A,#N/A,FALSE,"골재소요량"}</definedName>
    <definedName name="ijj" localSheetId="29" hidden="1">{#N/A,#N/A,FALSE,"골재소요량";#N/A,#N/A,FALSE,"골재소요량"}</definedName>
    <definedName name="ijj" localSheetId="42" hidden="1">{#N/A,#N/A,FALSE,"골재소요량";#N/A,#N/A,FALSE,"골재소요량"}</definedName>
    <definedName name="ijj" hidden="1">{#N/A,#N/A,FALSE,"골재소요량";#N/A,#N/A,FALSE,"골재소요량"}</definedName>
    <definedName name="IK" localSheetId="38">BlankMacro1</definedName>
    <definedName name="IK" localSheetId="19">BlankMacro1</definedName>
    <definedName name="IK" localSheetId="20">BlankMacro1</definedName>
    <definedName name="IK" localSheetId="14">BlankMacro1</definedName>
    <definedName name="IK" localSheetId="4">BlankMacro1</definedName>
    <definedName name="IK" localSheetId="13">BlankMacro1</definedName>
    <definedName name="IK" localSheetId="28">BlankMacro1</definedName>
    <definedName name="IK" localSheetId="34">BlankMacro1</definedName>
    <definedName name="IK" localSheetId="35">BlankMacro1</definedName>
    <definedName name="IK" localSheetId="23">BlankMacro1</definedName>
    <definedName name="IK" localSheetId="46">BlankMacro1</definedName>
    <definedName name="IK" localSheetId="40">BlankMacro1</definedName>
    <definedName name="IK" localSheetId="3">BlankMacro1</definedName>
    <definedName name="IK" localSheetId="12">BlankMacro1</definedName>
    <definedName name="IK" localSheetId="15">BlankMacro1</definedName>
    <definedName name="IK" localSheetId="25">BlankMacro1</definedName>
    <definedName name="IK" localSheetId="26">BlankMacro1</definedName>
    <definedName name="IK" localSheetId="2">BlankMacro1</definedName>
    <definedName name="IK" localSheetId="44">BlankMacro1</definedName>
    <definedName name="IK" localSheetId="45">BlankMacro1</definedName>
    <definedName name="IK" localSheetId="50">BlankMacro1</definedName>
    <definedName name="IK" localSheetId="42">BlankMacro1</definedName>
    <definedName name="IK">BlankMacro1</definedName>
    <definedName name="IKJ" localSheetId="38">BlankMacro1</definedName>
    <definedName name="IKJ" localSheetId="19">BlankMacro1</definedName>
    <definedName name="IKJ" localSheetId="20">BlankMacro1</definedName>
    <definedName name="IKJ" localSheetId="14">BlankMacro1</definedName>
    <definedName name="IKJ" localSheetId="4">BlankMacro1</definedName>
    <definedName name="IKJ" localSheetId="13">BlankMacro1</definedName>
    <definedName name="IKJ" localSheetId="28">BlankMacro1</definedName>
    <definedName name="IKJ" localSheetId="34">BlankMacro1</definedName>
    <definedName name="IKJ" localSheetId="35">BlankMacro1</definedName>
    <definedName name="IKJ" localSheetId="23">BlankMacro1</definedName>
    <definedName name="IKJ" localSheetId="46">BlankMacro1</definedName>
    <definedName name="IKJ" localSheetId="40">BlankMacro1</definedName>
    <definedName name="IKJ" localSheetId="3">BlankMacro1</definedName>
    <definedName name="IKJ" localSheetId="12">BlankMacro1</definedName>
    <definedName name="IKJ" localSheetId="15">BlankMacro1</definedName>
    <definedName name="IKJ" localSheetId="25">BlankMacro1</definedName>
    <definedName name="IKJ" localSheetId="26">BlankMacro1</definedName>
    <definedName name="IKJ" localSheetId="2">BlankMacro1</definedName>
    <definedName name="IKJ" localSheetId="44">BlankMacro1</definedName>
    <definedName name="IKJ" localSheetId="45">BlankMacro1</definedName>
    <definedName name="IKJ" localSheetId="50">BlankMacro1</definedName>
    <definedName name="IKJ" localSheetId="42">BlankMacro1</definedName>
    <definedName name="IKJ">BlankMacro1</definedName>
    <definedName name="IKL" localSheetId="38">BlankMacro1</definedName>
    <definedName name="IKL" localSheetId="19">BlankMacro1</definedName>
    <definedName name="IKL" localSheetId="20">BlankMacro1</definedName>
    <definedName name="IKL" localSheetId="14">BlankMacro1</definedName>
    <definedName name="IKL" localSheetId="4">BlankMacro1</definedName>
    <definedName name="IKL" localSheetId="13">BlankMacro1</definedName>
    <definedName name="IKL" localSheetId="28">BlankMacro1</definedName>
    <definedName name="IKL" localSheetId="34">BlankMacro1</definedName>
    <definedName name="IKL" localSheetId="35">BlankMacro1</definedName>
    <definedName name="IKL" localSheetId="23">BlankMacro1</definedName>
    <definedName name="IKL" localSheetId="46">BlankMacro1</definedName>
    <definedName name="IKL" localSheetId="40">BlankMacro1</definedName>
    <definedName name="IKL" localSheetId="3">BlankMacro1</definedName>
    <definedName name="IKL" localSheetId="12">BlankMacro1</definedName>
    <definedName name="IKL" localSheetId="15">BlankMacro1</definedName>
    <definedName name="IKL" localSheetId="25">BlankMacro1</definedName>
    <definedName name="IKL" localSheetId="26">BlankMacro1</definedName>
    <definedName name="IKL" localSheetId="2">BlankMacro1</definedName>
    <definedName name="IKL" localSheetId="44">BlankMacro1</definedName>
    <definedName name="IKL" localSheetId="45">BlankMacro1</definedName>
    <definedName name="IKL" localSheetId="50">BlankMacro1</definedName>
    <definedName name="IKL" localSheetId="42">BlankMacro1</definedName>
    <definedName name="IKL">BlankMacro1</definedName>
    <definedName name="ILK" localSheetId="38">BlankMacro1</definedName>
    <definedName name="ILK" localSheetId="19">BlankMacro1</definedName>
    <definedName name="ILK" localSheetId="20">BlankMacro1</definedName>
    <definedName name="ILK" localSheetId="14">BlankMacro1</definedName>
    <definedName name="ILK" localSheetId="4">BlankMacro1</definedName>
    <definedName name="ILK" localSheetId="13">BlankMacro1</definedName>
    <definedName name="ILK" localSheetId="28">BlankMacro1</definedName>
    <definedName name="ILK" localSheetId="34">BlankMacro1</definedName>
    <definedName name="ILK" localSheetId="35">BlankMacro1</definedName>
    <definedName name="ILK" localSheetId="23">BlankMacro1</definedName>
    <definedName name="ILK" localSheetId="46">BlankMacro1</definedName>
    <definedName name="ILK" localSheetId="40">BlankMacro1</definedName>
    <definedName name="ILK" localSheetId="3">BlankMacro1</definedName>
    <definedName name="ILK" localSheetId="12">BlankMacro1</definedName>
    <definedName name="ILK" localSheetId="15">BlankMacro1</definedName>
    <definedName name="ILK" localSheetId="25">BlankMacro1</definedName>
    <definedName name="ILK" localSheetId="26">BlankMacro1</definedName>
    <definedName name="ILK" localSheetId="2">BlankMacro1</definedName>
    <definedName name="ILK" localSheetId="44">BlankMacro1</definedName>
    <definedName name="ILK" localSheetId="45">BlankMacro1</definedName>
    <definedName name="ILK" localSheetId="50">BlankMacro1</definedName>
    <definedName name="ILK" localSheetId="42">BlankMacro1</definedName>
    <definedName name="ILK">BlankMacro1</definedName>
    <definedName name="iopu" localSheetId="38" hidden="1">{#N/A,#N/A,FALSE,"속도"}</definedName>
    <definedName name="iopu" localSheetId="14" hidden="1">{#N/A,#N/A,FALSE,"속도"}</definedName>
    <definedName name="iopu" localSheetId="4" hidden="1">{#N/A,#N/A,FALSE,"속도"}</definedName>
    <definedName name="iopu" localSheetId="13" hidden="1">{#N/A,#N/A,FALSE,"속도"}</definedName>
    <definedName name="iopu" localSheetId="28" hidden="1">{#N/A,#N/A,FALSE,"속도"}</definedName>
    <definedName name="iopu" localSheetId="34" hidden="1">{#N/A,#N/A,FALSE,"속도"}</definedName>
    <definedName name="iopu" localSheetId="35" hidden="1">{#N/A,#N/A,FALSE,"속도"}</definedName>
    <definedName name="iopu" localSheetId="25" hidden="1">{#N/A,#N/A,FALSE,"속도"}</definedName>
    <definedName name="iopu" localSheetId="41" hidden="1">{#N/A,#N/A,FALSE,"속도"}</definedName>
    <definedName name="iopu" localSheetId="26" hidden="1">{#N/A,#N/A,FALSE,"속도"}</definedName>
    <definedName name="iopu" localSheetId="45" hidden="1">{#N/A,#N/A,FALSE,"속도"}</definedName>
    <definedName name="iopu" localSheetId="50" hidden="1">{#N/A,#N/A,FALSE,"속도"}</definedName>
    <definedName name="iopu" localSheetId="29" hidden="1">{#N/A,#N/A,FALSE,"속도"}</definedName>
    <definedName name="iopu" localSheetId="42" hidden="1">{#N/A,#N/A,FALSE,"속도"}</definedName>
    <definedName name="iopu" hidden="1">{#N/A,#N/A,FALSE,"속도"}</definedName>
    <definedName name="iouo" localSheetId="38" hidden="1">{#N/A,#N/A,FALSE,"배수2"}</definedName>
    <definedName name="iouo" localSheetId="14" hidden="1">{#N/A,#N/A,FALSE,"배수2"}</definedName>
    <definedName name="iouo" localSheetId="4" hidden="1">{#N/A,#N/A,FALSE,"배수2"}</definedName>
    <definedName name="iouo" localSheetId="13" hidden="1">{#N/A,#N/A,FALSE,"배수2"}</definedName>
    <definedName name="iouo" localSheetId="28" hidden="1">{#N/A,#N/A,FALSE,"배수2"}</definedName>
    <definedName name="iouo" localSheetId="34" hidden="1">{#N/A,#N/A,FALSE,"배수2"}</definedName>
    <definedName name="iouo" localSheetId="35" hidden="1">{#N/A,#N/A,FALSE,"배수2"}</definedName>
    <definedName name="iouo" localSheetId="25" hidden="1">{#N/A,#N/A,FALSE,"배수2"}</definedName>
    <definedName name="iouo" localSheetId="41" hidden="1">{#N/A,#N/A,FALSE,"배수2"}</definedName>
    <definedName name="iouo" localSheetId="26" hidden="1">{#N/A,#N/A,FALSE,"배수2"}</definedName>
    <definedName name="iouo" localSheetId="45" hidden="1">{#N/A,#N/A,FALSE,"배수2"}</definedName>
    <definedName name="iouo" localSheetId="50" hidden="1">{#N/A,#N/A,FALSE,"배수2"}</definedName>
    <definedName name="iouo" localSheetId="29" hidden="1">{#N/A,#N/A,FALSE,"배수2"}</definedName>
    <definedName name="iouo" localSheetId="42" hidden="1">{#N/A,#N/A,FALSE,"배수2"}</definedName>
    <definedName name="iouo" hidden="1">{#N/A,#N/A,FALSE,"배수2"}</definedName>
    <definedName name="ioup" localSheetId="38" hidden="1">{#N/A,#N/A,FALSE,"속도"}</definedName>
    <definedName name="ioup" localSheetId="14" hidden="1">{#N/A,#N/A,FALSE,"속도"}</definedName>
    <definedName name="ioup" localSheetId="4" hidden="1">{#N/A,#N/A,FALSE,"속도"}</definedName>
    <definedName name="ioup" localSheetId="13" hidden="1">{#N/A,#N/A,FALSE,"속도"}</definedName>
    <definedName name="ioup" localSheetId="28" hidden="1">{#N/A,#N/A,FALSE,"속도"}</definedName>
    <definedName name="ioup" localSheetId="34" hidden="1">{#N/A,#N/A,FALSE,"속도"}</definedName>
    <definedName name="ioup" localSheetId="35" hidden="1">{#N/A,#N/A,FALSE,"속도"}</definedName>
    <definedName name="ioup" localSheetId="25" hidden="1">{#N/A,#N/A,FALSE,"속도"}</definedName>
    <definedName name="ioup" localSheetId="41" hidden="1">{#N/A,#N/A,FALSE,"속도"}</definedName>
    <definedName name="ioup" localSheetId="26" hidden="1">{#N/A,#N/A,FALSE,"속도"}</definedName>
    <definedName name="ioup" localSheetId="45" hidden="1">{#N/A,#N/A,FALSE,"속도"}</definedName>
    <definedName name="ioup" localSheetId="50" hidden="1">{#N/A,#N/A,FALSE,"속도"}</definedName>
    <definedName name="ioup" localSheetId="29" hidden="1">{#N/A,#N/A,FALSE,"속도"}</definedName>
    <definedName name="ioup" localSheetId="42" hidden="1">{#N/A,#N/A,FALSE,"속도"}</definedName>
    <definedName name="ioup" hidden="1">{#N/A,#N/A,FALSE,"속도"}</definedName>
    <definedName name="IU" localSheetId="38">BlankMacro1</definedName>
    <definedName name="IU" localSheetId="19">BlankMacro1</definedName>
    <definedName name="IU" localSheetId="20">BlankMacro1</definedName>
    <definedName name="IU" localSheetId="14">BlankMacro1</definedName>
    <definedName name="IU" localSheetId="4">BlankMacro1</definedName>
    <definedName name="IU" localSheetId="13">BlankMacro1</definedName>
    <definedName name="IU" localSheetId="28">BlankMacro1</definedName>
    <definedName name="IU" localSheetId="34">BlankMacro1</definedName>
    <definedName name="IU" localSheetId="35">BlankMacro1</definedName>
    <definedName name="IU" localSheetId="23">BlankMacro1</definedName>
    <definedName name="IU" localSheetId="46">BlankMacro1</definedName>
    <definedName name="IU" localSheetId="40">BlankMacro1</definedName>
    <definedName name="IU" localSheetId="3">BlankMacro1</definedName>
    <definedName name="IU" localSheetId="12">BlankMacro1</definedName>
    <definedName name="IU" localSheetId="15">BlankMacro1</definedName>
    <definedName name="IU" localSheetId="25">BlankMacro1</definedName>
    <definedName name="IU" localSheetId="26">BlankMacro1</definedName>
    <definedName name="IU" localSheetId="2">BlankMacro1</definedName>
    <definedName name="IU" localSheetId="44">BlankMacro1</definedName>
    <definedName name="IU" localSheetId="45">BlankMacro1</definedName>
    <definedName name="IU" localSheetId="50">BlankMacro1</definedName>
    <definedName name="IU" localSheetId="42">BlankMacro1</definedName>
    <definedName name="IU">BlankMacro1</definedName>
    <definedName name="IUOPOOPI" localSheetId="4">'[32]돌 적용인자표'!IUOPOOPI</definedName>
    <definedName name="IUOPOOPI" localSheetId="13">'[32]돌 적용인자표'!IUOPOOPI</definedName>
    <definedName name="IUOPOOPI" localSheetId="25">'[32]돌 적용인자표'!IUOPOOPI</definedName>
    <definedName name="IUOPOOPI" localSheetId="26">'[33]돌 적용인자표'!IUOPOOPI</definedName>
    <definedName name="IUOPOOPI" localSheetId="45">'[32]돌 적용인자표'!IUOPOOPI</definedName>
    <definedName name="IUOPOOPI">'[32]돌 적용인자표'!IUOPOOPI</definedName>
    <definedName name="J" localSheetId="14">#REF!</definedName>
    <definedName name="J" localSheetId="4">#REF!</definedName>
    <definedName name="J" localSheetId="13">#REF!</definedName>
    <definedName name="J" localSheetId="28">#REF!</definedName>
    <definedName name="J" localSheetId="34">#REF!</definedName>
    <definedName name="J" localSheetId="35">#REF!</definedName>
    <definedName name="J" localSheetId="46">#REF!</definedName>
    <definedName name="J" localSheetId="40">#REF!</definedName>
    <definedName name="J" localSheetId="25">#REF!</definedName>
    <definedName name="J" localSheetId="26">#REF!</definedName>
    <definedName name="J" localSheetId="44">#REF!</definedName>
    <definedName name="J" localSheetId="50">#REF!</definedName>
    <definedName name="J" localSheetId="42">#REF!</definedName>
    <definedName name="J">#REF!</definedName>
    <definedName name="jf" localSheetId="38" hidden="1">{#N/A,#N/A,FALSE,"이정표"}</definedName>
    <definedName name="jf" localSheetId="14" hidden="1">{#N/A,#N/A,FALSE,"이정표"}</definedName>
    <definedName name="jf" localSheetId="4" hidden="1">{#N/A,#N/A,FALSE,"이정표"}</definedName>
    <definedName name="jf" localSheetId="13" hidden="1">{#N/A,#N/A,FALSE,"이정표"}</definedName>
    <definedName name="jf" localSheetId="28" hidden="1">{#N/A,#N/A,FALSE,"이정표"}</definedName>
    <definedName name="jf" localSheetId="34" hidden="1">{#N/A,#N/A,FALSE,"이정표"}</definedName>
    <definedName name="jf" localSheetId="35" hidden="1">{#N/A,#N/A,FALSE,"이정표"}</definedName>
    <definedName name="jf" localSheetId="25" hidden="1">{#N/A,#N/A,FALSE,"이정표"}</definedName>
    <definedName name="jf" localSheetId="41" hidden="1">{#N/A,#N/A,FALSE,"이정표"}</definedName>
    <definedName name="jf" localSheetId="26" hidden="1">{#N/A,#N/A,FALSE,"이정표"}</definedName>
    <definedName name="jf" localSheetId="45" hidden="1">{#N/A,#N/A,FALSE,"이정표"}</definedName>
    <definedName name="jf" localSheetId="50" hidden="1">{#N/A,#N/A,FALSE,"이정표"}</definedName>
    <definedName name="jf" localSheetId="29" hidden="1">{#N/A,#N/A,FALSE,"이정표"}</definedName>
    <definedName name="jf" localSheetId="42" hidden="1">{#N/A,#N/A,FALSE,"이정표"}</definedName>
    <definedName name="jf" hidden="1">{#N/A,#N/A,FALSE,"이정표"}</definedName>
    <definedName name="jfjh" localSheetId="38" hidden="1">{#N/A,#N/A,FALSE,"표지목차"}</definedName>
    <definedName name="jfjh" localSheetId="14" hidden="1">{#N/A,#N/A,FALSE,"표지목차"}</definedName>
    <definedName name="jfjh" localSheetId="4" hidden="1">{#N/A,#N/A,FALSE,"표지목차"}</definedName>
    <definedName name="jfjh" localSheetId="13" hidden="1">{#N/A,#N/A,FALSE,"표지목차"}</definedName>
    <definedName name="jfjh" localSheetId="28" hidden="1">{#N/A,#N/A,FALSE,"표지목차"}</definedName>
    <definedName name="jfjh" localSheetId="34" hidden="1">{#N/A,#N/A,FALSE,"표지목차"}</definedName>
    <definedName name="jfjh" localSheetId="35" hidden="1">{#N/A,#N/A,FALSE,"표지목차"}</definedName>
    <definedName name="jfjh" localSheetId="25" hidden="1">{#N/A,#N/A,FALSE,"표지목차"}</definedName>
    <definedName name="jfjh" localSheetId="41" hidden="1">{#N/A,#N/A,FALSE,"표지목차"}</definedName>
    <definedName name="jfjh" localSheetId="26" hidden="1">{#N/A,#N/A,FALSE,"표지목차"}</definedName>
    <definedName name="jfjh" localSheetId="45" hidden="1">{#N/A,#N/A,FALSE,"표지목차"}</definedName>
    <definedName name="jfjh" localSheetId="50" hidden="1">{#N/A,#N/A,FALSE,"표지목차"}</definedName>
    <definedName name="jfjh" localSheetId="29" hidden="1">{#N/A,#N/A,FALSE,"표지목차"}</definedName>
    <definedName name="jfjh" localSheetId="42" hidden="1">{#N/A,#N/A,FALSE,"표지목차"}</definedName>
    <definedName name="jfjh" hidden="1">{#N/A,#N/A,FALSE,"표지목차"}</definedName>
    <definedName name="jgfjghfj" localSheetId="14" hidden="1">#REF!</definedName>
    <definedName name="jgfjghfj" localSheetId="4" hidden="1">#REF!</definedName>
    <definedName name="jgfjghfj" localSheetId="13" hidden="1">#REF!</definedName>
    <definedName name="jgfjghfj" localSheetId="28" hidden="1">#REF!</definedName>
    <definedName name="jgfjghfj" localSheetId="34" hidden="1">#REF!</definedName>
    <definedName name="jgfjghfj" localSheetId="35" hidden="1">#REF!</definedName>
    <definedName name="jgfjghfj" localSheetId="46" hidden="1">#REF!</definedName>
    <definedName name="jgfjghfj" localSheetId="40" hidden="1">#REF!</definedName>
    <definedName name="jgfjghfj" localSheetId="25" hidden="1">#REF!</definedName>
    <definedName name="jgfjghfj" localSheetId="41" hidden="1">#REF!</definedName>
    <definedName name="jgfjghfj" localSheetId="26" hidden="1">#REF!</definedName>
    <definedName name="jgfjghfj" localSheetId="44" hidden="1">#REF!</definedName>
    <definedName name="jgfjghfj" localSheetId="45" hidden="1">#REF!</definedName>
    <definedName name="jgfjghfj" localSheetId="29" hidden="1">#REF!</definedName>
    <definedName name="jgfjghfj" localSheetId="42" hidden="1">#REF!</definedName>
    <definedName name="jgfjghfj" hidden="1">#REF!</definedName>
    <definedName name="JH" localSheetId="26">'[42]#REF'!$T$39</definedName>
    <definedName name="JH" localSheetId="45">'[43]#REF'!$T$39</definedName>
    <definedName name="JH">'[43]#REF'!$T$39</definedName>
    <definedName name="jhj" localSheetId="26">'[42]#REF'!$K$84</definedName>
    <definedName name="jhj" localSheetId="45">#REF!</definedName>
    <definedName name="jhj">'[43]#REF'!$K$84</definedName>
    <definedName name="jii" localSheetId="38" hidden="1">{#N/A,#N/A,FALSE,"골재소요량";#N/A,#N/A,FALSE,"골재소요량"}</definedName>
    <definedName name="jii" localSheetId="14" hidden="1">{#N/A,#N/A,FALSE,"골재소요량";#N/A,#N/A,FALSE,"골재소요량"}</definedName>
    <definedName name="jii" localSheetId="4" hidden="1">{#N/A,#N/A,FALSE,"골재소요량";#N/A,#N/A,FALSE,"골재소요량"}</definedName>
    <definedName name="jii" localSheetId="13" hidden="1">{#N/A,#N/A,FALSE,"골재소요량";#N/A,#N/A,FALSE,"골재소요량"}</definedName>
    <definedName name="jii" localSheetId="28" hidden="1">{#N/A,#N/A,FALSE,"골재소요량";#N/A,#N/A,FALSE,"골재소요량"}</definedName>
    <definedName name="jii" localSheetId="34" hidden="1">{#N/A,#N/A,FALSE,"골재소요량";#N/A,#N/A,FALSE,"골재소요량"}</definedName>
    <definedName name="jii" localSheetId="35" hidden="1">{#N/A,#N/A,FALSE,"골재소요량";#N/A,#N/A,FALSE,"골재소요량"}</definedName>
    <definedName name="jii" localSheetId="25" hidden="1">{#N/A,#N/A,FALSE,"골재소요량";#N/A,#N/A,FALSE,"골재소요량"}</definedName>
    <definedName name="jii" localSheetId="41" hidden="1">{#N/A,#N/A,FALSE,"골재소요량";#N/A,#N/A,FALSE,"골재소요량"}</definedName>
    <definedName name="jii" localSheetId="26" hidden="1">{#N/A,#N/A,FALSE,"골재소요량";#N/A,#N/A,FALSE,"골재소요량"}</definedName>
    <definedName name="jii" localSheetId="45" hidden="1">{#N/A,#N/A,FALSE,"골재소요량";#N/A,#N/A,FALSE,"골재소요량"}</definedName>
    <definedName name="jii" localSheetId="50" hidden="1">{#N/A,#N/A,FALSE,"골재소요량";#N/A,#N/A,FALSE,"골재소요량"}</definedName>
    <definedName name="jii" localSheetId="29" hidden="1">{#N/A,#N/A,FALSE,"골재소요량";#N/A,#N/A,FALSE,"골재소요량"}</definedName>
    <definedName name="jii" localSheetId="42" hidden="1">{#N/A,#N/A,FALSE,"골재소요량";#N/A,#N/A,FALSE,"골재소요량"}</definedName>
    <definedName name="jii" hidden="1">{#N/A,#N/A,FALSE,"골재소요량";#N/A,#N/A,FALSE,"골재소요량"}</definedName>
    <definedName name="jj" localSheetId="38" hidden="1">{#N/A,#N/A,FALSE,"혼합골재"}</definedName>
    <definedName name="jj" localSheetId="14" hidden="1">{#N/A,#N/A,FALSE,"혼합골재"}</definedName>
    <definedName name="jj" localSheetId="4" hidden="1">{#N/A,#N/A,FALSE,"혼합골재"}</definedName>
    <definedName name="jj" localSheetId="13" hidden="1">{#N/A,#N/A,FALSE,"혼합골재"}</definedName>
    <definedName name="jj" localSheetId="28" hidden="1">{#N/A,#N/A,FALSE,"혼합골재"}</definedName>
    <definedName name="jj" localSheetId="34" hidden="1">{#N/A,#N/A,FALSE,"혼합골재"}</definedName>
    <definedName name="jj" localSheetId="35" hidden="1">{#N/A,#N/A,FALSE,"혼합골재"}</definedName>
    <definedName name="jj" localSheetId="25" hidden="1">{#N/A,#N/A,FALSE,"혼합골재"}</definedName>
    <definedName name="jj" localSheetId="41" hidden="1">{#N/A,#N/A,FALSE,"혼합골재"}</definedName>
    <definedName name="jj" localSheetId="26" hidden="1">{#N/A,#N/A,FALSE,"혼합골재"}</definedName>
    <definedName name="jj" localSheetId="45" hidden="1">{#N/A,#N/A,FALSE,"혼합골재"}</definedName>
    <definedName name="jj" localSheetId="50" hidden="1">{#N/A,#N/A,FALSE,"혼합골재"}</definedName>
    <definedName name="jj" localSheetId="29" hidden="1">{#N/A,#N/A,FALSE,"혼합골재"}</definedName>
    <definedName name="jj" localSheetId="42" hidden="1">{#N/A,#N/A,FALSE,"혼합골재"}</definedName>
    <definedName name="jj" hidden="1">{#N/A,#N/A,FALSE,"혼합골재"}</definedName>
    <definedName name="JJJ" localSheetId="14">#REF!</definedName>
    <definedName name="JJJ" localSheetId="4">#REF!</definedName>
    <definedName name="JJJ" localSheetId="13">#REF!</definedName>
    <definedName name="JJJ" localSheetId="34">#REF!</definedName>
    <definedName name="JJJ" localSheetId="35">#REF!</definedName>
    <definedName name="JJJ" localSheetId="46">#REF!</definedName>
    <definedName name="JJJ" localSheetId="40">#REF!</definedName>
    <definedName name="JJJ" localSheetId="25">#REF!</definedName>
    <definedName name="JJJ" localSheetId="26">#REF!</definedName>
    <definedName name="JJJ" localSheetId="44">#REF!</definedName>
    <definedName name="JJJ" localSheetId="50">#REF!</definedName>
    <definedName name="JJJ" localSheetId="43">#REF!</definedName>
    <definedName name="JJJ" localSheetId="42">#REF!</definedName>
    <definedName name="JJJ">#REF!</definedName>
    <definedName name="JJJJJ" localSheetId="14">#REF!</definedName>
    <definedName name="JJJJJ" localSheetId="4">#REF!</definedName>
    <definedName name="JJJJJ" localSheetId="13">#REF!</definedName>
    <definedName name="JJJJJ" localSheetId="34">#REF!</definedName>
    <definedName name="JJJJJ" localSheetId="35">#REF!</definedName>
    <definedName name="JJJJJ" localSheetId="46">#REF!</definedName>
    <definedName name="JJJJJ" localSheetId="40">#REF!</definedName>
    <definedName name="JJJJJ" localSheetId="25">#REF!</definedName>
    <definedName name="JJJJJ" localSheetId="26">#REF!</definedName>
    <definedName name="JJJJJ" localSheetId="44">#REF!</definedName>
    <definedName name="JJJJJ" localSheetId="50">#REF!</definedName>
    <definedName name="JJJJJ" localSheetId="43">#REF!</definedName>
    <definedName name="JJJJJ" localSheetId="42">#REF!</definedName>
    <definedName name="JJJJJ">#REF!</definedName>
    <definedName name="jjk" localSheetId="38" hidden="1">{#N/A,#N/A,FALSE,"조골재"}</definedName>
    <definedName name="jjk" localSheetId="14" hidden="1">{#N/A,#N/A,FALSE,"조골재"}</definedName>
    <definedName name="jjk" localSheetId="4" hidden="1">{#N/A,#N/A,FALSE,"조골재"}</definedName>
    <definedName name="jjk" localSheetId="13" hidden="1">{#N/A,#N/A,FALSE,"조골재"}</definedName>
    <definedName name="jjk" localSheetId="28" hidden="1">{#N/A,#N/A,FALSE,"조골재"}</definedName>
    <definedName name="jjk" localSheetId="34" hidden="1">{#N/A,#N/A,FALSE,"조골재"}</definedName>
    <definedName name="jjk" localSheetId="35" hidden="1">{#N/A,#N/A,FALSE,"조골재"}</definedName>
    <definedName name="jjk" localSheetId="25" hidden="1">{#N/A,#N/A,FALSE,"조골재"}</definedName>
    <definedName name="jjk" localSheetId="41" hidden="1">{#N/A,#N/A,FALSE,"조골재"}</definedName>
    <definedName name="jjk" localSheetId="26" hidden="1">{#N/A,#N/A,FALSE,"조골재"}</definedName>
    <definedName name="jjk" localSheetId="45" hidden="1">{#N/A,#N/A,FALSE,"조골재"}</definedName>
    <definedName name="jjk" localSheetId="50" hidden="1">{#N/A,#N/A,FALSE,"조골재"}</definedName>
    <definedName name="jjk" localSheetId="29" hidden="1">{#N/A,#N/A,FALSE,"조골재"}</definedName>
    <definedName name="jjk" localSheetId="42" hidden="1">{#N/A,#N/A,FALSE,"조골재"}</definedName>
    <definedName name="jjk" hidden="1">{#N/A,#N/A,FALSE,"조골재"}</definedName>
    <definedName name="JK" localSheetId="38">BlankMacro1</definedName>
    <definedName name="JK" localSheetId="19">BlankMacro1</definedName>
    <definedName name="JK" localSheetId="20">BlankMacro1</definedName>
    <definedName name="JK" localSheetId="14">BlankMacro1</definedName>
    <definedName name="JK" localSheetId="4">BlankMacro1</definedName>
    <definedName name="JK" localSheetId="13">BlankMacro1</definedName>
    <definedName name="JK" localSheetId="28">BlankMacro1</definedName>
    <definedName name="JK" localSheetId="34">BlankMacro1</definedName>
    <definedName name="JK" localSheetId="35">BlankMacro1</definedName>
    <definedName name="JK" localSheetId="23">BlankMacro1</definedName>
    <definedName name="JK" localSheetId="46">BlankMacro1</definedName>
    <definedName name="JK" localSheetId="40">BlankMacro1</definedName>
    <definedName name="JK" localSheetId="3">BlankMacro1</definedName>
    <definedName name="JK" localSheetId="12">BlankMacro1</definedName>
    <definedName name="JK" localSheetId="15">BlankMacro1</definedName>
    <definedName name="JK" localSheetId="25">BlankMacro1</definedName>
    <definedName name="JK" localSheetId="26">BlankMacro1</definedName>
    <definedName name="JK" localSheetId="2">BlankMacro1</definedName>
    <definedName name="JK" localSheetId="44">BlankMacro1</definedName>
    <definedName name="JK" localSheetId="45">BlankMacro1</definedName>
    <definedName name="JK" localSheetId="50">BlankMacro1</definedName>
    <definedName name="JK" localSheetId="42">BlankMacro1</definedName>
    <definedName name="JK">BlankMacro1</definedName>
    <definedName name="JL" localSheetId="4">[13]법면블럭!#REF!</definedName>
    <definedName name="JL" localSheetId="13">[13]법면블럭!#REF!</definedName>
    <definedName name="JL" localSheetId="28">#REF!</definedName>
    <definedName name="JL" localSheetId="35">#REF!</definedName>
    <definedName name="JL" localSheetId="40">#REF!</definedName>
    <definedName name="JL" localSheetId="25">#REF!</definedName>
    <definedName name="JL" localSheetId="26">[14]법면블럭!#REF!</definedName>
    <definedName name="JL" localSheetId="44">#REF!</definedName>
    <definedName name="JL" localSheetId="42">#REF!</definedName>
    <definedName name="JL">#REF!</definedName>
    <definedName name="JT" localSheetId="4">[13]법면블럭!#REF!</definedName>
    <definedName name="JT" localSheetId="13">[13]법면블럭!#REF!</definedName>
    <definedName name="JT" localSheetId="35">#REF!</definedName>
    <definedName name="JT" localSheetId="46">#REF!</definedName>
    <definedName name="JT" localSheetId="40">#REF!</definedName>
    <definedName name="JT" localSheetId="25">#REF!</definedName>
    <definedName name="JT" localSheetId="26">[14]법면블럭!#REF!</definedName>
    <definedName name="JT" localSheetId="44">#REF!</definedName>
    <definedName name="JT" localSheetId="42">#REF!</definedName>
    <definedName name="JT">#REF!</definedName>
    <definedName name="JUI" localSheetId="38">BlankMacro1</definedName>
    <definedName name="JUI" localSheetId="19">BlankMacro1</definedName>
    <definedName name="JUI" localSheetId="20">BlankMacro1</definedName>
    <definedName name="JUI" localSheetId="14">BlankMacro1</definedName>
    <definedName name="JUI" localSheetId="4">BlankMacro1</definedName>
    <definedName name="JUI" localSheetId="13">BlankMacro1</definedName>
    <definedName name="JUI" localSheetId="28">BlankMacro1</definedName>
    <definedName name="JUI" localSheetId="34">BlankMacro1</definedName>
    <definedName name="JUI" localSheetId="35">BlankMacro1</definedName>
    <definedName name="JUI" localSheetId="23">BlankMacro1</definedName>
    <definedName name="JUI" localSheetId="46">BlankMacro1</definedName>
    <definedName name="JUI" localSheetId="40">BlankMacro1</definedName>
    <definedName name="JUI" localSheetId="3">BlankMacro1</definedName>
    <definedName name="JUI" localSheetId="12">BlankMacro1</definedName>
    <definedName name="JUI" localSheetId="15">BlankMacro1</definedName>
    <definedName name="JUI" localSheetId="25">BlankMacro1</definedName>
    <definedName name="JUI" localSheetId="26">BlankMacro1</definedName>
    <definedName name="JUI" localSheetId="2">BlankMacro1</definedName>
    <definedName name="JUI" localSheetId="44">BlankMacro1</definedName>
    <definedName name="JUI" localSheetId="45">BlankMacro1</definedName>
    <definedName name="JUI" localSheetId="50">BlankMacro1</definedName>
    <definedName name="JUI" localSheetId="42">BlankMacro1</definedName>
    <definedName name="JUI">BlankMacro1</definedName>
    <definedName name="JY" localSheetId="38">BlankMacro1</definedName>
    <definedName name="JY" localSheetId="19">BlankMacro1</definedName>
    <definedName name="JY" localSheetId="20">BlankMacro1</definedName>
    <definedName name="JY" localSheetId="14">BlankMacro1</definedName>
    <definedName name="JY" localSheetId="4">BlankMacro1</definedName>
    <definedName name="JY" localSheetId="13">BlankMacro1</definedName>
    <definedName name="JY" localSheetId="28">BlankMacro1</definedName>
    <definedName name="JY" localSheetId="34">BlankMacro1</definedName>
    <definedName name="JY" localSheetId="35">BlankMacro1</definedName>
    <definedName name="JY" localSheetId="23">BlankMacro1</definedName>
    <definedName name="JY" localSheetId="46">BlankMacro1</definedName>
    <definedName name="JY" localSheetId="40">BlankMacro1</definedName>
    <definedName name="JY" localSheetId="3">BlankMacro1</definedName>
    <definedName name="JY" localSheetId="12">BlankMacro1</definedName>
    <definedName name="JY" localSheetId="15">BlankMacro1</definedName>
    <definedName name="JY" localSheetId="25">BlankMacro1</definedName>
    <definedName name="JY" localSheetId="26">BlankMacro1</definedName>
    <definedName name="JY" localSheetId="2">BlankMacro1</definedName>
    <definedName name="JY" localSheetId="44">BlankMacro1</definedName>
    <definedName name="JY" localSheetId="45">BlankMacro1</definedName>
    <definedName name="JY" localSheetId="50">BlankMacro1</definedName>
    <definedName name="JY" localSheetId="42">BlankMacro1</definedName>
    <definedName name="JY">BlankMacro1</definedName>
    <definedName name="JYH" localSheetId="14">#REF!</definedName>
    <definedName name="JYH" localSheetId="4">#REF!</definedName>
    <definedName name="JYH" localSheetId="13">#REF!</definedName>
    <definedName name="JYH" localSheetId="28">#REF!</definedName>
    <definedName name="JYH" localSheetId="34">#REF!</definedName>
    <definedName name="JYH" localSheetId="35">#REF!</definedName>
    <definedName name="JYH" localSheetId="46">#REF!</definedName>
    <definedName name="JYH" localSheetId="40">#REF!</definedName>
    <definedName name="JYH" localSheetId="25">#REF!</definedName>
    <definedName name="JYH" localSheetId="26">#REF!</definedName>
    <definedName name="JYH" localSheetId="44">#REF!</definedName>
    <definedName name="JYH" localSheetId="50">#REF!</definedName>
    <definedName name="JYH" localSheetId="42">#REF!</definedName>
    <definedName name="JYH">#REF!</definedName>
    <definedName name="jyrwe" localSheetId="38" hidden="1">{#N/A,#N/A,FALSE,"조골재"}</definedName>
    <definedName name="jyrwe" localSheetId="14" hidden="1">{#N/A,#N/A,FALSE,"조골재"}</definedName>
    <definedName name="jyrwe" localSheetId="4" hidden="1">{#N/A,#N/A,FALSE,"조골재"}</definedName>
    <definedName name="jyrwe" localSheetId="13" hidden="1">{#N/A,#N/A,FALSE,"조골재"}</definedName>
    <definedName name="jyrwe" localSheetId="28" hidden="1">{#N/A,#N/A,FALSE,"조골재"}</definedName>
    <definedName name="jyrwe" localSheetId="34" hidden="1">{#N/A,#N/A,FALSE,"조골재"}</definedName>
    <definedName name="jyrwe" localSheetId="35" hidden="1">{#N/A,#N/A,FALSE,"조골재"}</definedName>
    <definedName name="jyrwe" localSheetId="25" hidden="1">{#N/A,#N/A,FALSE,"조골재"}</definedName>
    <definedName name="jyrwe" localSheetId="41" hidden="1">{#N/A,#N/A,FALSE,"조골재"}</definedName>
    <definedName name="jyrwe" localSheetId="26" hidden="1">{#N/A,#N/A,FALSE,"조골재"}</definedName>
    <definedName name="jyrwe" localSheetId="45" hidden="1">{#N/A,#N/A,FALSE,"조골재"}</definedName>
    <definedName name="jyrwe" localSheetId="50" hidden="1">{#N/A,#N/A,FALSE,"조골재"}</definedName>
    <definedName name="jyrwe" localSheetId="29" hidden="1">{#N/A,#N/A,FALSE,"조골재"}</definedName>
    <definedName name="jyrwe" localSheetId="42" hidden="1">{#N/A,#N/A,FALSE,"조골재"}</definedName>
    <definedName name="jyrwe" hidden="1">{#N/A,#N/A,FALSE,"조골재"}</definedName>
    <definedName name="jytrtysr" localSheetId="38" hidden="1">{#N/A,#N/A,FALSE,"조골재"}</definedName>
    <definedName name="jytrtysr" localSheetId="14" hidden="1">{#N/A,#N/A,FALSE,"조골재"}</definedName>
    <definedName name="jytrtysr" localSheetId="4" hidden="1">{#N/A,#N/A,FALSE,"조골재"}</definedName>
    <definedName name="jytrtysr" localSheetId="13" hidden="1">{#N/A,#N/A,FALSE,"조골재"}</definedName>
    <definedName name="jytrtysr" localSheetId="28" hidden="1">{#N/A,#N/A,FALSE,"조골재"}</definedName>
    <definedName name="jytrtysr" localSheetId="34" hidden="1">{#N/A,#N/A,FALSE,"조골재"}</definedName>
    <definedName name="jytrtysr" localSheetId="35" hidden="1">{#N/A,#N/A,FALSE,"조골재"}</definedName>
    <definedName name="jytrtysr" localSheetId="25" hidden="1">{#N/A,#N/A,FALSE,"조골재"}</definedName>
    <definedName name="jytrtysr" localSheetId="41" hidden="1">{#N/A,#N/A,FALSE,"조골재"}</definedName>
    <definedName name="jytrtysr" localSheetId="26" hidden="1">{#N/A,#N/A,FALSE,"조골재"}</definedName>
    <definedName name="jytrtysr" localSheetId="45" hidden="1">{#N/A,#N/A,FALSE,"조골재"}</definedName>
    <definedName name="jytrtysr" localSheetId="50" hidden="1">{#N/A,#N/A,FALSE,"조골재"}</definedName>
    <definedName name="jytrtysr" localSheetId="29" hidden="1">{#N/A,#N/A,FALSE,"조골재"}</definedName>
    <definedName name="jytrtysr" localSheetId="42" hidden="1">{#N/A,#N/A,FALSE,"조골재"}</definedName>
    <definedName name="jytrtysr" hidden="1">{#N/A,#N/A,FALSE,"조골재"}</definedName>
    <definedName name="J총뒷" localSheetId="2">[24]배수공!$AH$11</definedName>
    <definedName name="J총뒷" localSheetId="50">[25]배수공!$AH$11</definedName>
    <definedName name="J총뒷" localSheetId="43">[23]배수공!$AH$11</definedName>
    <definedName name="J총뒷">[44]배수공!$AH$11</definedName>
    <definedName name="J총콘" localSheetId="26">[45]배수공!$AL$11</definedName>
    <definedName name="J총콘" localSheetId="2">[46]배수공!$AL$11</definedName>
    <definedName name="J총콘" localSheetId="50">[45]배수공!$AL$11</definedName>
    <definedName name="J총콘" localSheetId="43">[47]배수공!$AL$11</definedName>
    <definedName name="J총콘">[47]배수공!$AL$11</definedName>
    <definedName name="J형옹벽" localSheetId="14">#REF!</definedName>
    <definedName name="J형옹벽" localSheetId="4">#REF!</definedName>
    <definedName name="J형옹벽" localSheetId="13">#REF!</definedName>
    <definedName name="J형옹벽" localSheetId="28">#REF!</definedName>
    <definedName name="J형옹벽" localSheetId="34">#REF!</definedName>
    <definedName name="J형옹벽" localSheetId="35">#REF!</definedName>
    <definedName name="J형옹벽" localSheetId="46">#REF!</definedName>
    <definedName name="J형옹벽" localSheetId="40">#REF!</definedName>
    <definedName name="J형옹벽" localSheetId="25">#REF!</definedName>
    <definedName name="J형옹벽" localSheetId="26">#REF!</definedName>
    <definedName name="J형옹벽" localSheetId="44">#REF!</definedName>
    <definedName name="J형옹벽" localSheetId="50">#REF!</definedName>
    <definedName name="J형옹벽" localSheetId="42">#REF!</definedName>
    <definedName name="J형옹벽">#REF!</definedName>
    <definedName name="K" localSheetId="14">#REF!</definedName>
    <definedName name="K" localSheetId="4">#REF!</definedName>
    <definedName name="K" localSheetId="13">#REF!</definedName>
    <definedName name="K" localSheetId="28">#REF!</definedName>
    <definedName name="K" localSheetId="34">#REF!</definedName>
    <definedName name="K" localSheetId="35">#REF!</definedName>
    <definedName name="K" localSheetId="46">#REF!</definedName>
    <definedName name="K" localSheetId="40">#REF!</definedName>
    <definedName name="K" localSheetId="25">#REF!</definedName>
    <definedName name="K" localSheetId="26">#REF!</definedName>
    <definedName name="K" localSheetId="44">#REF!</definedName>
    <definedName name="K" localSheetId="50">#REF!</definedName>
    <definedName name="K" localSheetId="43">#REF!</definedName>
    <definedName name="K" localSheetId="42">#REF!</definedName>
    <definedName name="K">#REF!</definedName>
    <definedName name="KA" localSheetId="4">[5]법면블럭!#REF!</definedName>
    <definedName name="KA" localSheetId="13">[5]법면블럭!#REF!</definedName>
    <definedName name="KA" localSheetId="35">#REF!</definedName>
    <definedName name="KA" localSheetId="40">#REF!</definedName>
    <definedName name="KA" localSheetId="25">#REF!</definedName>
    <definedName name="KA" localSheetId="44">#REF!</definedName>
    <definedName name="KA" localSheetId="42">#REF!</definedName>
    <definedName name="KA">#REF!</definedName>
    <definedName name="Ka일" localSheetId="4">[5]법면블럭!#REF!</definedName>
    <definedName name="Ka일" localSheetId="13">[5]법면블럭!#REF!</definedName>
    <definedName name="Ka일" localSheetId="35">#REF!</definedName>
    <definedName name="Ka일" localSheetId="40">#REF!</definedName>
    <definedName name="Ka일" localSheetId="25">#REF!</definedName>
    <definedName name="Ka일" localSheetId="44">#REF!</definedName>
    <definedName name="Ka일" localSheetId="42">#REF!</definedName>
    <definedName name="Ka일">#REF!</definedName>
    <definedName name="Ka투" localSheetId="4">[13]법면블럭!#REF!</definedName>
    <definedName name="Ka투" localSheetId="13">[13]법면블럭!#REF!</definedName>
    <definedName name="Ka투" localSheetId="35">#REF!</definedName>
    <definedName name="Ka투" localSheetId="40">#REF!</definedName>
    <definedName name="Ka투" localSheetId="25">#REF!</definedName>
    <definedName name="Ka투" localSheetId="26">[14]법면블럭!#REF!</definedName>
    <definedName name="Ka투" localSheetId="44">#REF!</definedName>
    <definedName name="Ka투" localSheetId="42">#REF!</definedName>
    <definedName name="Ka투">#REF!</definedName>
    <definedName name="Kea" localSheetId="4">[13]법면블럭!#REF!</definedName>
    <definedName name="Kea" localSheetId="13">[13]법면블럭!#REF!</definedName>
    <definedName name="Kea" localSheetId="35">#REF!</definedName>
    <definedName name="Kea" localSheetId="40">#REF!</definedName>
    <definedName name="Kea" localSheetId="25">#REF!</definedName>
    <definedName name="Kea" localSheetId="26">[14]법면블럭!#REF!</definedName>
    <definedName name="Kea" localSheetId="44">#REF!</definedName>
    <definedName name="Kea" localSheetId="42">#REF!</definedName>
    <definedName name="Kea">#REF!</definedName>
    <definedName name="Kh" localSheetId="4">[13]법면블럭!#REF!</definedName>
    <definedName name="Kh" localSheetId="13">[13]법면블럭!#REF!</definedName>
    <definedName name="Kh" localSheetId="35">#REF!</definedName>
    <definedName name="Kh" localSheetId="40">#REF!</definedName>
    <definedName name="Kh" localSheetId="25">#REF!</definedName>
    <definedName name="Kh" localSheetId="26">[14]법면블럭!#REF!</definedName>
    <definedName name="Kh" localSheetId="44">#REF!</definedName>
    <definedName name="Kh" localSheetId="42">#REF!</definedName>
    <definedName name="Kh">#REF!</definedName>
    <definedName name="kh014017641" localSheetId="4">#REF!</definedName>
    <definedName name="kh014017641" localSheetId="13">#REF!</definedName>
    <definedName name="kh014017641">#REF!</definedName>
    <definedName name="kh301948010" localSheetId="4">#REF!</definedName>
    <definedName name="kh301948010" localSheetId="13">#REF!</definedName>
    <definedName name="kh301948010">#REF!</definedName>
    <definedName name="kh774740099" localSheetId="4">#REF!</definedName>
    <definedName name="kh774740099" localSheetId="13">#REF!</definedName>
    <definedName name="kh774740099">#REF!</definedName>
    <definedName name="KI" localSheetId="38">BlankMacro1</definedName>
    <definedName name="KI" localSheetId="19">BlankMacro1</definedName>
    <definedName name="KI" localSheetId="20">BlankMacro1</definedName>
    <definedName name="KI" localSheetId="14">BlankMacro1</definedName>
    <definedName name="KI" localSheetId="4">BlankMacro1</definedName>
    <definedName name="KI" localSheetId="13">BlankMacro1</definedName>
    <definedName name="KI" localSheetId="28">BlankMacro1</definedName>
    <definedName name="KI" localSheetId="34">BlankMacro1</definedName>
    <definedName name="KI" localSheetId="35">BlankMacro1</definedName>
    <definedName name="KI" localSheetId="23">BlankMacro1</definedName>
    <definedName name="KI" localSheetId="46">BlankMacro1</definedName>
    <definedName name="KI" localSheetId="40">BlankMacro1</definedName>
    <definedName name="KI" localSheetId="3">BlankMacro1</definedName>
    <definedName name="KI" localSheetId="12">BlankMacro1</definedName>
    <definedName name="KI" localSheetId="15">BlankMacro1</definedName>
    <definedName name="KI" localSheetId="25">BlankMacro1</definedName>
    <definedName name="KI" localSheetId="26">BlankMacro1</definedName>
    <definedName name="KI" localSheetId="2">BlankMacro1</definedName>
    <definedName name="KI" localSheetId="44">BlankMacro1</definedName>
    <definedName name="KI" localSheetId="45">BlankMacro1</definedName>
    <definedName name="KI" localSheetId="50">BlankMacro1</definedName>
    <definedName name="KI" localSheetId="42">BlankMacro1</definedName>
    <definedName name="KI">BlankMacro1</definedName>
    <definedName name="kin" localSheetId="38" hidden="1">{#N/A,#N/A,FALSE,"혼합골재"}</definedName>
    <definedName name="kin" localSheetId="14" hidden="1">{#N/A,#N/A,FALSE,"혼합골재"}</definedName>
    <definedName name="kin" localSheetId="4" hidden="1">{#N/A,#N/A,FALSE,"혼합골재"}</definedName>
    <definedName name="kin" localSheetId="13" hidden="1">{#N/A,#N/A,FALSE,"혼합골재"}</definedName>
    <definedName name="kin" localSheetId="28" hidden="1">{#N/A,#N/A,FALSE,"혼합골재"}</definedName>
    <definedName name="kin" localSheetId="34" hidden="1">{#N/A,#N/A,FALSE,"혼합골재"}</definedName>
    <definedName name="kin" localSheetId="35" hidden="1">{#N/A,#N/A,FALSE,"혼합골재"}</definedName>
    <definedName name="kin" localSheetId="25" hidden="1">{#N/A,#N/A,FALSE,"혼합골재"}</definedName>
    <definedName name="kin" localSheetId="41" hidden="1">{#N/A,#N/A,FALSE,"혼합골재"}</definedName>
    <definedName name="kin" localSheetId="26" hidden="1">{#N/A,#N/A,FALSE,"혼합골재"}</definedName>
    <definedName name="kin" localSheetId="45" hidden="1">{#N/A,#N/A,FALSE,"혼합골재"}</definedName>
    <definedName name="kin" localSheetId="50" hidden="1">{#N/A,#N/A,FALSE,"혼합골재"}</definedName>
    <definedName name="kin" localSheetId="29" hidden="1">{#N/A,#N/A,FALSE,"혼합골재"}</definedName>
    <definedName name="kin" localSheetId="42" hidden="1">{#N/A,#N/A,FALSE,"혼합골재"}</definedName>
    <definedName name="kin" hidden="1">{#N/A,#N/A,FALSE,"혼합골재"}</definedName>
    <definedName name="KIU" localSheetId="38">BlankMacro1</definedName>
    <definedName name="KIU" localSheetId="19">BlankMacro1</definedName>
    <definedName name="KIU" localSheetId="20">BlankMacro1</definedName>
    <definedName name="KIU" localSheetId="14">BlankMacro1</definedName>
    <definedName name="KIU" localSheetId="4">BlankMacro1</definedName>
    <definedName name="KIU" localSheetId="13">BlankMacro1</definedName>
    <definedName name="KIU" localSheetId="28">BlankMacro1</definedName>
    <definedName name="KIU" localSheetId="34">BlankMacro1</definedName>
    <definedName name="KIU" localSheetId="35">BlankMacro1</definedName>
    <definedName name="KIU" localSheetId="23">BlankMacro1</definedName>
    <definedName name="KIU" localSheetId="46">BlankMacro1</definedName>
    <definedName name="KIU" localSheetId="40">BlankMacro1</definedName>
    <definedName name="KIU" localSheetId="3">BlankMacro1</definedName>
    <definedName name="KIU" localSheetId="12">BlankMacro1</definedName>
    <definedName name="KIU" localSheetId="15">BlankMacro1</definedName>
    <definedName name="KIU" localSheetId="25">BlankMacro1</definedName>
    <definedName name="KIU" localSheetId="26">BlankMacro1</definedName>
    <definedName name="KIU" localSheetId="2">BlankMacro1</definedName>
    <definedName name="KIU" localSheetId="44">BlankMacro1</definedName>
    <definedName name="KIU" localSheetId="45">BlankMacro1</definedName>
    <definedName name="KIU" localSheetId="50">BlankMacro1</definedName>
    <definedName name="KIU" localSheetId="42">BlankMacro1</definedName>
    <definedName name="KIU">BlankMacro1</definedName>
    <definedName name="kj" localSheetId="38" hidden="1">{#N/A,#N/A,FALSE,"운반시간"}</definedName>
    <definedName name="kj" localSheetId="14" hidden="1">{#N/A,#N/A,FALSE,"운반시간"}</definedName>
    <definedName name="kj" localSheetId="4" hidden="1">{#N/A,#N/A,FALSE,"운반시간"}</definedName>
    <definedName name="kj" localSheetId="13" hidden="1">{#N/A,#N/A,FALSE,"운반시간"}</definedName>
    <definedName name="kj" localSheetId="28" hidden="1">{#N/A,#N/A,FALSE,"운반시간"}</definedName>
    <definedName name="kj" localSheetId="34" hidden="1">{#N/A,#N/A,FALSE,"운반시간"}</definedName>
    <definedName name="kj" localSheetId="35" hidden="1">{#N/A,#N/A,FALSE,"운반시간"}</definedName>
    <definedName name="kj" localSheetId="25" hidden="1">{#N/A,#N/A,FALSE,"운반시간"}</definedName>
    <definedName name="kj" localSheetId="41" hidden="1">{#N/A,#N/A,FALSE,"운반시간"}</definedName>
    <definedName name="kj" localSheetId="26" hidden="1">{#N/A,#N/A,FALSE,"운반시간"}</definedName>
    <definedName name="kj" localSheetId="45" hidden="1">{#N/A,#N/A,FALSE,"운반시간"}</definedName>
    <definedName name="kj" localSheetId="50" hidden="1">{#N/A,#N/A,FALSE,"운반시간"}</definedName>
    <definedName name="kj" localSheetId="29" hidden="1">{#N/A,#N/A,FALSE,"운반시간"}</definedName>
    <definedName name="kj" localSheetId="42" hidden="1">{#N/A,#N/A,FALSE,"운반시간"}</definedName>
    <definedName name="kj" hidden="1">{#N/A,#N/A,FALSE,"운반시간"}</definedName>
    <definedName name="KJHGHGGTG" localSheetId="4">[13]법면블럭!#REF!</definedName>
    <definedName name="KJHGHGGTG" localSheetId="13">[13]법면블럭!#REF!</definedName>
    <definedName name="KJHGHGGTG" localSheetId="28">#REF!</definedName>
    <definedName name="KJHGHGGTG" localSheetId="35">#REF!</definedName>
    <definedName name="KJHGHGGTG" localSheetId="40">#REF!</definedName>
    <definedName name="KJHGHGGTG" localSheetId="25">#REF!</definedName>
    <definedName name="KJHGHGGTG" localSheetId="26">[14]법면블럭!#REF!</definedName>
    <definedName name="KJHGHGGTG" localSheetId="44">#REF!</definedName>
    <definedName name="KJHGHGGTG" localSheetId="42">#REF!</definedName>
    <definedName name="KJHGHGGTG">#REF!</definedName>
    <definedName name="kjj" localSheetId="38" hidden="1">{#N/A,#N/A,FALSE,"조골재"}</definedName>
    <definedName name="kjj" localSheetId="14" hidden="1">{#N/A,#N/A,FALSE,"조골재"}</definedName>
    <definedName name="kjj" localSheetId="4" hidden="1">{#N/A,#N/A,FALSE,"조골재"}</definedName>
    <definedName name="kjj" localSheetId="13" hidden="1">{#N/A,#N/A,FALSE,"조골재"}</definedName>
    <definedName name="kjj" localSheetId="28" hidden="1">{#N/A,#N/A,FALSE,"조골재"}</definedName>
    <definedName name="kjj" localSheetId="34" hidden="1">{#N/A,#N/A,FALSE,"조골재"}</definedName>
    <definedName name="kjj" localSheetId="35" hidden="1">{#N/A,#N/A,FALSE,"조골재"}</definedName>
    <definedName name="kjj" localSheetId="25" hidden="1">{#N/A,#N/A,FALSE,"조골재"}</definedName>
    <definedName name="kjj" localSheetId="41" hidden="1">{#N/A,#N/A,FALSE,"조골재"}</definedName>
    <definedName name="kjj" localSheetId="26" hidden="1">{#N/A,#N/A,FALSE,"조골재"}</definedName>
    <definedName name="kjj" localSheetId="45" hidden="1">{#N/A,#N/A,FALSE,"조골재"}</definedName>
    <definedName name="kjj" localSheetId="50" hidden="1">{#N/A,#N/A,FALSE,"조골재"}</definedName>
    <definedName name="kjj" localSheetId="29" hidden="1">{#N/A,#N/A,FALSE,"조골재"}</definedName>
    <definedName name="kjj" localSheetId="42" hidden="1">{#N/A,#N/A,FALSE,"조골재"}</definedName>
    <definedName name="kjj" hidden="1">{#N/A,#N/A,FALSE,"조골재"}</definedName>
    <definedName name="kjjjjj" localSheetId="14" hidden="1">#REF!</definedName>
    <definedName name="kjjjjj" localSheetId="4" hidden="1">#REF!</definedName>
    <definedName name="kjjjjj" localSheetId="13" hidden="1">#REF!</definedName>
    <definedName name="kjjjjj" localSheetId="28" hidden="1">#REF!</definedName>
    <definedName name="kjjjjj" localSheetId="34" hidden="1">#REF!</definedName>
    <definedName name="kjjjjj" localSheetId="35" hidden="1">#REF!</definedName>
    <definedName name="kjjjjj" localSheetId="46" hidden="1">#REF!</definedName>
    <definedName name="kjjjjj" localSheetId="40" hidden="1">#REF!</definedName>
    <definedName name="kjjjjj" localSheetId="25" hidden="1">#REF!</definedName>
    <definedName name="kjjjjj" localSheetId="41" hidden="1">#REF!</definedName>
    <definedName name="kjjjjj" localSheetId="26" hidden="1">#REF!</definedName>
    <definedName name="kjjjjj" localSheetId="44" hidden="1">#REF!</definedName>
    <definedName name="kjjjjj" localSheetId="45" hidden="1">#REF!</definedName>
    <definedName name="kjjjjj" localSheetId="29" hidden="1">#REF!</definedName>
    <definedName name="kjjjjj" localSheetId="42" hidden="1">#REF!</definedName>
    <definedName name="kjjjjj" hidden="1">#REF!</definedName>
    <definedName name="KJK" localSheetId="4">#REF!</definedName>
    <definedName name="KJK" localSheetId="13">#REF!</definedName>
    <definedName name="KJK" localSheetId="28">#REF!</definedName>
    <definedName name="KJK" localSheetId="34">#REF!</definedName>
    <definedName name="KJK" localSheetId="35">#REF!</definedName>
    <definedName name="KJK" localSheetId="46">#REF!</definedName>
    <definedName name="KJK" localSheetId="40">#REF!</definedName>
    <definedName name="KJK" localSheetId="25">#REF!</definedName>
    <definedName name="KJK" localSheetId="26">#REF!</definedName>
    <definedName name="KJK" localSheetId="44">#REF!</definedName>
    <definedName name="KJK" localSheetId="42">#REF!</definedName>
    <definedName name="KJK">#REF!</definedName>
    <definedName name="kk" localSheetId="38" hidden="1">{#N/A,#N/A,FALSE,"구조2"}</definedName>
    <definedName name="kk" localSheetId="14" hidden="1">{#N/A,#N/A,FALSE,"구조2"}</definedName>
    <definedName name="kk" localSheetId="4" hidden="1">{#N/A,#N/A,FALSE,"구조2"}</definedName>
    <definedName name="kk" localSheetId="13" hidden="1">{#N/A,#N/A,FALSE,"구조2"}</definedName>
    <definedName name="kk" localSheetId="28" hidden="1">{#N/A,#N/A,FALSE,"구조2"}</definedName>
    <definedName name="kk" localSheetId="34" hidden="1">{#N/A,#N/A,FALSE,"구조2"}</definedName>
    <definedName name="kk" localSheetId="35" hidden="1">{#N/A,#N/A,FALSE,"구조2"}</definedName>
    <definedName name="kk" localSheetId="25" hidden="1">{#N/A,#N/A,FALSE,"구조2"}</definedName>
    <definedName name="kk" localSheetId="41" hidden="1">{#N/A,#N/A,FALSE,"구조2"}</definedName>
    <definedName name="KK" localSheetId="26">{#N/A,#N/A,FALSE,"구조2"}</definedName>
    <definedName name="kk" localSheetId="45" hidden="1">{#N/A,#N/A,FALSE,"구조2"}</definedName>
    <definedName name="kk" localSheetId="50" hidden="1">{#N/A,#N/A,FALSE,"구조2"}</definedName>
    <definedName name="kk" localSheetId="29" hidden="1">{#N/A,#N/A,FALSE,"구조2"}</definedName>
    <definedName name="kk" localSheetId="42" hidden="1">{#N/A,#N/A,FALSE,"구조2"}</definedName>
    <definedName name="kk" hidden="1">{#N/A,#N/A,FALSE,"구조2"}</definedName>
    <definedName name="KKK" localSheetId="14" hidden="1">[48]날개벽수량표!#REF!</definedName>
    <definedName name="KKK" localSheetId="4" hidden="1">[40]날개벽수량표!#REF!</definedName>
    <definedName name="KKK" localSheetId="13" hidden="1">[40]날개벽수량표!#REF!</definedName>
    <definedName name="KKK" localSheetId="33" hidden="1">[40]날개벽수량표!#REF!</definedName>
    <definedName name="KKK" localSheetId="34" hidden="1">[49]날개벽수량표!#REF!</definedName>
    <definedName name="KKK" localSheetId="35" hidden="1">[49]날개벽수량표!#REF!</definedName>
    <definedName name="KKK" localSheetId="46" hidden="1">[48]날개벽수량표!#REF!</definedName>
    <definedName name="KKK" localSheetId="40" hidden="1">[40]날개벽수량표!#REF!</definedName>
    <definedName name="KKK" localSheetId="32" hidden="1">[40]날개벽수량표!#REF!</definedName>
    <definedName name="KKK" localSheetId="41" hidden="1">[48]날개벽수량표!#REF!</definedName>
    <definedName name="KKK" localSheetId="26" hidden="1">[40]날개벽수량표!#REF!</definedName>
    <definedName name="KKK" localSheetId="2">#REF!</definedName>
    <definedName name="KKK" localSheetId="44" hidden="1">[48]날개벽수량표!#REF!</definedName>
    <definedName name="KKK" localSheetId="45" hidden="1">[48]날개벽수량표!#REF!</definedName>
    <definedName name="KKK" localSheetId="52" hidden="1">[48]날개벽수량표!#REF!</definedName>
    <definedName name="KKK" localSheetId="43">#REF!</definedName>
    <definedName name="KKK" localSheetId="29" hidden="1">[40]날개벽수량표!#REF!</definedName>
    <definedName name="KKK" localSheetId="42" hidden="1">[48]날개벽수량표!#REF!</definedName>
    <definedName name="KKK" hidden="1">[40]날개벽수량표!#REF!</definedName>
    <definedName name="kkkkk" localSheetId="14" hidden="1">[49]날개벽수량표!#REF!</definedName>
    <definedName name="kkkkk" localSheetId="4" hidden="1">[48]날개벽수량표!#REF!</definedName>
    <definedName name="kkkkk" localSheetId="13" hidden="1">[48]날개벽수량표!#REF!</definedName>
    <definedName name="kkkkk" localSheetId="33" hidden="1">[48]날개벽수량표!#REF!</definedName>
    <definedName name="kkkkk" localSheetId="34" hidden="1">[49]날개벽수량표!#REF!</definedName>
    <definedName name="kkkkk" localSheetId="35" hidden="1">[49]날개벽수량표!#REF!</definedName>
    <definedName name="kkkkk" localSheetId="51" hidden="1">[49]날개벽수량표!#REF!</definedName>
    <definedName name="kkkkk" localSheetId="46" hidden="1">[49]날개벽수량표!#REF!</definedName>
    <definedName name="kkkkk" localSheetId="40" hidden="1">[48]날개벽수량표!#REF!</definedName>
    <definedName name="kkkkk" localSheetId="32" hidden="1">[48]날개벽수량표!#REF!</definedName>
    <definedName name="kkkkk" localSheetId="41" hidden="1">[49]날개벽수량표!#REF!</definedName>
    <definedName name="kkkkk" localSheetId="26" hidden="1">[48]날개벽수량표!#REF!</definedName>
    <definedName name="kkkkk" localSheetId="44" hidden="1">[49]날개벽수량표!#REF!</definedName>
    <definedName name="kkkkk" localSheetId="45" hidden="1">[49]날개벽수량표!#REF!</definedName>
    <definedName name="kkkkk" localSheetId="52" hidden="1">[49]날개벽수량표!#REF!</definedName>
    <definedName name="kkkkk" localSheetId="29" hidden="1">[48]날개벽수량표!#REF!</definedName>
    <definedName name="kkkkk" localSheetId="42" hidden="1">[49]날개벽수량표!#REF!</definedName>
    <definedName name="kkkkk" hidden="1">[48]날개벽수량표!#REF!</definedName>
    <definedName name="KKKKKK" localSheetId="4">#REF!</definedName>
    <definedName name="KKKKKK" localSheetId="13">#REF!</definedName>
    <definedName name="KKKKKK" localSheetId="28">#REF!</definedName>
    <definedName name="KKKKKK" localSheetId="34">#REF!</definedName>
    <definedName name="KKKKKK" localSheetId="35">#REF!</definedName>
    <definedName name="KKKKKK" localSheetId="46">#REF!</definedName>
    <definedName name="KKKKKK" localSheetId="40">#REF!</definedName>
    <definedName name="KKKKKK" localSheetId="25">#REF!</definedName>
    <definedName name="KKKKKK" localSheetId="26">#REF!</definedName>
    <definedName name="KKKKKK" localSheetId="44">#REF!</definedName>
    <definedName name="KKKKKK" localSheetId="45">#REF!</definedName>
    <definedName name="KKKKKK" localSheetId="50">#REF!</definedName>
    <definedName name="KKKKKK" localSheetId="42">#REF!</definedName>
    <definedName name="KKKKKK">#REF!</definedName>
    <definedName name="kl" localSheetId="38" hidden="1">{#N/A,#N/A,FALSE,"단가표지"}</definedName>
    <definedName name="kl" localSheetId="14" hidden="1">{#N/A,#N/A,FALSE,"단가표지"}</definedName>
    <definedName name="kl" localSheetId="4" hidden="1">{#N/A,#N/A,FALSE,"단가표지"}</definedName>
    <definedName name="kl" localSheetId="13" hidden="1">{#N/A,#N/A,FALSE,"단가표지"}</definedName>
    <definedName name="kl" localSheetId="28" hidden="1">{#N/A,#N/A,FALSE,"단가표지"}</definedName>
    <definedName name="kl" localSheetId="34" hidden="1">{#N/A,#N/A,FALSE,"단가표지"}</definedName>
    <definedName name="kl" localSheetId="35" hidden="1">{#N/A,#N/A,FALSE,"단가표지"}</definedName>
    <definedName name="kl" localSheetId="25" hidden="1">{#N/A,#N/A,FALSE,"단가표지"}</definedName>
    <definedName name="kl" localSheetId="41" hidden="1">{#N/A,#N/A,FALSE,"단가표지"}</definedName>
    <definedName name="kl" localSheetId="26" hidden="1">{#N/A,#N/A,FALSE,"단가표지"}</definedName>
    <definedName name="kl" localSheetId="45" hidden="1">{#N/A,#N/A,FALSE,"단가표지"}</definedName>
    <definedName name="kl" localSheetId="50" hidden="1">{#N/A,#N/A,FALSE,"단가표지"}</definedName>
    <definedName name="kl" localSheetId="29" hidden="1">{#N/A,#N/A,FALSE,"단가표지"}</definedName>
    <definedName name="kl" localSheetId="42" hidden="1">{#N/A,#N/A,FALSE,"단가표지"}</definedName>
    <definedName name="kl" hidden="1">{#N/A,#N/A,FALSE,"단가표지"}</definedName>
    <definedName name="klkkk" localSheetId="14" hidden="1">[50]날개벽수량표!#REF!</definedName>
    <definedName name="klkkk" localSheetId="4" hidden="1">[49]날개벽수량표!#REF!</definedName>
    <definedName name="klkkk" localSheetId="13" hidden="1">[49]날개벽수량표!#REF!</definedName>
    <definedName name="klkkk" localSheetId="34" hidden="1">[50]날개벽수량표!#REF!</definedName>
    <definedName name="klkkk" localSheetId="35" hidden="1">[50]날개벽수량표!#REF!</definedName>
    <definedName name="klkkk" localSheetId="51" hidden="1">[50]날개벽수량표!#REF!</definedName>
    <definedName name="klkkk" localSheetId="46" hidden="1">[50]날개벽수량표!#REF!</definedName>
    <definedName name="klkkk" localSheetId="40" hidden="1">[49]날개벽수량표!#REF!</definedName>
    <definedName name="klkkk" localSheetId="32" hidden="1">[49]날개벽수량표!#REF!</definedName>
    <definedName name="klkkk" localSheetId="41" hidden="1">[50]날개벽수량표!#REF!</definedName>
    <definedName name="klkkk" localSheetId="26" hidden="1">[49]날개벽수량표!#REF!</definedName>
    <definedName name="klkkk" localSheetId="44" hidden="1">[50]날개벽수량표!#REF!</definedName>
    <definedName name="klkkk" localSheetId="45" hidden="1">[50]날개벽수량표!#REF!</definedName>
    <definedName name="klkkk" localSheetId="52" hidden="1">[50]날개벽수량표!#REF!</definedName>
    <definedName name="klkkk" localSheetId="29" hidden="1">[49]날개벽수량표!#REF!</definedName>
    <definedName name="klkkk" localSheetId="42" hidden="1">[50]날개벽수량표!#REF!</definedName>
    <definedName name="klkkk" hidden="1">[49]날개벽수량표!#REF!</definedName>
    <definedName name="knj" localSheetId="38" hidden="1">{#N/A,#N/A,FALSE,"혼합골재"}</definedName>
    <definedName name="knj" localSheetId="14" hidden="1">{#N/A,#N/A,FALSE,"혼합골재"}</definedName>
    <definedName name="knj" localSheetId="4" hidden="1">{#N/A,#N/A,FALSE,"혼합골재"}</definedName>
    <definedName name="knj" localSheetId="13" hidden="1">{#N/A,#N/A,FALSE,"혼합골재"}</definedName>
    <definedName name="knj" localSheetId="28" hidden="1">{#N/A,#N/A,FALSE,"혼합골재"}</definedName>
    <definedName name="knj" localSheetId="34" hidden="1">{#N/A,#N/A,FALSE,"혼합골재"}</definedName>
    <definedName name="knj" localSheetId="35" hidden="1">{#N/A,#N/A,FALSE,"혼합골재"}</definedName>
    <definedName name="knj" localSheetId="25" hidden="1">{#N/A,#N/A,FALSE,"혼합골재"}</definedName>
    <definedName name="knj" localSheetId="41" hidden="1">{#N/A,#N/A,FALSE,"혼합골재"}</definedName>
    <definedName name="knj" localSheetId="26" hidden="1">{#N/A,#N/A,FALSE,"혼합골재"}</definedName>
    <definedName name="knj" localSheetId="45" hidden="1">{#N/A,#N/A,FALSE,"혼합골재"}</definedName>
    <definedName name="knj" localSheetId="50" hidden="1">{#N/A,#N/A,FALSE,"혼합골재"}</definedName>
    <definedName name="knj" localSheetId="29" hidden="1">{#N/A,#N/A,FALSE,"혼합골재"}</definedName>
    <definedName name="knj" localSheetId="42" hidden="1">{#N/A,#N/A,FALSE,"혼합골재"}</definedName>
    <definedName name="knj" hidden="1">{#N/A,#N/A,FALSE,"혼합골재"}</definedName>
    <definedName name="Ko" localSheetId="4">[13]법면블럭!#REF!</definedName>
    <definedName name="Ko" localSheetId="13">[13]법면블럭!#REF!</definedName>
    <definedName name="Ko" localSheetId="28">#REF!</definedName>
    <definedName name="Ko" localSheetId="35">#REF!</definedName>
    <definedName name="Ko" localSheetId="40">#REF!</definedName>
    <definedName name="Ko" localSheetId="25">#REF!</definedName>
    <definedName name="Ko" localSheetId="26">[14]법면블럭!#REF!</definedName>
    <definedName name="Ko" localSheetId="44">#REF!</definedName>
    <definedName name="Ko" localSheetId="42">#REF!</definedName>
    <definedName name="Ko">#REF!</definedName>
    <definedName name="ksad" localSheetId="38" hidden="1">{#N/A,#N/A,FALSE,"토공2"}</definedName>
    <definedName name="ksad" localSheetId="14" hidden="1">{#N/A,#N/A,FALSE,"토공2"}</definedName>
    <definedName name="ksad" localSheetId="4" hidden="1">{#N/A,#N/A,FALSE,"토공2"}</definedName>
    <definedName name="ksad" localSheetId="13" hidden="1">{#N/A,#N/A,FALSE,"토공2"}</definedName>
    <definedName name="ksad" localSheetId="28" hidden="1">{#N/A,#N/A,FALSE,"토공2"}</definedName>
    <definedName name="ksad" localSheetId="34" hidden="1">{#N/A,#N/A,FALSE,"토공2"}</definedName>
    <definedName name="ksad" localSheetId="35" hidden="1">{#N/A,#N/A,FALSE,"토공2"}</definedName>
    <definedName name="ksad" localSheetId="25" hidden="1">{#N/A,#N/A,FALSE,"토공2"}</definedName>
    <definedName name="ksad" localSheetId="41" hidden="1">{#N/A,#N/A,FALSE,"토공2"}</definedName>
    <definedName name="ksad" localSheetId="26" hidden="1">{#N/A,#N/A,FALSE,"토공2"}</definedName>
    <definedName name="ksad" localSheetId="45" hidden="1">{#N/A,#N/A,FALSE,"토공2"}</definedName>
    <definedName name="ksad" localSheetId="50" hidden="1">{#N/A,#N/A,FALSE,"토공2"}</definedName>
    <definedName name="ksad" localSheetId="29" hidden="1">{#N/A,#N/A,FALSE,"토공2"}</definedName>
    <definedName name="ksad" localSheetId="42" hidden="1">{#N/A,#N/A,FALSE,"토공2"}</definedName>
    <definedName name="ksad" hidden="1">{#N/A,#N/A,FALSE,"토공2"}</definedName>
    <definedName name="ktf" localSheetId="14" hidden="1">#REF!</definedName>
    <definedName name="ktf" localSheetId="4" hidden="1">#REF!</definedName>
    <definedName name="ktf" localSheetId="13" hidden="1">#REF!</definedName>
    <definedName name="ktf" localSheetId="28" hidden="1">#REF!</definedName>
    <definedName name="ktf" localSheetId="34" hidden="1">#REF!</definedName>
    <definedName name="ktf" localSheetId="35" hidden="1">#REF!</definedName>
    <definedName name="ktf" localSheetId="46" hidden="1">#REF!</definedName>
    <definedName name="ktf" localSheetId="40" hidden="1">#REF!</definedName>
    <definedName name="ktf" localSheetId="25" hidden="1">#REF!</definedName>
    <definedName name="ktf" localSheetId="41" hidden="1">#REF!</definedName>
    <definedName name="ktf" localSheetId="26" hidden="1">#REF!</definedName>
    <definedName name="ktf" localSheetId="44" hidden="1">#REF!</definedName>
    <definedName name="ktf" localSheetId="45" hidden="1">#REF!</definedName>
    <definedName name="ktf" localSheetId="29" hidden="1">#REF!</definedName>
    <definedName name="ktf" localSheetId="42" hidden="1">#REF!</definedName>
    <definedName name="ktf" hidden="1">#REF!</definedName>
    <definedName name="kty" localSheetId="14" hidden="1">#REF!</definedName>
    <definedName name="kty" localSheetId="4" hidden="1">#REF!</definedName>
    <definedName name="kty" localSheetId="13" hidden="1">#REF!</definedName>
    <definedName name="kty" localSheetId="28" hidden="1">#REF!</definedName>
    <definedName name="kty" localSheetId="34" hidden="1">#REF!</definedName>
    <definedName name="kty" localSheetId="35" hidden="1">#REF!</definedName>
    <definedName name="kty" localSheetId="46" hidden="1">#REF!</definedName>
    <definedName name="kty" localSheetId="40" hidden="1">#REF!</definedName>
    <definedName name="kty" localSheetId="25" hidden="1">#REF!</definedName>
    <definedName name="kty" localSheetId="41" hidden="1">#REF!</definedName>
    <definedName name="kty" localSheetId="26" hidden="1">#REF!</definedName>
    <definedName name="kty" localSheetId="44" hidden="1">#REF!</definedName>
    <definedName name="kty" localSheetId="45" hidden="1">#REF!</definedName>
    <definedName name="kty" localSheetId="29" hidden="1">#REF!</definedName>
    <definedName name="kty" localSheetId="42" hidden="1">#REF!</definedName>
    <definedName name="kty" hidden="1">#REF!</definedName>
    <definedName name="KU" localSheetId="38">BlankMacro1</definedName>
    <definedName name="KU" localSheetId="19">BlankMacro1</definedName>
    <definedName name="KU" localSheetId="20">BlankMacro1</definedName>
    <definedName name="KU" localSheetId="14">BlankMacro1</definedName>
    <definedName name="KU" localSheetId="4">BlankMacro1</definedName>
    <definedName name="KU" localSheetId="13">BlankMacro1</definedName>
    <definedName name="KU" localSheetId="28">BlankMacro1</definedName>
    <definedName name="KU" localSheetId="34">BlankMacro1</definedName>
    <definedName name="KU" localSheetId="35">BlankMacro1</definedName>
    <definedName name="KU" localSheetId="23">BlankMacro1</definedName>
    <definedName name="KU" localSheetId="46">BlankMacro1</definedName>
    <definedName name="KU" localSheetId="40">BlankMacro1</definedName>
    <definedName name="KU" localSheetId="3">BlankMacro1</definedName>
    <definedName name="KU" localSheetId="12">BlankMacro1</definedName>
    <definedName name="KU" localSheetId="15">BlankMacro1</definedName>
    <definedName name="KU" localSheetId="25">BlankMacro1</definedName>
    <definedName name="KU" localSheetId="26">BlankMacro1</definedName>
    <definedName name="KU" localSheetId="2">BlankMacro1</definedName>
    <definedName name="KU" localSheetId="44">BlankMacro1</definedName>
    <definedName name="KU" localSheetId="45">BlankMacro1</definedName>
    <definedName name="KU" localSheetId="50">BlankMacro1</definedName>
    <definedName name="KU" localSheetId="42">BlankMacro1</definedName>
    <definedName name="KU">BlankMacro1</definedName>
    <definedName name="Kv" localSheetId="4">[13]법면블럭!#REF!</definedName>
    <definedName name="Kv" localSheetId="13">[13]법면블럭!#REF!</definedName>
    <definedName name="Kv" localSheetId="28">#REF!</definedName>
    <definedName name="Kv" localSheetId="35">#REF!</definedName>
    <definedName name="Kv" localSheetId="40">#REF!</definedName>
    <definedName name="Kv" localSheetId="25">#REF!</definedName>
    <definedName name="Kv" localSheetId="26">[14]법면블럭!#REF!</definedName>
    <definedName name="Kv" localSheetId="44">#REF!</definedName>
    <definedName name="Kv" localSheetId="42">#REF!</definedName>
    <definedName name="Kv">#REF!</definedName>
    <definedName name="kytjnjr" localSheetId="38" hidden="1">{#N/A,#N/A,FALSE,"토공2"}</definedName>
    <definedName name="kytjnjr" localSheetId="14" hidden="1">{#N/A,#N/A,FALSE,"토공2"}</definedName>
    <definedName name="kytjnjr" localSheetId="4" hidden="1">{#N/A,#N/A,FALSE,"토공2"}</definedName>
    <definedName name="kytjnjr" localSheetId="13" hidden="1">{#N/A,#N/A,FALSE,"토공2"}</definedName>
    <definedName name="kytjnjr" localSheetId="28" hidden="1">{#N/A,#N/A,FALSE,"토공2"}</definedName>
    <definedName name="kytjnjr" localSheetId="34" hidden="1">{#N/A,#N/A,FALSE,"토공2"}</definedName>
    <definedName name="kytjnjr" localSheetId="35" hidden="1">{#N/A,#N/A,FALSE,"토공2"}</definedName>
    <definedName name="kytjnjr" localSheetId="25" hidden="1">{#N/A,#N/A,FALSE,"토공2"}</definedName>
    <definedName name="kytjnjr" localSheetId="41" hidden="1">{#N/A,#N/A,FALSE,"토공2"}</definedName>
    <definedName name="kytjnjr" localSheetId="26" hidden="1">{#N/A,#N/A,FALSE,"토공2"}</definedName>
    <definedName name="kytjnjr" localSheetId="45" hidden="1">{#N/A,#N/A,FALSE,"토공2"}</definedName>
    <definedName name="kytjnjr" localSheetId="50" hidden="1">{#N/A,#N/A,FALSE,"토공2"}</definedName>
    <definedName name="kytjnjr" localSheetId="29" hidden="1">{#N/A,#N/A,FALSE,"토공2"}</definedName>
    <definedName name="kytjnjr" localSheetId="42" hidden="1">{#N/A,#N/A,FALSE,"토공2"}</definedName>
    <definedName name="kytjnjr" hidden="1">{#N/A,#N/A,FALSE,"토공2"}</definedName>
    <definedName name="L" localSheetId="14">#REF!</definedName>
    <definedName name="L" localSheetId="4">#REF!</definedName>
    <definedName name="L" localSheetId="13">#REF!</definedName>
    <definedName name="L" localSheetId="35">#REF!</definedName>
    <definedName name="L" localSheetId="46">#REF!</definedName>
    <definedName name="L" localSheetId="40">#REF!</definedName>
    <definedName name="L" localSheetId="3">#REF!</definedName>
    <definedName name="L" localSheetId="12">#REF!</definedName>
    <definedName name="L" localSheetId="15">#REF!</definedName>
    <definedName name="L" localSheetId="25">#REF!</definedName>
    <definedName name="L" localSheetId="26">#REF!</definedName>
    <definedName name="L" localSheetId="44">#REF!</definedName>
    <definedName name="L" localSheetId="50">#REF!</definedName>
    <definedName name="L" localSheetId="43">#REF!</definedName>
    <definedName name="L" localSheetId="42">#REF!</definedName>
    <definedName name="L">#REF!</definedName>
    <definedName name="L1A1P" localSheetId="14">#REF!</definedName>
    <definedName name="L1A1P" localSheetId="4">#REF!</definedName>
    <definedName name="L1A1P" localSheetId="13">#REF!</definedName>
    <definedName name="L1A1P" localSheetId="34">#REF!</definedName>
    <definedName name="L1A1P" localSheetId="35">#REF!</definedName>
    <definedName name="L1A1P" localSheetId="46">#REF!</definedName>
    <definedName name="L1A1P" localSheetId="40">#REF!</definedName>
    <definedName name="L1A1P" localSheetId="3">#REF!</definedName>
    <definedName name="L1A1P" localSheetId="12">#REF!</definedName>
    <definedName name="L1A1P" localSheetId="15">#REF!</definedName>
    <definedName name="L1A1P" localSheetId="25">#REF!</definedName>
    <definedName name="L1A1P" localSheetId="26">#REF!</definedName>
    <definedName name="L1A1P" localSheetId="44">#REF!</definedName>
    <definedName name="L1A1P" localSheetId="43">#REF!</definedName>
    <definedName name="L1A1P" localSheetId="42">#REF!</definedName>
    <definedName name="L1A1P">#REF!</definedName>
    <definedName name="l1a1t" localSheetId="14">#REF!</definedName>
    <definedName name="l1a1t" localSheetId="4">#REF!</definedName>
    <definedName name="l1a1t" localSheetId="13">#REF!</definedName>
    <definedName name="l1a1t" localSheetId="34">#REF!</definedName>
    <definedName name="l1a1t" localSheetId="35">#REF!</definedName>
    <definedName name="l1a1t" localSheetId="46">#REF!</definedName>
    <definedName name="l1a1t" localSheetId="40">#REF!</definedName>
    <definedName name="l1a1t" localSheetId="3">#REF!</definedName>
    <definedName name="l1a1t" localSheetId="12">#REF!</definedName>
    <definedName name="l1a1t" localSheetId="15">#REF!</definedName>
    <definedName name="l1a1t" localSheetId="25">#REF!</definedName>
    <definedName name="l1a1t" localSheetId="26">#REF!</definedName>
    <definedName name="l1a1t" localSheetId="44">#REF!</definedName>
    <definedName name="l1a1t" localSheetId="43">#REF!</definedName>
    <definedName name="l1a1t" localSheetId="42">#REF!</definedName>
    <definedName name="l1a1t">#REF!</definedName>
    <definedName name="l1a2p" localSheetId="14">#REF!</definedName>
    <definedName name="l1a2p" localSheetId="4">#REF!</definedName>
    <definedName name="l1a2p" localSheetId="13">#REF!</definedName>
    <definedName name="l1a2p" localSheetId="34">#REF!</definedName>
    <definedName name="l1a2p" localSheetId="35">#REF!</definedName>
    <definedName name="l1a2p" localSheetId="46">#REF!</definedName>
    <definedName name="l1a2p" localSheetId="40">#REF!</definedName>
    <definedName name="l1a2p" localSheetId="3">#REF!</definedName>
    <definedName name="l1a2p" localSheetId="12">#REF!</definedName>
    <definedName name="l1a2p" localSheetId="15">#REF!</definedName>
    <definedName name="l1a2p" localSheetId="25">#REF!</definedName>
    <definedName name="l1a2p" localSheetId="26">#REF!</definedName>
    <definedName name="l1a2p" localSheetId="44">#REF!</definedName>
    <definedName name="l1a2p" localSheetId="43">#REF!</definedName>
    <definedName name="l1a2p" localSheetId="42">#REF!</definedName>
    <definedName name="l1a2p">#REF!</definedName>
    <definedName name="l1a2t" localSheetId="14">#REF!</definedName>
    <definedName name="l1a2t" localSheetId="4">#REF!</definedName>
    <definedName name="l1a2t" localSheetId="13">#REF!</definedName>
    <definedName name="l1a2t" localSheetId="34">#REF!</definedName>
    <definedName name="l1a2t" localSheetId="35">#REF!</definedName>
    <definedName name="l1a2t" localSheetId="46">#REF!</definedName>
    <definedName name="l1a2t" localSheetId="40">#REF!</definedName>
    <definedName name="l1a2t" localSheetId="3">#REF!</definedName>
    <definedName name="l1a2t" localSheetId="12">#REF!</definedName>
    <definedName name="l1a2t" localSheetId="15">#REF!</definedName>
    <definedName name="l1a2t" localSheetId="25">#REF!</definedName>
    <definedName name="l1a2t" localSheetId="26">#REF!</definedName>
    <definedName name="l1a2t" localSheetId="44">#REF!</definedName>
    <definedName name="l1a2t" localSheetId="43">#REF!</definedName>
    <definedName name="l1a2t" localSheetId="42">#REF!</definedName>
    <definedName name="l1a2t">#REF!</definedName>
    <definedName name="L1L" localSheetId="14">#REF!</definedName>
    <definedName name="L1L" localSheetId="4">#REF!</definedName>
    <definedName name="L1L" localSheetId="13">#REF!</definedName>
    <definedName name="L1L" localSheetId="34">#REF!</definedName>
    <definedName name="L1L" localSheetId="35">#REF!</definedName>
    <definedName name="L1L" localSheetId="46">#REF!</definedName>
    <definedName name="L1L" localSheetId="40">#REF!</definedName>
    <definedName name="L1L" localSheetId="3">#REF!</definedName>
    <definedName name="L1L" localSheetId="12">#REF!</definedName>
    <definedName name="L1L" localSheetId="15">#REF!</definedName>
    <definedName name="L1L" localSheetId="25">#REF!</definedName>
    <definedName name="L1L" localSheetId="26">#REF!</definedName>
    <definedName name="L1L" localSheetId="44">#REF!</definedName>
    <definedName name="L1L" localSheetId="43">#REF!</definedName>
    <definedName name="L1L" localSheetId="42">#REF!</definedName>
    <definedName name="L1L">#REF!</definedName>
    <definedName name="L1S" localSheetId="4">[13]법면블럭!#REF!</definedName>
    <definedName name="L1S" localSheetId="13">[13]법면블럭!#REF!</definedName>
    <definedName name="L1S" localSheetId="35">#REF!</definedName>
    <definedName name="L1S" localSheetId="40">#REF!</definedName>
    <definedName name="L1S" localSheetId="25">#REF!</definedName>
    <definedName name="L1S" localSheetId="26">[14]법면블럭!#REF!</definedName>
    <definedName name="L1S" localSheetId="44">#REF!</definedName>
    <definedName name="L1S" localSheetId="42">#REF!</definedName>
    <definedName name="L1S">#REF!</definedName>
    <definedName name="L2A1P" localSheetId="14">#REF!</definedName>
    <definedName name="L2A1P" localSheetId="4">#REF!</definedName>
    <definedName name="L2A1P" localSheetId="13">#REF!</definedName>
    <definedName name="L2A1P" localSheetId="34">#REF!</definedName>
    <definedName name="L2A1P" localSheetId="35">#REF!</definedName>
    <definedName name="L2A1P" localSheetId="46">#REF!</definedName>
    <definedName name="L2A1P" localSheetId="40">#REF!</definedName>
    <definedName name="L2A1P" localSheetId="3">#REF!</definedName>
    <definedName name="L2A1P" localSheetId="12">#REF!</definedName>
    <definedName name="L2A1P" localSheetId="15">#REF!</definedName>
    <definedName name="L2A1P" localSheetId="25">#REF!</definedName>
    <definedName name="L2A1P" localSheetId="26">#REF!</definedName>
    <definedName name="L2A1P" localSheetId="44">#REF!</definedName>
    <definedName name="L2A1P" localSheetId="43">#REF!</definedName>
    <definedName name="L2A1P" localSheetId="42">#REF!</definedName>
    <definedName name="L2A1P">#REF!</definedName>
    <definedName name="l2a1t" localSheetId="14">#REF!</definedName>
    <definedName name="l2a1t" localSheetId="4">#REF!</definedName>
    <definedName name="l2a1t" localSheetId="13">#REF!</definedName>
    <definedName name="l2a1t" localSheetId="34">#REF!</definedName>
    <definedName name="l2a1t" localSheetId="35">#REF!</definedName>
    <definedName name="l2a1t" localSheetId="46">#REF!</definedName>
    <definedName name="l2a1t" localSheetId="40">#REF!</definedName>
    <definedName name="l2a1t" localSheetId="3">#REF!</definedName>
    <definedName name="l2a1t" localSheetId="12">#REF!</definedName>
    <definedName name="l2a1t" localSheetId="15">#REF!</definedName>
    <definedName name="l2a1t" localSheetId="25">#REF!</definedName>
    <definedName name="l2a1t" localSheetId="26">#REF!</definedName>
    <definedName name="l2a1t" localSheetId="44">#REF!</definedName>
    <definedName name="l2a1t" localSheetId="43">#REF!</definedName>
    <definedName name="l2a1t" localSheetId="42">#REF!</definedName>
    <definedName name="l2a1t">#REF!</definedName>
    <definedName name="l2a2p" localSheetId="14">#REF!</definedName>
    <definedName name="l2a2p" localSheetId="4">#REF!</definedName>
    <definedName name="l2a2p" localSheetId="13">#REF!</definedName>
    <definedName name="l2a2p" localSheetId="34">#REF!</definedName>
    <definedName name="l2a2p" localSheetId="35">#REF!</definedName>
    <definedName name="l2a2p" localSheetId="46">#REF!</definedName>
    <definedName name="l2a2p" localSheetId="40">#REF!</definedName>
    <definedName name="l2a2p" localSheetId="3">#REF!</definedName>
    <definedName name="l2a2p" localSheetId="12">#REF!</definedName>
    <definedName name="l2a2p" localSheetId="15">#REF!</definedName>
    <definedName name="l2a2p" localSheetId="25">#REF!</definedName>
    <definedName name="l2a2p" localSheetId="26">#REF!</definedName>
    <definedName name="l2a2p" localSheetId="44">#REF!</definedName>
    <definedName name="l2a2p" localSheetId="43">#REF!</definedName>
    <definedName name="l2a2p" localSheetId="42">#REF!</definedName>
    <definedName name="l2a2p">#REF!</definedName>
    <definedName name="l2a2t" localSheetId="14">#REF!</definedName>
    <definedName name="l2a2t" localSheetId="4">#REF!</definedName>
    <definedName name="l2a2t" localSheetId="13">#REF!</definedName>
    <definedName name="l2a2t" localSheetId="34">#REF!</definedName>
    <definedName name="l2a2t" localSheetId="35">#REF!</definedName>
    <definedName name="l2a2t" localSheetId="46">#REF!</definedName>
    <definedName name="l2a2t" localSheetId="40">#REF!</definedName>
    <definedName name="l2a2t" localSheetId="3">#REF!</definedName>
    <definedName name="l2a2t" localSheetId="12">#REF!</definedName>
    <definedName name="l2a2t" localSheetId="15">#REF!</definedName>
    <definedName name="l2a2t" localSheetId="25">#REF!</definedName>
    <definedName name="l2a2t" localSheetId="26">#REF!</definedName>
    <definedName name="l2a2t" localSheetId="44">#REF!</definedName>
    <definedName name="l2a2t" localSheetId="43">#REF!</definedName>
    <definedName name="l2a2t" localSheetId="42">#REF!</definedName>
    <definedName name="l2a2t">#REF!</definedName>
    <definedName name="L2L" localSheetId="14">#REF!</definedName>
    <definedName name="L2L" localSheetId="4">#REF!</definedName>
    <definedName name="L2L" localSheetId="13">#REF!</definedName>
    <definedName name="L2L" localSheetId="34">#REF!</definedName>
    <definedName name="L2L" localSheetId="35">#REF!</definedName>
    <definedName name="L2L" localSheetId="46">#REF!</definedName>
    <definedName name="L2L" localSheetId="40">#REF!</definedName>
    <definedName name="L2L" localSheetId="3">#REF!</definedName>
    <definedName name="L2L" localSheetId="12">#REF!</definedName>
    <definedName name="L2L" localSheetId="15">#REF!</definedName>
    <definedName name="L2L" localSheetId="25">#REF!</definedName>
    <definedName name="L2L" localSheetId="26">#REF!</definedName>
    <definedName name="L2L" localSheetId="44">#REF!</definedName>
    <definedName name="L2L" localSheetId="43">#REF!</definedName>
    <definedName name="L2L" localSheetId="42">#REF!</definedName>
    <definedName name="L2L">#REF!</definedName>
    <definedName name="L2S" localSheetId="4">[13]법면블럭!#REF!</definedName>
    <definedName name="L2S" localSheetId="13">[13]법면블럭!#REF!</definedName>
    <definedName name="L2S" localSheetId="35">#REF!</definedName>
    <definedName name="L2S" localSheetId="40">#REF!</definedName>
    <definedName name="L2S" localSheetId="25">#REF!</definedName>
    <definedName name="L2S" localSheetId="26">[14]법면블럭!#REF!</definedName>
    <definedName name="L2S" localSheetId="44">#REF!</definedName>
    <definedName name="L2S" localSheetId="42">#REF!</definedName>
    <definedName name="L2S">#REF!</definedName>
    <definedName name="L3A1P" localSheetId="14">#REF!</definedName>
    <definedName name="L3A1P" localSheetId="4">#REF!</definedName>
    <definedName name="L3A1P" localSheetId="13">#REF!</definedName>
    <definedName name="L3A1P" localSheetId="34">#REF!</definedName>
    <definedName name="L3A1P" localSheetId="35">#REF!</definedName>
    <definedName name="L3A1P" localSheetId="46">#REF!</definedName>
    <definedName name="L3A1P" localSheetId="40">#REF!</definedName>
    <definedName name="L3A1P" localSheetId="3">#REF!</definedName>
    <definedName name="L3A1P" localSheetId="12">#REF!</definedName>
    <definedName name="L3A1P" localSheetId="15">#REF!</definedName>
    <definedName name="L3A1P" localSheetId="25">#REF!</definedName>
    <definedName name="L3A1P" localSheetId="26">#REF!</definedName>
    <definedName name="L3A1P" localSheetId="44">#REF!</definedName>
    <definedName name="L3A1P" localSheetId="43">#REF!</definedName>
    <definedName name="L3A1P" localSheetId="42">#REF!</definedName>
    <definedName name="L3A1P">#REF!</definedName>
    <definedName name="l3a1t" localSheetId="14">#REF!</definedName>
    <definedName name="l3a1t" localSheetId="4">#REF!</definedName>
    <definedName name="l3a1t" localSheetId="13">#REF!</definedName>
    <definedName name="l3a1t" localSheetId="34">#REF!</definedName>
    <definedName name="l3a1t" localSheetId="35">#REF!</definedName>
    <definedName name="l3a1t" localSheetId="46">#REF!</definedName>
    <definedName name="l3a1t" localSheetId="40">#REF!</definedName>
    <definedName name="l3a1t" localSheetId="3">#REF!</definedName>
    <definedName name="l3a1t" localSheetId="12">#REF!</definedName>
    <definedName name="l3a1t" localSheetId="15">#REF!</definedName>
    <definedName name="l3a1t" localSheetId="25">#REF!</definedName>
    <definedName name="l3a1t" localSheetId="26">#REF!</definedName>
    <definedName name="l3a1t" localSheetId="44">#REF!</definedName>
    <definedName name="l3a1t" localSheetId="43">#REF!</definedName>
    <definedName name="l3a1t" localSheetId="42">#REF!</definedName>
    <definedName name="l3a1t">#REF!</definedName>
    <definedName name="l3a2p" localSheetId="14">#REF!</definedName>
    <definedName name="l3a2p" localSheetId="4">#REF!</definedName>
    <definedName name="l3a2p" localSheetId="13">#REF!</definedName>
    <definedName name="l3a2p" localSheetId="34">#REF!</definedName>
    <definedName name="l3a2p" localSheetId="35">#REF!</definedName>
    <definedName name="l3a2p" localSheetId="46">#REF!</definedName>
    <definedName name="l3a2p" localSheetId="40">#REF!</definedName>
    <definedName name="l3a2p" localSheetId="3">#REF!</definedName>
    <definedName name="l3a2p" localSheetId="12">#REF!</definedName>
    <definedName name="l3a2p" localSheetId="15">#REF!</definedName>
    <definedName name="l3a2p" localSheetId="25">#REF!</definedName>
    <definedName name="l3a2p" localSheetId="26">#REF!</definedName>
    <definedName name="l3a2p" localSheetId="44">#REF!</definedName>
    <definedName name="l3a2p" localSheetId="43">#REF!</definedName>
    <definedName name="l3a2p" localSheetId="42">#REF!</definedName>
    <definedName name="l3a2p">#REF!</definedName>
    <definedName name="l3a2t" localSheetId="14">#REF!</definedName>
    <definedName name="l3a2t" localSheetId="4">#REF!</definedName>
    <definedName name="l3a2t" localSheetId="13">#REF!</definedName>
    <definedName name="l3a2t" localSheetId="34">#REF!</definedName>
    <definedName name="l3a2t" localSheetId="35">#REF!</definedName>
    <definedName name="l3a2t" localSheetId="46">#REF!</definedName>
    <definedName name="l3a2t" localSheetId="40">#REF!</definedName>
    <definedName name="l3a2t" localSheetId="3">#REF!</definedName>
    <definedName name="l3a2t" localSheetId="12">#REF!</definedName>
    <definedName name="l3a2t" localSheetId="15">#REF!</definedName>
    <definedName name="l3a2t" localSheetId="25">#REF!</definedName>
    <definedName name="l3a2t" localSheetId="26">#REF!</definedName>
    <definedName name="l3a2t" localSheetId="44">#REF!</definedName>
    <definedName name="l3a2t" localSheetId="43">#REF!</definedName>
    <definedName name="l3a2t" localSheetId="42">#REF!</definedName>
    <definedName name="l3a2t">#REF!</definedName>
    <definedName name="L3L" localSheetId="14">#REF!</definedName>
    <definedName name="L3L" localSheetId="4">#REF!</definedName>
    <definedName name="L3L" localSheetId="13">#REF!</definedName>
    <definedName name="L3L" localSheetId="34">#REF!</definedName>
    <definedName name="L3L" localSheetId="35">#REF!</definedName>
    <definedName name="L3L" localSheetId="46">#REF!</definedName>
    <definedName name="L3L" localSheetId="40">#REF!</definedName>
    <definedName name="L3L" localSheetId="3">#REF!</definedName>
    <definedName name="L3L" localSheetId="12">#REF!</definedName>
    <definedName name="L3L" localSheetId="15">#REF!</definedName>
    <definedName name="L3L" localSheetId="25">#REF!</definedName>
    <definedName name="L3L" localSheetId="26">#REF!</definedName>
    <definedName name="L3L" localSheetId="44">#REF!</definedName>
    <definedName name="L3L" localSheetId="43">#REF!</definedName>
    <definedName name="L3L" localSheetId="42">#REF!</definedName>
    <definedName name="L3L">#REF!</definedName>
    <definedName name="L4A1P" localSheetId="14">#REF!</definedName>
    <definedName name="L4A1P" localSheetId="4">#REF!</definedName>
    <definedName name="L4A1P" localSheetId="13">#REF!</definedName>
    <definedName name="L4A1P" localSheetId="34">#REF!</definedName>
    <definedName name="L4A1P" localSheetId="35">#REF!</definedName>
    <definedName name="L4A1P" localSheetId="46">#REF!</definedName>
    <definedName name="L4A1P" localSheetId="40">#REF!</definedName>
    <definedName name="L4A1P" localSheetId="3">#REF!</definedName>
    <definedName name="L4A1P" localSheetId="12">#REF!</definedName>
    <definedName name="L4A1P" localSheetId="15">#REF!</definedName>
    <definedName name="L4A1P" localSheetId="25">#REF!</definedName>
    <definedName name="L4A1P" localSheetId="26">#REF!</definedName>
    <definedName name="L4A1P" localSheetId="44">#REF!</definedName>
    <definedName name="L4A1P" localSheetId="43">#REF!</definedName>
    <definedName name="L4A1P" localSheetId="42">#REF!</definedName>
    <definedName name="L4A1P">#REF!</definedName>
    <definedName name="l4a1t" localSheetId="14">#REF!</definedName>
    <definedName name="l4a1t" localSheetId="4">#REF!</definedName>
    <definedName name="l4a1t" localSheetId="13">#REF!</definedName>
    <definedName name="l4a1t" localSheetId="34">#REF!</definedName>
    <definedName name="l4a1t" localSheetId="35">#REF!</definedName>
    <definedName name="l4a1t" localSheetId="46">#REF!</definedName>
    <definedName name="l4a1t" localSheetId="40">#REF!</definedName>
    <definedName name="l4a1t" localSheetId="3">#REF!</definedName>
    <definedName name="l4a1t" localSheetId="12">#REF!</definedName>
    <definedName name="l4a1t" localSheetId="15">#REF!</definedName>
    <definedName name="l4a1t" localSheetId="25">#REF!</definedName>
    <definedName name="l4a1t" localSheetId="26">#REF!</definedName>
    <definedName name="l4a1t" localSheetId="44">#REF!</definedName>
    <definedName name="l4a1t" localSheetId="43">#REF!</definedName>
    <definedName name="l4a1t" localSheetId="42">#REF!</definedName>
    <definedName name="l4a1t">#REF!</definedName>
    <definedName name="l4a2p" localSheetId="14">#REF!</definedName>
    <definedName name="l4a2p" localSheetId="4">#REF!</definedName>
    <definedName name="l4a2p" localSheetId="13">#REF!</definedName>
    <definedName name="l4a2p" localSheetId="34">#REF!</definedName>
    <definedName name="l4a2p" localSheetId="35">#REF!</definedName>
    <definedName name="l4a2p" localSheetId="46">#REF!</definedName>
    <definedName name="l4a2p" localSheetId="40">#REF!</definedName>
    <definedName name="l4a2p" localSheetId="3">#REF!</definedName>
    <definedName name="l4a2p" localSheetId="12">#REF!</definedName>
    <definedName name="l4a2p" localSheetId="15">#REF!</definedName>
    <definedName name="l4a2p" localSheetId="25">#REF!</definedName>
    <definedName name="l4a2p" localSheetId="26">#REF!</definedName>
    <definedName name="l4a2p" localSheetId="44">#REF!</definedName>
    <definedName name="l4a2p" localSheetId="43">#REF!</definedName>
    <definedName name="l4a2p" localSheetId="42">#REF!</definedName>
    <definedName name="l4a2p">#REF!</definedName>
    <definedName name="l4a2t" localSheetId="14">#REF!</definedName>
    <definedName name="l4a2t" localSheetId="4">#REF!</definedName>
    <definedName name="l4a2t" localSheetId="13">#REF!</definedName>
    <definedName name="l4a2t" localSheetId="34">#REF!</definedName>
    <definedName name="l4a2t" localSheetId="35">#REF!</definedName>
    <definedName name="l4a2t" localSheetId="46">#REF!</definedName>
    <definedName name="l4a2t" localSheetId="40">#REF!</definedName>
    <definedName name="l4a2t" localSheetId="3">#REF!</definedName>
    <definedName name="l4a2t" localSheetId="12">#REF!</definedName>
    <definedName name="l4a2t" localSheetId="15">#REF!</definedName>
    <definedName name="l4a2t" localSheetId="25">#REF!</definedName>
    <definedName name="l4a2t" localSheetId="26">#REF!</definedName>
    <definedName name="l4a2t" localSheetId="44">#REF!</definedName>
    <definedName name="l4a2t" localSheetId="43">#REF!</definedName>
    <definedName name="l4a2t" localSheetId="42">#REF!</definedName>
    <definedName name="l4a2t">#REF!</definedName>
    <definedName name="L4L" localSheetId="14">#REF!</definedName>
    <definedName name="L4L" localSheetId="4">#REF!</definedName>
    <definedName name="L4L" localSheetId="13">#REF!</definedName>
    <definedName name="L4L" localSheetId="34">#REF!</definedName>
    <definedName name="L4L" localSheetId="35">#REF!</definedName>
    <definedName name="L4L" localSheetId="46">#REF!</definedName>
    <definedName name="L4L" localSheetId="40">#REF!</definedName>
    <definedName name="L4L" localSheetId="3">#REF!</definedName>
    <definedName name="L4L" localSheetId="12">#REF!</definedName>
    <definedName name="L4L" localSheetId="15">#REF!</definedName>
    <definedName name="L4L" localSheetId="25">#REF!</definedName>
    <definedName name="L4L" localSheetId="26">#REF!</definedName>
    <definedName name="L4L" localSheetId="44">#REF!</definedName>
    <definedName name="L4L" localSheetId="43">#REF!</definedName>
    <definedName name="L4L" localSheetId="42">#REF!</definedName>
    <definedName name="L4L">#REF!</definedName>
    <definedName name="L5A1P" localSheetId="14">#REF!</definedName>
    <definedName name="L5A1P" localSheetId="4">#REF!</definedName>
    <definedName name="L5A1P" localSheetId="13">#REF!</definedName>
    <definedName name="L5A1P" localSheetId="34">#REF!</definedName>
    <definedName name="L5A1P" localSheetId="35">#REF!</definedName>
    <definedName name="L5A1P" localSheetId="46">#REF!</definedName>
    <definedName name="L5A1P" localSheetId="40">#REF!</definedName>
    <definedName name="L5A1P" localSheetId="3">#REF!</definedName>
    <definedName name="L5A1P" localSheetId="12">#REF!</definedName>
    <definedName name="L5A1P" localSheetId="15">#REF!</definedName>
    <definedName name="L5A1P" localSheetId="25">#REF!</definedName>
    <definedName name="L5A1P" localSheetId="26">#REF!</definedName>
    <definedName name="L5A1P" localSheetId="44">#REF!</definedName>
    <definedName name="L5A1P" localSheetId="43">#REF!</definedName>
    <definedName name="L5A1P" localSheetId="42">#REF!</definedName>
    <definedName name="L5A1P">#REF!</definedName>
    <definedName name="l5a1t" localSheetId="14">#REF!</definedName>
    <definedName name="l5a1t" localSheetId="4">#REF!</definedName>
    <definedName name="l5a1t" localSheetId="13">#REF!</definedName>
    <definedName name="l5a1t" localSheetId="34">#REF!</definedName>
    <definedName name="l5a1t" localSheetId="35">#REF!</definedName>
    <definedName name="l5a1t" localSheetId="46">#REF!</definedName>
    <definedName name="l5a1t" localSheetId="40">#REF!</definedName>
    <definedName name="l5a1t" localSheetId="3">#REF!</definedName>
    <definedName name="l5a1t" localSheetId="12">#REF!</definedName>
    <definedName name="l5a1t" localSheetId="15">#REF!</definedName>
    <definedName name="l5a1t" localSheetId="25">#REF!</definedName>
    <definedName name="l5a1t" localSheetId="26">#REF!</definedName>
    <definedName name="l5a1t" localSheetId="44">#REF!</definedName>
    <definedName name="l5a1t" localSheetId="43">#REF!</definedName>
    <definedName name="l5a1t" localSheetId="42">#REF!</definedName>
    <definedName name="l5a1t">#REF!</definedName>
    <definedName name="l5a2p" localSheetId="14">#REF!</definedName>
    <definedName name="l5a2p" localSheetId="4">#REF!</definedName>
    <definedName name="l5a2p" localSheetId="13">#REF!</definedName>
    <definedName name="l5a2p" localSheetId="34">#REF!</definedName>
    <definedName name="l5a2p" localSheetId="35">#REF!</definedName>
    <definedName name="l5a2p" localSheetId="46">#REF!</definedName>
    <definedName name="l5a2p" localSheetId="40">#REF!</definedName>
    <definedName name="l5a2p" localSheetId="3">#REF!</definedName>
    <definedName name="l5a2p" localSheetId="12">#REF!</definedName>
    <definedName name="l5a2p" localSheetId="15">#REF!</definedName>
    <definedName name="l5a2p" localSheetId="25">#REF!</definedName>
    <definedName name="l5a2p" localSheetId="26">#REF!</definedName>
    <definedName name="l5a2p" localSheetId="44">#REF!</definedName>
    <definedName name="l5a2p" localSheetId="43">#REF!</definedName>
    <definedName name="l5a2p" localSheetId="42">#REF!</definedName>
    <definedName name="l5a2p">#REF!</definedName>
    <definedName name="l5a2t" localSheetId="14">#REF!</definedName>
    <definedName name="l5a2t" localSheetId="4">#REF!</definedName>
    <definedName name="l5a2t" localSheetId="13">#REF!</definedName>
    <definedName name="l5a2t" localSheetId="34">#REF!</definedName>
    <definedName name="l5a2t" localSheetId="35">#REF!</definedName>
    <definedName name="l5a2t" localSheetId="46">#REF!</definedName>
    <definedName name="l5a2t" localSheetId="40">#REF!</definedName>
    <definedName name="l5a2t" localSheetId="3">#REF!</definedName>
    <definedName name="l5a2t" localSheetId="12">#REF!</definedName>
    <definedName name="l5a2t" localSheetId="15">#REF!</definedName>
    <definedName name="l5a2t" localSheetId="25">#REF!</definedName>
    <definedName name="l5a2t" localSheetId="26">#REF!</definedName>
    <definedName name="l5a2t" localSheetId="44">#REF!</definedName>
    <definedName name="l5a2t" localSheetId="43">#REF!</definedName>
    <definedName name="l5a2t" localSheetId="42">#REF!</definedName>
    <definedName name="l5a2t">#REF!</definedName>
    <definedName name="L5S" localSheetId="4">[13]법면블럭!#REF!</definedName>
    <definedName name="L5S" localSheetId="13">[13]법면블럭!#REF!</definedName>
    <definedName name="L5S" localSheetId="35">#REF!</definedName>
    <definedName name="L5S" localSheetId="46">#REF!</definedName>
    <definedName name="L5S" localSheetId="40">#REF!</definedName>
    <definedName name="L5S" localSheetId="25">#REF!</definedName>
    <definedName name="L5S" localSheetId="26">[14]법면블럭!#REF!</definedName>
    <definedName name="L5S" localSheetId="44">#REF!</definedName>
    <definedName name="L5S" localSheetId="42">#REF!</definedName>
    <definedName name="L5S">#REF!</definedName>
    <definedName name="L6A1P" localSheetId="14">#REF!</definedName>
    <definedName name="L6A1P" localSheetId="4">#REF!</definedName>
    <definedName name="L6A1P" localSheetId="13">#REF!</definedName>
    <definedName name="L6A1P" localSheetId="34">#REF!</definedName>
    <definedName name="L6A1P" localSheetId="35">#REF!</definedName>
    <definedName name="L6A1P" localSheetId="46">#REF!</definedName>
    <definedName name="L6A1P" localSheetId="40">#REF!</definedName>
    <definedName name="L6A1P" localSheetId="3">#REF!</definedName>
    <definedName name="L6A1P" localSheetId="12">#REF!</definedName>
    <definedName name="L6A1P" localSheetId="15">#REF!</definedName>
    <definedName name="L6A1P" localSheetId="25">#REF!</definedName>
    <definedName name="L6A1P" localSheetId="26">#REF!</definedName>
    <definedName name="L6A1P" localSheetId="44">#REF!</definedName>
    <definedName name="L6A1P" localSheetId="43">#REF!</definedName>
    <definedName name="L6A1P" localSheetId="42">#REF!</definedName>
    <definedName name="L6A1P">#REF!</definedName>
    <definedName name="l6a1t" localSheetId="14">#REF!</definedName>
    <definedName name="l6a1t" localSheetId="4">#REF!</definedName>
    <definedName name="l6a1t" localSheetId="13">#REF!</definedName>
    <definedName name="l6a1t" localSheetId="34">#REF!</definedName>
    <definedName name="l6a1t" localSheetId="35">#REF!</definedName>
    <definedName name="l6a1t" localSheetId="46">#REF!</definedName>
    <definedName name="l6a1t" localSheetId="40">#REF!</definedName>
    <definedName name="l6a1t" localSheetId="3">#REF!</definedName>
    <definedName name="l6a1t" localSheetId="12">#REF!</definedName>
    <definedName name="l6a1t" localSheetId="15">#REF!</definedName>
    <definedName name="l6a1t" localSheetId="25">#REF!</definedName>
    <definedName name="l6a1t" localSheetId="26">#REF!</definedName>
    <definedName name="l6a1t" localSheetId="44">#REF!</definedName>
    <definedName name="l6a1t" localSheetId="43">#REF!</definedName>
    <definedName name="l6a1t" localSheetId="42">#REF!</definedName>
    <definedName name="l6a1t">#REF!</definedName>
    <definedName name="l6a2p" localSheetId="14">#REF!</definedName>
    <definedName name="l6a2p" localSheetId="4">#REF!</definedName>
    <definedName name="l6a2p" localSheetId="13">#REF!</definedName>
    <definedName name="l6a2p" localSheetId="34">#REF!</definedName>
    <definedName name="l6a2p" localSheetId="35">#REF!</definedName>
    <definedName name="l6a2p" localSheetId="46">#REF!</definedName>
    <definedName name="l6a2p" localSheetId="40">#REF!</definedName>
    <definedName name="l6a2p" localSheetId="3">#REF!</definedName>
    <definedName name="l6a2p" localSheetId="12">#REF!</definedName>
    <definedName name="l6a2p" localSheetId="15">#REF!</definedName>
    <definedName name="l6a2p" localSheetId="25">#REF!</definedName>
    <definedName name="l6a2p" localSheetId="26">#REF!</definedName>
    <definedName name="l6a2p" localSheetId="44">#REF!</definedName>
    <definedName name="l6a2p" localSheetId="43">#REF!</definedName>
    <definedName name="l6a2p" localSheetId="42">#REF!</definedName>
    <definedName name="l6a2p">#REF!</definedName>
    <definedName name="l6a2t" localSheetId="14">#REF!</definedName>
    <definedName name="l6a2t" localSheetId="4">#REF!</definedName>
    <definedName name="l6a2t" localSheetId="13">#REF!</definedName>
    <definedName name="l6a2t" localSheetId="34">#REF!</definedName>
    <definedName name="l6a2t" localSheetId="35">#REF!</definedName>
    <definedName name="l6a2t" localSheetId="46">#REF!</definedName>
    <definedName name="l6a2t" localSheetId="40">#REF!</definedName>
    <definedName name="l6a2t" localSheetId="3">#REF!</definedName>
    <definedName name="l6a2t" localSheetId="12">#REF!</definedName>
    <definedName name="l6a2t" localSheetId="15">#REF!</definedName>
    <definedName name="l6a2t" localSheetId="25">#REF!</definedName>
    <definedName name="l6a2t" localSheetId="26">#REF!</definedName>
    <definedName name="l6a2t" localSheetId="44">#REF!</definedName>
    <definedName name="l6a2t" localSheetId="43">#REF!</definedName>
    <definedName name="l6a2t" localSheetId="42">#REF!</definedName>
    <definedName name="l6a2t">#REF!</definedName>
    <definedName name="LA" localSheetId="4">[13]법면블럭!#REF!</definedName>
    <definedName name="LA" localSheetId="13">[13]법면블럭!#REF!</definedName>
    <definedName name="LA" localSheetId="35">#REF!</definedName>
    <definedName name="LA" localSheetId="40">#REF!</definedName>
    <definedName name="LA" localSheetId="25">#REF!</definedName>
    <definedName name="LA" localSheetId="26">[14]법면블럭!#REF!</definedName>
    <definedName name="LA" localSheetId="44">#REF!</definedName>
    <definedName name="LA" localSheetId="42">#REF!</definedName>
    <definedName name="LA">#REF!</definedName>
    <definedName name="LA1P" localSheetId="14">#REF!</definedName>
    <definedName name="LA1P" localSheetId="4">#REF!</definedName>
    <definedName name="LA1P" localSheetId="13">#REF!</definedName>
    <definedName name="LA1P" localSheetId="34">#REF!</definedName>
    <definedName name="LA1P" localSheetId="35">#REF!</definedName>
    <definedName name="LA1P" localSheetId="46">#REF!</definedName>
    <definedName name="LA1P" localSheetId="40">#REF!</definedName>
    <definedName name="LA1P" localSheetId="3">#REF!</definedName>
    <definedName name="LA1P" localSheetId="12">#REF!</definedName>
    <definedName name="LA1P" localSheetId="15">#REF!</definedName>
    <definedName name="LA1P" localSheetId="25">#REF!</definedName>
    <definedName name="LA1P" localSheetId="26">#REF!</definedName>
    <definedName name="LA1P" localSheetId="44">#REF!</definedName>
    <definedName name="LA1P" localSheetId="43">#REF!</definedName>
    <definedName name="LA1P" localSheetId="42">#REF!</definedName>
    <definedName name="LA1P">#REF!</definedName>
    <definedName name="la1t" localSheetId="14">#REF!</definedName>
    <definedName name="la1t" localSheetId="4">#REF!</definedName>
    <definedName name="la1t" localSheetId="13">#REF!</definedName>
    <definedName name="la1t" localSheetId="34">#REF!</definedName>
    <definedName name="la1t" localSheetId="35">#REF!</definedName>
    <definedName name="la1t" localSheetId="46">#REF!</definedName>
    <definedName name="la1t" localSheetId="40">#REF!</definedName>
    <definedName name="la1t" localSheetId="3">#REF!</definedName>
    <definedName name="la1t" localSheetId="12">#REF!</definedName>
    <definedName name="la1t" localSheetId="15">#REF!</definedName>
    <definedName name="la1t" localSheetId="25">#REF!</definedName>
    <definedName name="la1t" localSheetId="26">#REF!</definedName>
    <definedName name="la1t" localSheetId="44">#REF!</definedName>
    <definedName name="la1t" localSheetId="43">#REF!</definedName>
    <definedName name="la1t" localSheetId="42">#REF!</definedName>
    <definedName name="la1t">#REF!</definedName>
    <definedName name="la2p" localSheetId="14">#REF!</definedName>
    <definedName name="la2p" localSheetId="4">#REF!</definedName>
    <definedName name="la2p" localSheetId="13">#REF!</definedName>
    <definedName name="la2p" localSheetId="34">#REF!</definedName>
    <definedName name="la2p" localSheetId="35">#REF!</definedName>
    <definedName name="la2p" localSheetId="46">#REF!</definedName>
    <definedName name="la2p" localSheetId="40">#REF!</definedName>
    <definedName name="la2p" localSheetId="3">#REF!</definedName>
    <definedName name="la2p" localSheetId="12">#REF!</definedName>
    <definedName name="la2p" localSheetId="15">#REF!</definedName>
    <definedName name="la2p" localSheetId="25">#REF!</definedName>
    <definedName name="la2p" localSheetId="26">#REF!</definedName>
    <definedName name="la2p" localSheetId="44">#REF!</definedName>
    <definedName name="la2p" localSheetId="43">#REF!</definedName>
    <definedName name="la2p" localSheetId="42">#REF!</definedName>
    <definedName name="la2p">#REF!</definedName>
    <definedName name="la2t" localSheetId="14">#REF!</definedName>
    <definedName name="la2t" localSheetId="4">#REF!</definedName>
    <definedName name="la2t" localSheetId="13">#REF!</definedName>
    <definedName name="la2t" localSheetId="34">#REF!</definedName>
    <definedName name="la2t" localSheetId="35">#REF!</definedName>
    <definedName name="la2t" localSheetId="46">#REF!</definedName>
    <definedName name="la2t" localSheetId="40">#REF!</definedName>
    <definedName name="la2t" localSheetId="3">#REF!</definedName>
    <definedName name="la2t" localSheetId="12">#REF!</definedName>
    <definedName name="la2t" localSheetId="15">#REF!</definedName>
    <definedName name="la2t" localSheetId="25">#REF!</definedName>
    <definedName name="la2t" localSheetId="26">#REF!</definedName>
    <definedName name="la2t" localSheetId="44">#REF!</definedName>
    <definedName name="la2t" localSheetId="43">#REF!</definedName>
    <definedName name="la2t" localSheetId="42">#REF!</definedName>
    <definedName name="la2t">#REF!</definedName>
    <definedName name="LBOX1" localSheetId="4">[13]법면블럭!#REF!</definedName>
    <definedName name="LBOX1" localSheetId="13">[13]법면블럭!#REF!</definedName>
    <definedName name="LBOX1" localSheetId="35">#REF!</definedName>
    <definedName name="LBOX1" localSheetId="40">#REF!</definedName>
    <definedName name="LBOX1" localSheetId="25">#REF!</definedName>
    <definedName name="LBOX1" localSheetId="26">[14]법면블럭!#REF!</definedName>
    <definedName name="LBOX1" localSheetId="44">#REF!</definedName>
    <definedName name="LBOX1" localSheetId="42">#REF!</definedName>
    <definedName name="LBOX1">#REF!</definedName>
    <definedName name="LBOX2" localSheetId="4">[13]법면블럭!#REF!</definedName>
    <definedName name="LBOX2" localSheetId="13">[13]법면블럭!#REF!</definedName>
    <definedName name="LBOX2" localSheetId="35">#REF!</definedName>
    <definedName name="LBOX2" localSheetId="40">#REF!</definedName>
    <definedName name="LBOX2" localSheetId="25">#REF!</definedName>
    <definedName name="LBOX2" localSheetId="26">[14]법면블럭!#REF!</definedName>
    <definedName name="LBOX2" localSheetId="44">#REF!</definedName>
    <definedName name="LBOX2" localSheetId="42">#REF!</definedName>
    <definedName name="LBOX2">#REF!</definedName>
    <definedName name="lc" localSheetId="4">[13]법면블럭!#REF!</definedName>
    <definedName name="lc" localSheetId="13">[13]법면블럭!#REF!</definedName>
    <definedName name="lc" localSheetId="28">[4]설계조건!#REF!</definedName>
    <definedName name="lc" localSheetId="35">[4]설계조건!#REF!</definedName>
    <definedName name="lc" localSheetId="46">[4]설계조건!#REF!</definedName>
    <definedName name="lc" localSheetId="40">[4]설계조건!#REF!</definedName>
    <definedName name="lc" localSheetId="26">[14]법면블럭!#REF!</definedName>
    <definedName name="lc" localSheetId="44">[4]설계조건!#REF!</definedName>
    <definedName name="lc" localSheetId="42">[4]설계조건!#REF!</definedName>
    <definedName name="lc">[4]설계조건!#REF!</definedName>
    <definedName name="LCC" localSheetId="4">[13]법면블럭!#REF!</definedName>
    <definedName name="LCC" localSheetId="13">[13]법면블럭!#REF!</definedName>
    <definedName name="LCC" localSheetId="28">#REF!</definedName>
    <definedName name="LCC" localSheetId="35">#REF!</definedName>
    <definedName name="LCC" localSheetId="46">#REF!</definedName>
    <definedName name="LCC" localSheetId="40">#REF!</definedName>
    <definedName name="LCC" localSheetId="25">#REF!</definedName>
    <definedName name="LCC" localSheetId="26">[14]법면블럭!#REF!</definedName>
    <definedName name="LCC" localSheetId="44">#REF!</definedName>
    <definedName name="LCC" localSheetId="42">#REF!</definedName>
    <definedName name="LCC">#REF!</definedName>
    <definedName name="LCL" localSheetId="4">[13]법면블럭!#REF!</definedName>
    <definedName name="LCL" localSheetId="13">[13]법면블럭!#REF!</definedName>
    <definedName name="LCL" localSheetId="35">#REF!</definedName>
    <definedName name="LCL" localSheetId="40">#REF!</definedName>
    <definedName name="LCL" localSheetId="25">#REF!</definedName>
    <definedName name="LCL" localSheetId="26">[14]법면블럭!#REF!</definedName>
    <definedName name="LCL" localSheetId="44">#REF!</definedName>
    <definedName name="LCL" localSheetId="42">#REF!</definedName>
    <definedName name="LCL">#REF!</definedName>
    <definedName name="Lclb" localSheetId="4">[13]법면블럭!#REF!</definedName>
    <definedName name="Lclb" localSheetId="13">[13]법면블럭!#REF!</definedName>
    <definedName name="Lclb" localSheetId="35">#REF!</definedName>
    <definedName name="Lclb" localSheetId="40">#REF!</definedName>
    <definedName name="Lclb" localSheetId="25">#REF!</definedName>
    <definedName name="Lclb" localSheetId="26">[14]법면블럭!#REF!</definedName>
    <definedName name="Lclb" localSheetId="44">#REF!</definedName>
    <definedName name="Lclb" localSheetId="42">#REF!</definedName>
    <definedName name="Lclb">#REF!</definedName>
    <definedName name="LD" localSheetId="4">[13]법면블럭!#REF!</definedName>
    <definedName name="LD" localSheetId="13">[13]법면블럭!#REF!</definedName>
    <definedName name="LD" localSheetId="35">#REF!</definedName>
    <definedName name="LD" localSheetId="40">#REF!</definedName>
    <definedName name="LD" localSheetId="25">#REF!</definedName>
    <definedName name="LD" localSheetId="26">[14]법면블럭!#REF!</definedName>
    <definedName name="LD" localSheetId="44">#REF!</definedName>
    <definedName name="LD" localSheetId="42">#REF!</definedName>
    <definedName name="LD">#REF!</definedName>
    <definedName name="LE" localSheetId="4">[13]법면블럭!#REF!</definedName>
    <definedName name="LE" localSheetId="13">[13]법면블럭!#REF!</definedName>
    <definedName name="LE" localSheetId="35">#REF!</definedName>
    <definedName name="LE" localSheetId="40">#REF!</definedName>
    <definedName name="LE" localSheetId="25">#REF!</definedName>
    <definedName name="LE" localSheetId="26">[14]법면블럭!#REF!</definedName>
    <definedName name="LE" localSheetId="44">#REF!</definedName>
    <definedName name="LE" localSheetId="42">#REF!</definedName>
    <definedName name="LE">#REF!</definedName>
    <definedName name="LI" localSheetId="38">BlankMacro1</definedName>
    <definedName name="LI" localSheetId="19">BlankMacro1</definedName>
    <definedName name="LI" localSheetId="20">BlankMacro1</definedName>
    <definedName name="LI" localSheetId="14">BlankMacro1</definedName>
    <definedName name="LI" localSheetId="4">BlankMacro1</definedName>
    <definedName name="LI" localSheetId="13">BlankMacro1</definedName>
    <definedName name="LI" localSheetId="28">BlankMacro1</definedName>
    <definedName name="LI" localSheetId="34">BlankMacro1</definedName>
    <definedName name="LI" localSheetId="35">BlankMacro1</definedName>
    <definedName name="LI" localSheetId="23">BlankMacro1</definedName>
    <definedName name="LI" localSheetId="46">BlankMacro1</definedName>
    <definedName name="LI" localSheetId="40">BlankMacro1</definedName>
    <definedName name="LI" localSheetId="3">BlankMacro1</definedName>
    <definedName name="LI" localSheetId="12">BlankMacro1</definedName>
    <definedName name="LI" localSheetId="15">BlankMacro1</definedName>
    <definedName name="LI" localSheetId="25">BlankMacro1</definedName>
    <definedName name="LI" localSheetId="26">BlankMacro1</definedName>
    <definedName name="LI" localSheetId="2">BlankMacro1</definedName>
    <definedName name="LI" localSheetId="44">BlankMacro1</definedName>
    <definedName name="LI" localSheetId="45">BlankMacro1</definedName>
    <definedName name="LI" localSheetId="50">BlankMacro1</definedName>
    <definedName name="LI" localSheetId="42">BlankMacro1</definedName>
    <definedName name="LI">BlankMacro1</definedName>
    <definedName name="lijop" localSheetId="38" hidden="1">{#N/A,#N/A,FALSE,"배수1"}</definedName>
    <definedName name="lijop" localSheetId="14" hidden="1">{#N/A,#N/A,FALSE,"배수1"}</definedName>
    <definedName name="lijop" localSheetId="4" hidden="1">{#N/A,#N/A,FALSE,"배수1"}</definedName>
    <definedName name="lijop" localSheetId="13" hidden="1">{#N/A,#N/A,FALSE,"배수1"}</definedName>
    <definedName name="lijop" localSheetId="28" hidden="1">{#N/A,#N/A,FALSE,"배수1"}</definedName>
    <definedName name="lijop" localSheetId="34" hidden="1">{#N/A,#N/A,FALSE,"배수1"}</definedName>
    <definedName name="lijop" localSheetId="35" hidden="1">{#N/A,#N/A,FALSE,"배수1"}</definedName>
    <definedName name="lijop" localSheetId="25" hidden="1">{#N/A,#N/A,FALSE,"배수1"}</definedName>
    <definedName name="lijop" localSheetId="41" hidden="1">{#N/A,#N/A,FALSE,"배수1"}</definedName>
    <definedName name="lijop" localSheetId="26" hidden="1">{#N/A,#N/A,FALSE,"배수1"}</definedName>
    <definedName name="lijop" localSheetId="45" hidden="1">{#N/A,#N/A,FALSE,"배수1"}</definedName>
    <definedName name="lijop" localSheetId="50" hidden="1">{#N/A,#N/A,FALSE,"배수1"}</definedName>
    <definedName name="lijop" localSheetId="29" hidden="1">{#N/A,#N/A,FALSE,"배수1"}</definedName>
    <definedName name="lijop" localSheetId="42" hidden="1">{#N/A,#N/A,FALSE,"배수1"}</definedName>
    <definedName name="lijop" hidden="1">{#N/A,#N/A,FALSE,"배수1"}</definedName>
    <definedName name="LK" localSheetId="38">BlankMacro1</definedName>
    <definedName name="LK" localSheetId="19">BlankMacro1</definedName>
    <definedName name="LK" localSheetId="20">BlankMacro1</definedName>
    <definedName name="LK" localSheetId="14">BlankMacro1</definedName>
    <definedName name="LK" localSheetId="4">BlankMacro1</definedName>
    <definedName name="LK" localSheetId="13">BlankMacro1</definedName>
    <definedName name="LK" localSheetId="28">BlankMacro1</definedName>
    <definedName name="LK" localSheetId="34">BlankMacro1</definedName>
    <definedName name="LK" localSheetId="35">BlankMacro1</definedName>
    <definedName name="LK" localSheetId="23">BlankMacro1</definedName>
    <definedName name="LK" localSheetId="46">BlankMacro1</definedName>
    <definedName name="LK" localSheetId="40">BlankMacro1</definedName>
    <definedName name="LK" localSheetId="3">BlankMacro1</definedName>
    <definedName name="LK" localSheetId="12">BlankMacro1</definedName>
    <definedName name="LK" localSheetId="15">BlankMacro1</definedName>
    <definedName name="LK" localSheetId="25">BlankMacro1</definedName>
    <definedName name="LK" localSheetId="26">BlankMacro1</definedName>
    <definedName name="LK" localSheetId="2">BlankMacro1</definedName>
    <definedName name="LK" localSheetId="44">BlankMacro1</definedName>
    <definedName name="LK" localSheetId="45">BlankMacro1</definedName>
    <definedName name="LK" localSheetId="50">BlankMacro1</definedName>
    <definedName name="LK" localSheetId="42">BlankMacro1</definedName>
    <definedName name="LK">BlankMacro1</definedName>
    <definedName name="LKI" localSheetId="38">BlankMacro1</definedName>
    <definedName name="LKI" localSheetId="19">BlankMacro1</definedName>
    <definedName name="LKI" localSheetId="20">BlankMacro1</definedName>
    <definedName name="LKI" localSheetId="14">BlankMacro1</definedName>
    <definedName name="LKI" localSheetId="4">BlankMacro1</definedName>
    <definedName name="LKI" localSheetId="13">BlankMacro1</definedName>
    <definedName name="LKI" localSheetId="28">BlankMacro1</definedName>
    <definedName name="LKI" localSheetId="34">BlankMacro1</definedName>
    <definedName name="LKI" localSheetId="35">BlankMacro1</definedName>
    <definedName name="LKI" localSheetId="23">BlankMacro1</definedName>
    <definedName name="LKI" localSheetId="46">BlankMacro1</definedName>
    <definedName name="LKI" localSheetId="40">BlankMacro1</definedName>
    <definedName name="LKI" localSheetId="3">BlankMacro1</definedName>
    <definedName name="LKI" localSheetId="12">BlankMacro1</definedName>
    <definedName name="LKI" localSheetId="15">BlankMacro1</definedName>
    <definedName name="LKI" localSheetId="25">BlankMacro1</definedName>
    <definedName name="LKI" localSheetId="26">BlankMacro1</definedName>
    <definedName name="LKI" localSheetId="2">BlankMacro1</definedName>
    <definedName name="LKI" localSheetId="44">BlankMacro1</definedName>
    <definedName name="LKI" localSheetId="45">BlankMacro1</definedName>
    <definedName name="LKI" localSheetId="50">BlankMacro1</definedName>
    <definedName name="LKI" localSheetId="42">BlankMacro1</definedName>
    <definedName name="LKI">BlankMacro1</definedName>
    <definedName name="LKLKL" localSheetId="4">[13]법면블럭!#REF!</definedName>
    <definedName name="LKLKL" localSheetId="13">[13]법면블럭!#REF!</definedName>
    <definedName name="LKLKL" localSheetId="28">#REF!</definedName>
    <definedName name="LKLKL" localSheetId="35">#REF!</definedName>
    <definedName name="LKLKL" localSheetId="40">#REF!</definedName>
    <definedName name="LKLKL" localSheetId="25">#REF!</definedName>
    <definedName name="LKLKL" localSheetId="26">[14]법면블럭!#REF!</definedName>
    <definedName name="LKLKL" localSheetId="44">#REF!</definedName>
    <definedName name="LKLKL" localSheetId="42">#REF!</definedName>
    <definedName name="LKLKL">#REF!</definedName>
    <definedName name="LKU" localSheetId="38">BlankMacro1</definedName>
    <definedName name="LKU" localSheetId="19">BlankMacro1</definedName>
    <definedName name="LKU" localSheetId="20">BlankMacro1</definedName>
    <definedName name="LKU" localSheetId="14">BlankMacro1</definedName>
    <definedName name="LKU" localSheetId="4">BlankMacro1</definedName>
    <definedName name="LKU" localSheetId="13">BlankMacro1</definedName>
    <definedName name="LKU" localSheetId="28">BlankMacro1</definedName>
    <definedName name="LKU" localSheetId="34">BlankMacro1</definedName>
    <definedName name="LKU" localSheetId="35">BlankMacro1</definedName>
    <definedName name="LKU" localSheetId="23">BlankMacro1</definedName>
    <definedName name="LKU" localSheetId="46">BlankMacro1</definedName>
    <definedName name="LKU" localSheetId="40">BlankMacro1</definedName>
    <definedName name="LKU" localSheetId="3">BlankMacro1</definedName>
    <definedName name="LKU" localSheetId="12">BlankMacro1</definedName>
    <definedName name="LKU" localSheetId="15">BlankMacro1</definedName>
    <definedName name="LKU" localSheetId="25">BlankMacro1</definedName>
    <definedName name="LKU" localSheetId="26">BlankMacro1</definedName>
    <definedName name="LKU" localSheetId="2">BlankMacro1</definedName>
    <definedName name="LKU" localSheetId="44">BlankMacro1</definedName>
    <definedName name="LKU" localSheetId="45">BlankMacro1</definedName>
    <definedName name="LKU" localSheetId="50">BlankMacro1</definedName>
    <definedName name="LKU" localSheetId="42">BlankMacro1</definedName>
    <definedName name="LKU">BlankMacro1</definedName>
    <definedName name="LL" localSheetId="14">#REF!</definedName>
    <definedName name="LL" localSheetId="4">#REF!</definedName>
    <definedName name="LL" localSheetId="13">#REF!</definedName>
    <definedName name="LL" localSheetId="28">#REF!</definedName>
    <definedName name="LL" localSheetId="34">#REF!</definedName>
    <definedName name="LL" localSheetId="35">#REF!</definedName>
    <definedName name="LL" localSheetId="46">#REF!</definedName>
    <definedName name="LL" localSheetId="40">#REF!</definedName>
    <definedName name="LL" localSheetId="25">#REF!</definedName>
    <definedName name="LL" localSheetId="26">#REF!</definedName>
    <definedName name="LL" localSheetId="44">#REF!</definedName>
    <definedName name="LL" localSheetId="50">#REF!</definedName>
    <definedName name="LL" localSheetId="43">#REF!</definedName>
    <definedName name="LL" localSheetId="42">#REF!</definedName>
    <definedName name="LL">#REF!</definedName>
    <definedName name="LLL" localSheetId="4">#REF!</definedName>
    <definedName name="LLL" localSheetId="13">#REF!</definedName>
    <definedName name="LLL" localSheetId="28">#REF!</definedName>
    <definedName name="LLL" localSheetId="34">#REF!</definedName>
    <definedName name="LLL" localSheetId="35">#REF!</definedName>
    <definedName name="LLL" localSheetId="46">#REF!</definedName>
    <definedName name="LLL" localSheetId="40">#REF!</definedName>
    <definedName name="LLL" localSheetId="25">#REF!</definedName>
    <definedName name="LLL" localSheetId="26">#REF!</definedName>
    <definedName name="LLL" localSheetId="44">#REF!</definedName>
    <definedName name="LLL" localSheetId="50">#REF!</definedName>
    <definedName name="LLL" localSheetId="42">#REF!</definedName>
    <definedName name="LLL">#REF!</definedName>
    <definedName name="LLLL" localSheetId="14">#REF!</definedName>
    <definedName name="LLLL" localSheetId="4">#REF!</definedName>
    <definedName name="LLLL" localSheetId="13">#REF!</definedName>
    <definedName name="LLLL" localSheetId="28">#REF!</definedName>
    <definedName name="LLLL" localSheetId="34">#REF!</definedName>
    <definedName name="LLLL" localSheetId="35">#REF!</definedName>
    <definedName name="LLLL" localSheetId="46">#REF!</definedName>
    <definedName name="LLLL" localSheetId="40">#REF!</definedName>
    <definedName name="LLLL" localSheetId="25">#REF!</definedName>
    <definedName name="LLLL" localSheetId="26">#REF!</definedName>
    <definedName name="LLLL" localSheetId="44">#REF!</definedName>
    <definedName name="LLLL" localSheetId="43">#REF!</definedName>
    <definedName name="LLLL" localSheetId="42">#REF!</definedName>
    <definedName name="LLLL">#REF!</definedName>
    <definedName name="LLLLLL" localSheetId="14">#REF!</definedName>
    <definedName name="LLLLLL" localSheetId="4">#REF!</definedName>
    <definedName name="LLLLLL" localSheetId="13">#REF!</definedName>
    <definedName name="LLLLLL" localSheetId="34">#REF!</definedName>
    <definedName name="LLLLLL" localSheetId="35">#REF!</definedName>
    <definedName name="LLLLLL" localSheetId="46">#REF!</definedName>
    <definedName name="LLLLLL" localSheetId="40">#REF!</definedName>
    <definedName name="LLLLLL" localSheetId="25">#REF!</definedName>
    <definedName name="LLLLLL" localSheetId="26">#REF!</definedName>
    <definedName name="LLLLLL" localSheetId="44">#REF!</definedName>
    <definedName name="LLLLLL" localSheetId="43">#REF!</definedName>
    <definedName name="LLLLLL" localSheetId="42">#REF!</definedName>
    <definedName name="LLLLLL">#REF!</definedName>
    <definedName name="LLLLLLL" localSheetId="4">#REF!</definedName>
    <definedName name="LLLLLLL" localSheetId="13">#REF!</definedName>
    <definedName name="LLLLLLL" localSheetId="28">#REF!</definedName>
    <definedName name="LLLLLLL" localSheetId="34">#REF!</definedName>
    <definedName name="LLLLLLL" localSheetId="35">#REF!</definedName>
    <definedName name="LLLLLLL" localSheetId="46">#REF!</definedName>
    <definedName name="LLLLLLL" localSheetId="40">#REF!</definedName>
    <definedName name="LLLLLLL" localSheetId="25">#REF!</definedName>
    <definedName name="LLLLLLL" localSheetId="26">#REF!</definedName>
    <definedName name="LLLLLLL" localSheetId="44">#REF!</definedName>
    <definedName name="LLLLLLL" localSheetId="42">#REF!</definedName>
    <definedName name="LLLLLLL">#REF!</definedName>
    <definedName name="llllllllllllllllllllllllllllll" localSheetId="4" hidden="1">#REF!</definedName>
    <definedName name="llllllllllllllllllllllllllllll" localSheetId="13" hidden="1">#REF!</definedName>
    <definedName name="llllllllllllllllllllllllllllll" localSheetId="26" hidden="1">#REF!</definedName>
    <definedName name="llllllllllllllllllllllllllllll" hidden="1">#REF!</definedName>
    <definedName name="LMO" localSheetId="4">[13]법면블럭!#REF!</definedName>
    <definedName name="LMO" localSheetId="13">[13]법면블럭!#REF!</definedName>
    <definedName name="LMO" localSheetId="35">#REF!</definedName>
    <definedName name="LMO" localSheetId="40">#REF!</definedName>
    <definedName name="LMO" localSheetId="25">#REF!</definedName>
    <definedName name="LMO" localSheetId="26">[14]법면블럭!#REF!</definedName>
    <definedName name="LMO" localSheetId="44">#REF!</definedName>
    <definedName name="LMO" localSheetId="42">#REF!</definedName>
    <definedName name="LMO">#REF!</definedName>
    <definedName name="lo" localSheetId="38" hidden="1">{#N/A,#N/A,FALSE,"2~8번"}</definedName>
    <definedName name="lo" localSheetId="14" hidden="1">{#N/A,#N/A,FALSE,"2~8번"}</definedName>
    <definedName name="lo" localSheetId="4" hidden="1">{#N/A,#N/A,FALSE,"2~8번"}</definedName>
    <definedName name="lo" localSheetId="13" hidden="1">{#N/A,#N/A,FALSE,"2~8번"}</definedName>
    <definedName name="lo" localSheetId="28" hidden="1">{#N/A,#N/A,FALSE,"2~8번"}</definedName>
    <definedName name="lo" localSheetId="34" hidden="1">{#N/A,#N/A,FALSE,"2~8번"}</definedName>
    <definedName name="lo" localSheetId="35" hidden="1">{#N/A,#N/A,FALSE,"2~8번"}</definedName>
    <definedName name="lo" localSheetId="25" hidden="1">{#N/A,#N/A,FALSE,"2~8번"}</definedName>
    <definedName name="lo" localSheetId="41" hidden="1">{#N/A,#N/A,FALSE,"2~8번"}</definedName>
    <definedName name="lo" localSheetId="26" hidden="1">{#N/A,#N/A,FALSE,"2~8번"}</definedName>
    <definedName name="lo" localSheetId="45" hidden="1">{#N/A,#N/A,FALSE,"2~8번"}</definedName>
    <definedName name="lo" localSheetId="50" hidden="1">{#N/A,#N/A,FALSE,"2~8번"}</definedName>
    <definedName name="lo" localSheetId="29" hidden="1">{#N/A,#N/A,FALSE,"2~8번"}</definedName>
    <definedName name="lo" localSheetId="42" hidden="1">{#N/A,#N/A,FALSE,"2~8번"}</definedName>
    <definedName name="lo" hidden="1">{#N/A,#N/A,FALSE,"2~8번"}</definedName>
    <definedName name="LP" localSheetId="38">BlankMacro1</definedName>
    <definedName name="LP" localSheetId="19">BlankMacro1</definedName>
    <definedName name="LP" localSheetId="20">BlankMacro1</definedName>
    <definedName name="LP" localSheetId="14">BlankMacro1</definedName>
    <definedName name="LP" localSheetId="4">BlankMacro1</definedName>
    <definedName name="LP" localSheetId="13">BlankMacro1</definedName>
    <definedName name="LP" localSheetId="28">BlankMacro1</definedName>
    <definedName name="LP" localSheetId="34">BlankMacro1</definedName>
    <definedName name="LP" localSheetId="35">BlankMacro1</definedName>
    <definedName name="LP" localSheetId="23">BlankMacro1</definedName>
    <definedName name="LP" localSheetId="46">BlankMacro1</definedName>
    <definedName name="LP" localSheetId="40">BlankMacro1</definedName>
    <definedName name="LP" localSheetId="3">BlankMacro1</definedName>
    <definedName name="LP" localSheetId="12">BlankMacro1</definedName>
    <definedName name="LP" localSheetId="15">BlankMacro1</definedName>
    <definedName name="LP" localSheetId="25">BlankMacro1</definedName>
    <definedName name="LP" localSheetId="26">BlankMacro1</definedName>
    <definedName name="LP" localSheetId="2">BlankMacro1</definedName>
    <definedName name="LP" localSheetId="44">BlankMacro1</definedName>
    <definedName name="LP" localSheetId="45">BlankMacro1</definedName>
    <definedName name="LP" localSheetId="50">BlankMacro1</definedName>
    <definedName name="LP" localSheetId="42">BlankMacro1</definedName>
    <definedName name="LP">BlankMacro1</definedName>
    <definedName name="LPI" localSheetId="4">[13]법면블럭!#REF!</definedName>
    <definedName name="LPI" localSheetId="13">[13]법면블럭!#REF!</definedName>
    <definedName name="LPI" localSheetId="28">#REF!</definedName>
    <definedName name="LPI" localSheetId="35">#REF!</definedName>
    <definedName name="LPI" localSheetId="40">#REF!</definedName>
    <definedName name="LPI" localSheetId="25">#REF!</definedName>
    <definedName name="LPI" localSheetId="26">[14]법면블럭!#REF!</definedName>
    <definedName name="LPI" localSheetId="44">#REF!</definedName>
    <definedName name="LPI" localSheetId="42">#REF!</definedName>
    <definedName name="LPI">#REF!</definedName>
    <definedName name="LSA" localSheetId="4">[13]법면블럭!#REF!</definedName>
    <definedName name="LSA" localSheetId="13">[13]법면블럭!#REF!</definedName>
    <definedName name="LSA" localSheetId="35">#REF!</definedName>
    <definedName name="LSA" localSheetId="40">#REF!</definedName>
    <definedName name="LSA" localSheetId="25">#REF!</definedName>
    <definedName name="LSA" localSheetId="26">[14]법면블럭!#REF!</definedName>
    <definedName name="LSA" localSheetId="44">#REF!</definedName>
    <definedName name="LSA" localSheetId="42">#REF!</definedName>
    <definedName name="LSA">#REF!</definedName>
    <definedName name="LSD" localSheetId="4">[13]법면블럭!#REF!</definedName>
    <definedName name="LSD" localSheetId="13">[13]법면블럭!#REF!</definedName>
    <definedName name="LSD" localSheetId="35">#REF!</definedName>
    <definedName name="LSD" localSheetId="40">#REF!</definedName>
    <definedName name="LSD" localSheetId="25">#REF!</definedName>
    <definedName name="LSD" localSheetId="26">[14]법면블럭!#REF!</definedName>
    <definedName name="LSD" localSheetId="44">#REF!</definedName>
    <definedName name="LSD" localSheetId="42">#REF!</definedName>
    <definedName name="LSD">#REF!</definedName>
    <definedName name="LSE" localSheetId="4">[13]법면블럭!#REF!</definedName>
    <definedName name="LSE" localSheetId="13">[13]법면블럭!#REF!</definedName>
    <definedName name="LSE" localSheetId="35">#REF!</definedName>
    <definedName name="LSE" localSheetId="46">#REF!</definedName>
    <definedName name="LSE" localSheetId="40">#REF!</definedName>
    <definedName name="LSE" localSheetId="25">#REF!</definedName>
    <definedName name="LSE" localSheetId="26">[14]법면블럭!#REF!</definedName>
    <definedName name="LSE" localSheetId="44">#REF!</definedName>
    <definedName name="LSE" localSheetId="42">#REF!</definedName>
    <definedName name="LSE">#REF!</definedName>
    <definedName name="LSH" localSheetId="4">[13]법면블럭!#REF!</definedName>
    <definedName name="LSH" localSheetId="13">[13]법면블럭!#REF!</definedName>
    <definedName name="LSH" localSheetId="35">#REF!</definedName>
    <definedName name="LSH" localSheetId="40">#REF!</definedName>
    <definedName name="LSH" localSheetId="25">#REF!</definedName>
    <definedName name="LSH" localSheetId="26">[14]법면블럭!#REF!</definedName>
    <definedName name="LSH" localSheetId="44">#REF!</definedName>
    <definedName name="LSH" localSheetId="42">#REF!</definedName>
    <definedName name="LSH">#REF!</definedName>
    <definedName name="LST" localSheetId="4">[13]법면블럭!#REF!</definedName>
    <definedName name="LST" localSheetId="13">[13]법면블럭!#REF!</definedName>
    <definedName name="LST" localSheetId="35">#REF!</definedName>
    <definedName name="LST" localSheetId="40">#REF!</definedName>
    <definedName name="LST" localSheetId="25">#REF!</definedName>
    <definedName name="LST" localSheetId="26">[14]법면블럭!#REF!</definedName>
    <definedName name="LST" localSheetId="44">#REF!</definedName>
    <definedName name="LST" localSheetId="42">#REF!</definedName>
    <definedName name="LST">#REF!</definedName>
    <definedName name="LU" localSheetId="4">[13]법면블럭!#REF!</definedName>
    <definedName name="LU" localSheetId="13">[13]법면블럭!#REF!</definedName>
    <definedName name="LU" localSheetId="35">#REF!</definedName>
    <definedName name="LU" localSheetId="40">#REF!</definedName>
    <definedName name="LU" localSheetId="25">#REF!</definedName>
    <definedName name="LU" localSheetId="26">[14]법면블럭!#REF!</definedName>
    <definedName name="LU" localSheetId="44">#REF!</definedName>
    <definedName name="LU" localSheetId="42">#REF!</definedName>
    <definedName name="LU">#REF!</definedName>
    <definedName name="m" localSheetId="38">BlankMacro1</definedName>
    <definedName name="m" localSheetId="19">BlankMacro1</definedName>
    <definedName name="m" localSheetId="20">BlankMacro1</definedName>
    <definedName name="m" localSheetId="14">BlankMacro1</definedName>
    <definedName name="m" localSheetId="4">BlankMacro1</definedName>
    <definedName name="m" localSheetId="13">BlankMacro1</definedName>
    <definedName name="m" localSheetId="28">BlankMacro1</definedName>
    <definedName name="m" localSheetId="34">BlankMacro1</definedName>
    <definedName name="m" localSheetId="35">BlankMacro1</definedName>
    <definedName name="m" localSheetId="23">BlankMacro1</definedName>
    <definedName name="m" localSheetId="46">BlankMacro1</definedName>
    <definedName name="m" localSheetId="40">BlankMacro1</definedName>
    <definedName name="m" localSheetId="3">BlankMacro1</definedName>
    <definedName name="m" localSheetId="12">BlankMacro1</definedName>
    <definedName name="m" localSheetId="15">BlankMacro1</definedName>
    <definedName name="m" localSheetId="25">BlankMacro1</definedName>
    <definedName name="m" localSheetId="26">BlankMacro1</definedName>
    <definedName name="m" localSheetId="2">BlankMacro1</definedName>
    <definedName name="m" localSheetId="44">BlankMacro1</definedName>
    <definedName name="m" localSheetId="45">BlankMacro1</definedName>
    <definedName name="m" localSheetId="50">BlankMacro1</definedName>
    <definedName name="m" localSheetId="42">BlankMacro1</definedName>
    <definedName name="m">BlankMacro1</definedName>
    <definedName name="M1A1P" localSheetId="14">#REF!</definedName>
    <definedName name="M1A1P" localSheetId="4">#REF!</definedName>
    <definedName name="M1A1P" localSheetId="13">#REF!</definedName>
    <definedName name="M1A1P" localSheetId="35">#REF!</definedName>
    <definedName name="M1A1P" localSheetId="46">#REF!</definedName>
    <definedName name="M1A1P" localSheetId="40">#REF!</definedName>
    <definedName name="M1A1P" localSheetId="3">#REF!</definedName>
    <definedName name="M1A1P" localSheetId="12">#REF!</definedName>
    <definedName name="M1A1P" localSheetId="15">#REF!</definedName>
    <definedName name="M1A1P" localSheetId="25">#REF!</definedName>
    <definedName name="M1A1P" localSheetId="26">#REF!</definedName>
    <definedName name="M1A1P" localSheetId="44">#REF!</definedName>
    <definedName name="M1A1P" localSheetId="50">#REF!</definedName>
    <definedName name="M1A1P" localSheetId="43">#REF!</definedName>
    <definedName name="M1A1P" localSheetId="42">#REF!</definedName>
    <definedName name="M1A1P">#REF!</definedName>
    <definedName name="m1a1t" localSheetId="14">#REF!</definedName>
    <definedName name="m1a1t" localSheetId="4">#REF!</definedName>
    <definedName name="m1a1t" localSheetId="13">#REF!</definedName>
    <definedName name="m1a1t" localSheetId="34">#REF!</definedName>
    <definedName name="m1a1t" localSheetId="35">#REF!</definedName>
    <definedName name="m1a1t" localSheetId="46">#REF!</definedName>
    <definedName name="m1a1t" localSheetId="40">#REF!</definedName>
    <definedName name="m1a1t" localSheetId="3">#REF!</definedName>
    <definedName name="m1a1t" localSheetId="12">#REF!</definedName>
    <definedName name="m1a1t" localSheetId="15">#REF!</definedName>
    <definedName name="m1a1t" localSheetId="25">#REF!</definedName>
    <definedName name="m1a1t" localSheetId="26">#REF!</definedName>
    <definedName name="m1a1t" localSheetId="44">#REF!</definedName>
    <definedName name="m1a1t" localSheetId="43">#REF!</definedName>
    <definedName name="m1a1t" localSheetId="42">#REF!</definedName>
    <definedName name="m1a1t">#REF!</definedName>
    <definedName name="m1a2p" localSheetId="14">#REF!</definedName>
    <definedName name="m1a2p" localSheetId="4">#REF!</definedName>
    <definedName name="m1a2p" localSheetId="13">#REF!</definedName>
    <definedName name="m1a2p" localSheetId="34">#REF!</definedName>
    <definedName name="m1a2p" localSheetId="35">#REF!</definedName>
    <definedName name="m1a2p" localSheetId="46">#REF!</definedName>
    <definedName name="m1a2p" localSheetId="40">#REF!</definedName>
    <definedName name="m1a2p" localSheetId="3">#REF!</definedName>
    <definedName name="m1a2p" localSheetId="12">#REF!</definedName>
    <definedName name="m1a2p" localSheetId="15">#REF!</definedName>
    <definedName name="m1a2p" localSheetId="25">#REF!</definedName>
    <definedName name="m1a2p" localSheetId="26">#REF!</definedName>
    <definedName name="m1a2p" localSheetId="44">#REF!</definedName>
    <definedName name="m1a2p" localSheetId="43">#REF!</definedName>
    <definedName name="m1a2p" localSheetId="42">#REF!</definedName>
    <definedName name="m1a2p">#REF!</definedName>
    <definedName name="m1a2t" localSheetId="14">#REF!</definedName>
    <definedName name="m1a2t" localSheetId="4">#REF!</definedName>
    <definedName name="m1a2t" localSheetId="13">#REF!</definedName>
    <definedName name="m1a2t" localSheetId="34">#REF!</definedName>
    <definedName name="m1a2t" localSheetId="35">#REF!</definedName>
    <definedName name="m1a2t" localSheetId="46">#REF!</definedName>
    <definedName name="m1a2t" localSheetId="40">#REF!</definedName>
    <definedName name="m1a2t" localSheetId="3">#REF!</definedName>
    <definedName name="m1a2t" localSheetId="12">#REF!</definedName>
    <definedName name="m1a2t" localSheetId="15">#REF!</definedName>
    <definedName name="m1a2t" localSheetId="25">#REF!</definedName>
    <definedName name="m1a2t" localSheetId="26">#REF!</definedName>
    <definedName name="m1a2t" localSheetId="44">#REF!</definedName>
    <definedName name="m1a2t" localSheetId="43">#REF!</definedName>
    <definedName name="m1a2t" localSheetId="42">#REF!</definedName>
    <definedName name="m1a2t">#REF!</definedName>
    <definedName name="M2A1P" localSheetId="14">#REF!</definedName>
    <definedName name="M2A1P" localSheetId="4">#REF!</definedName>
    <definedName name="M2A1P" localSheetId="13">#REF!</definedName>
    <definedName name="M2A1P" localSheetId="34">#REF!</definedName>
    <definedName name="M2A1P" localSheetId="35">#REF!</definedName>
    <definedName name="M2A1P" localSheetId="46">#REF!</definedName>
    <definedName name="M2A1P" localSheetId="40">#REF!</definedName>
    <definedName name="M2A1P" localSheetId="3">#REF!</definedName>
    <definedName name="M2A1P" localSheetId="12">#REF!</definedName>
    <definedName name="M2A1P" localSheetId="15">#REF!</definedName>
    <definedName name="M2A1P" localSheetId="25">#REF!</definedName>
    <definedName name="M2A1P" localSheetId="26">#REF!</definedName>
    <definedName name="M2A1P" localSheetId="44">#REF!</definedName>
    <definedName name="M2A1P" localSheetId="43">#REF!</definedName>
    <definedName name="M2A1P" localSheetId="42">#REF!</definedName>
    <definedName name="M2A1P">#REF!</definedName>
    <definedName name="m2a1t" localSheetId="14">#REF!</definedName>
    <definedName name="m2a1t" localSheetId="4">#REF!</definedName>
    <definedName name="m2a1t" localSheetId="13">#REF!</definedName>
    <definedName name="m2a1t" localSheetId="34">#REF!</definedName>
    <definedName name="m2a1t" localSheetId="35">#REF!</definedName>
    <definedName name="m2a1t" localSheetId="46">#REF!</definedName>
    <definedName name="m2a1t" localSheetId="40">#REF!</definedName>
    <definedName name="m2a1t" localSheetId="3">#REF!</definedName>
    <definedName name="m2a1t" localSheetId="12">#REF!</definedName>
    <definedName name="m2a1t" localSheetId="15">#REF!</definedName>
    <definedName name="m2a1t" localSheetId="25">#REF!</definedName>
    <definedName name="m2a1t" localSheetId="26">#REF!</definedName>
    <definedName name="m2a1t" localSheetId="44">#REF!</definedName>
    <definedName name="m2a1t" localSheetId="43">#REF!</definedName>
    <definedName name="m2a1t" localSheetId="42">#REF!</definedName>
    <definedName name="m2a1t">#REF!</definedName>
    <definedName name="m2a2p" localSheetId="14">#REF!</definedName>
    <definedName name="m2a2p" localSheetId="4">#REF!</definedName>
    <definedName name="m2a2p" localSheetId="13">#REF!</definedName>
    <definedName name="m2a2p" localSheetId="34">#REF!</definedName>
    <definedName name="m2a2p" localSheetId="35">#REF!</definedName>
    <definedName name="m2a2p" localSheetId="46">#REF!</definedName>
    <definedName name="m2a2p" localSheetId="40">#REF!</definedName>
    <definedName name="m2a2p" localSheetId="3">#REF!</definedName>
    <definedName name="m2a2p" localSheetId="12">#REF!</definedName>
    <definedName name="m2a2p" localSheetId="15">#REF!</definedName>
    <definedName name="m2a2p" localSheetId="25">#REF!</definedName>
    <definedName name="m2a2p" localSheetId="26">#REF!</definedName>
    <definedName name="m2a2p" localSheetId="44">#REF!</definedName>
    <definedName name="m2a2p" localSheetId="43">#REF!</definedName>
    <definedName name="m2a2p" localSheetId="42">#REF!</definedName>
    <definedName name="m2a2p">#REF!</definedName>
    <definedName name="m2a2t" localSheetId="14">#REF!</definedName>
    <definedName name="m2a2t" localSheetId="4">#REF!</definedName>
    <definedName name="m2a2t" localSheetId="13">#REF!</definedName>
    <definedName name="m2a2t" localSheetId="34">#REF!</definedName>
    <definedName name="m2a2t" localSheetId="35">#REF!</definedName>
    <definedName name="m2a2t" localSheetId="46">#REF!</definedName>
    <definedName name="m2a2t" localSheetId="40">#REF!</definedName>
    <definedName name="m2a2t" localSheetId="3">#REF!</definedName>
    <definedName name="m2a2t" localSheetId="12">#REF!</definedName>
    <definedName name="m2a2t" localSheetId="15">#REF!</definedName>
    <definedName name="m2a2t" localSheetId="25">#REF!</definedName>
    <definedName name="m2a2t" localSheetId="26">#REF!</definedName>
    <definedName name="m2a2t" localSheetId="44">#REF!</definedName>
    <definedName name="m2a2t" localSheetId="43">#REF!</definedName>
    <definedName name="m2a2t" localSheetId="42">#REF!</definedName>
    <definedName name="m2a2t">#REF!</definedName>
    <definedName name="M3A1P" localSheetId="14">#REF!</definedName>
    <definedName name="M3A1P" localSheetId="4">#REF!</definedName>
    <definedName name="M3A1P" localSheetId="13">#REF!</definedName>
    <definedName name="M3A1P" localSheetId="34">#REF!</definedName>
    <definedName name="M3A1P" localSheetId="35">#REF!</definedName>
    <definedName name="M3A1P" localSheetId="46">#REF!</definedName>
    <definedName name="M3A1P" localSheetId="40">#REF!</definedName>
    <definedName name="M3A1P" localSheetId="3">#REF!</definedName>
    <definedName name="M3A1P" localSheetId="12">#REF!</definedName>
    <definedName name="M3A1P" localSheetId="15">#REF!</definedName>
    <definedName name="M3A1P" localSheetId="25">#REF!</definedName>
    <definedName name="M3A1P" localSheetId="26">#REF!</definedName>
    <definedName name="M3A1P" localSheetId="44">#REF!</definedName>
    <definedName name="M3A1P" localSheetId="43">#REF!</definedName>
    <definedName name="M3A1P" localSheetId="42">#REF!</definedName>
    <definedName name="M3A1P">#REF!</definedName>
    <definedName name="m3a1t" localSheetId="14">#REF!</definedName>
    <definedName name="m3a1t" localSheetId="4">#REF!</definedName>
    <definedName name="m3a1t" localSheetId="13">#REF!</definedName>
    <definedName name="m3a1t" localSheetId="34">#REF!</definedName>
    <definedName name="m3a1t" localSheetId="35">#REF!</definedName>
    <definedName name="m3a1t" localSheetId="46">#REF!</definedName>
    <definedName name="m3a1t" localSheetId="40">#REF!</definedName>
    <definedName name="m3a1t" localSheetId="3">#REF!</definedName>
    <definedName name="m3a1t" localSheetId="12">#REF!</definedName>
    <definedName name="m3a1t" localSheetId="15">#REF!</definedName>
    <definedName name="m3a1t" localSheetId="25">#REF!</definedName>
    <definedName name="m3a1t" localSheetId="26">#REF!</definedName>
    <definedName name="m3a1t" localSheetId="44">#REF!</definedName>
    <definedName name="m3a1t" localSheetId="43">#REF!</definedName>
    <definedName name="m3a1t" localSheetId="42">#REF!</definedName>
    <definedName name="m3a1t">#REF!</definedName>
    <definedName name="m3a2p" localSheetId="14">#REF!</definedName>
    <definedName name="m3a2p" localSheetId="4">#REF!</definedName>
    <definedName name="m3a2p" localSheetId="13">#REF!</definedName>
    <definedName name="m3a2p" localSheetId="34">#REF!</definedName>
    <definedName name="m3a2p" localSheetId="35">#REF!</definedName>
    <definedName name="m3a2p" localSheetId="46">#REF!</definedName>
    <definedName name="m3a2p" localSheetId="40">#REF!</definedName>
    <definedName name="m3a2p" localSheetId="3">#REF!</definedName>
    <definedName name="m3a2p" localSheetId="12">#REF!</definedName>
    <definedName name="m3a2p" localSheetId="15">#REF!</definedName>
    <definedName name="m3a2p" localSheetId="25">#REF!</definedName>
    <definedName name="m3a2p" localSheetId="26">#REF!</definedName>
    <definedName name="m3a2p" localSheetId="44">#REF!</definedName>
    <definedName name="m3a2p" localSheetId="43">#REF!</definedName>
    <definedName name="m3a2p" localSheetId="42">#REF!</definedName>
    <definedName name="m3a2p">#REF!</definedName>
    <definedName name="m3a2t" localSheetId="14">#REF!</definedName>
    <definedName name="m3a2t" localSheetId="4">#REF!</definedName>
    <definedName name="m3a2t" localSheetId="13">#REF!</definedName>
    <definedName name="m3a2t" localSheetId="34">#REF!</definedName>
    <definedName name="m3a2t" localSheetId="35">#REF!</definedName>
    <definedName name="m3a2t" localSheetId="46">#REF!</definedName>
    <definedName name="m3a2t" localSheetId="40">#REF!</definedName>
    <definedName name="m3a2t" localSheetId="3">#REF!</definedName>
    <definedName name="m3a2t" localSheetId="12">#REF!</definedName>
    <definedName name="m3a2t" localSheetId="15">#REF!</definedName>
    <definedName name="m3a2t" localSheetId="25">#REF!</definedName>
    <definedName name="m3a2t" localSheetId="26">#REF!</definedName>
    <definedName name="m3a2t" localSheetId="44">#REF!</definedName>
    <definedName name="m3a2t" localSheetId="43">#REF!</definedName>
    <definedName name="m3a2t" localSheetId="42">#REF!</definedName>
    <definedName name="m3a2t">#REF!</definedName>
    <definedName name="M4A1P" localSheetId="14">#REF!</definedName>
    <definedName name="M4A1P" localSheetId="4">#REF!</definedName>
    <definedName name="M4A1P" localSheetId="13">#REF!</definedName>
    <definedName name="M4A1P" localSheetId="34">#REF!</definedName>
    <definedName name="M4A1P" localSheetId="35">#REF!</definedName>
    <definedName name="M4A1P" localSheetId="46">#REF!</definedName>
    <definedName name="M4A1P" localSheetId="40">#REF!</definedName>
    <definedName name="M4A1P" localSheetId="3">#REF!</definedName>
    <definedName name="M4A1P" localSheetId="12">#REF!</definedName>
    <definedName name="M4A1P" localSheetId="15">#REF!</definedName>
    <definedName name="M4A1P" localSheetId="25">#REF!</definedName>
    <definedName name="M4A1P" localSheetId="26">#REF!</definedName>
    <definedName name="M4A1P" localSheetId="44">#REF!</definedName>
    <definedName name="M4A1P" localSheetId="43">#REF!</definedName>
    <definedName name="M4A1P" localSheetId="42">#REF!</definedName>
    <definedName name="M4A1P">#REF!</definedName>
    <definedName name="m4a1t" localSheetId="14">#REF!</definedName>
    <definedName name="m4a1t" localSheetId="4">#REF!</definedName>
    <definedName name="m4a1t" localSheetId="13">#REF!</definedName>
    <definedName name="m4a1t" localSheetId="34">#REF!</definedName>
    <definedName name="m4a1t" localSheetId="35">#REF!</definedName>
    <definedName name="m4a1t" localSheetId="46">#REF!</definedName>
    <definedName name="m4a1t" localSheetId="40">#REF!</definedName>
    <definedName name="m4a1t" localSheetId="3">#REF!</definedName>
    <definedName name="m4a1t" localSheetId="12">#REF!</definedName>
    <definedName name="m4a1t" localSheetId="15">#REF!</definedName>
    <definedName name="m4a1t" localSheetId="25">#REF!</definedName>
    <definedName name="m4a1t" localSheetId="26">#REF!</definedName>
    <definedName name="m4a1t" localSheetId="44">#REF!</definedName>
    <definedName name="m4a1t" localSheetId="43">#REF!</definedName>
    <definedName name="m4a1t" localSheetId="42">#REF!</definedName>
    <definedName name="m4a1t">#REF!</definedName>
    <definedName name="m4a2p" localSheetId="14">#REF!</definedName>
    <definedName name="m4a2p" localSheetId="4">#REF!</definedName>
    <definedName name="m4a2p" localSheetId="13">#REF!</definedName>
    <definedName name="m4a2p" localSheetId="34">#REF!</definedName>
    <definedName name="m4a2p" localSheetId="35">#REF!</definedName>
    <definedName name="m4a2p" localSheetId="46">#REF!</definedName>
    <definedName name="m4a2p" localSheetId="40">#REF!</definedName>
    <definedName name="m4a2p" localSheetId="3">#REF!</definedName>
    <definedName name="m4a2p" localSheetId="12">#REF!</definedName>
    <definedName name="m4a2p" localSheetId="15">#REF!</definedName>
    <definedName name="m4a2p" localSheetId="25">#REF!</definedName>
    <definedName name="m4a2p" localSheetId="26">#REF!</definedName>
    <definedName name="m4a2p" localSheetId="44">#REF!</definedName>
    <definedName name="m4a2p" localSheetId="43">#REF!</definedName>
    <definedName name="m4a2p" localSheetId="42">#REF!</definedName>
    <definedName name="m4a2p">#REF!</definedName>
    <definedName name="m4a2t" localSheetId="14">#REF!</definedName>
    <definedName name="m4a2t" localSheetId="4">#REF!</definedName>
    <definedName name="m4a2t" localSheetId="13">#REF!</definedName>
    <definedName name="m4a2t" localSheetId="34">#REF!</definedName>
    <definedName name="m4a2t" localSheetId="35">#REF!</definedName>
    <definedName name="m4a2t" localSheetId="46">#REF!</definedName>
    <definedName name="m4a2t" localSheetId="40">#REF!</definedName>
    <definedName name="m4a2t" localSheetId="3">#REF!</definedName>
    <definedName name="m4a2t" localSheetId="12">#REF!</definedName>
    <definedName name="m4a2t" localSheetId="15">#REF!</definedName>
    <definedName name="m4a2t" localSheetId="25">#REF!</definedName>
    <definedName name="m4a2t" localSheetId="26">#REF!</definedName>
    <definedName name="m4a2t" localSheetId="44">#REF!</definedName>
    <definedName name="m4a2t" localSheetId="43">#REF!</definedName>
    <definedName name="m4a2t" localSheetId="42">#REF!</definedName>
    <definedName name="m4a2t">#REF!</definedName>
    <definedName name="MA" localSheetId="4">[13]법면블럭!#REF!</definedName>
    <definedName name="MA" localSheetId="13">[13]법면블럭!#REF!</definedName>
    <definedName name="MA" localSheetId="35">#REF!</definedName>
    <definedName name="MA" localSheetId="40">#REF!</definedName>
    <definedName name="MA" localSheetId="25">#REF!</definedName>
    <definedName name="MA" localSheetId="26">[14]법면블럭!#REF!</definedName>
    <definedName name="MA" localSheetId="44">#REF!</definedName>
    <definedName name="MA" localSheetId="42">#REF!</definedName>
    <definedName name="MA">#REF!</definedName>
    <definedName name="MB" localSheetId="38">BlankMacro1</definedName>
    <definedName name="MB" localSheetId="19">BlankMacro1</definedName>
    <definedName name="MB" localSheetId="20">BlankMacro1</definedName>
    <definedName name="MB" localSheetId="14">BlankMacro1</definedName>
    <definedName name="MB" localSheetId="4">BlankMacro1</definedName>
    <definedName name="MB" localSheetId="13">BlankMacro1</definedName>
    <definedName name="MB" localSheetId="28">BlankMacro1</definedName>
    <definedName name="MB" localSheetId="34">BlankMacro1</definedName>
    <definedName name="MB" localSheetId="35">BlankMacro1</definedName>
    <definedName name="MB" localSheetId="23">BlankMacro1</definedName>
    <definedName name="MB" localSheetId="46">BlankMacro1</definedName>
    <definedName name="MB" localSheetId="40">BlankMacro1</definedName>
    <definedName name="MB" localSheetId="3">BlankMacro1</definedName>
    <definedName name="MB" localSheetId="12">BlankMacro1</definedName>
    <definedName name="MB" localSheetId="15">BlankMacro1</definedName>
    <definedName name="MB" localSheetId="25">BlankMacro1</definedName>
    <definedName name="MB" localSheetId="26">BlankMacro1</definedName>
    <definedName name="MB" localSheetId="2">BlankMacro1</definedName>
    <definedName name="MB" localSheetId="44">BlankMacro1</definedName>
    <definedName name="MB" localSheetId="45">BlankMacro1</definedName>
    <definedName name="MB" localSheetId="50">BlankMacro1</definedName>
    <definedName name="MB" localSheetId="42">BlankMacro1</definedName>
    <definedName name="MB">BlankMacro1</definedName>
    <definedName name="MC" localSheetId="38">BlankMacro1</definedName>
    <definedName name="MC" localSheetId="19">BlankMacro1</definedName>
    <definedName name="MC" localSheetId="20">BlankMacro1</definedName>
    <definedName name="MC" localSheetId="14">BlankMacro1</definedName>
    <definedName name="MC" localSheetId="4">BlankMacro1</definedName>
    <definedName name="MC" localSheetId="13">BlankMacro1</definedName>
    <definedName name="MC" localSheetId="28">BlankMacro1</definedName>
    <definedName name="MC" localSheetId="34">BlankMacro1</definedName>
    <definedName name="MC" localSheetId="35">BlankMacro1</definedName>
    <definedName name="MC" localSheetId="23">BlankMacro1</definedName>
    <definedName name="MC" localSheetId="46">BlankMacro1</definedName>
    <definedName name="MC" localSheetId="40">BlankMacro1</definedName>
    <definedName name="MC" localSheetId="3">BlankMacro1</definedName>
    <definedName name="MC" localSheetId="12">BlankMacro1</definedName>
    <definedName name="MC" localSheetId="15">BlankMacro1</definedName>
    <definedName name="MC" localSheetId="25">BlankMacro1</definedName>
    <definedName name="MC" localSheetId="26">BlankMacro1</definedName>
    <definedName name="MC" localSheetId="2">BlankMacro1</definedName>
    <definedName name="MC" localSheetId="44">BlankMacro1</definedName>
    <definedName name="MC" localSheetId="45">BlankMacro1</definedName>
    <definedName name="MC" localSheetId="50">BlankMacro1</definedName>
    <definedName name="MC" localSheetId="42">BlankMacro1</definedName>
    <definedName name="MC">BlankMacro1</definedName>
    <definedName name="MDA" localSheetId="4">[13]법면블럭!#REF!</definedName>
    <definedName name="MDA" localSheetId="13">[13]법면블럭!#REF!</definedName>
    <definedName name="MDA" localSheetId="28">#REF!</definedName>
    <definedName name="MDA" localSheetId="35">#REF!</definedName>
    <definedName name="MDA" localSheetId="40">#REF!</definedName>
    <definedName name="MDA" localSheetId="25">#REF!</definedName>
    <definedName name="MDA" localSheetId="26">[14]법면블럭!#REF!</definedName>
    <definedName name="MDA" localSheetId="44">#REF!</definedName>
    <definedName name="MDA" localSheetId="42">#REF!</definedName>
    <definedName name="MDA">#REF!</definedName>
    <definedName name="MDE" localSheetId="4">[13]법면블럭!#REF!</definedName>
    <definedName name="MDE" localSheetId="13">[13]법면블럭!#REF!</definedName>
    <definedName name="MDE" localSheetId="35">#REF!</definedName>
    <definedName name="MDE" localSheetId="40">#REF!</definedName>
    <definedName name="MDE" localSheetId="25">#REF!</definedName>
    <definedName name="MDE" localSheetId="26">[14]법면블럭!#REF!</definedName>
    <definedName name="MDE" localSheetId="44">#REF!</definedName>
    <definedName name="MDE" localSheetId="42">#REF!</definedName>
    <definedName name="MDE">#REF!</definedName>
    <definedName name="ME" localSheetId="4">[13]법면블럭!#REF!</definedName>
    <definedName name="ME" localSheetId="13">[13]법면블럭!#REF!</definedName>
    <definedName name="ME" localSheetId="35">#REF!</definedName>
    <definedName name="ME" localSheetId="40">#REF!</definedName>
    <definedName name="ME" localSheetId="25">#REF!</definedName>
    <definedName name="ME" localSheetId="26">[14]법면블럭!#REF!</definedName>
    <definedName name="ME" localSheetId="44">#REF!</definedName>
    <definedName name="ME" localSheetId="42">#REF!</definedName>
    <definedName name="ME">#REF!</definedName>
    <definedName name="MF" localSheetId="38">BlankMacro1</definedName>
    <definedName name="MF" localSheetId="19">BlankMacro1</definedName>
    <definedName name="MF" localSheetId="20">BlankMacro1</definedName>
    <definedName name="MF" localSheetId="14">BlankMacro1</definedName>
    <definedName name="MF" localSheetId="4">BlankMacro1</definedName>
    <definedName name="MF" localSheetId="13">BlankMacro1</definedName>
    <definedName name="MF" localSheetId="28">BlankMacro1</definedName>
    <definedName name="MF" localSheetId="34">BlankMacro1</definedName>
    <definedName name="MF" localSheetId="35">BlankMacro1</definedName>
    <definedName name="MF" localSheetId="23">BlankMacro1</definedName>
    <definedName name="MF" localSheetId="46">BlankMacro1</definedName>
    <definedName name="MF" localSheetId="40">BlankMacro1</definedName>
    <definedName name="MF" localSheetId="3">BlankMacro1</definedName>
    <definedName name="MF" localSheetId="12">BlankMacro1</definedName>
    <definedName name="MF" localSheetId="15">BlankMacro1</definedName>
    <definedName name="MF" localSheetId="25">BlankMacro1</definedName>
    <definedName name="MF" localSheetId="26">BlankMacro1</definedName>
    <definedName name="MF" localSheetId="2">BlankMacro1</definedName>
    <definedName name="MF" localSheetId="44">BlankMacro1</definedName>
    <definedName name="MF" localSheetId="45">BlankMacro1</definedName>
    <definedName name="MF" localSheetId="50">BlankMacro1</definedName>
    <definedName name="MF" localSheetId="42">BlankMacro1</definedName>
    <definedName name="MF">BlankMacro1</definedName>
    <definedName name="MG" localSheetId="38">BlankMacro1</definedName>
    <definedName name="MG" localSheetId="19">BlankMacro1</definedName>
    <definedName name="MG" localSheetId="20">BlankMacro1</definedName>
    <definedName name="MG" localSheetId="14">BlankMacro1</definedName>
    <definedName name="MG" localSheetId="4">BlankMacro1</definedName>
    <definedName name="MG" localSheetId="13">BlankMacro1</definedName>
    <definedName name="MG" localSheetId="28">BlankMacro1</definedName>
    <definedName name="MG" localSheetId="34">BlankMacro1</definedName>
    <definedName name="MG" localSheetId="35">BlankMacro1</definedName>
    <definedName name="MG" localSheetId="23">BlankMacro1</definedName>
    <definedName name="MG" localSheetId="46">BlankMacro1</definedName>
    <definedName name="MG" localSheetId="40">BlankMacro1</definedName>
    <definedName name="MG" localSheetId="3">BlankMacro1</definedName>
    <definedName name="MG" localSheetId="12">BlankMacro1</definedName>
    <definedName name="MG" localSheetId="15">BlankMacro1</definedName>
    <definedName name="MG" localSheetId="25">BlankMacro1</definedName>
    <definedName name="MG" localSheetId="26">BlankMacro1</definedName>
    <definedName name="MG" localSheetId="2">BlankMacro1</definedName>
    <definedName name="MG" localSheetId="44">BlankMacro1</definedName>
    <definedName name="MG" localSheetId="45">BlankMacro1</definedName>
    <definedName name="MG" localSheetId="50">BlankMacro1</definedName>
    <definedName name="MG" localSheetId="42">BlankMacro1</definedName>
    <definedName name="MG">BlankMacro1</definedName>
    <definedName name="MH" localSheetId="38">BlankMacro1</definedName>
    <definedName name="MH" localSheetId="19">BlankMacro1</definedName>
    <definedName name="MH" localSheetId="20">BlankMacro1</definedName>
    <definedName name="MH" localSheetId="14">BlankMacro1</definedName>
    <definedName name="MH" localSheetId="4">BlankMacro1</definedName>
    <definedName name="MH" localSheetId="13">BlankMacro1</definedName>
    <definedName name="MH" localSheetId="28">BlankMacro1</definedName>
    <definedName name="MH" localSheetId="34">BlankMacro1</definedName>
    <definedName name="MH" localSheetId="35">BlankMacro1</definedName>
    <definedName name="MH" localSheetId="23">BlankMacro1</definedName>
    <definedName name="MH" localSheetId="46">BlankMacro1</definedName>
    <definedName name="MH" localSheetId="40">BlankMacro1</definedName>
    <definedName name="MH" localSheetId="3">BlankMacro1</definedName>
    <definedName name="MH" localSheetId="12">BlankMacro1</definedName>
    <definedName name="MH" localSheetId="15">BlankMacro1</definedName>
    <definedName name="MH" localSheetId="25">BlankMacro1</definedName>
    <definedName name="MH" localSheetId="26">BlankMacro1</definedName>
    <definedName name="MH" localSheetId="2">BlankMacro1</definedName>
    <definedName name="MH" localSheetId="44">BlankMacro1</definedName>
    <definedName name="MH" localSheetId="45">BlankMacro1</definedName>
    <definedName name="MH" localSheetId="50">BlankMacro1</definedName>
    <definedName name="MH" localSheetId="42">BlankMacro1</definedName>
    <definedName name="MH">BlankMacro1</definedName>
    <definedName name="MJ" localSheetId="38">BlankMacro1</definedName>
    <definedName name="MJ" localSheetId="19">BlankMacro1</definedName>
    <definedName name="MJ" localSheetId="20">BlankMacro1</definedName>
    <definedName name="MJ" localSheetId="14">BlankMacro1</definedName>
    <definedName name="MJ" localSheetId="4">BlankMacro1</definedName>
    <definedName name="MJ" localSheetId="13">BlankMacro1</definedName>
    <definedName name="MJ" localSheetId="28">BlankMacro1</definedName>
    <definedName name="MJ" localSheetId="34">BlankMacro1</definedName>
    <definedName name="MJ" localSheetId="35">BlankMacro1</definedName>
    <definedName name="MJ" localSheetId="23">BlankMacro1</definedName>
    <definedName name="MJ" localSheetId="46">BlankMacro1</definedName>
    <definedName name="MJ" localSheetId="40">BlankMacro1</definedName>
    <definedName name="MJ" localSheetId="3">BlankMacro1</definedName>
    <definedName name="MJ" localSheetId="12">BlankMacro1</definedName>
    <definedName name="MJ" localSheetId="15">BlankMacro1</definedName>
    <definedName name="MJ" localSheetId="25">BlankMacro1</definedName>
    <definedName name="MJ" localSheetId="26">BlankMacro1</definedName>
    <definedName name="MJ" localSheetId="2">BlankMacro1</definedName>
    <definedName name="MJ" localSheetId="44">BlankMacro1</definedName>
    <definedName name="MJ" localSheetId="45">BlankMacro1</definedName>
    <definedName name="MJ" localSheetId="50">BlankMacro1</definedName>
    <definedName name="MJ" localSheetId="42">BlankMacro1</definedName>
    <definedName name="MJ">BlankMacro1</definedName>
    <definedName name="MK" localSheetId="38">BlankMacro1</definedName>
    <definedName name="MK" localSheetId="19">BlankMacro1</definedName>
    <definedName name="MK" localSheetId="20">BlankMacro1</definedName>
    <definedName name="MK" localSheetId="14">BlankMacro1</definedName>
    <definedName name="MK" localSheetId="4">BlankMacro1</definedName>
    <definedName name="MK" localSheetId="13">BlankMacro1</definedName>
    <definedName name="MK" localSheetId="28">BlankMacro1</definedName>
    <definedName name="MK" localSheetId="34">BlankMacro1</definedName>
    <definedName name="MK" localSheetId="35">BlankMacro1</definedName>
    <definedName name="MK" localSheetId="23">BlankMacro1</definedName>
    <definedName name="MK" localSheetId="46">BlankMacro1</definedName>
    <definedName name="MK" localSheetId="40">BlankMacro1</definedName>
    <definedName name="MK" localSheetId="3">BlankMacro1</definedName>
    <definedName name="MK" localSheetId="12">BlankMacro1</definedName>
    <definedName name="MK" localSheetId="15">BlankMacro1</definedName>
    <definedName name="MK" localSheetId="25">BlankMacro1</definedName>
    <definedName name="MK" localSheetId="26">BlankMacro1</definedName>
    <definedName name="MK" localSheetId="2">BlankMacro1</definedName>
    <definedName name="MK" localSheetId="44">BlankMacro1</definedName>
    <definedName name="MK" localSheetId="45">BlankMacro1</definedName>
    <definedName name="MK" localSheetId="50">BlankMacro1</definedName>
    <definedName name="MK" localSheetId="42">BlankMacro1</definedName>
    <definedName name="MK">BlankMacro1</definedName>
    <definedName name="MKJ" localSheetId="38">BlankMacro1</definedName>
    <definedName name="MKJ" localSheetId="19">BlankMacro1</definedName>
    <definedName name="MKJ" localSheetId="20">BlankMacro1</definedName>
    <definedName name="MKJ" localSheetId="14">BlankMacro1</definedName>
    <definedName name="MKJ" localSheetId="4">BlankMacro1</definedName>
    <definedName name="MKJ" localSheetId="13">BlankMacro1</definedName>
    <definedName name="MKJ" localSheetId="28">BlankMacro1</definedName>
    <definedName name="MKJ" localSheetId="34">BlankMacro1</definedName>
    <definedName name="MKJ" localSheetId="35">BlankMacro1</definedName>
    <definedName name="MKJ" localSheetId="23">BlankMacro1</definedName>
    <definedName name="MKJ" localSheetId="46">BlankMacro1</definedName>
    <definedName name="MKJ" localSheetId="40">BlankMacro1</definedName>
    <definedName name="MKJ" localSheetId="3">BlankMacro1</definedName>
    <definedName name="MKJ" localSheetId="12">BlankMacro1</definedName>
    <definedName name="MKJ" localSheetId="15">BlankMacro1</definedName>
    <definedName name="MKJ" localSheetId="25">BlankMacro1</definedName>
    <definedName name="MKJ" localSheetId="26">BlankMacro1</definedName>
    <definedName name="MKJ" localSheetId="2">BlankMacro1</definedName>
    <definedName name="MKJ" localSheetId="44">BlankMacro1</definedName>
    <definedName name="MKJ" localSheetId="45">BlankMacro1</definedName>
    <definedName name="MKJ" localSheetId="50">BlankMacro1</definedName>
    <definedName name="MKJ" localSheetId="42">BlankMacro1</definedName>
    <definedName name="MKJ">BlankMacro1</definedName>
    <definedName name="ML" localSheetId="38">BlankMacro1</definedName>
    <definedName name="ML" localSheetId="19">BlankMacro1</definedName>
    <definedName name="ML" localSheetId="20">BlankMacro1</definedName>
    <definedName name="ML" localSheetId="14">BlankMacro1</definedName>
    <definedName name="ML" localSheetId="4">BlankMacro1</definedName>
    <definedName name="ML" localSheetId="13">BlankMacro1</definedName>
    <definedName name="ML" localSheetId="28">BlankMacro1</definedName>
    <definedName name="ML" localSheetId="34">BlankMacro1</definedName>
    <definedName name="ML" localSheetId="35">BlankMacro1</definedName>
    <definedName name="ML" localSheetId="23">BlankMacro1</definedName>
    <definedName name="ML" localSheetId="46">BlankMacro1</definedName>
    <definedName name="ML" localSheetId="40">BlankMacro1</definedName>
    <definedName name="ML" localSheetId="3">BlankMacro1</definedName>
    <definedName name="ML" localSheetId="12">BlankMacro1</definedName>
    <definedName name="ML" localSheetId="15">BlankMacro1</definedName>
    <definedName name="ML" localSheetId="25">BlankMacro1</definedName>
    <definedName name="ML" localSheetId="26">BlankMacro1</definedName>
    <definedName name="ML" localSheetId="2">BlankMacro1</definedName>
    <definedName name="ML" localSheetId="44">BlankMacro1</definedName>
    <definedName name="ML" localSheetId="45">BlankMacro1</definedName>
    <definedName name="ML" localSheetId="50">BlankMacro1</definedName>
    <definedName name="ML" localSheetId="42">BlankMacro1</definedName>
    <definedName name="ML">BlankMacro1</definedName>
    <definedName name="MLA" localSheetId="4">[13]법면블럭!#REF!</definedName>
    <definedName name="MLA" localSheetId="13">[13]법면블럭!#REF!</definedName>
    <definedName name="MLA" localSheetId="28">#REF!</definedName>
    <definedName name="MLA" localSheetId="35">#REF!</definedName>
    <definedName name="MLA" localSheetId="40">#REF!</definedName>
    <definedName name="MLA" localSheetId="25">#REF!</definedName>
    <definedName name="MLA" localSheetId="26">[14]법면블럭!#REF!</definedName>
    <definedName name="MLA" localSheetId="44">#REF!</definedName>
    <definedName name="MLA" localSheetId="42">#REF!</definedName>
    <definedName name="MLA">#REF!</definedName>
    <definedName name="MLE" localSheetId="4">[13]법면블럭!#REF!</definedName>
    <definedName name="MLE" localSheetId="13">[13]법면블럭!#REF!</definedName>
    <definedName name="MLE" localSheetId="35">#REF!</definedName>
    <definedName name="MLE" localSheetId="40">#REF!</definedName>
    <definedName name="MLE" localSheetId="25">#REF!</definedName>
    <definedName name="MLE" localSheetId="26">[14]법면블럭!#REF!</definedName>
    <definedName name="MLE" localSheetId="44">#REF!</definedName>
    <definedName name="MLE" localSheetId="42">#REF!</definedName>
    <definedName name="MLE">#REF!</definedName>
    <definedName name="MM" localSheetId="14">#REF!</definedName>
    <definedName name="MM" localSheetId="4">#REF!</definedName>
    <definedName name="MM" localSheetId="13">#REF!</definedName>
    <definedName name="MM" localSheetId="28">#REF!</definedName>
    <definedName name="MM" localSheetId="34">#REF!</definedName>
    <definedName name="MM" localSheetId="35">#REF!</definedName>
    <definedName name="MM" localSheetId="46">#REF!</definedName>
    <definedName name="MM" localSheetId="40">#REF!</definedName>
    <definedName name="MM" localSheetId="25">#REF!</definedName>
    <definedName name="MM" localSheetId="26">#REF!</definedName>
    <definedName name="MM" localSheetId="44">#REF!</definedName>
    <definedName name="MM" localSheetId="50">#REF!</definedName>
    <definedName name="MM" localSheetId="43">#REF!</definedName>
    <definedName name="MM" localSheetId="42">#REF!</definedName>
    <definedName name="MM">#REF!</definedName>
    <definedName name="MMJ" localSheetId="38">BlankMacro1</definedName>
    <definedName name="MMJ" localSheetId="19">BlankMacro1</definedName>
    <definedName name="MMJ" localSheetId="20">BlankMacro1</definedName>
    <definedName name="MMJ" localSheetId="14">BlankMacro1</definedName>
    <definedName name="MMJ" localSheetId="4">BlankMacro1</definedName>
    <definedName name="MMJ" localSheetId="13">BlankMacro1</definedName>
    <definedName name="MMJ" localSheetId="28">BlankMacro1</definedName>
    <definedName name="MMJ" localSheetId="34">BlankMacro1</definedName>
    <definedName name="MMJ" localSheetId="35">BlankMacro1</definedName>
    <definedName name="MMJ" localSheetId="23">BlankMacro1</definedName>
    <definedName name="MMJ" localSheetId="46">BlankMacro1</definedName>
    <definedName name="MMJ" localSheetId="40">BlankMacro1</definedName>
    <definedName name="MMJ" localSheetId="3">BlankMacro1</definedName>
    <definedName name="MMJ" localSheetId="12">BlankMacro1</definedName>
    <definedName name="MMJ" localSheetId="15">BlankMacro1</definedName>
    <definedName name="MMJ" localSheetId="25">BlankMacro1</definedName>
    <definedName name="MMJ" localSheetId="26">BlankMacro1</definedName>
    <definedName name="MMJ" localSheetId="2">BlankMacro1</definedName>
    <definedName name="MMJ" localSheetId="44">BlankMacro1</definedName>
    <definedName name="MMJ" localSheetId="45">BlankMacro1</definedName>
    <definedName name="MMJ" localSheetId="50">BlankMacro1</definedName>
    <definedName name="MMJ" localSheetId="42">BlankMacro1</definedName>
    <definedName name="MMJ">BlankMacro1</definedName>
    <definedName name="MOR10L" localSheetId="38">[26]INPUT!#REF!</definedName>
    <definedName name="MOR10L" localSheetId="14">[26]INPUT!#REF!</definedName>
    <definedName name="MOR10L" localSheetId="4">[26]INPUT!#REF!</definedName>
    <definedName name="MOR10L" localSheetId="13">[26]INPUT!#REF!</definedName>
    <definedName name="MOR10L" localSheetId="28">[26]INPUT!#REF!</definedName>
    <definedName name="MOR10L" localSheetId="35">[26]INPUT!#REF!</definedName>
    <definedName name="MOR10L" localSheetId="46">[26]INPUT!#REF!</definedName>
    <definedName name="MOR10L" localSheetId="40">[26]INPUT!#REF!</definedName>
    <definedName name="MOR10L" localSheetId="3">[26]INPUT!#REF!</definedName>
    <definedName name="MOR10L" localSheetId="12">[26]INPUT!#REF!</definedName>
    <definedName name="MOR10L" localSheetId="15">[26]INPUT!#REF!</definedName>
    <definedName name="MOR10L" localSheetId="44">[26]INPUT!#REF!</definedName>
    <definedName name="MOR10L" localSheetId="45">[26]INPUT!#REF!</definedName>
    <definedName name="MOR10L" localSheetId="50">[26]INPUT!#REF!</definedName>
    <definedName name="MOR10L" localSheetId="43">[26]INPUT!#REF!</definedName>
    <definedName name="MOR10L" localSheetId="42">[26]INPUT!#REF!</definedName>
    <definedName name="MOR10L">[26]INPUT!#REF!</definedName>
    <definedName name="MOR10R" localSheetId="14">[26]INPUT!#REF!</definedName>
    <definedName name="MOR10R" localSheetId="4">[26]INPUT!#REF!</definedName>
    <definedName name="MOR10R" localSheetId="13">[26]INPUT!#REF!</definedName>
    <definedName name="MOR10R" localSheetId="35">[26]INPUT!#REF!</definedName>
    <definedName name="MOR10R" localSheetId="46">[26]INPUT!#REF!</definedName>
    <definedName name="MOR10R" localSheetId="40">[26]INPUT!#REF!</definedName>
    <definedName name="MOR10R" localSheetId="3">[26]INPUT!#REF!</definedName>
    <definedName name="MOR10R" localSheetId="12">[26]INPUT!#REF!</definedName>
    <definedName name="MOR10R" localSheetId="15">[26]INPUT!#REF!</definedName>
    <definedName name="MOR10R" localSheetId="44">[26]INPUT!#REF!</definedName>
    <definedName name="MOR10R" localSheetId="43">[26]INPUT!#REF!</definedName>
    <definedName name="MOR10R" localSheetId="42">[26]INPUT!#REF!</definedName>
    <definedName name="MOR10R">[26]INPUT!#REF!</definedName>
    <definedName name="MOR3L" localSheetId="4">[26]INPUT!#REF!</definedName>
    <definedName name="MOR3L" localSheetId="13">[26]INPUT!#REF!</definedName>
    <definedName name="MOR3L" localSheetId="35">[26]INPUT!#REF!</definedName>
    <definedName name="MOR3L" localSheetId="46">[26]INPUT!#REF!</definedName>
    <definedName name="MOR3L" localSheetId="40">[26]INPUT!#REF!</definedName>
    <definedName name="MOR3L" localSheetId="3">[26]INPUT!#REF!</definedName>
    <definedName name="MOR3L" localSheetId="12">[26]INPUT!#REF!</definedName>
    <definedName name="MOR3L" localSheetId="15">[26]INPUT!#REF!</definedName>
    <definedName name="MOR3L" localSheetId="44">[26]INPUT!#REF!</definedName>
    <definedName name="MOR3L" localSheetId="43">[26]INPUT!#REF!</definedName>
    <definedName name="MOR3L" localSheetId="42">[26]INPUT!#REF!</definedName>
    <definedName name="MOR3L">[26]INPUT!#REF!</definedName>
    <definedName name="MOR3R" localSheetId="4">[26]INPUT!#REF!</definedName>
    <definedName name="MOR3R" localSheetId="13">[26]INPUT!#REF!</definedName>
    <definedName name="MOR3R" localSheetId="35">[26]INPUT!#REF!</definedName>
    <definedName name="MOR3R" localSheetId="46">[26]INPUT!#REF!</definedName>
    <definedName name="MOR3R" localSheetId="40">[26]INPUT!#REF!</definedName>
    <definedName name="MOR3R" localSheetId="3">[26]INPUT!#REF!</definedName>
    <definedName name="MOR3R" localSheetId="12">[26]INPUT!#REF!</definedName>
    <definedName name="MOR3R" localSheetId="15">[26]INPUT!#REF!</definedName>
    <definedName name="MOR3R" localSheetId="44">[26]INPUT!#REF!</definedName>
    <definedName name="MOR3R" localSheetId="43">[26]INPUT!#REF!</definedName>
    <definedName name="MOR3R" localSheetId="42">[26]INPUT!#REF!</definedName>
    <definedName name="MOR3R">[26]INPUT!#REF!</definedName>
    <definedName name="MOR4L" localSheetId="4">[26]INPUT!#REF!</definedName>
    <definedName name="MOR4L" localSheetId="13">[26]INPUT!#REF!</definedName>
    <definedName name="MOR4L" localSheetId="35">[26]INPUT!#REF!</definedName>
    <definedName name="MOR4L" localSheetId="46">[26]INPUT!#REF!</definedName>
    <definedName name="MOR4L" localSheetId="40">[26]INPUT!#REF!</definedName>
    <definedName name="MOR4L" localSheetId="3">[26]INPUT!#REF!</definedName>
    <definedName name="MOR4L" localSheetId="12">[26]INPUT!#REF!</definedName>
    <definedName name="MOR4L" localSheetId="15">[26]INPUT!#REF!</definedName>
    <definedName name="MOR4L" localSheetId="44">[26]INPUT!#REF!</definedName>
    <definedName name="MOR4L" localSheetId="43">[26]INPUT!#REF!</definedName>
    <definedName name="MOR4L" localSheetId="42">[26]INPUT!#REF!</definedName>
    <definedName name="MOR4L">[26]INPUT!#REF!</definedName>
    <definedName name="MOR4R" localSheetId="4">[26]INPUT!#REF!</definedName>
    <definedName name="MOR4R" localSheetId="13">[26]INPUT!#REF!</definedName>
    <definedName name="MOR4R" localSheetId="35">[26]INPUT!#REF!</definedName>
    <definedName name="MOR4R" localSheetId="46">[26]INPUT!#REF!</definedName>
    <definedName name="MOR4R" localSheetId="40">[26]INPUT!#REF!</definedName>
    <definedName name="MOR4R" localSheetId="3">[26]INPUT!#REF!</definedName>
    <definedName name="MOR4R" localSheetId="12">[26]INPUT!#REF!</definedName>
    <definedName name="MOR4R" localSheetId="15">[26]INPUT!#REF!</definedName>
    <definedName name="MOR4R" localSheetId="44">[26]INPUT!#REF!</definedName>
    <definedName name="MOR4R" localSheetId="43">[26]INPUT!#REF!</definedName>
    <definedName name="MOR4R" localSheetId="42">[26]INPUT!#REF!</definedName>
    <definedName name="MOR4R">[26]INPUT!#REF!</definedName>
    <definedName name="MOR5L" localSheetId="4">[26]INPUT!#REF!</definedName>
    <definedName name="MOR5L" localSheetId="13">[26]INPUT!#REF!</definedName>
    <definedName name="MOR5L" localSheetId="35">[26]INPUT!#REF!</definedName>
    <definedName name="MOR5L" localSheetId="46">[26]INPUT!#REF!</definedName>
    <definedName name="MOR5L" localSheetId="40">[26]INPUT!#REF!</definedName>
    <definedName name="MOR5L" localSheetId="3">[26]INPUT!#REF!</definedName>
    <definedName name="MOR5L" localSheetId="12">[26]INPUT!#REF!</definedName>
    <definedName name="MOR5L" localSheetId="15">[26]INPUT!#REF!</definedName>
    <definedName name="MOR5L" localSheetId="44">[26]INPUT!#REF!</definedName>
    <definedName name="MOR5L" localSheetId="43">[26]INPUT!#REF!</definedName>
    <definedName name="MOR5L" localSheetId="42">[26]INPUT!#REF!</definedName>
    <definedName name="MOR5L">[26]INPUT!#REF!</definedName>
    <definedName name="MOR5R" localSheetId="4">[26]INPUT!#REF!</definedName>
    <definedName name="MOR5R" localSheetId="13">[26]INPUT!#REF!</definedName>
    <definedName name="MOR5R" localSheetId="35">[26]INPUT!#REF!</definedName>
    <definedName name="MOR5R" localSheetId="46">[26]INPUT!#REF!</definedName>
    <definedName name="MOR5R" localSheetId="40">[26]INPUT!#REF!</definedName>
    <definedName name="MOR5R" localSheetId="3">[26]INPUT!#REF!</definedName>
    <definedName name="MOR5R" localSheetId="12">[26]INPUT!#REF!</definedName>
    <definedName name="MOR5R" localSheetId="15">[26]INPUT!#REF!</definedName>
    <definedName name="MOR5R" localSheetId="44">[26]INPUT!#REF!</definedName>
    <definedName name="MOR5R" localSheetId="43">[26]INPUT!#REF!</definedName>
    <definedName name="MOR5R" localSheetId="42">[26]INPUT!#REF!</definedName>
    <definedName name="MOR5R">[26]INPUT!#REF!</definedName>
    <definedName name="MOR6L" localSheetId="4">[26]INPUT!#REF!</definedName>
    <definedName name="MOR6L" localSheetId="13">[26]INPUT!#REF!</definedName>
    <definedName name="MOR6L" localSheetId="35">[26]INPUT!#REF!</definedName>
    <definedName name="MOR6L" localSheetId="46">[26]INPUT!#REF!</definedName>
    <definedName name="MOR6L" localSheetId="40">[26]INPUT!#REF!</definedName>
    <definedName name="MOR6L" localSheetId="3">[26]INPUT!#REF!</definedName>
    <definedName name="MOR6L" localSheetId="12">[26]INPUT!#REF!</definedName>
    <definedName name="MOR6L" localSheetId="15">[26]INPUT!#REF!</definedName>
    <definedName name="MOR6L" localSheetId="44">[26]INPUT!#REF!</definedName>
    <definedName name="MOR6L" localSheetId="43">[26]INPUT!#REF!</definedName>
    <definedName name="MOR6L" localSheetId="42">[26]INPUT!#REF!</definedName>
    <definedName name="MOR6L">[26]INPUT!#REF!</definedName>
    <definedName name="MOR6R" localSheetId="4">[26]INPUT!#REF!</definedName>
    <definedName name="MOR6R" localSheetId="13">[26]INPUT!#REF!</definedName>
    <definedName name="MOR6R" localSheetId="35">[26]INPUT!#REF!</definedName>
    <definedName name="MOR6R" localSheetId="46">[26]INPUT!#REF!</definedName>
    <definedName name="MOR6R" localSheetId="40">[26]INPUT!#REF!</definedName>
    <definedName name="MOR6R" localSheetId="3">[26]INPUT!#REF!</definedName>
    <definedName name="MOR6R" localSheetId="12">[26]INPUT!#REF!</definedName>
    <definedName name="MOR6R" localSheetId="15">[26]INPUT!#REF!</definedName>
    <definedName name="MOR6R" localSheetId="44">[26]INPUT!#REF!</definedName>
    <definedName name="MOR6R" localSheetId="43">[26]INPUT!#REF!</definedName>
    <definedName name="MOR6R" localSheetId="42">[26]INPUT!#REF!</definedName>
    <definedName name="MOR6R">[26]INPUT!#REF!</definedName>
    <definedName name="MOR7L" localSheetId="4">[26]INPUT!#REF!</definedName>
    <definedName name="MOR7L" localSheetId="13">[26]INPUT!#REF!</definedName>
    <definedName name="MOR7L" localSheetId="35">[26]INPUT!#REF!</definedName>
    <definedName name="MOR7L" localSheetId="46">[26]INPUT!#REF!</definedName>
    <definedName name="MOR7L" localSheetId="40">[26]INPUT!#REF!</definedName>
    <definedName name="MOR7L" localSheetId="3">[26]INPUT!#REF!</definedName>
    <definedName name="MOR7L" localSheetId="12">[26]INPUT!#REF!</definedName>
    <definedName name="MOR7L" localSheetId="15">[26]INPUT!#REF!</definedName>
    <definedName name="MOR7L" localSheetId="44">[26]INPUT!#REF!</definedName>
    <definedName name="MOR7L" localSheetId="43">[26]INPUT!#REF!</definedName>
    <definedName name="MOR7L" localSheetId="42">[26]INPUT!#REF!</definedName>
    <definedName name="MOR7L">[26]INPUT!#REF!</definedName>
    <definedName name="MOR7R" localSheetId="4">[26]INPUT!#REF!</definedName>
    <definedName name="MOR7R" localSheetId="13">[26]INPUT!#REF!</definedName>
    <definedName name="MOR7R" localSheetId="35">[26]INPUT!#REF!</definedName>
    <definedName name="MOR7R" localSheetId="46">[26]INPUT!#REF!</definedName>
    <definedName name="MOR7R" localSheetId="40">[26]INPUT!#REF!</definedName>
    <definedName name="MOR7R" localSheetId="3">[26]INPUT!#REF!</definedName>
    <definedName name="MOR7R" localSheetId="12">[26]INPUT!#REF!</definedName>
    <definedName name="MOR7R" localSheetId="15">[26]INPUT!#REF!</definedName>
    <definedName name="MOR7R" localSheetId="44">[26]INPUT!#REF!</definedName>
    <definedName name="MOR7R" localSheetId="43">[26]INPUT!#REF!</definedName>
    <definedName name="MOR7R" localSheetId="42">[26]INPUT!#REF!</definedName>
    <definedName name="MOR7R">[26]INPUT!#REF!</definedName>
    <definedName name="MOR8L" localSheetId="4">[26]INPUT!#REF!</definedName>
    <definedName name="MOR8L" localSheetId="13">[26]INPUT!#REF!</definedName>
    <definedName name="MOR8L" localSheetId="35">[26]INPUT!#REF!</definedName>
    <definedName name="MOR8L" localSheetId="46">[26]INPUT!#REF!</definedName>
    <definedName name="MOR8L" localSheetId="40">[26]INPUT!#REF!</definedName>
    <definedName name="MOR8L" localSheetId="3">[26]INPUT!#REF!</definedName>
    <definedName name="MOR8L" localSheetId="12">[26]INPUT!#REF!</definedName>
    <definedName name="MOR8L" localSheetId="15">[26]INPUT!#REF!</definedName>
    <definedName name="MOR8L" localSheetId="44">[26]INPUT!#REF!</definedName>
    <definedName name="MOR8L" localSheetId="43">[26]INPUT!#REF!</definedName>
    <definedName name="MOR8L" localSheetId="42">[26]INPUT!#REF!</definedName>
    <definedName name="MOR8L">[26]INPUT!#REF!</definedName>
    <definedName name="MOR8R" localSheetId="4">[26]INPUT!#REF!</definedName>
    <definedName name="MOR8R" localSheetId="13">[26]INPUT!#REF!</definedName>
    <definedName name="MOR8R" localSheetId="35">[26]INPUT!#REF!</definedName>
    <definedName name="MOR8R" localSheetId="46">[26]INPUT!#REF!</definedName>
    <definedName name="MOR8R" localSheetId="40">[26]INPUT!#REF!</definedName>
    <definedName name="MOR8R" localSheetId="3">[26]INPUT!#REF!</definedName>
    <definedName name="MOR8R" localSheetId="12">[26]INPUT!#REF!</definedName>
    <definedName name="MOR8R" localSheetId="15">[26]INPUT!#REF!</definedName>
    <definedName name="MOR8R" localSheetId="44">[26]INPUT!#REF!</definedName>
    <definedName name="MOR8R" localSheetId="43">[26]INPUT!#REF!</definedName>
    <definedName name="MOR8R" localSheetId="42">[26]INPUT!#REF!</definedName>
    <definedName name="MOR8R">[26]INPUT!#REF!</definedName>
    <definedName name="MOR9L" localSheetId="4">[26]INPUT!#REF!</definedName>
    <definedName name="MOR9L" localSheetId="13">[26]INPUT!#REF!</definedName>
    <definedName name="MOR9L" localSheetId="35">[26]INPUT!#REF!</definedName>
    <definedName name="MOR9L" localSheetId="46">[26]INPUT!#REF!</definedName>
    <definedName name="MOR9L" localSheetId="40">[26]INPUT!#REF!</definedName>
    <definedName name="MOR9L" localSheetId="3">[26]INPUT!#REF!</definedName>
    <definedName name="MOR9L" localSheetId="12">[26]INPUT!#REF!</definedName>
    <definedName name="MOR9L" localSheetId="15">[26]INPUT!#REF!</definedName>
    <definedName name="MOR9L" localSheetId="44">[26]INPUT!#REF!</definedName>
    <definedName name="MOR9L" localSheetId="43">[26]INPUT!#REF!</definedName>
    <definedName name="MOR9L" localSheetId="42">[26]INPUT!#REF!</definedName>
    <definedName name="MOR9L">[26]INPUT!#REF!</definedName>
    <definedName name="MOR9R" localSheetId="4">[26]INPUT!#REF!</definedName>
    <definedName name="MOR9R" localSheetId="13">[26]INPUT!#REF!</definedName>
    <definedName name="MOR9R" localSheetId="35">[26]INPUT!#REF!</definedName>
    <definedName name="MOR9R" localSheetId="46">[26]INPUT!#REF!</definedName>
    <definedName name="MOR9R" localSheetId="40">[26]INPUT!#REF!</definedName>
    <definedName name="MOR9R" localSheetId="3">[26]INPUT!#REF!</definedName>
    <definedName name="MOR9R" localSheetId="12">[26]INPUT!#REF!</definedName>
    <definedName name="MOR9R" localSheetId="15">[26]INPUT!#REF!</definedName>
    <definedName name="MOR9R" localSheetId="44">[26]INPUT!#REF!</definedName>
    <definedName name="MOR9R" localSheetId="43">[26]INPUT!#REF!</definedName>
    <definedName name="MOR9R" localSheetId="42">[26]INPUT!#REF!</definedName>
    <definedName name="MOR9R">[26]INPUT!#REF!</definedName>
    <definedName name="MQ" localSheetId="38">BlankMacro1</definedName>
    <definedName name="MQ" localSheetId="19">BlankMacro1</definedName>
    <definedName name="MQ" localSheetId="20">BlankMacro1</definedName>
    <definedName name="MQ" localSheetId="14">BlankMacro1</definedName>
    <definedName name="MQ" localSheetId="4">BlankMacro1</definedName>
    <definedName name="MQ" localSheetId="13">BlankMacro1</definedName>
    <definedName name="MQ" localSheetId="28">BlankMacro1</definedName>
    <definedName name="MQ" localSheetId="34">BlankMacro1</definedName>
    <definedName name="MQ" localSheetId="35">BlankMacro1</definedName>
    <definedName name="MQ" localSheetId="23">BlankMacro1</definedName>
    <definedName name="MQ" localSheetId="46">BlankMacro1</definedName>
    <definedName name="MQ" localSheetId="40">BlankMacro1</definedName>
    <definedName name="MQ" localSheetId="3">BlankMacro1</definedName>
    <definedName name="MQ" localSheetId="12">BlankMacro1</definedName>
    <definedName name="MQ" localSheetId="15">BlankMacro1</definedName>
    <definedName name="MQ" localSheetId="25">BlankMacro1</definedName>
    <definedName name="MQ" localSheetId="26">BlankMacro1</definedName>
    <definedName name="MQ" localSheetId="2">BlankMacro1</definedName>
    <definedName name="MQ" localSheetId="44">BlankMacro1</definedName>
    <definedName name="MQ" localSheetId="45">BlankMacro1</definedName>
    <definedName name="MQ" localSheetId="50">BlankMacro1</definedName>
    <definedName name="MQ" localSheetId="42">BlankMacro1</definedName>
    <definedName name="MQ">BlankMacro1</definedName>
    <definedName name="MR" localSheetId="38">BlankMacro1</definedName>
    <definedName name="MR" localSheetId="19">BlankMacro1</definedName>
    <definedName name="MR" localSheetId="20">BlankMacro1</definedName>
    <definedName name="MR" localSheetId="14">BlankMacro1</definedName>
    <definedName name="MR" localSheetId="4">BlankMacro1</definedName>
    <definedName name="MR" localSheetId="13">BlankMacro1</definedName>
    <definedName name="MR" localSheetId="28">BlankMacro1</definedName>
    <definedName name="MR" localSheetId="34">BlankMacro1</definedName>
    <definedName name="MR" localSheetId="35">BlankMacro1</definedName>
    <definedName name="MR" localSheetId="23">BlankMacro1</definedName>
    <definedName name="MR" localSheetId="46">BlankMacro1</definedName>
    <definedName name="MR" localSheetId="40">BlankMacro1</definedName>
    <definedName name="MR" localSheetId="3">BlankMacro1</definedName>
    <definedName name="MR" localSheetId="12">BlankMacro1</definedName>
    <definedName name="MR" localSheetId="15">BlankMacro1</definedName>
    <definedName name="MR" localSheetId="25">BlankMacro1</definedName>
    <definedName name="MR" localSheetId="26">BlankMacro1</definedName>
    <definedName name="MR" localSheetId="2">BlankMacro1</definedName>
    <definedName name="MR" localSheetId="44">BlankMacro1</definedName>
    <definedName name="MR" localSheetId="45">BlankMacro1</definedName>
    <definedName name="MR" localSheetId="50">BlankMacro1</definedName>
    <definedName name="MR" localSheetId="42">BlankMacro1</definedName>
    <definedName name="MR">BlankMacro1</definedName>
    <definedName name="MV" localSheetId="38">BlankMacro1</definedName>
    <definedName name="MV" localSheetId="19">BlankMacro1</definedName>
    <definedName name="MV" localSheetId="20">BlankMacro1</definedName>
    <definedName name="MV" localSheetId="14">BlankMacro1</definedName>
    <definedName name="MV" localSheetId="4">BlankMacro1</definedName>
    <definedName name="MV" localSheetId="13">BlankMacro1</definedName>
    <definedName name="MV" localSheetId="28">BlankMacro1</definedName>
    <definedName name="MV" localSheetId="34">BlankMacro1</definedName>
    <definedName name="MV" localSheetId="35">BlankMacro1</definedName>
    <definedName name="MV" localSheetId="23">BlankMacro1</definedName>
    <definedName name="MV" localSheetId="46">BlankMacro1</definedName>
    <definedName name="MV" localSheetId="40">BlankMacro1</definedName>
    <definedName name="MV" localSheetId="3">BlankMacro1</definedName>
    <definedName name="MV" localSheetId="12">BlankMacro1</definedName>
    <definedName name="MV" localSheetId="15">BlankMacro1</definedName>
    <definedName name="MV" localSheetId="25">BlankMacro1</definedName>
    <definedName name="MV" localSheetId="26">BlankMacro1</definedName>
    <definedName name="MV" localSheetId="2">BlankMacro1</definedName>
    <definedName name="MV" localSheetId="44">BlankMacro1</definedName>
    <definedName name="MV" localSheetId="45">BlankMacro1</definedName>
    <definedName name="MV" localSheetId="50">BlankMacro1</definedName>
    <definedName name="MV" localSheetId="42">BlankMacro1</definedName>
    <definedName name="MV">BlankMacro1</definedName>
    <definedName name="MW" localSheetId="38">BlankMacro1</definedName>
    <definedName name="MW" localSheetId="19">BlankMacro1</definedName>
    <definedName name="MW" localSheetId="20">BlankMacro1</definedName>
    <definedName name="MW" localSheetId="14">BlankMacro1</definedName>
    <definedName name="MW" localSheetId="4">BlankMacro1</definedName>
    <definedName name="MW" localSheetId="13">BlankMacro1</definedName>
    <definedName name="MW" localSheetId="28">BlankMacro1</definedName>
    <definedName name="MW" localSheetId="34">BlankMacro1</definedName>
    <definedName name="MW" localSheetId="35">BlankMacro1</definedName>
    <definedName name="MW" localSheetId="23">BlankMacro1</definedName>
    <definedName name="MW" localSheetId="46">BlankMacro1</definedName>
    <definedName name="MW" localSheetId="40">BlankMacro1</definedName>
    <definedName name="MW" localSheetId="3">BlankMacro1</definedName>
    <definedName name="MW" localSheetId="12">BlankMacro1</definedName>
    <definedName name="MW" localSheetId="15">BlankMacro1</definedName>
    <definedName name="MW" localSheetId="25">BlankMacro1</definedName>
    <definedName name="MW" localSheetId="26">BlankMacro1</definedName>
    <definedName name="MW" localSheetId="2">BlankMacro1</definedName>
    <definedName name="MW" localSheetId="44">BlankMacro1</definedName>
    <definedName name="MW" localSheetId="45">BlankMacro1</definedName>
    <definedName name="MW" localSheetId="50">BlankMacro1</definedName>
    <definedName name="MW" localSheetId="42">BlankMacro1</definedName>
    <definedName name="MW">BlankMacro1</definedName>
    <definedName name="n" localSheetId="38">BlankMacro1</definedName>
    <definedName name="n" localSheetId="19">BlankMacro1</definedName>
    <definedName name="n" localSheetId="20">BlankMacro1</definedName>
    <definedName name="n" localSheetId="14">BlankMacro1</definedName>
    <definedName name="n" localSheetId="4">BlankMacro1</definedName>
    <definedName name="n" localSheetId="13">BlankMacro1</definedName>
    <definedName name="n" localSheetId="28">BlankMacro1</definedName>
    <definedName name="n" localSheetId="34">BlankMacro1</definedName>
    <definedName name="n" localSheetId="35">BlankMacro1</definedName>
    <definedName name="n" localSheetId="23">BlankMacro1</definedName>
    <definedName name="n" localSheetId="46">BlankMacro1</definedName>
    <definedName name="n" localSheetId="40">BlankMacro1</definedName>
    <definedName name="n" localSheetId="3">BlankMacro1</definedName>
    <definedName name="n" localSheetId="12">BlankMacro1</definedName>
    <definedName name="n" localSheetId="15">BlankMacro1</definedName>
    <definedName name="n" localSheetId="25">BlankMacro1</definedName>
    <definedName name="n" localSheetId="26">BlankMacro1</definedName>
    <definedName name="n" localSheetId="2">BlankMacro1</definedName>
    <definedName name="n" localSheetId="44">BlankMacro1</definedName>
    <definedName name="n" localSheetId="45">BlankMacro1</definedName>
    <definedName name="n" localSheetId="50">BlankMacro1</definedName>
    <definedName name="n" localSheetId="42">BlankMacro1</definedName>
    <definedName name="n">BlankMacro1</definedName>
    <definedName name="N1A" localSheetId="4">[13]법면블럭!#REF!</definedName>
    <definedName name="N1A" localSheetId="13">[13]법면블럭!#REF!</definedName>
    <definedName name="N1A" localSheetId="28">#REF!</definedName>
    <definedName name="N1A" localSheetId="35">#REF!</definedName>
    <definedName name="N1A" localSheetId="46">#REF!</definedName>
    <definedName name="N1A" localSheetId="40">#REF!</definedName>
    <definedName name="N1A" localSheetId="25">#REF!</definedName>
    <definedName name="N1A" localSheetId="26">[14]법면블럭!#REF!</definedName>
    <definedName name="N1A" localSheetId="44">#REF!</definedName>
    <definedName name="N1A" localSheetId="42">#REF!</definedName>
    <definedName name="N1A">#REF!</definedName>
    <definedName name="N1D" localSheetId="4">[13]법면블럭!#REF!</definedName>
    <definedName name="N1D" localSheetId="13">[13]법면블럭!#REF!</definedName>
    <definedName name="N1D" localSheetId="35">#REF!</definedName>
    <definedName name="N1D" localSheetId="46">#REF!</definedName>
    <definedName name="N1D" localSheetId="40">#REF!</definedName>
    <definedName name="N1D" localSheetId="25">#REF!</definedName>
    <definedName name="N1D" localSheetId="26">[14]법면블럭!#REF!</definedName>
    <definedName name="N1D" localSheetId="44">#REF!</definedName>
    <definedName name="N1D" localSheetId="42">#REF!</definedName>
    <definedName name="N1D">#REF!</definedName>
    <definedName name="N1S" localSheetId="4">[13]법면블럭!#REF!</definedName>
    <definedName name="N1S" localSheetId="13">[13]법면블럭!#REF!</definedName>
    <definedName name="N1S" localSheetId="35">#REF!</definedName>
    <definedName name="N1S" localSheetId="40">#REF!</definedName>
    <definedName name="N1S" localSheetId="25">#REF!</definedName>
    <definedName name="N1S" localSheetId="26">[14]법면블럭!#REF!</definedName>
    <definedName name="N1S" localSheetId="44">#REF!</definedName>
    <definedName name="N1S" localSheetId="42">#REF!</definedName>
    <definedName name="N1S">#REF!</definedName>
    <definedName name="N2S" localSheetId="4">[13]법면블럭!#REF!</definedName>
    <definedName name="N2S" localSheetId="13">[13]법면블럭!#REF!</definedName>
    <definedName name="N2S" localSheetId="35">#REF!</definedName>
    <definedName name="N2S" localSheetId="40">#REF!</definedName>
    <definedName name="N2S" localSheetId="25">#REF!</definedName>
    <definedName name="N2S" localSheetId="26">[14]법면블럭!#REF!</definedName>
    <definedName name="N2S" localSheetId="44">#REF!</definedName>
    <definedName name="N2S" localSheetId="42">#REF!</definedName>
    <definedName name="N2S">#REF!</definedName>
    <definedName name="N3S" localSheetId="4">[13]법면블럭!#REF!</definedName>
    <definedName name="N3S" localSheetId="13">[13]법면블럭!#REF!</definedName>
    <definedName name="N3S" localSheetId="35">#REF!</definedName>
    <definedName name="N3S" localSheetId="40">#REF!</definedName>
    <definedName name="N3S" localSheetId="25">#REF!</definedName>
    <definedName name="N3S" localSheetId="26">[14]법면블럭!#REF!</definedName>
    <definedName name="N3S" localSheetId="44">#REF!</definedName>
    <definedName name="N3S" localSheetId="42">#REF!</definedName>
    <definedName name="N3S">#REF!</definedName>
    <definedName name="NA" localSheetId="4">[13]법면블럭!#REF!</definedName>
    <definedName name="NA" localSheetId="13">[13]법면블럭!#REF!</definedName>
    <definedName name="NA" localSheetId="35">#REF!</definedName>
    <definedName name="NA" localSheetId="40">#REF!</definedName>
    <definedName name="NA" localSheetId="25">#REF!</definedName>
    <definedName name="NA" localSheetId="26">[14]법면블럭!#REF!</definedName>
    <definedName name="NA" localSheetId="44">#REF!</definedName>
    <definedName name="NA" localSheetId="42">#REF!</definedName>
    <definedName name="NA">#REF!</definedName>
    <definedName name="NBV" localSheetId="38">BlankMacro1</definedName>
    <definedName name="NBV" localSheetId="19">BlankMacro1</definedName>
    <definedName name="NBV" localSheetId="20">BlankMacro1</definedName>
    <definedName name="NBV" localSheetId="14">BlankMacro1</definedName>
    <definedName name="NBV" localSheetId="4">BlankMacro1</definedName>
    <definedName name="NBV" localSheetId="13">BlankMacro1</definedName>
    <definedName name="NBV" localSheetId="28">BlankMacro1</definedName>
    <definedName name="NBV" localSheetId="34">BlankMacro1</definedName>
    <definedName name="NBV" localSheetId="35">BlankMacro1</definedName>
    <definedName name="NBV" localSheetId="23">BlankMacro1</definedName>
    <definedName name="NBV" localSheetId="46">BlankMacro1</definedName>
    <definedName name="NBV" localSheetId="40">BlankMacro1</definedName>
    <definedName name="NBV" localSheetId="3">BlankMacro1</definedName>
    <definedName name="NBV" localSheetId="12">BlankMacro1</definedName>
    <definedName name="NBV" localSheetId="15">BlankMacro1</definedName>
    <definedName name="NBV" localSheetId="25">BlankMacro1</definedName>
    <definedName name="NBV" localSheetId="26">BlankMacro1</definedName>
    <definedName name="NBV" localSheetId="2">BlankMacro1</definedName>
    <definedName name="NBV" localSheetId="44">BlankMacro1</definedName>
    <definedName name="NBV" localSheetId="45">BlankMacro1</definedName>
    <definedName name="NBV" localSheetId="50">BlankMacro1</definedName>
    <definedName name="NBV" localSheetId="42">BlankMacro1</definedName>
    <definedName name="NBV">BlankMacro1</definedName>
    <definedName name="NC" localSheetId="4">[13]법면블럭!#REF!</definedName>
    <definedName name="NC" localSheetId="13">[13]법면블럭!#REF!</definedName>
    <definedName name="NC" localSheetId="28">#REF!</definedName>
    <definedName name="NC" localSheetId="35">#REF!</definedName>
    <definedName name="NC" localSheetId="46">#REF!</definedName>
    <definedName name="NC" localSheetId="40">#REF!</definedName>
    <definedName name="NC" localSheetId="25">#REF!</definedName>
    <definedName name="NC" localSheetId="26">[14]법면블럭!#REF!</definedName>
    <definedName name="NC" localSheetId="44">#REF!</definedName>
    <definedName name="NC" localSheetId="42">#REF!</definedName>
    <definedName name="NC">#REF!</definedName>
    <definedName name="Nca" localSheetId="4">[13]법면블럭!#REF!</definedName>
    <definedName name="Nca" localSheetId="13">[13]법면블럭!#REF!</definedName>
    <definedName name="Nca" localSheetId="35">#REF!</definedName>
    <definedName name="Nca" localSheetId="40">#REF!</definedName>
    <definedName name="Nca" localSheetId="25">#REF!</definedName>
    <definedName name="Nca" localSheetId="26">[14]법면블럭!#REF!</definedName>
    <definedName name="Nca" localSheetId="44">#REF!</definedName>
    <definedName name="Nca" localSheetId="42">#REF!</definedName>
    <definedName name="Nca">#REF!</definedName>
    <definedName name="Ncd" localSheetId="4">[13]법면블럭!#REF!</definedName>
    <definedName name="Ncd" localSheetId="13">[13]법면블럭!#REF!</definedName>
    <definedName name="Ncd" localSheetId="35">#REF!</definedName>
    <definedName name="Ncd" localSheetId="40">#REF!</definedName>
    <definedName name="Ncd" localSheetId="25">#REF!</definedName>
    <definedName name="Ncd" localSheetId="26">[14]법면블럭!#REF!</definedName>
    <definedName name="Ncd" localSheetId="44">#REF!</definedName>
    <definedName name="Ncd" localSheetId="42">#REF!</definedName>
    <definedName name="Ncd">#REF!</definedName>
    <definedName name="NCV" localSheetId="38">BlankMacro1</definedName>
    <definedName name="NCV" localSheetId="19">BlankMacro1</definedName>
    <definedName name="NCV" localSheetId="20">BlankMacro1</definedName>
    <definedName name="NCV" localSheetId="14">BlankMacro1</definedName>
    <definedName name="NCV" localSheetId="4">BlankMacro1</definedName>
    <definedName name="NCV" localSheetId="13">BlankMacro1</definedName>
    <definedName name="NCV" localSheetId="28">BlankMacro1</definedName>
    <definedName name="NCV" localSheetId="34">BlankMacro1</definedName>
    <definedName name="NCV" localSheetId="35">BlankMacro1</definedName>
    <definedName name="NCV" localSheetId="23">BlankMacro1</definedName>
    <definedName name="NCV" localSheetId="46">BlankMacro1</definedName>
    <definedName name="NCV" localSheetId="40">BlankMacro1</definedName>
    <definedName name="NCV" localSheetId="3">BlankMacro1</definedName>
    <definedName name="NCV" localSheetId="12">BlankMacro1</definedName>
    <definedName name="NCV" localSheetId="15">BlankMacro1</definedName>
    <definedName name="NCV" localSheetId="25">BlankMacro1</definedName>
    <definedName name="NCV" localSheetId="26">BlankMacro1</definedName>
    <definedName name="NCV" localSheetId="2">BlankMacro1</definedName>
    <definedName name="NCV" localSheetId="44">BlankMacro1</definedName>
    <definedName name="NCV" localSheetId="45">BlankMacro1</definedName>
    <definedName name="NCV" localSheetId="50">BlankMacro1</definedName>
    <definedName name="NCV" localSheetId="42">BlankMacro1</definedName>
    <definedName name="NCV">BlankMacro1</definedName>
    <definedName name="ND" localSheetId="4">[13]법면블럭!#REF!</definedName>
    <definedName name="ND" localSheetId="13">[13]법면블럭!#REF!</definedName>
    <definedName name="ND" localSheetId="28">#REF!</definedName>
    <definedName name="ND" localSheetId="35">#REF!</definedName>
    <definedName name="ND" localSheetId="40">#REF!</definedName>
    <definedName name="ND" localSheetId="25">#REF!</definedName>
    <definedName name="ND" localSheetId="26">[14]법면블럭!#REF!</definedName>
    <definedName name="ND" localSheetId="44">#REF!</definedName>
    <definedName name="ND" localSheetId="42">#REF!</definedName>
    <definedName name="ND">#REF!</definedName>
    <definedName name="NDO" localSheetId="4">[13]법면블럭!#REF!</definedName>
    <definedName name="NDO" localSheetId="13">[13]법면블럭!#REF!</definedName>
    <definedName name="NDO" localSheetId="35">#REF!</definedName>
    <definedName name="NDO" localSheetId="40">#REF!</definedName>
    <definedName name="NDO" localSheetId="25">#REF!</definedName>
    <definedName name="NDO" localSheetId="26">[14]법면블럭!#REF!</definedName>
    <definedName name="NDO" localSheetId="44">#REF!</definedName>
    <definedName name="NDO" localSheetId="42">#REF!</definedName>
    <definedName name="NDO">#REF!</definedName>
    <definedName name="NE" localSheetId="4">[13]법면블럭!#REF!</definedName>
    <definedName name="NE" localSheetId="13">[13]법면블럭!#REF!</definedName>
    <definedName name="NE" localSheetId="35">#REF!</definedName>
    <definedName name="NE" localSheetId="40">#REF!</definedName>
    <definedName name="NE" localSheetId="25">#REF!</definedName>
    <definedName name="NE" localSheetId="26">[14]법면블럭!#REF!</definedName>
    <definedName name="NE" localSheetId="44">#REF!</definedName>
    <definedName name="NE" localSheetId="42">#REF!</definedName>
    <definedName name="NE">#REF!</definedName>
    <definedName name="NFG" localSheetId="38">BlankMacro1</definedName>
    <definedName name="NFG" localSheetId="19">BlankMacro1</definedName>
    <definedName name="NFG" localSheetId="20">BlankMacro1</definedName>
    <definedName name="NFG" localSheetId="14">BlankMacro1</definedName>
    <definedName name="NFG" localSheetId="4">BlankMacro1</definedName>
    <definedName name="NFG" localSheetId="13">BlankMacro1</definedName>
    <definedName name="NFG" localSheetId="28">BlankMacro1</definedName>
    <definedName name="NFG" localSheetId="34">BlankMacro1</definedName>
    <definedName name="NFG" localSheetId="35">BlankMacro1</definedName>
    <definedName name="NFG" localSheetId="23">BlankMacro1</definedName>
    <definedName name="NFG" localSheetId="46">BlankMacro1</definedName>
    <definedName name="NFG" localSheetId="40">BlankMacro1</definedName>
    <definedName name="NFG" localSheetId="3">BlankMacro1</definedName>
    <definedName name="NFG" localSheetId="12">BlankMacro1</definedName>
    <definedName name="NFG" localSheetId="15">BlankMacro1</definedName>
    <definedName name="NFG" localSheetId="25">BlankMacro1</definedName>
    <definedName name="NFG" localSheetId="26">BlankMacro1</definedName>
    <definedName name="NFG" localSheetId="2">BlankMacro1</definedName>
    <definedName name="NFG" localSheetId="44">BlankMacro1</definedName>
    <definedName name="NFG" localSheetId="45">BlankMacro1</definedName>
    <definedName name="NFG" localSheetId="50">BlankMacro1</definedName>
    <definedName name="NFG" localSheetId="42">BlankMacro1</definedName>
    <definedName name="NFG">BlankMacro1</definedName>
    <definedName name="NFGH" localSheetId="38">BlankMacro1</definedName>
    <definedName name="NFGH" localSheetId="19">BlankMacro1</definedName>
    <definedName name="NFGH" localSheetId="20">BlankMacro1</definedName>
    <definedName name="NFGH" localSheetId="14">BlankMacro1</definedName>
    <definedName name="NFGH" localSheetId="4">BlankMacro1</definedName>
    <definedName name="NFGH" localSheetId="13">BlankMacro1</definedName>
    <definedName name="NFGH" localSheetId="28">BlankMacro1</definedName>
    <definedName name="NFGH" localSheetId="34">BlankMacro1</definedName>
    <definedName name="NFGH" localSheetId="35">BlankMacro1</definedName>
    <definedName name="NFGH" localSheetId="23">BlankMacro1</definedName>
    <definedName name="NFGH" localSheetId="46">BlankMacro1</definedName>
    <definedName name="NFGH" localSheetId="40">BlankMacro1</definedName>
    <definedName name="NFGH" localSheetId="3">BlankMacro1</definedName>
    <definedName name="NFGH" localSheetId="12">BlankMacro1</definedName>
    <definedName name="NFGH" localSheetId="15">BlankMacro1</definedName>
    <definedName name="NFGH" localSheetId="25">BlankMacro1</definedName>
    <definedName name="NFGH" localSheetId="26">BlankMacro1</definedName>
    <definedName name="NFGH" localSheetId="2">BlankMacro1</definedName>
    <definedName name="NFGH" localSheetId="44">BlankMacro1</definedName>
    <definedName name="NFGH" localSheetId="45">BlankMacro1</definedName>
    <definedName name="NFGH" localSheetId="50">BlankMacro1</definedName>
    <definedName name="NFGH" localSheetId="42">BlankMacro1</definedName>
    <definedName name="NFGH">BlankMacro1</definedName>
    <definedName name="NKL" localSheetId="38">BlankMacro1</definedName>
    <definedName name="NKL" localSheetId="19">BlankMacro1</definedName>
    <definedName name="NKL" localSheetId="20">BlankMacro1</definedName>
    <definedName name="NKL" localSheetId="14">BlankMacro1</definedName>
    <definedName name="NKL" localSheetId="4">BlankMacro1</definedName>
    <definedName name="NKL" localSheetId="13">BlankMacro1</definedName>
    <definedName name="NKL" localSheetId="28">BlankMacro1</definedName>
    <definedName name="NKL" localSheetId="34">BlankMacro1</definedName>
    <definedName name="NKL" localSheetId="35">BlankMacro1</definedName>
    <definedName name="NKL" localSheetId="23">BlankMacro1</definedName>
    <definedName name="NKL" localSheetId="46">BlankMacro1</definedName>
    <definedName name="NKL" localSheetId="40">BlankMacro1</definedName>
    <definedName name="NKL" localSheetId="3">BlankMacro1</definedName>
    <definedName name="NKL" localSheetId="12">BlankMacro1</definedName>
    <definedName name="NKL" localSheetId="15">BlankMacro1</definedName>
    <definedName name="NKL" localSheetId="25">BlankMacro1</definedName>
    <definedName name="NKL" localSheetId="26">BlankMacro1</definedName>
    <definedName name="NKL" localSheetId="2">BlankMacro1</definedName>
    <definedName name="NKL" localSheetId="44">BlankMacro1</definedName>
    <definedName name="NKL" localSheetId="45">BlankMacro1</definedName>
    <definedName name="NKL" localSheetId="50">BlankMacro1</definedName>
    <definedName name="NKL" localSheetId="42">BlankMacro1</definedName>
    <definedName name="NKL">BlankMacro1</definedName>
    <definedName name="NN" localSheetId="14">#REF!</definedName>
    <definedName name="NN" localSheetId="4">#REF!</definedName>
    <definedName name="NN" localSheetId="13">#REF!</definedName>
    <definedName name="NN" localSheetId="28">#REF!</definedName>
    <definedName name="NN" localSheetId="34">#REF!</definedName>
    <definedName name="NN" localSheetId="35">#REF!</definedName>
    <definedName name="NN" localSheetId="46">#REF!</definedName>
    <definedName name="NN" localSheetId="40">#REF!</definedName>
    <definedName name="NN" localSheetId="25">#REF!</definedName>
    <definedName name="NN" localSheetId="26">#REF!</definedName>
    <definedName name="NN" localSheetId="44">#REF!</definedName>
    <definedName name="NN" localSheetId="50">#REF!</definedName>
    <definedName name="NN" localSheetId="43">#REF!</definedName>
    <definedName name="NN" localSheetId="42">#REF!</definedName>
    <definedName name="NN">#REF!</definedName>
    <definedName name="NPI" localSheetId="4">[5]법면블럭!#REF!</definedName>
    <definedName name="NPI" localSheetId="13">[5]법면블럭!#REF!</definedName>
    <definedName name="NPI" localSheetId="35">#REF!</definedName>
    <definedName name="NPI" localSheetId="40">#REF!</definedName>
    <definedName name="NPI" localSheetId="25">#REF!</definedName>
    <definedName name="NPI" localSheetId="44">#REF!</definedName>
    <definedName name="NPI" localSheetId="42">#REF!</definedName>
    <definedName name="NPI">#REF!</definedName>
    <definedName name="NR" localSheetId="38">BlankMacro1</definedName>
    <definedName name="NR" localSheetId="19">BlankMacro1</definedName>
    <definedName name="NR" localSheetId="20">BlankMacro1</definedName>
    <definedName name="NR" localSheetId="14">BlankMacro1</definedName>
    <definedName name="NR" localSheetId="4">BlankMacro1</definedName>
    <definedName name="NR" localSheetId="13">BlankMacro1</definedName>
    <definedName name="NR" localSheetId="28">BlankMacro1</definedName>
    <definedName name="NR" localSheetId="34">BlankMacro1</definedName>
    <definedName name="NR" localSheetId="35">BlankMacro1</definedName>
    <definedName name="NR" localSheetId="23">BlankMacro1</definedName>
    <definedName name="NR" localSheetId="46">BlankMacro1</definedName>
    <definedName name="NR" localSheetId="40">BlankMacro1</definedName>
    <definedName name="NR" localSheetId="3">BlankMacro1</definedName>
    <definedName name="NR" localSheetId="12">BlankMacro1</definedName>
    <definedName name="NR" localSheetId="15">BlankMacro1</definedName>
    <definedName name="NR" localSheetId="25">BlankMacro1</definedName>
    <definedName name="NR" localSheetId="26">BlankMacro1</definedName>
    <definedName name="NR" localSheetId="2">BlankMacro1</definedName>
    <definedName name="NR" localSheetId="44">BlankMacro1</definedName>
    <definedName name="NR" localSheetId="45">BlankMacro1</definedName>
    <definedName name="NR" localSheetId="50">BlankMacro1</definedName>
    <definedName name="NR" localSheetId="42">BlankMacro1</definedName>
    <definedName name="NR">BlankMacro1</definedName>
    <definedName name="NSA" localSheetId="4">[5]법면블럭!#REF!</definedName>
    <definedName name="NSA" localSheetId="13">[5]법면블럭!#REF!</definedName>
    <definedName name="NSA" localSheetId="28">#REF!</definedName>
    <definedName name="NSA" localSheetId="35">#REF!</definedName>
    <definedName name="NSA" localSheetId="40">#REF!</definedName>
    <definedName name="NSA" localSheetId="25">#REF!</definedName>
    <definedName name="NSA" localSheetId="44">#REF!</definedName>
    <definedName name="NSA" localSheetId="42">#REF!</definedName>
    <definedName name="NSA">#REF!</definedName>
    <definedName name="NSC" localSheetId="4">[13]법면블럭!#REF!</definedName>
    <definedName name="NSC" localSheetId="13">[13]법면블럭!#REF!</definedName>
    <definedName name="NSC" localSheetId="35">#REF!</definedName>
    <definedName name="NSC" localSheetId="46">#REF!</definedName>
    <definedName name="NSC" localSheetId="40">#REF!</definedName>
    <definedName name="NSC" localSheetId="25">#REF!</definedName>
    <definedName name="NSC" localSheetId="26">[14]법면블럭!#REF!</definedName>
    <definedName name="NSC" localSheetId="44">#REF!</definedName>
    <definedName name="NSC" localSheetId="42">#REF!</definedName>
    <definedName name="NSC">#REF!</definedName>
    <definedName name="NSD" localSheetId="4">[13]법면블럭!#REF!</definedName>
    <definedName name="NSD" localSheetId="13">[13]법면블럭!#REF!</definedName>
    <definedName name="NSD" localSheetId="35">#REF!</definedName>
    <definedName name="NSD" localSheetId="40">#REF!</definedName>
    <definedName name="NSD" localSheetId="25">#REF!</definedName>
    <definedName name="NSD" localSheetId="26">[14]법면블럭!#REF!</definedName>
    <definedName name="NSD" localSheetId="44">#REF!</definedName>
    <definedName name="NSD" localSheetId="42">#REF!</definedName>
    <definedName name="NSD">#REF!</definedName>
    <definedName name="NSE" localSheetId="4">[13]법면블럭!#REF!</definedName>
    <definedName name="NSE" localSheetId="13">[13]법면블럭!#REF!</definedName>
    <definedName name="NSE" localSheetId="35">#REF!</definedName>
    <definedName name="NSE" localSheetId="46">#REF!</definedName>
    <definedName name="NSE" localSheetId="40">#REF!</definedName>
    <definedName name="NSE" localSheetId="25">#REF!</definedName>
    <definedName name="NSE" localSheetId="26">[14]법면블럭!#REF!</definedName>
    <definedName name="NSE" localSheetId="44">#REF!</definedName>
    <definedName name="NSE" localSheetId="42">#REF!</definedName>
    <definedName name="NSE">#REF!</definedName>
    <definedName name="NSH" localSheetId="4">[13]법면블럭!#REF!</definedName>
    <definedName name="NSH" localSheetId="13">[13]법면블럭!#REF!</definedName>
    <definedName name="NSH" localSheetId="35">#REF!</definedName>
    <definedName name="NSH" localSheetId="40">#REF!</definedName>
    <definedName name="NSH" localSheetId="25">#REF!</definedName>
    <definedName name="NSH" localSheetId="26">[14]법면블럭!#REF!</definedName>
    <definedName name="NSH" localSheetId="44">#REF!</definedName>
    <definedName name="NSH" localSheetId="42">#REF!</definedName>
    <definedName name="NSH">#REF!</definedName>
    <definedName name="NSO" localSheetId="4">[13]법면블럭!#REF!</definedName>
    <definedName name="NSO" localSheetId="13">[13]법면블럭!#REF!</definedName>
    <definedName name="NSO" localSheetId="35">#REF!</definedName>
    <definedName name="NSO" localSheetId="40">#REF!</definedName>
    <definedName name="NSO" localSheetId="25">#REF!</definedName>
    <definedName name="NSO" localSheetId="26">[14]법면블럭!#REF!</definedName>
    <definedName name="NSO" localSheetId="44">#REF!</definedName>
    <definedName name="NSO" localSheetId="42">#REF!</definedName>
    <definedName name="NSO">#REF!</definedName>
    <definedName name="NSP" localSheetId="4">[13]법면블럭!#REF!</definedName>
    <definedName name="NSP" localSheetId="13">[13]법면블럭!#REF!</definedName>
    <definedName name="NSP" localSheetId="35">#REF!</definedName>
    <definedName name="NSP" localSheetId="46">#REF!</definedName>
    <definedName name="NSP" localSheetId="40">#REF!</definedName>
    <definedName name="NSP" localSheetId="25">#REF!</definedName>
    <definedName name="NSP" localSheetId="26">[14]법면블럭!#REF!</definedName>
    <definedName name="NSP" localSheetId="44">#REF!</definedName>
    <definedName name="NSP" localSheetId="42">#REF!</definedName>
    <definedName name="NSP">#REF!</definedName>
    <definedName name="NST" localSheetId="4">[13]법면블럭!#REF!</definedName>
    <definedName name="NST" localSheetId="13">[13]법면블럭!#REF!</definedName>
    <definedName name="NST" localSheetId="35">#REF!</definedName>
    <definedName name="NST" localSheetId="40">#REF!</definedName>
    <definedName name="NST" localSheetId="25">#REF!</definedName>
    <definedName name="NST" localSheetId="26">[14]법면블럭!#REF!</definedName>
    <definedName name="NST" localSheetId="44">#REF!</definedName>
    <definedName name="NST" localSheetId="42">#REF!</definedName>
    <definedName name="NST">#REF!</definedName>
    <definedName name="NSV" localSheetId="4">[13]법면블럭!#REF!</definedName>
    <definedName name="NSV" localSheetId="13">[13]법면블럭!#REF!</definedName>
    <definedName name="NSV" localSheetId="35">#REF!</definedName>
    <definedName name="NSV" localSheetId="40">#REF!</definedName>
    <definedName name="NSV" localSheetId="25">#REF!</definedName>
    <definedName name="NSV" localSheetId="26">[14]법면블럭!#REF!</definedName>
    <definedName name="NSV" localSheetId="44">#REF!</definedName>
    <definedName name="NSV" localSheetId="42">#REF!</definedName>
    <definedName name="NSV">#REF!</definedName>
    <definedName name="NT" localSheetId="38">BlankMacro1</definedName>
    <definedName name="NT" localSheetId="19">BlankMacro1</definedName>
    <definedName name="NT" localSheetId="20">BlankMacro1</definedName>
    <definedName name="NT" localSheetId="14">BlankMacro1</definedName>
    <definedName name="NT" localSheetId="4">BlankMacro1</definedName>
    <definedName name="NT" localSheetId="13">BlankMacro1</definedName>
    <definedName name="NT" localSheetId="28">BlankMacro1</definedName>
    <definedName name="NT" localSheetId="34">BlankMacro1</definedName>
    <definedName name="NT" localSheetId="35">BlankMacro1</definedName>
    <definedName name="NT" localSheetId="23">BlankMacro1</definedName>
    <definedName name="NT" localSheetId="46">BlankMacro1</definedName>
    <definedName name="NT" localSheetId="40">BlankMacro1</definedName>
    <definedName name="NT" localSheetId="3">BlankMacro1</definedName>
    <definedName name="NT" localSheetId="12">BlankMacro1</definedName>
    <definedName name="NT" localSheetId="15">BlankMacro1</definedName>
    <definedName name="NT" localSheetId="25">BlankMacro1</definedName>
    <definedName name="NT" localSheetId="26">BlankMacro1</definedName>
    <definedName name="NT" localSheetId="2">BlankMacro1</definedName>
    <definedName name="NT" localSheetId="44">BlankMacro1</definedName>
    <definedName name="NT" localSheetId="45">BlankMacro1</definedName>
    <definedName name="NT" localSheetId="50">BlankMacro1</definedName>
    <definedName name="NT" localSheetId="42">BlankMacro1</definedName>
    <definedName name="NT">BlankMacro1</definedName>
    <definedName name="NTFT" localSheetId="38">BlankMacro1</definedName>
    <definedName name="NTFT" localSheetId="19">BlankMacro1</definedName>
    <definedName name="NTFT" localSheetId="20">BlankMacro1</definedName>
    <definedName name="NTFT" localSheetId="14">BlankMacro1</definedName>
    <definedName name="NTFT" localSheetId="4">BlankMacro1</definedName>
    <definedName name="NTFT" localSheetId="13">BlankMacro1</definedName>
    <definedName name="NTFT" localSheetId="28">BlankMacro1</definedName>
    <definedName name="NTFT" localSheetId="34">BlankMacro1</definedName>
    <definedName name="NTFT" localSheetId="35">BlankMacro1</definedName>
    <definedName name="NTFT" localSheetId="23">BlankMacro1</definedName>
    <definedName name="NTFT" localSheetId="46">BlankMacro1</definedName>
    <definedName name="NTFT" localSheetId="40">BlankMacro1</definedName>
    <definedName name="NTFT" localSheetId="3">BlankMacro1</definedName>
    <definedName name="NTFT" localSheetId="12">BlankMacro1</definedName>
    <definedName name="NTFT" localSheetId="15">BlankMacro1</definedName>
    <definedName name="NTFT" localSheetId="25">BlankMacro1</definedName>
    <definedName name="NTFT" localSheetId="26">BlankMacro1</definedName>
    <definedName name="NTFT" localSheetId="2">BlankMacro1</definedName>
    <definedName name="NTFT" localSheetId="44">BlankMacro1</definedName>
    <definedName name="NTFT" localSheetId="45">BlankMacro1</definedName>
    <definedName name="NTFT" localSheetId="50">BlankMacro1</definedName>
    <definedName name="NTFT" localSheetId="42">BlankMacro1</definedName>
    <definedName name="NTFT">BlankMacro1</definedName>
    <definedName name="NY" localSheetId="38">BlankMacro1</definedName>
    <definedName name="NY" localSheetId="19">BlankMacro1</definedName>
    <definedName name="NY" localSheetId="20">BlankMacro1</definedName>
    <definedName name="NY" localSheetId="14">BlankMacro1</definedName>
    <definedName name="NY" localSheetId="4">BlankMacro1</definedName>
    <definedName name="NY" localSheetId="13">BlankMacro1</definedName>
    <definedName name="NY" localSheetId="28">BlankMacro1</definedName>
    <definedName name="NY" localSheetId="34">BlankMacro1</definedName>
    <definedName name="NY" localSheetId="35">BlankMacro1</definedName>
    <definedName name="NY" localSheetId="23">BlankMacro1</definedName>
    <definedName name="NY" localSheetId="46">BlankMacro1</definedName>
    <definedName name="NY" localSheetId="40">BlankMacro1</definedName>
    <definedName name="NY" localSheetId="3">BlankMacro1</definedName>
    <definedName name="NY" localSheetId="12">BlankMacro1</definedName>
    <definedName name="NY" localSheetId="15">BlankMacro1</definedName>
    <definedName name="NY" localSheetId="25">BlankMacro1</definedName>
    <definedName name="NY" localSheetId="26">BlankMacro1</definedName>
    <definedName name="NY" localSheetId="2">BlankMacro1</definedName>
    <definedName name="NY" localSheetId="44">BlankMacro1</definedName>
    <definedName name="NY" localSheetId="45">BlankMacro1</definedName>
    <definedName name="NY" localSheetId="50">BlankMacro1</definedName>
    <definedName name="NY" localSheetId="42">BlankMacro1</definedName>
    <definedName name="NY">BlankMacro1</definedName>
    <definedName name="n이" localSheetId="4">[13]법면블럭!#REF!</definedName>
    <definedName name="n이" localSheetId="13">[13]법면블럭!#REF!</definedName>
    <definedName name="n이" localSheetId="28">#REF!</definedName>
    <definedName name="n이" localSheetId="35">#REF!</definedName>
    <definedName name="n이" localSheetId="40">#REF!</definedName>
    <definedName name="n이" localSheetId="25">#REF!</definedName>
    <definedName name="n이" localSheetId="26">[14]법면블럭!#REF!</definedName>
    <definedName name="n이" localSheetId="44">#REF!</definedName>
    <definedName name="n이" localSheetId="42">#REF!</definedName>
    <definedName name="n이">#REF!</definedName>
    <definedName name="n이_1" localSheetId="4">[13]법면블럭!#REF!</definedName>
    <definedName name="n이_1" localSheetId="13">[13]법면블럭!#REF!</definedName>
    <definedName name="n이_1" localSheetId="35">#REF!</definedName>
    <definedName name="n이_1" localSheetId="40">#REF!</definedName>
    <definedName name="n이_1" localSheetId="25">#REF!</definedName>
    <definedName name="n이_1" localSheetId="26">[14]법면블럭!#REF!</definedName>
    <definedName name="n이_1" localSheetId="44">#REF!</definedName>
    <definedName name="n이_1" localSheetId="42">#REF!</definedName>
    <definedName name="n이_1">#REF!</definedName>
    <definedName name="n이_2" localSheetId="4">[13]법면블럭!#REF!</definedName>
    <definedName name="n이_2" localSheetId="13">[13]법면블럭!#REF!</definedName>
    <definedName name="n이_2" localSheetId="35">#REF!</definedName>
    <definedName name="n이_2" localSheetId="40">#REF!</definedName>
    <definedName name="n이_2" localSheetId="25">#REF!</definedName>
    <definedName name="n이_2" localSheetId="26">[14]법면블럭!#REF!</definedName>
    <definedName name="n이_2" localSheetId="44">#REF!</definedName>
    <definedName name="n이_2" localSheetId="42">#REF!</definedName>
    <definedName name="n이_2">#REF!</definedName>
    <definedName name="n일" localSheetId="4">[13]법면블럭!#REF!</definedName>
    <definedName name="n일" localSheetId="13">[13]법면블럭!#REF!</definedName>
    <definedName name="n일" localSheetId="35">#REF!</definedName>
    <definedName name="n일" localSheetId="40">#REF!</definedName>
    <definedName name="n일" localSheetId="25">#REF!</definedName>
    <definedName name="n일" localSheetId="26">[14]법면블럭!#REF!</definedName>
    <definedName name="n일" localSheetId="44">#REF!</definedName>
    <definedName name="n일" localSheetId="42">#REF!</definedName>
    <definedName name="n일">#REF!</definedName>
    <definedName name="o" localSheetId="38">BlankMacro1</definedName>
    <definedName name="o" localSheetId="19">BlankMacro1</definedName>
    <definedName name="o" localSheetId="20">BlankMacro1</definedName>
    <definedName name="o" localSheetId="14">BlankMacro1</definedName>
    <definedName name="o" localSheetId="4">BlankMacro1</definedName>
    <definedName name="o" localSheetId="13">BlankMacro1</definedName>
    <definedName name="o" localSheetId="28">BlankMacro1</definedName>
    <definedName name="o" localSheetId="34">BlankMacro1</definedName>
    <definedName name="o" localSheetId="35">BlankMacro1</definedName>
    <definedName name="o" localSheetId="23">BlankMacro1</definedName>
    <definedName name="o" localSheetId="46">BlankMacro1</definedName>
    <definedName name="o" localSheetId="40">BlankMacro1</definedName>
    <definedName name="o" localSheetId="3">BlankMacro1</definedName>
    <definedName name="o" localSheetId="12">BlankMacro1</definedName>
    <definedName name="o" localSheetId="15">BlankMacro1</definedName>
    <definedName name="o" localSheetId="25">BlankMacro1</definedName>
    <definedName name="o" localSheetId="26">BlankMacro1</definedName>
    <definedName name="o" localSheetId="2">BlankMacro1</definedName>
    <definedName name="o" localSheetId="44">BlankMacro1</definedName>
    <definedName name="o" localSheetId="45">BlankMacro1</definedName>
    <definedName name="o" localSheetId="50">BlankMacro1</definedName>
    <definedName name="o" localSheetId="42">BlankMacro1</definedName>
    <definedName name="o">BlankMacro1</definedName>
    <definedName name="OI" localSheetId="38">BlankMacro1</definedName>
    <definedName name="OI" localSheetId="19">BlankMacro1</definedName>
    <definedName name="OI" localSheetId="20">BlankMacro1</definedName>
    <definedName name="OI" localSheetId="14">BlankMacro1</definedName>
    <definedName name="OI" localSheetId="4">BlankMacro1</definedName>
    <definedName name="OI" localSheetId="13">BlankMacro1</definedName>
    <definedName name="OI" localSheetId="28">BlankMacro1</definedName>
    <definedName name="OI" localSheetId="34">BlankMacro1</definedName>
    <definedName name="OI" localSheetId="35">BlankMacro1</definedName>
    <definedName name="OI" localSheetId="23">BlankMacro1</definedName>
    <definedName name="OI" localSheetId="46">BlankMacro1</definedName>
    <definedName name="OI" localSheetId="40">BlankMacro1</definedName>
    <definedName name="OI" localSheetId="3">BlankMacro1</definedName>
    <definedName name="OI" localSheetId="12">BlankMacro1</definedName>
    <definedName name="OI" localSheetId="15">BlankMacro1</definedName>
    <definedName name="OI" localSheetId="25">BlankMacro1</definedName>
    <definedName name="OI" localSheetId="26">BlankMacro1</definedName>
    <definedName name="OI" localSheetId="2">BlankMacro1</definedName>
    <definedName name="OI" localSheetId="44">BlankMacro1</definedName>
    <definedName name="OI" localSheetId="45">BlankMacro1</definedName>
    <definedName name="OI" localSheetId="50">BlankMacro1</definedName>
    <definedName name="OI" localSheetId="42">BlankMacro1</definedName>
    <definedName name="OI">BlankMacro1</definedName>
    <definedName name="oi8uip" localSheetId="38" hidden="1">{#N/A,#N/A,FALSE,"이정표"}</definedName>
    <definedName name="oi8uip" localSheetId="14" hidden="1">{#N/A,#N/A,FALSE,"이정표"}</definedName>
    <definedName name="oi8uip" localSheetId="4" hidden="1">{#N/A,#N/A,FALSE,"이정표"}</definedName>
    <definedName name="oi8uip" localSheetId="13" hidden="1">{#N/A,#N/A,FALSE,"이정표"}</definedName>
    <definedName name="oi8uip" localSheetId="28" hidden="1">{#N/A,#N/A,FALSE,"이정표"}</definedName>
    <definedName name="oi8uip" localSheetId="34" hidden="1">{#N/A,#N/A,FALSE,"이정표"}</definedName>
    <definedName name="oi8uip" localSheetId="35" hidden="1">{#N/A,#N/A,FALSE,"이정표"}</definedName>
    <definedName name="oi8uip" localSheetId="25" hidden="1">{#N/A,#N/A,FALSE,"이정표"}</definedName>
    <definedName name="oi8uip" localSheetId="41" hidden="1">{#N/A,#N/A,FALSE,"이정표"}</definedName>
    <definedName name="oi8uip" localSheetId="26" hidden="1">{#N/A,#N/A,FALSE,"이정표"}</definedName>
    <definedName name="oi8uip" localSheetId="45" hidden="1">{#N/A,#N/A,FALSE,"이정표"}</definedName>
    <definedName name="oi8uip" localSheetId="50" hidden="1">{#N/A,#N/A,FALSE,"이정표"}</definedName>
    <definedName name="oi8uip" localSheetId="29" hidden="1">{#N/A,#N/A,FALSE,"이정표"}</definedName>
    <definedName name="oi8uip" localSheetId="42" hidden="1">{#N/A,#N/A,FALSE,"이정표"}</definedName>
    <definedName name="oi8uip" hidden="1">{#N/A,#N/A,FALSE,"이정표"}</definedName>
    <definedName name="OIU" localSheetId="38">BlankMacro1</definedName>
    <definedName name="OIU" localSheetId="19">BlankMacro1</definedName>
    <definedName name="OIU" localSheetId="20">BlankMacro1</definedName>
    <definedName name="OIU" localSheetId="14">BlankMacro1</definedName>
    <definedName name="OIU" localSheetId="4">BlankMacro1</definedName>
    <definedName name="OIU" localSheetId="13">BlankMacro1</definedName>
    <definedName name="OIU" localSheetId="28">BlankMacro1</definedName>
    <definedName name="OIU" localSheetId="34">BlankMacro1</definedName>
    <definedName name="OIU" localSheetId="35">BlankMacro1</definedName>
    <definedName name="OIU" localSheetId="23">BlankMacro1</definedName>
    <definedName name="OIU" localSheetId="46">BlankMacro1</definedName>
    <definedName name="OIU" localSheetId="40">BlankMacro1</definedName>
    <definedName name="OIU" localSheetId="3">BlankMacro1</definedName>
    <definedName name="OIU" localSheetId="12">BlankMacro1</definedName>
    <definedName name="OIU" localSheetId="15">BlankMacro1</definedName>
    <definedName name="OIU" localSheetId="25">BlankMacro1</definedName>
    <definedName name="OIU" localSheetId="26">BlankMacro1</definedName>
    <definedName name="OIU" localSheetId="2">BlankMacro1</definedName>
    <definedName name="OIU" localSheetId="44">BlankMacro1</definedName>
    <definedName name="OIU" localSheetId="45">BlankMacro1</definedName>
    <definedName name="OIU" localSheetId="50">BlankMacro1</definedName>
    <definedName name="OIU" localSheetId="42">BlankMacro1</definedName>
    <definedName name="OIU">BlankMacro1</definedName>
    <definedName name="oiuo" localSheetId="38" hidden="1">{#N/A,#N/A,FALSE,"배수2"}</definedName>
    <definedName name="oiuo" localSheetId="14" hidden="1">{#N/A,#N/A,FALSE,"배수2"}</definedName>
    <definedName name="oiuo" localSheetId="4" hidden="1">{#N/A,#N/A,FALSE,"배수2"}</definedName>
    <definedName name="oiuo" localSheetId="13" hidden="1">{#N/A,#N/A,FALSE,"배수2"}</definedName>
    <definedName name="oiuo" localSheetId="28" hidden="1">{#N/A,#N/A,FALSE,"배수2"}</definedName>
    <definedName name="oiuo" localSheetId="34" hidden="1">{#N/A,#N/A,FALSE,"배수2"}</definedName>
    <definedName name="oiuo" localSheetId="35" hidden="1">{#N/A,#N/A,FALSE,"배수2"}</definedName>
    <definedName name="oiuo" localSheetId="25" hidden="1">{#N/A,#N/A,FALSE,"배수2"}</definedName>
    <definedName name="oiuo" localSheetId="41" hidden="1">{#N/A,#N/A,FALSE,"배수2"}</definedName>
    <definedName name="oiuo" localSheetId="26" hidden="1">{#N/A,#N/A,FALSE,"배수2"}</definedName>
    <definedName name="oiuo" localSheetId="45" hidden="1">{#N/A,#N/A,FALSE,"배수2"}</definedName>
    <definedName name="oiuo" localSheetId="50" hidden="1">{#N/A,#N/A,FALSE,"배수2"}</definedName>
    <definedName name="oiuo" localSheetId="29" hidden="1">{#N/A,#N/A,FALSE,"배수2"}</definedName>
    <definedName name="oiuo" localSheetId="42" hidden="1">{#N/A,#N/A,FALSE,"배수2"}</definedName>
    <definedName name="oiuo" hidden="1">{#N/A,#N/A,FALSE,"배수2"}</definedName>
    <definedName name="oiuyo" localSheetId="38" hidden="1">{#N/A,#N/A,FALSE,"부대1"}</definedName>
    <definedName name="oiuyo" localSheetId="14" hidden="1">{#N/A,#N/A,FALSE,"부대1"}</definedName>
    <definedName name="oiuyo" localSheetId="4" hidden="1">{#N/A,#N/A,FALSE,"부대1"}</definedName>
    <definedName name="oiuyo" localSheetId="13" hidden="1">{#N/A,#N/A,FALSE,"부대1"}</definedName>
    <definedName name="oiuyo" localSheetId="28" hidden="1">{#N/A,#N/A,FALSE,"부대1"}</definedName>
    <definedName name="oiuyo" localSheetId="34" hidden="1">{#N/A,#N/A,FALSE,"부대1"}</definedName>
    <definedName name="oiuyo" localSheetId="35" hidden="1">{#N/A,#N/A,FALSE,"부대1"}</definedName>
    <definedName name="oiuyo" localSheetId="25" hidden="1">{#N/A,#N/A,FALSE,"부대1"}</definedName>
    <definedName name="oiuyo" localSheetId="41" hidden="1">{#N/A,#N/A,FALSE,"부대1"}</definedName>
    <definedName name="oiuyo" localSheetId="26" hidden="1">{#N/A,#N/A,FALSE,"부대1"}</definedName>
    <definedName name="oiuyo" localSheetId="45" hidden="1">{#N/A,#N/A,FALSE,"부대1"}</definedName>
    <definedName name="oiuyo" localSheetId="50" hidden="1">{#N/A,#N/A,FALSE,"부대1"}</definedName>
    <definedName name="oiuyo" localSheetId="29" hidden="1">{#N/A,#N/A,FALSE,"부대1"}</definedName>
    <definedName name="oiuyo" localSheetId="42" hidden="1">{#N/A,#N/A,FALSE,"부대1"}</definedName>
    <definedName name="oiuyo" hidden="1">{#N/A,#N/A,FALSE,"부대1"}</definedName>
    <definedName name="OK" localSheetId="38">BlankMacro1</definedName>
    <definedName name="OK" localSheetId="19">BlankMacro1</definedName>
    <definedName name="OK" localSheetId="20">BlankMacro1</definedName>
    <definedName name="OK" localSheetId="14">BlankMacro1</definedName>
    <definedName name="OK" localSheetId="4">BlankMacro1</definedName>
    <definedName name="OK" localSheetId="13">BlankMacro1</definedName>
    <definedName name="OK" localSheetId="28">BlankMacro1</definedName>
    <definedName name="OK" localSheetId="34">BlankMacro1</definedName>
    <definedName name="OK" localSheetId="35">BlankMacro1</definedName>
    <definedName name="OK" localSheetId="23">BlankMacro1</definedName>
    <definedName name="OK" localSheetId="46">BlankMacro1</definedName>
    <definedName name="OK" localSheetId="40">BlankMacro1</definedName>
    <definedName name="OK" localSheetId="3">BlankMacro1</definedName>
    <definedName name="OK" localSheetId="12">BlankMacro1</definedName>
    <definedName name="OK" localSheetId="15">BlankMacro1</definedName>
    <definedName name="OK" localSheetId="25">BlankMacro1</definedName>
    <definedName name="OK" localSheetId="26">BlankMacro1</definedName>
    <definedName name="OK" localSheetId="2">BlankMacro1</definedName>
    <definedName name="OK" localSheetId="44">BlankMacro1</definedName>
    <definedName name="OK" localSheetId="45">BlankMacro1</definedName>
    <definedName name="OK" localSheetId="50">BlankMacro1</definedName>
    <definedName name="OK" localSheetId="42">BlankMacro1</definedName>
    <definedName name="OK">BlankMacro1</definedName>
    <definedName name="OL" localSheetId="38">BlankMacro1</definedName>
    <definedName name="OL" localSheetId="19">BlankMacro1</definedName>
    <definedName name="OL" localSheetId="20">BlankMacro1</definedName>
    <definedName name="OL" localSheetId="14">BlankMacro1</definedName>
    <definedName name="OL" localSheetId="4">BlankMacro1</definedName>
    <definedName name="OL" localSheetId="13">BlankMacro1</definedName>
    <definedName name="OL" localSheetId="28">BlankMacro1</definedName>
    <definedName name="OL" localSheetId="34">BlankMacro1</definedName>
    <definedName name="OL" localSheetId="35">BlankMacro1</definedName>
    <definedName name="OL" localSheetId="23">BlankMacro1</definedName>
    <definedName name="OL" localSheetId="46">BlankMacro1</definedName>
    <definedName name="OL" localSheetId="40">BlankMacro1</definedName>
    <definedName name="OL" localSheetId="3">BlankMacro1</definedName>
    <definedName name="OL" localSheetId="12">BlankMacro1</definedName>
    <definedName name="OL" localSheetId="15">BlankMacro1</definedName>
    <definedName name="OL" localSheetId="25">BlankMacro1</definedName>
    <definedName name="OL" localSheetId="26">BlankMacro1</definedName>
    <definedName name="OL" localSheetId="2">BlankMacro1</definedName>
    <definedName name="OL" localSheetId="44">BlankMacro1</definedName>
    <definedName name="OL" localSheetId="45">BlankMacro1</definedName>
    <definedName name="OL" localSheetId="50">BlankMacro1</definedName>
    <definedName name="OL" localSheetId="42">BlankMacro1</definedName>
    <definedName name="OL">BlankMacro1</definedName>
    <definedName name="OO" localSheetId="14">#REF!</definedName>
    <definedName name="OO" localSheetId="4">#REF!</definedName>
    <definedName name="OO" localSheetId="13">#REF!</definedName>
    <definedName name="OO" localSheetId="28">#REF!</definedName>
    <definedName name="OO" localSheetId="34">#REF!</definedName>
    <definedName name="OO" localSheetId="35">#REF!</definedName>
    <definedName name="OO" localSheetId="46">#REF!</definedName>
    <definedName name="OO" localSheetId="40">#REF!</definedName>
    <definedName name="OO" localSheetId="25">#REF!</definedName>
    <definedName name="OO" localSheetId="26">#REF!</definedName>
    <definedName name="OO" localSheetId="44">#REF!</definedName>
    <definedName name="OO" localSheetId="50">#REF!</definedName>
    <definedName name="OO" localSheetId="43">#REF!</definedName>
    <definedName name="OO" localSheetId="42">#REF!</definedName>
    <definedName name="OO">#REF!</definedName>
    <definedName name="OOO" localSheetId="14">#REF!</definedName>
    <definedName name="OOO" localSheetId="4">#REF!</definedName>
    <definedName name="OOO" localSheetId="13">#REF!</definedName>
    <definedName name="OOO" localSheetId="28">#REF!</definedName>
    <definedName name="OOO" localSheetId="34">#REF!</definedName>
    <definedName name="OOO" localSheetId="35">#REF!</definedName>
    <definedName name="OOO" localSheetId="46">#REF!</definedName>
    <definedName name="OOO" localSheetId="40">#REF!</definedName>
    <definedName name="OOO" localSheetId="25">#REF!</definedName>
    <definedName name="OOO" localSheetId="26">#REF!</definedName>
    <definedName name="OOO" localSheetId="44">#REF!</definedName>
    <definedName name="OOO" localSheetId="42">#REF!</definedName>
    <definedName name="OOO">#REF!</definedName>
    <definedName name="oooo" localSheetId="38" hidden="1">[21]날개벽수량표!#REF!</definedName>
    <definedName name="oooo" localSheetId="14" hidden="1">[21]날개벽수량표!#REF!</definedName>
    <definedName name="oooo" localSheetId="4" hidden="1">[21]날개벽수량표!#REF!</definedName>
    <definedName name="oooo" localSheetId="13" hidden="1">[21]날개벽수량표!#REF!</definedName>
    <definedName name="oooo" localSheetId="34" hidden="1">[21]날개벽수량표!#REF!</definedName>
    <definedName name="oooo" localSheetId="35" hidden="1">[21]날개벽수량표!#REF!</definedName>
    <definedName name="oooo" localSheetId="51" hidden="1">[21]날개벽수량표!#REF!</definedName>
    <definedName name="oooo" localSheetId="46" hidden="1">[21]날개벽수량표!#REF!</definedName>
    <definedName name="oooo" localSheetId="40" hidden="1">[21]날개벽수량표!#REF!</definedName>
    <definedName name="oooo" localSheetId="32" hidden="1">[21]날개벽수량표!#REF!</definedName>
    <definedName name="oooo" localSheetId="41" hidden="1">[21]날개벽수량표!#REF!</definedName>
    <definedName name="oooo" localSheetId="26" hidden="1">[21]날개벽수량표!#REF!</definedName>
    <definedName name="oooo" localSheetId="2" hidden="1">[22]날개벽수량표!#REF!</definedName>
    <definedName name="oooo" localSheetId="49" hidden="1">[21]날개벽수량표!#REF!</definedName>
    <definedName name="oooo" localSheetId="44" hidden="1">[21]날개벽수량표!#REF!</definedName>
    <definedName name="oooo" localSheetId="45" hidden="1">[21]날개벽수량표!#REF!</definedName>
    <definedName name="oooo" localSheetId="52" hidden="1">[21]날개벽수량표!#REF!</definedName>
    <definedName name="oooo" localSheetId="43" hidden="1">[21]날개벽수량표!#REF!</definedName>
    <definedName name="oooo" localSheetId="29" hidden="1">[21]날개벽수량표!#REF!</definedName>
    <definedName name="oooo" localSheetId="42" hidden="1">[21]날개벽수량표!#REF!</definedName>
    <definedName name="oooo" hidden="1">[21]날개벽수량표!#REF!</definedName>
    <definedName name="OP" localSheetId="14">#REF!</definedName>
    <definedName name="OP" localSheetId="4">#REF!</definedName>
    <definedName name="OP" localSheetId="13">#REF!</definedName>
    <definedName name="OP" localSheetId="35">#REF!</definedName>
    <definedName name="OP" localSheetId="46">#REF!</definedName>
    <definedName name="OP" localSheetId="40">#REF!</definedName>
    <definedName name="OP" localSheetId="3">#REF!</definedName>
    <definedName name="OP" localSheetId="12">#REF!</definedName>
    <definedName name="OP" localSheetId="15">#REF!</definedName>
    <definedName name="OP" localSheetId="25">#REF!</definedName>
    <definedName name="OP" localSheetId="26">#REF!</definedName>
    <definedName name="OP" localSheetId="44">#REF!</definedName>
    <definedName name="OP" localSheetId="50">#REF!</definedName>
    <definedName name="OP" localSheetId="43">#REF!</definedName>
    <definedName name="OP" localSheetId="42">#REF!</definedName>
    <definedName name="OP">#REF!</definedName>
    <definedName name="OPI" localSheetId="4">'[32]돌 적용인자표'!OPI</definedName>
    <definedName name="OPI" localSheetId="13">'[32]돌 적용인자표'!OPI</definedName>
    <definedName name="OPI" localSheetId="25">'[32]돌 적용인자표'!OPI</definedName>
    <definedName name="OPI" localSheetId="26">'[33]돌 적용인자표'!OPI</definedName>
    <definedName name="OPI" localSheetId="45">'[32]돌 적용인자표'!OPI</definedName>
    <definedName name="OPI">'[32]돌 적용인자표'!OPI</definedName>
    <definedName name="ouio" localSheetId="38" hidden="1">{#N/A,#N/A,FALSE,"부대2"}</definedName>
    <definedName name="ouio" localSheetId="14" hidden="1">{#N/A,#N/A,FALSE,"부대2"}</definedName>
    <definedName name="ouio" localSheetId="4" hidden="1">{#N/A,#N/A,FALSE,"부대2"}</definedName>
    <definedName name="ouio" localSheetId="13" hidden="1">{#N/A,#N/A,FALSE,"부대2"}</definedName>
    <definedName name="ouio" localSheetId="28" hidden="1">{#N/A,#N/A,FALSE,"부대2"}</definedName>
    <definedName name="ouio" localSheetId="34" hidden="1">{#N/A,#N/A,FALSE,"부대2"}</definedName>
    <definedName name="ouio" localSheetId="35" hidden="1">{#N/A,#N/A,FALSE,"부대2"}</definedName>
    <definedName name="ouio" localSheetId="25" hidden="1">{#N/A,#N/A,FALSE,"부대2"}</definedName>
    <definedName name="ouio" localSheetId="41" hidden="1">{#N/A,#N/A,FALSE,"부대2"}</definedName>
    <definedName name="ouio" localSheetId="26" hidden="1">{#N/A,#N/A,FALSE,"부대2"}</definedName>
    <definedName name="ouio" localSheetId="45" hidden="1">{#N/A,#N/A,FALSE,"부대2"}</definedName>
    <definedName name="ouio" localSheetId="50" hidden="1">{#N/A,#N/A,FALSE,"부대2"}</definedName>
    <definedName name="ouio" localSheetId="29" hidden="1">{#N/A,#N/A,FALSE,"부대2"}</definedName>
    <definedName name="ouio" localSheetId="42" hidden="1">{#N/A,#N/A,FALSE,"부대2"}</definedName>
    <definedName name="ouio" hidden="1">{#N/A,#N/A,FALSE,"부대2"}</definedName>
    <definedName name="P" localSheetId="14">#REF!</definedName>
    <definedName name="P" localSheetId="4">#REF!</definedName>
    <definedName name="P" localSheetId="13">#REF!</definedName>
    <definedName name="P" localSheetId="34">#REF!</definedName>
    <definedName name="P" localSheetId="35">#REF!</definedName>
    <definedName name="P" localSheetId="46">#REF!</definedName>
    <definedName name="P" localSheetId="40">#REF!</definedName>
    <definedName name="P" localSheetId="25">#REF!</definedName>
    <definedName name="P" localSheetId="26">#REF!</definedName>
    <definedName name="P" localSheetId="44">#REF!</definedName>
    <definedName name="P" localSheetId="50">#REF!</definedName>
    <definedName name="P" localSheetId="43">#REF!</definedName>
    <definedName name="P" localSheetId="42">#REF!</definedName>
    <definedName name="P">#REF!</definedName>
    <definedName name="P10TL" localSheetId="38">[26]INPUT!#REF!</definedName>
    <definedName name="P10TL" localSheetId="14">[26]INPUT!#REF!</definedName>
    <definedName name="P10TL" localSheetId="4">[26]INPUT!#REF!</definedName>
    <definedName name="P10TL" localSheetId="13">[26]INPUT!#REF!</definedName>
    <definedName name="P10TL" localSheetId="28">[26]INPUT!#REF!</definedName>
    <definedName name="P10TL" localSheetId="34">[26]INPUT!#REF!</definedName>
    <definedName name="P10TL" localSheetId="35">[26]INPUT!#REF!</definedName>
    <definedName name="P10TL" localSheetId="46">[26]INPUT!#REF!</definedName>
    <definedName name="P10TL" localSheetId="40">[26]INPUT!#REF!</definedName>
    <definedName name="P10TL" localSheetId="3">[26]INPUT!#REF!</definedName>
    <definedName name="P10TL" localSheetId="12">[26]INPUT!#REF!</definedName>
    <definedName name="P10TL" localSheetId="15">[26]INPUT!#REF!</definedName>
    <definedName name="P10TL" localSheetId="26">[26]INPUT!#REF!</definedName>
    <definedName name="P10TL" localSheetId="44">[26]INPUT!#REF!</definedName>
    <definedName name="P10TL" localSheetId="45">[26]INPUT!#REF!</definedName>
    <definedName name="P10TL" localSheetId="43">[26]INPUT!#REF!</definedName>
    <definedName name="P10TL" localSheetId="42">[26]INPUT!#REF!</definedName>
    <definedName name="P10TL">[26]INPUT!#REF!</definedName>
    <definedName name="P10TR" localSheetId="4">[26]INPUT!#REF!</definedName>
    <definedName name="P10TR" localSheetId="13">[26]INPUT!#REF!</definedName>
    <definedName name="P10TR" localSheetId="35">[26]INPUT!#REF!</definedName>
    <definedName name="P10TR" localSheetId="46">[26]INPUT!#REF!</definedName>
    <definedName name="P10TR" localSheetId="40">[26]INPUT!#REF!</definedName>
    <definedName name="P10TR" localSheetId="3">[26]INPUT!#REF!</definedName>
    <definedName name="P10TR" localSheetId="12">[26]INPUT!#REF!</definedName>
    <definedName name="P10TR" localSheetId="15">[26]INPUT!#REF!</definedName>
    <definedName name="P10TR" localSheetId="44">[26]INPUT!#REF!</definedName>
    <definedName name="P10TR" localSheetId="43">[26]INPUT!#REF!</definedName>
    <definedName name="P10TR" localSheetId="42">[26]INPUT!#REF!</definedName>
    <definedName name="P10TR">[26]INPUT!#REF!</definedName>
    <definedName name="P3TL" localSheetId="4">[26]INPUT!#REF!</definedName>
    <definedName name="P3TL" localSheetId="13">[26]INPUT!#REF!</definedName>
    <definedName name="P3TL" localSheetId="35">[26]INPUT!#REF!</definedName>
    <definedName name="P3TL" localSheetId="46">[26]INPUT!#REF!</definedName>
    <definedName name="P3TL" localSheetId="40">[26]INPUT!#REF!</definedName>
    <definedName name="P3TL" localSheetId="3">[26]INPUT!#REF!</definedName>
    <definedName name="P3TL" localSheetId="12">[26]INPUT!#REF!</definedName>
    <definedName name="P3TL" localSheetId="15">[26]INPUT!#REF!</definedName>
    <definedName name="P3TL" localSheetId="44">[26]INPUT!#REF!</definedName>
    <definedName name="P3TL" localSheetId="43">[26]INPUT!#REF!</definedName>
    <definedName name="P3TL" localSheetId="42">[26]INPUT!#REF!</definedName>
    <definedName name="P3TL">[26]INPUT!#REF!</definedName>
    <definedName name="P3TR" localSheetId="4">[26]INPUT!#REF!</definedName>
    <definedName name="P3TR" localSheetId="13">[26]INPUT!#REF!</definedName>
    <definedName name="P3TR" localSheetId="35">[26]INPUT!#REF!</definedName>
    <definedName name="P3TR" localSheetId="46">[26]INPUT!#REF!</definedName>
    <definedName name="P3TR" localSheetId="40">[26]INPUT!#REF!</definedName>
    <definedName name="P3TR" localSheetId="3">[26]INPUT!#REF!</definedName>
    <definedName name="P3TR" localSheetId="12">[26]INPUT!#REF!</definedName>
    <definedName name="P3TR" localSheetId="15">[26]INPUT!#REF!</definedName>
    <definedName name="P3TR" localSheetId="44">[26]INPUT!#REF!</definedName>
    <definedName name="P3TR" localSheetId="43">[26]INPUT!#REF!</definedName>
    <definedName name="P3TR" localSheetId="42">[26]INPUT!#REF!</definedName>
    <definedName name="P3TR">[26]INPUT!#REF!</definedName>
    <definedName name="P4TL" localSheetId="4">[26]INPUT!#REF!</definedName>
    <definedName name="P4TL" localSheetId="13">[26]INPUT!#REF!</definedName>
    <definedName name="P4TL" localSheetId="35">[26]INPUT!#REF!</definedName>
    <definedName name="P4TL" localSheetId="46">[26]INPUT!#REF!</definedName>
    <definedName name="P4TL" localSheetId="40">[26]INPUT!#REF!</definedName>
    <definedName name="P4TL" localSheetId="3">[26]INPUT!#REF!</definedName>
    <definedName name="P4TL" localSheetId="12">[26]INPUT!#REF!</definedName>
    <definedName name="P4TL" localSheetId="15">[26]INPUT!#REF!</definedName>
    <definedName name="P4TL" localSheetId="44">[26]INPUT!#REF!</definedName>
    <definedName name="P4TL" localSheetId="43">[26]INPUT!#REF!</definedName>
    <definedName name="P4TL" localSheetId="42">[26]INPUT!#REF!</definedName>
    <definedName name="P4TL">[26]INPUT!#REF!</definedName>
    <definedName name="P4TR" localSheetId="4">[26]INPUT!#REF!</definedName>
    <definedName name="P4TR" localSheetId="13">[26]INPUT!#REF!</definedName>
    <definedName name="P4TR" localSheetId="35">[26]INPUT!#REF!</definedName>
    <definedName name="P4TR" localSheetId="46">[26]INPUT!#REF!</definedName>
    <definedName name="P4TR" localSheetId="40">[26]INPUT!#REF!</definedName>
    <definedName name="P4TR" localSheetId="3">[26]INPUT!#REF!</definedName>
    <definedName name="P4TR" localSheetId="12">[26]INPUT!#REF!</definedName>
    <definedName name="P4TR" localSheetId="15">[26]INPUT!#REF!</definedName>
    <definedName name="P4TR" localSheetId="44">[26]INPUT!#REF!</definedName>
    <definedName name="P4TR" localSheetId="43">[26]INPUT!#REF!</definedName>
    <definedName name="P4TR" localSheetId="42">[26]INPUT!#REF!</definedName>
    <definedName name="P4TR">[26]INPUT!#REF!</definedName>
    <definedName name="P5TL" localSheetId="4">[26]INPUT!#REF!</definedName>
    <definedName name="P5TL" localSheetId="13">[26]INPUT!#REF!</definedName>
    <definedName name="P5TL" localSheetId="35">[26]INPUT!#REF!</definedName>
    <definedName name="P5TL" localSheetId="46">[26]INPUT!#REF!</definedName>
    <definedName name="P5TL" localSheetId="40">[26]INPUT!#REF!</definedName>
    <definedName name="P5TL" localSheetId="3">[26]INPUT!#REF!</definedName>
    <definedName name="P5TL" localSheetId="12">[26]INPUT!#REF!</definedName>
    <definedName name="P5TL" localSheetId="15">[26]INPUT!#REF!</definedName>
    <definedName name="P5TL" localSheetId="44">[26]INPUT!#REF!</definedName>
    <definedName name="P5TL" localSheetId="43">[26]INPUT!#REF!</definedName>
    <definedName name="P5TL" localSheetId="42">[26]INPUT!#REF!</definedName>
    <definedName name="P5TL">[26]INPUT!#REF!</definedName>
    <definedName name="P5TR" localSheetId="4">[26]INPUT!#REF!</definedName>
    <definedName name="P5TR" localSheetId="13">[26]INPUT!#REF!</definedName>
    <definedName name="P5TR" localSheetId="35">[26]INPUT!#REF!</definedName>
    <definedName name="P5TR" localSheetId="46">[26]INPUT!#REF!</definedName>
    <definedName name="P5TR" localSheetId="40">[26]INPUT!#REF!</definedName>
    <definedName name="P5TR" localSheetId="3">[26]INPUT!#REF!</definedName>
    <definedName name="P5TR" localSheetId="12">[26]INPUT!#REF!</definedName>
    <definedName name="P5TR" localSheetId="15">[26]INPUT!#REF!</definedName>
    <definedName name="P5TR" localSheetId="44">[26]INPUT!#REF!</definedName>
    <definedName name="P5TR" localSheetId="43">[26]INPUT!#REF!</definedName>
    <definedName name="P5TR" localSheetId="42">[26]INPUT!#REF!</definedName>
    <definedName name="P5TR">[26]INPUT!#REF!</definedName>
    <definedName name="P6TL" localSheetId="4">[26]INPUT!#REF!</definedName>
    <definedName name="P6TL" localSheetId="13">[26]INPUT!#REF!</definedName>
    <definedName name="P6TL" localSheetId="35">[26]INPUT!#REF!</definedName>
    <definedName name="P6TL" localSheetId="46">[26]INPUT!#REF!</definedName>
    <definedName name="P6TL" localSheetId="40">[26]INPUT!#REF!</definedName>
    <definedName name="P6TL" localSheetId="3">[26]INPUT!#REF!</definedName>
    <definedName name="P6TL" localSheetId="12">[26]INPUT!#REF!</definedName>
    <definedName name="P6TL" localSheetId="15">[26]INPUT!#REF!</definedName>
    <definedName name="P6TL" localSheetId="44">[26]INPUT!#REF!</definedName>
    <definedName name="P6TL" localSheetId="43">[26]INPUT!#REF!</definedName>
    <definedName name="P6TL" localSheetId="42">[26]INPUT!#REF!</definedName>
    <definedName name="P6TL">[26]INPUT!#REF!</definedName>
    <definedName name="P6TR" localSheetId="4">[26]INPUT!#REF!</definedName>
    <definedName name="P6TR" localSheetId="13">[26]INPUT!#REF!</definedName>
    <definedName name="P6TR" localSheetId="35">[26]INPUT!#REF!</definedName>
    <definedName name="P6TR" localSheetId="46">[26]INPUT!#REF!</definedName>
    <definedName name="P6TR" localSheetId="40">[26]INPUT!#REF!</definedName>
    <definedName name="P6TR" localSheetId="3">[26]INPUT!#REF!</definedName>
    <definedName name="P6TR" localSheetId="12">[26]INPUT!#REF!</definedName>
    <definedName name="P6TR" localSheetId="15">[26]INPUT!#REF!</definedName>
    <definedName name="P6TR" localSheetId="44">[26]INPUT!#REF!</definedName>
    <definedName name="P6TR" localSheetId="43">[26]INPUT!#REF!</definedName>
    <definedName name="P6TR" localSheetId="42">[26]INPUT!#REF!</definedName>
    <definedName name="P6TR">[26]INPUT!#REF!</definedName>
    <definedName name="P7TL" localSheetId="4">[26]INPUT!#REF!</definedName>
    <definedName name="P7TL" localSheetId="13">[26]INPUT!#REF!</definedName>
    <definedName name="P7TL" localSheetId="35">[26]INPUT!#REF!</definedName>
    <definedName name="P7TL" localSheetId="46">[26]INPUT!#REF!</definedName>
    <definedName name="P7TL" localSheetId="40">[26]INPUT!#REF!</definedName>
    <definedName name="P7TL" localSheetId="3">[26]INPUT!#REF!</definedName>
    <definedName name="P7TL" localSheetId="12">[26]INPUT!#REF!</definedName>
    <definedName name="P7TL" localSheetId="15">[26]INPUT!#REF!</definedName>
    <definedName name="P7TL" localSheetId="44">[26]INPUT!#REF!</definedName>
    <definedName name="P7TL" localSheetId="43">[26]INPUT!#REF!</definedName>
    <definedName name="P7TL" localSheetId="42">[26]INPUT!#REF!</definedName>
    <definedName name="P7TL">[26]INPUT!#REF!</definedName>
    <definedName name="P7TR" localSheetId="4">[26]INPUT!#REF!</definedName>
    <definedName name="P7TR" localSheetId="13">[26]INPUT!#REF!</definedName>
    <definedName name="P7TR" localSheetId="35">[26]INPUT!#REF!</definedName>
    <definedName name="P7TR" localSheetId="46">[26]INPUT!#REF!</definedName>
    <definedName name="P7TR" localSheetId="40">[26]INPUT!#REF!</definedName>
    <definedName name="P7TR" localSheetId="3">[26]INPUT!#REF!</definedName>
    <definedName name="P7TR" localSheetId="12">[26]INPUT!#REF!</definedName>
    <definedName name="P7TR" localSheetId="15">[26]INPUT!#REF!</definedName>
    <definedName name="P7TR" localSheetId="44">[26]INPUT!#REF!</definedName>
    <definedName name="P7TR" localSheetId="43">[26]INPUT!#REF!</definedName>
    <definedName name="P7TR" localSheetId="42">[26]INPUT!#REF!</definedName>
    <definedName name="P7TR">[26]INPUT!#REF!</definedName>
    <definedName name="P8TL" localSheetId="4">[26]INPUT!#REF!</definedName>
    <definedName name="P8TL" localSheetId="13">[26]INPUT!#REF!</definedName>
    <definedName name="P8TL" localSheetId="35">[26]INPUT!#REF!</definedName>
    <definedName name="P8TL" localSheetId="46">[26]INPUT!#REF!</definedName>
    <definedName name="P8TL" localSheetId="40">[26]INPUT!#REF!</definedName>
    <definedName name="P8TL" localSheetId="3">[26]INPUT!#REF!</definedName>
    <definedName name="P8TL" localSheetId="12">[26]INPUT!#REF!</definedName>
    <definedName name="P8TL" localSheetId="15">[26]INPUT!#REF!</definedName>
    <definedName name="P8TL" localSheetId="44">[26]INPUT!#REF!</definedName>
    <definedName name="P8TL" localSheetId="43">[26]INPUT!#REF!</definedName>
    <definedName name="P8TL" localSheetId="42">[26]INPUT!#REF!</definedName>
    <definedName name="P8TL">[26]INPUT!#REF!</definedName>
    <definedName name="P8TR" localSheetId="4">[26]INPUT!#REF!</definedName>
    <definedName name="P8TR" localSheetId="13">[26]INPUT!#REF!</definedName>
    <definedName name="P8TR" localSheetId="35">[26]INPUT!#REF!</definedName>
    <definedName name="P8TR" localSheetId="46">[26]INPUT!#REF!</definedName>
    <definedName name="P8TR" localSheetId="40">[26]INPUT!#REF!</definedName>
    <definedName name="P8TR" localSheetId="3">[26]INPUT!#REF!</definedName>
    <definedName name="P8TR" localSheetId="12">[26]INPUT!#REF!</definedName>
    <definedName name="P8TR" localSheetId="15">[26]INPUT!#REF!</definedName>
    <definedName name="P8TR" localSheetId="44">[26]INPUT!#REF!</definedName>
    <definedName name="P8TR" localSheetId="43">[26]INPUT!#REF!</definedName>
    <definedName name="P8TR" localSheetId="42">[26]INPUT!#REF!</definedName>
    <definedName name="P8TR">[26]INPUT!#REF!</definedName>
    <definedName name="P9TL" localSheetId="4">[26]INPUT!#REF!</definedName>
    <definedName name="P9TL" localSheetId="13">[26]INPUT!#REF!</definedName>
    <definedName name="P9TL" localSheetId="35">[26]INPUT!#REF!</definedName>
    <definedName name="P9TL" localSheetId="46">[26]INPUT!#REF!</definedName>
    <definedName name="P9TL" localSheetId="40">[26]INPUT!#REF!</definedName>
    <definedName name="P9TL" localSheetId="3">[26]INPUT!#REF!</definedName>
    <definedName name="P9TL" localSheetId="12">[26]INPUT!#REF!</definedName>
    <definedName name="P9TL" localSheetId="15">[26]INPUT!#REF!</definedName>
    <definedName name="P9TL" localSheetId="44">[26]INPUT!#REF!</definedName>
    <definedName name="P9TL" localSheetId="43">[26]INPUT!#REF!</definedName>
    <definedName name="P9TL" localSheetId="42">[26]INPUT!#REF!</definedName>
    <definedName name="P9TL">[26]INPUT!#REF!</definedName>
    <definedName name="P9TR" localSheetId="4">[26]INPUT!#REF!</definedName>
    <definedName name="P9TR" localSheetId="13">[26]INPUT!#REF!</definedName>
    <definedName name="P9TR" localSheetId="35">[26]INPUT!#REF!</definedName>
    <definedName name="P9TR" localSheetId="46">[26]INPUT!#REF!</definedName>
    <definedName name="P9TR" localSheetId="40">[26]INPUT!#REF!</definedName>
    <definedName name="P9TR" localSheetId="3">[26]INPUT!#REF!</definedName>
    <definedName name="P9TR" localSheetId="12">[26]INPUT!#REF!</definedName>
    <definedName name="P9TR" localSheetId="15">[26]INPUT!#REF!</definedName>
    <definedName name="P9TR" localSheetId="44">[26]INPUT!#REF!</definedName>
    <definedName name="P9TR" localSheetId="43">[26]INPUT!#REF!</definedName>
    <definedName name="P9TR" localSheetId="42">[26]INPUT!#REF!</definedName>
    <definedName name="P9TR">[26]INPUT!#REF!</definedName>
    <definedName name="Pa" localSheetId="4">[13]법면블럭!#REF!</definedName>
    <definedName name="Pa" localSheetId="13">[13]법면블럭!#REF!</definedName>
    <definedName name="Pa" localSheetId="28">#REF!</definedName>
    <definedName name="Pa" localSheetId="35">#REF!</definedName>
    <definedName name="Pa" localSheetId="40">#REF!</definedName>
    <definedName name="Pa" localSheetId="25">#REF!</definedName>
    <definedName name="Pa" localSheetId="26">[14]법면블럭!#REF!</definedName>
    <definedName name="Pa" localSheetId="44">#REF!</definedName>
    <definedName name="Pa" localSheetId="42">#REF!</definedName>
    <definedName name="Pa">#REF!</definedName>
    <definedName name="pa삼" localSheetId="4">[13]법면블럭!#REF!</definedName>
    <definedName name="pa삼" localSheetId="13">[13]법면블럭!#REF!</definedName>
    <definedName name="pa삼" localSheetId="35">#REF!</definedName>
    <definedName name="pa삼" localSheetId="40">#REF!</definedName>
    <definedName name="pa삼" localSheetId="25">#REF!</definedName>
    <definedName name="pa삼" localSheetId="26">[14]법면블럭!#REF!</definedName>
    <definedName name="pa삼" localSheetId="44">#REF!</definedName>
    <definedName name="pa삼" localSheetId="42">#REF!</definedName>
    <definedName name="pa삼">#REF!</definedName>
    <definedName name="Pa오" localSheetId="4">[13]법면블럭!#REF!</definedName>
    <definedName name="Pa오" localSheetId="13">[13]법면블럭!#REF!</definedName>
    <definedName name="Pa오" localSheetId="35">#REF!</definedName>
    <definedName name="Pa오" localSheetId="40">#REF!</definedName>
    <definedName name="Pa오" localSheetId="25">#REF!</definedName>
    <definedName name="Pa오" localSheetId="26">[14]법면블럭!#REF!</definedName>
    <definedName name="Pa오" localSheetId="44">#REF!</definedName>
    <definedName name="Pa오" localSheetId="42">#REF!</definedName>
    <definedName name="Pa오">#REF!</definedName>
    <definedName name="PF" localSheetId="4">[13]법면블럭!#REF!</definedName>
    <definedName name="PF" localSheetId="13">[13]법면블럭!#REF!</definedName>
    <definedName name="PF" localSheetId="35">#REF!</definedName>
    <definedName name="PF" localSheetId="40">#REF!</definedName>
    <definedName name="PF" localSheetId="25">#REF!</definedName>
    <definedName name="PF" localSheetId="26">[14]법면블럭!#REF!</definedName>
    <definedName name="PF" localSheetId="44">#REF!</definedName>
    <definedName name="PF" localSheetId="42">#REF!</definedName>
    <definedName name="PF">#REF!</definedName>
    <definedName name="PG" localSheetId="38">BlankMacro1</definedName>
    <definedName name="PG" localSheetId="19">BlankMacro1</definedName>
    <definedName name="PG" localSheetId="20">BlankMacro1</definedName>
    <definedName name="PG" localSheetId="14">BlankMacro1</definedName>
    <definedName name="PG" localSheetId="4">BlankMacro1</definedName>
    <definedName name="PG" localSheetId="13">BlankMacro1</definedName>
    <definedName name="PG" localSheetId="28">BlankMacro1</definedName>
    <definedName name="PG" localSheetId="34">BlankMacro1</definedName>
    <definedName name="PG" localSheetId="35">BlankMacro1</definedName>
    <definedName name="PG" localSheetId="23">BlankMacro1</definedName>
    <definedName name="PG" localSheetId="46">BlankMacro1</definedName>
    <definedName name="PG" localSheetId="40">BlankMacro1</definedName>
    <definedName name="PG" localSheetId="3">BlankMacro1</definedName>
    <definedName name="PG" localSheetId="12">BlankMacro1</definedName>
    <definedName name="PG" localSheetId="15">BlankMacro1</definedName>
    <definedName name="PG" localSheetId="25">BlankMacro1</definedName>
    <definedName name="PG" localSheetId="26">BlankMacro1</definedName>
    <definedName name="PG" localSheetId="2">BlankMacro1</definedName>
    <definedName name="PG" localSheetId="44">BlankMacro1</definedName>
    <definedName name="PG" localSheetId="45">BlankMacro1</definedName>
    <definedName name="PG" localSheetId="50">BlankMacro1</definedName>
    <definedName name="PG" localSheetId="42">BlankMacro1</definedName>
    <definedName name="PG">BlankMacro1</definedName>
    <definedName name="PI" localSheetId="4">[13]법면블럭!#REF!</definedName>
    <definedName name="PI" localSheetId="13">[13]법면블럭!#REF!</definedName>
    <definedName name="PI" localSheetId="28">[51]본체!#REF!</definedName>
    <definedName name="PI" localSheetId="35">[51]본체!#REF!</definedName>
    <definedName name="PI" localSheetId="46">[51]본체!#REF!</definedName>
    <definedName name="PI" localSheetId="40">[51]본체!#REF!</definedName>
    <definedName name="PI" localSheetId="26">[14]법면블럭!#REF!</definedName>
    <definedName name="PI" localSheetId="44">[51]본체!#REF!</definedName>
    <definedName name="PI" localSheetId="42">[51]본체!#REF!</definedName>
    <definedName name="PI">[51]본체!#REF!</definedName>
    <definedName name="PILED10L" localSheetId="38">[26]INPUT!#REF!</definedName>
    <definedName name="PILED10L" localSheetId="14">[26]INPUT!#REF!</definedName>
    <definedName name="PILED10L" localSheetId="4">[26]INPUT!#REF!</definedName>
    <definedName name="PILED10L" localSheetId="13">[26]INPUT!#REF!</definedName>
    <definedName name="PILED10L" localSheetId="35">[26]INPUT!#REF!</definedName>
    <definedName name="PILED10L" localSheetId="46">[26]INPUT!#REF!</definedName>
    <definedName name="PILED10L" localSheetId="40">[26]INPUT!#REF!</definedName>
    <definedName name="PILED10L" localSheetId="3">[26]INPUT!#REF!</definedName>
    <definedName name="PILED10L" localSheetId="12">[26]INPUT!#REF!</definedName>
    <definedName name="PILED10L" localSheetId="15">[26]INPUT!#REF!</definedName>
    <definedName name="PILED10L" localSheetId="44">[26]INPUT!#REF!</definedName>
    <definedName name="PILED10L" localSheetId="43">[26]INPUT!#REF!</definedName>
    <definedName name="PILED10L" localSheetId="42">[26]INPUT!#REF!</definedName>
    <definedName name="PILED10L">[26]INPUT!#REF!</definedName>
    <definedName name="PILED10R" localSheetId="14">[26]INPUT!#REF!</definedName>
    <definedName name="PILED10R" localSheetId="4">[26]INPUT!#REF!</definedName>
    <definedName name="PILED10R" localSheetId="13">[26]INPUT!#REF!</definedName>
    <definedName name="PILED10R" localSheetId="35">[26]INPUT!#REF!</definedName>
    <definedName name="PILED10R" localSheetId="46">[26]INPUT!#REF!</definedName>
    <definedName name="PILED10R" localSheetId="40">[26]INPUT!#REF!</definedName>
    <definedName name="PILED10R" localSheetId="3">[26]INPUT!#REF!</definedName>
    <definedName name="PILED10R" localSheetId="12">[26]INPUT!#REF!</definedName>
    <definedName name="PILED10R" localSheetId="15">[26]INPUT!#REF!</definedName>
    <definedName name="PILED10R" localSheetId="44">[26]INPUT!#REF!</definedName>
    <definedName name="PILED10R" localSheetId="43">[26]INPUT!#REF!</definedName>
    <definedName name="PILED10R" localSheetId="42">[26]INPUT!#REF!</definedName>
    <definedName name="PILED10R">[26]INPUT!#REF!</definedName>
    <definedName name="PILED3L" localSheetId="4">[26]INPUT!#REF!</definedName>
    <definedName name="PILED3L" localSheetId="13">[26]INPUT!#REF!</definedName>
    <definedName name="PILED3L" localSheetId="35">[26]INPUT!#REF!</definedName>
    <definedName name="PILED3L" localSheetId="46">[26]INPUT!#REF!</definedName>
    <definedName name="PILED3L" localSheetId="40">[26]INPUT!#REF!</definedName>
    <definedName name="PILED3L" localSheetId="3">[26]INPUT!#REF!</definedName>
    <definedName name="PILED3L" localSheetId="12">[26]INPUT!#REF!</definedName>
    <definedName name="PILED3L" localSheetId="15">[26]INPUT!#REF!</definedName>
    <definedName name="PILED3L" localSheetId="44">[26]INPUT!#REF!</definedName>
    <definedName name="PILED3L" localSheetId="43">[26]INPUT!#REF!</definedName>
    <definedName name="PILED3L" localSheetId="42">[26]INPUT!#REF!</definedName>
    <definedName name="PILED3L">[26]INPUT!#REF!</definedName>
    <definedName name="PILED3R" localSheetId="4">[26]INPUT!#REF!</definedName>
    <definedName name="PILED3R" localSheetId="13">[26]INPUT!#REF!</definedName>
    <definedName name="PILED3R" localSheetId="35">[26]INPUT!#REF!</definedName>
    <definedName name="PILED3R" localSheetId="46">[26]INPUT!#REF!</definedName>
    <definedName name="PILED3R" localSheetId="40">[26]INPUT!#REF!</definedName>
    <definedName name="PILED3R" localSheetId="3">[26]INPUT!#REF!</definedName>
    <definedName name="PILED3R" localSheetId="12">[26]INPUT!#REF!</definedName>
    <definedName name="PILED3R" localSheetId="15">[26]INPUT!#REF!</definedName>
    <definedName name="PILED3R" localSheetId="44">[26]INPUT!#REF!</definedName>
    <definedName name="PILED3R" localSheetId="43">[26]INPUT!#REF!</definedName>
    <definedName name="PILED3R" localSheetId="42">[26]INPUT!#REF!</definedName>
    <definedName name="PILED3R">[26]INPUT!#REF!</definedName>
    <definedName name="PILED4L" localSheetId="4">[26]INPUT!#REF!</definedName>
    <definedName name="PILED4L" localSheetId="13">[26]INPUT!#REF!</definedName>
    <definedName name="PILED4L" localSheetId="35">[26]INPUT!#REF!</definedName>
    <definedName name="PILED4L" localSheetId="46">[26]INPUT!#REF!</definedName>
    <definedName name="PILED4L" localSheetId="40">[26]INPUT!#REF!</definedName>
    <definedName name="PILED4L" localSheetId="3">[26]INPUT!#REF!</definedName>
    <definedName name="PILED4L" localSheetId="12">[26]INPUT!#REF!</definedName>
    <definedName name="PILED4L" localSheetId="15">[26]INPUT!#REF!</definedName>
    <definedName name="PILED4L" localSheetId="44">[26]INPUT!#REF!</definedName>
    <definedName name="PILED4L" localSheetId="43">[26]INPUT!#REF!</definedName>
    <definedName name="PILED4L" localSheetId="42">[26]INPUT!#REF!</definedName>
    <definedName name="PILED4L">[26]INPUT!#REF!</definedName>
    <definedName name="PILED4R" localSheetId="4">[26]INPUT!#REF!</definedName>
    <definedName name="PILED4R" localSheetId="13">[26]INPUT!#REF!</definedName>
    <definedName name="PILED4R" localSheetId="35">[26]INPUT!#REF!</definedName>
    <definedName name="PILED4R" localSheetId="46">[26]INPUT!#REF!</definedName>
    <definedName name="PILED4R" localSheetId="40">[26]INPUT!#REF!</definedName>
    <definedName name="PILED4R" localSheetId="3">[26]INPUT!#REF!</definedName>
    <definedName name="PILED4R" localSheetId="12">[26]INPUT!#REF!</definedName>
    <definedName name="PILED4R" localSheetId="15">[26]INPUT!#REF!</definedName>
    <definedName name="PILED4R" localSheetId="44">[26]INPUT!#REF!</definedName>
    <definedName name="PILED4R" localSheetId="43">[26]INPUT!#REF!</definedName>
    <definedName name="PILED4R" localSheetId="42">[26]INPUT!#REF!</definedName>
    <definedName name="PILED4R">[26]INPUT!#REF!</definedName>
    <definedName name="PILED5L" localSheetId="4">[26]INPUT!#REF!</definedName>
    <definedName name="PILED5L" localSheetId="13">[26]INPUT!#REF!</definedName>
    <definedName name="PILED5L" localSheetId="35">[26]INPUT!#REF!</definedName>
    <definedName name="PILED5L" localSheetId="46">[26]INPUT!#REF!</definedName>
    <definedName name="PILED5L" localSheetId="40">[26]INPUT!#REF!</definedName>
    <definedName name="PILED5L" localSheetId="3">[26]INPUT!#REF!</definedName>
    <definedName name="PILED5L" localSheetId="12">[26]INPUT!#REF!</definedName>
    <definedName name="PILED5L" localSheetId="15">[26]INPUT!#REF!</definedName>
    <definedName name="PILED5L" localSheetId="44">[26]INPUT!#REF!</definedName>
    <definedName name="PILED5L" localSheetId="43">[26]INPUT!#REF!</definedName>
    <definedName name="PILED5L" localSheetId="42">[26]INPUT!#REF!</definedName>
    <definedName name="PILED5L">[26]INPUT!#REF!</definedName>
    <definedName name="PILED5R" localSheetId="4">[26]INPUT!#REF!</definedName>
    <definedName name="PILED5R" localSheetId="13">[26]INPUT!#REF!</definedName>
    <definedName name="PILED5R" localSheetId="35">[26]INPUT!#REF!</definedName>
    <definedName name="PILED5R" localSheetId="46">[26]INPUT!#REF!</definedName>
    <definedName name="PILED5R" localSheetId="40">[26]INPUT!#REF!</definedName>
    <definedName name="PILED5R" localSheetId="3">[26]INPUT!#REF!</definedName>
    <definedName name="PILED5R" localSheetId="12">[26]INPUT!#REF!</definedName>
    <definedName name="PILED5R" localSheetId="15">[26]INPUT!#REF!</definedName>
    <definedName name="PILED5R" localSheetId="44">[26]INPUT!#REF!</definedName>
    <definedName name="PILED5R" localSheetId="43">[26]INPUT!#REF!</definedName>
    <definedName name="PILED5R" localSheetId="42">[26]INPUT!#REF!</definedName>
    <definedName name="PILED5R">[26]INPUT!#REF!</definedName>
    <definedName name="PILED6L" localSheetId="4">[26]INPUT!#REF!</definedName>
    <definedName name="PILED6L" localSheetId="13">[26]INPUT!#REF!</definedName>
    <definedName name="PILED6L" localSheetId="35">[26]INPUT!#REF!</definedName>
    <definedName name="PILED6L" localSheetId="46">[26]INPUT!#REF!</definedName>
    <definedName name="PILED6L" localSheetId="40">[26]INPUT!#REF!</definedName>
    <definedName name="PILED6L" localSheetId="3">[26]INPUT!#REF!</definedName>
    <definedName name="PILED6L" localSheetId="12">[26]INPUT!#REF!</definedName>
    <definedName name="PILED6L" localSheetId="15">[26]INPUT!#REF!</definedName>
    <definedName name="PILED6L" localSheetId="44">[26]INPUT!#REF!</definedName>
    <definedName name="PILED6L" localSheetId="43">[26]INPUT!#REF!</definedName>
    <definedName name="PILED6L" localSheetId="42">[26]INPUT!#REF!</definedName>
    <definedName name="PILED6L">[26]INPUT!#REF!</definedName>
    <definedName name="PILED6R" localSheetId="4">[26]INPUT!#REF!</definedName>
    <definedName name="PILED6R" localSheetId="13">[26]INPUT!#REF!</definedName>
    <definedName name="PILED6R" localSheetId="35">[26]INPUT!#REF!</definedName>
    <definedName name="PILED6R" localSheetId="46">[26]INPUT!#REF!</definedName>
    <definedName name="PILED6R" localSheetId="40">[26]INPUT!#REF!</definedName>
    <definedName name="PILED6R" localSheetId="3">[26]INPUT!#REF!</definedName>
    <definedName name="PILED6R" localSheetId="12">[26]INPUT!#REF!</definedName>
    <definedName name="PILED6R" localSheetId="15">[26]INPUT!#REF!</definedName>
    <definedName name="PILED6R" localSheetId="44">[26]INPUT!#REF!</definedName>
    <definedName name="PILED6R" localSheetId="43">[26]INPUT!#REF!</definedName>
    <definedName name="PILED6R" localSheetId="42">[26]INPUT!#REF!</definedName>
    <definedName name="PILED6R">[26]INPUT!#REF!</definedName>
    <definedName name="PILED7L" localSheetId="4">[26]INPUT!#REF!</definedName>
    <definedName name="PILED7L" localSheetId="13">[26]INPUT!#REF!</definedName>
    <definedName name="PILED7L" localSheetId="35">[26]INPUT!#REF!</definedName>
    <definedName name="PILED7L" localSheetId="46">[26]INPUT!#REF!</definedName>
    <definedName name="PILED7L" localSheetId="40">[26]INPUT!#REF!</definedName>
    <definedName name="PILED7L" localSheetId="3">[26]INPUT!#REF!</definedName>
    <definedName name="PILED7L" localSheetId="12">[26]INPUT!#REF!</definedName>
    <definedName name="PILED7L" localSheetId="15">[26]INPUT!#REF!</definedName>
    <definedName name="PILED7L" localSheetId="44">[26]INPUT!#REF!</definedName>
    <definedName name="PILED7L" localSheetId="43">[26]INPUT!#REF!</definedName>
    <definedName name="PILED7L" localSheetId="42">[26]INPUT!#REF!</definedName>
    <definedName name="PILED7L">[26]INPUT!#REF!</definedName>
    <definedName name="PILED7R" localSheetId="4">[26]INPUT!#REF!</definedName>
    <definedName name="PILED7R" localSheetId="13">[26]INPUT!#REF!</definedName>
    <definedName name="PILED7R" localSheetId="35">[26]INPUT!#REF!</definedName>
    <definedName name="PILED7R" localSheetId="46">[26]INPUT!#REF!</definedName>
    <definedName name="PILED7R" localSheetId="40">[26]INPUT!#REF!</definedName>
    <definedName name="PILED7R" localSheetId="3">[26]INPUT!#REF!</definedName>
    <definedName name="PILED7R" localSheetId="12">[26]INPUT!#REF!</definedName>
    <definedName name="PILED7R" localSheetId="15">[26]INPUT!#REF!</definedName>
    <definedName name="PILED7R" localSheetId="44">[26]INPUT!#REF!</definedName>
    <definedName name="PILED7R" localSheetId="43">[26]INPUT!#REF!</definedName>
    <definedName name="PILED7R" localSheetId="42">[26]INPUT!#REF!</definedName>
    <definedName name="PILED7R">[26]INPUT!#REF!</definedName>
    <definedName name="PILED8L" localSheetId="4">[26]INPUT!#REF!</definedName>
    <definedName name="PILED8L" localSheetId="13">[26]INPUT!#REF!</definedName>
    <definedName name="PILED8L" localSheetId="35">[26]INPUT!#REF!</definedName>
    <definedName name="PILED8L" localSheetId="46">[26]INPUT!#REF!</definedName>
    <definedName name="PILED8L" localSheetId="40">[26]INPUT!#REF!</definedName>
    <definedName name="PILED8L" localSheetId="3">[26]INPUT!#REF!</definedName>
    <definedName name="PILED8L" localSheetId="12">[26]INPUT!#REF!</definedName>
    <definedName name="PILED8L" localSheetId="15">[26]INPUT!#REF!</definedName>
    <definedName name="PILED8L" localSheetId="44">[26]INPUT!#REF!</definedName>
    <definedName name="PILED8L" localSheetId="43">[26]INPUT!#REF!</definedName>
    <definedName name="PILED8L" localSheetId="42">[26]INPUT!#REF!</definedName>
    <definedName name="PILED8L">[26]INPUT!#REF!</definedName>
    <definedName name="PILED8R" localSheetId="4">[26]INPUT!#REF!</definedName>
    <definedName name="PILED8R" localSheetId="13">[26]INPUT!#REF!</definedName>
    <definedName name="PILED8R" localSheetId="35">[26]INPUT!#REF!</definedName>
    <definedName name="PILED8R" localSheetId="46">[26]INPUT!#REF!</definedName>
    <definedName name="PILED8R" localSheetId="40">[26]INPUT!#REF!</definedName>
    <definedName name="PILED8R" localSheetId="3">[26]INPUT!#REF!</definedName>
    <definedName name="PILED8R" localSheetId="12">[26]INPUT!#REF!</definedName>
    <definedName name="PILED8R" localSheetId="15">[26]INPUT!#REF!</definedName>
    <definedName name="PILED8R" localSheetId="44">[26]INPUT!#REF!</definedName>
    <definedName name="PILED8R" localSheetId="43">[26]INPUT!#REF!</definedName>
    <definedName name="PILED8R" localSheetId="42">[26]INPUT!#REF!</definedName>
    <definedName name="PILED8R">[26]INPUT!#REF!</definedName>
    <definedName name="PILED9L" localSheetId="4">[26]INPUT!#REF!</definedName>
    <definedName name="PILED9L" localSheetId="13">[26]INPUT!#REF!</definedName>
    <definedName name="PILED9L" localSheetId="35">[26]INPUT!#REF!</definedName>
    <definedName name="PILED9L" localSheetId="46">[26]INPUT!#REF!</definedName>
    <definedName name="PILED9L" localSheetId="40">[26]INPUT!#REF!</definedName>
    <definedName name="PILED9L" localSheetId="3">[26]INPUT!#REF!</definedName>
    <definedName name="PILED9L" localSheetId="12">[26]INPUT!#REF!</definedName>
    <definedName name="PILED9L" localSheetId="15">[26]INPUT!#REF!</definedName>
    <definedName name="PILED9L" localSheetId="44">[26]INPUT!#REF!</definedName>
    <definedName name="PILED9L" localSheetId="43">[26]INPUT!#REF!</definedName>
    <definedName name="PILED9L" localSheetId="42">[26]INPUT!#REF!</definedName>
    <definedName name="PILED9L">[26]INPUT!#REF!</definedName>
    <definedName name="PILED9R" localSheetId="4">[26]INPUT!#REF!</definedName>
    <definedName name="PILED9R" localSheetId="13">[26]INPUT!#REF!</definedName>
    <definedName name="PILED9R" localSheetId="35">[26]INPUT!#REF!</definedName>
    <definedName name="PILED9R" localSheetId="46">[26]INPUT!#REF!</definedName>
    <definedName name="PILED9R" localSheetId="40">[26]INPUT!#REF!</definedName>
    <definedName name="PILED9R" localSheetId="3">[26]INPUT!#REF!</definedName>
    <definedName name="PILED9R" localSheetId="12">[26]INPUT!#REF!</definedName>
    <definedName name="PILED9R" localSheetId="15">[26]INPUT!#REF!</definedName>
    <definedName name="PILED9R" localSheetId="44">[26]INPUT!#REF!</definedName>
    <definedName name="PILED9R" localSheetId="43">[26]INPUT!#REF!</definedName>
    <definedName name="PILED9R" localSheetId="42">[26]INPUT!#REF!</definedName>
    <definedName name="PILED9R">[26]INPUT!#REF!</definedName>
    <definedName name="PILET10L" localSheetId="4">[26]INPUT!#REF!</definedName>
    <definedName name="PILET10L" localSheetId="13">[26]INPUT!#REF!</definedName>
    <definedName name="PILET10L" localSheetId="35">[26]INPUT!#REF!</definedName>
    <definedName name="PILET10L" localSheetId="46">[26]INPUT!#REF!</definedName>
    <definedName name="PILET10L" localSheetId="40">[26]INPUT!#REF!</definedName>
    <definedName name="PILET10L" localSheetId="3">[26]INPUT!#REF!</definedName>
    <definedName name="PILET10L" localSheetId="12">[26]INPUT!#REF!</definedName>
    <definedName name="PILET10L" localSheetId="15">[26]INPUT!#REF!</definedName>
    <definedName name="PILET10L" localSheetId="44">[26]INPUT!#REF!</definedName>
    <definedName name="PILET10L" localSheetId="43">[26]INPUT!#REF!</definedName>
    <definedName name="PILET10L" localSheetId="42">[26]INPUT!#REF!</definedName>
    <definedName name="PILET10L">[26]INPUT!#REF!</definedName>
    <definedName name="PILET10R" localSheetId="4">[26]INPUT!#REF!</definedName>
    <definedName name="PILET10R" localSheetId="13">[26]INPUT!#REF!</definedName>
    <definedName name="PILET10R" localSheetId="35">[26]INPUT!#REF!</definedName>
    <definedName name="PILET10R" localSheetId="46">[26]INPUT!#REF!</definedName>
    <definedName name="PILET10R" localSheetId="40">[26]INPUT!#REF!</definedName>
    <definedName name="PILET10R" localSheetId="3">[26]INPUT!#REF!</definedName>
    <definedName name="PILET10R" localSheetId="12">[26]INPUT!#REF!</definedName>
    <definedName name="PILET10R" localSheetId="15">[26]INPUT!#REF!</definedName>
    <definedName name="PILET10R" localSheetId="44">[26]INPUT!#REF!</definedName>
    <definedName name="PILET10R" localSheetId="43">[26]INPUT!#REF!</definedName>
    <definedName name="PILET10R" localSheetId="42">[26]INPUT!#REF!</definedName>
    <definedName name="PILET10R">[26]INPUT!#REF!</definedName>
    <definedName name="PILET3L" localSheetId="4">[26]INPUT!#REF!</definedName>
    <definedName name="PILET3L" localSheetId="13">[26]INPUT!#REF!</definedName>
    <definedName name="PILET3L" localSheetId="35">[26]INPUT!#REF!</definedName>
    <definedName name="PILET3L" localSheetId="46">[26]INPUT!#REF!</definedName>
    <definedName name="PILET3L" localSheetId="40">[26]INPUT!#REF!</definedName>
    <definedName name="PILET3L" localSheetId="3">[26]INPUT!#REF!</definedName>
    <definedName name="PILET3L" localSheetId="12">[26]INPUT!#REF!</definedName>
    <definedName name="PILET3L" localSheetId="15">[26]INPUT!#REF!</definedName>
    <definedName name="PILET3L" localSheetId="44">[26]INPUT!#REF!</definedName>
    <definedName name="PILET3L" localSheetId="43">[26]INPUT!#REF!</definedName>
    <definedName name="PILET3L" localSheetId="42">[26]INPUT!#REF!</definedName>
    <definedName name="PILET3L">[26]INPUT!#REF!</definedName>
    <definedName name="PILET3R" localSheetId="4">[26]INPUT!#REF!</definedName>
    <definedName name="PILET3R" localSheetId="13">[26]INPUT!#REF!</definedName>
    <definedName name="PILET3R" localSheetId="35">[26]INPUT!#REF!</definedName>
    <definedName name="PILET3R" localSheetId="46">[26]INPUT!#REF!</definedName>
    <definedName name="PILET3R" localSheetId="40">[26]INPUT!#REF!</definedName>
    <definedName name="PILET3R" localSheetId="3">[26]INPUT!#REF!</definedName>
    <definedName name="PILET3R" localSheetId="12">[26]INPUT!#REF!</definedName>
    <definedName name="PILET3R" localSheetId="15">[26]INPUT!#REF!</definedName>
    <definedName name="PILET3R" localSheetId="44">[26]INPUT!#REF!</definedName>
    <definedName name="PILET3R" localSheetId="43">[26]INPUT!#REF!</definedName>
    <definedName name="PILET3R" localSheetId="42">[26]INPUT!#REF!</definedName>
    <definedName name="PILET3R">[26]INPUT!#REF!</definedName>
    <definedName name="PILET4L" localSheetId="4">[26]INPUT!#REF!</definedName>
    <definedName name="PILET4L" localSheetId="13">[26]INPUT!#REF!</definedName>
    <definedName name="PILET4L" localSheetId="35">[26]INPUT!#REF!</definedName>
    <definedName name="PILET4L" localSheetId="46">[26]INPUT!#REF!</definedName>
    <definedName name="PILET4L" localSheetId="40">[26]INPUT!#REF!</definedName>
    <definedName name="PILET4L" localSheetId="3">[26]INPUT!#REF!</definedName>
    <definedName name="PILET4L" localSheetId="12">[26]INPUT!#REF!</definedName>
    <definedName name="PILET4L" localSheetId="15">[26]INPUT!#REF!</definedName>
    <definedName name="PILET4L" localSheetId="44">[26]INPUT!#REF!</definedName>
    <definedName name="PILET4L" localSheetId="43">[26]INPUT!#REF!</definedName>
    <definedName name="PILET4L" localSheetId="42">[26]INPUT!#REF!</definedName>
    <definedName name="PILET4L">[26]INPUT!#REF!</definedName>
    <definedName name="PILET4R" localSheetId="4">[26]INPUT!#REF!</definedName>
    <definedName name="PILET4R" localSheetId="13">[26]INPUT!#REF!</definedName>
    <definedName name="PILET4R" localSheetId="35">[26]INPUT!#REF!</definedName>
    <definedName name="PILET4R" localSheetId="46">[26]INPUT!#REF!</definedName>
    <definedName name="PILET4R" localSheetId="40">[26]INPUT!#REF!</definedName>
    <definedName name="PILET4R" localSheetId="3">[26]INPUT!#REF!</definedName>
    <definedName name="PILET4R" localSheetId="12">[26]INPUT!#REF!</definedName>
    <definedName name="PILET4R" localSheetId="15">[26]INPUT!#REF!</definedName>
    <definedName name="PILET4R" localSheetId="44">[26]INPUT!#REF!</definedName>
    <definedName name="PILET4R" localSheetId="43">[26]INPUT!#REF!</definedName>
    <definedName name="PILET4R" localSheetId="42">[26]INPUT!#REF!</definedName>
    <definedName name="PILET4R">[26]INPUT!#REF!</definedName>
    <definedName name="PILET5L" localSheetId="4">[26]INPUT!#REF!</definedName>
    <definedName name="PILET5L" localSheetId="13">[26]INPUT!#REF!</definedName>
    <definedName name="PILET5L" localSheetId="35">[26]INPUT!#REF!</definedName>
    <definedName name="PILET5L" localSheetId="46">[26]INPUT!#REF!</definedName>
    <definedName name="PILET5L" localSheetId="40">[26]INPUT!#REF!</definedName>
    <definedName name="PILET5L" localSheetId="3">[26]INPUT!#REF!</definedName>
    <definedName name="PILET5L" localSheetId="12">[26]INPUT!#REF!</definedName>
    <definedName name="PILET5L" localSheetId="15">[26]INPUT!#REF!</definedName>
    <definedName name="PILET5L" localSheetId="44">[26]INPUT!#REF!</definedName>
    <definedName name="PILET5L" localSheetId="43">[26]INPUT!#REF!</definedName>
    <definedName name="PILET5L" localSheetId="42">[26]INPUT!#REF!</definedName>
    <definedName name="PILET5L">[26]INPUT!#REF!</definedName>
    <definedName name="PILET5R" localSheetId="4">[26]INPUT!#REF!</definedName>
    <definedName name="PILET5R" localSheetId="13">[26]INPUT!#REF!</definedName>
    <definedName name="PILET5R" localSheetId="35">[26]INPUT!#REF!</definedName>
    <definedName name="PILET5R" localSheetId="46">[26]INPUT!#REF!</definedName>
    <definedName name="PILET5R" localSheetId="40">[26]INPUT!#REF!</definedName>
    <definedName name="PILET5R" localSheetId="3">[26]INPUT!#REF!</definedName>
    <definedName name="PILET5R" localSheetId="12">[26]INPUT!#REF!</definedName>
    <definedName name="PILET5R" localSheetId="15">[26]INPUT!#REF!</definedName>
    <definedName name="PILET5R" localSheetId="44">[26]INPUT!#REF!</definedName>
    <definedName name="PILET5R" localSheetId="43">[26]INPUT!#REF!</definedName>
    <definedName name="PILET5R" localSheetId="42">[26]INPUT!#REF!</definedName>
    <definedName name="PILET5R">[26]INPUT!#REF!</definedName>
    <definedName name="PILET6L" localSheetId="4">[26]INPUT!#REF!</definedName>
    <definedName name="PILET6L" localSheetId="13">[26]INPUT!#REF!</definedName>
    <definedName name="PILET6L" localSheetId="35">[26]INPUT!#REF!</definedName>
    <definedName name="PILET6L" localSheetId="46">[26]INPUT!#REF!</definedName>
    <definedName name="PILET6L" localSheetId="40">[26]INPUT!#REF!</definedName>
    <definedName name="PILET6L" localSheetId="3">[26]INPUT!#REF!</definedName>
    <definedName name="PILET6L" localSheetId="12">[26]INPUT!#REF!</definedName>
    <definedName name="PILET6L" localSheetId="15">[26]INPUT!#REF!</definedName>
    <definedName name="PILET6L" localSheetId="44">[26]INPUT!#REF!</definedName>
    <definedName name="PILET6L" localSheetId="43">[26]INPUT!#REF!</definedName>
    <definedName name="PILET6L" localSheetId="42">[26]INPUT!#REF!</definedName>
    <definedName name="PILET6L">[26]INPUT!#REF!</definedName>
    <definedName name="PILET6R" localSheetId="4">[26]INPUT!#REF!</definedName>
    <definedName name="PILET6R" localSheetId="13">[26]INPUT!#REF!</definedName>
    <definedName name="PILET6R" localSheetId="35">[26]INPUT!#REF!</definedName>
    <definedName name="PILET6R" localSheetId="46">[26]INPUT!#REF!</definedName>
    <definedName name="PILET6R" localSheetId="40">[26]INPUT!#REF!</definedName>
    <definedName name="PILET6R" localSheetId="3">[26]INPUT!#REF!</definedName>
    <definedName name="PILET6R" localSheetId="12">[26]INPUT!#REF!</definedName>
    <definedName name="PILET6R" localSheetId="15">[26]INPUT!#REF!</definedName>
    <definedName name="PILET6R" localSheetId="44">[26]INPUT!#REF!</definedName>
    <definedName name="PILET6R" localSheetId="43">[26]INPUT!#REF!</definedName>
    <definedName name="PILET6R" localSheetId="42">[26]INPUT!#REF!</definedName>
    <definedName name="PILET6R">[26]INPUT!#REF!</definedName>
    <definedName name="PILET7L" localSheetId="4">[26]INPUT!#REF!</definedName>
    <definedName name="PILET7L" localSheetId="13">[26]INPUT!#REF!</definedName>
    <definedName name="PILET7L" localSheetId="35">[26]INPUT!#REF!</definedName>
    <definedName name="PILET7L" localSheetId="46">[26]INPUT!#REF!</definedName>
    <definedName name="PILET7L" localSheetId="40">[26]INPUT!#REF!</definedName>
    <definedName name="PILET7L" localSheetId="3">[26]INPUT!#REF!</definedName>
    <definedName name="PILET7L" localSheetId="12">[26]INPUT!#REF!</definedName>
    <definedName name="PILET7L" localSheetId="15">[26]INPUT!#REF!</definedName>
    <definedName name="PILET7L" localSheetId="44">[26]INPUT!#REF!</definedName>
    <definedName name="PILET7L" localSheetId="43">[26]INPUT!#REF!</definedName>
    <definedName name="PILET7L" localSheetId="42">[26]INPUT!#REF!</definedName>
    <definedName name="PILET7L">[26]INPUT!#REF!</definedName>
    <definedName name="PILET7R" localSheetId="4">[26]INPUT!#REF!</definedName>
    <definedName name="PILET7R" localSheetId="13">[26]INPUT!#REF!</definedName>
    <definedName name="PILET7R" localSheetId="35">[26]INPUT!#REF!</definedName>
    <definedName name="PILET7R" localSheetId="46">[26]INPUT!#REF!</definedName>
    <definedName name="PILET7R" localSheetId="40">[26]INPUT!#REF!</definedName>
    <definedName name="PILET7R" localSheetId="3">[26]INPUT!#REF!</definedName>
    <definedName name="PILET7R" localSheetId="12">[26]INPUT!#REF!</definedName>
    <definedName name="PILET7R" localSheetId="15">[26]INPUT!#REF!</definedName>
    <definedName name="PILET7R" localSheetId="44">[26]INPUT!#REF!</definedName>
    <definedName name="PILET7R" localSheetId="43">[26]INPUT!#REF!</definedName>
    <definedName name="PILET7R" localSheetId="42">[26]INPUT!#REF!</definedName>
    <definedName name="PILET7R">[26]INPUT!#REF!</definedName>
    <definedName name="PILET8L" localSheetId="4">[26]INPUT!#REF!</definedName>
    <definedName name="PILET8L" localSheetId="13">[26]INPUT!#REF!</definedName>
    <definedName name="PILET8L" localSheetId="35">[26]INPUT!#REF!</definedName>
    <definedName name="PILET8L" localSheetId="46">[26]INPUT!#REF!</definedName>
    <definedName name="PILET8L" localSheetId="40">[26]INPUT!#REF!</definedName>
    <definedName name="PILET8L" localSheetId="3">[26]INPUT!#REF!</definedName>
    <definedName name="PILET8L" localSheetId="12">[26]INPUT!#REF!</definedName>
    <definedName name="PILET8L" localSheetId="15">[26]INPUT!#REF!</definedName>
    <definedName name="PILET8L" localSheetId="44">[26]INPUT!#REF!</definedName>
    <definedName name="PILET8L" localSheetId="43">[26]INPUT!#REF!</definedName>
    <definedName name="PILET8L" localSheetId="42">[26]INPUT!#REF!</definedName>
    <definedName name="PILET8L">[26]INPUT!#REF!</definedName>
    <definedName name="PILET8R" localSheetId="4">[26]INPUT!#REF!</definedName>
    <definedName name="PILET8R" localSheetId="13">[26]INPUT!#REF!</definedName>
    <definedName name="PILET8R" localSheetId="35">[26]INPUT!#REF!</definedName>
    <definedName name="PILET8R" localSheetId="46">[26]INPUT!#REF!</definedName>
    <definedName name="PILET8R" localSheetId="40">[26]INPUT!#REF!</definedName>
    <definedName name="PILET8R" localSheetId="3">[26]INPUT!#REF!</definedName>
    <definedName name="PILET8R" localSheetId="12">[26]INPUT!#REF!</definedName>
    <definedName name="PILET8R" localSheetId="15">[26]INPUT!#REF!</definedName>
    <definedName name="PILET8R" localSheetId="44">[26]INPUT!#REF!</definedName>
    <definedName name="PILET8R" localSheetId="43">[26]INPUT!#REF!</definedName>
    <definedName name="PILET8R" localSheetId="42">[26]INPUT!#REF!</definedName>
    <definedName name="PILET8R">[26]INPUT!#REF!</definedName>
    <definedName name="PILET9L" localSheetId="4">[26]INPUT!#REF!</definedName>
    <definedName name="PILET9L" localSheetId="13">[26]INPUT!#REF!</definedName>
    <definedName name="PILET9L" localSheetId="35">[26]INPUT!#REF!</definedName>
    <definedName name="PILET9L" localSheetId="46">[26]INPUT!#REF!</definedName>
    <definedName name="PILET9L" localSheetId="40">[26]INPUT!#REF!</definedName>
    <definedName name="PILET9L" localSheetId="3">[26]INPUT!#REF!</definedName>
    <definedName name="PILET9L" localSheetId="12">[26]INPUT!#REF!</definedName>
    <definedName name="PILET9L" localSheetId="15">[26]INPUT!#REF!</definedName>
    <definedName name="PILET9L" localSheetId="44">[26]INPUT!#REF!</definedName>
    <definedName name="PILET9L" localSheetId="43">[26]INPUT!#REF!</definedName>
    <definedName name="PILET9L" localSheetId="42">[26]INPUT!#REF!</definedName>
    <definedName name="PILET9L">[26]INPUT!#REF!</definedName>
    <definedName name="PILET9R" localSheetId="4">[26]INPUT!#REF!</definedName>
    <definedName name="PILET9R" localSheetId="13">[26]INPUT!#REF!</definedName>
    <definedName name="PILET9R" localSheetId="35">[26]INPUT!#REF!</definedName>
    <definedName name="PILET9R" localSheetId="46">[26]INPUT!#REF!</definedName>
    <definedName name="PILET9R" localSheetId="40">[26]INPUT!#REF!</definedName>
    <definedName name="PILET9R" localSheetId="3">[26]INPUT!#REF!</definedName>
    <definedName name="PILET9R" localSheetId="12">[26]INPUT!#REF!</definedName>
    <definedName name="PILET9R" localSheetId="15">[26]INPUT!#REF!</definedName>
    <definedName name="PILET9R" localSheetId="44">[26]INPUT!#REF!</definedName>
    <definedName name="PILET9R" localSheetId="43">[26]INPUT!#REF!</definedName>
    <definedName name="PILET9R" localSheetId="42">[26]INPUT!#REF!</definedName>
    <definedName name="PILET9R">[26]INPUT!#REF!</definedName>
    <definedName name="pile길이" localSheetId="14">#REF!</definedName>
    <definedName name="pile길이" localSheetId="4">#REF!</definedName>
    <definedName name="pile길이" localSheetId="13">#REF!</definedName>
    <definedName name="pile길이" localSheetId="35">#REF!</definedName>
    <definedName name="pile길이" localSheetId="46">#REF!</definedName>
    <definedName name="pile길이" localSheetId="40">#REF!</definedName>
    <definedName name="pile길이" localSheetId="3">#REF!</definedName>
    <definedName name="pile길이" localSheetId="12">#REF!</definedName>
    <definedName name="pile길이" localSheetId="15">#REF!</definedName>
    <definedName name="pile길이" localSheetId="25">#REF!</definedName>
    <definedName name="pile길이" localSheetId="26">#REF!</definedName>
    <definedName name="pile길이" localSheetId="44">#REF!</definedName>
    <definedName name="pile길이" localSheetId="50">#REF!</definedName>
    <definedName name="pile길이" localSheetId="43">#REF!</definedName>
    <definedName name="pile길이" localSheetId="42">#REF!</definedName>
    <definedName name="pile길이">#REF!</definedName>
    <definedName name="PIPE" localSheetId="14">[9]수로단위수량!#REF!</definedName>
    <definedName name="PIPE" localSheetId="4">[9]수로단위수량!#REF!</definedName>
    <definedName name="PIPE" localSheetId="13">[9]수로단위수량!#REF!</definedName>
    <definedName name="PIPE" localSheetId="28">[9]수로단위수량!#REF!</definedName>
    <definedName name="PIPE" localSheetId="34">[9]수로단위수량!#REF!</definedName>
    <definedName name="PIPE" localSheetId="35">[9]수로단위수량!#REF!</definedName>
    <definedName name="PIPE" localSheetId="46">[9]수로단위수량!#REF!</definedName>
    <definedName name="PIPE" localSheetId="40">[9]수로단위수량!#REF!</definedName>
    <definedName name="PIPE" localSheetId="26">[9]수로단위수량!#REF!</definedName>
    <definedName name="PIPE" localSheetId="2">[10]수로단위수량!#REF!</definedName>
    <definedName name="PIPE" localSheetId="44">[9]수로단위수량!#REF!</definedName>
    <definedName name="PIPE" localSheetId="45">[9]수로단위수량!#REF!</definedName>
    <definedName name="PIPE" localSheetId="42">[9]수로단위수량!#REF!</definedName>
    <definedName name="PIPE">[9]수로단위수량!#REF!</definedName>
    <definedName name="PL" localSheetId="14">#REF!</definedName>
    <definedName name="PL" localSheetId="4">#REF!</definedName>
    <definedName name="PL" localSheetId="13">#REF!</definedName>
    <definedName name="PL" localSheetId="35">#REF!</definedName>
    <definedName name="PL" localSheetId="46">#REF!</definedName>
    <definedName name="PL" localSheetId="40">#REF!</definedName>
    <definedName name="PL" localSheetId="3">#REF!</definedName>
    <definedName name="PL" localSheetId="12">#REF!</definedName>
    <definedName name="PL" localSheetId="15">#REF!</definedName>
    <definedName name="PL" localSheetId="25">#REF!</definedName>
    <definedName name="PL" localSheetId="26">#REF!</definedName>
    <definedName name="PL" localSheetId="44">#REF!</definedName>
    <definedName name="PL" localSheetId="50">#REF!</definedName>
    <definedName name="PL" localSheetId="43">#REF!</definedName>
    <definedName name="PL" localSheetId="42">#REF!</definedName>
    <definedName name="PL">#REF!</definedName>
    <definedName name="PM" localSheetId="4">[13]법면블럭!#REF!</definedName>
    <definedName name="PM" localSheetId="13">[13]법면블럭!#REF!</definedName>
    <definedName name="PM" localSheetId="35">#REF!</definedName>
    <definedName name="PM" localSheetId="40">#REF!</definedName>
    <definedName name="PM" localSheetId="25">#REF!</definedName>
    <definedName name="PM" localSheetId="26">[14]법면블럭!#REF!</definedName>
    <definedName name="PM" localSheetId="44">#REF!</definedName>
    <definedName name="PM" localSheetId="42">#REF!</definedName>
    <definedName name="PM">#REF!</definedName>
    <definedName name="PN" localSheetId="38">[27]교각1!#REF!</definedName>
    <definedName name="PN" localSheetId="14">[27]교각1!#REF!</definedName>
    <definedName name="PN" localSheetId="4">[28]교각1!#REF!</definedName>
    <definedName name="PN" localSheetId="13">[28]교각1!#REF!</definedName>
    <definedName name="PN" localSheetId="28">[27]교각1!#REF!</definedName>
    <definedName name="PN" localSheetId="34">[27]교각1!#REF!</definedName>
    <definedName name="PN" localSheetId="35">[27]교각1!#REF!</definedName>
    <definedName name="PN" localSheetId="46">[27]교각1!#REF!</definedName>
    <definedName name="PN" localSheetId="40">[27]교각1!#REF!</definedName>
    <definedName name="PN" localSheetId="3">[28]교각1!#REF!</definedName>
    <definedName name="PN" localSheetId="12">[28]교각1!#REF!</definedName>
    <definedName name="PN" localSheetId="15">[28]교각1!#REF!</definedName>
    <definedName name="PN" localSheetId="26">[30]교각1!#REF!</definedName>
    <definedName name="PN" localSheetId="2">[29]교각1!#REF!</definedName>
    <definedName name="PN" localSheetId="44">[27]교각1!#REF!</definedName>
    <definedName name="PN" localSheetId="45">[27]교각1!#REF!</definedName>
    <definedName name="PN" localSheetId="43">[31]교각1!#REF!</definedName>
    <definedName name="PN" localSheetId="42">[27]교각1!#REF!</definedName>
    <definedName name="PN">[27]교각1!#REF!</definedName>
    <definedName name="PO" localSheetId="38">BlankMacro1</definedName>
    <definedName name="PO" localSheetId="19">BlankMacro1</definedName>
    <definedName name="PO" localSheetId="20">BlankMacro1</definedName>
    <definedName name="PO" localSheetId="14">BlankMacro1</definedName>
    <definedName name="PO" localSheetId="4">BlankMacro1</definedName>
    <definedName name="PO" localSheetId="13">BlankMacro1</definedName>
    <definedName name="PO" localSheetId="28">BlankMacro1</definedName>
    <definedName name="PO" localSheetId="34">BlankMacro1</definedName>
    <definedName name="PO" localSheetId="35">BlankMacro1</definedName>
    <definedName name="PO" localSheetId="23">BlankMacro1</definedName>
    <definedName name="PO" localSheetId="46">BlankMacro1</definedName>
    <definedName name="PO" localSheetId="40">BlankMacro1</definedName>
    <definedName name="PO" localSheetId="3">BlankMacro1</definedName>
    <definedName name="PO" localSheetId="12">BlankMacro1</definedName>
    <definedName name="PO" localSheetId="15">BlankMacro1</definedName>
    <definedName name="PO" localSheetId="25">BlankMacro1</definedName>
    <definedName name="PO" localSheetId="26">BlankMacro1</definedName>
    <definedName name="PO" localSheetId="2">BlankMacro1</definedName>
    <definedName name="PO" localSheetId="44">BlankMacro1</definedName>
    <definedName name="PO" localSheetId="45">BlankMacro1</definedName>
    <definedName name="PO" localSheetId="50">BlankMacro1</definedName>
    <definedName name="PO" localSheetId="42">BlankMacro1</definedName>
    <definedName name="PO">BlankMacro1</definedName>
    <definedName name="PP" localSheetId="14">#REF!</definedName>
    <definedName name="PP" localSheetId="4">#REF!</definedName>
    <definedName name="PP" localSheetId="13">#REF!</definedName>
    <definedName name="PP" localSheetId="28">#REF!</definedName>
    <definedName name="PP" localSheetId="34">#REF!</definedName>
    <definedName name="PP" localSheetId="35">#REF!</definedName>
    <definedName name="PP" localSheetId="46">#REF!</definedName>
    <definedName name="PP" localSheetId="40">#REF!</definedName>
    <definedName name="PP" localSheetId="25">#REF!</definedName>
    <definedName name="PP" localSheetId="26">#REF!</definedName>
    <definedName name="PP" localSheetId="44">#REF!</definedName>
    <definedName name="PP" localSheetId="50">#REF!</definedName>
    <definedName name="PP" localSheetId="43">#REF!</definedName>
    <definedName name="PP" localSheetId="42">#REF!</definedName>
    <definedName name="PP">#REF!</definedName>
    <definedName name="PPP" localSheetId="38">BlankMacro1</definedName>
    <definedName name="PPP" localSheetId="19">BlankMacro1</definedName>
    <definedName name="PPP" localSheetId="20">BlankMacro1</definedName>
    <definedName name="PPP" localSheetId="14">BlankMacro1</definedName>
    <definedName name="PPP" localSheetId="4">BlankMacro1</definedName>
    <definedName name="PPP" localSheetId="13">BlankMacro1</definedName>
    <definedName name="PPP" localSheetId="28">BlankMacro1</definedName>
    <definedName name="PPP" localSheetId="34">BlankMacro1</definedName>
    <definedName name="PPP" localSheetId="35">BlankMacro1</definedName>
    <definedName name="PPP" localSheetId="23">BlankMacro1</definedName>
    <definedName name="PPP" localSheetId="46">BlankMacro1</definedName>
    <definedName name="PPP" localSheetId="40">BlankMacro1</definedName>
    <definedName name="PPP" localSheetId="3">BlankMacro1</definedName>
    <definedName name="PPP" localSheetId="12">BlankMacro1</definedName>
    <definedName name="PPP" localSheetId="15">BlankMacro1</definedName>
    <definedName name="PPP" localSheetId="25">BlankMacro1</definedName>
    <definedName name="PPP" localSheetId="26">BlankMacro1</definedName>
    <definedName name="PPP" localSheetId="2">BlankMacro1</definedName>
    <definedName name="PPP" localSheetId="44">BlankMacro1</definedName>
    <definedName name="PPP" localSheetId="45">BlankMacro1</definedName>
    <definedName name="PPP" localSheetId="50">BlankMacro1</definedName>
    <definedName name="PPP" localSheetId="42">BlankMacro1</definedName>
    <definedName name="PPP">BlankMacro1</definedName>
    <definedName name="PR" localSheetId="14">#REF!</definedName>
    <definedName name="PR" localSheetId="4">#REF!</definedName>
    <definedName name="PR" localSheetId="13">#REF!</definedName>
    <definedName name="PR" localSheetId="35">#REF!</definedName>
    <definedName name="PR" localSheetId="46">#REF!</definedName>
    <definedName name="PR" localSheetId="40">#REF!</definedName>
    <definedName name="PR" localSheetId="3">#REF!</definedName>
    <definedName name="PR" localSheetId="12">#REF!</definedName>
    <definedName name="PR" localSheetId="15">#REF!</definedName>
    <definedName name="PR" localSheetId="25">#REF!</definedName>
    <definedName name="PR" localSheetId="26">#REF!</definedName>
    <definedName name="PR" localSheetId="44">#REF!</definedName>
    <definedName name="PR" localSheetId="50">#REF!</definedName>
    <definedName name="PR" localSheetId="43">#REF!</definedName>
    <definedName name="PR" localSheetId="42">#REF!</definedName>
    <definedName name="PR">#REF!</definedName>
    <definedName name="_xlnm.Print_Area" localSheetId="30">'7급줄(35도)'!$A$1:$V$29</definedName>
    <definedName name="_xlnm.Print_Area" localSheetId="38">'L형수로-(201)'!$A$3:$F$37</definedName>
    <definedName name="_xlnm.Print_Area" localSheetId="14">'개거(150-200) (2)'!$A$1:$T$25</definedName>
    <definedName name="_xlnm.Print_Area" localSheetId="4">'고0.5-돌조공'!$A$1:$V$29</definedName>
    <definedName name="_xlnm.Print_Area" localSheetId="13">'고2.0-돌기슭(45)메'!$A$1:$V$30</definedName>
    <definedName name="_xlnm.Print_Area" localSheetId="33">'골막이(찰)(치수조서연결)'!$B$2:$Z$37</definedName>
    <definedName name="_xlnm.Print_Area" localSheetId="28">'국가지점번호판(단독형)'!$A$1:$AH$32</definedName>
    <definedName name="_xlnm.Print_Area" localSheetId="37">'규준틀 (비탈)'!$A$1:$F$20</definedName>
    <definedName name="_xlnm.Print_Area" localSheetId="36">'규준틀 (수평)'!$A$1:$F$20</definedName>
    <definedName name="_xlnm.Print_Area" localSheetId="34">'기슭막이(1.5 기초유)'!$A$1:$AD$34</definedName>
    <definedName name="_xlnm.Print_Area" localSheetId="35">'기슭막이(1.5 기초유) (2)'!$A$1:$AD$34</definedName>
    <definedName name="_xlnm.Print_Area" localSheetId="16">'기슭막이(H=1.5)'!$A$1:$AG$34</definedName>
    <definedName name="_xlnm.Print_Area" localSheetId="23">'기슭막이(H=2.0)'!$A$1:$AG$34</definedName>
    <definedName name="_xlnm.Print_Area" localSheetId="46">#REF!</definedName>
    <definedName name="_xlnm.Print_Area" localSheetId="47">'날개벽(1000)C-TYPE산출근거'!$A$1:$AH$55</definedName>
    <definedName name="_xlnm.Print_Area" localSheetId="40">#REF!</definedName>
    <definedName name="_xlnm.Print_Area" localSheetId="32">'돌-골막이치수'!$B$1:$K$14</definedName>
    <definedName name="_xlnm.Print_Area" localSheetId="3">'돌기슭막이(45)찰-고1.0'!$A$1:$V$32</definedName>
    <definedName name="_xlnm.Print_Area" localSheetId="12">'돌기슭막이(45)찰-고1.5'!$A$1:$V$32</definedName>
    <definedName name="_xlnm.Print_Area" localSheetId="15">'돌기슭막이(45)찰-고2.0'!$A$1:$V$32</definedName>
    <definedName name="_xlnm.Print_Area" localSheetId="25">'돌붙임(깔기)'!$A$1:$T$36</definedName>
    <definedName name="_xlnm.Print_Area" localSheetId="26">'돌붙임L3=45(사방)'!$A$1:$Y$29</definedName>
    <definedName name="_xlnm.Print_Area" localSheetId="2">'돌수로공(제형B=0.75)'!$A$1:$T$36</definedName>
    <definedName name="_xlnm.Print_Area" localSheetId="44">#REF!</definedName>
    <definedName name="_xlnm.Print_Area" localSheetId="45">떼흙막이!$A$1:$V$27</definedName>
    <definedName name="_xlnm.Print_Area" localSheetId="50">'식생옹벽블럭(H=2.0)'!$A$2:$S$35</definedName>
    <definedName name="_xlnm.Print_Area" localSheetId="52">안전난간!$A$3:$U$28</definedName>
    <definedName name="_xlnm.Print_Area" localSheetId="43">옹벽2.0!$A$1:$V$33</definedName>
    <definedName name="_xlnm.Print_Area" localSheetId="0">'집수정구조도(800)'!$A$1:$Y$30</definedName>
    <definedName name="_xlnm.Print_Area" localSheetId="42">콘크리트개거!$A$2:$AI$32</definedName>
    <definedName name="_xlnm.Print_Area">#REF!</definedName>
    <definedName name="PRINT_AREA_MI" localSheetId="38">#REF!</definedName>
    <definedName name="PRINT_AREA_MI" localSheetId="14">#REF!</definedName>
    <definedName name="PRINT_AREA_MI" localSheetId="4">#REF!</definedName>
    <definedName name="PRINT_AREA_MI" localSheetId="13">#REF!</definedName>
    <definedName name="PRINT_AREA_MI" localSheetId="28">#N/A</definedName>
    <definedName name="PRINT_AREA_MI" localSheetId="35">#REF!</definedName>
    <definedName name="PRINT_AREA_MI" localSheetId="46">#REF!</definedName>
    <definedName name="PRINT_AREA_MI" localSheetId="40">#REF!</definedName>
    <definedName name="PRINT_AREA_MI" localSheetId="3">#REF!</definedName>
    <definedName name="PRINT_AREA_MI" localSheetId="12">#REF!</definedName>
    <definedName name="PRINT_AREA_MI" localSheetId="15">#REF!</definedName>
    <definedName name="PRINT_AREA_MI" localSheetId="25">#REF!</definedName>
    <definedName name="PRINT_AREA_MI" localSheetId="26">#N/A</definedName>
    <definedName name="PRINT_AREA_MI" localSheetId="44">#REF!</definedName>
    <definedName name="PRINT_AREA_MI" localSheetId="50">#REF!</definedName>
    <definedName name="PRINT_AREA_MI" localSheetId="43">#REF!</definedName>
    <definedName name="PRINT_AREA_MI" localSheetId="42">#N/A</definedName>
    <definedName name="PRINT_AREA_MI">#REF!</definedName>
    <definedName name="PRINT_AREA_MI1" localSheetId="4">[13]법면블럭!#REF!</definedName>
    <definedName name="PRINT_AREA_MI1" localSheetId="13">[13]법면블럭!#REF!</definedName>
    <definedName name="PRINT_AREA_MI1" localSheetId="28">#REF!</definedName>
    <definedName name="PRINT_AREA_MI1" localSheetId="35">#REF!</definedName>
    <definedName name="PRINT_AREA_MI1" localSheetId="40">#REF!</definedName>
    <definedName name="PRINT_AREA_MI1" localSheetId="25">#REF!</definedName>
    <definedName name="PRINT_AREA_MI1" localSheetId="26">[14]법면블럭!#REF!</definedName>
    <definedName name="PRINT_AREA_MI1" localSheetId="44">#REF!</definedName>
    <definedName name="PRINT_AREA_MI1" localSheetId="42">#REF!</definedName>
    <definedName name="PRINT_AREA_MI1">#REF!</definedName>
    <definedName name="_xlnm.Print_Titles">#N/A</definedName>
    <definedName name="PS" localSheetId="4">[13]법면블럭!#REF!</definedName>
    <definedName name="PS" localSheetId="13">[13]법면블럭!#REF!</definedName>
    <definedName name="PS" localSheetId="28">#REF!</definedName>
    <definedName name="PS" localSheetId="35">#REF!</definedName>
    <definedName name="PS" localSheetId="40">#REF!</definedName>
    <definedName name="PS" localSheetId="25">#REF!</definedName>
    <definedName name="PS" localSheetId="26">[14]법면블럭!#REF!</definedName>
    <definedName name="PS" localSheetId="44">#REF!</definedName>
    <definedName name="PS" localSheetId="42">#REF!</definedName>
    <definedName name="PS">#REF!</definedName>
    <definedName name="PT" localSheetId="38">[27]교각1!#REF!</definedName>
    <definedName name="PT" localSheetId="14">[27]교각1!#REF!</definedName>
    <definedName name="PT" localSheetId="4">[28]교각1!#REF!</definedName>
    <definedName name="PT" localSheetId="13">[28]교각1!#REF!</definedName>
    <definedName name="PT" localSheetId="28">[27]교각1!#REF!</definedName>
    <definedName name="PT" localSheetId="35">[27]교각1!#REF!</definedName>
    <definedName name="PT" localSheetId="46">[27]교각1!#REF!</definedName>
    <definedName name="PT" localSheetId="40">[27]교각1!#REF!</definedName>
    <definedName name="PT" localSheetId="3">[28]교각1!#REF!</definedName>
    <definedName name="PT" localSheetId="12">[28]교각1!#REF!</definedName>
    <definedName name="PT" localSheetId="15">[28]교각1!#REF!</definedName>
    <definedName name="PT" localSheetId="26">[30]교각1!#REF!</definedName>
    <definedName name="PT" localSheetId="2">[29]교각1!#REF!</definedName>
    <definedName name="PT" localSheetId="44">[27]교각1!#REF!</definedName>
    <definedName name="PT" localSheetId="45">[27]교각1!#REF!</definedName>
    <definedName name="PT" localSheetId="50">[27]교각1!#REF!</definedName>
    <definedName name="PT" localSheetId="43">[31]교각1!#REF!</definedName>
    <definedName name="PT" localSheetId="42">[27]교각1!#REF!</definedName>
    <definedName name="PT">[27]교각1!#REF!</definedName>
    <definedName name="PVC" localSheetId="4">[13]법면블럭!#REF!</definedName>
    <definedName name="PVC" localSheetId="13">[13]법면블럭!#REF!</definedName>
    <definedName name="PVC" localSheetId="28">#REF!</definedName>
    <definedName name="PVC" localSheetId="35">#REF!</definedName>
    <definedName name="PVC" localSheetId="40">#REF!</definedName>
    <definedName name="PVC" localSheetId="25">#REF!</definedName>
    <definedName name="PVC" localSheetId="26">[14]법면블럭!#REF!</definedName>
    <definedName name="PVC" localSheetId="44">#REF!</definedName>
    <definedName name="PVC" localSheetId="42">#REF!</definedName>
    <definedName name="PVC">#REF!</definedName>
    <definedName name="PVI" localSheetId="4">[13]법면블럭!#REF!</definedName>
    <definedName name="PVI" localSheetId="13">[13]법면블럭!#REF!</definedName>
    <definedName name="PVI" localSheetId="35">#REF!</definedName>
    <definedName name="PVI" localSheetId="40">#REF!</definedName>
    <definedName name="PVI" localSheetId="25">#REF!</definedName>
    <definedName name="PVI" localSheetId="26">[14]법면블럭!#REF!</definedName>
    <definedName name="PVI" localSheetId="44">#REF!</definedName>
    <definedName name="PVI" localSheetId="42">#REF!</definedName>
    <definedName name="PVI">#REF!</definedName>
    <definedName name="PVT" localSheetId="4">[13]법면블럭!#REF!</definedName>
    <definedName name="PVT" localSheetId="13">[13]법면블럭!#REF!</definedName>
    <definedName name="PVT" localSheetId="35">#REF!</definedName>
    <definedName name="PVT" localSheetId="40">#REF!</definedName>
    <definedName name="PVT" localSheetId="25">#REF!</definedName>
    <definedName name="PVT" localSheetId="26">[14]법면블럭!#REF!</definedName>
    <definedName name="PVT" localSheetId="44">#REF!</definedName>
    <definedName name="PVT" localSheetId="42">#REF!</definedName>
    <definedName name="PVT">#REF!</definedName>
    <definedName name="Q" localSheetId="14">#REF!</definedName>
    <definedName name="Q" localSheetId="4">#REF!</definedName>
    <definedName name="Q" localSheetId="13">#REF!</definedName>
    <definedName name="Q" localSheetId="28">#REF!</definedName>
    <definedName name="Q" localSheetId="34">#REF!</definedName>
    <definedName name="Q" localSheetId="35">#REF!</definedName>
    <definedName name="Q" localSheetId="46">#REF!</definedName>
    <definedName name="Q" localSheetId="40">#REF!</definedName>
    <definedName name="Q" localSheetId="25">#REF!</definedName>
    <definedName name="Q" localSheetId="26">#REF!</definedName>
    <definedName name="Q" localSheetId="44">#REF!</definedName>
    <definedName name="Q" localSheetId="50">#REF!</definedName>
    <definedName name="Q" localSheetId="42">#REF!</definedName>
    <definedName name="Q">#REF!</definedName>
    <definedName name="q3r" localSheetId="38">BlankMacro1</definedName>
    <definedName name="q3r" localSheetId="19">BlankMacro1</definedName>
    <definedName name="q3r" localSheetId="20">BlankMacro1</definedName>
    <definedName name="q3r" localSheetId="14">BlankMacro1</definedName>
    <definedName name="q3r" localSheetId="4">BlankMacro1</definedName>
    <definedName name="q3r" localSheetId="13">BlankMacro1</definedName>
    <definedName name="q3r" localSheetId="28">BlankMacro1</definedName>
    <definedName name="q3r" localSheetId="34">BlankMacro1</definedName>
    <definedName name="q3r" localSheetId="35">BlankMacro1</definedName>
    <definedName name="q3r" localSheetId="23">BlankMacro1</definedName>
    <definedName name="q3r" localSheetId="46">BlankMacro1</definedName>
    <definedName name="q3r" localSheetId="40">BlankMacro1</definedName>
    <definedName name="q3r" localSheetId="3">BlankMacro1</definedName>
    <definedName name="q3r" localSheetId="12">BlankMacro1</definedName>
    <definedName name="q3r" localSheetId="15">BlankMacro1</definedName>
    <definedName name="q3r" localSheetId="25">BlankMacro1</definedName>
    <definedName name="q3r" localSheetId="26">BlankMacro1</definedName>
    <definedName name="q3r" localSheetId="2">BlankMacro1</definedName>
    <definedName name="q3r" localSheetId="44">BlankMacro1</definedName>
    <definedName name="q3r" localSheetId="45">BlankMacro1</definedName>
    <definedName name="q3r" localSheetId="50">BlankMacro1</definedName>
    <definedName name="q3r" localSheetId="42">BlankMacro1</definedName>
    <definedName name="q3r">BlankMacro1</definedName>
    <definedName name="Q3WEE" localSheetId="38" hidden="1">{#N/A,#N/A,FALSE,"조골재"}</definedName>
    <definedName name="Q3WEE" localSheetId="14" hidden="1">{#N/A,#N/A,FALSE,"조골재"}</definedName>
    <definedName name="Q3WEE" localSheetId="4" hidden="1">{#N/A,#N/A,FALSE,"조골재"}</definedName>
    <definedName name="Q3WEE" localSheetId="13" hidden="1">{#N/A,#N/A,FALSE,"조골재"}</definedName>
    <definedName name="Q3WEE" localSheetId="28" hidden="1">{#N/A,#N/A,FALSE,"조골재"}</definedName>
    <definedName name="Q3WEE" localSheetId="34" hidden="1">{#N/A,#N/A,FALSE,"조골재"}</definedName>
    <definedName name="Q3WEE" localSheetId="35" hidden="1">{#N/A,#N/A,FALSE,"조골재"}</definedName>
    <definedName name="Q3WEE" localSheetId="25" hidden="1">{#N/A,#N/A,FALSE,"조골재"}</definedName>
    <definedName name="Q3WEE" localSheetId="41" hidden="1">{#N/A,#N/A,FALSE,"조골재"}</definedName>
    <definedName name="Q3WEE" localSheetId="26" hidden="1">{#N/A,#N/A,FALSE,"조골재"}</definedName>
    <definedName name="Q3WEE" localSheetId="45" hidden="1">{#N/A,#N/A,FALSE,"조골재"}</definedName>
    <definedName name="Q3WEE" localSheetId="50" hidden="1">{#N/A,#N/A,FALSE,"조골재"}</definedName>
    <definedName name="Q3WEE" localSheetId="29" hidden="1">{#N/A,#N/A,FALSE,"조골재"}</definedName>
    <definedName name="Q3WEE" localSheetId="42" hidden="1">{#N/A,#N/A,FALSE,"조골재"}</definedName>
    <definedName name="Q3WEE" hidden="1">{#N/A,#N/A,FALSE,"조골재"}</definedName>
    <definedName name="QAWE" localSheetId="38">BlankMacro1</definedName>
    <definedName name="QAWE" localSheetId="19">BlankMacro1</definedName>
    <definedName name="QAWE" localSheetId="20">BlankMacro1</definedName>
    <definedName name="QAWE" localSheetId="14">BlankMacro1</definedName>
    <definedName name="QAWE" localSheetId="4">BlankMacro1</definedName>
    <definedName name="QAWE" localSheetId="13">BlankMacro1</definedName>
    <definedName name="QAWE" localSheetId="28">BlankMacro1</definedName>
    <definedName name="QAWE" localSheetId="34">BlankMacro1</definedName>
    <definedName name="QAWE" localSheetId="35">BlankMacro1</definedName>
    <definedName name="QAWE" localSheetId="23">BlankMacro1</definedName>
    <definedName name="QAWE" localSheetId="46">BlankMacro1</definedName>
    <definedName name="QAWE" localSheetId="40">BlankMacro1</definedName>
    <definedName name="QAWE" localSheetId="3">BlankMacro1</definedName>
    <definedName name="QAWE" localSheetId="12">BlankMacro1</definedName>
    <definedName name="QAWE" localSheetId="15">BlankMacro1</definedName>
    <definedName name="QAWE" localSheetId="25">BlankMacro1</definedName>
    <definedName name="QAWE" localSheetId="26">BlankMacro1</definedName>
    <definedName name="QAWE" localSheetId="2">BlankMacro1</definedName>
    <definedName name="QAWE" localSheetId="44">BlankMacro1</definedName>
    <definedName name="QAWE" localSheetId="45">BlankMacro1</definedName>
    <definedName name="QAWE" localSheetId="50">BlankMacro1</definedName>
    <definedName name="QAWE" localSheetId="42">BlankMacro1</definedName>
    <definedName name="QAWE">BlankMacro1</definedName>
    <definedName name="Qe앨" localSheetId="4">[13]법면블럭!#REF!</definedName>
    <definedName name="Qe앨" localSheetId="13">[13]법면블럭!#REF!</definedName>
    <definedName name="Qe앨" localSheetId="28">#REF!</definedName>
    <definedName name="Qe앨" localSheetId="35">#REF!</definedName>
    <definedName name="Qe앨" localSheetId="40">#REF!</definedName>
    <definedName name="Qe앨" localSheetId="25">#REF!</definedName>
    <definedName name="Qe앨" localSheetId="26">[14]법면블럭!#REF!</definedName>
    <definedName name="Qe앨" localSheetId="44">#REF!</definedName>
    <definedName name="Qe앨" localSheetId="42">#REF!</definedName>
    <definedName name="Qe앨">#REF!</definedName>
    <definedName name="qi" localSheetId="4">[13]법면블럭!#REF!</definedName>
    <definedName name="qi" localSheetId="13">[13]법면블럭!#REF!</definedName>
    <definedName name="qi" localSheetId="28">[4]설계조건!#REF!</definedName>
    <definedName name="qi" localSheetId="35">[4]설계조건!#REF!</definedName>
    <definedName name="qi" localSheetId="46">[4]설계조건!#REF!</definedName>
    <definedName name="qi" localSheetId="40">[4]설계조건!#REF!</definedName>
    <definedName name="qi" localSheetId="26">[14]법면블럭!#REF!</definedName>
    <definedName name="qi" localSheetId="44">[4]설계조건!#REF!</definedName>
    <definedName name="qi" localSheetId="42">[4]설계조건!#REF!</definedName>
    <definedName name="qi">[4]설계조건!#REF!</definedName>
    <definedName name="qq" localSheetId="14">#REF!</definedName>
    <definedName name="qq" localSheetId="4">#REF!</definedName>
    <definedName name="qq" localSheetId="13">#REF!</definedName>
    <definedName name="qq" localSheetId="28">#REF!</definedName>
    <definedName name="qq" localSheetId="34">#REF!</definedName>
    <definedName name="qq" localSheetId="35">#REF!</definedName>
    <definedName name="qq" localSheetId="46">#REF!</definedName>
    <definedName name="qq" localSheetId="40">#REF!</definedName>
    <definedName name="qq" localSheetId="25">#REF!</definedName>
    <definedName name="qq" localSheetId="26">#REF!</definedName>
    <definedName name="qq" localSheetId="44">#REF!</definedName>
    <definedName name="qq" localSheetId="50">#REF!</definedName>
    <definedName name="qq" localSheetId="42">#REF!</definedName>
    <definedName name="qq">#REF!</definedName>
    <definedName name="qqq" localSheetId="4">#REF!</definedName>
    <definedName name="qqq" localSheetId="13">#REF!</definedName>
    <definedName name="qqq" localSheetId="28">#REF!</definedName>
    <definedName name="qqq" localSheetId="34">#REF!</definedName>
    <definedName name="qqq" localSheetId="35">#REF!</definedName>
    <definedName name="qqq" localSheetId="46">#REF!</definedName>
    <definedName name="qqq" localSheetId="40">#REF!</definedName>
    <definedName name="qqq" localSheetId="25">#REF!</definedName>
    <definedName name="qqq" localSheetId="26">#REF!</definedName>
    <definedName name="qqq" localSheetId="44">#REF!</definedName>
    <definedName name="qqq" localSheetId="50">#REF!</definedName>
    <definedName name="qqq" localSheetId="42">#REF!</definedName>
    <definedName name="qqq">#REF!</definedName>
    <definedName name="qqqqq">#N/A</definedName>
    <definedName name="qu" localSheetId="4">[13]법면블럭!#REF!</definedName>
    <definedName name="qu" localSheetId="13">[13]법면블럭!#REF!</definedName>
    <definedName name="qu" localSheetId="28">#REF!</definedName>
    <definedName name="qu" localSheetId="35">#REF!</definedName>
    <definedName name="qu" localSheetId="40">#REF!</definedName>
    <definedName name="qu" localSheetId="25">#REF!</definedName>
    <definedName name="qu" localSheetId="26">[14]법면블럭!#REF!</definedName>
    <definedName name="qu" localSheetId="44">#REF!</definedName>
    <definedName name="qu" localSheetId="42">#REF!</definedName>
    <definedName name="qu">#REF!</definedName>
    <definedName name="QWEE" localSheetId="4">#REF!</definedName>
    <definedName name="QWEE" localSheetId="13">#REF!</definedName>
    <definedName name="QWEE" localSheetId="28">#REF!</definedName>
    <definedName name="QWEE" localSheetId="34">#REF!</definedName>
    <definedName name="QWEE" localSheetId="35">#REF!</definedName>
    <definedName name="QWEE" localSheetId="46">#REF!</definedName>
    <definedName name="QWEE" localSheetId="40">#REF!</definedName>
    <definedName name="QWEE" localSheetId="25">#REF!</definedName>
    <definedName name="QWEE" localSheetId="26">#REF!</definedName>
    <definedName name="QWEE" localSheetId="44">#REF!</definedName>
    <definedName name="QWEE" localSheetId="45">#REF!</definedName>
    <definedName name="QWEE" localSheetId="50">#REF!</definedName>
    <definedName name="QWEE" localSheetId="42">#REF!</definedName>
    <definedName name="QWEE">#REF!</definedName>
    <definedName name="QWEWQ" localSheetId="4">#REF!</definedName>
    <definedName name="QWEWQ" localSheetId="13">#REF!</definedName>
    <definedName name="QWEWQ" localSheetId="28">#REF!</definedName>
    <definedName name="QWEWQ" localSheetId="34">#REF!</definedName>
    <definedName name="QWEWQ" localSheetId="35">#REF!</definedName>
    <definedName name="QWEWQ" localSheetId="46">#REF!</definedName>
    <definedName name="QWEWQ" localSheetId="40">#REF!</definedName>
    <definedName name="QWEWQ" localSheetId="25">#REF!</definedName>
    <definedName name="QWEWQ" localSheetId="26">#REF!</definedName>
    <definedName name="QWEWQ" localSheetId="44">#REF!</definedName>
    <definedName name="QWEWQ" localSheetId="45">#REF!</definedName>
    <definedName name="QWEWQ" localSheetId="50">#REF!</definedName>
    <definedName name="QWEWQ" localSheetId="42">#REF!</definedName>
    <definedName name="QWEWQ">#REF!</definedName>
    <definedName name="q디" localSheetId="4">[13]법면블럭!#REF!</definedName>
    <definedName name="q디" localSheetId="13">[13]법면블럭!#REF!</definedName>
    <definedName name="q디" localSheetId="35">#REF!</definedName>
    <definedName name="q디" localSheetId="40">#REF!</definedName>
    <definedName name="q디" localSheetId="25">#REF!</definedName>
    <definedName name="q디" localSheetId="26">[14]법면블럭!#REF!</definedName>
    <definedName name="q디" localSheetId="44">#REF!</definedName>
    <definedName name="q디" localSheetId="42">#REF!</definedName>
    <definedName name="q디">#REF!</definedName>
    <definedName name="q앨" localSheetId="4">[13]법면블럭!#REF!</definedName>
    <definedName name="q앨" localSheetId="13">[13]법면블럭!#REF!</definedName>
    <definedName name="q앨" localSheetId="35">#REF!</definedName>
    <definedName name="q앨" localSheetId="40">#REF!</definedName>
    <definedName name="q앨" localSheetId="25">#REF!</definedName>
    <definedName name="q앨" localSheetId="26">[14]법면블럭!#REF!</definedName>
    <definedName name="q앨" localSheetId="44">#REF!</definedName>
    <definedName name="q앨" localSheetId="42">#REF!</definedName>
    <definedName name="q앨">#REF!</definedName>
    <definedName name="RB" localSheetId="4">[13]법면블럭!#REF!</definedName>
    <definedName name="RB" localSheetId="13">[13]법면블럭!#REF!</definedName>
    <definedName name="RB" localSheetId="35">#REF!</definedName>
    <definedName name="RB" localSheetId="40">#REF!</definedName>
    <definedName name="RB" localSheetId="25">#REF!</definedName>
    <definedName name="RB" localSheetId="26">[14]법면블럭!#REF!</definedName>
    <definedName name="RB" localSheetId="44">#REF!</definedName>
    <definedName name="RB" localSheetId="42">#REF!</definedName>
    <definedName name="RB">#REF!</definedName>
    <definedName name="_xlnm.Recorder" localSheetId="14">#REF!</definedName>
    <definedName name="_xlnm.Recorder" localSheetId="4">#REF!</definedName>
    <definedName name="_xlnm.Recorder" localSheetId="13">#REF!</definedName>
    <definedName name="_xlnm.Recorder" localSheetId="28">#REF!</definedName>
    <definedName name="_xlnm.Recorder" localSheetId="34">#REF!</definedName>
    <definedName name="_xlnm.Recorder" localSheetId="35">#REF!</definedName>
    <definedName name="_xlnm.Recorder" localSheetId="46">#REF!</definedName>
    <definedName name="_xlnm.Recorder" localSheetId="40">#REF!</definedName>
    <definedName name="_xlnm.Recorder" localSheetId="25">#REF!</definedName>
    <definedName name="_xlnm.Recorder" localSheetId="26">#REF!</definedName>
    <definedName name="_xlnm.Recorder" localSheetId="44">#REF!</definedName>
    <definedName name="_xlnm.Recorder" localSheetId="43">#REF!</definedName>
    <definedName name="_xlnm.Recorder" localSheetId="0">#REF!</definedName>
    <definedName name="_xlnm.Recorder" localSheetId="42">#REF!</definedName>
    <definedName name="_xlnm.Recorder">#REF!</definedName>
    <definedName name="RETRETRT" localSheetId="4">#REF!</definedName>
    <definedName name="RETRETRT" localSheetId="13">#REF!</definedName>
    <definedName name="RETRETRT" localSheetId="28">#REF!</definedName>
    <definedName name="RETRETRT" localSheetId="34">#REF!</definedName>
    <definedName name="RETRETRT" localSheetId="35">#REF!</definedName>
    <definedName name="RETRETRT" localSheetId="46">#REF!</definedName>
    <definedName name="RETRETRT" localSheetId="40">#REF!</definedName>
    <definedName name="RETRETRT" localSheetId="25">#REF!</definedName>
    <definedName name="RETRETRT" localSheetId="26">#REF!</definedName>
    <definedName name="RETRETRT" localSheetId="44">#REF!</definedName>
    <definedName name="RETRETRT" localSheetId="42">#REF!</definedName>
    <definedName name="RETRETRT">#REF!</definedName>
    <definedName name="REW" localSheetId="38">BlankMacro1</definedName>
    <definedName name="REW" localSheetId="19">BlankMacro1</definedName>
    <definedName name="REW" localSheetId="20">BlankMacro1</definedName>
    <definedName name="REW" localSheetId="14">BlankMacro1</definedName>
    <definedName name="REW" localSheetId="4">BlankMacro1</definedName>
    <definedName name="REW" localSheetId="13">BlankMacro1</definedName>
    <definedName name="REW" localSheetId="28">BlankMacro1</definedName>
    <definedName name="REW" localSheetId="34">BlankMacro1</definedName>
    <definedName name="REW" localSheetId="35">BlankMacro1</definedName>
    <definedName name="REW" localSheetId="23">BlankMacro1</definedName>
    <definedName name="REW" localSheetId="46">BlankMacro1</definedName>
    <definedName name="REW" localSheetId="40">BlankMacro1</definedName>
    <definedName name="REW" localSheetId="3">BlankMacro1</definedName>
    <definedName name="REW" localSheetId="12">BlankMacro1</definedName>
    <definedName name="REW" localSheetId="15">BlankMacro1</definedName>
    <definedName name="REW" localSheetId="25">BlankMacro1</definedName>
    <definedName name="REW" localSheetId="26">BlankMacro1</definedName>
    <definedName name="REW" localSheetId="2">BlankMacro1</definedName>
    <definedName name="REW" localSheetId="44">BlankMacro1</definedName>
    <definedName name="REW" localSheetId="45">BlankMacro1</definedName>
    <definedName name="REW" localSheetId="50">BlankMacro1</definedName>
    <definedName name="REW" localSheetId="42">BlankMacro1</definedName>
    <definedName name="REW">BlankMacro1</definedName>
    <definedName name="Rl이" localSheetId="4">[13]법면블럭!#REF!</definedName>
    <definedName name="Rl이" localSheetId="13">[13]법면블럭!#REF!</definedName>
    <definedName name="Rl이" localSheetId="28">#REF!</definedName>
    <definedName name="Rl이" localSheetId="35">#REF!</definedName>
    <definedName name="Rl이" localSheetId="40">#REF!</definedName>
    <definedName name="Rl이" localSheetId="25">#REF!</definedName>
    <definedName name="Rl이" localSheetId="26">[14]법면블럭!#REF!</definedName>
    <definedName name="Rl이" localSheetId="44">#REF!</definedName>
    <definedName name="Rl이" localSheetId="42">#REF!</definedName>
    <definedName name="Rl이">#REF!</definedName>
    <definedName name="Rl일" localSheetId="4">[13]법면블럭!#REF!</definedName>
    <definedName name="Rl일" localSheetId="13">[13]법면블럭!#REF!</definedName>
    <definedName name="Rl일" localSheetId="35">#REF!</definedName>
    <definedName name="Rl일" localSheetId="40">#REF!</definedName>
    <definedName name="Rl일" localSheetId="25">#REF!</definedName>
    <definedName name="Rl일" localSheetId="26">[14]법면블럭!#REF!</definedName>
    <definedName name="Rl일" localSheetId="44">#REF!</definedName>
    <definedName name="Rl일" localSheetId="42">#REF!</definedName>
    <definedName name="Rl일">#REF!</definedName>
    <definedName name="ro" localSheetId="38">BlankMacro1</definedName>
    <definedName name="ro" localSheetId="19">BlankMacro1</definedName>
    <definedName name="ro" localSheetId="20">BlankMacro1</definedName>
    <definedName name="ro" localSheetId="14">BlankMacro1</definedName>
    <definedName name="ro" localSheetId="4">BlankMacro1</definedName>
    <definedName name="ro" localSheetId="13">BlankMacro1</definedName>
    <definedName name="ro" localSheetId="28">BlankMacro1</definedName>
    <definedName name="ro" localSheetId="34">BlankMacro1</definedName>
    <definedName name="ro" localSheetId="35">BlankMacro1</definedName>
    <definedName name="ro" localSheetId="23">BlankMacro1</definedName>
    <definedName name="ro" localSheetId="46">BlankMacro1</definedName>
    <definedName name="ro" localSheetId="40">BlankMacro1</definedName>
    <definedName name="ro" localSheetId="3">BlankMacro1</definedName>
    <definedName name="ro" localSheetId="12">BlankMacro1</definedName>
    <definedName name="ro" localSheetId="15">BlankMacro1</definedName>
    <definedName name="ro" localSheetId="25">BlankMacro1</definedName>
    <definedName name="ro" localSheetId="26">BlankMacro1</definedName>
    <definedName name="ro" localSheetId="2">BlankMacro1</definedName>
    <definedName name="ro" localSheetId="44">BlankMacro1</definedName>
    <definedName name="ro" localSheetId="45">BlankMacro1</definedName>
    <definedName name="ro" localSheetId="50">BlankMacro1</definedName>
    <definedName name="ro" localSheetId="42">BlankMacro1</definedName>
    <definedName name="ro">BlankMacro1</definedName>
    <definedName name="rr" localSheetId="38" hidden="1">{#N/A,#N/A,FALSE,"조골재"}</definedName>
    <definedName name="rr" localSheetId="14" hidden="1">{#N/A,#N/A,FALSE,"조골재"}</definedName>
    <definedName name="rr" localSheetId="4" hidden="1">{#N/A,#N/A,FALSE,"조골재"}</definedName>
    <definedName name="rr" localSheetId="13" hidden="1">{#N/A,#N/A,FALSE,"조골재"}</definedName>
    <definedName name="rr" localSheetId="28" hidden="1">{#N/A,#N/A,FALSE,"조골재"}</definedName>
    <definedName name="rr" localSheetId="34" hidden="1">{#N/A,#N/A,FALSE,"조골재"}</definedName>
    <definedName name="rr" localSheetId="35" hidden="1">{#N/A,#N/A,FALSE,"조골재"}</definedName>
    <definedName name="rr" localSheetId="25" hidden="1">{#N/A,#N/A,FALSE,"조골재"}</definedName>
    <definedName name="rr" localSheetId="41" hidden="1">{#N/A,#N/A,FALSE,"조골재"}</definedName>
    <definedName name="rr" localSheetId="26" hidden="1">{#N/A,#N/A,FALSE,"조골재"}</definedName>
    <definedName name="rr" localSheetId="45" hidden="1">{#N/A,#N/A,FALSE,"조골재"}</definedName>
    <definedName name="rr" localSheetId="50" hidden="1">{#N/A,#N/A,FALSE,"조골재"}</definedName>
    <definedName name="rr" localSheetId="29" hidden="1">{#N/A,#N/A,FALSE,"조골재"}</definedName>
    <definedName name="rr" localSheetId="42" hidden="1">{#N/A,#N/A,FALSE,"조골재"}</definedName>
    <definedName name="rr" hidden="1">{#N/A,#N/A,FALSE,"조골재"}</definedName>
    <definedName name="RRR" localSheetId="14">#REF!</definedName>
    <definedName name="RRR" localSheetId="4">#REF!</definedName>
    <definedName name="RRR" localSheetId="13">#REF!</definedName>
    <definedName name="RRR" localSheetId="28">#REF!</definedName>
    <definedName name="RRR" localSheetId="34">#REF!</definedName>
    <definedName name="RRR" localSheetId="35">#REF!</definedName>
    <definedName name="RRR" localSheetId="46">#REF!</definedName>
    <definedName name="RRR" localSheetId="40">#REF!</definedName>
    <definedName name="RRR" localSheetId="25">#REF!</definedName>
    <definedName name="RRR" localSheetId="26">#REF!</definedName>
    <definedName name="RRR" localSheetId="44">#REF!</definedName>
    <definedName name="RRR" localSheetId="50">#REF!</definedName>
    <definedName name="RRR" localSheetId="43">#REF!</definedName>
    <definedName name="RRR" localSheetId="42">#REF!</definedName>
    <definedName name="RRR">#REF!</definedName>
    <definedName name="rt" localSheetId="38">BlankMacro1</definedName>
    <definedName name="rt" localSheetId="19">BlankMacro1</definedName>
    <definedName name="rt" localSheetId="20">BlankMacro1</definedName>
    <definedName name="rt" localSheetId="4">BlankMacro1</definedName>
    <definedName name="rt" localSheetId="13">BlankMacro1</definedName>
    <definedName name="rt" localSheetId="28">BlankMacro1</definedName>
    <definedName name="rt" localSheetId="34">BlankMacro1</definedName>
    <definedName name="rt" localSheetId="35">BlankMacro1</definedName>
    <definedName name="rt" localSheetId="23">BlankMacro1</definedName>
    <definedName name="rt" localSheetId="46">BlankMacro1</definedName>
    <definedName name="rt" localSheetId="40">BlankMacro1</definedName>
    <definedName name="rt" localSheetId="3">BlankMacro1</definedName>
    <definedName name="rt" localSheetId="12">BlankMacro1</definedName>
    <definedName name="rt" localSheetId="15">BlankMacro1</definedName>
    <definedName name="rt" localSheetId="25">BlankMacro1</definedName>
    <definedName name="rt" localSheetId="26">BlankMacro1</definedName>
    <definedName name="rt" localSheetId="2">BlankMacro1</definedName>
    <definedName name="rt" localSheetId="44">BlankMacro1</definedName>
    <definedName name="rt" localSheetId="42">BlankMacro1</definedName>
    <definedName name="rt">BlankMacro1</definedName>
    <definedName name="RTR" localSheetId="4">[5]법면블럭!#REF!</definedName>
    <definedName name="RTR" localSheetId="13">[5]법면블럭!#REF!</definedName>
    <definedName name="RTR" localSheetId="28">#REF!</definedName>
    <definedName name="RTR" localSheetId="35">#REF!</definedName>
    <definedName name="RTR" localSheetId="46">#REF!</definedName>
    <definedName name="RTR" localSheetId="40">#REF!</definedName>
    <definedName name="RTR" localSheetId="25">#REF!</definedName>
    <definedName name="RTR" localSheetId="44">#REF!</definedName>
    <definedName name="RTR" localSheetId="42">#REF!</definedName>
    <definedName name="RTR">#REF!</definedName>
    <definedName name="RTRET" localSheetId="4">#REF!</definedName>
    <definedName name="RTRET" localSheetId="13">#REF!</definedName>
    <definedName name="RTRET" localSheetId="28">#REF!</definedName>
    <definedName name="RTRET" localSheetId="34">#REF!</definedName>
    <definedName name="RTRET" localSheetId="35">#REF!</definedName>
    <definedName name="RTRET" localSheetId="46">#REF!</definedName>
    <definedName name="RTRET" localSheetId="40">#REF!</definedName>
    <definedName name="RTRET" localSheetId="25">#REF!</definedName>
    <definedName name="RTRET" localSheetId="26">#REF!</definedName>
    <definedName name="RTRET" localSheetId="44">#REF!</definedName>
    <definedName name="RTRET" localSheetId="45">#REF!</definedName>
    <definedName name="RTRET" localSheetId="50">#REF!</definedName>
    <definedName name="RTRET" localSheetId="42">#REF!</definedName>
    <definedName name="RTRET">#REF!</definedName>
    <definedName name="RTS" localSheetId="4">[13]법면블럭!#REF!</definedName>
    <definedName name="RTS" localSheetId="13">[13]법면블럭!#REF!</definedName>
    <definedName name="RTS" localSheetId="35">#REF!</definedName>
    <definedName name="RTS" localSheetId="46">#REF!</definedName>
    <definedName name="RTS" localSheetId="40">#REF!</definedName>
    <definedName name="RTS" localSheetId="25">#REF!</definedName>
    <definedName name="RTS" localSheetId="26">[14]법면블럭!#REF!</definedName>
    <definedName name="RTS" localSheetId="44">#REF!</definedName>
    <definedName name="RTS" localSheetId="42">#REF!</definedName>
    <definedName name="RTS">#REF!</definedName>
    <definedName name="RWE" localSheetId="38">BlankMacro1</definedName>
    <definedName name="RWE" localSheetId="19">BlankMacro1</definedName>
    <definedName name="RWE" localSheetId="20">BlankMacro1</definedName>
    <definedName name="RWE" localSheetId="14">BlankMacro1</definedName>
    <definedName name="RWE" localSheetId="4">BlankMacro1</definedName>
    <definedName name="RWE" localSheetId="13">BlankMacro1</definedName>
    <definedName name="RWE" localSheetId="28">BlankMacro1</definedName>
    <definedName name="RWE" localSheetId="34">BlankMacro1</definedName>
    <definedName name="RWE" localSheetId="35">BlankMacro1</definedName>
    <definedName name="RWE" localSheetId="23">BlankMacro1</definedName>
    <definedName name="RWE" localSheetId="46">BlankMacro1</definedName>
    <definedName name="RWE" localSheetId="40">BlankMacro1</definedName>
    <definedName name="RWE" localSheetId="3">BlankMacro1</definedName>
    <definedName name="RWE" localSheetId="12">BlankMacro1</definedName>
    <definedName name="RWE" localSheetId="15">BlankMacro1</definedName>
    <definedName name="RWE" localSheetId="25">BlankMacro1</definedName>
    <definedName name="RWE" localSheetId="26">BlankMacro1</definedName>
    <definedName name="RWE" localSheetId="2">BlankMacro1</definedName>
    <definedName name="RWE" localSheetId="44">BlankMacro1</definedName>
    <definedName name="RWE" localSheetId="45">BlankMacro1</definedName>
    <definedName name="RWE" localSheetId="50">BlankMacro1</definedName>
    <definedName name="RWE" localSheetId="42">BlankMacro1</definedName>
    <definedName name="RWE">BlankMacro1</definedName>
    <definedName name="rwe6vtd" localSheetId="38" hidden="1">{#N/A,#N/A,FALSE,"표지목차"}</definedName>
    <definedName name="rwe6vtd" localSheetId="14" hidden="1">{#N/A,#N/A,FALSE,"표지목차"}</definedName>
    <definedName name="rwe6vtd" localSheetId="4" hidden="1">{#N/A,#N/A,FALSE,"표지목차"}</definedName>
    <definedName name="rwe6vtd" localSheetId="13" hidden="1">{#N/A,#N/A,FALSE,"표지목차"}</definedName>
    <definedName name="rwe6vtd" localSheetId="28" hidden="1">{#N/A,#N/A,FALSE,"표지목차"}</definedName>
    <definedName name="rwe6vtd" localSheetId="34" hidden="1">{#N/A,#N/A,FALSE,"표지목차"}</definedName>
    <definedName name="rwe6vtd" localSheetId="35" hidden="1">{#N/A,#N/A,FALSE,"표지목차"}</definedName>
    <definedName name="rwe6vtd" localSheetId="25" hidden="1">{#N/A,#N/A,FALSE,"표지목차"}</definedName>
    <definedName name="rwe6vtd" localSheetId="41" hidden="1">{#N/A,#N/A,FALSE,"표지목차"}</definedName>
    <definedName name="rwe6vtd" localSheetId="26" hidden="1">{#N/A,#N/A,FALSE,"표지목차"}</definedName>
    <definedName name="rwe6vtd" localSheetId="45" hidden="1">{#N/A,#N/A,FALSE,"표지목차"}</definedName>
    <definedName name="rwe6vtd" localSheetId="50" hidden="1">{#N/A,#N/A,FALSE,"표지목차"}</definedName>
    <definedName name="rwe6vtd" localSheetId="29" hidden="1">{#N/A,#N/A,FALSE,"표지목차"}</definedName>
    <definedName name="rwe6vtd" localSheetId="42" hidden="1">{#N/A,#N/A,FALSE,"표지목차"}</definedName>
    <definedName name="rwe6vtd" hidden="1">{#N/A,#N/A,FALSE,"표지목차"}</definedName>
    <definedName name="rwref" localSheetId="14" hidden="1">#REF!</definedName>
    <definedName name="rwref" localSheetId="4" hidden="1">#REF!</definedName>
    <definedName name="rwref" localSheetId="13" hidden="1">#REF!</definedName>
    <definedName name="rwref" localSheetId="28" hidden="1">#REF!</definedName>
    <definedName name="rwref" localSheetId="34" hidden="1">#REF!</definedName>
    <definedName name="rwref" localSheetId="35" hidden="1">#REF!</definedName>
    <definedName name="rwref" localSheetId="46" hidden="1">#REF!</definedName>
    <definedName name="rwref" localSheetId="40" hidden="1">#REF!</definedName>
    <definedName name="rwref" localSheetId="25" hidden="1">#REF!</definedName>
    <definedName name="rwref" localSheetId="41" hidden="1">#REF!</definedName>
    <definedName name="rwref" localSheetId="26" hidden="1">#REF!</definedName>
    <definedName name="rwref" localSheetId="44" hidden="1">#REF!</definedName>
    <definedName name="rwref" localSheetId="45" hidden="1">#REF!</definedName>
    <definedName name="rwref" localSheetId="29" hidden="1">#REF!</definedName>
    <definedName name="rwref" localSheetId="42" hidden="1">#REF!</definedName>
    <definedName name="rwref" hidden="1">#REF!</definedName>
    <definedName name="ryescerfwe" localSheetId="38" hidden="1">{#N/A,#N/A,FALSE,"부대2"}</definedName>
    <definedName name="ryescerfwe" localSheetId="14" hidden="1">{#N/A,#N/A,FALSE,"부대2"}</definedName>
    <definedName name="ryescerfwe" localSheetId="4" hidden="1">{#N/A,#N/A,FALSE,"부대2"}</definedName>
    <definedName name="ryescerfwe" localSheetId="13" hidden="1">{#N/A,#N/A,FALSE,"부대2"}</definedName>
    <definedName name="ryescerfwe" localSheetId="28" hidden="1">{#N/A,#N/A,FALSE,"부대2"}</definedName>
    <definedName name="ryescerfwe" localSheetId="34" hidden="1">{#N/A,#N/A,FALSE,"부대2"}</definedName>
    <definedName name="ryescerfwe" localSheetId="35" hidden="1">{#N/A,#N/A,FALSE,"부대2"}</definedName>
    <definedName name="ryescerfwe" localSheetId="25" hidden="1">{#N/A,#N/A,FALSE,"부대2"}</definedName>
    <definedName name="ryescerfwe" localSheetId="41" hidden="1">{#N/A,#N/A,FALSE,"부대2"}</definedName>
    <definedName name="ryescerfwe" localSheetId="26" hidden="1">{#N/A,#N/A,FALSE,"부대2"}</definedName>
    <definedName name="ryescerfwe" localSheetId="45" hidden="1">{#N/A,#N/A,FALSE,"부대2"}</definedName>
    <definedName name="ryescerfwe" localSheetId="50" hidden="1">{#N/A,#N/A,FALSE,"부대2"}</definedName>
    <definedName name="ryescerfwe" localSheetId="29" hidden="1">{#N/A,#N/A,FALSE,"부대2"}</definedName>
    <definedName name="ryescerfwe" localSheetId="42" hidden="1">{#N/A,#N/A,FALSE,"부대2"}</definedName>
    <definedName name="ryescerfwe" hidden="1">{#N/A,#N/A,FALSE,"부대2"}</definedName>
    <definedName name="S" localSheetId="14">#REF!</definedName>
    <definedName name="S" localSheetId="4">#REF!</definedName>
    <definedName name="S" localSheetId="13">#REF!</definedName>
    <definedName name="S" localSheetId="28">#REF!</definedName>
    <definedName name="S" localSheetId="34">#REF!</definedName>
    <definedName name="S" localSheetId="35">#REF!</definedName>
    <definedName name="S" localSheetId="46">#REF!</definedName>
    <definedName name="S" localSheetId="40">#REF!</definedName>
    <definedName name="S" localSheetId="25">#REF!</definedName>
    <definedName name="S" localSheetId="26">#REF!</definedName>
    <definedName name="S" localSheetId="44">#REF!</definedName>
    <definedName name="S" localSheetId="50">#REF!</definedName>
    <definedName name="S" localSheetId="43">#REF!</definedName>
    <definedName name="S" localSheetId="42">#REF!</definedName>
    <definedName name="S">#REF!</definedName>
    <definedName name="S10FL" localSheetId="38">[1]INPUT!#REF!</definedName>
    <definedName name="S10FL" localSheetId="14">[1]INPUT!#REF!</definedName>
    <definedName name="S10FL" localSheetId="4">[1]INPUT!#REF!</definedName>
    <definedName name="S10FL" localSheetId="13">[1]INPUT!#REF!</definedName>
    <definedName name="S10FL" localSheetId="28">[1]INPUT!#REF!</definedName>
    <definedName name="S10FL" localSheetId="35">[1]INPUT!#REF!</definedName>
    <definedName name="S10FL" localSheetId="46">[1]INPUT!#REF!</definedName>
    <definedName name="S10FL" localSheetId="40">[1]INPUT!#REF!</definedName>
    <definedName name="S10FL" localSheetId="3">[1]INPUT!#REF!</definedName>
    <definedName name="S10FL" localSheetId="12">[1]INPUT!#REF!</definedName>
    <definedName name="S10FL" localSheetId="15">[1]INPUT!#REF!</definedName>
    <definedName name="S10FL" localSheetId="26">[1]INPUT!#REF!</definedName>
    <definedName name="S10FL" localSheetId="44">[1]INPUT!#REF!</definedName>
    <definedName name="S10FL" localSheetId="45">[1]INPUT!#REF!</definedName>
    <definedName name="S10FL" localSheetId="50">[1]INPUT!#REF!</definedName>
    <definedName name="S10FL" localSheetId="43">[1]INPUT!#REF!</definedName>
    <definedName name="S10FL" localSheetId="42">[1]INPUT!#REF!</definedName>
    <definedName name="S10FL">[1]INPUT!#REF!</definedName>
    <definedName name="S10FR" localSheetId="4">[1]INPUT!#REF!</definedName>
    <definedName name="S10FR" localSheetId="13">[1]INPUT!#REF!</definedName>
    <definedName name="S10FR" localSheetId="35">[1]INPUT!#REF!</definedName>
    <definedName name="S10FR" localSheetId="46">[1]INPUT!#REF!</definedName>
    <definedName name="S10FR" localSheetId="40">[1]INPUT!#REF!</definedName>
    <definedName name="S10FR" localSheetId="3">[1]INPUT!#REF!</definedName>
    <definedName name="S10FR" localSheetId="12">[1]INPUT!#REF!</definedName>
    <definedName name="S10FR" localSheetId="15">[1]INPUT!#REF!</definedName>
    <definedName name="S10FR" localSheetId="44">[1]INPUT!#REF!</definedName>
    <definedName name="S10FR" localSheetId="43">[1]INPUT!#REF!</definedName>
    <definedName name="S10FR" localSheetId="42">[1]INPUT!#REF!</definedName>
    <definedName name="S10FR">[1]INPUT!#REF!</definedName>
    <definedName name="S10L" localSheetId="4">[1]INPUT!#REF!</definedName>
    <definedName name="S10L" localSheetId="13">[1]INPUT!#REF!</definedName>
    <definedName name="S10L" localSheetId="35">[1]INPUT!#REF!</definedName>
    <definedName name="S10L" localSheetId="46">[1]INPUT!#REF!</definedName>
    <definedName name="S10L" localSheetId="40">[1]INPUT!#REF!</definedName>
    <definedName name="S10L" localSheetId="3">[1]INPUT!#REF!</definedName>
    <definedName name="S10L" localSheetId="12">[1]INPUT!#REF!</definedName>
    <definedName name="S10L" localSheetId="15">[1]INPUT!#REF!</definedName>
    <definedName name="S10L" localSheetId="44">[1]INPUT!#REF!</definedName>
    <definedName name="S10L" localSheetId="43">[1]INPUT!#REF!</definedName>
    <definedName name="S10L" localSheetId="42">[1]INPUT!#REF!</definedName>
    <definedName name="S10L">[1]INPUT!#REF!</definedName>
    <definedName name="S10R" localSheetId="4">[1]INPUT!#REF!</definedName>
    <definedName name="S10R" localSheetId="13">[1]INPUT!#REF!</definedName>
    <definedName name="S10R" localSheetId="35">[1]INPUT!#REF!</definedName>
    <definedName name="S10R" localSheetId="46">[1]INPUT!#REF!</definedName>
    <definedName name="S10R" localSheetId="40">[1]INPUT!#REF!</definedName>
    <definedName name="S10R" localSheetId="3">[1]INPUT!#REF!</definedName>
    <definedName name="S10R" localSheetId="12">[1]INPUT!#REF!</definedName>
    <definedName name="S10R" localSheetId="15">[1]INPUT!#REF!</definedName>
    <definedName name="S10R" localSheetId="44">[1]INPUT!#REF!</definedName>
    <definedName name="S10R" localSheetId="43">[1]INPUT!#REF!</definedName>
    <definedName name="S10R" localSheetId="42">[1]INPUT!#REF!</definedName>
    <definedName name="S10R">[1]INPUT!#REF!</definedName>
    <definedName name="S10RL" localSheetId="4">[1]INPUT!#REF!</definedName>
    <definedName name="S10RL" localSheetId="13">[1]INPUT!#REF!</definedName>
    <definedName name="S10RL" localSheetId="35">[1]INPUT!#REF!</definedName>
    <definedName name="S10RL" localSheetId="46">[1]INPUT!#REF!</definedName>
    <definedName name="S10RL" localSheetId="40">[1]INPUT!#REF!</definedName>
    <definedName name="S10RL" localSheetId="3">[1]INPUT!#REF!</definedName>
    <definedName name="S10RL" localSheetId="12">[1]INPUT!#REF!</definedName>
    <definedName name="S10RL" localSheetId="15">[1]INPUT!#REF!</definedName>
    <definedName name="S10RL" localSheetId="44">[1]INPUT!#REF!</definedName>
    <definedName name="S10RL" localSheetId="43">[1]INPUT!#REF!</definedName>
    <definedName name="S10RL" localSheetId="42">[1]INPUT!#REF!</definedName>
    <definedName name="S10RL">[1]INPUT!#REF!</definedName>
    <definedName name="S10RR" localSheetId="4">[1]INPUT!#REF!</definedName>
    <definedName name="S10RR" localSheetId="13">[1]INPUT!#REF!</definedName>
    <definedName name="S10RR" localSheetId="35">[1]INPUT!#REF!</definedName>
    <definedName name="S10RR" localSheetId="46">[1]INPUT!#REF!</definedName>
    <definedName name="S10RR" localSheetId="40">[1]INPUT!#REF!</definedName>
    <definedName name="S10RR" localSheetId="3">[1]INPUT!#REF!</definedName>
    <definedName name="S10RR" localSheetId="12">[1]INPUT!#REF!</definedName>
    <definedName name="S10RR" localSheetId="15">[1]INPUT!#REF!</definedName>
    <definedName name="S10RR" localSheetId="44">[1]INPUT!#REF!</definedName>
    <definedName name="S10RR" localSheetId="43">[1]INPUT!#REF!</definedName>
    <definedName name="S10RR" localSheetId="42">[1]INPUT!#REF!</definedName>
    <definedName name="S10RR">[1]INPUT!#REF!</definedName>
    <definedName name="S10TL" localSheetId="4">[26]INPUT!#REF!</definedName>
    <definedName name="S10TL" localSheetId="13">[26]INPUT!#REF!</definedName>
    <definedName name="S10TL" localSheetId="35">[26]INPUT!#REF!</definedName>
    <definedName name="S10TL" localSheetId="46">[26]INPUT!#REF!</definedName>
    <definedName name="S10TL" localSheetId="40">[26]INPUT!#REF!</definedName>
    <definedName name="S10TL" localSheetId="3">[26]INPUT!#REF!</definedName>
    <definedName name="S10TL" localSheetId="12">[26]INPUT!#REF!</definedName>
    <definedName name="S10TL" localSheetId="15">[26]INPUT!#REF!</definedName>
    <definedName name="S10TL" localSheetId="44">[26]INPUT!#REF!</definedName>
    <definedName name="S10TL" localSheetId="43">[26]INPUT!#REF!</definedName>
    <definedName name="S10TL" localSheetId="42">[26]INPUT!#REF!</definedName>
    <definedName name="S10TL">[26]INPUT!#REF!</definedName>
    <definedName name="S10TR" localSheetId="4">[26]INPUT!#REF!</definedName>
    <definedName name="S10TR" localSheetId="13">[26]INPUT!#REF!</definedName>
    <definedName name="S10TR" localSheetId="35">[26]INPUT!#REF!</definedName>
    <definedName name="S10TR" localSheetId="46">[26]INPUT!#REF!</definedName>
    <definedName name="S10TR" localSheetId="40">[26]INPUT!#REF!</definedName>
    <definedName name="S10TR" localSheetId="3">[26]INPUT!#REF!</definedName>
    <definedName name="S10TR" localSheetId="12">[26]INPUT!#REF!</definedName>
    <definedName name="S10TR" localSheetId="15">[26]INPUT!#REF!</definedName>
    <definedName name="S10TR" localSheetId="44">[26]INPUT!#REF!</definedName>
    <definedName name="S10TR" localSheetId="43">[26]INPUT!#REF!</definedName>
    <definedName name="S10TR" localSheetId="42">[26]INPUT!#REF!</definedName>
    <definedName name="S10TR">[26]INPUT!#REF!</definedName>
    <definedName name="S2L" localSheetId="14">#REF!</definedName>
    <definedName name="S2L" localSheetId="4">#REF!</definedName>
    <definedName name="S2L" localSheetId="13">#REF!</definedName>
    <definedName name="S2L" localSheetId="34">#REF!</definedName>
    <definedName name="S2L" localSheetId="35">#REF!</definedName>
    <definedName name="S2L" localSheetId="46">#REF!</definedName>
    <definedName name="S2L" localSheetId="40">#REF!</definedName>
    <definedName name="S2L" localSheetId="3">#REF!</definedName>
    <definedName name="S2L" localSheetId="12">#REF!</definedName>
    <definedName name="S2L" localSheetId="15">#REF!</definedName>
    <definedName name="S2L" localSheetId="25">#REF!</definedName>
    <definedName name="S2L" localSheetId="26">#REF!</definedName>
    <definedName name="S2L" localSheetId="44">#REF!</definedName>
    <definedName name="S2L" localSheetId="50">#REF!</definedName>
    <definedName name="S2L" localSheetId="43">#REF!</definedName>
    <definedName name="S2L" localSheetId="42">#REF!</definedName>
    <definedName name="S2L">#REF!</definedName>
    <definedName name="S3FL" localSheetId="38">[1]INPUT!#REF!</definedName>
    <definedName name="S3FL" localSheetId="14">[1]INPUT!#REF!</definedName>
    <definedName name="S3FL" localSheetId="4">[1]INPUT!#REF!</definedName>
    <definedName name="S3FL" localSheetId="13">[1]INPUT!#REF!</definedName>
    <definedName name="S3FL" localSheetId="28">[1]INPUT!#REF!</definedName>
    <definedName name="S3FL" localSheetId="34">[1]INPUT!#REF!</definedName>
    <definedName name="S3FL" localSheetId="35">[1]INPUT!#REF!</definedName>
    <definedName name="S3FL" localSheetId="46">[1]INPUT!#REF!</definedName>
    <definedName name="S3FL" localSheetId="40">[1]INPUT!#REF!</definedName>
    <definedName name="S3FL" localSheetId="3">[1]INPUT!#REF!</definedName>
    <definedName name="S3FL" localSheetId="12">[1]INPUT!#REF!</definedName>
    <definedName name="S3FL" localSheetId="15">[1]INPUT!#REF!</definedName>
    <definedName name="S3FL" localSheetId="26">[1]INPUT!#REF!</definedName>
    <definedName name="S3FL" localSheetId="44">[1]INPUT!#REF!</definedName>
    <definedName name="S3FL" localSheetId="45">[1]INPUT!#REF!</definedName>
    <definedName name="S3FL" localSheetId="43">[1]INPUT!#REF!</definedName>
    <definedName name="S3FL" localSheetId="42">[1]INPUT!#REF!</definedName>
    <definedName name="S3FL">[1]INPUT!#REF!</definedName>
    <definedName name="S3FR" localSheetId="4">[1]INPUT!#REF!</definedName>
    <definedName name="S3FR" localSheetId="13">[1]INPUT!#REF!</definedName>
    <definedName name="S3FR" localSheetId="35">[1]INPUT!#REF!</definedName>
    <definedName name="S3FR" localSheetId="46">[1]INPUT!#REF!</definedName>
    <definedName name="S3FR" localSheetId="40">[1]INPUT!#REF!</definedName>
    <definedName name="S3FR" localSheetId="3">[1]INPUT!#REF!</definedName>
    <definedName name="S3FR" localSheetId="12">[1]INPUT!#REF!</definedName>
    <definedName name="S3FR" localSheetId="15">[1]INPUT!#REF!</definedName>
    <definedName name="S3FR" localSheetId="44">[1]INPUT!#REF!</definedName>
    <definedName name="S3FR" localSheetId="43">[1]INPUT!#REF!</definedName>
    <definedName name="S3FR" localSheetId="42">[1]INPUT!#REF!</definedName>
    <definedName name="S3FR">[1]INPUT!#REF!</definedName>
    <definedName name="S3L" localSheetId="4">[1]INPUT!#REF!</definedName>
    <definedName name="S3L" localSheetId="13">[1]INPUT!#REF!</definedName>
    <definedName name="S3L" localSheetId="35">[1]INPUT!#REF!</definedName>
    <definedName name="S3L" localSheetId="46">[1]INPUT!#REF!</definedName>
    <definedName name="S3L" localSheetId="40">[1]INPUT!#REF!</definedName>
    <definedName name="S3L" localSheetId="3">[1]INPUT!#REF!</definedName>
    <definedName name="S3L" localSheetId="12">[1]INPUT!#REF!</definedName>
    <definedName name="S3L" localSheetId="15">[1]INPUT!#REF!</definedName>
    <definedName name="S3L" localSheetId="44">[1]INPUT!#REF!</definedName>
    <definedName name="S3L" localSheetId="43">[1]INPUT!#REF!</definedName>
    <definedName name="S3L" localSheetId="42">[1]INPUT!#REF!</definedName>
    <definedName name="S3L">[1]INPUT!#REF!</definedName>
    <definedName name="S3R" localSheetId="4">[1]INPUT!#REF!</definedName>
    <definedName name="S3R" localSheetId="13">[1]INPUT!#REF!</definedName>
    <definedName name="S3R" localSheetId="35">[1]INPUT!#REF!</definedName>
    <definedName name="S3R" localSheetId="46">[1]INPUT!#REF!</definedName>
    <definedName name="S3R" localSheetId="40">[1]INPUT!#REF!</definedName>
    <definedName name="S3R" localSheetId="3">[1]INPUT!#REF!</definedName>
    <definedName name="S3R" localSheetId="12">[1]INPUT!#REF!</definedName>
    <definedName name="S3R" localSheetId="15">[1]INPUT!#REF!</definedName>
    <definedName name="S3R" localSheetId="44">[1]INPUT!#REF!</definedName>
    <definedName name="S3R" localSheetId="43">[1]INPUT!#REF!</definedName>
    <definedName name="S3R" localSheetId="42">[1]INPUT!#REF!</definedName>
    <definedName name="S3R">[1]INPUT!#REF!</definedName>
    <definedName name="S3RL" localSheetId="4">[1]INPUT!#REF!</definedName>
    <definedName name="S3RL" localSheetId="13">[1]INPUT!#REF!</definedName>
    <definedName name="S3RL" localSheetId="35">[1]INPUT!#REF!</definedName>
    <definedName name="S3RL" localSheetId="46">[1]INPUT!#REF!</definedName>
    <definedName name="S3RL" localSheetId="40">[1]INPUT!#REF!</definedName>
    <definedName name="S3RL" localSheetId="3">[1]INPUT!#REF!</definedName>
    <definedName name="S3RL" localSheetId="12">[1]INPUT!#REF!</definedName>
    <definedName name="S3RL" localSheetId="15">[1]INPUT!#REF!</definedName>
    <definedName name="S3RL" localSheetId="44">[1]INPUT!#REF!</definedName>
    <definedName name="S3RL" localSheetId="43">[1]INPUT!#REF!</definedName>
    <definedName name="S3RL" localSheetId="42">[1]INPUT!#REF!</definedName>
    <definedName name="S3RL">[1]INPUT!#REF!</definedName>
    <definedName name="S3RR" localSheetId="4">[1]INPUT!#REF!</definedName>
    <definedName name="S3RR" localSheetId="13">[1]INPUT!#REF!</definedName>
    <definedName name="S3RR" localSheetId="35">[1]INPUT!#REF!</definedName>
    <definedName name="S3RR" localSheetId="46">[1]INPUT!#REF!</definedName>
    <definedName name="S3RR" localSheetId="40">[1]INPUT!#REF!</definedName>
    <definedName name="S3RR" localSheetId="3">[1]INPUT!#REF!</definedName>
    <definedName name="S3RR" localSheetId="12">[1]INPUT!#REF!</definedName>
    <definedName name="S3RR" localSheetId="15">[1]INPUT!#REF!</definedName>
    <definedName name="S3RR" localSheetId="44">[1]INPUT!#REF!</definedName>
    <definedName name="S3RR" localSheetId="43">[1]INPUT!#REF!</definedName>
    <definedName name="S3RR" localSheetId="42">[1]INPUT!#REF!</definedName>
    <definedName name="S3RR">[1]INPUT!#REF!</definedName>
    <definedName name="S3TL" localSheetId="4">[26]INPUT!#REF!</definedName>
    <definedName name="S3TL" localSheetId="13">[26]INPUT!#REF!</definedName>
    <definedName name="S3TL" localSheetId="35">[26]INPUT!#REF!</definedName>
    <definedName name="S3TL" localSheetId="46">[26]INPUT!#REF!</definedName>
    <definedName name="S3TL" localSheetId="40">[26]INPUT!#REF!</definedName>
    <definedName name="S3TL" localSheetId="3">[26]INPUT!#REF!</definedName>
    <definedName name="S3TL" localSheetId="12">[26]INPUT!#REF!</definedName>
    <definedName name="S3TL" localSheetId="15">[26]INPUT!#REF!</definedName>
    <definedName name="S3TL" localSheetId="44">[26]INPUT!#REF!</definedName>
    <definedName name="S3TL" localSheetId="43">[26]INPUT!#REF!</definedName>
    <definedName name="S3TL" localSheetId="42">[26]INPUT!#REF!</definedName>
    <definedName name="S3TL">[26]INPUT!#REF!</definedName>
    <definedName name="S3TR" localSheetId="4">[26]INPUT!#REF!</definedName>
    <definedName name="S3TR" localSheetId="13">[26]INPUT!#REF!</definedName>
    <definedName name="S3TR" localSheetId="35">[26]INPUT!#REF!</definedName>
    <definedName name="S3TR" localSheetId="46">[26]INPUT!#REF!</definedName>
    <definedName name="S3TR" localSheetId="40">[26]INPUT!#REF!</definedName>
    <definedName name="S3TR" localSheetId="3">[26]INPUT!#REF!</definedName>
    <definedName name="S3TR" localSheetId="12">[26]INPUT!#REF!</definedName>
    <definedName name="S3TR" localSheetId="15">[26]INPUT!#REF!</definedName>
    <definedName name="S3TR" localSheetId="44">[26]INPUT!#REF!</definedName>
    <definedName name="S3TR" localSheetId="43">[26]INPUT!#REF!</definedName>
    <definedName name="S3TR" localSheetId="42">[26]INPUT!#REF!</definedName>
    <definedName name="S3TR">[26]INPUT!#REF!</definedName>
    <definedName name="S4FL" localSheetId="4">[1]INPUT!#REF!</definedName>
    <definedName name="S4FL" localSheetId="13">[1]INPUT!#REF!</definedName>
    <definedName name="S4FL" localSheetId="35">[1]INPUT!#REF!</definedName>
    <definedName name="S4FL" localSheetId="46">[1]INPUT!#REF!</definedName>
    <definedName name="S4FL" localSheetId="40">[1]INPUT!#REF!</definedName>
    <definedName name="S4FL" localSheetId="3">[1]INPUT!#REF!</definedName>
    <definedName name="S4FL" localSheetId="12">[1]INPUT!#REF!</definedName>
    <definedName name="S4FL" localSheetId="15">[1]INPUT!#REF!</definedName>
    <definedName name="S4FL" localSheetId="44">[1]INPUT!#REF!</definedName>
    <definedName name="S4FL" localSheetId="43">[1]INPUT!#REF!</definedName>
    <definedName name="S4FL" localSheetId="42">[1]INPUT!#REF!</definedName>
    <definedName name="S4FL">[1]INPUT!#REF!</definedName>
    <definedName name="S4FR" localSheetId="4">[1]INPUT!#REF!</definedName>
    <definedName name="S4FR" localSheetId="13">[1]INPUT!#REF!</definedName>
    <definedName name="S4FR" localSheetId="35">[1]INPUT!#REF!</definedName>
    <definedName name="S4FR" localSheetId="46">[1]INPUT!#REF!</definedName>
    <definedName name="S4FR" localSheetId="40">[1]INPUT!#REF!</definedName>
    <definedName name="S4FR" localSheetId="3">[1]INPUT!#REF!</definedName>
    <definedName name="S4FR" localSheetId="12">[1]INPUT!#REF!</definedName>
    <definedName name="S4FR" localSheetId="15">[1]INPUT!#REF!</definedName>
    <definedName name="S4FR" localSheetId="44">[1]INPUT!#REF!</definedName>
    <definedName name="S4FR" localSheetId="43">[1]INPUT!#REF!</definedName>
    <definedName name="S4FR" localSheetId="42">[1]INPUT!#REF!</definedName>
    <definedName name="S4FR">[1]INPUT!#REF!</definedName>
    <definedName name="S4L" localSheetId="4">[1]INPUT!#REF!</definedName>
    <definedName name="S4L" localSheetId="13">[1]INPUT!#REF!</definedName>
    <definedName name="S4L" localSheetId="35">[1]INPUT!#REF!</definedName>
    <definedName name="S4L" localSheetId="46">[1]INPUT!#REF!</definedName>
    <definedName name="S4L" localSheetId="40">[1]INPUT!#REF!</definedName>
    <definedName name="S4L" localSheetId="3">[1]INPUT!#REF!</definedName>
    <definedName name="S4L" localSheetId="12">[1]INPUT!#REF!</definedName>
    <definedName name="S4L" localSheetId="15">[1]INPUT!#REF!</definedName>
    <definedName name="S4L" localSheetId="44">[1]INPUT!#REF!</definedName>
    <definedName name="S4L" localSheetId="43">[1]INPUT!#REF!</definedName>
    <definedName name="S4L" localSheetId="42">[1]INPUT!#REF!</definedName>
    <definedName name="S4L">[1]INPUT!#REF!</definedName>
    <definedName name="S4R" localSheetId="4">[1]INPUT!#REF!</definedName>
    <definedName name="S4R" localSheetId="13">[1]INPUT!#REF!</definedName>
    <definedName name="S4R" localSheetId="35">[1]INPUT!#REF!</definedName>
    <definedName name="S4R" localSheetId="46">[1]INPUT!#REF!</definedName>
    <definedName name="S4R" localSheetId="40">[1]INPUT!#REF!</definedName>
    <definedName name="S4R" localSheetId="3">[1]INPUT!#REF!</definedName>
    <definedName name="S4R" localSheetId="12">[1]INPUT!#REF!</definedName>
    <definedName name="S4R" localSheetId="15">[1]INPUT!#REF!</definedName>
    <definedName name="S4R" localSheetId="44">[1]INPUT!#REF!</definedName>
    <definedName name="S4R" localSheetId="43">[1]INPUT!#REF!</definedName>
    <definedName name="S4R" localSheetId="42">[1]INPUT!#REF!</definedName>
    <definedName name="S4R">[1]INPUT!#REF!</definedName>
    <definedName name="S4RL" localSheetId="4">[1]INPUT!#REF!</definedName>
    <definedName name="S4RL" localSheetId="13">[1]INPUT!#REF!</definedName>
    <definedName name="S4RL" localSheetId="35">[1]INPUT!#REF!</definedName>
    <definedName name="S4RL" localSheetId="46">[1]INPUT!#REF!</definedName>
    <definedName name="S4RL" localSheetId="40">[1]INPUT!#REF!</definedName>
    <definedName name="S4RL" localSheetId="3">[1]INPUT!#REF!</definedName>
    <definedName name="S4RL" localSheetId="12">[1]INPUT!#REF!</definedName>
    <definedName name="S4RL" localSheetId="15">[1]INPUT!#REF!</definedName>
    <definedName name="S4RL" localSheetId="44">[1]INPUT!#REF!</definedName>
    <definedName name="S4RL" localSheetId="43">[1]INPUT!#REF!</definedName>
    <definedName name="S4RL" localSheetId="42">[1]INPUT!#REF!</definedName>
    <definedName name="S4RL">[1]INPUT!#REF!</definedName>
    <definedName name="S4RR" localSheetId="4">[1]INPUT!#REF!</definedName>
    <definedName name="S4RR" localSheetId="13">[1]INPUT!#REF!</definedName>
    <definedName name="S4RR" localSheetId="35">[1]INPUT!#REF!</definedName>
    <definedName name="S4RR" localSheetId="46">[1]INPUT!#REF!</definedName>
    <definedName name="S4RR" localSheetId="40">[1]INPUT!#REF!</definedName>
    <definedName name="S4RR" localSheetId="3">[1]INPUT!#REF!</definedName>
    <definedName name="S4RR" localSheetId="12">[1]INPUT!#REF!</definedName>
    <definedName name="S4RR" localSheetId="15">[1]INPUT!#REF!</definedName>
    <definedName name="S4RR" localSheetId="44">[1]INPUT!#REF!</definedName>
    <definedName name="S4RR" localSheetId="43">[1]INPUT!#REF!</definedName>
    <definedName name="S4RR" localSheetId="42">[1]INPUT!#REF!</definedName>
    <definedName name="S4RR">[1]INPUT!#REF!</definedName>
    <definedName name="S4TL" localSheetId="4">[26]INPUT!#REF!</definedName>
    <definedName name="S4TL" localSheetId="13">[26]INPUT!#REF!</definedName>
    <definedName name="S4TL" localSheetId="35">[26]INPUT!#REF!</definedName>
    <definedName name="S4TL" localSheetId="46">[26]INPUT!#REF!</definedName>
    <definedName name="S4TL" localSheetId="40">[26]INPUT!#REF!</definedName>
    <definedName name="S4TL" localSheetId="3">[26]INPUT!#REF!</definedName>
    <definedName name="S4TL" localSheetId="12">[26]INPUT!#REF!</definedName>
    <definedName name="S4TL" localSheetId="15">[26]INPUT!#REF!</definedName>
    <definedName name="S4TL" localSheetId="44">[26]INPUT!#REF!</definedName>
    <definedName name="S4TL" localSheetId="43">[26]INPUT!#REF!</definedName>
    <definedName name="S4TL" localSheetId="42">[26]INPUT!#REF!</definedName>
    <definedName name="S4TL">[26]INPUT!#REF!</definedName>
    <definedName name="S4TR" localSheetId="4">[26]INPUT!#REF!</definedName>
    <definedName name="S4TR" localSheetId="13">[26]INPUT!#REF!</definedName>
    <definedName name="S4TR" localSheetId="35">[26]INPUT!#REF!</definedName>
    <definedName name="S4TR" localSheetId="46">[26]INPUT!#REF!</definedName>
    <definedName name="S4TR" localSheetId="40">[26]INPUT!#REF!</definedName>
    <definedName name="S4TR" localSheetId="3">[26]INPUT!#REF!</definedName>
    <definedName name="S4TR" localSheetId="12">[26]INPUT!#REF!</definedName>
    <definedName name="S4TR" localSheetId="15">[26]INPUT!#REF!</definedName>
    <definedName name="S4TR" localSheetId="44">[26]INPUT!#REF!</definedName>
    <definedName name="S4TR" localSheetId="43">[26]INPUT!#REF!</definedName>
    <definedName name="S4TR" localSheetId="42">[26]INPUT!#REF!</definedName>
    <definedName name="S4TR">[26]INPUT!#REF!</definedName>
    <definedName name="S5FL" localSheetId="4">[1]INPUT!#REF!</definedName>
    <definedName name="S5FL" localSheetId="13">[1]INPUT!#REF!</definedName>
    <definedName name="S5FL" localSheetId="35">[1]INPUT!#REF!</definedName>
    <definedName name="S5FL" localSheetId="46">[1]INPUT!#REF!</definedName>
    <definedName name="S5FL" localSheetId="40">[1]INPUT!#REF!</definedName>
    <definedName name="S5FL" localSheetId="3">[1]INPUT!#REF!</definedName>
    <definedName name="S5FL" localSheetId="12">[1]INPUT!#REF!</definedName>
    <definedName name="S5FL" localSheetId="15">[1]INPUT!#REF!</definedName>
    <definedName name="S5FL" localSheetId="44">[1]INPUT!#REF!</definedName>
    <definedName name="S5FL" localSheetId="43">[1]INPUT!#REF!</definedName>
    <definedName name="S5FL" localSheetId="42">[1]INPUT!#REF!</definedName>
    <definedName name="S5FL">[1]INPUT!#REF!</definedName>
    <definedName name="S5FR" localSheetId="4">[1]INPUT!#REF!</definedName>
    <definedName name="S5FR" localSheetId="13">[1]INPUT!#REF!</definedName>
    <definedName name="S5FR" localSheetId="35">[1]INPUT!#REF!</definedName>
    <definedName name="S5FR" localSheetId="46">[1]INPUT!#REF!</definedName>
    <definedName name="S5FR" localSheetId="40">[1]INPUT!#REF!</definedName>
    <definedName name="S5FR" localSheetId="3">[1]INPUT!#REF!</definedName>
    <definedName name="S5FR" localSheetId="12">[1]INPUT!#REF!</definedName>
    <definedName name="S5FR" localSheetId="15">[1]INPUT!#REF!</definedName>
    <definedName name="S5FR" localSheetId="44">[1]INPUT!#REF!</definedName>
    <definedName name="S5FR" localSheetId="43">[1]INPUT!#REF!</definedName>
    <definedName name="S5FR" localSheetId="42">[1]INPUT!#REF!</definedName>
    <definedName name="S5FR">[1]INPUT!#REF!</definedName>
    <definedName name="S5L" localSheetId="4">[1]INPUT!#REF!</definedName>
    <definedName name="S5L" localSheetId="13">[1]INPUT!#REF!</definedName>
    <definedName name="S5L" localSheetId="35">[1]INPUT!#REF!</definedName>
    <definedName name="S5L" localSheetId="46">[1]INPUT!#REF!</definedName>
    <definedName name="S5L" localSheetId="40">[1]INPUT!#REF!</definedName>
    <definedName name="S5L" localSheetId="3">[1]INPUT!#REF!</definedName>
    <definedName name="S5L" localSheetId="12">[1]INPUT!#REF!</definedName>
    <definedName name="S5L" localSheetId="15">[1]INPUT!#REF!</definedName>
    <definedName name="S5L" localSheetId="44">[1]INPUT!#REF!</definedName>
    <definedName name="S5L" localSheetId="43">[1]INPUT!#REF!</definedName>
    <definedName name="S5L" localSheetId="42">[1]INPUT!#REF!</definedName>
    <definedName name="S5L">[1]INPUT!#REF!</definedName>
    <definedName name="S5R" localSheetId="4">[1]INPUT!#REF!</definedName>
    <definedName name="S5R" localSheetId="13">[1]INPUT!#REF!</definedName>
    <definedName name="S5R" localSheetId="35">[1]INPUT!#REF!</definedName>
    <definedName name="S5R" localSheetId="46">[1]INPUT!#REF!</definedName>
    <definedName name="S5R" localSheetId="40">[1]INPUT!#REF!</definedName>
    <definedName name="S5R" localSheetId="3">[1]INPUT!#REF!</definedName>
    <definedName name="S5R" localSheetId="12">[1]INPUT!#REF!</definedName>
    <definedName name="S5R" localSheetId="15">[1]INPUT!#REF!</definedName>
    <definedName name="S5R" localSheetId="44">[1]INPUT!#REF!</definedName>
    <definedName name="S5R" localSheetId="43">[1]INPUT!#REF!</definedName>
    <definedName name="S5R" localSheetId="42">[1]INPUT!#REF!</definedName>
    <definedName name="S5R">[1]INPUT!#REF!</definedName>
    <definedName name="S5RL" localSheetId="4">[1]INPUT!#REF!</definedName>
    <definedName name="S5RL" localSheetId="13">[1]INPUT!#REF!</definedName>
    <definedName name="S5RL" localSheetId="35">[1]INPUT!#REF!</definedName>
    <definedName name="S5RL" localSheetId="46">[1]INPUT!#REF!</definedName>
    <definedName name="S5RL" localSheetId="40">[1]INPUT!#REF!</definedName>
    <definedName name="S5RL" localSheetId="3">[1]INPUT!#REF!</definedName>
    <definedName name="S5RL" localSheetId="12">[1]INPUT!#REF!</definedName>
    <definedName name="S5RL" localSheetId="15">[1]INPUT!#REF!</definedName>
    <definedName name="S5RL" localSheetId="44">[1]INPUT!#REF!</definedName>
    <definedName name="S5RL" localSheetId="43">[1]INPUT!#REF!</definedName>
    <definedName name="S5RL" localSheetId="42">[1]INPUT!#REF!</definedName>
    <definedName name="S5RL">[1]INPUT!#REF!</definedName>
    <definedName name="S5RR" localSheetId="4">[1]INPUT!#REF!</definedName>
    <definedName name="S5RR" localSheetId="13">[1]INPUT!#REF!</definedName>
    <definedName name="S5RR" localSheetId="35">[1]INPUT!#REF!</definedName>
    <definedName name="S5RR" localSheetId="46">[1]INPUT!#REF!</definedName>
    <definedName name="S5RR" localSheetId="40">[1]INPUT!#REF!</definedName>
    <definedName name="S5RR" localSheetId="3">[1]INPUT!#REF!</definedName>
    <definedName name="S5RR" localSheetId="12">[1]INPUT!#REF!</definedName>
    <definedName name="S5RR" localSheetId="15">[1]INPUT!#REF!</definedName>
    <definedName name="S5RR" localSheetId="44">[1]INPUT!#REF!</definedName>
    <definedName name="S5RR" localSheetId="43">[1]INPUT!#REF!</definedName>
    <definedName name="S5RR" localSheetId="42">[1]INPUT!#REF!</definedName>
    <definedName name="S5RR">[1]INPUT!#REF!</definedName>
    <definedName name="S5TL" localSheetId="4">[26]INPUT!#REF!</definedName>
    <definedName name="S5TL" localSheetId="13">[26]INPUT!#REF!</definedName>
    <definedName name="S5TL" localSheetId="35">[26]INPUT!#REF!</definedName>
    <definedName name="S5TL" localSheetId="46">[26]INPUT!#REF!</definedName>
    <definedName name="S5TL" localSheetId="40">[26]INPUT!#REF!</definedName>
    <definedName name="S5TL" localSheetId="3">[26]INPUT!#REF!</definedName>
    <definedName name="S5TL" localSheetId="12">[26]INPUT!#REF!</definedName>
    <definedName name="S5TL" localSheetId="15">[26]INPUT!#REF!</definedName>
    <definedName name="S5TL" localSheetId="44">[26]INPUT!#REF!</definedName>
    <definedName name="S5TL" localSheetId="43">[26]INPUT!#REF!</definedName>
    <definedName name="S5TL" localSheetId="42">[26]INPUT!#REF!</definedName>
    <definedName name="S5TL">[26]INPUT!#REF!</definedName>
    <definedName name="S5TR" localSheetId="4">[26]INPUT!#REF!</definedName>
    <definedName name="S5TR" localSheetId="13">[26]INPUT!#REF!</definedName>
    <definedName name="S5TR" localSheetId="35">[26]INPUT!#REF!</definedName>
    <definedName name="S5TR" localSheetId="46">[26]INPUT!#REF!</definedName>
    <definedName name="S5TR" localSheetId="40">[26]INPUT!#REF!</definedName>
    <definedName name="S5TR" localSheetId="3">[26]INPUT!#REF!</definedName>
    <definedName name="S5TR" localSheetId="12">[26]INPUT!#REF!</definedName>
    <definedName name="S5TR" localSheetId="15">[26]INPUT!#REF!</definedName>
    <definedName name="S5TR" localSheetId="44">[26]INPUT!#REF!</definedName>
    <definedName name="S5TR" localSheetId="43">[26]INPUT!#REF!</definedName>
    <definedName name="S5TR" localSheetId="42">[26]INPUT!#REF!</definedName>
    <definedName name="S5TR">[26]INPUT!#REF!</definedName>
    <definedName name="S6FL" localSheetId="4">[1]INPUT!#REF!</definedName>
    <definedName name="S6FL" localSheetId="13">[1]INPUT!#REF!</definedName>
    <definedName name="S6FL" localSheetId="35">[1]INPUT!#REF!</definedName>
    <definedName name="S6FL" localSheetId="46">[1]INPUT!#REF!</definedName>
    <definedName name="S6FL" localSheetId="40">[1]INPUT!#REF!</definedName>
    <definedName name="S6FL" localSheetId="3">[1]INPUT!#REF!</definedName>
    <definedName name="S6FL" localSheetId="12">[1]INPUT!#REF!</definedName>
    <definedName name="S6FL" localSheetId="15">[1]INPUT!#REF!</definedName>
    <definedName name="S6FL" localSheetId="44">[1]INPUT!#REF!</definedName>
    <definedName name="S6FL" localSheetId="43">[1]INPUT!#REF!</definedName>
    <definedName name="S6FL" localSheetId="42">[1]INPUT!#REF!</definedName>
    <definedName name="S6FL">[1]INPUT!#REF!</definedName>
    <definedName name="S6FR" localSheetId="4">[1]INPUT!#REF!</definedName>
    <definedName name="S6FR" localSheetId="13">[1]INPUT!#REF!</definedName>
    <definedName name="S6FR" localSheetId="35">[1]INPUT!#REF!</definedName>
    <definedName name="S6FR" localSheetId="46">[1]INPUT!#REF!</definedName>
    <definedName name="S6FR" localSheetId="40">[1]INPUT!#REF!</definedName>
    <definedName name="S6FR" localSheetId="3">[1]INPUT!#REF!</definedName>
    <definedName name="S6FR" localSheetId="12">[1]INPUT!#REF!</definedName>
    <definedName name="S6FR" localSheetId="15">[1]INPUT!#REF!</definedName>
    <definedName name="S6FR" localSheetId="44">[1]INPUT!#REF!</definedName>
    <definedName name="S6FR" localSheetId="43">[1]INPUT!#REF!</definedName>
    <definedName name="S6FR" localSheetId="42">[1]INPUT!#REF!</definedName>
    <definedName name="S6FR">[1]INPUT!#REF!</definedName>
    <definedName name="S6L" localSheetId="4">[1]INPUT!#REF!</definedName>
    <definedName name="S6L" localSheetId="13">[1]INPUT!#REF!</definedName>
    <definedName name="S6L" localSheetId="35">[1]INPUT!#REF!</definedName>
    <definedName name="S6L" localSheetId="46">[1]INPUT!#REF!</definedName>
    <definedName name="S6L" localSheetId="40">[1]INPUT!#REF!</definedName>
    <definedName name="S6L" localSheetId="3">[1]INPUT!#REF!</definedName>
    <definedName name="S6L" localSheetId="12">[1]INPUT!#REF!</definedName>
    <definedName name="S6L" localSheetId="15">[1]INPUT!#REF!</definedName>
    <definedName name="S6L" localSheetId="44">[1]INPUT!#REF!</definedName>
    <definedName name="S6L" localSheetId="43">[1]INPUT!#REF!</definedName>
    <definedName name="S6L" localSheetId="42">[1]INPUT!#REF!</definedName>
    <definedName name="S6L">[1]INPUT!#REF!</definedName>
    <definedName name="S6R" localSheetId="4">[1]INPUT!#REF!</definedName>
    <definedName name="S6R" localSheetId="13">[1]INPUT!#REF!</definedName>
    <definedName name="S6R" localSheetId="35">[1]INPUT!#REF!</definedName>
    <definedName name="S6R" localSheetId="46">[1]INPUT!#REF!</definedName>
    <definedName name="S6R" localSheetId="40">[1]INPUT!#REF!</definedName>
    <definedName name="S6R" localSheetId="3">[1]INPUT!#REF!</definedName>
    <definedName name="S6R" localSheetId="12">[1]INPUT!#REF!</definedName>
    <definedName name="S6R" localSheetId="15">[1]INPUT!#REF!</definedName>
    <definedName name="S6R" localSheetId="44">[1]INPUT!#REF!</definedName>
    <definedName name="S6R" localSheetId="43">[1]INPUT!#REF!</definedName>
    <definedName name="S6R" localSheetId="42">[1]INPUT!#REF!</definedName>
    <definedName name="S6R">[1]INPUT!#REF!</definedName>
    <definedName name="S6RL" localSheetId="4">[1]INPUT!#REF!</definedName>
    <definedName name="S6RL" localSheetId="13">[1]INPUT!#REF!</definedName>
    <definedName name="S6RL" localSheetId="35">[1]INPUT!#REF!</definedName>
    <definedName name="S6RL" localSheetId="46">[1]INPUT!#REF!</definedName>
    <definedName name="S6RL" localSheetId="40">[1]INPUT!#REF!</definedName>
    <definedName name="S6RL" localSheetId="3">[1]INPUT!#REF!</definedName>
    <definedName name="S6RL" localSheetId="12">[1]INPUT!#REF!</definedName>
    <definedName name="S6RL" localSheetId="15">[1]INPUT!#REF!</definedName>
    <definedName name="S6RL" localSheetId="44">[1]INPUT!#REF!</definedName>
    <definedName name="S6RL" localSheetId="43">[1]INPUT!#REF!</definedName>
    <definedName name="S6RL" localSheetId="42">[1]INPUT!#REF!</definedName>
    <definedName name="S6RL">[1]INPUT!#REF!</definedName>
    <definedName name="S6RR" localSheetId="4">[1]INPUT!#REF!</definedName>
    <definedName name="S6RR" localSheetId="13">[1]INPUT!#REF!</definedName>
    <definedName name="S6RR" localSheetId="35">[1]INPUT!#REF!</definedName>
    <definedName name="S6RR" localSheetId="46">[1]INPUT!#REF!</definedName>
    <definedName name="S6RR" localSheetId="40">[1]INPUT!#REF!</definedName>
    <definedName name="S6RR" localSheetId="3">[1]INPUT!#REF!</definedName>
    <definedName name="S6RR" localSheetId="12">[1]INPUT!#REF!</definedName>
    <definedName name="S6RR" localSheetId="15">[1]INPUT!#REF!</definedName>
    <definedName name="S6RR" localSheetId="44">[1]INPUT!#REF!</definedName>
    <definedName name="S6RR" localSheetId="43">[1]INPUT!#REF!</definedName>
    <definedName name="S6RR" localSheetId="42">[1]INPUT!#REF!</definedName>
    <definedName name="S6RR">[1]INPUT!#REF!</definedName>
    <definedName name="S6TL" localSheetId="4">[26]INPUT!#REF!</definedName>
    <definedName name="S6TL" localSheetId="13">[26]INPUT!#REF!</definedName>
    <definedName name="S6TL" localSheetId="35">[26]INPUT!#REF!</definedName>
    <definedName name="S6TL" localSheetId="46">[26]INPUT!#REF!</definedName>
    <definedName name="S6TL" localSheetId="40">[26]INPUT!#REF!</definedName>
    <definedName name="S6TL" localSheetId="3">[26]INPUT!#REF!</definedName>
    <definedName name="S6TL" localSheetId="12">[26]INPUT!#REF!</definedName>
    <definedName name="S6TL" localSheetId="15">[26]INPUT!#REF!</definedName>
    <definedName name="S6TL" localSheetId="44">[26]INPUT!#REF!</definedName>
    <definedName name="S6TL" localSheetId="43">[26]INPUT!#REF!</definedName>
    <definedName name="S6TL" localSheetId="42">[26]INPUT!#REF!</definedName>
    <definedName name="S6TL">[26]INPUT!#REF!</definedName>
    <definedName name="S6TR" localSheetId="4">[26]INPUT!#REF!</definedName>
    <definedName name="S6TR" localSheetId="13">[26]INPUT!#REF!</definedName>
    <definedName name="S6TR" localSheetId="35">[26]INPUT!#REF!</definedName>
    <definedName name="S6TR" localSheetId="46">[26]INPUT!#REF!</definedName>
    <definedName name="S6TR" localSheetId="40">[26]INPUT!#REF!</definedName>
    <definedName name="S6TR" localSheetId="3">[26]INPUT!#REF!</definedName>
    <definedName name="S6TR" localSheetId="12">[26]INPUT!#REF!</definedName>
    <definedName name="S6TR" localSheetId="15">[26]INPUT!#REF!</definedName>
    <definedName name="S6TR" localSheetId="44">[26]INPUT!#REF!</definedName>
    <definedName name="S6TR" localSheetId="43">[26]INPUT!#REF!</definedName>
    <definedName name="S6TR" localSheetId="42">[26]INPUT!#REF!</definedName>
    <definedName name="S6TR">[26]INPUT!#REF!</definedName>
    <definedName name="S7FL" localSheetId="4">[1]INPUT!#REF!</definedName>
    <definedName name="S7FL" localSheetId="13">[1]INPUT!#REF!</definedName>
    <definedName name="S7FL" localSheetId="35">[1]INPUT!#REF!</definedName>
    <definedName name="S7FL" localSheetId="46">[1]INPUT!#REF!</definedName>
    <definedName name="S7FL" localSheetId="40">[1]INPUT!#REF!</definedName>
    <definedName name="S7FL" localSheetId="3">[1]INPUT!#REF!</definedName>
    <definedName name="S7FL" localSheetId="12">[1]INPUT!#REF!</definedName>
    <definedName name="S7FL" localSheetId="15">[1]INPUT!#REF!</definedName>
    <definedName name="S7FL" localSheetId="44">[1]INPUT!#REF!</definedName>
    <definedName name="S7FL" localSheetId="43">[1]INPUT!#REF!</definedName>
    <definedName name="S7FL" localSheetId="42">[1]INPUT!#REF!</definedName>
    <definedName name="S7FL">[1]INPUT!#REF!</definedName>
    <definedName name="S7FR" localSheetId="4">[1]INPUT!#REF!</definedName>
    <definedName name="S7FR" localSheetId="13">[1]INPUT!#REF!</definedName>
    <definedName name="S7FR" localSheetId="35">[1]INPUT!#REF!</definedName>
    <definedName name="S7FR" localSheetId="46">[1]INPUT!#REF!</definedName>
    <definedName name="S7FR" localSheetId="40">[1]INPUT!#REF!</definedName>
    <definedName name="S7FR" localSheetId="3">[1]INPUT!#REF!</definedName>
    <definedName name="S7FR" localSheetId="12">[1]INPUT!#REF!</definedName>
    <definedName name="S7FR" localSheetId="15">[1]INPUT!#REF!</definedName>
    <definedName name="S7FR" localSheetId="44">[1]INPUT!#REF!</definedName>
    <definedName name="S7FR" localSheetId="43">[1]INPUT!#REF!</definedName>
    <definedName name="S7FR" localSheetId="42">[1]INPUT!#REF!</definedName>
    <definedName name="S7FR">[1]INPUT!#REF!</definedName>
    <definedName name="S7L" localSheetId="4">[1]INPUT!#REF!</definedName>
    <definedName name="S7L" localSheetId="13">[1]INPUT!#REF!</definedName>
    <definedName name="S7L" localSheetId="35">[1]INPUT!#REF!</definedName>
    <definedName name="S7L" localSheetId="46">[1]INPUT!#REF!</definedName>
    <definedName name="S7L" localSheetId="40">[1]INPUT!#REF!</definedName>
    <definedName name="S7L" localSheetId="3">[1]INPUT!#REF!</definedName>
    <definedName name="S7L" localSheetId="12">[1]INPUT!#REF!</definedName>
    <definedName name="S7L" localSheetId="15">[1]INPUT!#REF!</definedName>
    <definedName name="S7L" localSheetId="44">[1]INPUT!#REF!</definedName>
    <definedName name="S7L" localSheetId="43">[1]INPUT!#REF!</definedName>
    <definedName name="S7L" localSheetId="42">[1]INPUT!#REF!</definedName>
    <definedName name="S7L">[1]INPUT!#REF!</definedName>
    <definedName name="S7R" localSheetId="4">[1]INPUT!#REF!</definedName>
    <definedName name="S7R" localSheetId="13">[1]INPUT!#REF!</definedName>
    <definedName name="S7R" localSheetId="35">[1]INPUT!#REF!</definedName>
    <definedName name="S7R" localSheetId="46">[1]INPUT!#REF!</definedName>
    <definedName name="S7R" localSheetId="40">[1]INPUT!#REF!</definedName>
    <definedName name="S7R" localSheetId="3">[1]INPUT!#REF!</definedName>
    <definedName name="S7R" localSheetId="12">[1]INPUT!#REF!</definedName>
    <definedName name="S7R" localSheetId="15">[1]INPUT!#REF!</definedName>
    <definedName name="S7R" localSheetId="44">[1]INPUT!#REF!</definedName>
    <definedName name="S7R" localSheetId="43">[1]INPUT!#REF!</definedName>
    <definedName name="S7R" localSheetId="42">[1]INPUT!#REF!</definedName>
    <definedName name="S7R">[1]INPUT!#REF!</definedName>
    <definedName name="S7RL" localSheetId="4">[1]INPUT!#REF!</definedName>
    <definedName name="S7RL" localSheetId="13">[1]INPUT!#REF!</definedName>
    <definedName name="S7RL" localSheetId="35">[1]INPUT!#REF!</definedName>
    <definedName name="S7RL" localSheetId="46">[1]INPUT!#REF!</definedName>
    <definedName name="S7RL" localSheetId="40">[1]INPUT!#REF!</definedName>
    <definedName name="S7RL" localSheetId="3">[1]INPUT!#REF!</definedName>
    <definedName name="S7RL" localSheetId="12">[1]INPUT!#REF!</definedName>
    <definedName name="S7RL" localSheetId="15">[1]INPUT!#REF!</definedName>
    <definedName name="S7RL" localSheetId="44">[1]INPUT!#REF!</definedName>
    <definedName name="S7RL" localSheetId="43">[1]INPUT!#REF!</definedName>
    <definedName name="S7RL" localSheetId="42">[1]INPUT!#REF!</definedName>
    <definedName name="S7RL">[1]INPUT!#REF!</definedName>
    <definedName name="S7RR" localSheetId="4">[1]INPUT!#REF!</definedName>
    <definedName name="S7RR" localSheetId="13">[1]INPUT!#REF!</definedName>
    <definedName name="S7RR" localSheetId="35">[1]INPUT!#REF!</definedName>
    <definedName name="S7RR" localSheetId="46">[1]INPUT!#REF!</definedName>
    <definedName name="S7RR" localSheetId="40">[1]INPUT!#REF!</definedName>
    <definedName name="S7RR" localSheetId="3">[1]INPUT!#REF!</definedName>
    <definedName name="S7RR" localSheetId="12">[1]INPUT!#REF!</definedName>
    <definedName name="S7RR" localSheetId="15">[1]INPUT!#REF!</definedName>
    <definedName name="S7RR" localSheetId="44">[1]INPUT!#REF!</definedName>
    <definedName name="S7RR" localSheetId="43">[1]INPUT!#REF!</definedName>
    <definedName name="S7RR" localSheetId="42">[1]INPUT!#REF!</definedName>
    <definedName name="S7RR">[1]INPUT!#REF!</definedName>
    <definedName name="S7TL" localSheetId="4">[26]INPUT!#REF!</definedName>
    <definedName name="S7TL" localSheetId="13">[26]INPUT!#REF!</definedName>
    <definedName name="S7TL" localSheetId="35">[26]INPUT!#REF!</definedName>
    <definedName name="S7TL" localSheetId="46">[26]INPUT!#REF!</definedName>
    <definedName name="S7TL" localSheetId="40">[26]INPUT!#REF!</definedName>
    <definedName name="S7TL" localSheetId="3">[26]INPUT!#REF!</definedName>
    <definedName name="S7TL" localSheetId="12">[26]INPUT!#REF!</definedName>
    <definedName name="S7TL" localSheetId="15">[26]INPUT!#REF!</definedName>
    <definedName name="S7TL" localSheetId="44">[26]INPUT!#REF!</definedName>
    <definedName name="S7TL" localSheetId="43">[26]INPUT!#REF!</definedName>
    <definedName name="S7TL" localSheetId="42">[26]INPUT!#REF!</definedName>
    <definedName name="S7TL">[26]INPUT!#REF!</definedName>
    <definedName name="S7TR" localSheetId="4">[26]INPUT!#REF!</definedName>
    <definedName name="S7TR" localSheetId="13">[26]INPUT!#REF!</definedName>
    <definedName name="S7TR" localSheetId="35">[26]INPUT!#REF!</definedName>
    <definedName name="S7TR" localSheetId="46">[26]INPUT!#REF!</definedName>
    <definedName name="S7TR" localSheetId="40">[26]INPUT!#REF!</definedName>
    <definedName name="S7TR" localSheetId="3">[26]INPUT!#REF!</definedName>
    <definedName name="S7TR" localSheetId="12">[26]INPUT!#REF!</definedName>
    <definedName name="S7TR" localSheetId="15">[26]INPUT!#REF!</definedName>
    <definedName name="S7TR" localSheetId="44">[26]INPUT!#REF!</definedName>
    <definedName name="S7TR" localSheetId="43">[26]INPUT!#REF!</definedName>
    <definedName name="S7TR" localSheetId="42">[26]INPUT!#REF!</definedName>
    <definedName name="S7TR">[26]INPUT!#REF!</definedName>
    <definedName name="S8FL" localSheetId="4">[1]INPUT!#REF!</definedName>
    <definedName name="S8FL" localSheetId="13">[1]INPUT!#REF!</definedName>
    <definedName name="S8FL" localSheetId="35">[1]INPUT!#REF!</definedName>
    <definedName name="S8FL" localSheetId="46">[1]INPUT!#REF!</definedName>
    <definedName name="S8FL" localSheetId="40">[1]INPUT!#REF!</definedName>
    <definedName name="S8FL" localSheetId="3">[1]INPUT!#REF!</definedName>
    <definedName name="S8FL" localSheetId="12">[1]INPUT!#REF!</definedName>
    <definedName name="S8FL" localSheetId="15">[1]INPUT!#REF!</definedName>
    <definedName name="S8FL" localSheetId="44">[1]INPUT!#REF!</definedName>
    <definedName name="S8FL" localSheetId="43">[1]INPUT!#REF!</definedName>
    <definedName name="S8FL" localSheetId="42">[1]INPUT!#REF!</definedName>
    <definedName name="S8FL">[1]INPUT!#REF!</definedName>
    <definedName name="S8FR" localSheetId="4">[1]INPUT!#REF!</definedName>
    <definedName name="S8FR" localSheetId="13">[1]INPUT!#REF!</definedName>
    <definedName name="S8FR" localSheetId="35">[1]INPUT!#REF!</definedName>
    <definedName name="S8FR" localSheetId="46">[1]INPUT!#REF!</definedName>
    <definedName name="S8FR" localSheetId="40">[1]INPUT!#REF!</definedName>
    <definedName name="S8FR" localSheetId="3">[1]INPUT!#REF!</definedName>
    <definedName name="S8FR" localSheetId="12">[1]INPUT!#REF!</definedName>
    <definedName name="S8FR" localSheetId="15">[1]INPUT!#REF!</definedName>
    <definedName name="S8FR" localSheetId="44">[1]INPUT!#REF!</definedName>
    <definedName name="S8FR" localSheetId="43">[1]INPUT!#REF!</definedName>
    <definedName name="S8FR" localSheetId="42">[1]INPUT!#REF!</definedName>
    <definedName name="S8FR">[1]INPUT!#REF!</definedName>
    <definedName name="S8L" localSheetId="4">[1]INPUT!#REF!</definedName>
    <definedName name="S8L" localSheetId="13">[1]INPUT!#REF!</definedName>
    <definedName name="S8L" localSheetId="35">[1]INPUT!#REF!</definedName>
    <definedName name="S8L" localSheetId="46">[1]INPUT!#REF!</definedName>
    <definedName name="S8L" localSheetId="40">[1]INPUT!#REF!</definedName>
    <definedName name="S8L" localSheetId="3">[1]INPUT!#REF!</definedName>
    <definedName name="S8L" localSheetId="12">[1]INPUT!#REF!</definedName>
    <definedName name="S8L" localSheetId="15">[1]INPUT!#REF!</definedName>
    <definedName name="S8L" localSheetId="44">[1]INPUT!#REF!</definedName>
    <definedName name="S8L" localSheetId="43">[1]INPUT!#REF!</definedName>
    <definedName name="S8L" localSheetId="42">[1]INPUT!#REF!</definedName>
    <definedName name="S8L">[1]INPUT!#REF!</definedName>
    <definedName name="S8R" localSheetId="4">[1]INPUT!#REF!</definedName>
    <definedName name="S8R" localSheetId="13">[1]INPUT!#REF!</definedName>
    <definedName name="S8R" localSheetId="35">[1]INPUT!#REF!</definedName>
    <definedName name="S8R" localSheetId="46">[1]INPUT!#REF!</definedName>
    <definedName name="S8R" localSheetId="40">[1]INPUT!#REF!</definedName>
    <definedName name="S8R" localSheetId="3">[1]INPUT!#REF!</definedName>
    <definedName name="S8R" localSheetId="12">[1]INPUT!#REF!</definedName>
    <definedName name="S8R" localSheetId="15">[1]INPUT!#REF!</definedName>
    <definedName name="S8R" localSheetId="44">[1]INPUT!#REF!</definedName>
    <definedName name="S8R" localSheetId="43">[1]INPUT!#REF!</definedName>
    <definedName name="S8R" localSheetId="42">[1]INPUT!#REF!</definedName>
    <definedName name="S8R">[1]INPUT!#REF!</definedName>
    <definedName name="S8RL" localSheetId="4">[1]INPUT!#REF!</definedName>
    <definedName name="S8RL" localSheetId="13">[1]INPUT!#REF!</definedName>
    <definedName name="S8RL" localSheetId="35">[1]INPUT!#REF!</definedName>
    <definedName name="S8RL" localSheetId="46">[1]INPUT!#REF!</definedName>
    <definedName name="S8RL" localSheetId="40">[1]INPUT!#REF!</definedName>
    <definedName name="S8RL" localSheetId="3">[1]INPUT!#REF!</definedName>
    <definedName name="S8RL" localSheetId="12">[1]INPUT!#REF!</definedName>
    <definedName name="S8RL" localSheetId="15">[1]INPUT!#REF!</definedName>
    <definedName name="S8RL" localSheetId="44">[1]INPUT!#REF!</definedName>
    <definedName name="S8RL" localSheetId="43">[1]INPUT!#REF!</definedName>
    <definedName name="S8RL" localSheetId="42">[1]INPUT!#REF!</definedName>
    <definedName name="S8RL">[1]INPUT!#REF!</definedName>
    <definedName name="S8RR" localSheetId="4">[1]INPUT!#REF!</definedName>
    <definedName name="S8RR" localSheetId="13">[1]INPUT!#REF!</definedName>
    <definedName name="S8RR" localSheetId="35">[1]INPUT!#REF!</definedName>
    <definedName name="S8RR" localSheetId="46">[1]INPUT!#REF!</definedName>
    <definedName name="S8RR" localSheetId="40">[1]INPUT!#REF!</definedName>
    <definedName name="S8RR" localSheetId="3">[1]INPUT!#REF!</definedName>
    <definedName name="S8RR" localSheetId="12">[1]INPUT!#REF!</definedName>
    <definedName name="S8RR" localSheetId="15">[1]INPUT!#REF!</definedName>
    <definedName name="S8RR" localSheetId="44">[1]INPUT!#REF!</definedName>
    <definedName name="S8RR" localSheetId="43">[1]INPUT!#REF!</definedName>
    <definedName name="S8RR" localSheetId="42">[1]INPUT!#REF!</definedName>
    <definedName name="S8RR">[1]INPUT!#REF!</definedName>
    <definedName name="S8TL" localSheetId="4">[26]INPUT!#REF!</definedName>
    <definedName name="S8TL" localSheetId="13">[26]INPUT!#REF!</definedName>
    <definedName name="S8TL" localSheetId="35">[26]INPUT!#REF!</definedName>
    <definedName name="S8TL" localSheetId="46">[26]INPUT!#REF!</definedName>
    <definedName name="S8TL" localSheetId="40">[26]INPUT!#REF!</definedName>
    <definedName name="S8TL" localSheetId="3">[26]INPUT!#REF!</definedName>
    <definedName name="S8TL" localSheetId="12">[26]INPUT!#REF!</definedName>
    <definedName name="S8TL" localSheetId="15">[26]INPUT!#REF!</definedName>
    <definedName name="S8TL" localSheetId="44">[26]INPUT!#REF!</definedName>
    <definedName name="S8TL" localSheetId="43">[26]INPUT!#REF!</definedName>
    <definedName name="S8TL" localSheetId="42">[26]INPUT!#REF!</definedName>
    <definedName name="S8TL">[26]INPUT!#REF!</definedName>
    <definedName name="S8TR" localSheetId="4">[26]INPUT!#REF!</definedName>
    <definedName name="S8TR" localSheetId="13">[26]INPUT!#REF!</definedName>
    <definedName name="S8TR" localSheetId="35">[26]INPUT!#REF!</definedName>
    <definedName name="S8TR" localSheetId="46">[26]INPUT!#REF!</definedName>
    <definedName name="S8TR" localSheetId="40">[26]INPUT!#REF!</definedName>
    <definedName name="S8TR" localSheetId="3">[26]INPUT!#REF!</definedName>
    <definedName name="S8TR" localSheetId="12">[26]INPUT!#REF!</definedName>
    <definedName name="S8TR" localSheetId="15">[26]INPUT!#REF!</definedName>
    <definedName name="S8TR" localSheetId="44">[26]INPUT!#REF!</definedName>
    <definedName name="S8TR" localSheetId="43">[26]INPUT!#REF!</definedName>
    <definedName name="S8TR" localSheetId="42">[26]INPUT!#REF!</definedName>
    <definedName name="S8TR">[26]INPUT!#REF!</definedName>
    <definedName name="S9FL" localSheetId="4">[1]INPUT!#REF!</definedName>
    <definedName name="S9FL" localSheetId="13">[1]INPUT!#REF!</definedName>
    <definedName name="S9FL" localSheetId="35">[1]INPUT!#REF!</definedName>
    <definedName name="S9FL" localSheetId="46">[1]INPUT!#REF!</definedName>
    <definedName name="S9FL" localSheetId="40">[1]INPUT!#REF!</definedName>
    <definedName name="S9FL" localSheetId="3">[1]INPUT!#REF!</definedName>
    <definedName name="S9FL" localSheetId="12">[1]INPUT!#REF!</definedName>
    <definedName name="S9FL" localSheetId="15">[1]INPUT!#REF!</definedName>
    <definedName name="S9FL" localSheetId="44">[1]INPUT!#REF!</definedName>
    <definedName name="S9FL" localSheetId="43">[1]INPUT!#REF!</definedName>
    <definedName name="S9FL" localSheetId="42">[1]INPUT!#REF!</definedName>
    <definedName name="S9FL">[1]INPUT!#REF!</definedName>
    <definedName name="S9FR" localSheetId="4">[1]INPUT!#REF!</definedName>
    <definedName name="S9FR" localSheetId="13">[1]INPUT!#REF!</definedName>
    <definedName name="S9FR" localSheetId="35">[1]INPUT!#REF!</definedName>
    <definedName name="S9FR" localSheetId="46">[1]INPUT!#REF!</definedName>
    <definedName name="S9FR" localSheetId="40">[1]INPUT!#REF!</definedName>
    <definedName name="S9FR" localSheetId="3">[1]INPUT!#REF!</definedName>
    <definedName name="S9FR" localSheetId="12">[1]INPUT!#REF!</definedName>
    <definedName name="S9FR" localSheetId="15">[1]INPUT!#REF!</definedName>
    <definedName name="S9FR" localSheetId="44">[1]INPUT!#REF!</definedName>
    <definedName name="S9FR" localSheetId="43">[1]INPUT!#REF!</definedName>
    <definedName name="S9FR" localSheetId="42">[1]INPUT!#REF!</definedName>
    <definedName name="S9FR">[1]INPUT!#REF!</definedName>
    <definedName name="S9L" localSheetId="4">[1]INPUT!#REF!</definedName>
    <definedName name="S9L" localSheetId="13">[1]INPUT!#REF!</definedName>
    <definedName name="S9L" localSheetId="35">[1]INPUT!#REF!</definedName>
    <definedName name="S9L" localSheetId="46">[1]INPUT!#REF!</definedName>
    <definedName name="S9L" localSheetId="40">[1]INPUT!#REF!</definedName>
    <definedName name="S9L" localSheetId="3">[1]INPUT!#REF!</definedName>
    <definedName name="S9L" localSheetId="12">[1]INPUT!#REF!</definedName>
    <definedName name="S9L" localSheetId="15">[1]INPUT!#REF!</definedName>
    <definedName name="S9L" localSheetId="44">[1]INPUT!#REF!</definedName>
    <definedName name="S9L" localSheetId="43">[1]INPUT!#REF!</definedName>
    <definedName name="S9L" localSheetId="42">[1]INPUT!#REF!</definedName>
    <definedName name="S9L">[1]INPUT!#REF!</definedName>
    <definedName name="S9R" localSheetId="4">[1]INPUT!#REF!</definedName>
    <definedName name="S9R" localSheetId="13">[1]INPUT!#REF!</definedName>
    <definedName name="S9R" localSheetId="35">[1]INPUT!#REF!</definedName>
    <definedName name="S9R" localSheetId="46">[1]INPUT!#REF!</definedName>
    <definedName name="S9R" localSheetId="40">[1]INPUT!#REF!</definedName>
    <definedName name="S9R" localSheetId="3">[1]INPUT!#REF!</definedName>
    <definedName name="S9R" localSheetId="12">[1]INPUT!#REF!</definedName>
    <definedName name="S9R" localSheetId="15">[1]INPUT!#REF!</definedName>
    <definedName name="S9R" localSheetId="44">[1]INPUT!#REF!</definedName>
    <definedName name="S9R" localSheetId="43">[1]INPUT!#REF!</definedName>
    <definedName name="S9R" localSheetId="42">[1]INPUT!#REF!</definedName>
    <definedName name="S9R">[1]INPUT!#REF!</definedName>
    <definedName name="S9RL" localSheetId="4">[1]INPUT!#REF!</definedName>
    <definedName name="S9RL" localSheetId="13">[1]INPUT!#REF!</definedName>
    <definedName name="S9RL" localSheetId="35">[1]INPUT!#REF!</definedName>
    <definedName name="S9RL" localSheetId="46">[1]INPUT!#REF!</definedName>
    <definedName name="S9RL" localSheetId="40">[1]INPUT!#REF!</definedName>
    <definedName name="S9RL" localSheetId="3">[1]INPUT!#REF!</definedName>
    <definedName name="S9RL" localSheetId="12">[1]INPUT!#REF!</definedName>
    <definedName name="S9RL" localSheetId="15">[1]INPUT!#REF!</definedName>
    <definedName name="S9RL" localSheetId="44">[1]INPUT!#REF!</definedName>
    <definedName name="S9RL" localSheetId="43">[1]INPUT!#REF!</definedName>
    <definedName name="S9RL" localSheetId="42">[1]INPUT!#REF!</definedName>
    <definedName name="S9RL">[1]INPUT!#REF!</definedName>
    <definedName name="S9RR" localSheetId="4">[1]INPUT!#REF!</definedName>
    <definedName name="S9RR" localSheetId="13">[1]INPUT!#REF!</definedName>
    <definedName name="S9RR" localSheetId="35">[1]INPUT!#REF!</definedName>
    <definedName name="S9RR" localSheetId="46">[1]INPUT!#REF!</definedName>
    <definedName name="S9RR" localSheetId="40">[1]INPUT!#REF!</definedName>
    <definedName name="S9RR" localSheetId="3">[1]INPUT!#REF!</definedName>
    <definedName name="S9RR" localSheetId="12">[1]INPUT!#REF!</definedName>
    <definedName name="S9RR" localSheetId="15">[1]INPUT!#REF!</definedName>
    <definedName name="S9RR" localSheetId="44">[1]INPUT!#REF!</definedName>
    <definedName name="S9RR" localSheetId="43">[1]INPUT!#REF!</definedName>
    <definedName name="S9RR" localSheetId="42">[1]INPUT!#REF!</definedName>
    <definedName name="S9RR">[1]INPUT!#REF!</definedName>
    <definedName name="S9TL" localSheetId="4">[26]INPUT!#REF!</definedName>
    <definedName name="S9TL" localSheetId="13">[26]INPUT!#REF!</definedName>
    <definedName name="S9TL" localSheetId="35">[26]INPUT!#REF!</definedName>
    <definedName name="S9TL" localSheetId="46">[26]INPUT!#REF!</definedName>
    <definedName name="S9TL" localSheetId="40">[26]INPUT!#REF!</definedName>
    <definedName name="S9TL" localSheetId="44">[26]INPUT!#REF!</definedName>
    <definedName name="S9TL" localSheetId="42">[26]INPUT!#REF!</definedName>
    <definedName name="S9TL">[26]INPUT!#REF!</definedName>
    <definedName name="S9TR" localSheetId="4">[26]INPUT!#REF!</definedName>
    <definedName name="S9TR" localSheetId="13">[26]INPUT!#REF!</definedName>
    <definedName name="S9TR" localSheetId="35">[26]INPUT!#REF!</definedName>
    <definedName name="S9TR" localSheetId="46">[26]INPUT!#REF!</definedName>
    <definedName name="S9TR" localSheetId="40">[26]INPUT!#REF!</definedName>
    <definedName name="S9TR" localSheetId="3">[26]INPUT!#REF!</definedName>
    <definedName name="S9TR" localSheetId="12">[26]INPUT!#REF!</definedName>
    <definedName name="S9TR" localSheetId="15">[26]INPUT!#REF!</definedName>
    <definedName name="S9TR" localSheetId="44">[26]INPUT!#REF!</definedName>
    <definedName name="S9TR" localSheetId="43">[26]INPUT!#REF!</definedName>
    <definedName name="S9TR" localSheetId="42">[26]INPUT!#REF!</definedName>
    <definedName name="S9TR">[26]INPUT!#REF!</definedName>
    <definedName name="SA" localSheetId="38">BlankMacro1</definedName>
    <definedName name="SA" localSheetId="19">BlankMacro1</definedName>
    <definedName name="SA" localSheetId="20">BlankMacro1</definedName>
    <definedName name="SA" localSheetId="14">BlankMacro1</definedName>
    <definedName name="SA" localSheetId="4">BlankMacro1</definedName>
    <definedName name="SA" localSheetId="13">BlankMacro1</definedName>
    <definedName name="SA" localSheetId="28">BlankMacro1</definedName>
    <definedName name="SA" localSheetId="34">BlankMacro1</definedName>
    <definedName name="SA" localSheetId="35">BlankMacro1</definedName>
    <definedName name="SA" localSheetId="23">BlankMacro1</definedName>
    <definedName name="SA" localSheetId="46">BlankMacro1</definedName>
    <definedName name="SA" localSheetId="40">BlankMacro1</definedName>
    <definedName name="SA" localSheetId="3">BlankMacro1</definedName>
    <definedName name="SA" localSheetId="12">BlankMacro1</definedName>
    <definedName name="SA" localSheetId="15">BlankMacro1</definedName>
    <definedName name="SA" localSheetId="25">BlankMacro1</definedName>
    <definedName name="SA" localSheetId="26">BlankMacro1</definedName>
    <definedName name="SA" localSheetId="2">BlankMacro1</definedName>
    <definedName name="SA" localSheetId="44">BlankMacro1</definedName>
    <definedName name="SA" localSheetId="45">BlankMacro1</definedName>
    <definedName name="SA" localSheetId="50">BlankMacro1</definedName>
    <definedName name="SA" localSheetId="42">BlankMacro1</definedName>
    <definedName name="SA">BlankMacro1</definedName>
    <definedName name="SADF" localSheetId="38">BlankMacro1</definedName>
    <definedName name="SADF" localSheetId="19">BlankMacro1</definedName>
    <definedName name="SADF" localSheetId="20">BlankMacro1</definedName>
    <definedName name="SADF" localSheetId="14">BlankMacro1</definedName>
    <definedName name="SADF" localSheetId="4">BlankMacro1</definedName>
    <definedName name="SADF" localSheetId="13">BlankMacro1</definedName>
    <definedName name="SADF" localSheetId="28">BlankMacro1</definedName>
    <definedName name="SADF" localSheetId="34">BlankMacro1</definedName>
    <definedName name="SADF" localSheetId="35">BlankMacro1</definedName>
    <definedName name="SADF" localSheetId="23">BlankMacro1</definedName>
    <definedName name="SADF" localSheetId="46">BlankMacro1</definedName>
    <definedName name="SADF" localSheetId="40">BlankMacro1</definedName>
    <definedName name="SADF" localSheetId="3">BlankMacro1</definedName>
    <definedName name="SADF" localSheetId="12">BlankMacro1</definedName>
    <definedName name="SADF" localSheetId="15">BlankMacro1</definedName>
    <definedName name="SADF" localSheetId="25">BlankMacro1</definedName>
    <definedName name="SADF" localSheetId="26">BlankMacro1</definedName>
    <definedName name="SADF" localSheetId="2">BlankMacro1</definedName>
    <definedName name="SADF" localSheetId="44">BlankMacro1</definedName>
    <definedName name="SADF" localSheetId="45">BlankMacro1</definedName>
    <definedName name="SADF" localSheetId="50">BlankMacro1</definedName>
    <definedName name="SADF" localSheetId="42">BlankMacro1</definedName>
    <definedName name="SADF">BlankMacro1</definedName>
    <definedName name="sae" localSheetId="38">BlankMacro1</definedName>
    <definedName name="sae" localSheetId="19">BlankMacro1</definedName>
    <definedName name="sae" localSheetId="20">BlankMacro1</definedName>
    <definedName name="sae" localSheetId="14">BlankMacro1</definedName>
    <definedName name="sae" localSheetId="4">BlankMacro1</definedName>
    <definedName name="sae" localSheetId="13">BlankMacro1</definedName>
    <definedName name="sae" localSheetId="28">BlankMacro1</definedName>
    <definedName name="sae" localSheetId="34">BlankMacro1</definedName>
    <definedName name="sae" localSheetId="35">BlankMacro1</definedName>
    <definedName name="sae" localSheetId="23">BlankMacro1</definedName>
    <definedName name="sae" localSheetId="46">BlankMacro1</definedName>
    <definedName name="sae" localSheetId="40">BlankMacro1</definedName>
    <definedName name="sae" localSheetId="3">BlankMacro1</definedName>
    <definedName name="sae" localSheetId="12">BlankMacro1</definedName>
    <definedName name="sae" localSheetId="15">BlankMacro1</definedName>
    <definedName name="sae" localSheetId="25">BlankMacro1</definedName>
    <definedName name="sae" localSheetId="26">BlankMacro1</definedName>
    <definedName name="sae" localSheetId="2">BlankMacro1</definedName>
    <definedName name="sae" localSheetId="44">BlankMacro1</definedName>
    <definedName name="sae" localSheetId="45">BlankMacro1</definedName>
    <definedName name="sae" localSheetId="50">BlankMacro1</definedName>
    <definedName name="sae" localSheetId="42">BlankMacro1</definedName>
    <definedName name="sae">BlankMacro1</definedName>
    <definedName name="safdas" localSheetId="14" hidden="1">#REF!</definedName>
    <definedName name="safdas" localSheetId="4" hidden="1">#REF!</definedName>
    <definedName name="safdas" localSheetId="13" hidden="1">#REF!</definedName>
    <definedName name="safdas" localSheetId="28" hidden="1">#REF!</definedName>
    <definedName name="safdas" localSheetId="34" hidden="1">#REF!</definedName>
    <definedName name="safdas" localSheetId="35" hidden="1">#REF!</definedName>
    <definedName name="safdas" localSheetId="46" hidden="1">#REF!</definedName>
    <definedName name="safdas" localSheetId="40" hidden="1">#REF!</definedName>
    <definedName name="safdas" localSheetId="25" hidden="1">#REF!</definedName>
    <definedName name="safdas" localSheetId="41" hidden="1">#REF!</definedName>
    <definedName name="safdas" localSheetId="26" hidden="1">#REF!</definedName>
    <definedName name="safdas" localSheetId="44" hidden="1">#REF!</definedName>
    <definedName name="safdas" localSheetId="45" hidden="1">#REF!</definedName>
    <definedName name="safdas" localSheetId="29" hidden="1">#REF!</definedName>
    <definedName name="safdas" localSheetId="42" hidden="1">#REF!</definedName>
    <definedName name="safdas" hidden="1">#REF!</definedName>
    <definedName name="safdsaf" localSheetId="14" hidden="1">#REF!</definedName>
    <definedName name="safdsaf" localSheetId="4" hidden="1">#REF!</definedName>
    <definedName name="safdsaf" localSheetId="13" hidden="1">#REF!</definedName>
    <definedName name="safdsaf" localSheetId="28" hidden="1">#REF!</definedName>
    <definedName name="safdsaf" localSheetId="34" hidden="1">#REF!</definedName>
    <definedName name="safdsaf" localSheetId="35" hidden="1">#REF!</definedName>
    <definedName name="safdsaf" localSheetId="46" hidden="1">#REF!</definedName>
    <definedName name="safdsaf" localSheetId="40" hidden="1">#REF!</definedName>
    <definedName name="safdsaf" localSheetId="25" hidden="1">#REF!</definedName>
    <definedName name="safdsaf" localSheetId="41" hidden="1">#REF!</definedName>
    <definedName name="safdsaf" localSheetId="26" hidden="1">#REF!</definedName>
    <definedName name="safdsaf" localSheetId="44" hidden="1">#REF!</definedName>
    <definedName name="safdsaf" localSheetId="45" hidden="1">#REF!</definedName>
    <definedName name="safdsaf" localSheetId="29" hidden="1">#REF!</definedName>
    <definedName name="safdsaf" localSheetId="42" hidden="1">#REF!</definedName>
    <definedName name="safdsaf" hidden="1">#REF!</definedName>
    <definedName name="SCK" localSheetId="4">[13]법면블럭!#REF!</definedName>
    <definedName name="SCK" localSheetId="13">[13]법면블럭!#REF!</definedName>
    <definedName name="SCK" localSheetId="35">#REF!</definedName>
    <definedName name="SCK" localSheetId="40">#REF!</definedName>
    <definedName name="SCK" localSheetId="25">#REF!</definedName>
    <definedName name="SCK" localSheetId="26">[14]법면블럭!#REF!</definedName>
    <definedName name="SCK" localSheetId="44">#REF!</definedName>
    <definedName name="SCK" localSheetId="42">#REF!</definedName>
    <definedName name="SCK">#REF!</definedName>
    <definedName name="SD" localSheetId="14">#REF!</definedName>
    <definedName name="SD" localSheetId="4">#REF!</definedName>
    <definedName name="SD" localSheetId="13">#REF!</definedName>
    <definedName name="SD" localSheetId="28">#REF!</definedName>
    <definedName name="SD" localSheetId="34">#REF!</definedName>
    <definedName name="SD" localSheetId="35">#REF!</definedName>
    <definedName name="SD" localSheetId="46">#REF!</definedName>
    <definedName name="SD" localSheetId="40">#REF!</definedName>
    <definedName name="SD" localSheetId="25">#REF!</definedName>
    <definedName name="SD" localSheetId="26">#REF!</definedName>
    <definedName name="SD" localSheetId="44">#REF!</definedName>
    <definedName name="SD" localSheetId="43">#REF!</definedName>
    <definedName name="SD" localSheetId="42">#REF!</definedName>
    <definedName name="SD">#REF!</definedName>
    <definedName name="SDD" localSheetId="38">BlankMacro1</definedName>
    <definedName name="SDD" localSheetId="19">BlankMacro1</definedName>
    <definedName name="SDD" localSheetId="20">BlankMacro1</definedName>
    <definedName name="SDD" localSheetId="14">BlankMacro1</definedName>
    <definedName name="SDD" localSheetId="4">BlankMacro1</definedName>
    <definedName name="SDD" localSheetId="13">BlankMacro1</definedName>
    <definedName name="SDD" localSheetId="28">BlankMacro1</definedName>
    <definedName name="SDD" localSheetId="34">BlankMacro1</definedName>
    <definedName name="SDD" localSheetId="35">BlankMacro1</definedName>
    <definedName name="SDD" localSheetId="23">BlankMacro1</definedName>
    <definedName name="SDD" localSheetId="46">BlankMacro1</definedName>
    <definedName name="SDD" localSheetId="40">BlankMacro1</definedName>
    <definedName name="SDD" localSheetId="3">BlankMacro1</definedName>
    <definedName name="SDD" localSheetId="12">BlankMacro1</definedName>
    <definedName name="SDD" localSheetId="15">BlankMacro1</definedName>
    <definedName name="SDD" localSheetId="25">BlankMacro1</definedName>
    <definedName name="SDD" localSheetId="26">BlankMacro1</definedName>
    <definedName name="SDD" localSheetId="2">BlankMacro1</definedName>
    <definedName name="SDD" localSheetId="44">BlankMacro1</definedName>
    <definedName name="SDD" localSheetId="45">BlankMacro1</definedName>
    <definedName name="SDD" localSheetId="50">BlankMacro1</definedName>
    <definedName name="SDD" localSheetId="42">BlankMacro1</definedName>
    <definedName name="SDD">BlankMacro1</definedName>
    <definedName name="SDDG" localSheetId="38">BlankMacro1</definedName>
    <definedName name="SDDG" localSheetId="19">BlankMacro1</definedName>
    <definedName name="SDDG" localSheetId="20">BlankMacro1</definedName>
    <definedName name="SDDG" localSheetId="14">BlankMacro1</definedName>
    <definedName name="SDDG" localSheetId="4">BlankMacro1</definedName>
    <definedName name="SDDG" localSheetId="13">BlankMacro1</definedName>
    <definedName name="SDDG" localSheetId="28">BlankMacro1</definedName>
    <definedName name="SDDG" localSheetId="34">BlankMacro1</definedName>
    <definedName name="SDDG" localSheetId="35">BlankMacro1</definedName>
    <definedName name="SDDG" localSheetId="23">BlankMacro1</definedName>
    <definedName name="SDDG" localSheetId="46">BlankMacro1</definedName>
    <definedName name="SDDG" localSheetId="40">BlankMacro1</definedName>
    <definedName name="SDDG" localSheetId="3">BlankMacro1</definedName>
    <definedName name="SDDG" localSheetId="12">BlankMacro1</definedName>
    <definedName name="SDDG" localSheetId="15">BlankMacro1</definedName>
    <definedName name="SDDG" localSheetId="25">BlankMacro1</definedName>
    <definedName name="SDDG" localSheetId="26">BlankMacro1</definedName>
    <definedName name="SDDG" localSheetId="2">BlankMacro1</definedName>
    <definedName name="SDDG" localSheetId="44">BlankMacro1</definedName>
    <definedName name="SDDG" localSheetId="45">BlankMacro1</definedName>
    <definedName name="SDDG" localSheetId="50">BlankMacro1</definedName>
    <definedName name="SDDG" localSheetId="42">BlankMacro1</definedName>
    <definedName name="SDDG">BlankMacro1</definedName>
    <definedName name="sde" localSheetId="38">BlankMacro1</definedName>
    <definedName name="sde" localSheetId="19">BlankMacro1</definedName>
    <definedName name="sde" localSheetId="20">BlankMacro1</definedName>
    <definedName name="sde" localSheetId="14">BlankMacro1</definedName>
    <definedName name="sde" localSheetId="4">BlankMacro1</definedName>
    <definedName name="sde" localSheetId="13">BlankMacro1</definedName>
    <definedName name="sde" localSheetId="28">BlankMacro1</definedName>
    <definedName name="sde" localSheetId="34">BlankMacro1</definedName>
    <definedName name="sde" localSheetId="35">BlankMacro1</definedName>
    <definedName name="sde" localSheetId="23">BlankMacro1</definedName>
    <definedName name="sde" localSheetId="46">BlankMacro1</definedName>
    <definedName name="sde" localSheetId="40">BlankMacro1</definedName>
    <definedName name="sde" localSheetId="3">BlankMacro1</definedName>
    <definedName name="sde" localSheetId="12">BlankMacro1</definedName>
    <definedName name="sde" localSheetId="15">BlankMacro1</definedName>
    <definedName name="sde" localSheetId="25">BlankMacro1</definedName>
    <definedName name="sde" localSheetId="26">BlankMacro1</definedName>
    <definedName name="sde" localSheetId="2">BlankMacro1</definedName>
    <definedName name="sde" localSheetId="44">BlankMacro1</definedName>
    <definedName name="sde" localSheetId="45">BlankMacro1</definedName>
    <definedName name="sde" localSheetId="50">BlankMacro1</definedName>
    <definedName name="sde" localSheetId="42">BlankMacro1</definedName>
    <definedName name="sde">BlankMacro1</definedName>
    <definedName name="SDF" localSheetId="38">BlankMacro1</definedName>
    <definedName name="SDF" localSheetId="19">BlankMacro1</definedName>
    <definedName name="SDF" localSheetId="20">BlankMacro1</definedName>
    <definedName name="SDF" localSheetId="14">BlankMacro1</definedName>
    <definedName name="SDF" localSheetId="4">BlankMacro1</definedName>
    <definedName name="SDF" localSheetId="13">BlankMacro1</definedName>
    <definedName name="SDF" localSheetId="28">BlankMacro1</definedName>
    <definedName name="SDF" localSheetId="34">BlankMacro1</definedName>
    <definedName name="SDF" localSheetId="35">BlankMacro1</definedName>
    <definedName name="SDF" localSheetId="23">BlankMacro1</definedName>
    <definedName name="SDF" localSheetId="46">BlankMacro1</definedName>
    <definedName name="SDF" localSheetId="40">BlankMacro1</definedName>
    <definedName name="SDF" localSheetId="3">BlankMacro1</definedName>
    <definedName name="SDF" localSheetId="12">BlankMacro1</definedName>
    <definedName name="SDF" localSheetId="15">BlankMacro1</definedName>
    <definedName name="SDF" localSheetId="25">BlankMacro1</definedName>
    <definedName name="SDF" localSheetId="26">BlankMacro1</definedName>
    <definedName name="SDF" localSheetId="2">BlankMacro1</definedName>
    <definedName name="SDF" localSheetId="44">BlankMacro1</definedName>
    <definedName name="SDF" localSheetId="45">BlankMacro1</definedName>
    <definedName name="SDF" localSheetId="50">BlankMacro1</definedName>
    <definedName name="SDF" localSheetId="42">BlankMacro1</definedName>
    <definedName name="SDF">BlankMacro1</definedName>
    <definedName name="sdfa" localSheetId="38">BlankMacro1</definedName>
    <definedName name="sdfa" localSheetId="19">BlankMacro1</definedName>
    <definedName name="sdfa" localSheetId="20">BlankMacro1</definedName>
    <definedName name="sdfa" localSheetId="14">BlankMacro1</definedName>
    <definedName name="sdfa" localSheetId="4">BlankMacro1</definedName>
    <definedName name="sdfa" localSheetId="13">BlankMacro1</definedName>
    <definedName name="sdfa" localSheetId="28">BlankMacro1</definedName>
    <definedName name="sdfa" localSheetId="34">BlankMacro1</definedName>
    <definedName name="sdfa" localSheetId="35">BlankMacro1</definedName>
    <definedName name="sdfa" localSheetId="23">BlankMacro1</definedName>
    <definedName name="sdfa" localSheetId="46">BlankMacro1</definedName>
    <definedName name="sdfa" localSheetId="40">BlankMacro1</definedName>
    <definedName name="sdfa" localSheetId="3">BlankMacro1</definedName>
    <definedName name="sdfa" localSheetId="12">BlankMacro1</definedName>
    <definedName name="sdfa" localSheetId="15">BlankMacro1</definedName>
    <definedName name="sdfa" localSheetId="25">BlankMacro1</definedName>
    <definedName name="sdfa" localSheetId="26">BlankMacro1</definedName>
    <definedName name="sdfa" localSheetId="2">BlankMacro1</definedName>
    <definedName name="sdfa" localSheetId="44">BlankMacro1</definedName>
    <definedName name="sdfa" localSheetId="45">BlankMacro1</definedName>
    <definedName name="sdfa" localSheetId="50">BlankMacro1</definedName>
    <definedName name="sdfa" localSheetId="42">BlankMacro1</definedName>
    <definedName name="sdfa">BlankMacro1</definedName>
    <definedName name="SDFSAE" localSheetId="14" hidden="1">#REF!</definedName>
    <definedName name="SDFSAE" localSheetId="4" hidden="1">#REF!</definedName>
    <definedName name="SDFSAE" localSheetId="13" hidden="1">#REF!</definedName>
    <definedName name="SDFSAE" localSheetId="28" hidden="1">#REF!</definedName>
    <definedName name="SDFSAE" localSheetId="34" hidden="1">#REF!</definedName>
    <definedName name="SDFSAE" localSheetId="35" hidden="1">#REF!</definedName>
    <definedName name="SDFSAE" localSheetId="46" hidden="1">#REF!</definedName>
    <definedName name="SDFSAE" localSheetId="40" hidden="1">#REF!</definedName>
    <definedName name="SDFSAE" localSheetId="25" hidden="1">#REF!</definedName>
    <definedName name="SDFSAE" localSheetId="41" hidden="1">#REF!</definedName>
    <definedName name="SDFSAE" localSheetId="26" hidden="1">#REF!</definedName>
    <definedName name="SDFSAE" localSheetId="44" hidden="1">#REF!</definedName>
    <definedName name="SDFSAE" localSheetId="45" hidden="1">#REF!</definedName>
    <definedName name="SDFSAE" localSheetId="29" hidden="1">#REF!</definedName>
    <definedName name="SDFSAE" localSheetId="42" hidden="1">#REF!</definedName>
    <definedName name="SDFSAE" hidden="1">#REF!</definedName>
    <definedName name="sdgdsa" localSheetId="38">BlankMacro1</definedName>
    <definedName name="sdgdsa" localSheetId="19">BlankMacro1</definedName>
    <definedName name="sdgdsa" localSheetId="20">BlankMacro1</definedName>
    <definedName name="sdgdsa" localSheetId="14">BlankMacro1</definedName>
    <definedName name="sdgdsa" localSheetId="4">BlankMacro1</definedName>
    <definedName name="sdgdsa" localSheetId="13">BlankMacro1</definedName>
    <definedName name="sdgdsa" localSheetId="28">BlankMacro1</definedName>
    <definedName name="sdgdsa" localSheetId="34">BlankMacro1</definedName>
    <definedName name="sdgdsa" localSheetId="35">BlankMacro1</definedName>
    <definedName name="sdgdsa" localSheetId="23">BlankMacro1</definedName>
    <definedName name="sdgdsa" localSheetId="46">BlankMacro1</definedName>
    <definedName name="sdgdsa" localSheetId="40">BlankMacro1</definedName>
    <definedName name="sdgdsa" localSheetId="3">BlankMacro1</definedName>
    <definedName name="sdgdsa" localSheetId="12">BlankMacro1</definedName>
    <definedName name="sdgdsa" localSheetId="15">BlankMacro1</definedName>
    <definedName name="sdgdsa" localSheetId="25">BlankMacro1</definedName>
    <definedName name="sdgdsa" localSheetId="26">BlankMacro1</definedName>
    <definedName name="sdgdsa" localSheetId="2">BlankMacro1</definedName>
    <definedName name="sdgdsa" localSheetId="44">BlankMacro1</definedName>
    <definedName name="sdgdsa" localSheetId="45">BlankMacro1</definedName>
    <definedName name="sdgdsa" localSheetId="50">BlankMacro1</definedName>
    <definedName name="sdgdsa" localSheetId="42">BlankMacro1</definedName>
    <definedName name="sdgdsa">BlankMacro1</definedName>
    <definedName name="sdghdsfg" localSheetId="38" hidden="1">{#N/A,#N/A,FALSE,"2~8번"}</definedName>
    <definedName name="sdghdsfg" localSheetId="14" hidden="1">{#N/A,#N/A,FALSE,"2~8번"}</definedName>
    <definedName name="sdghdsfg" localSheetId="4" hidden="1">{#N/A,#N/A,FALSE,"2~8번"}</definedName>
    <definedName name="sdghdsfg" localSheetId="13" hidden="1">{#N/A,#N/A,FALSE,"2~8번"}</definedName>
    <definedName name="sdghdsfg" localSheetId="28" hidden="1">{#N/A,#N/A,FALSE,"2~8번"}</definedName>
    <definedName name="sdghdsfg" localSheetId="34" hidden="1">{#N/A,#N/A,FALSE,"2~8번"}</definedName>
    <definedName name="sdghdsfg" localSheetId="35" hidden="1">{#N/A,#N/A,FALSE,"2~8번"}</definedName>
    <definedName name="sdghdsfg" localSheetId="25" hidden="1">{#N/A,#N/A,FALSE,"2~8번"}</definedName>
    <definedName name="sdghdsfg" localSheetId="41" hidden="1">{#N/A,#N/A,FALSE,"2~8번"}</definedName>
    <definedName name="sdghdsfg" localSheetId="26" hidden="1">{#N/A,#N/A,FALSE,"2~8번"}</definedName>
    <definedName name="sdghdsfg" localSheetId="45" hidden="1">{#N/A,#N/A,FALSE,"2~8번"}</definedName>
    <definedName name="sdghdsfg" localSheetId="50" hidden="1">{#N/A,#N/A,FALSE,"2~8번"}</definedName>
    <definedName name="sdghdsfg" localSheetId="29" hidden="1">{#N/A,#N/A,FALSE,"2~8번"}</definedName>
    <definedName name="sdghdsfg" localSheetId="42" hidden="1">{#N/A,#N/A,FALSE,"2~8번"}</definedName>
    <definedName name="sdghdsfg" hidden="1">{#N/A,#N/A,FALSE,"2~8번"}</definedName>
    <definedName name="SDS" localSheetId="38" hidden="1">{#N/A,#N/A,FALSE,"2~8번"}</definedName>
    <definedName name="SDS" localSheetId="14" hidden="1">{#N/A,#N/A,FALSE,"2~8번"}</definedName>
    <definedName name="SDS" localSheetId="4" hidden="1">{#N/A,#N/A,FALSE,"2~8번"}</definedName>
    <definedName name="SDS" localSheetId="13" hidden="1">{#N/A,#N/A,FALSE,"2~8번"}</definedName>
    <definedName name="SDS" localSheetId="28" hidden="1">{#N/A,#N/A,FALSE,"2~8번"}</definedName>
    <definedName name="SDS" localSheetId="34" hidden="1">{#N/A,#N/A,FALSE,"2~8번"}</definedName>
    <definedName name="SDS" localSheetId="35" hidden="1">{#N/A,#N/A,FALSE,"2~8번"}</definedName>
    <definedName name="SDS" localSheetId="25" hidden="1">{#N/A,#N/A,FALSE,"2~8번"}</definedName>
    <definedName name="SDS" localSheetId="41" hidden="1">{#N/A,#N/A,FALSE,"2~8번"}</definedName>
    <definedName name="SDS" localSheetId="26" hidden="1">{#N/A,#N/A,FALSE,"2~8번"}</definedName>
    <definedName name="SDS" localSheetId="45" hidden="1">{#N/A,#N/A,FALSE,"2~8번"}</definedName>
    <definedName name="SDS" localSheetId="50" hidden="1">{#N/A,#N/A,FALSE,"2~8번"}</definedName>
    <definedName name="SDS" localSheetId="29" hidden="1">{#N/A,#N/A,FALSE,"2~8번"}</definedName>
    <definedName name="SDS" localSheetId="42" hidden="1">{#N/A,#N/A,FALSE,"2~8번"}</definedName>
    <definedName name="SDS" hidden="1">{#N/A,#N/A,FALSE,"2~8번"}</definedName>
    <definedName name="SDX" localSheetId="38">BlankMacro1</definedName>
    <definedName name="SDX" localSheetId="19">BlankMacro1</definedName>
    <definedName name="SDX" localSheetId="20">BlankMacro1</definedName>
    <definedName name="SDX" localSheetId="14">BlankMacro1</definedName>
    <definedName name="SDX" localSheetId="4">BlankMacro1</definedName>
    <definedName name="SDX" localSheetId="13">BlankMacro1</definedName>
    <definedName name="SDX" localSheetId="28">BlankMacro1</definedName>
    <definedName name="SDX" localSheetId="34">BlankMacro1</definedName>
    <definedName name="SDX" localSheetId="35">BlankMacro1</definedName>
    <definedName name="SDX" localSheetId="23">BlankMacro1</definedName>
    <definedName name="SDX" localSheetId="46">BlankMacro1</definedName>
    <definedName name="SDX" localSheetId="40">BlankMacro1</definedName>
    <definedName name="SDX" localSheetId="3">BlankMacro1</definedName>
    <definedName name="SDX" localSheetId="12">BlankMacro1</definedName>
    <definedName name="SDX" localSheetId="15">BlankMacro1</definedName>
    <definedName name="SDX" localSheetId="25">BlankMacro1</definedName>
    <definedName name="SDX" localSheetId="26">BlankMacro1</definedName>
    <definedName name="SDX" localSheetId="2">BlankMacro1</definedName>
    <definedName name="SDX" localSheetId="44">BlankMacro1</definedName>
    <definedName name="SDX" localSheetId="45">BlankMacro1</definedName>
    <definedName name="SDX" localSheetId="50">BlankMacro1</definedName>
    <definedName name="SDX" localSheetId="42">BlankMacro1</definedName>
    <definedName name="SDX">BlankMacro1</definedName>
    <definedName name="SE" localSheetId="38">BlankMacro1</definedName>
    <definedName name="SE" localSheetId="19">BlankMacro1</definedName>
    <definedName name="SE" localSheetId="20">BlankMacro1</definedName>
    <definedName name="SE" localSheetId="14">BlankMacro1</definedName>
    <definedName name="SE" localSheetId="4">BlankMacro1</definedName>
    <definedName name="SE" localSheetId="13">BlankMacro1</definedName>
    <definedName name="SE" localSheetId="28">BlankMacro1</definedName>
    <definedName name="SE" localSheetId="34">BlankMacro1</definedName>
    <definedName name="SE" localSheetId="35">BlankMacro1</definedName>
    <definedName name="SE" localSheetId="23">BlankMacro1</definedName>
    <definedName name="SE" localSheetId="46">BlankMacro1</definedName>
    <definedName name="SE" localSheetId="40">BlankMacro1</definedName>
    <definedName name="SE" localSheetId="3">BlankMacro1</definedName>
    <definedName name="SE" localSheetId="12">BlankMacro1</definedName>
    <definedName name="SE" localSheetId="15">BlankMacro1</definedName>
    <definedName name="SE" localSheetId="25">BlankMacro1</definedName>
    <definedName name="SE" localSheetId="26">BlankMacro1</definedName>
    <definedName name="SE" localSheetId="2">BlankMacro1</definedName>
    <definedName name="SE" localSheetId="44">BlankMacro1</definedName>
    <definedName name="SE" localSheetId="45">BlankMacro1</definedName>
    <definedName name="SE" localSheetId="50">BlankMacro1</definedName>
    <definedName name="SE" localSheetId="42">BlankMacro1</definedName>
    <definedName name="SE">BlankMacro1</definedName>
    <definedName name="SER" localSheetId="38">BlankMacro1</definedName>
    <definedName name="SER" localSheetId="19">BlankMacro1</definedName>
    <definedName name="SER" localSheetId="20">BlankMacro1</definedName>
    <definedName name="SER" localSheetId="14">BlankMacro1</definedName>
    <definedName name="SER" localSheetId="4">BlankMacro1</definedName>
    <definedName name="SER" localSheetId="13">BlankMacro1</definedName>
    <definedName name="SER" localSheetId="28">BlankMacro1</definedName>
    <definedName name="SER" localSheetId="34">BlankMacro1</definedName>
    <definedName name="SER" localSheetId="35">BlankMacro1</definedName>
    <definedName name="SER" localSheetId="23">BlankMacro1</definedName>
    <definedName name="SER" localSheetId="46">BlankMacro1</definedName>
    <definedName name="SER" localSheetId="40">BlankMacro1</definedName>
    <definedName name="SER" localSheetId="3">BlankMacro1</definedName>
    <definedName name="SER" localSheetId="12">BlankMacro1</definedName>
    <definedName name="SER" localSheetId="15">BlankMacro1</definedName>
    <definedName name="SER" localSheetId="25">BlankMacro1</definedName>
    <definedName name="SER" localSheetId="26">BlankMacro1</definedName>
    <definedName name="SER" localSheetId="2">BlankMacro1</definedName>
    <definedName name="SER" localSheetId="44">BlankMacro1</definedName>
    <definedName name="SER" localSheetId="45">BlankMacro1</definedName>
    <definedName name="SER" localSheetId="50">BlankMacro1</definedName>
    <definedName name="SER" localSheetId="42">BlankMacro1</definedName>
    <definedName name="SER">BlankMacro1</definedName>
    <definedName name="ses" localSheetId="38">BlankMacro1</definedName>
    <definedName name="ses" localSheetId="19">BlankMacro1</definedName>
    <definedName name="ses" localSheetId="20">BlankMacro1</definedName>
    <definedName name="ses" localSheetId="14">BlankMacro1</definedName>
    <definedName name="ses" localSheetId="4">BlankMacro1</definedName>
    <definedName name="ses" localSheetId="13">BlankMacro1</definedName>
    <definedName name="ses" localSheetId="28">BlankMacro1</definedName>
    <definedName name="ses" localSheetId="34">BlankMacro1</definedName>
    <definedName name="ses" localSheetId="35">BlankMacro1</definedName>
    <definedName name="ses" localSheetId="23">BlankMacro1</definedName>
    <definedName name="ses" localSheetId="46">BlankMacro1</definedName>
    <definedName name="ses" localSheetId="40">BlankMacro1</definedName>
    <definedName name="ses" localSheetId="3">BlankMacro1</definedName>
    <definedName name="ses" localSheetId="12">BlankMacro1</definedName>
    <definedName name="ses" localSheetId="15">BlankMacro1</definedName>
    <definedName name="ses" localSheetId="25">BlankMacro1</definedName>
    <definedName name="ses" localSheetId="26">BlankMacro1</definedName>
    <definedName name="ses" localSheetId="2">BlankMacro1</definedName>
    <definedName name="ses" localSheetId="44">BlankMacro1</definedName>
    <definedName name="ses" localSheetId="45">BlankMacro1</definedName>
    <definedName name="ses" localSheetId="50">BlankMacro1</definedName>
    <definedName name="ses" localSheetId="42">BlankMacro1</definedName>
    <definedName name="ses">BlankMacro1</definedName>
    <definedName name="SET" localSheetId="38">BlankMacro1</definedName>
    <definedName name="SET" localSheetId="19">BlankMacro1</definedName>
    <definedName name="SET" localSheetId="20">BlankMacro1</definedName>
    <definedName name="SET" localSheetId="14">BlankMacro1</definedName>
    <definedName name="SET" localSheetId="4">BlankMacro1</definedName>
    <definedName name="SET" localSheetId="13">BlankMacro1</definedName>
    <definedName name="SET" localSheetId="28">BlankMacro1</definedName>
    <definedName name="SET" localSheetId="34">BlankMacro1</definedName>
    <definedName name="SET" localSheetId="35">BlankMacro1</definedName>
    <definedName name="SET" localSheetId="23">BlankMacro1</definedName>
    <definedName name="SET" localSheetId="46">BlankMacro1</definedName>
    <definedName name="SET" localSheetId="40">BlankMacro1</definedName>
    <definedName name="SET" localSheetId="3">BlankMacro1</definedName>
    <definedName name="SET" localSheetId="12">BlankMacro1</definedName>
    <definedName name="SET" localSheetId="15">BlankMacro1</definedName>
    <definedName name="SET" localSheetId="25">BlankMacro1</definedName>
    <definedName name="SET" localSheetId="26">BlankMacro1</definedName>
    <definedName name="SET" localSheetId="2">BlankMacro1</definedName>
    <definedName name="SET" localSheetId="44">BlankMacro1</definedName>
    <definedName name="SET" localSheetId="45">BlankMacro1</definedName>
    <definedName name="SET" localSheetId="50">BlankMacro1</definedName>
    <definedName name="SET" localSheetId="42">BlankMacro1</definedName>
    <definedName name="SET">BlankMacro1</definedName>
    <definedName name="SEW" localSheetId="38">BlankMacro1</definedName>
    <definedName name="SEW" localSheetId="19">BlankMacro1</definedName>
    <definedName name="SEW" localSheetId="20">BlankMacro1</definedName>
    <definedName name="SEW" localSheetId="14">BlankMacro1</definedName>
    <definedName name="SEW" localSheetId="4">BlankMacro1</definedName>
    <definedName name="SEW" localSheetId="13">BlankMacro1</definedName>
    <definedName name="SEW" localSheetId="28">BlankMacro1</definedName>
    <definedName name="SEW" localSheetId="34">BlankMacro1</definedName>
    <definedName name="SEW" localSheetId="35">BlankMacro1</definedName>
    <definedName name="SEW" localSheetId="23">BlankMacro1</definedName>
    <definedName name="SEW" localSheetId="46">BlankMacro1</definedName>
    <definedName name="SEW" localSheetId="40">BlankMacro1</definedName>
    <definedName name="SEW" localSheetId="3">BlankMacro1</definedName>
    <definedName name="SEW" localSheetId="12">BlankMacro1</definedName>
    <definedName name="SEW" localSheetId="15">BlankMacro1</definedName>
    <definedName name="SEW" localSheetId="25">BlankMacro1</definedName>
    <definedName name="SEW" localSheetId="26">BlankMacro1</definedName>
    <definedName name="SEW" localSheetId="2">BlankMacro1</definedName>
    <definedName name="SEW" localSheetId="44">BlankMacro1</definedName>
    <definedName name="SEW" localSheetId="45">BlankMacro1</definedName>
    <definedName name="SEW" localSheetId="50">BlankMacro1</definedName>
    <definedName name="SEW" localSheetId="42">BlankMacro1</definedName>
    <definedName name="SEW">BlankMacro1</definedName>
    <definedName name="sf" localSheetId="38">BlankMacro1</definedName>
    <definedName name="sf" localSheetId="19">BlankMacro1</definedName>
    <definedName name="sf" localSheetId="20">BlankMacro1</definedName>
    <definedName name="sf" localSheetId="14">BlankMacro1</definedName>
    <definedName name="sf" localSheetId="4">BlankMacro1</definedName>
    <definedName name="sf" localSheetId="13">BlankMacro1</definedName>
    <definedName name="sf" localSheetId="28">BlankMacro1</definedName>
    <definedName name="sf" localSheetId="34">BlankMacro1</definedName>
    <definedName name="sf" localSheetId="35">BlankMacro1</definedName>
    <definedName name="sf" localSheetId="23">BlankMacro1</definedName>
    <definedName name="sf" localSheetId="46">BlankMacro1</definedName>
    <definedName name="sf" localSheetId="40">BlankMacro1</definedName>
    <definedName name="sf" localSheetId="3">BlankMacro1</definedName>
    <definedName name="sf" localSheetId="12">BlankMacro1</definedName>
    <definedName name="sf" localSheetId="15">BlankMacro1</definedName>
    <definedName name="sf" localSheetId="25">BlankMacro1</definedName>
    <definedName name="sf" localSheetId="26">BlankMacro1</definedName>
    <definedName name="sf" localSheetId="2">BlankMacro1</definedName>
    <definedName name="sf" localSheetId="44">BlankMacro1</definedName>
    <definedName name="sf" localSheetId="45">BlankMacro1</definedName>
    <definedName name="sf" localSheetId="50">BlankMacro1</definedName>
    <definedName name="sf" localSheetId="42">BlankMacro1</definedName>
    <definedName name="sf">BlankMacro1</definedName>
    <definedName name="sfee" localSheetId="14" hidden="1">#REF!</definedName>
    <definedName name="sfee" localSheetId="4" hidden="1">#REF!</definedName>
    <definedName name="sfee" localSheetId="13" hidden="1">#REF!</definedName>
    <definedName name="sfee" localSheetId="28" hidden="1">#REF!</definedName>
    <definedName name="sfee" localSheetId="34" hidden="1">#REF!</definedName>
    <definedName name="sfee" localSheetId="35" hidden="1">#REF!</definedName>
    <definedName name="sfee" localSheetId="46" hidden="1">#REF!</definedName>
    <definedName name="sfee" localSheetId="40" hidden="1">#REF!</definedName>
    <definedName name="sfee" localSheetId="25" hidden="1">#REF!</definedName>
    <definedName name="sfee" localSheetId="41" hidden="1">#REF!</definedName>
    <definedName name="sfee" localSheetId="26" hidden="1">#REF!</definedName>
    <definedName name="sfee" localSheetId="44" hidden="1">#REF!</definedName>
    <definedName name="sfee" localSheetId="45" hidden="1">#REF!</definedName>
    <definedName name="sfee" localSheetId="29" hidden="1">#REF!</definedName>
    <definedName name="sfee" localSheetId="42" hidden="1">#REF!</definedName>
    <definedName name="sfee" hidden="1">#REF!</definedName>
    <definedName name="SFFFFFWE" localSheetId="38">BlankMacro1</definedName>
    <definedName name="SFFFFFWE" localSheetId="19">BlankMacro1</definedName>
    <definedName name="SFFFFFWE" localSheetId="20">BlankMacro1</definedName>
    <definedName name="SFFFFFWE" localSheetId="14">BlankMacro1</definedName>
    <definedName name="SFFFFFWE" localSheetId="4">BlankMacro1</definedName>
    <definedName name="SFFFFFWE" localSheetId="13">BlankMacro1</definedName>
    <definedName name="SFFFFFWE" localSheetId="28">BlankMacro1</definedName>
    <definedName name="SFFFFFWE" localSheetId="34">BlankMacro1</definedName>
    <definedName name="SFFFFFWE" localSheetId="35">BlankMacro1</definedName>
    <definedName name="SFFFFFWE" localSheetId="23">BlankMacro1</definedName>
    <definedName name="SFFFFFWE" localSheetId="46">BlankMacro1</definedName>
    <definedName name="SFFFFFWE" localSheetId="40">BlankMacro1</definedName>
    <definedName name="SFFFFFWE" localSheetId="3">BlankMacro1</definedName>
    <definedName name="SFFFFFWE" localSheetId="12">BlankMacro1</definedName>
    <definedName name="SFFFFFWE" localSheetId="15">BlankMacro1</definedName>
    <definedName name="SFFFFFWE" localSheetId="25">BlankMacro1</definedName>
    <definedName name="SFFFFFWE" localSheetId="26">BlankMacro1</definedName>
    <definedName name="SFFFFFWE" localSheetId="2">BlankMacro1</definedName>
    <definedName name="SFFFFFWE" localSheetId="44">BlankMacro1</definedName>
    <definedName name="SFFFFFWE" localSheetId="45">BlankMacro1</definedName>
    <definedName name="SFFFFFWE" localSheetId="50">BlankMacro1</definedName>
    <definedName name="SFFFFFWE" localSheetId="42">BlankMacro1</definedName>
    <definedName name="SFFFFFWE">BlankMacro1</definedName>
    <definedName name="sfgs" localSheetId="38" hidden="1">{#N/A,#N/A,FALSE,"운반시간"}</definedName>
    <definedName name="sfgs" localSheetId="14" hidden="1">{#N/A,#N/A,FALSE,"운반시간"}</definedName>
    <definedName name="sfgs" localSheetId="4" hidden="1">{#N/A,#N/A,FALSE,"운반시간"}</definedName>
    <definedName name="sfgs" localSheetId="13" hidden="1">{#N/A,#N/A,FALSE,"운반시간"}</definedName>
    <definedName name="sfgs" localSheetId="28" hidden="1">{#N/A,#N/A,FALSE,"운반시간"}</definedName>
    <definedName name="sfgs" localSheetId="34" hidden="1">{#N/A,#N/A,FALSE,"운반시간"}</definedName>
    <definedName name="sfgs" localSheetId="35" hidden="1">{#N/A,#N/A,FALSE,"운반시간"}</definedName>
    <definedName name="sfgs" localSheetId="25" hidden="1">{#N/A,#N/A,FALSE,"운반시간"}</definedName>
    <definedName name="sfgs" localSheetId="41" hidden="1">{#N/A,#N/A,FALSE,"운반시간"}</definedName>
    <definedName name="sfgs" localSheetId="26" hidden="1">{#N/A,#N/A,FALSE,"운반시간"}</definedName>
    <definedName name="sfgs" localSheetId="45" hidden="1">{#N/A,#N/A,FALSE,"운반시간"}</definedName>
    <definedName name="sfgs" localSheetId="50" hidden="1">{#N/A,#N/A,FALSE,"운반시간"}</definedName>
    <definedName name="sfgs" localSheetId="29" hidden="1">{#N/A,#N/A,FALSE,"운반시간"}</definedName>
    <definedName name="sfgs" localSheetId="42" hidden="1">{#N/A,#N/A,FALSE,"운반시간"}</definedName>
    <definedName name="sfgs" hidden="1">{#N/A,#N/A,FALSE,"운반시간"}</definedName>
    <definedName name="sfgsh" localSheetId="38" hidden="1">{#N/A,#N/A,FALSE,"배수1"}</definedName>
    <definedName name="sfgsh" localSheetId="14" hidden="1">{#N/A,#N/A,FALSE,"배수1"}</definedName>
    <definedName name="sfgsh" localSheetId="4" hidden="1">{#N/A,#N/A,FALSE,"배수1"}</definedName>
    <definedName name="sfgsh" localSheetId="13" hidden="1">{#N/A,#N/A,FALSE,"배수1"}</definedName>
    <definedName name="sfgsh" localSheetId="28" hidden="1">{#N/A,#N/A,FALSE,"배수1"}</definedName>
    <definedName name="sfgsh" localSheetId="34" hidden="1">{#N/A,#N/A,FALSE,"배수1"}</definedName>
    <definedName name="sfgsh" localSheetId="35" hidden="1">{#N/A,#N/A,FALSE,"배수1"}</definedName>
    <definedName name="sfgsh" localSheetId="25" hidden="1">{#N/A,#N/A,FALSE,"배수1"}</definedName>
    <definedName name="sfgsh" localSheetId="41" hidden="1">{#N/A,#N/A,FALSE,"배수1"}</definedName>
    <definedName name="sfgsh" localSheetId="26" hidden="1">{#N/A,#N/A,FALSE,"배수1"}</definedName>
    <definedName name="sfgsh" localSheetId="45" hidden="1">{#N/A,#N/A,FALSE,"배수1"}</definedName>
    <definedName name="sfgsh" localSheetId="50" hidden="1">{#N/A,#N/A,FALSE,"배수1"}</definedName>
    <definedName name="sfgsh" localSheetId="29" hidden="1">{#N/A,#N/A,FALSE,"배수1"}</definedName>
    <definedName name="sfgsh" localSheetId="42" hidden="1">{#N/A,#N/A,FALSE,"배수1"}</definedName>
    <definedName name="sfgsh" hidden="1">{#N/A,#N/A,FALSE,"배수1"}</definedName>
    <definedName name="sgfds" localSheetId="38" hidden="1">{#N/A,#N/A,FALSE,"운반시간"}</definedName>
    <definedName name="sgfds" localSheetId="14" hidden="1">{#N/A,#N/A,FALSE,"운반시간"}</definedName>
    <definedName name="sgfds" localSheetId="4" hidden="1">{#N/A,#N/A,FALSE,"운반시간"}</definedName>
    <definedName name="sgfds" localSheetId="13" hidden="1">{#N/A,#N/A,FALSE,"운반시간"}</definedName>
    <definedName name="sgfds" localSheetId="28" hidden="1">{#N/A,#N/A,FALSE,"운반시간"}</definedName>
    <definedName name="sgfds" localSheetId="34" hidden="1">{#N/A,#N/A,FALSE,"운반시간"}</definedName>
    <definedName name="sgfds" localSheetId="35" hidden="1">{#N/A,#N/A,FALSE,"운반시간"}</definedName>
    <definedName name="sgfds" localSheetId="25" hidden="1">{#N/A,#N/A,FALSE,"운반시간"}</definedName>
    <definedName name="sgfds" localSheetId="41" hidden="1">{#N/A,#N/A,FALSE,"운반시간"}</definedName>
    <definedName name="sgfds" localSheetId="26" hidden="1">{#N/A,#N/A,FALSE,"운반시간"}</definedName>
    <definedName name="sgfds" localSheetId="45" hidden="1">{#N/A,#N/A,FALSE,"운반시간"}</definedName>
    <definedName name="sgfds" localSheetId="50" hidden="1">{#N/A,#N/A,FALSE,"운반시간"}</definedName>
    <definedName name="sgfds" localSheetId="29" hidden="1">{#N/A,#N/A,FALSE,"운반시간"}</definedName>
    <definedName name="sgfds" localSheetId="42" hidden="1">{#N/A,#N/A,FALSE,"운반시간"}</definedName>
    <definedName name="sgfds" hidden="1">{#N/A,#N/A,FALSE,"운반시간"}</definedName>
    <definedName name="sgfsgsg" localSheetId="38" hidden="1">{#N/A,#N/A,FALSE,"골재소요량";#N/A,#N/A,FALSE,"골재소요량"}</definedName>
    <definedName name="sgfsgsg" localSheetId="14" hidden="1">{#N/A,#N/A,FALSE,"골재소요량";#N/A,#N/A,FALSE,"골재소요량"}</definedName>
    <definedName name="sgfsgsg" localSheetId="4" hidden="1">{#N/A,#N/A,FALSE,"골재소요량";#N/A,#N/A,FALSE,"골재소요량"}</definedName>
    <definedName name="sgfsgsg" localSheetId="13" hidden="1">{#N/A,#N/A,FALSE,"골재소요량";#N/A,#N/A,FALSE,"골재소요량"}</definedName>
    <definedName name="sgfsgsg" localSheetId="28" hidden="1">{#N/A,#N/A,FALSE,"골재소요량";#N/A,#N/A,FALSE,"골재소요량"}</definedName>
    <definedName name="sgfsgsg" localSheetId="34" hidden="1">{#N/A,#N/A,FALSE,"골재소요량";#N/A,#N/A,FALSE,"골재소요량"}</definedName>
    <definedName name="sgfsgsg" localSheetId="35" hidden="1">{#N/A,#N/A,FALSE,"골재소요량";#N/A,#N/A,FALSE,"골재소요량"}</definedName>
    <definedName name="sgfsgsg" localSheetId="25" hidden="1">{#N/A,#N/A,FALSE,"골재소요량";#N/A,#N/A,FALSE,"골재소요량"}</definedName>
    <definedName name="sgfsgsg" localSheetId="41" hidden="1">{#N/A,#N/A,FALSE,"골재소요량";#N/A,#N/A,FALSE,"골재소요량"}</definedName>
    <definedName name="sgfsgsg" localSheetId="26" hidden="1">{#N/A,#N/A,FALSE,"골재소요량";#N/A,#N/A,FALSE,"골재소요량"}</definedName>
    <definedName name="sgfsgsg" localSheetId="45" hidden="1">{#N/A,#N/A,FALSE,"골재소요량";#N/A,#N/A,FALSE,"골재소요량"}</definedName>
    <definedName name="sgfsgsg" localSheetId="50" hidden="1">{#N/A,#N/A,FALSE,"골재소요량";#N/A,#N/A,FALSE,"골재소요량"}</definedName>
    <definedName name="sgfsgsg" localSheetId="29" hidden="1">{#N/A,#N/A,FALSE,"골재소요량";#N/A,#N/A,FALSE,"골재소요량"}</definedName>
    <definedName name="sgfsgsg" localSheetId="42" hidden="1">{#N/A,#N/A,FALSE,"골재소요량";#N/A,#N/A,FALSE,"골재소요량"}</definedName>
    <definedName name="sgfsgsg" hidden="1">{#N/A,#N/A,FALSE,"골재소요량";#N/A,#N/A,FALSE,"골재소요량"}</definedName>
    <definedName name="sgge" localSheetId="38">BlankMacro1</definedName>
    <definedName name="sgge" localSheetId="19">BlankMacro1</definedName>
    <definedName name="sgge" localSheetId="20">BlankMacro1</definedName>
    <definedName name="sgge" localSheetId="14">BlankMacro1</definedName>
    <definedName name="sgge" localSheetId="4">BlankMacro1</definedName>
    <definedName name="sgge" localSheetId="13">BlankMacro1</definedName>
    <definedName name="sgge" localSheetId="28">BlankMacro1</definedName>
    <definedName name="sgge" localSheetId="34">BlankMacro1</definedName>
    <definedName name="sgge" localSheetId="35">BlankMacro1</definedName>
    <definedName name="sgge" localSheetId="23">BlankMacro1</definedName>
    <definedName name="sgge" localSheetId="46">BlankMacro1</definedName>
    <definedName name="sgge" localSheetId="40">BlankMacro1</definedName>
    <definedName name="sgge" localSheetId="3">BlankMacro1</definedName>
    <definedName name="sgge" localSheetId="12">BlankMacro1</definedName>
    <definedName name="sgge" localSheetId="15">BlankMacro1</definedName>
    <definedName name="sgge" localSheetId="25">BlankMacro1</definedName>
    <definedName name="sgge" localSheetId="26">BlankMacro1</definedName>
    <definedName name="sgge" localSheetId="2">BlankMacro1</definedName>
    <definedName name="sgge" localSheetId="44">BlankMacro1</definedName>
    <definedName name="sgge" localSheetId="45">BlankMacro1</definedName>
    <definedName name="sgge" localSheetId="50">BlankMacro1</definedName>
    <definedName name="sgge" localSheetId="42">BlankMacro1</definedName>
    <definedName name="sgge">BlankMacro1</definedName>
    <definedName name="SH10L" localSheetId="38">[1]INPUT!#REF!</definedName>
    <definedName name="SH10L" localSheetId="14">[1]INPUT!#REF!</definedName>
    <definedName name="SH10L" localSheetId="4">[1]INPUT!#REF!</definedName>
    <definedName name="SH10L" localSheetId="13">[1]INPUT!#REF!</definedName>
    <definedName name="SH10L" localSheetId="28">[1]INPUT!#REF!</definedName>
    <definedName name="SH10L" localSheetId="35">[1]INPUT!#REF!</definedName>
    <definedName name="SH10L" localSheetId="46">[1]INPUT!#REF!</definedName>
    <definedName name="SH10L" localSheetId="40">[1]INPUT!#REF!</definedName>
    <definedName name="SH10L" localSheetId="3">[1]INPUT!#REF!</definedName>
    <definedName name="SH10L" localSheetId="12">[1]INPUT!#REF!</definedName>
    <definedName name="SH10L" localSheetId="15">[1]INPUT!#REF!</definedName>
    <definedName name="SH10L" localSheetId="44">[1]INPUT!#REF!</definedName>
    <definedName name="SH10L" localSheetId="45">[1]INPUT!#REF!</definedName>
    <definedName name="SH10L" localSheetId="50">[1]INPUT!#REF!</definedName>
    <definedName name="SH10L" localSheetId="43">[1]INPUT!#REF!</definedName>
    <definedName name="SH10L" localSheetId="42">[1]INPUT!#REF!</definedName>
    <definedName name="SH10L">[1]INPUT!#REF!</definedName>
    <definedName name="SH10R" localSheetId="14">[1]INPUT!#REF!</definedName>
    <definedName name="SH10R" localSheetId="4">[1]INPUT!#REF!</definedName>
    <definedName name="SH10R" localSheetId="13">[1]INPUT!#REF!</definedName>
    <definedName name="SH10R" localSheetId="35">[1]INPUT!#REF!</definedName>
    <definedName name="SH10R" localSheetId="46">[1]INPUT!#REF!</definedName>
    <definedName name="SH10R" localSheetId="40">[1]INPUT!#REF!</definedName>
    <definedName name="SH10R" localSheetId="3">[1]INPUT!#REF!</definedName>
    <definedName name="SH10R" localSheetId="12">[1]INPUT!#REF!</definedName>
    <definedName name="SH10R" localSheetId="15">[1]INPUT!#REF!</definedName>
    <definedName name="SH10R" localSheetId="44">[1]INPUT!#REF!</definedName>
    <definedName name="SH10R" localSheetId="43">[1]INPUT!#REF!</definedName>
    <definedName name="SH10R" localSheetId="42">[1]INPUT!#REF!</definedName>
    <definedName name="SH10R">[1]INPUT!#REF!</definedName>
    <definedName name="SH3L" localSheetId="4">[1]INPUT!#REF!</definedName>
    <definedName name="SH3L" localSheetId="13">[1]INPUT!#REF!</definedName>
    <definedName name="SH3L" localSheetId="35">[1]INPUT!#REF!</definedName>
    <definedName name="SH3L" localSheetId="46">[1]INPUT!#REF!</definedName>
    <definedName name="SH3L" localSheetId="40">[1]INPUT!#REF!</definedName>
    <definedName name="SH3L" localSheetId="3">[1]INPUT!#REF!</definedName>
    <definedName name="SH3L" localSheetId="12">[1]INPUT!#REF!</definedName>
    <definedName name="SH3L" localSheetId="15">[1]INPUT!#REF!</definedName>
    <definedName name="SH3L" localSheetId="44">[1]INPUT!#REF!</definedName>
    <definedName name="SH3L" localSheetId="43">[1]INPUT!#REF!</definedName>
    <definedName name="SH3L" localSheetId="42">[1]INPUT!#REF!</definedName>
    <definedName name="SH3L">[1]INPUT!#REF!</definedName>
    <definedName name="SH3R" localSheetId="4">[1]INPUT!#REF!</definedName>
    <definedName name="SH3R" localSheetId="13">[1]INPUT!#REF!</definedName>
    <definedName name="SH3R" localSheetId="35">[1]INPUT!#REF!</definedName>
    <definedName name="SH3R" localSheetId="46">[1]INPUT!#REF!</definedName>
    <definedName name="SH3R" localSheetId="40">[1]INPUT!#REF!</definedName>
    <definedName name="SH3R" localSheetId="3">[1]INPUT!#REF!</definedName>
    <definedName name="SH3R" localSheetId="12">[1]INPUT!#REF!</definedName>
    <definedName name="SH3R" localSheetId="15">[1]INPUT!#REF!</definedName>
    <definedName name="SH3R" localSheetId="44">[1]INPUT!#REF!</definedName>
    <definedName name="SH3R" localSheetId="43">[1]INPUT!#REF!</definedName>
    <definedName name="SH3R" localSheetId="42">[1]INPUT!#REF!</definedName>
    <definedName name="SH3R">[1]INPUT!#REF!</definedName>
    <definedName name="SH4L" localSheetId="4">[1]INPUT!#REF!</definedName>
    <definedName name="SH4L" localSheetId="13">[1]INPUT!#REF!</definedName>
    <definedName name="SH4L" localSheetId="35">[1]INPUT!#REF!</definedName>
    <definedName name="SH4L" localSheetId="46">[1]INPUT!#REF!</definedName>
    <definedName name="SH4L" localSheetId="40">[1]INPUT!#REF!</definedName>
    <definedName name="SH4L" localSheetId="3">[1]INPUT!#REF!</definedName>
    <definedName name="SH4L" localSheetId="12">[1]INPUT!#REF!</definedName>
    <definedName name="SH4L" localSheetId="15">[1]INPUT!#REF!</definedName>
    <definedName name="SH4L" localSheetId="44">[1]INPUT!#REF!</definedName>
    <definedName name="SH4L" localSheetId="43">[1]INPUT!#REF!</definedName>
    <definedName name="SH4L" localSheetId="42">[1]INPUT!#REF!</definedName>
    <definedName name="SH4L">[1]INPUT!#REF!</definedName>
    <definedName name="SH4R" localSheetId="4">[1]INPUT!#REF!</definedName>
    <definedName name="SH4R" localSheetId="13">[1]INPUT!#REF!</definedName>
    <definedName name="SH4R" localSheetId="35">[1]INPUT!#REF!</definedName>
    <definedName name="SH4R" localSheetId="46">[1]INPUT!#REF!</definedName>
    <definedName name="SH4R" localSheetId="40">[1]INPUT!#REF!</definedName>
    <definedName name="SH4R" localSheetId="3">[1]INPUT!#REF!</definedName>
    <definedName name="SH4R" localSheetId="12">[1]INPUT!#REF!</definedName>
    <definedName name="SH4R" localSheetId="15">[1]INPUT!#REF!</definedName>
    <definedName name="SH4R" localSheetId="44">[1]INPUT!#REF!</definedName>
    <definedName name="SH4R" localSheetId="43">[1]INPUT!#REF!</definedName>
    <definedName name="SH4R" localSheetId="42">[1]INPUT!#REF!</definedName>
    <definedName name="SH4R">[1]INPUT!#REF!</definedName>
    <definedName name="SH5L" localSheetId="4">[1]INPUT!#REF!</definedName>
    <definedName name="SH5L" localSheetId="13">[1]INPUT!#REF!</definedName>
    <definedName name="SH5L" localSheetId="35">[1]INPUT!#REF!</definedName>
    <definedName name="SH5L" localSheetId="46">[1]INPUT!#REF!</definedName>
    <definedName name="SH5L" localSheetId="40">[1]INPUT!#REF!</definedName>
    <definedName name="SH5L" localSheetId="3">[1]INPUT!#REF!</definedName>
    <definedName name="SH5L" localSheetId="12">[1]INPUT!#REF!</definedName>
    <definedName name="SH5L" localSheetId="15">[1]INPUT!#REF!</definedName>
    <definedName name="SH5L" localSheetId="44">[1]INPUT!#REF!</definedName>
    <definedName name="SH5L" localSheetId="43">[1]INPUT!#REF!</definedName>
    <definedName name="SH5L" localSheetId="42">[1]INPUT!#REF!</definedName>
    <definedName name="SH5L">[1]INPUT!#REF!</definedName>
    <definedName name="SH5R" localSheetId="4">[1]INPUT!#REF!</definedName>
    <definedName name="SH5R" localSheetId="13">[1]INPUT!#REF!</definedName>
    <definedName name="SH5R" localSheetId="35">[1]INPUT!#REF!</definedName>
    <definedName name="SH5R" localSheetId="46">[1]INPUT!#REF!</definedName>
    <definedName name="SH5R" localSheetId="40">[1]INPUT!#REF!</definedName>
    <definedName name="SH5R" localSheetId="3">[1]INPUT!#REF!</definedName>
    <definedName name="SH5R" localSheetId="12">[1]INPUT!#REF!</definedName>
    <definedName name="SH5R" localSheetId="15">[1]INPUT!#REF!</definedName>
    <definedName name="SH5R" localSheetId="44">[1]INPUT!#REF!</definedName>
    <definedName name="SH5R" localSheetId="43">[1]INPUT!#REF!</definedName>
    <definedName name="SH5R" localSheetId="42">[1]INPUT!#REF!</definedName>
    <definedName name="SH5R">[1]INPUT!#REF!</definedName>
    <definedName name="SH6L" localSheetId="4">[1]INPUT!#REF!</definedName>
    <definedName name="SH6L" localSheetId="13">[1]INPUT!#REF!</definedName>
    <definedName name="SH6L" localSheetId="35">[1]INPUT!#REF!</definedName>
    <definedName name="SH6L" localSheetId="46">[1]INPUT!#REF!</definedName>
    <definedName name="SH6L" localSheetId="40">[1]INPUT!#REF!</definedName>
    <definedName name="SH6L" localSheetId="3">[1]INPUT!#REF!</definedName>
    <definedName name="SH6L" localSheetId="12">[1]INPUT!#REF!</definedName>
    <definedName name="SH6L" localSheetId="15">[1]INPUT!#REF!</definedName>
    <definedName name="SH6L" localSheetId="44">[1]INPUT!#REF!</definedName>
    <definedName name="SH6L" localSheetId="43">[1]INPUT!#REF!</definedName>
    <definedName name="SH6L" localSheetId="42">[1]INPUT!#REF!</definedName>
    <definedName name="SH6L">[1]INPUT!#REF!</definedName>
    <definedName name="SH6R" localSheetId="4">[1]INPUT!#REF!</definedName>
    <definedName name="SH6R" localSheetId="13">[1]INPUT!#REF!</definedName>
    <definedName name="SH6R" localSheetId="35">[1]INPUT!#REF!</definedName>
    <definedName name="SH6R" localSheetId="46">[1]INPUT!#REF!</definedName>
    <definedName name="SH6R" localSheetId="40">[1]INPUT!#REF!</definedName>
    <definedName name="SH6R" localSheetId="3">[1]INPUT!#REF!</definedName>
    <definedName name="SH6R" localSheetId="12">[1]INPUT!#REF!</definedName>
    <definedName name="SH6R" localSheetId="15">[1]INPUT!#REF!</definedName>
    <definedName name="SH6R" localSheetId="44">[1]INPUT!#REF!</definedName>
    <definedName name="SH6R" localSheetId="43">[1]INPUT!#REF!</definedName>
    <definedName name="SH6R" localSheetId="42">[1]INPUT!#REF!</definedName>
    <definedName name="SH6R">[1]INPUT!#REF!</definedName>
    <definedName name="SH7L" localSheetId="4">[1]INPUT!#REF!</definedName>
    <definedName name="SH7L" localSheetId="13">[1]INPUT!#REF!</definedName>
    <definedName name="SH7L" localSheetId="35">[1]INPUT!#REF!</definedName>
    <definedName name="SH7L" localSheetId="46">[1]INPUT!#REF!</definedName>
    <definedName name="SH7L" localSheetId="40">[1]INPUT!#REF!</definedName>
    <definedName name="SH7L" localSheetId="3">[1]INPUT!#REF!</definedName>
    <definedName name="SH7L" localSheetId="12">[1]INPUT!#REF!</definedName>
    <definedName name="SH7L" localSheetId="15">[1]INPUT!#REF!</definedName>
    <definedName name="SH7L" localSheetId="44">[1]INPUT!#REF!</definedName>
    <definedName name="SH7L" localSheetId="43">[1]INPUT!#REF!</definedName>
    <definedName name="SH7L" localSheetId="42">[1]INPUT!#REF!</definedName>
    <definedName name="SH7L">[1]INPUT!#REF!</definedName>
    <definedName name="SH7R" localSheetId="4">[1]INPUT!#REF!</definedName>
    <definedName name="SH7R" localSheetId="13">[1]INPUT!#REF!</definedName>
    <definedName name="SH7R" localSheetId="35">[1]INPUT!#REF!</definedName>
    <definedName name="SH7R" localSheetId="46">[1]INPUT!#REF!</definedName>
    <definedName name="SH7R" localSheetId="40">[1]INPUT!#REF!</definedName>
    <definedName name="SH7R" localSheetId="3">[1]INPUT!#REF!</definedName>
    <definedName name="SH7R" localSheetId="12">[1]INPUT!#REF!</definedName>
    <definedName name="SH7R" localSheetId="15">[1]INPUT!#REF!</definedName>
    <definedName name="SH7R" localSheetId="44">[1]INPUT!#REF!</definedName>
    <definedName name="SH7R" localSheetId="43">[1]INPUT!#REF!</definedName>
    <definedName name="SH7R" localSheetId="42">[1]INPUT!#REF!</definedName>
    <definedName name="SH7R">[1]INPUT!#REF!</definedName>
    <definedName name="SH8L" localSheetId="4">[1]INPUT!#REF!</definedName>
    <definedName name="SH8L" localSheetId="13">[1]INPUT!#REF!</definedName>
    <definedName name="SH8L" localSheetId="35">[1]INPUT!#REF!</definedName>
    <definedName name="SH8L" localSheetId="46">[1]INPUT!#REF!</definedName>
    <definedName name="SH8L" localSheetId="40">[1]INPUT!#REF!</definedName>
    <definedName name="SH8L" localSheetId="3">[1]INPUT!#REF!</definedName>
    <definedName name="SH8L" localSheetId="12">[1]INPUT!#REF!</definedName>
    <definedName name="SH8L" localSheetId="15">[1]INPUT!#REF!</definedName>
    <definedName name="SH8L" localSheetId="44">[1]INPUT!#REF!</definedName>
    <definedName name="SH8L" localSheetId="43">[1]INPUT!#REF!</definedName>
    <definedName name="SH8L" localSheetId="42">[1]INPUT!#REF!</definedName>
    <definedName name="SH8L">[1]INPUT!#REF!</definedName>
    <definedName name="SH8R" localSheetId="4">[1]INPUT!#REF!</definedName>
    <definedName name="SH8R" localSheetId="13">[1]INPUT!#REF!</definedName>
    <definedName name="SH8R" localSheetId="35">[1]INPUT!#REF!</definedName>
    <definedName name="SH8R" localSheetId="46">[1]INPUT!#REF!</definedName>
    <definedName name="SH8R" localSheetId="40">[1]INPUT!#REF!</definedName>
    <definedName name="SH8R" localSheetId="3">[1]INPUT!#REF!</definedName>
    <definedName name="SH8R" localSheetId="12">[1]INPUT!#REF!</definedName>
    <definedName name="SH8R" localSheetId="15">[1]INPUT!#REF!</definedName>
    <definedName name="SH8R" localSheetId="44">[1]INPUT!#REF!</definedName>
    <definedName name="SH8R" localSheetId="43">[1]INPUT!#REF!</definedName>
    <definedName name="SH8R" localSheetId="42">[1]INPUT!#REF!</definedName>
    <definedName name="SH8R">[1]INPUT!#REF!</definedName>
    <definedName name="SH9L" localSheetId="4">[1]INPUT!#REF!</definedName>
    <definedName name="SH9L" localSheetId="13">[1]INPUT!#REF!</definedName>
    <definedName name="SH9L" localSheetId="35">[1]INPUT!#REF!</definedName>
    <definedName name="SH9L" localSheetId="46">[1]INPUT!#REF!</definedName>
    <definedName name="SH9L" localSheetId="40">[1]INPUT!#REF!</definedName>
    <definedName name="SH9L" localSheetId="3">[1]INPUT!#REF!</definedName>
    <definedName name="SH9L" localSheetId="12">[1]INPUT!#REF!</definedName>
    <definedName name="SH9L" localSheetId="15">[1]INPUT!#REF!</definedName>
    <definedName name="SH9L" localSheetId="44">[1]INPUT!#REF!</definedName>
    <definedName name="SH9L" localSheetId="43">[1]INPUT!#REF!</definedName>
    <definedName name="SH9L" localSheetId="42">[1]INPUT!#REF!</definedName>
    <definedName name="SH9L">[1]INPUT!#REF!</definedName>
    <definedName name="SH9R" localSheetId="4">[1]INPUT!#REF!</definedName>
    <definedName name="SH9R" localSheetId="13">[1]INPUT!#REF!</definedName>
    <definedName name="SH9R" localSheetId="35">[1]INPUT!#REF!</definedName>
    <definedName name="SH9R" localSheetId="46">[1]INPUT!#REF!</definedName>
    <definedName name="SH9R" localSheetId="40">[1]INPUT!#REF!</definedName>
    <definedName name="SH9R" localSheetId="3">[1]INPUT!#REF!</definedName>
    <definedName name="SH9R" localSheetId="12">[1]INPUT!#REF!</definedName>
    <definedName name="SH9R" localSheetId="15">[1]INPUT!#REF!</definedName>
    <definedName name="SH9R" localSheetId="44">[1]INPUT!#REF!</definedName>
    <definedName name="SH9R" localSheetId="43">[1]INPUT!#REF!</definedName>
    <definedName name="SH9R" localSheetId="42">[1]INPUT!#REF!</definedName>
    <definedName name="SH9R">[1]INPUT!#REF!</definedName>
    <definedName name="SHHS" localSheetId="43">#REF!</definedName>
    <definedName name="SHO" localSheetId="4">[13]법면블럭!#REF!</definedName>
    <definedName name="SHO" localSheetId="13">[13]법면블럭!#REF!</definedName>
    <definedName name="SHO" localSheetId="28">#REF!</definedName>
    <definedName name="SHO" localSheetId="35">#REF!</definedName>
    <definedName name="SHO" localSheetId="40">#REF!</definedName>
    <definedName name="SHO" localSheetId="25">#REF!</definedName>
    <definedName name="SHO" localSheetId="26">[14]법면블럭!#REF!</definedName>
    <definedName name="SHO" localSheetId="44">#REF!</definedName>
    <definedName name="SHO" localSheetId="42">#REF!</definedName>
    <definedName name="SHO">#REF!</definedName>
    <definedName name="SHOE10L" localSheetId="4">[26]INPUT!#REF!</definedName>
    <definedName name="SHOE10L" localSheetId="13">[26]INPUT!#REF!</definedName>
    <definedName name="SHOE10L" localSheetId="35">[26]INPUT!#REF!</definedName>
    <definedName name="SHOE10L" localSheetId="46">[26]INPUT!#REF!</definedName>
    <definedName name="SHOE10L" localSheetId="40">[26]INPUT!#REF!</definedName>
    <definedName name="SHOE10L" localSheetId="3">[26]INPUT!#REF!</definedName>
    <definedName name="SHOE10L" localSheetId="12">[26]INPUT!#REF!</definedName>
    <definedName name="SHOE10L" localSheetId="15">[26]INPUT!#REF!</definedName>
    <definedName name="SHOE10L" localSheetId="44">[26]INPUT!#REF!</definedName>
    <definedName name="SHOE10L" localSheetId="43">[26]INPUT!#REF!</definedName>
    <definedName name="SHOE10L" localSheetId="42">[26]INPUT!#REF!</definedName>
    <definedName name="SHOE10L">[26]INPUT!#REF!</definedName>
    <definedName name="SHOE10R" localSheetId="4">[26]INPUT!#REF!</definedName>
    <definedName name="SHOE10R" localSheetId="13">[26]INPUT!#REF!</definedName>
    <definedName name="SHOE10R" localSheetId="35">[26]INPUT!#REF!</definedName>
    <definedName name="SHOE10R" localSheetId="46">[26]INPUT!#REF!</definedName>
    <definedName name="SHOE10R" localSheetId="40">[26]INPUT!#REF!</definedName>
    <definedName name="SHOE10R" localSheetId="3">[26]INPUT!#REF!</definedName>
    <definedName name="SHOE10R" localSheetId="12">[26]INPUT!#REF!</definedName>
    <definedName name="SHOE10R" localSheetId="15">[26]INPUT!#REF!</definedName>
    <definedName name="SHOE10R" localSheetId="44">[26]INPUT!#REF!</definedName>
    <definedName name="SHOE10R" localSheetId="43">[26]INPUT!#REF!</definedName>
    <definedName name="SHOE10R" localSheetId="42">[26]INPUT!#REF!</definedName>
    <definedName name="SHOE10R">[26]INPUT!#REF!</definedName>
    <definedName name="SHOE3L" localSheetId="4">[26]INPUT!#REF!</definedName>
    <definedName name="SHOE3L" localSheetId="13">[26]INPUT!#REF!</definedName>
    <definedName name="SHOE3L" localSheetId="35">[26]INPUT!#REF!</definedName>
    <definedName name="SHOE3L" localSheetId="46">[26]INPUT!#REF!</definedName>
    <definedName name="SHOE3L" localSheetId="40">[26]INPUT!#REF!</definedName>
    <definedName name="SHOE3L" localSheetId="3">[26]INPUT!#REF!</definedName>
    <definedName name="SHOE3L" localSheetId="12">[26]INPUT!#REF!</definedName>
    <definedName name="SHOE3L" localSheetId="15">[26]INPUT!#REF!</definedName>
    <definedName name="SHOE3L" localSheetId="44">[26]INPUT!#REF!</definedName>
    <definedName name="SHOE3L" localSheetId="43">[26]INPUT!#REF!</definedName>
    <definedName name="SHOE3L" localSheetId="42">[26]INPUT!#REF!</definedName>
    <definedName name="SHOE3L">[26]INPUT!#REF!</definedName>
    <definedName name="SHOE3R" localSheetId="4">[26]INPUT!#REF!</definedName>
    <definedName name="SHOE3R" localSheetId="13">[26]INPUT!#REF!</definedName>
    <definedName name="SHOE3R" localSheetId="35">[26]INPUT!#REF!</definedName>
    <definedName name="SHOE3R" localSheetId="46">[26]INPUT!#REF!</definedName>
    <definedName name="SHOE3R" localSheetId="40">[26]INPUT!#REF!</definedName>
    <definedName name="SHOE3R" localSheetId="3">[26]INPUT!#REF!</definedName>
    <definedName name="SHOE3R" localSheetId="12">[26]INPUT!#REF!</definedName>
    <definedName name="SHOE3R" localSheetId="15">[26]INPUT!#REF!</definedName>
    <definedName name="SHOE3R" localSheetId="44">[26]INPUT!#REF!</definedName>
    <definedName name="SHOE3R" localSheetId="43">[26]INPUT!#REF!</definedName>
    <definedName name="SHOE3R" localSheetId="42">[26]INPUT!#REF!</definedName>
    <definedName name="SHOE3R">[26]INPUT!#REF!</definedName>
    <definedName name="SHOE4L" localSheetId="4">[26]INPUT!#REF!</definedName>
    <definedName name="SHOE4L" localSheetId="13">[26]INPUT!#REF!</definedName>
    <definedName name="SHOE4L" localSheetId="35">[26]INPUT!#REF!</definedName>
    <definedName name="SHOE4L" localSheetId="46">[26]INPUT!#REF!</definedName>
    <definedName name="SHOE4L" localSheetId="40">[26]INPUT!#REF!</definedName>
    <definedName name="SHOE4L" localSheetId="3">[26]INPUT!#REF!</definedName>
    <definedName name="SHOE4L" localSheetId="12">[26]INPUT!#REF!</definedName>
    <definedName name="SHOE4L" localSheetId="15">[26]INPUT!#REF!</definedName>
    <definedName name="SHOE4L" localSheetId="44">[26]INPUT!#REF!</definedName>
    <definedName name="SHOE4L" localSheetId="43">[26]INPUT!#REF!</definedName>
    <definedName name="SHOE4L" localSheetId="42">[26]INPUT!#REF!</definedName>
    <definedName name="SHOE4L">[26]INPUT!#REF!</definedName>
    <definedName name="SHOE4R" localSheetId="4">[26]INPUT!#REF!</definedName>
    <definedName name="SHOE4R" localSheetId="13">[26]INPUT!#REF!</definedName>
    <definedName name="SHOE4R" localSheetId="35">[26]INPUT!#REF!</definedName>
    <definedName name="SHOE4R" localSheetId="46">[26]INPUT!#REF!</definedName>
    <definedName name="SHOE4R" localSheetId="40">[26]INPUT!#REF!</definedName>
    <definedName name="SHOE4R" localSheetId="3">[26]INPUT!#REF!</definedName>
    <definedName name="SHOE4R" localSheetId="12">[26]INPUT!#REF!</definedName>
    <definedName name="SHOE4R" localSheetId="15">[26]INPUT!#REF!</definedName>
    <definedName name="SHOE4R" localSheetId="44">[26]INPUT!#REF!</definedName>
    <definedName name="SHOE4R" localSheetId="43">[26]INPUT!#REF!</definedName>
    <definedName name="SHOE4R" localSheetId="42">[26]INPUT!#REF!</definedName>
    <definedName name="SHOE4R">[26]INPUT!#REF!</definedName>
    <definedName name="SHOE5L" localSheetId="4">[26]INPUT!#REF!</definedName>
    <definedName name="SHOE5L" localSheetId="13">[26]INPUT!#REF!</definedName>
    <definedName name="SHOE5L" localSheetId="35">[26]INPUT!#REF!</definedName>
    <definedName name="SHOE5L" localSheetId="46">[26]INPUT!#REF!</definedName>
    <definedName name="SHOE5L" localSheetId="40">[26]INPUT!#REF!</definedName>
    <definedName name="SHOE5L" localSheetId="3">[26]INPUT!#REF!</definedName>
    <definedName name="SHOE5L" localSheetId="12">[26]INPUT!#REF!</definedName>
    <definedName name="SHOE5L" localSheetId="15">[26]INPUT!#REF!</definedName>
    <definedName name="SHOE5L" localSheetId="44">[26]INPUT!#REF!</definedName>
    <definedName name="SHOE5L" localSheetId="43">[26]INPUT!#REF!</definedName>
    <definedName name="SHOE5L" localSheetId="42">[26]INPUT!#REF!</definedName>
    <definedName name="SHOE5L">[26]INPUT!#REF!</definedName>
    <definedName name="SHOE5R" localSheetId="4">[26]INPUT!#REF!</definedName>
    <definedName name="SHOE5R" localSheetId="13">[26]INPUT!#REF!</definedName>
    <definedName name="SHOE5R" localSheetId="35">[26]INPUT!#REF!</definedName>
    <definedName name="SHOE5R" localSheetId="46">[26]INPUT!#REF!</definedName>
    <definedName name="SHOE5R" localSheetId="40">[26]INPUT!#REF!</definedName>
    <definedName name="SHOE5R" localSheetId="3">[26]INPUT!#REF!</definedName>
    <definedName name="SHOE5R" localSheetId="12">[26]INPUT!#REF!</definedName>
    <definedName name="SHOE5R" localSheetId="15">[26]INPUT!#REF!</definedName>
    <definedName name="SHOE5R" localSheetId="44">[26]INPUT!#REF!</definedName>
    <definedName name="SHOE5R" localSheetId="43">[26]INPUT!#REF!</definedName>
    <definedName name="SHOE5R" localSheetId="42">[26]INPUT!#REF!</definedName>
    <definedName name="SHOE5R">[26]INPUT!#REF!</definedName>
    <definedName name="SHOE6L" localSheetId="4">[26]INPUT!#REF!</definedName>
    <definedName name="SHOE6L" localSheetId="13">[26]INPUT!#REF!</definedName>
    <definedName name="SHOE6L" localSheetId="35">[26]INPUT!#REF!</definedName>
    <definedName name="SHOE6L" localSheetId="46">[26]INPUT!#REF!</definedName>
    <definedName name="SHOE6L" localSheetId="40">[26]INPUT!#REF!</definedName>
    <definedName name="SHOE6L" localSheetId="3">[26]INPUT!#REF!</definedName>
    <definedName name="SHOE6L" localSheetId="12">[26]INPUT!#REF!</definedName>
    <definedName name="SHOE6L" localSheetId="15">[26]INPUT!#REF!</definedName>
    <definedName name="SHOE6L" localSheetId="44">[26]INPUT!#REF!</definedName>
    <definedName name="SHOE6L" localSheetId="43">[26]INPUT!#REF!</definedName>
    <definedName name="SHOE6L" localSheetId="42">[26]INPUT!#REF!</definedName>
    <definedName name="SHOE6L">[26]INPUT!#REF!</definedName>
    <definedName name="SHOE6R" localSheetId="4">[26]INPUT!#REF!</definedName>
    <definedName name="SHOE6R" localSheetId="13">[26]INPUT!#REF!</definedName>
    <definedName name="SHOE6R" localSheetId="35">[26]INPUT!#REF!</definedName>
    <definedName name="SHOE6R" localSheetId="46">[26]INPUT!#REF!</definedName>
    <definedName name="SHOE6R" localSheetId="40">[26]INPUT!#REF!</definedName>
    <definedName name="SHOE6R" localSheetId="3">[26]INPUT!#REF!</definedName>
    <definedName name="SHOE6R" localSheetId="12">[26]INPUT!#REF!</definedName>
    <definedName name="SHOE6R" localSheetId="15">[26]INPUT!#REF!</definedName>
    <definedName name="SHOE6R" localSheetId="44">[26]INPUT!#REF!</definedName>
    <definedName name="SHOE6R" localSheetId="43">[26]INPUT!#REF!</definedName>
    <definedName name="SHOE6R" localSheetId="42">[26]INPUT!#REF!</definedName>
    <definedName name="SHOE6R">[26]INPUT!#REF!</definedName>
    <definedName name="SHOE7L" localSheetId="4">[26]INPUT!#REF!</definedName>
    <definedName name="SHOE7L" localSheetId="13">[26]INPUT!#REF!</definedName>
    <definedName name="SHOE7L" localSheetId="35">[26]INPUT!#REF!</definedName>
    <definedName name="SHOE7L" localSheetId="46">[26]INPUT!#REF!</definedName>
    <definedName name="SHOE7L" localSheetId="40">[26]INPUT!#REF!</definedName>
    <definedName name="SHOE7L" localSheetId="3">[26]INPUT!#REF!</definedName>
    <definedName name="SHOE7L" localSheetId="12">[26]INPUT!#REF!</definedName>
    <definedName name="SHOE7L" localSheetId="15">[26]INPUT!#REF!</definedName>
    <definedName name="SHOE7L" localSheetId="44">[26]INPUT!#REF!</definedName>
    <definedName name="SHOE7L" localSheetId="43">[26]INPUT!#REF!</definedName>
    <definedName name="SHOE7L" localSheetId="42">[26]INPUT!#REF!</definedName>
    <definedName name="SHOE7L">[26]INPUT!#REF!</definedName>
    <definedName name="SHOE7R" localSheetId="4">[26]INPUT!#REF!</definedName>
    <definedName name="SHOE7R" localSheetId="13">[26]INPUT!#REF!</definedName>
    <definedName name="SHOE7R" localSheetId="35">[26]INPUT!#REF!</definedName>
    <definedName name="SHOE7R" localSheetId="46">[26]INPUT!#REF!</definedName>
    <definedName name="SHOE7R" localSheetId="40">[26]INPUT!#REF!</definedName>
    <definedName name="SHOE7R" localSheetId="3">[26]INPUT!#REF!</definedName>
    <definedName name="SHOE7R" localSheetId="12">[26]INPUT!#REF!</definedName>
    <definedName name="SHOE7R" localSheetId="15">[26]INPUT!#REF!</definedName>
    <definedName name="SHOE7R" localSheetId="44">[26]INPUT!#REF!</definedName>
    <definedName name="SHOE7R" localSheetId="43">[26]INPUT!#REF!</definedName>
    <definedName name="SHOE7R" localSheetId="42">[26]INPUT!#REF!</definedName>
    <definedName name="SHOE7R">[26]INPUT!#REF!</definedName>
    <definedName name="SHOE8L" localSheetId="4">[26]INPUT!#REF!</definedName>
    <definedName name="SHOE8L" localSheetId="13">[26]INPUT!#REF!</definedName>
    <definedName name="SHOE8L" localSheetId="35">[26]INPUT!#REF!</definedName>
    <definedName name="SHOE8L" localSheetId="46">[26]INPUT!#REF!</definedName>
    <definedName name="SHOE8L" localSheetId="40">[26]INPUT!#REF!</definedName>
    <definedName name="SHOE8L" localSheetId="3">[26]INPUT!#REF!</definedName>
    <definedName name="SHOE8L" localSheetId="12">[26]INPUT!#REF!</definedName>
    <definedName name="SHOE8L" localSheetId="15">[26]INPUT!#REF!</definedName>
    <definedName name="SHOE8L" localSheetId="44">[26]INPUT!#REF!</definedName>
    <definedName name="SHOE8L" localSheetId="43">[26]INPUT!#REF!</definedName>
    <definedName name="SHOE8L" localSheetId="42">[26]INPUT!#REF!</definedName>
    <definedName name="SHOE8L">[26]INPUT!#REF!</definedName>
    <definedName name="SHOE8R" localSheetId="4">[26]INPUT!#REF!</definedName>
    <definedName name="SHOE8R" localSheetId="13">[26]INPUT!#REF!</definedName>
    <definedName name="SHOE8R" localSheetId="35">[26]INPUT!#REF!</definedName>
    <definedName name="SHOE8R" localSheetId="46">[26]INPUT!#REF!</definedName>
    <definedName name="SHOE8R" localSheetId="40">[26]INPUT!#REF!</definedName>
    <definedName name="SHOE8R" localSheetId="3">[26]INPUT!#REF!</definedName>
    <definedName name="SHOE8R" localSheetId="12">[26]INPUT!#REF!</definedName>
    <definedName name="SHOE8R" localSheetId="15">[26]INPUT!#REF!</definedName>
    <definedName name="SHOE8R" localSheetId="44">[26]INPUT!#REF!</definedName>
    <definedName name="SHOE8R" localSheetId="43">[26]INPUT!#REF!</definedName>
    <definedName name="SHOE8R" localSheetId="42">[26]INPUT!#REF!</definedName>
    <definedName name="SHOE8R">[26]INPUT!#REF!</definedName>
    <definedName name="SHOE9L" localSheetId="4">[26]INPUT!#REF!</definedName>
    <definedName name="SHOE9L" localSheetId="13">[26]INPUT!#REF!</definedName>
    <definedName name="SHOE9L" localSheetId="35">[26]INPUT!#REF!</definedName>
    <definedName name="SHOE9L" localSheetId="46">[26]INPUT!#REF!</definedName>
    <definedName name="SHOE9L" localSheetId="40">[26]INPUT!#REF!</definedName>
    <definedName name="SHOE9L" localSheetId="3">[26]INPUT!#REF!</definedName>
    <definedName name="SHOE9L" localSheetId="12">[26]INPUT!#REF!</definedName>
    <definedName name="SHOE9L" localSheetId="15">[26]INPUT!#REF!</definedName>
    <definedName name="SHOE9L" localSheetId="44">[26]INPUT!#REF!</definedName>
    <definedName name="SHOE9L" localSheetId="43">[26]INPUT!#REF!</definedName>
    <definedName name="SHOE9L" localSheetId="42">[26]INPUT!#REF!</definedName>
    <definedName name="SHOE9L">[26]INPUT!#REF!</definedName>
    <definedName name="SHOE9R" localSheetId="4">[26]INPUT!#REF!</definedName>
    <definedName name="SHOE9R" localSheetId="13">[26]INPUT!#REF!</definedName>
    <definedName name="SHOE9R" localSheetId="35">[26]INPUT!#REF!</definedName>
    <definedName name="SHOE9R" localSheetId="46">[26]INPUT!#REF!</definedName>
    <definedName name="SHOE9R" localSheetId="40">[26]INPUT!#REF!</definedName>
    <definedName name="SHOE9R" localSheetId="3">[26]INPUT!#REF!</definedName>
    <definedName name="SHOE9R" localSheetId="12">[26]INPUT!#REF!</definedName>
    <definedName name="SHOE9R" localSheetId="15">[26]INPUT!#REF!</definedName>
    <definedName name="SHOE9R" localSheetId="44">[26]INPUT!#REF!</definedName>
    <definedName name="SHOE9R" localSheetId="43">[26]INPUT!#REF!</definedName>
    <definedName name="SHOE9R" localSheetId="42">[26]INPUT!#REF!</definedName>
    <definedName name="SHOE9R">[26]INPUT!#REF!</definedName>
    <definedName name="SHT" localSheetId="14">#REF!</definedName>
    <definedName name="SHT" localSheetId="4">#REF!</definedName>
    <definedName name="SHT" localSheetId="13">#REF!</definedName>
    <definedName name="SHT" localSheetId="34">#REF!</definedName>
    <definedName name="SHT" localSheetId="35">#REF!</definedName>
    <definedName name="SHT" localSheetId="46">#REF!</definedName>
    <definedName name="SHT" localSheetId="40">#REF!</definedName>
    <definedName name="SHT" localSheetId="3">#REF!</definedName>
    <definedName name="SHT" localSheetId="12">#REF!</definedName>
    <definedName name="SHT" localSheetId="15">#REF!</definedName>
    <definedName name="SHT" localSheetId="25">#REF!</definedName>
    <definedName name="SHT" localSheetId="26">#REF!</definedName>
    <definedName name="SHT" localSheetId="44">#REF!</definedName>
    <definedName name="SHT" localSheetId="50">#REF!</definedName>
    <definedName name="SHT" localSheetId="43">#REF!</definedName>
    <definedName name="SHT" localSheetId="42">#REF!</definedName>
    <definedName name="SHT">#REF!</definedName>
    <definedName name="SK" localSheetId="4">[13]법면블럭!#REF!</definedName>
    <definedName name="SK" localSheetId="13">[13]법면블럭!#REF!</definedName>
    <definedName name="SK" localSheetId="35">#REF!</definedName>
    <definedName name="SK" localSheetId="40">#REF!</definedName>
    <definedName name="SK" localSheetId="25">#REF!</definedName>
    <definedName name="SK" localSheetId="26">[14]법면블럭!#REF!</definedName>
    <definedName name="SK" localSheetId="44">#REF!</definedName>
    <definedName name="SK" localSheetId="42">#REF!</definedName>
    <definedName name="SK">#REF!</definedName>
    <definedName name="SK10L" localSheetId="38">[26]INPUT!#REF!</definedName>
    <definedName name="SK10L" localSheetId="14">[26]INPUT!#REF!</definedName>
    <definedName name="SK10L" localSheetId="4">[26]INPUT!#REF!</definedName>
    <definedName name="SK10L" localSheetId="13">[26]INPUT!#REF!</definedName>
    <definedName name="SK10L" localSheetId="28">[26]INPUT!#REF!</definedName>
    <definedName name="SK10L" localSheetId="34">[26]INPUT!#REF!</definedName>
    <definedName name="SK10L" localSheetId="35">[26]INPUT!#REF!</definedName>
    <definedName name="SK10L" localSheetId="46">[26]INPUT!#REF!</definedName>
    <definedName name="SK10L" localSheetId="40">[26]INPUT!#REF!</definedName>
    <definedName name="SK10L" localSheetId="3">[26]INPUT!#REF!</definedName>
    <definedName name="SK10L" localSheetId="12">[26]INPUT!#REF!</definedName>
    <definedName name="SK10L" localSheetId="15">[26]INPUT!#REF!</definedName>
    <definedName name="SK10L" localSheetId="44">[26]INPUT!#REF!</definedName>
    <definedName name="SK10L" localSheetId="45">[26]INPUT!#REF!</definedName>
    <definedName name="SK10L" localSheetId="43">[26]INPUT!#REF!</definedName>
    <definedName name="SK10L" localSheetId="42">[26]INPUT!#REF!</definedName>
    <definedName name="SK10L">[26]INPUT!#REF!</definedName>
    <definedName name="SK10R" localSheetId="4">[26]INPUT!#REF!</definedName>
    <definedName name="SK10R" localSheetId="13">[26]INPUT!#REF!</definedName>
    <definedName name="SK10R" localSheetId="35">[26]INPUT!#REF!</definedName>
    <definedName name="SK10R" localSheetId="46">[26]INPUT!#REF!</definedName>
    <definedName name="SK10R" localSheetId="40">[26]INPUT!#REF!</definedName>
    <definedName name="SK10R" localSheetId="3">[26]INPUT!#REF!</definedName>
    <definedName name="SK10R" localSheetId="12">[26]INPUT!#REF!</definedName>
    <definedName name="SK10R" localSheetId="15">[26]INPUT!#REF!</definedName>
    <definedName name="SK10R" localSheetId="44">[26]INPUT!#REF!</definedName>
    <definedName name="SK10R" localSheetId="43">[26]INPUT!#REF!</definedName>
    <definedName name="SK10R" localSheetId="42">[26]INPUT!#REF!</definedName>
    <definedName name="SK10R">[26]INPUT!#REF!</definedName>
    <definedName name="SK3L" localSheetId="4">[26]INPUT!#REF!</definedName>
    <definedName name="SK3L" localSheetId="13">[26]INPUT!#REF!</definedName>
    <definedName name="SK3L" localSheetId="35">[26]INPUT!#REF!</definedName>
    <definedName name="SK3L" localSheetId="46">[26]INPUT!#REF!</definedName>
    <definedName name="SK3L" localSheetId="40">[26]INPUT!#REF!</definedName>
    <definedName name="SK3L" localSheetId="3">[26]INPUT!#REF!</definedName>
    <definedName name="SK3L" localSheetId="12">[26]INPUT!#REF!</definedName>
    <definedName name="SK3L" localSheetId="15">[26]INPUT!#REF!</definedName>
    <definedName name="SK3L" localSheetId="44">[26]INPUT!#REF!</definedName>
    <definedName name="SK3L" localSheetId="43">[26]INPUT!#REF!</definedName>
    <definedName name="SK3L" localSheetId="42">[26]INPUT!#REF!</definedName>
    <definedName name="SK3L">[26]INPUT!#REF!</definedName>
    <definedName name="SK3R" localSheetId="4">[26]INPUT!#REF!</definedName>
    <definedName name="SK3R" localSheetId="13">[26]INPUT!#REF!</definedName>
    <definedName name="SK3R" localSheetId="35">[26]INPUT!#REF!</definedName>
    <definedName name="SK3R" localSheetId="46">[26]INPUT!#REF!</definedName>
    <definedName name="SK3R" localSheetId="40">[26]INPUT!#REF!</definedName>
    <definedName name="SK3R" localSheetId="3">[26]INPUT!#REF!</definedName>
    <definedName name="SK3R" localSheetId="12">[26]INPUT!#REF!</definedName>
    <definedName name="SK3R" localSheetId="15">[26]INPUT!#REF!</definedName>
    <definedName name="SK3R" localSheetId="44">[26]INPUT!#REF!</definedName>
    <definedName name="SK3R" localSheetId="43">[26]INPUT!#REF!</definedName>
    <definedName name="SK3R" localSheetId="42">[26]INPUT!#REF!</definedName>
    <definedName name="SK3R">[26]INPUT!#REF!</definedName>
    <definedName name="SK4L" localSheetId="4">[26]INPUT!#REF!</definedName>
    <definedName name="SK4L" localSheetId="13">[26]INPUT!#REF!</definedName>
    <definedName name="SK4L" localSheetId="35">[26]INPUT!#REF!</definedName>
    <definedName name="SK4L" localSheetId="46">[26]INPUT!#REF!</definedName>
    <definedName name="SK4L" localSheetId="40">[26]INPUT!#REF!</definedName>
    <definedName name="SK4L" localSheetId="3">[26]INPUT!#REF!</definedName>
    <definedName name="SK4L" localSheetId="12">[26]INPUT!#REF!</definedName>
    <definedName name="SK4L" localSheetId="15">[26]INPUT!#REF!</definedName>
    <definedName name="SK4L" localSheetId="44">[26]INPUT!#REF!</definedName>
    <definedName name="SK4L" localSheetId="43">[26]INPUT!#REF!</definedName>
    <definedName name="SK4L" localSheetId="42">[26]INPUT!#REF!</definedName>
    <definedName name="SK4L">[26]INPUT!#REF!</definedName>
    <definedName name="SK4R" localSheetId="4">[26]INPUT!#REF!</definedName>
    <definedName name="SK4R" localSheetId="13">[26]INPUT!#REF!</definedName>
    <definedName name="SK4R" localSheetId="35">[26]INPUT!#REF!</definedName>
    <definedName name="SK4R" localSheetId="46">[26]INPUT!#REF!</definedName>
    <definedName name="SK4R" localSheetId="40">[26]INPUT!#REF!</definedName>
    <definedName name="SK4R" localSheetId="3">[26]INPUT!#REF!</definedName>
    <definedName name="SK4R" localSheetId="12">[26]INPUT!#REF!</definedName>
    <definedName name="SK4R" localSheetId="15">[26]INPUT!#REF!</definedName>
    <definedName name="SK4R" localSheetId="44">[26]INPUT!#REF!</definedName>
    <definedName name="SK4R" localSheetId="43">[26]INPUT!#REF!</definedName>
    <definedName name="SK4R" localSheetId="42">[26]INPUT!#REF!</definedName>
    <definedName name="SK4R">[26]INPUT!#REF!</definedName>
    <definedName name="SK5L" localSheetId="4">[26]INPUT!#REF!</definedName>
    <definedName name="SK5L" localSheetId="13">[26]INPUT!#REF!</definedName>
    <definedName name="SK5L" localSheetId="35">[26]INPUT!#REF!</definedName>
    <definedName name="SK5L" localSheetId="46">[26]INPUT!#REF!</definedName>
    <definedName name="SK5L" localSheetId="40">[26]INPUT!#REF!</definedName>
    <definedName name="SK5L" localSheetId="3">[26]INPUT!#REF!</definedName>
    <definedName name="SK5L" localSheetId="12">[26]INPUT!#REF!</definedName>
    <definedName name="SK5L" localSheetId="15">[26]INPUT!#REF!</definedName>
    <definedName name="SK5L" localSheetId="44">[26]INPUT!#REF!</definedName>
    <definedName name="SK5L" localSheetId="43">[26]INPUT!#REF!</definedName>
    <definedName name="SK5L" localSheetId="42">[26]INPUT!#REF!</definedName>
    <definedName name="SK5L">[26]INPUT!#REF!</definedName>
    <definedName name="SK5R" localSheetId="4">[26]INPUT!#REF!</definedName>
    <definedName name="SK5R" localSheetId="13">[26]INPUT!#REF!</definedName>
    <definedName name="SK5R" localSheetId="35">[26]INPUT!#REF!</definedName>
    <definedName name="SK5R" localSheetId="46">[26]INPUT!#REF!</definedName>
    <definedName name="SK5R" localSheetId="40">[26]INPUT!#REF!</definedName>
    <definedName name="SK5R" localSheetId="3">[26]INPUT!#REF!</definedName>
    <definedName name="SK5R" localSheetId="12">[26]INPUT!#REF!</definedName>
    <definedName name="SK5R" localSheetId="15">[26]INPUT!#REF!</definedName>
    <definedName name="SK5R" localSheetId="44">[26]INPUT!#REF!</definedName>
    <definedName name="SK5R" localSheetId="43">[26]INPUT!#REF!</definedName>
    <definedName name="SK5R" localSheetId="42">[26]INPUT!#REF!</definedName>
    <definedName name="SK5R">[26]INPUT!#REF!</definedName>
    <definedName name="SK6L" localSheetId="4">[26]INPUT!#REF!</definedName>
    <definedName name="SK6L" localSheetId="13">[26]INPUT!#REF!</definedName>
    <definedName name="SK6L" localSheetId="35">[26]INPUT!#REF!</definedName>
    <definedName name="SK6L" localSheetId="46">[26]INPUT!#REF!</definedName>
    <definedName name="SK6L" localSheetId="40">[26]INPUT!#REF!</definedName>
    <definedName name="SK6L" localSheetId="3">[26]INPUT!#REF!</definedName>
    <definedName name="SK6L" localSheetId="12">[26]INPUT!#REF!</definedName>
    <definedName name="SK6L" localSheetId="15">[26]INPUT!#REF!</definedName>
    <definedName name="SK6L" localSheetId="44">[26]INPUT!#REF!</definedName>
    <definedName name="SK6L" localSheetId="43">[26]INPUT!#REF!</definedName>
    <definedName name="SK6L" localSheetId="42">[26]INPUT!#REF!</definedName>
    <definedName name="SK6L">[26]INPUT!#REF!</definedName>
    <definedName name="SK6R" localSheetId="4">[26]INPUT!#REF!</definedName>
    <definedName name="SK6R" localSheetId="13">[26]INPUT!#REF!</definedName>
    <definedName name="SK6R" localSheetId="35">[26]INPUT!#REF!</definedName>
    <definedName name="SK6R" localSheetId="46">[26]INPUT!#REF!</definedName>
    <definedName name="SK6R" localSheetId="40">[26]INPUT!#REF!</definedName>
    <definedName name="SK6R" localSheetId="3">[26]INPUT!#REF!</definedName>
    <definedName name="SK6R" localSheetId="12">[26]INPUT!#REF!</definedName>
    <definedName name="SK6R" localSheetId="15">[26]INPUT!#REF!</definedName>
    <definedName name="SK6R" localSheetId="44">[26]INPUT!#REF!</definedName>
    <definedName name="SK6R" localSheetId="43">[26]INPUT!#REF!</definedName>
    <definedName name="SK6R" localSheetId="42">[26]INPUT!#REF!</definedName>
    <definedName name="SK6R">[26]INPUT!#REF!</definedName>
    <definedName name="SK7L" localSheetId="4">[26]INPUT!#REF!</definedName>
    <definedName name="SK7L" localSheetId="13">[26]INPUT!#REF!</definedName>
    <definedName name="SK7L" localSheetId="35">[26]INPUT!#REF!</definedName>
    <definedName name="SK7L" localSheetId="46">[26]INPUT!#REF!</definedName>
    <definedName name="SK7L" localSheetId="40">[26]INPUT!#REF!</definedName>
    <definedName name="SK7L" localSheetId="3">[26]INPUT!#REF!</definedName>
    <definedName name="SK7L" localSheetId="12">[26]INPUT!#REF!</definedName>
    <definedName name="SK7L" localSheetId="15">[26]INPUT!#REF!</definedName>
    <definedName name="SK7L" localSheetId="44">[26]INPUT!#REF!</definedName>
    <definedName name="SK7L" localSheetId="43">[26]INPUT!#REF!</definedName>
    <definedName name="SK7L" localSheetId="42">[26]INPUT!#REF!</definedName>
    <definedName name="SK7L">[26]INPUT!#REF!</definedName>
    <definedName name="SK7R" localSheetId="4">[26]INPUT!#REF!</definedName>
    <definedName name="SK7R" localSheetId="13">[26]INPUT!#REF!</definedName>
    <definedName name="SK7R" localSheetId="35">[26]INPUT!#REF!</definedName>
    <definedName name="SK7R" localSheetId="46">[26]INPUT!#REF!</definedName>
    <definedName name="SK7R" localSheetId="40">[26]INPUT!#REF!</definedName>
    <definedName name="SK7R" localSheetId="3">[26]INPUT!#REF!</definedName>
    <definedName name="SK7R" localSheetId="12">[26]INPUT!#REF!</definedName>
    <definedName name="SK7R" localSheetId="15">[26]INPUT!#REF!</definedName>
    <definedName name="SK7R" localSheetId="44">[26]INPUT!#REF!</definedName>
    <definedName name="SK7R" localSheetId="43">[26]INPUT!#REF!</definedName>
    <definedName name="SK7R" localSheetId="42">[26]INPUT!#REF!</definedName>
    <definedName name="SK7R">[26]INPUT!#REF!</definedName>
    <definedName name="SK8L" localSheetId="4">[26]INPUT!#REF!</definedName>
    <definedName name="SK8L" localSheetId="13">[26]INPUT!#REF!</definedName>
    <definedName name="SK8L" localSheetId="35">[26]INPUT!#REF!</definedName>
    <definedName name="SK8L" localSheetId="46">[26]INPUT!#REF!</definedName>
    <definedName name="SK8L" localSheetId="40">[26]INPUT!#REF!</definedName>
    <definedName name="SK8L" localSheetId="3">[26]INPUT!#REF!</definedName>
    <definedName name="SK8L" localSheetId="12">[26]INPUT!#REF!</definedName>
    <definedName name="SK8L" localSheetId="15">[26]INPUT!#REF!</definedName>
    <definedName name="SK8L" localSheetId="44">[26]INPUT!#REF!</definedName>
    <definedName name="SK8L" localSheetId="43">[26]INPUT!#REF!</definedName>
    <definedName name="SK8L" localSheetId="42">[26]INPUT!#REF!</definedName>
    <definedName name="SK8L">[26]INPUT!#REF!</definedName>
    <definedName name="SK8R" localSheetId="4">[26]INPUT!#REF!</definedName>
    <definedName name="SK8R" localSheetId="13">[26]INPUT!#REF!</definedName>
    <definedName name="SK8R" localSheetId="35">[26]INPUT!#REF!</definedName>
    <definedName name="SK8R" localSheetId="46">[26]INPUT!#REF!</definedName>
    <definedName name="SK8R" localSheetId="40">[26]INPUT!#REF!</definedName>
    <definedName name="SK8R" localSheetId="3">[26]INPUT!#REF!</definedName>
    <definedName name="SK8R" localSheetId="12">[26]INPUT!#REF!</definedName>
    <definedName name="SK8R" localSheetId="15">[26]INPUT!#REF!</definedName>
    <definedName name="SK8R" localSheetId="44">[26]INPUT!#REF!</definedName>
    <definedName name="SK8R" localSheetId="43">[26]INPUT!#REF!</definedName>
    <definedName name="SK8R" localSheetId="42">[26]INPUT!#REF!</definedName>
    <definedName name="SK8R">[26]INPUT!#REF!</definedName>
    <definedName name="SK9L" localSheetId="4">[26]INPUT!#REF!</definedName>
    <definedName name="SK9L" localSheetId="13">[26]INPUT!#REF!</definedName>
    <definedName name="SK9L" localSheetId="35">[26]INPUT!#REF!</definedName>
    <definedName name="SK9L" localSheetId="46">[26]INPUT!#REF!</definedName>
    <definedName name="SK9L" localSheetId="40">[26]INPUT!#REF!</definedName>
    <definedName name="SK9L" localSheetId="3">[26]INPUT!#REF!</definedName>
    <definedName name="SK9L" localSheetId="12">[26]INPUT!#REF!</definedName>
    <definedName name="SK9L" localSheetId="15">[26]INPUT!#REF!</definedName>
    <definedName name="SK9L" localSheetId="44">[26]INPUT!#REF!</definedName>
    <definedName name="SK9L" localSheetId="43">[26]INPUT!#REF!</definedName>
    <definedName name="SK9L" localSheetId="42">[26]INPUT!#REF!</definedName>
    <definedName name="SK9L">[26]INPUT!#REF!</definedName>
    <definedName name="SK9R" localSheetId="4">[26]INPUT!#REF!</definedName>
    <definedName name="SK9R" localSheetId="13">[26]INPUT!#REF!</definedName>
    <definedName name="SK9R" localSheetId="35">[26]INPUT!#REF!</definedName>
    <definedName name="SK9R" localSheetId="46">[26]INPUT!#REF!</definedName>
    <definedName name="SK9R" localSheetId="40">[26]INPUT!#REF!</definedName>
    <definedName name="SK9R" localSheetId="3">[26]INPUT!#REF!</definedName>
    <definedName name="SK9R" localSheetId="12">[26]INPUT!#REF!</definedName>
    <definedName name="SK9R" localSheetId="15">[26]INPUT!#REF!</definedName>
    <definedName name="SK9R" localSheetId="44">[26]INPUT!#REF!</definedName>
    <definedName name="SK9R" localSheetId="43">[26]INPUT!#REF!</definedName>
    <definedName name="SK9R" localSheetId="42">[26]INPUT!#REF!</definedName>
    <definedName name="SK9R">[26]INPUT!#REF!</definedName>
    <definedName name="SKE" localSheetId="4">[13]법면블럭!#REF!</definedName>
    <definedName name="SKE" localSheetId="13">[13]법면블럭!#REF!</definedName>
    <definedName name="SKE" localSheetId="28">#REF!</definedName>
    <definedName name="SKE" localSheetId="35">#REF!</definedName>
    <definedName name="SKE" localSheetId="40">#REF!</definedName>
    <definedName name="SKE" localSheetId="25">#REF!</definedName>
    <definedName name="SKE" localSheetId="26">[14]법면블럭!#REF!</definedName>
    <definedName name="SKE" localSheetId="44">#REF!</definedName>
    <definedName name="SKE" localSheetId="42">#REF!</definedName>
    <definedName name="SKE">#REF!</definedName>
    <definedName name="SKE10L" localSheetId="4">[26]INPUT!#REF!</definedName>
    <definedName name="SKE10L" localSheetId="13">[26]INPUT!#REF!</definedName>
    <definedName name="SKE10L" localSheetId="35">[26]INPUT!#REF!</definedName>
    <definedName name="SKE10L" localSheetId="46">[26]INPUT!#REF!</definedName>
    <definedName name="SKE10L" localSheetId="40">[26]INPUT!#REF!</definedName>
    <definedName name="SKE10L" localSheetId="3">[26]INPUT!#REF!</definedName>
    <definedName name="SKE10L" localSheetId="12">[26]INPUT!#REF!</definedName>
    <definedName name="SKE10L" localSheetId="15">[26]INPUT!#REF!</definedName>
    <definedName name="SKE10L" localSheetId="44">[26]INPUT!#REF!</definedName>
    <definedName name="SKE10L" localSheetId="43">[26]INPUT!#REF!</definedName>
    <definedName name="SKE10L" localSheetId="42">[26]INPUT!#REF!</definedName>
    <definedName name="SKE10L">[26]INPUT!#REF!</definedName>
    <definedName name="SKE10R" localSheetId="4">[26]INPUT!#REF!</definedName>
    <definedName name="SKE10R" localSheetId="13">[26]INPUT!#REF!</definedName>
    <definedName name="SKE10R" localSheetId="35">[26]INPUT!#REF!</definedName>
    <definedName name="SKE10R" localSheetId="46">[26]INPUT!#REF!</definedName>
    <definedName name="SKE10R" localSheetId="40">[26]INPUT!#REF!</definedName>
    <definedName name="SKE10R" localSheetId="3">[26]INPUT!#REF!</definedName>
    <definedName name="SKE10R" localSheetId="12">[26]INPUT!#REF!</definedName>
    <definedName name="SKE10R" localSheetId="15">[26]INPUT!#REF!</definedName>
    <definedName name="SKE10R" localSheetId="44">[26]INPUT!#REF!</definedName>
    <definedName name="SKE10R" localSheetId="43">[26]INPUT!#REF!</definedName>
    <definedName name="SKE10R" localSheetId="42">[26]INPUT!#REF!</definedName>
    <definedName name="SKE10R">[26]INPUT!#REF!</definedName>
    <definedName name="SKE3L" localSheetId="4">[26]INPUT!#REF!</definedName>
    <definedName name="SKE3L" localSheetId="13">[26]INPUT!#REF!</definedName>
    <definedName name="SKE3L" localSheetId="35">[26]INPUT!#REF!</definedName>
    <definedName name="SKE3L" localSheetId="46">[26]INPUT!#REF!</definedName>
    <definedName name="SKE3L" localSheetId="40">[26]INPUT!#REF!</definedName>
    <definedName name="SKE3L" localSheetId="3">[26]INPUT!#REF!</definedName>
    <definedName name="SKE3L" localSheetId="12">[26]INPUT!#REF!</definedName>
    <definedName name="SKE3L" localSheetId="15">[26]INPUT!#REF!</definedName>
    <definedName name="SKE3L" localSheetId="44">[26]INPUT!#REF!</definedName>
    <definedName name="SKE3L" localSheetId="43">[26]INPUT!#REF!</definedName>
    <definedName name="SKE3L" localSheetId="42">[26]INPUT!#REF!</definedName>
    <definedName name="SKE3L">[26]INPUT!#REF!</definedName>
    <definedName name="SKE3R" localSheetId="4">[26]INPUT!#REF!</definedName>
    <definedName name="SKE3R" localSheetId="13">[26]INPUT!#REF!</definedName>
    <definedName name="SKE3R" localSheetId="35">[26]INPUT!#REF!</definedName>
    <definedName name="SKE3R" localSheetId="46">[26]INPUT!#REF!</definedName>
    <definedName name="SKE3R" localSheetId="40">[26]INPUT!#REF!</definedName>
    <definedName name="SKE3R" localSheetId="3">[26]INPUT!#REF!</definedName>
    <definedName name="SKE3R" localSheetId="12">[26]INPUT!#REF!</definedName>
    <definedName name="SKE3R" localSheetId="15">[26]INPUT!#REF!</definedName>
    <definedName name="SKE3R" localSheetId="44">[26]INPUT!#REF!</definedName>
    <definedName name="SKE3R" localSheetId="43">[26]INPUT!#REF!</definedName>
    <definedName name="SKE3R" localSheetId="42">[26]INPUT!#REF!</definedName>
    <definedName name="SKE3R">[26]INPUT!#REF!</definedName>
    <definedName name="SKE4L" localSheetId="4">[26]INPUT!#REF!</definedName>
    <definedName name="SKE4L" localSheetId="13">[26]INPUT!#REF!</definedName>
    <definedName name="SKE4L" localSheetId="35">[26]INPUT!#REF!</definedName>
    <definedName name="SKE4L" localSheetId="46">[26]INPUT!#REF!</definedName>
    <definedName name="SKE4L" localSheetId="40">[26]INPUT!#REF!</definedName>
    <definedName name="SKE4L" localSheetId="3">[26]INPUT!#REF!</definedName>
    <definedName name="SKE4L" localSheetId="12">[26]INPUT!#REF!</definedName>
    <definedName name="SKE4L" localSheetId="15">[26]INPUT!#REF!</definedName>
    <definedName name="SKE4L" localSheetId="44">[26]INPUT!#REF!</definedName>
    <definedName name="SKE4L" localSheetId="43">[26]INPUT!#REF!</definedName>
    <definedName name="SKE4L" localSheetId="42">[26]INPUT!#REF!</definedName>
    <definedName name="SKE4L">[26]INPUT!#REF!</definedName>
    <definedName name="SKE4R" localSheetId="4">[26]INPUT!#REF!</definedName>
    <definedName name="SKE4R" localSheetId="13">[26]INPUT!#REF!</definedName>
    <definedName name="SKE4R" localSheetId="35">[26]INPUT!#REF!</definedName>
    <definedName name="SKE4R" localSheetId="46">[26]INPUT!#REF!</definedName>
    <definedName name="SKE4R" localSheetId="40">[26]INPUT!#REF!</definedName>
    <definedName name="SKE4R" localSheetId="3">[26]INPUT!#REF!</definedName>
    <definedName name="SKE4R" localSheetId="12">[26]INPUT!#REF!</definedName>
    <definedName name="SKE4R" localSheetId="15">[26]INPUT!#REF!</definedName>
    <definedName name="SKE4R" localSheetId="44">[26]INPUT!#REF!</definedName>
    <definedName name="SKE4R" localSheetId="43">[26]INPUT!#REF!</definedName>
    <definedName name="SKE4R" localSheetId="42">[26]INPUT!#REF!</definedName>
    <definedName name="SKE4R">[26]INPUT!#REF!</definedName>
    <definedName name="SKE5L" localSheetId="4">[26]INPUT!#REF!</definedName>
    <definedName name="SKE5L" localSheetId="13">[26]INPUT!#REF!</definedName>
    <definedName name="SKE5L" localSheetId="35">[26]INPUT!#REF!</definedName>
    <definedName name="SKE5L" localSheetId="46">[26]INPUT!#REF!</definedName>
    <definedName name="SKE5L" localSheetId="40">[26]INPUT!#REF!</definedName>
    <definedName name="SKE5L" localSheetId="3">[26]INPUT!#REF!</definedName>
    <definedName name="SKE5L" localSheetId="12">[26]INPUT!#REF!</definedName>
    <definedName name="SKE5L" localSheetId="15">[26]INPUT!#REF!</definedName>
    <definedName name="SKE5L" localSheetId="44">[26]INPUT!#REF!</definedName>
    <definedName name="SKE5L" localSheetId="43">[26]INPUT!#REF!</definedName>
    <definedName name="SKE5L" localSheetId="42">[26]INPUT!#REF!</definedName>
    <definedName name="SKE5L">[26]INPUT!#REF!</definedName>
    <definedName name="SKE5R" localSheetId="4">[26]INPUT!#REF!</definedName>
    <definedName name="SKE5R" localSheetId="13">[26]INPUT!#REF!</definedName>
    <definedName name="SKE5R" localSheetId="35">[26]INPUT!#REF!</definedName>
    <definedName name="SKE5R" localSheetId="46">[26]INPUT!#REF!</definedName>
    <definedName name="SKE5R" localSheetId="40">[26]INPUT!#REF!</definedName>
    <definedName name="SKE5R" localSheetId="3">[26]INPUT!#REF!</definedName>
    <definedName name="SKE5R" localSheetId="12">[26]INPUT!#REF!</definedName>
    <definedName name="SKE5R" localSheetId="15">[26]INPUT!#REF!</definedName>
    <definedName name="SKE5R" localSheetId="44">[26]INPUT!#REF!</definedName>
    <definedName name="SKE5R" localSheetId="43">[26]INPUT!#REF!</definedName>
    <definedName name="SKE5R" localSheetId="42">[26]INPUT!#REF!</definedName>
    <definedName name="SKE5R">[26]INPUT!#REF!</definedName>
    <definedName name="SKE6L" localSheetId="4">[26]INPUT!#REF!</definedName>
    <definedName name="SKE6L" localSheetId="13">[26]INPUT!#REF!</definedName>
    <definedName name="SKE6L" localSheetId="35">[26]INPUT!#REF!</definedName>
    <definedName name="SKE6L" localSheetId="46">[26]INPUT!#REF!</definedName>
    <definedName name="SKE6L" localSheetId="40">[26]INPUT!#REF!</definedName>
    <definedName name="SKE6L" localSheetId="3">[26]INPUT!#REF!</definedName>
    <definedName name="SKE6L" localSheetId="12">[26]INPUT!#REF!</definedName>
    <definedName name="SKE6L" localSheetId="15">[26]INPUT!#REF!</definedName>
    <definedName name="SKE6L" localSheetId="44">[26]INPUT!#REF!</definedName>
    <definedName name="SKE6L" localSheetId="43">[26]INPUT!#REF!</definedName>
    <definedName name="SKE6L" localSheetId="42">[26]INPUT!#REF!</definedName>
    <definedName name="SKE6L">[26]INPUT!#REF!</definedName>
    <definedName name="SKE6R" localSheetId="4">[26]INPUT!#REF!</definedName>
    <definedName name="SKE6R" localSheetId="13">[26]INPUT!#REF!</definedName>
    <definedName name="SKE6R" localSheetId="35">[26]INPUT!#REF!</definedName>
    <definedName name="SKE6R" localSheetId="46">[26]INPUT!#REF!</definedName>
    <definedName name="SKE6R" localSheetId="40">[26]INPUT!#REF!</definedName>
    <definedName name="SKE6R" localSheetId="3">[26]INPUT!#REF!</definedName>
    <definedName name="SKE6R" localSheetId="12">[26]INPUT!#REF!</definedName>
    <definedName name="SKE6R" localSheetId="15">[26]INPUT!#REF!</definedName>
    <definedName name="SKE6R" localSheetId="44">[26]INPUT!#REF!</definedName>
    <definedName name="SKE6R" localSheetId="43">[26]INPUT!#REF!</definedName>
    <definedName name="SKE6R" localSheetId="42">[26]INPUT!#REF!</definedName>
    <definedName name="SKE6R">[26]INPUT!#REF!</definedName>
    <definedName name="SKE7L" localSheetId="4">[26]INPUT!#REF!</definedName>
    <definedName name="SKE7L" localSheetId="13">[26]INPUT!#REF!</definedName>
    <definedName name="SKE7L" localSheetId="35">[26]INPUT!#REF!</definedName>
    <definedName name="SKE7L" localSheetId="46">[26]INPUT!#REF!</definedName>
    <definedName name="SKE7L" localSheetId="40">[26]INPUT!#REF!</definedName>
    <definedName name="SKE7L" localSheetId="3">[26]INPUT!#REF!</definedName>
    <definedName name="SKE7L" localSheetId="12">[26]INPUT!#REF!</definedName>
    <definedName name="SKE7L" localSheetId="15">[26]INPUT!#REF!</definedName>
    <definedName name="SKE7L" localSheetId="44">[26]INPUT!#REF!</definedName>
    <definedName name="SKE7L" localSheetId="43">[26]INPUT!#REF!</definedName>
    <definedName name="SKE7L" localSheetId="42">[26]INPUT!#REF!</definedName>
    <definedName name="SKE7L">[26]INPUT!#REF!</definedName>
    <definedName name="SKE7R" localSheetId="4">[26]INPUT!#REF!</definedName>
    <definedName name="SKE7R" localSheetId="13">[26]INPUT!#REF!</definedName>
    <definedName name="SKE7R" localSheetId="35">[26]INPUT!#REF!</definedName>
    <definedName name="SKE7R" localSheetId="46">[26]INPUT!#REF!</definedName>
    <definedName name="SKE7R" localSheetId="40">[26]INPUT!#REF!</definedName>
    <definedName name="SKE7R" localSheetId="3">[26]INPUT!#REF!</definedName>
    <definedName name="SKE7R" localSheetId="12">[26]INPUT!#REF!</definedName>
    <definedName name="SKE7R" localSheetId="15">[26]INPUT!#REF!</definedName>
    <definedName name="SKE7R" localSheetId="44">[26]INPUT!#REF!</definedName>
    <definedName name="SKE7R" localSheetId="43">[26]INPUT!#REF!</definedName>
    <definedName name="SKE7R" localSheetId="42">[26]INPUT!#REF!</definedName>
    <definedName name="SKE7R">[26]INPUT!#REF!</definedName>
    <definedName name="SKE8L" localSheetId="4">[26]INPUT!#REF!</definedName>
    <definedName name="SKE8L" localSheetId="13">[26]INPUT!#REF!</definedName>
    <definedName name="SKE8L" localSheetId="35">[26]INPUT!#REF!</definedName>
    <definedName name="SKE8L" localSheetId="46">[26]INPUT!#REF!</definedName>
    <definedName name="SKE8L" localSheetId="40">[26]INPUT!#REF!</definedName>
    <definedName name="SKE8L" localSheetId="3">[26]INPUT!#REF!</definedName>
    <definedName name="SKE8L" localSheetId="12">[26]INPUT!#REF!</definedName>
    <definedName name="SKE8L" localSheetId="15">[26]INPUT!#REF!</definedName>
    <definedName name="SKE8L" localSheetId="44">[26]INPUT!#REF!</definedName>
    <definedName name="SKE8L" localSheetId="43">[26]INPUT!#REF!</definedName>
    <definedName name="SKE8L" localSheetId="42">[26]INPUT!#REF!</definedName>
    <definedName name="SKE8L">[26]INPUT!#REF!</definedName>
    <definedName name="SKE8R" localSheetId="4">[26]INPUT!#REF!</definedName>
    <definedName name="SKE8R" localSheetId="13">[26]INPUT!#REF!</definedName>
    <definedName name="SKE8R" localSheetId="35">[26]INPUT!#REF!</definedName>
    <definedName name="SKE8R" localSheetId="46">[26]INPUT!#REF!</definedName>
    <definedName name="SKE8R" localSheetId="40">[26]INPUT!#REF!</definedName>
    <definedName name="SKE8R" localSheetId="3">[26]INPUT!#REF!</definedName>
    <definedName name="SKE8R" localSheetId="12">[26]INPUT!#REF!</definedName>
    <definedName name="SKE8R" localSheetId="15">[26]INPUT!#REF!</definedName>
    <definedName name="SKE8R" localSheetId="44">[26]INPUT!#REF!</definedName>
    <definedName name="SKE8R" localSheetId="43">[26]INPUT!#REF!</definedName>
    <definedName name="SKE8R" localSheetId="42">[26]INPUT!#REF!</definedName>
    <definedName name="SKE8R">[26]INPUT!#REF!</definedName>
    <definedName name="SKE9L" localSheetId="4">[26]INPUT!#REF!</definedName>
    <definedName name="SKE9L" localSheetId="13">[26]INPUT!#REF!</definedName>
    <definedName name="SKE9L" localSheetId="35">[26]INPUT!#REF!</definedName>
    <definedName name="SKE9L" localSheetId="46">[26]INPUT!#REF!</definedName>
    <definedName name="SKE9L" localSheetId="40">[26]INPUT!#REF!</definedName>
    <definedName name="SKE9L" localSheetId="3">[26]INPUT!#REF!</definedName>
    <definedName name="SKE9L" localSheetId="12">[26]INPUT!#REF!</definedName>
    <definedName name="SKE9L" localSheetId="15">[26]INPUT!#REF!</definedName>
    <definedName name="SKE9L" localSheetId="44">[26]INPUT!#REF!</definedName>
    <definedName name="SKE9L" localSheetId="43">[26]INPUT!#REF!</definedName>
    <definedName name="SKE9L" localSheetId="42">[26]INPUT!#REF!</definedName>
    <definedName name="SKE9L">[26]INPUT!#REF!</definedName>
    <definedName name="SKE9R" localSheetId="4">[26]INPUT!#REF!</definedName>
    <definedName name="SKE9R" localSheetId="13">[26]INPUT!#REF!</definedName>
    <definedName name="SKE9R" localSheetId="35">[26]INPUT!#REF!</definedName>
    <definedName name="SKE9R" localSheetId="46">[26]INPUT!#REF!</definedName>
    <definedName name="SKE9R" localSheetId="40">[26]INPUT!#REF!</definedName>
    <definedName name="SKE9R" localSheetId="3">[26]INPUT!#REF!</definedName>
    <definedName name="SKE9R" localSheetId="12">[26]INPUT!#REF!</definedName>
    <definedName name="SKE9R" localSheetId="15">[26]INPUT!#REF!</definedName>
    <definedName name="SKE9R" localSheetId="44">[26]INPUT!#REF!</definedName>
    <definedName name="SKE9R" localSheetId="43">[26]INPUT!#REF!</definedName>
    <definedName name="SKE9R" localSheetId="42">[26]INPUT!#REF!</definedName>
    <definedName name="SKE9R">[26]INPUT!#REF!</definedName>
    <definedName name="SKEW" localSheetId="14">#REF!</definedName>
    <definedName name="SKEW" localSheetId="4">#REF!</definedName>
    <definedName name="SKEW" localSheetId="13">#REF!</definedName>
    <definedName name="SKEW" localSheetId="35">#REF!</definedName>
    <definedName name="SKEW" localSheetId="46">#REF!</definedName>
    <definedName name="SKEW" localSheetId="40">#REF!</definedName>
    <definedName name="SKEW" localSheetId="3">#REF!</definedName>
    <definedName name="SKEW" localSheetId="12">#REF!</definedName>
    <definedName name="SKEW" localSheetId="15">#REF!</definedName>
    <definedName name="SKEW" localSheetId="25">#REF!</definedName>
    <definedName name="SKEW" localSheetId="26">#REF!</definedName>
    <definedName name="SKEW" localSheetId="44">#REF!</definedName>
    <definedName name="SKEW" localSheetId="50">#REF!</definedName>
    <definedName name="SKEW" localSheetId="43">#REF!</definedName>
    <definedName name="SKEW" localSheetId="42">#REF!</definedName>
    <definedName name="SKEW">#REF!</definedName>
    <definedName name="SKLS" localSheetId="14">#REF!</definedName>
    <definedName name="SKLS" localSheetId="4">#REF!</definedName>
    <definedName name="SKLS" localSheetId="13">#REF!</definedName>
    <definedName name="SKLS" localSheetId="34">#REF!</definedName>
    <definedName name="SKLS" localSheetId="35">#REF!</definedName>
    <definedName name="SKLS" localSheetId="46">#REF!</definedName>
    <definedName name="SKLS" localSheetId="40">#REF!</definedName>
    <definedName name="SKLS" localSheetId="25">#REF!</definedName>
    <definedName name="SKLS" localSheetId="26">#REF!</definedName>
    <definedName name="SKLS" localSheetId="44">#REF!</definedName>
    <definedName name="SKLS" localSheetId="43">#REF!</definedName>
    <definedName name="SKLS" localSheetId="42">#REF!</definedName>
    <definedName name="SKLS">#REF!</definedName>
    <definedName name="slo" localSheetId="4">[13]법면블럭!#REF!</definedName>
    <definedName name="slo" localSheetId="13">[13]법면블럭!#REF!</definedName>
    <definedName name="slo" localSheetId="35">#REF!</definedName>
    <definedName name="slo" localSheetId="46">#REF!</definedName>
    <definedName name="slo" localSheetId="40">#REF!</definedName>
    <definedName name="slo" localSheetId="25">#REF!</definedName>
    <definedName name="slo" localSheetId="26">[14]법면블럭!#REF!</definedName>
    <definedName name="slo" localSheetId="44">#REF!</definedName>
    <definedName name="slo" localSheetId="42">#REF!</definedName>
    <definedName name="slo">#REF!</definedName>
    <definedName name="SOIL" localSheetId="14">#REF!</definedName>
    <definedName name="SOIL" localSheetId="4">#REF!</definedName>
    <definedName name="SOIL" localSheetId="13">#REF!</definedName>
    <definedName name="SOIL" localSheetId="34">#REF!</definedName>
    <definedName name="SOIL" localSheetId="35">#REF!</definedName>
    <definedName name="SOIL" localSheetId="46">#REF!</definedName>
    <definedName name="SOIL" localSheetId="40">#REF!</definedName>
    <definedName name="SOIL" localSheetId="3">#REF!</definedName>
    <definedName name="SOIL" localSheetId="12">#REF!</definedName>
    <definedName name="SOIL" localSheetId="15">#REF!</definedName>
    <definedName name="SOIL" localSheetId="25">#REF!</definedName>
    <definedName name="SOIL" localSheetId="26">#REF!</definedName>
    <definedName name="SOIL" localSheetId="44">#REF!</definedName>
    <definedName name="SOIL" localSheetId="43">#REF!</definedName>
    <definedName name="SOIL" localSheetId="42">#REF!</definedName>
    <definedName name="SOIL">#REF!</definedName>
    <definedName name="solver_adj" localSheetId="4" hidden="1">#REF!,#REF!</definedName>
    <definedName name="solver_adj" localSheetId="13" hidden="1">#REF!,#REF!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4" hidden="1">#REF!</definedName>
    <definedName name="solver_opt" localSheetId="13" hidden="1">#REF!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4" hidden="1">#REF!,#REF!</definedName>
    <definedName name="solver_tmp" localSheetId="13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r" localSheetId="38">BlankMacro1</definedName>
    <definedName name="sr" localSheetId="19">BlankMacro1</definedName>
    <definedName name="sr" localSheetId="20">BlankMacro1</definedName>
    <definedName name="sr" localSheetId="14">BlankMacro1</definedName>
    <definedName name="sr" localSheetId="4">BlankMacro1</definedName>
    <definedName name="sr" localSheetId="13">BlankMacro1</definedName>
    <definedName name="sr" localSheetId="28">BlankMacro1</definedName>
    <definedName name="sr" localSheetId="34">BlankMacro1</definedName>
    <definedName name="sr" localSheetId="35">BlankMacro1</definedName>
    <definedName name="sr" localSheetId="23">BlankMacro1</definedName>
    <definedName name="sr" localSheetId="46">BlankMacro1</definedName>
    <definedName name="sr" localSheetId="40">BlankMacro1</definedName>
    <definedName name="sr" localSheetId="3">BlankMacro1</definedName>
    <definedName name="sr" localSheetId="12">BlankMacro1</definedName>
    <definedName name="sr" localSheetId="15">BlankMacro1</definedName>
    <definedName name="sr" localSheetId="25">BlankMacro1</definedName>
    <definedName name="sr" localSheetId="26">BlankMacro1</definedName>
    <definedName name="sr" localSheetId="2">BlankMacro1</definedName>
    <definedName name="sr" localSheetId="44">BlankMacro1</definedName>
    <definedName name="sr" localSheetId="45">BlankMacro1</definedName>
    <definedName name="sr" localSheetId="50">BlankMacro1</definedName>
    <definedName name="sr" localSheetId="42">BlankMacro1</definedName>
    <definedName name="sr">BlankMacro1</definedName>
    <definedName name="SS" localSheetId="14">#REF!</definedName>
    <definedName name="SS" localSheetId="4">#REF!</definedName>
    <definedName name="SS" localSheetId="13">#REF!</definedName>
    <definedName name="SS" localSheetId="28">#REF!</definedName>
    <definedName name="SS" localSheetId="34">#REF!</definedName>
    <definedName name="SS" localSheetId="35">#REF!</definedName>
    <definedName name="SS" localSheetId="46">#REF!</definedName>
    <definedName name="SS" localSheetId="40">#REF!</definedName>
    <definedName name="SS" localSheetId="25">#REF!</definedName>
    <definedName name="SS" localSheetId="26">#REF!</definedName>
    <definedName name="SS" localSheetId="44">#REF!</definedName>
    <definedName name="SS" localSheetId="50">#REF!</definedName>
    <definedName name="SS" localSheetId="43">#REF!</definedName>
    <definedName name="SS" localSheetId="42">#REF!</definedName>
    <definedName name="SS">#REF!</definedName>
    <definedName name="SS10L" localSheetId="38">[26]INPUT!#REF!</definedName>
    <definedName name="SS10L" localSheetId="14">[26]INPUT!#REF!</definedName>
    <definedName name="SS10L" localSheetId="4">[26]INPUT!#REF!</definedName>
    <definedName name="SS10L" localSheetId="13">[26]INPUT!#REF!</definedName>
    <definedName name="SS10L" localSheetId="28">[26]INPUT!#REF!</definedName>
    <definedName name="SS10L" localSheetId="35">[26]INPUT!#REF!</definedName>
    <definedName name="SS10L" localSheetId="46">[26]INPUT!#REF!</definedName>
    <definedName name="SS10L" localSheetId="40">[26]INPUT!#REF!</definedName>
    <definedName name="SS10L" localSheetId="3">[26]INPUT!#REF!</definedName>
    <definedName name="SS10L" localSheetId="12">[26]INPUT!#REF!</definedName>
    <definedName name="SS10L" localSheetId="15">[26]INPUT!#REF!</definedName>
    <definedName name="SS10L" localSheetId="26">[26]INPUT!#REF!</definedName>
    <definedName name="SS10L" localSheetId="44">[26]INPUT!#REF!</definedName>
    <definedName name="SS10L" localSheetId="45">[26]INPUT!#REF!</definedName>
    <definedName name="SS10L" localSheetId="50">[26]INPUT!#REF!</definedName>
    <definedName name="SS10L" localSheetId="43">[26]INPUT!#REF!</definedName>
    <definedName name="SS10L" localSheetId="42">[26]INPUT!#REF!</definedName>
    <definedName name="SS10L">[26]INPUT!#REF!</definedName>
    <definedName name="SS10TR" localSheetId="14">[26]INPUT!#REF!</definedName>
    <definedName name="SS10TR" localSheetId="4">[26]INPUT!#REF!</definedName>
    <definedName name="SS10TR" localSheetId="13">[26]INPUT!#REF!</definedName>
    <definedName name="SS10TR" localSheetId="35">[26]INPUT!#REF!</definedName>
    <definedName name="SS10TR" localSheetId="46">[26]INPUT!#REF!</definedName>
    <definedName name="SS10TR" localSheetId="40">[26]INPUT!#REF!</definedName>
    <definedName name="SS10TR" localSheetId="3">[26]INPUT!#REF!</definedName>
    <definedName name="SS10TR" localSheetId="12">[26]INPUT!#REF!</definedName>
    <definedName name="SS10TR" localSheetId="15">[26]INPUT!#REF!</definedName>
    <definedName name="SS10TR" localSheetId="44">[26]INPUT!#REF!</definedName>
    <definedName name="SS10TR" localSheetId="43">[26]INPUT!#REF!</definedName>
    <definedName name="SS10TR" localSheetId="42">[26]INPUT!#REF!</definedName>
    <definedName name="SS10TR">[26]INPUT!#REF!</definedName>
    <definedName name="SS3L" localSheetId="4">[26]INPUT!#REF!</definedName>
    <definedName name="SS3L" localSheetId="13">[26]INPUT!#REF!</definedName>
    <definedName name="SS3L" localSheetId="35">[26]INPUT!#REF!</definedName>
    <definedName name="SS3L" localSheetId="46">[26]INPUT!#REF!</definedName>
    <definedName name="SS3L" localSheetId="40">[26]INPUT!#REF!</definedName>
    <definedName name="SS3L" localSheetId="3">[26]INPUT!#REF!</definedName>
    <definedName name="SS3L" localSheetId="12">[26]INPUT!#REF!</definedName>
    <definedName name="SS3L" localSheetId="15">[26]INPUT!#REF!</definedName>
    <definedName name="SS3L" localSheetId="44">[26]INPUT!#REF!</definedName>
    <definedName name="SS3L" localSheetId="43">[26]INPUT!#REF!</definedName>
    <definedName name="SS3L" localSheetId="42">[26]INPUT!#REF!</definedName>
    <definedName name="SS3L">[26]INPUT!#REF!</definedName>
    <definedName name="SS3R" localSheetId="4">[26]INPUT!#REF!</definedName>
    <definedName name="SS3R" localSheetId="13">[26]INPUT!#REF!</definedName>
    <definedName name="SS3R" localSheetId="35">[26]INPUT!#REF!</definedName>
    <definedName name="SS3R" localSheetId="46">[26]INPUT!#REF!</definedName>
    <definedName name="SS3R" localSheetId="40">[26]INPUT!#REF!</definedName>
    <definedName name="SS3R" localSheetId="3">[26]INPUT!#REF!</definedName>
    <definedName name="SS3R" localSheetId="12">[26]INPUT!#REF!</definedName>
    <definedName name="SS3R" localSheetId="15">[26]INPUT!#REF!</definedName>
    <definedName name="SS3R" localSheetId="44">[26]INPUT!#REF!</definedName>
    <definedName name="SS3R" localSheetId="43">[26]INPUT!#REF!</definedName>
    <definedName name="SS3R" localSheetId="42">[26]INPUT!#REF!</definedName>
    <definedName name="SS3R">[26]INPUT!#REF!</definedName>
    <definedName name="SS4L" localSheetId="4">[26]INPUT!#REF!</definedName>
    <definedName name="SS4L" localSheetId="13">[26]INPUT!#REF!</definedName>
    <definedName name="SS4L" localSheetId="35">[26]INPUT!#REF!</definedName>
    <definedName name="SS4L" localSheetId="46">[26]INPUT!#REF!</definedName>
    <definedName name="SS4L" localSheetId="40">[26]INPUT!#REF!</definedName>
    <definedName name="SS4L" localSheetId="3">[26]INPUT!#REF!</definedName>
    <definedName name="SS4L" localSheetId="12">[26]INPUT!#REF!</definedName>
    <definedName name="SS4L" localSheetId="15">[26]INPUT!#REF!</definedName>
    <definedName name="SS4L" localSheetId="44">[26]INPUT!#REF!</definedName>
    <definedName name="SS4L" localSheetId="43">[26]INPUT!#REF!</definedName>
    <definedName name="SS4L" localSheetId="42">[26]INPUT!#REF!</definedName>
    <definedName name="SS4L">[26]INPUT!#REF!</definedName>
    <definedName name="SS4R" localSheetId="4">[26]INPUT!#REF!</definedName>
    <definedName name="SS4R" localSheetId="13">[26]INPUT!#REF!</definedName>
    <definedName name="SS4R" localSheetId="35">[26]INPUT!#REF!</definedName>
    <definedName name="SS4R" localSheetId="46">[26]INPUT!#REF!</definedName>
    <definedName name="SS4R" localSheetId="40">[26]INPUT!#REF!</definedName>
    <definedName name="SS4R" localSheetId="3">[26]INPUT!#REF!</definedName>
    <definedName name="SS4R" localSheetId="12">[26]INPUT!#REF!</definedName>
    <definedName name="SS4R" localSheetId="15">[26]INPUT!#REF!</definedName>
    <definedName name="SS4R" localSheetId="44">[26]INPUT!#REF!</definedName>
    <definedName name="SS4R" localSheetId="43">[26]INPUT!#REF!</definedName>
    <definedName name="SS4R" localSheetId="42">[26]INPUT!#REF!</definedName>
    <definedName name="SS4R">[26]INPUT!#REF!</definedName>
    <definedName name="SS5L" localSheetId="4">[26]INPUT!#REF!</definedName>
    <definedName name="SS5L" localSheetId="13">[26]INPUT!#REF!</definedName>
    <definedName name="SS5L" localSheetId="35">[26]INPUT!#REF!</definedName>
    <definedName name="SS5L" localSheetId="46">[26]INPUT!#REF!</definedName>
    <definedName name="SS5L" localSheetId="40">[26]INPUT!#REF!</definedName>
    <definedName name="SS5L" localSheetId="3">[26]INPUT!#REF!</definedName>
    <definedName name="SS5L" localSheetId="12">[26]INPUT!#REF!</definedName>
    <definedName name="SS5L" localSheetId="15">[26]INPUT!#REF!</definedName>
    <definedName name="SS5L" localSheetId="44">[26]INPUT!#REF!</definedName>
    <definedName name="SS5L" localSheetId="43">[26]INPUT!#REF!</definedName>
    <definedName name="SS5L" localSheetId="42">[26]INPUT!#REF!</definedName>
    <definedName name="SS5L">[26]INPUT!#REF!</definedName>
    <definedName name="SS5R" localSheetId="4">[26]INPUT!#REF!</definedName>
    <definedName name="SS5R" localSheetId="13">[26]INPUT!#REF!</definedName>
    <definedName name="SS5R" localSheetId="35">[26]INPUT!#REF!</definedName>
    <definedName name="SS5R" localSheetId="46">[26]INPUT!#REF!</definedName>
    <definedName name="SS5R" localSheetId="40">[26]INPUT!#REF!</definedName>
    <definedName name="SS5R" localSheetId="3">[26]INPUT!#REF!</definedName>
    <definedName name="SS5R" localSheetId="12">[26]INPUT!#REF!</definedName>
    <definedName name="SS5R" localSheetId="15">[26]INPUT!#REF!</definedName>
    <definedName name="SS5R" localSheetId="44">[26]INPUT!#REF!</definedName>
    <definedName name="SS5R" localSheetId="43">[26]INPUT!#REF!</definedName>
    <definedName name="SS5R" localSheetId="42">[26]INPUT!#REF!</definedName>
    <definedName name="SS5R">[26]INPUT!#REF!</definedName>
    <definedName name="SS6L" localSheetId="4">[26]INPUT!#REF!</definedName>
    <definedName name="SS6L" localSheetId="13">[26]INPUT!#REF!</definedName>
    <definedName name="SS6L" localSheetId="35">[26]INPUT!#REF!</definedName>
    <definedName name="SS6L" localSheetId="46">[26]INPUT!#REF!</definedName>
    <definedName name="SS6L" localSheetId="40">[26]INPUT!#REF!</definedName>
    <definedName name="SS6L" localSheetId="3">[26]INPUT!#REF!</definedName>
    <definedName name="SS6L" localSheetId="12">[26]INPUT!#REF!</definedName>
    <definedName name="SS6L" localSheetId="15">[26]INPUT!#REF!</definedName>
    <definedName name="SS6L" localSheetId="44">[26]INPUT!#REF!</definedName>
    <definedName name="SS6L" localSheetId="43">[26]INPUT!#REF!</definedName>
    <definedName name="SS6L" localSheetId="42">[26]INPUT!#REF!</definedName>
    <definedName name="SS6L">[26]INPUT!#REF!</definedName>
    <definedName name="SS6R" localSheetId="4">[26]INPUT!#REF!</definedName>
    <definedName name="SS6R" localSheetId="13">[26]INPUT!#REF!</definedName>
    <definedName name="SS6R" localSheetId="35">[26]INPUT!#REF!</definedName>
    <definedName name="SS6R" localSheetId="46">[26]INPUT!#REF!</definedName>
    <definedName name="SS6R" localSheetId="40">[26]INPUT!#REF!</definedName>
    <definedName name="SS6R" localSheetId="3">[26]INPUT!#REF!</definedName>
    <definedName name="SS6R" localSheetId="12">[26]INPUT!#REF!</definedName>
    <definedName name="SS6R" localSheetId="15">[26]INPUT!#REF!</definedName>
    <definedName name="SS6R" localSheetId="44">[26]INPUT!#REF!</definedName>
    <definedName name="SS6R" localSheetId="43">[26]INPUT!#REF!</definedName>
    <definedName name="SS6R" localSheetId="42">[26]INPUT!#REF!</definedName>
    <definedName name="SS6R">[26]INPUT!#REF!</definedName>
    <definedName name="SS7L" localSheetId="4">[26]INPUT!#REF!</definedName>
    <definedName name="SS7L" localSheetId="13">[26]INPUT!#REF!</definedName>
    <definedName name="SS7L" localSheetId="35">[26]INPUT!#REF!</definedName>
    <definedName name="SS7L" localSheetId="46">[26]INPUT!#REF!</definedName>
    <definedName name="SS7L" localSheetId="40">[26]INPUT!#REF!</definedName>
    <definedName name="SS7L" localSheetId="3">[26]INPUT!#REF!</definedName>
    <definedName name="SS7L" localSheetId="12">[26]INPUT!#REF!</definedName>
    <definedName name="SS7L" localSheetId="15">[26]INPUT!#REF!</definedName>
    <definedName name="SS7L" localSheetId="44">[26]INPUT!#REF!</definedName>
    <definedName name="SS7L" localSheetId="43">[26]INPUT!#REF!</definedName>
    <definedName name="SS7L" localSheetId="42">[26]INPUT!#REF!</definedName>
    <definedName name="SS7L">[26]INPUT!#REF!</definedName>
    <definedName name="SS7R" localSheetId="4">[26]INPUT!#REF!</definedName>
    <definedName name="SS7R" localSheetId="13">[26]INPUT!#REF!</definedName>
    <definedName name="SS7R" localSheetId="35">[26]INPUT!#REF!</definedName>
    <definedName name="SS7R" localSheetId="46">[26]INPUT!#REF!</definedName>
    <definedName name="SS7R" localSheetId="40">[26]INPUT!#REF!</definedName>
    <definedName name="SS7R" localSheetId="3">[26]INPUT!#REF!</definedName>
    <definedName name="SS7R" localSheetId="12">[26]INPUT!#REF!</definedName>
    <definedName name="SS7R" localSheetId="15">[26]INPUT!#REF!</definedName>
    <definedName name="SS7R" localSheetId="44">[26]INPUT!#REF!</definedName>
    <definedName name="SS7R" localSheetId="43">[26]INPUT!#REF!</definedName>
    <definedName name="SS7R" localSheetId="42">[26]INPUT!#REF!</definedName>
    <definedName name="SS7R">[26]INPUT!#REF!</definedName>
    <definedName name="SS8L" localSheetId="4">[26]INPUT!#REF!</definedName>
    <definedName name="SS8L" localSheetId="13">[26]INPUT!#REF!</definedName>
    <definedName name="SS8L" localSheetId="35">[26]INPUT!#REF!</definedName>
    <definedName name="SS8L" localSheetId="46">[26]INPUT!#REF!</definedName>
    <definedName name="SS8L" localSheetId="40">[26]INPUT!#REF!</definedName>
    <definedName name="SS8L" localSheetId="3">[26]INPUT!#REF!</definedName>
    <definedName name="SS8L" localSheetId="12">[26]INPUT!#REF!</definedName>
    <definedName name="SS8L" localSheetId="15">[26]INPUT!#REF!</definedName>
    <definedName name="SS8L" localSheetId="44">[26]INPUT!#REF!</definedName>
    <definedName name="SS8L" localSheetId="43">[26]INPUT!#REF!</definedName>
    <definedName name="SS8L" localSheetId="42">[26]INPUT!#REF!</definedName>
    <definedName name="SS8L">[26]INPUT!#REF!</definedName>
    <definedName name="SS8R" localSheetId="4">[26]INPUT!#REF!</definedName>
    <definedName name="SS8R" localSheetId="13">[26]INPUT!#REF!</definedName>
    <definedName name="SS8R" localSheetId="35">[26]INPUT!#REF!</definedName>
    <definedName name="SS8R" localSheetId="46">[26]INPUT!#REF!</definedName>
    <definedName name="SS8R" localSheetId="40">[26]INPUT!#REF!</definedName>
    <definedName name="SS8R" localSheetId="3">[26]INPUT!#REF!</definedName>
    <definedName name="SS8R" localSheetId="12">[26]INPUT!#REF!</definedName>
    <definedName name="SS8R" localSheetId="15">[26]INPUT!#REF!</definedName>
    <definedName name="SS8R" localSheetId="44">[26]INPUT!#REF!</definedName>
    <definedName name="SS8R" localSheetId="43">[26]INPUT!#REF!</definedName>
    <definedName name="SS8R" localSheetId="42">[26]INPUT!#REF!</definedName>
    <definedName name="SS8R">[26]INPUT!#REF!</definedName>
    <definedName name="SS9L" localSheetId="4">[26]INPUT!#REF!</definedName>
    <definedName name="SS9L" localSheetId="13">[26]INPUT!#REF!</definedName>
    <definedName name="SS9L" localSheetId="35">[26]INPUT!#REF!</definedName>
    <definedName name="SS9L" localSheetId="46">[26]INPUT!#REF!</definedName>
    <definedName name="SS9L" localSheetId="40">[26]INPUT!#REF!</definedName>
    <definedName name="SS9L" localSheetId="3">[26]INPUT!#REF!</definedName>
    <definedName name="SS9L" localSheetId="12">[26]INPUT!#REF!</definedName>
    <definedName name="SS9L" localSheetId="15">[26]INPUT!#REF!</definedName>
    <definedName name="SS9L" localSheetId="44">[26]INPUT!#REF!</definedName>
    <definedName name="SS9L" localSheetId="43">[26]INPUT!#REF!</definedName>
    <definedName name="SS9L" localSheetId="42">[26]INPUT!#REF!</definedName>
    <definedName name="SS9L">[26]INPUT!#REF!</definedName>
    <definedName name="SS9R" localSheetId="4">[26]INPUT!#REF!</definedName>
    <definedName name="SS9R" localSheetId="13">[26]INPUT!#REF!</definedName>
    <definedName name="SS9R" localSheetId="35">[26]INPUT!#REF!</definedName>
    <definedName name="SS9R" localSheetId="46">[26]INPUT!#REF!</definedName>
    <definedName name="SS9R" localSheetId="40">[26]INPUT!#REF!</definedName>
    <definedName name="SS9R" localSheetId="3">[26]INPUT!#REF!</definedName>
    <definedName name="SS9R" localSheetId="12">[26]INPUT!#REF!</definedName>
    <definedName name="SS9R" localSheetId="15">[26]INPUT!#REF!</definedName>
    <definedName name="SS9R" localSheetId="44">[26]INPUT!#REF!</definedName>
    <definedName name="SS9R" localSheetId="43">[26]INPUT!#REF!</definedName>
    <definedName name="SS9R" localSheetId="42">[26]INPUT!#REF!</definedName>
    <definedName name="SS9R">[26]INPUT!#REF!</definedName>
    <definedName name="SSC10L" localSheetId="4">[26]INPUT!#REF!</definedName>
    <definedName name="SSC10L" localSheetId="13">[26]INPUT!#REF!</definedName>
    <definedName name="SSC10L" localSheetId="35">[26]INPUT!#REF!</definedName>
    <definedName name="SSC10L" localSheetId="46">[26]INPUT!#REF!</definedName>
    <definedName name="SSC10L" localSheetId="40">[26]INPUT!#REF!</definedName>
    <definedName name="SSC10L" localSheetId="3">[26]INPUT!#REF!</definedName>
    <definedName name="SSC10L" localSheetId="12">[26]INPUT!#REF!</definedName>
    <definedName name="SSC10L" localSheetId="15">[26]INPUT!#REF!</definedName>
    <definedName name="SSC10L" localSheetId="44">[26]INPUT!#REF!</definedName>
    <definedName name="SSC10L" localSheetId="43">[26]INPUT!#REF!</definedName>
    <definedName name="SSC10L" localSheetId="42">[26]INPUT!#REF!</definedName>
    <definedName name="SSC10L">[26]INPUT!#REF!</definedName>
    <definedName name="SSC10R" localSheetId="4">[26]INPUT!#REF!</definedName>
    <definedName name="SSC10R" localSheetId="13">[26]INPUT!#REF!</definedName>
    <definedName name="SSC10R" localSheetId="35">[26]INPUT!#REF!</definedName>
    <definedName name="SSC10R" localSheetId="46">[26]INPUT!#REF!</definedName>
    <definedName name="SSC10R" localSheetId="40">[26]INPUT!#REF!</definedName>
    <definedName name="SSC10R" localSheetId="3">[26]INPUT!#REF!</definedName>
    <definedName name="SSC10R" localSheetId="12">[26]INPUT!#REF!</definedName>
    <definedName name="SSC10R" localSheetId="15">[26]INPUT!#REF!</definedName>
    <definedName name="SSC10R" localSheetId="44">[26]INPUT!#REF!</definedName>
    <definedName name="SSC10R" localSheetId="43">[26]INPUT!#REF!</definedName>
    <definedName name="SSC10R" localSheetId="42">[26]INPUT!#REF!</definedName>
    <definedName name="SSC10R">[26]INPUT!#REF!</definedName>
    <definedName name="SSC3L" localSheetId="4">[26]INPUT!#REF!</definedName>
    <definedName name="SSC3L" localSheetId="13">[26]INPUT!#REF!</definedName>
    <definedName name="SSC3L" localSheetId="35">[26]INPUT!#REF!</definedName>
    <definedName name="SSC3L" localSheetId="46">[26]INPUT!#REF!</definedName>
    <definedName name="SSC3L" localSheetId="40">[26]INPUT!#REF!</definedName>
    <definedName name="SSC3L" localSheetId="3">[26]INPUT!#REF!</definedName>
    <definedName name="SSC3L" localSheetId="12">[26]INPUT!#REF!</definedName>
    <definedName name="SSC3L" localSheetId="15">[26]INPUT!#REF!</definedName>
    <definedName name="SSC3L" localSheetId="44">[26]INPUT!#REF!</definedName>
    <definedName name="SSC3L" localSheetId="43">[26]INPUT!#REF!</definedName>
    <definedName name="SSC3L" localSheetId="42">[26]INPUT!#REF!</definedName>
    <definedName name="SSC3L">[26]INPUT!#REF!</definedName>
    <definedName name="SSC3R" localSheetId="4">[26]INPUT!#REF!</definedName>
    <definedName name="SSC3R" localSheetId="13">[26]INPUT!#REF!</definedName>
    <definedName name="SSC3R" localSheetId="35">[26]INPUT!#REF!</definedName>
    <definedName name="SSC3R" localSheetId="46">[26]INPUT!#REF!</definedName>
    <definedName name="SSC3R" localSheetId="40">[26]INPUT!#REF!</definedName>
    <definedName name="SSC3R" localSheetId="3">[26]INPUT!#REF!</definedName>
    <definedName name="SSC3R" localSheetId="12">[26]INPUT!#REF!</definedName>
    <definedName name="SSC3R" localSheetId="15">[26]INPUT!#REF!</definedName>
    <definedName name="SSC3R" localSheetId="44">[26]INPUT!#REF!</definedName>
    <definedName name="SSC3R" localSheetId="43">[26]INPUT!#REF!</definedName>
    <definedName name="SSC3R" localSheetId="42">[26]INPUT!#REF!</definedName>
    <definedName name="SSC3R">[26]INPUT!#REF!</definedName>
    <definedName name="SSC4L" localSheetId="4">[26]INPUT!#REF!</definedName>
    <definedName name="SSC4L" localSheetId="13">[26]INPUT!#REF!</definedName>
    <definedName name="SSC4L" localSheetId="35">[26]INPUT!#REF!</definedName>
    <definedName name="SSC4L" localSheetId="46">[26]INPUT!#REF!</definedName>
    <definedName name="SSC4L" localSheetId="40">[26]INPUT!#REF!</definedName>
    <definedName name="SSC4L" localSheetId="3">[26]INPUT!#REF!</definedName>
    <definedName name="SSC4L" localSheetId="12">[26]INPUT!#REF!</definedName>
    <definedName name="SSC4L" localSheetId="15">[26]INPUT!#REF!</definedName>
    <definedName name="SSC4L" localSheetId="44">[26]INPUT!#REF!</definedName>
    <definedName name="SSC4L" localSheetId="43">[26]INPUT!#REF!</definedName>
    <definedName name="SSC4L" localSheetId="42">[26]INPUT!#REF!</definedName>
    <definedName name="SSC4L">[26]INPUT!#REF!</definedName>
    <definedName name="SSC4R" localSheetId="4">[26]INPUT!#REF!</definedName>
    <definedName name="SSC4R" localSheetId="13">[26]INPUT!#REF!</definedName>
    <definedName name="SSC4R" localSheetId="35">[26]INPUT!#REF!</definedName>
    <definedName name="SSC4R" localSheetId="46">[26]INPUT!#REF!</definedName>
    <definedName name="SSC4R" localSheetId="40">[26]INPUT!#REF!</definedName>
    <definedName name="SSC4R" localSheetId="3">[26]INPUT!#REF!</definedName>
    <definedName name="SSC4R" localSheetId="12">[26]INPUT!#REF!</definedName>
    <definedName name="SSC4R" localSheetId="15">[26]INPUT!#REF!</definedName>
    <definedName name="SSC4R" localSheetId="44">[26]INPUT!#REF!</definedName>
    <definedName name="SSC4R" localSheetId="43">[26]INPUT!#REF!</definedName>
    <definedName name="SSC4R" localSheetId="42">[26]INPUT!#REF!</definedName>
    <definedName name="SSC4R">[26]INPUT!#REF!</definedName>
    <definedName name="SSC5L" localSheetId="4">[26]INPUT!#REF!</definedName>
    <definedName name="SSC5L" localSheetId="13">[26]INPUT!#REF!</definedName>
    <definedName name="SSC5L" localSheetId="35">[26]INPUT!#REF!</definedName>
    <definedName name="SSC5L" localSheetId="46">[26]INPUT!#REF!</definedName>
    <definedName name="SSC5L" localSheetId="40">[26]INPUT!#REF!</definedName>
    <definedName name="SSC5L" localSheetId="3">[26]INPUT!#REF!</definedName>
    <definedName name="SSC5L" localSheetId="12">[26]INPUT!#REF!</definedName>
    <definedName name="SSC5L" localSheetId="15">[26]INPUT!#REF!</definedName>
    <definedName name="SSC5L" localSheetId="44">[26]INPUT!#REF!</definedName>
    <definedName name="SSC5L" localSheetId="43">[26]INPUT!#REF!</definedName>
    <definedName name="SSC5L" localSheetId="42">[26]INPUT!#REF!</definedName>
    <definedName name="SSC5L">[26]INPUT!#REF!</definedName>
    <definedName name="SSC5R" localSheetId="4">[26]INPUT!#REF!</definedName>
    <definedName name="SSC5R" localSheetId="13">[26]INPUT!#REF!</definedName>
    <definedName name="SSC5R" localSheetId="35">[26]INPUT!#REF!</definedName>
    <definedName name="SSC5R" localSheetId="46">[26]INPUT!#REF!</definedName>
    <definedName name="SSC5R" localSheetId="40">[26]INPUT!#REF!</definedName>
    <definedName name="SSC5R" localSheetId="3">[26]INPUT!#REF!</definedName>
    <definedName name="SSC5R" localSheetId="12">[26]INPUT!#REF!</definedName>
    <definedName name="SSC5R" localSheetId="15">[26]INPUT!#REF!</definedName>
    <definedName name="SSC5R" localSheetId="44">[26]INPUT!#REF!</definedName>
    <definedName name="SSC5R" localSheetId="43">[26]INPUT!#REF!</definedName>
    <definedName name="SSC5R" localSheetId="42">[26]INPUT!#REF!</definedName>
    <definedName name="SSC5R">[26]INPUT!#REF!</definedName>
    <definedName name="SSC6L" localSheetId="4">[26]INPUT!#REF!</definedName>
    <definedName name="SSC6L" localSheetId="13">[26]INPUT!#REF!</definedName>
    <definedName name="SSC6L" localSheetId="35">[26]INPUT!#REF!</definedName>
    <definedName name="SSC6L" localSheetId="46">[26]INPUT!#REF!</definedName>
    <definedName name="SSC6L" localSheetId="40">[26]INPUT!#REF!</definedName>
    <definedName name="SSC6L" localSheetId="3">[26]INPUT!#REF!</definedName>
    <definedName name="SSC6L" localSheetId="12">[26]INPUT!#REF!</definedName>
    <definedName name="SSC6L" localSheetId="15">[26]INPUT!#REF!</definedName>
    <definedName name="SSC6L" localSheetId="44">[26]INPUT!#REF!</definedName>
    <definedName name="SSC6L" localSheetId="43">[26]INPUT!#REF!</definedName>
    <definedName name="SSC6L" localSheetId="42">[26]INPUT!#REF!</definedName>
    <definedName name="SSC6L">[26]INPUT!#REF!</definedName>
    <definedName name="SSC6R" localSheetId="4">[26]INPUT!#REF!</definedName>
    <definedName name="SSC6R" localSheetId="13">[26]INPUT!#REF!</definedName>
    <definedName name="SSC6R" localSheetId="35">[26]INPUT!#REF!</definedName>
    <definedName name="SSC6R" localSheetId="46">[26]INPUT!#REF!</definedName>
    <definedName name="SSC6R" localSheetId="40">[26]INPUT!#REF!</definedName>
    <definedName name="SSC6R" localSheetId="3">[26]INPUT!#REF!</definedName>
    <definedName name="SSC6R" localSheetId="12">[26]INPUT!#REF!</definedName>
    <definedName name="SSC6R" localSheetId="15">[26]INPUT!#REF!</definedName>
    <definedName name="SSC6R" localSheetId="44">[26]INPUT!#REF!</definedName>
    <definedName name="SSC6R" localSheetId="43">[26]INPUT!#REF!</definedName>
    <definedName name="SSC6R" localSheetId="42">[26]INPUT!#REF!</definedName>
    <definedName name="SSC6R">[26]INPUT!#REF!</definedName>
    <definedName name="SSC7L" localSheetId="4">[26]INPUT!#REF!</definedName>
    <definedName name="SSC7L" localSheetId="13">[26]INPUT!#REF!</definedName>
    <definedName name="SSC7L" localSheetId="35">[26]INPUT!#REF!</definedName>
    <definedName name="SSC7L" localSheetId="46">[26]INPUT!#REF!</definedName>
    <definedName name="SSC7L" localSheetId="40">[26]INPUT!#REF!</definedName>
    <definedName name="SSC7L" localSheetId="3">[26]INPUT!#REF!</definedName>
    <definedName name="SSC7L" localSheetId="12">[26]INPUT!#REF!</definedName>
    <definedName name="SSC7L" localSheetId="15">[26]INPUT!#REF!</definedName>
    <definedName name="SSC7L" localSheetId="44">[26]INPUT!#REF!</definedName>
    <definedName name="SSC7L" localSheetId="43">[26]INPUT!#REF!</definedName>
    <definedName name="SSC7L" localSheetId="42">[26]INPUT!#REF!</definedName>
    <definedName name="SSC7L">[26]INPUT!#REF!</definedName>
    <definedName name="SSC7R" localSheetId="4">[26]INPUT!#REF!</definedName>
    <definedName name="SSC7R" localSheetId="13">[26]INPUT!#REF!</definedName>
    <definedName name="SSC7R" localSheetId="35">[26]INPUT!#REF!</definedName>
    <definedName name="SSC7R" localSheetId="46">[26]INPUT!#REF!</definedName>
    <definedName name="SSC7R" localSheetId="40">[26]INPUT!#REF!</definedName>
    <definedName name="SSC7R" localSheetId="3">[26]INPUT!#REF!</definedName>
    <definedName name="SSC7R" localSheetId="12">[26]INPUT!#REF!</definedName>
    <definedName name="SSC7R" localSheetId="15">[26]INPUT!#REF!</definedName>
    <definedName name="SSC7R" localSheetId="44">[26]INPUT!#REF!</definedName>
    <definedName name="SSC7R" localSheetId="43">[26]INPUT!#REF!</definedName>
    <definedName name="SSC7R" localSheetId="42">[26]INPUT!#REF!</definedName>
    <definedName name="SSC7R">[26]INPUT!#REF!</definedName>
    <definedName name="SSC8L" localSheetId="4">[26]INPUT!#REF!</definedName>
    <definedName name="SSC8L" localSheetId="13">[26]INPUT!#REF!</definedName>
    <definedName name="SSC8L" localSheetId="35">[26]INPUT!#REF!</definedName>
    <definedName name="SSC8L" localSheetId="46">[26]INPUT!#REF!</definedName>
    <definedName name="SSC8L" localSheetId="40">[26]INPUT!#REF!</definedName>
    <definedName name="SSC8L" localSheetId="3">[26]INPUT!#REF!</definedName>
    <definedName name="SSC8L" localSheetId="12">[26]INPUT!#REF!</definedName>
    <definedName name="SSC8L" localSheetId="15">[26]INPUT!#REF!</definedName>
    <definedName name="SSC8L" localSheetId="44">[26]INPUT!#REF!</definedName>
    <definedName name="SSC8L" localSheetId="43">[26]INPUT!#REF!</definedName>
    <definedName name="SSC8L" localSheetId="42">[26]INPUT!#REF!</definedName>
    <definedName name="SSC8L">[26]INPUT!#REF!</definedName>
    <definedName name="SSC8R" localSheetId="4">[26]INPUT!#REF!</definedName>
    <definedName name="SSC8R" localSheetId="13">[26]INPUT!#REF!</definedName>
    <definedName name="SSC8R" localSheetId="35">[26]INPUT!#REF!</definedName>
    <definedName name="SSC8R" localSheetId="46">[26]INPUT!#REF!</definedName>
    <definedName name="SSC8R" localSheetId="40">[26]INPUT!#REF!</definedName>
    <definedName name="SSC8R" localSheetId="3">[26]INPUT!#REF!</definedName>
    <definedName name="SSC8R" localSheetId="12">[26]INPUT!#REF!</definedName>
    <definedName name="SSC8R" localSheetId="15">[26]INPUT!#REF!</definedName>
    <definedName name="SSC8R" localSheetId="44">[26]INPUT!#REF!</definedName>
    <definedName name="SSC8R" localSheetId="43">[26]INPUT!#REF!</definedName>
    <definedName name="SSC8R" localSheetId="42">[26]INPUT!#REF!</definedName>
    <definedName name="SSC8R">[26]INPUT!#REF!</definedName>
    <definedName name="SSC9L" localSheetId="4">[26]INPUT!#REF!</definedName>
    <definedName name="SSC9L" localSheetId="13">[26]INPUT!#REF!</definedName>
    <definedName name="SSC9L" localSheetId="35">[26]INPUT!#REF!</definedName>
    <definedName name="SSC9L" localSheetId="46">[26]INPUT!#REF!</definedName>
    <definedName name="SSC9L" localSheetId="40">[26]INPUT!#REF!</definedName>
    <definedName name="SSC9L" localSheetId="3">[26]INPUT!#REF!</definedName>
    <definedName name="SSC9L" localSheetId="12">[26]INPUT!#REF!</definedName>
    <definedName name="SSC9L" localSheetId="15">[26]INPUT!#REF!</definedName>
    <definedName name="SSC9L" localSheetId="44">[26]INPUT!#REF!</definedName>
    <definedName name="SSC9L" localSheetId="43">[26]INPUT!#REF!</definedName>
    <definedName name="SSC9L" localSheetId="42">[26]INPUT!#REF!</definedName>
    <definedName name="SSC9L">[26]INPUT!#REF!</definedName>
    <definedName name="SSC9R" localSheetId="4">[26]INPUT!#REF!</definedName>
    <definedName name="SSC9R" localSheetId="13">[26]INPUT!#REF!</definedName>
    <definedName name="SSC9R" localSheetId="35">[26]INPUT!#REF!</definedName>
    <definedName name="SSC9R" localSheetId="46">[26]INPUT!#REF!</definedName>
    <definedName name="SSC9R" localSheetId="40">[26]INPUT!#REF!</definedName>
    <definedName name="SSC9R" localSheetId="3">[26]INPUT!#REF!</definedName>
    <definedName name="SSC9R" localSheetId="12">[26]INPUT!#REF!</definedName>
    <definedName name="SSC9R" localSheetId="15">[26]INPUT!#REF!</definedName>
    <definedName name="SSC9R" localSheetId="44">[26]INPUT!#REF!</definedName>
    <definedName name="SSC9R" localSheetId="43">[26]INPUT!#REF!</definedName>
    <definedName name="SSC9R" localSheetId="42">[26]INPUT!#REF!</definedName>
    <definedName name="SSC9R">[26]INPUT!#REF!</definedName>
    <definedName name="SSS" localSheetId="4">[13]법면블럭!#REF!</definedName>
    <definedName name="SSS" localSheetId="13">[13]법면블럭!#REF!</definedName>
    <definedName name="SSS" localSheetId="28">#REF!</definedName>
    <definedName name="SSS" localSheetId="35">#REF!</definedName>
    <definedName name="SSS" localSheetId="40">#REF!</definedName>
    <definedName name="SSS" localSheetId="25">#REF!</definedName>
    <definedName name="SSS" localSheetId="26">[14]법면블럭!#REF!</definedName>
    <definedName name="SSS" localSheetId="44">#REF!</definedName>
    <definedName name="SSS" localSheetId="42">#REF!</definedName>
    <definedName name="SSS">#REF!</definedName>
    <definedName name="SSSS" localSheetId="38" hidden="1">[51]날개벽수량표!#REF!</definedName>
    <definedName name="SSSS" localSheetId="4" hidden="1">[51]날개벽수량표!#REF!</definedName>
    <definedName name="SSSS" localSheetId="13" hidden="1">[51]날개벽수량표!#REF!</definedName>
    <definedName name="SSSS" localSheetId="33" hidden="1">[51]날개벽수량표!#REF!</definedName>
    <definedName name="SSSS" localSheetId="34" hidden="1">[52]날개벽수량표!#REF!</definedName>
    <definedName name="SSSS" localSheetId="35" hidden="1">[52]날개벽수량표!#REF!</definedName>
    <definedName name="SSSS" localSheetId="51" hidden="1">[52]날개벽수량표!#REF!</definedName>
    <definedName name="SSSS" localSheetId="46" hidden="1">[52]날개벽수량표!#REF!</definedName>
    <definedName name="SSSS" localSheetId="40" hidden="1">[51]날개벽수량표!#REF!</definedName>
    <definedName name="SSSS" localSheetId="32" hidden="1">[51]날개벽수량표!#REF!</definedName>
    <definedName name="SSSS" localSheetId="26" hidden="1">[51]날개벽수량표!#REF!</definedName>
    <definedName name="SSSS" localSheetId="2" hidden="1">[53]날개벽수량표!#REF!</definedName>
    <definedName name="SSSS" localSheetId="44" hidden="1">[52]날개벽수량표!#REF!</definedName>
    <definedName name="SSSS" localSheetId="52" hidden="1">[52]날개벽수량표!#REF!</definedName>
    <definedName name="SSSS" localSheetId="43" hidden="1">[52]날개벽수량표!#REF!</definedName>
    <definedName name="SSSS" localSheetId="29" hidden="1">[51]날개벽수량표!#REF!</definedName>
    <definedName name="SSSS" localSheetId="42" hidden="1">[52]날개벽수량표!#REF!</definedName>
    <definedName name="SSSS" hidden="1">[51]날개벽수량표!#REF!</definedName>
    <definedName name="SSSSS" localSheetId="38" hidden="1">[21]날개벽수량표!#REF!</definedName>
    <definedName name="SSSSS" localSheetId="4" hidden="1">[21]날개벽수량표!#REF!</definedName>
    <definedName name="SSSSS" localSheetId="13" hidden="1">[21]날개벽수량표!#REF!</definedName>
    <definedName name="SSSSS" localSheetId="33" hidden="1">[21]날개벽수량표!#REF!</definedName>
    <definedName name="SSSSS" localSheetId="34" hidden="1">[21]날개벽수량표!#REF!</definedName>
    <definedName name="SSSSS" localSheetId="35" hidden="1">[21]날개벽수량표!#REF!</definedName>
    <definedName name="SSSSS" localSheetId="51" hidden="1">[21]날개벽수량표!#REF!</definedName>
    <definedName name="SSSSS" localSheetId="46" hidden="1">[21]날개벽수량표!#REF!</definedName>
    <definedName name="SSSSS" localSheetId="40" hidden="1">[21]날개벽수량표!#REF!</definedName>
    <definedName name="SSSSS" localSheetId="32" hidden="1">[21]날개벽수량표!#REF!</definedName>
    <definedName name="SSSSS" localSheetId="26" hidden="1">[21]날개벽수량표!#REF!</definedName>
    <definedName name="SSSSS" localSheetId="2" hidden="1">[22]날개벽수량표!#REF!</definedName>
    <definedName name="SSSSS" localSheetId="49" hidden="1">[21]날개벽수량표!#REF!</definedName>
    <definedName name="SSSSS" localSheetId="44" hidden="1">[21]날개벽수량표!#REF!</definedName>
    <definedName name="SSSSS" localSheetId="52" hidden="1">[21]날개벽수량표!#REF!</definedName>
    <definedName name="SSSSS" localSheetId="43" hidden="1">[21]날개벽수량표!#REF!</definedName>
    <definedName name="SSSSS" localSheetId="29" hidden="1">[21]날개벽수량표!#REF!</definedName>
    <definedName name="SSSSS" localSheetId="42" hidden="1">[21]날개벽수량표!#REF!</definedName>
    <definedName name="SSSSS" hidden="1">[21]날개벽수량표!#REF!</definedName>
    <definedName name="sssssssssssss" localSheetId="38" hidden="1">{#N/A,#N/A,FALSE,"단가표지"}</definedName>
    <definedName name="sssssssssssss" localSheetId="14" hidden="1">{#N/A,#N/A,FALSE,"단가표지"}</definedName>
    <definedName name="sssssssssssss" localSheetId="4" hidden="1">{#N/A,#N/A,FALSE,"단가표지"}</definedName>
    <definedName name="sssssssssssss" localSheetId="13" hidden="1">{#N/A,#N/A,FALSE,"단가표지"}</definedName>
    <definedName name="sssssssssssss" localSheetId="28" hidden="1">{#N/A,#N/A,FALSE,"단가표지"}</definedName>
    <definedName name="sssssssssssss" localSheetId="34" hidden="1">{#N/A,#N/A,FALSE,"단가표지"}</definedName>
    <definedName name="sssssssssssss" localSheetId="35" hidden="1">{#N/A,#N/A,FALSE,"단가표지"}</definedName>
    <definedName name="sssssssssssss" localSheetId="25" hidden="1">{#N/A,#N/A,FALSE,"단가표지"}</definedName>
    <definedName name="sssssssssssss" localSheetId="41" hidden="1">{#N/A,#N/A,FALSE,"단가표지"}</definedName>
    <definedName name="sssssssssssss" localSheetId="26" hidden="1">{#N/A,#N/A,FALSE,"단가표지"}</definedName>
    <definedName name="sssssssssssss" localSheetId="45" hidden="1">{#N/A,#N/A,FALSE,"단가표지"}</definedName>
    <definedName name="sssssssssssss" localSheetId="50" hidden="1">{#N/A,#N/A,FALSE,"단가표지"}</definedName>
    <definedName name="sssssssssssss" localSheetId="29" hidden="1">{#N/A,#N/A,FALSE,"단가표지"}</definedName>
    <definedName name="sssssssssssss" localSheetId="42" hidden="1">{#N/A,#N/A,FALSE,"단가표지"}</definedName>
    <definedName name="sssssssssssss" hidden="1">{#N/A,#N/A,FALSE,"단가표지"}</definedName>
    <definedName name="SST10L" localSheetId="4">[26]INPUT!#REF!</definedName>
    <definedName name="SST10L" localSheetId="13">[26]INPUT!#REF!</definedName>
    <definedName name="SST10L" localSheetId="35">[26]INPUT!#REF!</definedName>
    <definedName name="SST10L" localSheetId="46">[26]INPUT!#REF!</definedName>
    <definedName name="SST10L" localSheetId="40">[26]INPUT!#REF!</definedName>
    <definedName name="SST10L" localSheetId="3">[26]INPUT!#REF!</definedName>
    <definedName name="SST10L" localSheetId="12">[26]INPUT!#REF!</definedName>
    <definedName name="SST10L" localSheetId="15">[26]INPUT!#REF!</definedName>
    <definedName name="SST10L" localSheetId="44">[26]INPUT!#REF!</definedName>
    <definedName name="SST10L" localSheetId="43">[26]INPUT!#REF!</definedName>
    <definedName name="SST10L" localSheetId="42">[26]INPUT!#REF!</definedName>
    <definedName name="SST10L">[26]INPUT!#REF!</definedName>
    <definedName name="SST10R" localSheetId="4">[26]INPUT!#REF!</definedName>
    <definedName name="SST10R" localSheetId="13">[26]INPUT!#REF!</definedName>
    <definedName name="SST10R" localSheetId="35">[26]INPUT!#REF!</definedName>
    <definedName name="SST10R" localSheetId="46">[26]INPUT!#REF!</definedName>
    <definedName name="SST10R" localSheetId="40">[26]INPUT!#REF!</definedName>
    <definedName name="SST10R" localSheetId="3">[26]INPUT!#REF!</definedName>
    <definedName name="SST10R" localSheetId="12">[26]INPUT!#REF!</definedName>
    <definedName name="SST10R" localSheetId="15">[26]INPUT!#REF!</definedName>
    <definedName name="SST10R" localSheetId="44">[26]INPUT!#REF!</definedName>
    <definedName name="SST10R" localSheetId="43">[26]INPUT!#REF!</definedName>
    <definedName name="SST10R" localSheetId="42">[26]INPUT!#REF!</definedName>
    <definedName name="SST10R">[26]INPUT!#REF!</definedName>
    <definedName name="SST3L" localSheetId="4">[26]INPUT!#REF!</definedName>
    <definedName name="SST3L" localSheetId="13">[26]INPUT!#REF!</definedName>
    <definedName name="SST3L" localSheetId="35">[26]INPUT!#REF!</definedName>
    <definedName name="SST3L" localSheetId="46">[26]INPUT!#REF!</definedName>
    <definedName name="SST3L" localSheetId="40">[26]INPUT!#REF!</definedName>
    <definedName name="SST3L" localSheetId="3">[26]INPUT!#REF!</definedName>
    <definedName name="SST3L" localSheetId="12">[26]INPUT!#REF!</definedName>
    <definedName name="SST3L" localSheetId="15">[26]INPUT!#REF!</definedName>
    <definedName name="SST3L" localSheetId="44">[26]INPUT!#REF!</definedName>
    <definedName name="SST3L" localSheetId="43">[26]INPUT!#REF!</definedName>
    <definedName name="SST3L" localSheetId="42">[26]INPUT!#REF!</definedName>
    <definedName name="SST3L">[26]INPUT!#REF!</definedName>
    <definedName name="SST3R" localSheetId="4">[26]INPUT!#REF!</definedName>
    <definedName name="SST3R" localSheetId="13">[26]INPUT!#REF!</definedName>
    <definedName name="SST3R" localSheetId="35">[26]INPUT!#REF!</definedName>
    <definedName name="SST3R" localSheetId="46">[26]INPUT!#REF!</definedName>
    <definedName name="SST3R" localSheetId="40">[26]INPUT!#REF!</definedName>
    <definedName name="SST3R" localSheetId="3">[26]INPUT!#REF!</definedName>
    <definedName name="SST3R" localSheetId="12">[26]INPUT!#REF!</definedName>
    <definedName name="SST3R" localSheetId="15">[26]INPUT!#REF!</definedName>
    <definedName name="SST3R" localSheetId="44">[26]INPUT!#REF!</definedName>
    <definedName name="SST3R" localSheetId="43">[26]INPUT!#REF!</definedName>
    <definedName name="SST3R" localSheetId="42">[26]INPUT!#REF!</definedName>
    <definedName name="SST3R">[26]INPUT!#REF!</definedName>
    <definedName name="SST4L" localSheetId="4">[26]INPUT!#REF!</definedName>
    <definedName name="SST4L" localSheetId="13">[26]INPUT!#REF!</definedName>
    <definedName name="SST4L" localSheetId="35">[26]INPUT!#REF!</definedName>
    <definedName name="SST4L" localSheetId="46">[26]INPUT!#REF!</definedName>
    <definedName name="SST4L" localSheetId="40">[26]INPUT!#REF!</definedName>
    <definedName name="SST4L" localSheetId="3">[26]INPUT!#REF!</definedName>
    <definedName name="SST4L" localSheetId="12">[26]INPUT!#REF!</definedName>
    <definedName name="SST4L" localSheetId="15">[26]INPUT!#REF!</definedName>
    <definedName name="SST4L" localSheetId="44">[26]INPUT!#REF!</definedName>
    <definedName name="SST4L" localSheetId="43">[26]INPUT!#REF!</definedName>
    <definedName name="SST4L" localSheetId="42">[26]INPUT!#REF!</definedName>
    <definedName name="SST4L">[26]INPUT!#REF!</definedName>
    <definedName name="SST4R" localSheetId="4">[26]INPUT!#REF!</definedName>
    <definedName name="SST4R" localSheetId="13">[26]INPUT!#REF!</definedName>
    <definedName name="SST4R" localSheetId="35">[26]INPUT!#REF!</definedName>
    <definedName name="SST4R" localSheetId="46">[26]INPUT!#REF!</definedName>
    <definedName name="SST4R" localSheetId="40">[26]INPUT!#REF!</definedName>
    <definedName name="SST4R" localSheetId="3">[26]INPUT!#REF!</definedName>
    <definedName name="SST4R" localSheetId="12">[26]INPUT!#REF!</definedName>
    <definedName name="SST4R" localSheetId="15">[26]INPUT!#REF!</definedName>
    <definedName name="SST4R" localSheetId="44">[26]INPUT!#REF!</definedName>
    <definedName name="SST4R" localSheetId="43">[26]INPUT!#REF!</definedName>
    <definedName name="SST4R" localSheetId="42">[26]INPUT!#REF!</definedName>
    <definedName name="SST4R">[26]INPUT!#REF!</definedName>
    <definedName name="SST5L" localSheetId="4">[26]INPUT!#REF!</definedName>
    <definedName name="SST5L" localSheetId="13">[26]INPUT!#REF!</definedName>
    <definedName name="SST5L" localSheetId="35">[26]INPUT!#REF!</definedName>
    <definedName name="SST5L" localSheetId="46">[26]INPUT!#REF!</definedName>
    <definedName name="SST5L" localSheetId="40">[26]INPUT!#REF!</definedName>
    <definedName name="SST5L" localSheetId="3">[26]INPUT!#REF!</definedName>
    <definedName name="SST5L" localSheetId="12">[26]INPUT!#REF!</definedName>
    <definedName name="SST5L" localSheetId="15">[26]INPUT!#REF!</definedName>
    <definedName name="SST5L" localSheetId="44">[26]INPUT!#REF!</definedName>
    <definedName name="SST5L" localSheetId="43">[26]INPUT!#REF!</definedName>
    <definedName name="SST5L" localSheetId="42">[26]INPUT!#REF!</definedName>
    <definedName name="SST5L">[26]INPUT!#REF!</definedName>
    <definedName name="SST5R" localSheetId="4">[26]INPUT!#REF!</definedName>
    <definedName name="SST5R" localSheetId="13">[26]INPUT!#REF!</definedName>
    <definedName name="SST5R" localSheetId="35">[26]INPUT!#REF!</definedName>
    <definedName name="SST5R" localSheetId="46">[26]INPUT!#REF!</definedName>
    <definedName name="SST5R" localSheetId="40">[26]INPUT!#REF!</definedName>
    <definedName name="SST5R" localSheetId="3">[26]INPUT!#REF!</definedName>
    <definedName name="SST5R" localSheetId="12">[26]INPUT!#REF!</definedName>
    <definedName name="SST5R" localSheetId="15">[26]INPUT!#REF!</definedName>
    <definedName name="SST5R" localSheetId="44">[26]INPUT!#REF!</definedName>
    <definedName name="SST5R" localSheetId="43">[26]INPUT!#REF!</definedName>
    <definedName name="SST5R" localSheetId="42">[26]INPUT!#REF!</definedName>
    <definedName name="SST5R">[26]INPUT!#REF!</definedName>
    <definedName name="SST6L" localSheetId="4">[26]INPUT!#REF!</definedName>
    <definedName name="SST6L" localSheetId="13">[26]INPUT!#REF!</definedName>
    <definedName name="SST6L" localSheetId="35">[26]INPUT!#REF!</definedName>
    <definedName name="SST6L" localSheetId="46">[26]INPUT!#REF!</definedName>
    <definedName name="SST6L" localSheetId="40">[26]INPUT!#REF!</definedName>
    <definedName name="SST6L" localSheetId="3">[26]INPUT!#REF!</definedName>
    <definedName name="SST6L" localSheetId="12">[26]INPUT!#REF!</definedName>
    <definedName name="SST6L" localSheetId="15">[26]INPUT!#REF!</definedName>
    <definedName name="SST6L" localSheetId="44">[26]INPUT!#REF!</definedName>
    <definedName name="SST6L" localSheetId="43">[26]INPUT!#REF!</definedName>
    <definedName name="SST6L" localSheetId="42">[26]INPUT!#REF!</definedName>
    <definedName name="SST6L">[26]INPUT!#REF!</definedName>
    <definedName name="SST6R" localSheetId="4">[26]INPUT!#REF!</definedName>
    <definedName name="SST6R" localSheetId="13">[26]INPUT!#REF!</definedName>
    <definedName name="SST6R" localSheetId="35">[26]INPUT!#REF!</definedName>
    <definedName name="SST6R" localSheetId="46">[26]INPUT!#REF!</definedName>
    <definedName name="SST6R" localSheetId="40">[26]INPUT!#REF!</definedName>
    <definedName name="SST6R" localSheetId="3">[26]INPUT!#REF!</definedName>
    <definedName name="SST6R" localSheetId="12">[26]INPUT!#REF!</definedName>
    <definedName name="SST6R" localSheetId="15">[26]INPUT!#REF!</definedName>
    <definedName name="SST6R" localSheetId="44">[26]INPUT!#REF!</definedName>
    <definedName name="SST6R" localSheetId="43">[26]INPUT!#REF!</definedName>
    <definedName name="SST6R" localSheetId="42">[26]INPUT!#REF!</definedName>
    <definedName name="SST6R">[26]INPUT!#REF!</definedName>
    <definedName name="SST7L" localSheetId="4">[26]INPUT!#REF!</definedName>
    <definedName name="SST7L" localSheetId="13">[26]INPUT!#REF!</definedName>
    <definedName name="SST7L" localSheetId="35">[26]INPUT!#REF!</definedName>
    <definedName name="SST7L" localSheetId="46">[26]INPUT!#REF!</definedName>
    <definedName name="SST7L" localSheetId="40">[26]INPUT!#REF!</definedName>
    <definedName name="SST7L" localSheetId="3">[26]INPUT!#REF!</definedName>
    <definedName name="SST7L" localSheetId="12">[26]INPUT!#REF!</definedName>
    <definedName name="SST7L" localSheetId="15">[26]INPUT!#REF!</definedName>
    <definedName name="SST7L" localSheetId="44">[26]INPUT!#REF!</definedName>
    <definedName name="SST7L" localSheetId="43">[26]INPUT!#REF!</definedName>
    <definedName name="SST7L" localSheetId="42">[26]INPUT!#REF!</definedName>
    <definedName name="SST7L">[26]INPUT!#REF!</definedName>
    <definedName name="SST7R" localSheetId="4">[26]INPUT!#REF!</definedName>
    <definedName name="SST7R" localSheetId="13">[26]INPUT!#REF!</definedName>
    <definedName name="SST7R" localSheetId="35">[26]INPUT!#REF!</definedName>
    <definedName name="SST7R" localSheetId="46">[26]INPUT!#REF!</definedName>
    <definedName name="SST7R" localSheetId="40">[26]INPUT!#REF!</definedName>
    <definedName name="SST7R" localSheetId="3">[26]INPUT!#REF!</definedName>
    <definedName name="SST7R" localSheetId="12">[26]INPUT!#REF!</definedName>
    <definedName name="SST7R" localSheetId="15">[26]INPUT!#REF!</definedName>
    <definedName name="SST7R" localSheetId="44">[26]INPUT!#REF!</definedName>
    <definedName name="SST7R" localSheetId="43">[26]INPUT!#REF!</definedName>
    <definedName name="SST7R" localSheetId="42">[26]INPUT!#REF!</definedName>
    <definedName name="SST7R">[26]INPUT!#REF!</definedName>
    <definedName name="SST8L" localSheetId="4">[26]INPUT!#REF!</definedName>
    <definedName name="SST8L" localSheetId="13">[26]INPUT!#REF!</definedName>
    <definedName name="SST8L" localSheetId="35">[26]INPUT!#REF!</definedName>
    <definedName name="SST8L" localSheetId="46">[26]INPUT!#REF!</definedName>
    <definedName name="SST8L" localSheetId="40">[26]INPUT!#REF!</definedName>
    <definedName name="SST8L" localSheetId="3">[26]INPUT!#REF!</definedName>
    <definedName name="SST8L" localSheetId="12">[26]INPUT!#REF!</definedName>
    <definedName name="SST8L" localSheetId="15">[26]INPUT!#REF!</definedName>
    <definedName name="SST8L" localSheetId="44">[26]INPUT!#REF!</definedName>
    <definedName name="SST8L" localSheetId="43">[26]INPUT!#REF!</definedName>
    <definedName name="SST8L" localSheetId="42">[26]INPUT!#REF!</definedName>
    <definedName name="SST8L">[26]INPUT!#REF!</definedName>
    <definedName name="SST8R" localSheetId="4">[26]INPUT!#REF!</definedName>
    <definedName name="SST8R" localSheetId="13">[26]INPUT!#REF!</definedName>
    <definedName name="SST8R" localSheetId="35">[26]INPUT!#REF!</definedName>
    <definedName name="SST8R" localSheetId="46">[26]INPUT!#REF!</definedName>
    <definedName name="SST8R" localSheetId="40">[26]INPUT!#REF!</definedName>
    <definedName name="SST8R" localSheetId="3">[26]INPUT!#REF!</definedName>
    <definedName name="SST8R" localSheetId="12">[26]INPUT!#REF!</definedName>
    <definedName name="SST8R" localSheetId="15">[26]INPUT!#REF!</definedName>
    <definedName name="SST8R" localSheetId="44">[26]INPUT!#REF!</definedName>
    <definedName name="SST8R" localSheetId="43">[26]INPUT!#REF!</definedName>
    <definedName name="SST8R" localSheetId="42">[26]INPUT!#REF!</definedName>
    <definedName name="SST8R">[26]INPUT!#REF!</definedName>
    <definedName name="SST9L" localSheetId="4">[26]INPUT!#REF!</definedName>
    <definedName name="SST9L" localSheetId="13">[26]INPUT!#REF!</definedName>
    <definedName name="SST9L" localSheetId="35">[26]INPUT!#REF!</definedName>
    <definedName name="SST9L" localSheetId="46">[26]INPUT!#REF!</definedName>
    <definedName name="SST9L" localSheetId="40">[26]INPUT!#REF!</definedName>
    <definedName name="SST9L" localSheetId="3">[26]INPUT!#REF!</definedName>
    <definedName name="SST9L" localSheetId="12">[26]INPUT!#REF!</definedName>
    <definedName name="SST9L" localSheetId="15">[26]INPUT!#REF!</definedName>
    <definedName name="SST9L" localSheetId="44">[26]INPUT!#REF!</definedName>
    <definedName name="SST9L" localSheetId="43">[26]INPUT!#REF!</definedName>
    <definedName name="SST9L" localSheetId="42">[26]INPUT!#REF!</definedName>
    <definedName name="SST9L">[26]INPUT!#REF!</definedName>
    <definedName name="SST9R" localSheetId="4">[26]INPUT!#REF!</definedName>
    <definedName name="SST9R" localSheetId="13">[26]INPUT!#REF!</definedName>
    <definedName name="SST9R" localSheetId="35">[26]INPUT!#REF!</definedName>
    <definedName name="SST9R" localSheetId="46">[26]INPUT!#REF!</definedName>
    <definedName name="SST9R" localSheetId="40">[26]INPUT!#REF!</definedName>
    <definedName name="SST9R" localSheetId="3">[26]INPUT!#REF!</definedName>
    <definedName name="SST9R" localSheetId="12">[26]INPUT!#REF!</definedName>
    <definedName name="SST9R" localSheetId="15">[26]INPUT!#REF!</definedName>
    <definedName name="SST9R" localSheetId="44">[26]INPUT!#REF!</definedName>
    <definedName name="SST9R" localSheetId="43">[26]INPUT!#REF!</definedName>
    <definedName name="SST9R" localSheetId="42">[26]INPUT!#REF!</definedName>
    <definedName name="SST9R">[26]INPUT!#REF!</definedName>
    <definedName name="SSZ10XL" localSheetId="4">[26]INPUT!#REF!</definedName>
    <definedName name="SSZ10XL" localSheetId="13">[26]INPUT!#REF!</definedName>
    <definedName name="SSZ10XL" localSheetId="35">[26]INPUT!#REF!</definedName>
    <definedName name="SSZ10XL" localSheetId="46">[26]INPUT!#REF!</definedName>
    <definedName name="SSZ10XL" localSheetId="40">[26]INPUT!#REF!</definedName>
    <definedName name="SSZ10XL" localSheetId="3">[26]INPUT!#REF!</definedName>
    <definedName name="SSZ10XL" localSheetId="12">[26]INPUT!#REF!</definedName>
    <definedName name="SSZ10XL" localSheetId="15">[26]INPUT!#REF!</definedName>
    <definedName name="SSZ10XL" localSheetId="44">[26]INPUT!#REF!</definedName>
    <definedName name="SSZ10XL" localSheetId="43">[26]INPUT!#REF!</definedName>
    <definedName name="SSZ10XL" localSheetId="42">[26]INPUT!#REF!</definedName>
    <definedName name="SSZ10XL">[26]INPUT!#REF!</definedName>
    <definedName name="SSZ10XR" localSheetId="4">[26]INPUT!#REF!</definedName>
    <definedName name="SSZ10XR" localSheetId="13">[26]INPUT!#REF!</definedName>
    <definedName name="SSZ10XR" localSheetId="35">[26]INPUT!#REF!</definedName>
    <definedName name="SSZ10XR" localSheetId="46">[26]INPUT!#REF!</definedName>
    <definedName name="SSZ10XR" localSheetId="40">[26]INPUT!#REF!</definedName>
    <definedName name="SSZ10XR" localSheetId="3">[26]INPUT!#REF!</definedName>
    <definedName name="SSZ10XR" localSheetId="12">[26]INPUT!#REF!</definedName>
    <definedName name="SSZ10XR" localSheetId="15">[26]INPUT!#REF!</definedName>
    <definedName name="SSZ10XR" localSheetId="44">[26]INPUT!#REF!</definedName>
    <definedName name="SSZ10XR" localSheetId="43">[26]INPUT!#REF!</definedName>
    <definedName name="SSZ10XR" localSheetId="42">[26]INPUT!#REF!</definedName>
    <definedName name="SSZ10XR">[26]INPUT!#REF!</definedName>
    <definedName name="SSZ10YL" localSheetId="4">[26]INPUT!#REF!</definedName>
    <definedName name="SSZ10YL" localSheetId="13">[26]INPUT!#REF!</definedName>
    <definedName name="SSZ10YL" localSheetId="35">[26]INPUT!#REF!</definedName>
    <definedName name="SSZ10YL" localSheetId="46">[26]INPUT!#REF!</definedName>
    <definedName name="SSZ10YL" localSheetId="40">[26]INPUT!#REF!</definedName>
    <definedName name="SSZ10YL" localSheetId="3">[26]INPUT!#REF!</definedName>
    <definedName name="SSZ10YL" localSheetId="12">[26]INPUT!#REF!</definedName>
    <definedName name="SSZ10YL" localSheetId="15">[26]INPUT!#REF!</definedName>
    <definedName name="SSZ10YL" localSheetId="44">[26]INPUT!#REF!</definedName>
    <definedName name="SSZ10YL" localSheetId="43">[26]INPUT!#REF!</definedName>
    <definedName name="SSZ10YL" localSheetId="42">[26]INPUT!#REF!</definedName>
    <definedName name="SSZ10YL">[26]INPUT!#REF!</definedName>
    <definedName name="SSZ10YR" localSheetId="4">[26]INPUT!#REF!</definedName>
    <definedName name="SSZ10YR" localSheetId="13">[26]INPUT!#REF!</definedName>
    <definedName name="SSZ10YR" localSheetId="35">[26]INPUT!#REF!</definedName>
    <definedName name="SSZ10YR" localSheetId="46">[26]INPUT!#REF!</definedName>
    <definedName name="SSZ10YR" localSheetId="40">[26]INPUT!#REF!</definedName>
    <definedName name="SSZ10YR" localSheetId="3">[26]INPUT!#REF!</definedName>
    <definedName name="SSZ10YR" localSheetId="12">[26]INPUT!#REF!</definedName>
    <definedName name="SSZ10YR" localSheetId="15">[26]INPUT!#REF!</definedName>
    <definedName name="SSZ10YR" localSheetId="44">[26]INPUT!#REF!</definedName>
    <definedName name="SSZ10YR" localSheetId="43">[26]INPUT!#REF!</definedName>
    <definedName name="SSZ10YR" localSheetId="42">[26]INPUT!#REF!</definedName>
    <definedName name="SSZ10YR">[26]INPUT!#REF!</definedName>
    <definedName name="SSZ3XL" localSheetId="4">[26]INPUT!#REF!</definedName>
    <definedName name="SSZ3XL" localSheetId="13">[26]INPUT!#REF!</definedName>
    <definedName name="SSZ3XL" localSheetId="35">[26]INPUT!#REF!</definedName>
    <definedName name="SSZ3XL" localSheetId="46">[26]INPUT!#REF!</definedName>
    <definedName name="SSZ3XL" localSheetId="40">[26]INPUT!#REF!</definedName>
    <definedName name="SSZ3XL" localSheetId="3">[26]INPUT!#REF!</definedName>
    <definedName name="SSZ3XL" localSheetId="12">[26]INPUT!#REF!</definedName>
    <definedName name="SSZ3XL" localSheetId="15">[26]INPUT!#REF!</definedName>
    <definedName name="SSZ3XL" localSheetId="44">[26]INPUT!#REF!</definedName>
    <definedName name="SSZ3XL" localSheetId="43">[26]INPUT!#REF!</definedName>
    <definedName name="SSZ3XL" localSheetId="42">[26]INPUT!#REF!</definedName>
    <definedName name="SSZ3XL">[26]INPUT!#REF!</definedName>
    <definedName name="SSZ3XR" localSheetId="4">[26]INPUT!#REF!</definedName>
    <definedName name="SSZ3XR" localSheetId="13">[26]INPUT!#REF!</definedName>
    <definedName name="SSZ3XR" localSheetId="35">[26]INPUT!#REF!</definedName>
    <definedName name="SSZ3XR" localSheetId="46">[26]INPUT!#REF!</definedName>
    <definedName name="SSZ3XR" localSheetId="40">[26]INPUT!#REF!</definedName>
    <definedName name="SSZ3XR" localSheetId="3">[26]INPUT!#REF!</definedName>
    <definedName name="SSZ3XR" localSheetId="12">[26]INPUT!#REF!</definedName>
    <definedName name="SSZ3XR" localSheetId="15">[26]INPUT!#REF!</definedName>
    <definedName name="SSZ3XR" localSheetId="44">[26]INPUT!#REF!</definedName>
    <definedName name="SSZ3XR" localSheetId="43">[26]INPUT!#REF!</definedName>
    <definedName name="SSZ3XR" localSheetId="42">[26]INPUT!#REF!</definedName>
    <definedName name="SSZ3XR">[26]INPUT!#REF!</definedName>
    <definedName name="SSZ3YL" localSheetId="4">[26]INPUT!#REF!</definedName>
    <definedName name="SSZ3YL" localSheetId="13">[26]INPUT!#REF!</definedName>
    <definedName name="SSZ3YL" localSheetId="35">[26]INPUT!#REF!</definedName>
    <definedName name="SSZ3YL" localSheetId="46">[26]INPUT!#REF!</definedName>
    <definedName name="SSZ3YL" localSheetId="40">[26]INPUT!#REF!</definedName>
    <definedName name="SSZ3YL" localSheetId="3">[26]INPUT!#REF!</definedName>
    <definedName name="SSZ3YL" localSheetId="12">[26]INPUT!#REF!</definedName>
    <definedName name="SSZ3YL" localSheetId="15">[26]INPUT!#REF!</definedName>
    <definedName name="SSZ3YL" localSheetId="44">[26]INPUT!#REF!</definedName>
    <definedName name="SSZ3YL" localSheetId="43">[26]INPUT!#REF!</definedName>
    <definedName name="SSZ3YL" localSheetId="42">[26]INPUT!#REF!</definedName>
    <definedName name="SSZ3YL">[26]INPUT!#REF!</definedName>
    <definedName name="SSZ3YR" localSheetId="4">[26]INPUT!#REF!</definedName>
    <definedName name="SSZ3YR" localSheetId="13">[26]INPUT!#REF!</definedName>
    <definedName name="SSZ3YR" localSheetId="35">[26]INPUT!#REF!</definedName>
    <definedName name="SSZ3YR" localSheetId="46">[26]INPUT!#REF!</definedName>
    <definedName name="SSZ3YR" localSheetId="40">[26]INPUT!#REF!</definedName>
    <definedName name="SSZ3YR" localSheetId="3">[26]INPUT!#REF!</definedName>
    <definedName name="SSZ3YR" localSheetId="12">[26]INPUT!#REF!</definedName>
    <definedName name="SSZ3YR" localSheetId="15">[26]INPUT!#REF!</definedName>
    <definedName name="SSZ3YR" localSheetId="44">[26]INPUT!#REF!</definedName>
    <definedName name="SSZ3YR" localSheetId="43">[26]INPUT!#REF!</definedName>
    <definedName name="SSZ3YR" localSheetId="42">[26]INPUT!#REF!</definedName>
    <definedName name="SSZ3YR">[26]INPUT!#REF!</definedName>
    <definedName name="SSZ4XL" localSheetId="4">[26]INPUT!#REF!</definedName>
    <definedName name="SSZ4XL" localSheetId="13">[26]INPUT!#REF!</definedName>
    <definedName name="SSZ4XL" localSheetId="35">[26]INPUT!#REF!</definedName>
    <definedName name="SSZ4XL" localSheetId="46">[26]INPUT!#REF!</definedName>
    <definedName name="SSZ4XL" localSheetId="40">[26]INPUT!#REF!</definedName>
    <definedName name="SSZ4XL" localSheetId="3">[26]INPUT!#REF!</definedName>
    <definedName name="SSZ4XL" localSheetId="12">[26]INPUT!#REF!</definedName>
    <definedName name="SSZ4XL" localSheetId="15">[26]INPUT!#REF!</definedName>
    <definedName name="SSZ4XL" localSheetId="44">[26]INPUT!#REF!</definedName>
    <definedName name="SSZ4XL" localSheetId="43">[26]INPUT!#REF!</definedName>
    <definedName name="SSZ4XL" localSheetId="42">[26]INPUT!#REF!</definedName>
    <definedName name="SSZ4XL">[26]INPUT!#REF!</definedName>
    <definedName name="SSZ4XR" localSheetId="4">[26]INPUT!#REF!</definedName>
    <definedName name="SSZ4XR" localSheetId="13">[26]INPUT!#REF!</definedName>
    <definedName name="SSZ4XR" localSheetId="35">[26]INPUT!#REF!</definedName>
    <definedName name="SSZ4XR" localSheetId="46">[26]INPUT!#REF!</definedName>
    <definedName name="SSZ4XR" localSheetId="40">[26]INPUT!#REF!</definedName>
    <definedName name="SSZ4XR" localSheetId="3">[26]INPUT!#REF!</definedName>
    <definedName name="SSZ4XR" localSheetId="12">[26]INPUT!#REF!</definedName>
    <definedName name="SSZ4XR" localSheetId="15">[26]INPUT!#REF!</definedName>
    <definedName name="SSZ4XR" localSheetId="44">[26]INPUT!#REF!</definedName>
    <definedName name="SSZ4XR" localSheetId="43">[26]INPUT!#REF!</definedName>
    <definedName name="SSZ4XR" localSheetId="42">[26]INPUT!#REF!</definedName>
    <definedName name="SSZ4XR">[26]INPUT!#REF!</definedName>
    <definedName name="SSZ4YL" localSheetId="4">[26]INPUT!#REF!</definedName>
    <definedName name="SSZ4YL" localSheetId="13">[26]INPUT!#REF!</definedName>
    <definedName name="SSZ4YL" localSheetId="35">[26]INPUT!#REF!</definedName>
    <definedName name="SSZ4YL" localSheetId="46">[26]INPUT!#REF!</definedName>
    <definedName name="SSZ4YL" localSheetId="40">[26]INPUT!#REF!</definedName>
    <definedName name="SSZ4YL" localSheetId="3">[26]INPUT!#REF!</definedName>
    <definedName name="SSZ4YL" localSheetId="12">[26]INPUT!#REF!</definedName>
    <definedName name="SSZ4YL" localSheetId="15">[26]INPUT!#REF!</definedName>
    <definedName name="SSZ4YL" localSheetId="44">[26]INPUT!#REF!</definedName>
    <definedName name="SSZ4YL" localSheetId="43">[26]INPUT!#REF!</definedName>
    <definedName name="SSZ4YL" localSheetId="42">[26]INPUT!#REF!</definedName>
    <definedName name="SSZ4YL">[26]INPUT!#REF!</definedName>
    <definedName name="SSZ4YR" localSheetId="4">[26]INPUT!#REF!</definedName>
    <definedName name="SSZ4YR" localSheetId="13">[26]INPUT!#REF!</definedName>
    <definedName name="SSZ4YR" localSheetId="35">[26]INPUT!#REF!</definedName>
    <definedName name="SSZ4YR" localSheetId="46">[26]INPUT!#REF!</definedName>
    <definedName name="SSZ4YR" localSheetId="40">[26]INPUT!#REF!</definedName>
    <definedName name="SSZ4YR" localSheetId="3">[26]INPUT!#REF!</definedName>
    <definedName name="SSZ4YR" localSheetId="12">[26]INPUT!#REF!</definedName>
    <definedName name="SSZ4YR" localSheetId="15">[26]INPUT!#REF!</definedName>
    <definedName name="SSZ4YR" localSheetId="44">[26]INPUT!#REF!</definedName>
    <definedName name="SSZ4YR" localSheetId="43">[26]INPUT!#REF!</definedName>
    <definedName name="SSZ4YR" localSheetId="42">[26]INPUT!#REF!</definedName>
    <definedName name="SSZ4YR">[26]INPUT!#REF!</definedName>
    <definedName name="SSZ5XL" localSheetId="4">[26]INPUT!#REF!</definedName>
    <definedName name="SSZ5XL" localSheetId="13">[26]INPUT!#REF!</definedName>
    <definedName name="SSZ5XL" localSheetId="35">[26]INPUT!#REF!</definedName>
    <definedName name="SSZ5XL" localSheetId="46">[26]INPUT!#REF!</definedName>
    <definedName name="SSZ5XL" localSheetId="40">[26]INPUT!#REF!</definedName>
    <definedName name="SSZ5XL" localSheetId="3">[26]INPUT!#REF!</definedName>
    <definedName name="SSZ5XL" localSheetId="12">[26]INPUT!#REF!</definedName>
    <definedName name="SSZ5XL" localSheetId="15">[26]INPUT!#REF!</definedName>
    <definedName name="SSZ5XL" localSheetId="44">[26]INPUT!#REF!</definedName>
    <definedName name="SSZ5XL" localSheetId="43">[26]INPUT!#REF!</definedName>
    <definedName name="SSZ5XL" localSheetId="42">[26]INPUT!#REF!</definedName>
    <definedName name="SSZ5XL">[26]INPUT!#REF!</definedName>
    <definedName name="SSZ5XR" localSheetId="4">[26]INPUT!#REF!</definedName>
    <definedName name="SSZ5XR" localSheetId="13">[26]INPUT!#REF!</definedName>
    <definedName name="SSZ5XR" localSheetId="35">[26]INPUT!#REF!</definedName>
    <definedName name="SSZ5XR" localSheetId="46">[26]INPUT!#REF!</definedName>
    <definedName name="SSZ5XR" localSheetId="40">[26]INPUT!#REF!</definedName>
    <definedName name="SSZ5XR" localSheetId="3">[26]INPUT!#REF!</definedName>
    <definedName name="SSZ5XR" localSheetId="12">[26]INPUT!#REF!</definedName>
    <definedName name="SSZ5XR" localSheetId="15">[26]INPUT!#REF!</definedName>
    <definedName name="SSZ5XR" localSheetId="44">[26]INPUT!#REF!</definedName>
    <definedName name="SSZ5XR" localSheetId="43">[26]INPUT!#REF!</definedName>
    <definedName name="SSZ5XR" localSheetId="42">[26]INPUT!#REF!</definedName>
    <definedName name="SSZ5XR">[26]INPUT!#REF!</definedName>
    <definedName name="SSZ5YL" localSheetId="4">[26]INPUT!#REF!</definedName>
    <definedName name="SSZ5YL" localSheetId="13">[26]INPUT!#REF!</definedName>
    <definedName name="SSZ5YL" localSheetId="35">[26]INPUT!#REF!</definedName>
    <definedName name="SSZ5YL" localSheetId="46">[26]INPUT!#REF!</definedName>
    <definedName name="SSZ5YL" localSheetId="40">[26]INPUT!#REF!</definedName>
    <definedName name="SSZ5YL" localSheetId="3">[26]INPUT!#REF!</definedName>
    <definedName name="SSZ5YL" localSheetId="12">[26]INPUT!#REF!</definedName>
    <definedName name="SSZ5YL" localSheetId="15">[26]INPUT!#REF!</definedName>
    <definedName name="SSZ5YL" localSheetId="44">[26]INPUT!#REF!</definedName>
    <definedName name="SSZ5YL" localSheetId="43">[26]INPUT!#REF!</definedName>
    <definedName name="SSZ5YL" localSheetId="42">[26]INPUT!#REF!</definedName>
    <definedName name="SSZ5YL">[26]INPUT!#REF!</definedName>
    <definedName name="SSZ5YR" localSheetId="4">[26]INPUT!#REF!</definedName>
    <definedName name="SSZ5YR" localSheetId="13">[26]INPUT!#REF!</definedName>
    <definedName name="SSZ5YR" localSheetId="35">[26]INPUT!#REF!</definedName>
    <definedName name="SSZ5YR" localSheetId="46">[26]INPUT!#REF!</definedName>
    <definedName name="SSZ5YR" localSheetId="40">[26]INPUT!#REF!</definedName>
    <definedName name="SSZ5YR" localSheetId="3">[26]INPUT!#REF!</definedName>
    <definedName name="SSZ5YR" localSheetId="12">[26]INPUT!#REF!</definedName>
    <definedName name="SSZ5YR" localSheetId="15">[26]INPUT!#REF!</definedName>
    <definedName name="SSZ5YR" localSheetId="44">[26]INPUT!#REF!</definedName>
    <definedName name="SSZ5YR" localSheetId="43">[26]INPUT!#REF!</definedName>
    <definedName name="SSZ5YR" localSheetId="42">[26]INPUT!#REF!</definedName>
    <definedName name="SSZ5YR">[26]INPUT!#REF!</definedName>
    <definedName name="SSZ6XL" localSheetId="4">[26]INPUT!#REF!</definedName>
    <definedName name="SSZ6XL" localSheetId="13">[26]INPUT!#REF!</definedName>
    <definedName name="SSZ6XL" localSheetId="35">[26]INPUT!#REF!</definedName>
    <definedName name="SSZ6XL" localSheetId="46">[26]INPUT!#REF!</definedName>
    <definedName name="SSZ6XL" localSheetId="40">[26]INPUT!#REF!</definedName>
    <definedName name="SSZ6XL" localSheetId="3">[26]INPUT!#REF!</definedName>
    <definedName name="SSZ6XL" localSheetId="12">[26]INPUT!#REF!</definedName>
    <definedName name="SSZ6XL" localSheetId="15">[26]INPUT!#REF!</definedName>
    <definedName name="SSZ6XL" localSheetId="44">[26]INPUT!#REF!</definedName>
    <definedName name="SSZ6XL" localSheetId="43">[26]INPUT!#REF!</definedName>
    <definedName name="SSZ6XL" localSheetId="42">[26]INPUT!#REF!</definedName>
    <definedName name="SSZ6XL">[26]INPUT!#REF!</definedName>
    <definedName name="SSZ6XR" localSheetId="4">[26]INPUT!#REF!</definedName>
    <definedName name="SSZ6XR" localSheetId="13">[26]INPUT!#REF!</definedName>
    <definedName name="SSZ6XR" localSheetId="35">[26]INPUT!#REF!</definedName>
    <definedName name="SSZ6XR" localSheetId="46">[26]INPUT!#REF!</definedName>
    <definedName name="SSZ6XR" localSheetId="40">[26]INPUT!#REF!</definedName>
    <definedName name="SSZ6XR" localSheetId="3">[26]INPUT!#REF!</definedName>
    <definedName name="SSZ6XR" localSheetId="12">[26]INPUT!#REF!</definedName>
    <definedName name="SSZ6XR" localSheetId="15">[26]INPUT!#REF!</definedName>
    <definedName name="SSZ6XR" localSheetId="44">[26]INPUT!#REF!</definedName>
    <definedName name="SSZ6XR" localSheetId="43">[26]INPUT!#REF!</definedName>
    <definedName name="SSZ6XR" localSheetId="42">[26]INPUT!#REF!</definedName>
    <definedName name="SSZ6XR">[26]INPUT!#REF!</definedName>
    <definedName name="SSZ6YL" localSheetId="4">[26]INPUT!#REF!</definedName>
    <definedName name="SSZ6YL" localSheetId="13">[26]INPUT!#REF!</definedName>
    <definedName name="SSZ6YL" localSheetId="35">[26]INPUT!#REF!</definedName>
    <definedName name="SSZ6YL" localSheetId="46">[26]INPUT!#REF!</definedName>
    <definedName name="SSZ6YL" localSheetId="40">[26]INPUT!#REF!</definedName>
    <definedName name="SSZ6YL" localSheetId="3">[26]INPUT!#REF!</definedName>
    <definedName name="SSZ6YL" localSheetId="12">[26]INPUT!#REF!</definedName>
    <definedName name="SSZ6YL" localSheetId="15">[26]INPUT!#REF!</definedName>
    <definedName name="SSZ6YL" localSheetId="44">[26]INPUT!#REF!</definedName>
    <definedName name="SSZ6YL" localSheetId="43">[26]INPUT!#REF!</definedName>
    <definedName name="SSZ6YL" localSheetId="42">[26]INPUT!#REF!</definedName>
    <definedName name="SSZ6YL">[26]INPUT!#REF!</definedName>
    <definedName name="SSZ6YR" localSheetId="4">[26]INPUT!#REF!</definedName>
    <definedName name="SSZ6YR" localSheetId="13">[26]INPUT!#REF!</definedName>
    <definedName name="SSZ6YR" localSheetId="35">[26]INPUT!#REF!</definedName>
    <definedName name="SSZ6YR" localSheetId="46">[26]INPUT!#REF!</definedName>
    <definedName name="SSZ6YR" localSheetId="40">[26]INPUT!#REF!</definedName>
    <definedName name="SSZ6YR" localSheetId="3">[26]INPUT!#REF!</definedName>
    <definedName name="SSZ6YR" localSheetId="12">[26]INPUT!#REF!</definedName>
    <definedName name="SSZ6YR" localSheetId="15">[26]INPUT!#REF!</definedName>
    <definedName name="SSZ6YR" localSheetId="44">[26]INPUT!#REF!</definedName>
    <definedName name="SSZ6YR" localSheetId="43">[26]INPUT!#REF!</definedName>
    <definedName name="SSZ6YR" localSheetId="42">[26]INPUT!#REF!</definedName>
    <definedName name="SSZ6YR">[26]INPUT!#REF!</definedName>
    <definedName name="SSZ7XL" localSheetId="4">[26]INPUT!#REF!</definedName>
    <definedName name="SSZ7XL" localSheetId="13">[26]INPUT!#REF!</definedName>
    <definedName name="SSZ7XL" localSheetId="35">[26]INPUT!#REF!</definedName>
    <definedName name="SSZ7XL" localSheetId="46">[26]INPUT!#REF!</definedName>
    <definedName name="SSZ7XL" localSheetId="40">[26]INPUT!#REF!</definedName>
    <definedName name="SSZ7XL" localSheetId="3">[26]INPUT!#REF!</definedName>
    <definedName name="SSZ7XL" localSheetId="12">[26]INPUT!#REF!</definedName>
    <definedName name="SSZ7XL" localSheetId="15">[26]INPUT!#REF!</definedName>
    <definedName name="SSZ7XL" localSheetId="44">[26]INPUT!#REF!</definedName>
    <definedName name="SSZ7XL" localSheetId="43">[26]INPUT!#REF!</definedName>
    <definedName name="SSZ7XL" localSheetId="42">[26]INPUT!#REF!</definedName>
    <definedName name="SSZ7XL">[26]INPUT!#REF!</definedName>
    <definedName name="SSZ7XR" localSheetId="4">[26]INPUT!#REF!</definedName>
    <definedName name="SSZ7XR" localSheetId="13">[26]INPUT!#REF!</definedName>
    <definedName name="SSZ7XR" localSheetId="35">[26]INPUT!#REF!</definedName>
    <definedName name="SSZ7XR" localSheetId="46">[26]INPUT!#REF!</definedName>
    <definedName name="SSZ7XR" localSheetId="40">[26]INPUT!#REF!</definedName>
    <definedName name="SSZ7XR" localSheetId="3">[26]INPUT!#REF!</definedName>
    <definedName name="SSZ7XR" localSheetId="12">[26]INPUT!#REF!</definedName>
    <definedName name="SSZ7XR" localSheetId="15">[26]INPUT!#REF!</definedName>
    <definedName name="SSZ7XR" localSheetId="44">[26]INPUT!#REF!</definedName>
    <definedName name="SSZ7XR" localSheetId="43">[26]INPUT!#REF!</definedName>
    <definedName name="SSZ7XR" localSheetId="42">[26]INPUT!#REF!</definedName>
    <definedName name="SSZ7XR">[26]INPUT!#REF!</definedName>
    <definedName name="SSZ7YL" localSheetId="4">[26]INPUT!#REF!</definedName>
    <definedName name="SSZ7YL" localSheetId="13">[26]INPUT!#REF!</definedName>
    <definedName name="SSZ7YL" localSheetId="35">[26]INPUT!#REF!</definedName>
    <definedName name="SSZ7YL" localSheetId="46">[26]INPUT!#REF!</definedName>
    <definedName name="SSZ7YL" localSheetId="40">[26]INPUT!#REF!</definedName>
    <definedName name="SSZ7YL" localSheetId="3">[26]INPUT!#REF!</definedName>
    <definedName name="SSZ7YL" localSheetId="12">[26]INPUT!#REF!</definedName>
    <definedName name="SSZ7YL" localSheetId="15">[26]INPUT!#REF!</definedName>
    <definedName name="SSZ7YL" localSheetId="44">[26]INPUT!#REF!</definedName>
    <definedName name="SSZ7YL" localSheetId="43">[26]INPUT!#REF!</definedName>
    <definedName name="SSZ7YL" localSheetId="42">[26]INPUT!#REF!</definedName>
    <definedName name="SSZ7YL">[26]INPUT!#REF!</definedName>
    <definedName name="SSZ7YR" localSheetId="4">[26]INPUT!#REF!</definedName>
    <definedName name="SSZ7YR" localSheetId="13">[26]INPUT!#REF!</definedName>
    <definedName name="SSZ7YR" localSheetId="35">[26]INPUT!#REF!</definedName>
    <definedName name="SSZ7YR" localSheetId="46">[26]INPUT!#REF!</definedName>
    <definedName name="SSZ7YR" localSheetId="40">[26]INPUT!#REF!</definedName>
    <definedName name="SSZ7YR" localSheetId="3">[26]INPUT!#REF!</definedName>
    <definedName name="SSZ7YR" localSheetId="12">[26]INPUT!#REF!</definedName>
    <definedName name="SSZ7YR" localSheetId="15">[26]INPUT!#REF!</definedName>
    <definedName name="SSZ7YR" localSheetId="44">[26]INPUT!#REF!</definedName>
    <definedName name="SSZ7YR" localSheetId="43">[26]INPUT!#REF!</definedName>
    <definedName name="SSZ7YR" localSheetId="42">[26]INPUT!#REF!</definedName>
    <definedName name="SSZ7YR">[26]INPUT!#REF!</definedName>
    <definedName name="SSZ8XL" localSheetId="4">[26]INPUT!#REF!</definedName>
    <definedName name="SSZ8XL" localSheetId="13">[26]INPUT!#REF!</definedName>
    <definedName name="SSZ8XL" localSheetId="35">[26]INPUT!#REF!</definedName>
    <definedName name="SSZ8XL" localSheetId="46">[26]INPUT!#REF!</definedName>
    <definedName name="SSZ8XL" localSheetId="40">[26]INPUT!#REF!</definedName>
    <definedName name="SSZ8XL" localSheetId="3">[26]INPUT!#REF!</definedName>
    <definedName name="SSZ8XL" localSheetId="12">[26]INPUT!#REF!</definedName>
    <definedName name="SSZ8XL" localSheetId="15">[26]INPUT!#REF!</definedName>
    <definedName name="SSZ8XL" localSheetId="44">[26]INPUT!#REF!</definedName>
    <definedName name="SSZ8XL" localSheetId="43">[26]INPUT!#REF!</definedName>
    <definedName name="SSZ8XL" localSheetId="42">[26]INPUT!#REF!</definedName>
    <definedName name="SSZ8XL">[26]INPUT!#REF!</definedName>
    <definedName name="SSZ8XR" localSheetId="4">[26]INPUT!#REF!</definedName>
    <definedName name="SSZ8XR" localSheetId="13">[26]INPUT!#REF!</definedName>
    <definedName name="SSZ8XR" localSheetId="35">[26]INPUT!#REF!</definedName>
    <definedName name="SSZ8XR" localSheetId="46">[26]INPUT!#REF!</definedName>
    <definedName name="SSZ8XR" localSheetId="40">[26]INPUT!#REF!</definedName>
    <definedName name="SSZ8XR" localSheetId="3">[26]INPUT!#REF!</definedName>
    <definedName name="SSZ8XR" localSheetId="12">[26]INPUT!#REF!</definedName>
    <definedName name="SSZ8XR" localSheetId="15">[26]INPUT!#REF!</definedName>
    <definedName name="SSZ8XR" localSheetId="44">[26]INPUT!#REF!</definedName>
    <definedName name="SSZ8XR" localSheetId="43">[26]INPUT!#REF!</definedName>
    <definedName name="SSZ8XR" localSheetId="42">[26]INPUT!#REF!</definedName>
    <definedName name="SSZ8XR">[26]INPUT!#REF!</definedName>
    <definedName name="SSZ8YL" localSheetId="4">[26]INPUT!#REF!</definedName>
    <definedName name="SSZ8YL" localSheetId="13">[26]INPUT!#REF!</definedName>
    <definedName name="SSZ8YL" localSheetId="35">[26]INPUT!#REF!</definedName>
    <definedName name="SSZ8YL" localSheetId="46">[26]INPUT!#REF!</definedName>
    <definedName name="SSZ8YL" localSheetId="40">[26]INPUT!#REF!</definedName>
    <definedName name="SSZ8YL" localSheetId="3">[26]INPUT!#REF!</definedName>
    <definedName name="SSZ8YL" localSheetId="12">[26]INPUT!#REF!</definedName>
    <definedName name="SSZ8YL" localSheetId="15">[26]INPUT!#REF!</definedName>
    <definedName name="SSZ8YL" localSheetId="44">[26]INPUT!#REF!</definedName>
    <definedName name="SSZ8YL" localSheetId="43">[26]INPUT!#REF!</definedName>
    <definedName name="SSZ8YL" localSheetId="42">[26]INPUT!#REF!</definedName>
    <definedName name="SSZ8YL">[26]INPUT!#REF!</definedName>
    <definedName name="SSZ8YR" localSheetId="4">[26]INPUT!#REF!</definedName>
    <definedName name="SSZ8YR" localSheetId="13">[26]INPUT!#REF!</definedName>
    <definedName name="SSZ8YR" localSheetId="35">[26]INPUT!#REF!</definedName>
    <definedName name="SSZ8YR" localSheetId="46">[26]INPUT!#REF!</definedName>
    <definedName name="SSZ8YR" localSheetId="40">[26]INPUT!#REF!</definedName>
    <definedName name="SSZ8YR" localSheetId="3">[26]INPUT!#REF!</definedName>
    <definedName name="SSZ8YR" localSheetId="12">[26]INPUT!#REF!</definedName>
    <definedName name="SSZ8YR" localSheetId="15">[26]INPUT!#REF!</definedName>
    <definedName name="SSZ8YR" localSheetId="44">[26]INPUT!#REF!</definedName>
    <definedName name="SSZ8YR" localSheetId="43">[26]INPUT!#REF!</definedName>
    <definedName name="SSZ8YR" localSheetId="42">[26]INPUT!#REF!</definedName>
    <definedName name="SSZ8YR">[26]INPUT!#REF!</definedName>
    <definedName name="SSZ9XL" localSheetId="4">[26]INPUT!#REF!</definedName>
    <definedName name="SSZ9XL" localSheetId="13">[26]INPUT!#REF!</definedName>
    <definedName name="SSZ9XL" localSheetId="35">[26]INPUT!#REF!</definedName>
    <definedName name="SSZ9XL" localSheetId="46">[26]INPUT!#REF!</definedName>
    <definedName name="SSZ9XL" localSheetId="40">[26]INPUT!#REF!</definedName>
    <definedName name="SSZ9XL" localSheetId="3">[26]INPUT!#REF!</definedName>
    <definedName name="SSZ9XL" localSheetId="12">[26]INPUT!#REF!</definedName>
    <definedName name="SSZ9XL" localSheetId="15">[26]INPUT!#REF!</definedName>
    <definedName name="SSZ9XL" localSheetId="44">[26]INPUT!#REF!</definedName>
    <definedName name="SSZ9XL" localSheetId="43">[26]INPUT!#REF!</definedName>
    <definedName name="SSZ9XL" localSheetId="42">[26]INPUT!#REF!</definedName>
    <definedName name="SSZ9XL">[26]INPUT!#REF!</definedName>
    <definedName name="SSZ9XR" localSheetId="4">[26]INPUT!#REF!</definedName>
    <definedName name="SSZ9XR" localSheetId="13">[26]INPUT!#REF!</definedName>
    <definedName name="SSZ9XR" localSheetId="35">[26]INPUT!#REF!</definedName>
    <definedName name="SSZ9XR" localSheetId="46">[26]INPUT!#REF!</definedName>
    <definedName name="SSZ9XR" localSheetId="40">[26]INPUT!#REF!</definedName>
    <definedName name="SSZ9XR" localSheetId="3">[26]INPUT!#REF!</definedName>
    <definedName name="SSZ9XR" localSheetId="12">[26]INPUT!#REF!</definedName>
    <definedName name="SSZ9XR" localSheetId="15">[26]INPUT!#REF!</definedName>
    <definedName name="SSZ9XR" localSheetId="44">[26]INPUT!#REF!</definedName>
    <definedName name="SSZ9XR" localSheetId="43">[26]INPUT!#REF!</definedName>
    <definedName name="SSZ9XR" localSheetId="42">[26]INPUT!#REF!</definedName>
    <definedName name="SSZ9XR">[26]INPUT!#REF!</definedName>
    <definedName name="SSZ9YL" localSheetId="4">[26]INPUT!#REF!</definedName>
    <definedName name="SSZ9YL" localSheetId="13">[26]INPUT!#REF!</definedName>
    <definedName name="SSZ9YL" localSheetId="35">[26]INPUT!#REF!</definedName>
    <definedName name="SSZ9YL" localSheetId="46">[26]INPUT!#REF!</definedName>
    <definedName name="SSZ9YL" localSheetId="40">[26]INPUT!#REF!</definedName>
    <definedName name="SSZ9YL" localSheetId="3">[26]INPUT!#REF!</definedName>
    <definedName name="SSZ9YL" localSheetId="12">[26]INPUT!#REF!</definedName>
    <definedName name="SSZ9YL" localSheetId="15">[26]INPUT!#REF!</definedName>
    <definedName name="SSZ9YL" localSheetId="44">[26]INPUT!#REF!</definedName>
    <definedName name="SSZ9YL" localSheetId="43">[26]INPUT!#REF!</definedName>
    <definedName name="SSZ9YL" localSheetId="42">[26]INPUT!#REF!</definedName>
    <definedName name="SSZ9YL">[26]INPUT!#REF!</definedName>
    <definedName name="SSZ9YR" localSheetId="4">[26]INPUT!#REF!</definedName>
    <definedName name="SSZ9YR" localSheetId="13">[26]INPUT!#REF!</definedName>
    <definedName name="SSZ9YR" localSheetId="35">[26]INPUT!#REF!</definedName>
    <definedName name="SSZ9YR" localSheetId="46">[26]INPUT!#REF!</definedName>
    <definedName name="SSZ9YR" localSheetId="40">[26]INPUT!#REF!</definedName>
    <definedName name="SSZ9YR" localSheetId="3">[26]INPUT!#REF!</definedName>
    <definedName name="SSZ9YR" localSheetId="12">[26]INPUT!#REF!</definedName>
    <definedName name="SSZ9YR" localSheetId="15">[26]INPUT!#REF!</definedName>
    <definedName name="SSZ9YR" localSheetId="44">[26]INPUT!#REF!</definedName>
    <definedName name="SSZ9YR" localSheetId="43">[26]INPUT!#REF!</definedName>
    <definedName name="SSZ9YR" localSheetId="42">[26]INPUT!#REF!</definedName>
    <definedName name="SSZ9YR">[26]INPUT!#REF!</definedName>
    <definedName name="SSZQ10L" localSheetId="4">[26]INPUT!#REF!</definedName>
    <definedName name="SSZQ10L" localSheetId="13">[26]INPUT!#REF!</definedName>
    <definedName name="SSZQ10L" localSheetId="35">[26]INPUT!#REF!</definedName>
    <definedName name="SSZQ10L" localSheetId="46">[26]INPUT!#REF!</definedName>
    <definedName name="SSZQ10L" localSheetId="40">[26]INPUT!#REF!</definedName>
    <definedName name="SSZQ10L" localSheetId="3">[26]INPUT!#REF!</definedName>
    <definedName name="SSZQ10L" localSheetId="12">[26]INPUT!#REF!</definedName>
    <definedName name="SSZQ10L" localSheetId="15">[26]INPUT!#REF!</definedName>
    <definedName name="SSZQ10L" localSheetId="44">[26]INPUT!#REF!</definedName>
    <definedName name="SSZQ10L" localSheetId="43">[26]INPUT!#REF!</definedName>
    <definedName name="SSZQ10L" localSheetId="42">[26]INPUT!#REF!</definedName>
    <definedName name="SSZQ10L">[26]INPUT!#REF!</definedName>
    <definedName name="SSZQ10R" localSheetId="4">[26]INPUT!#REF!</definedName>
    <definedName name="SSZQ10R" localSheetId="13">[26]INPUT!#REF!</definedName>
    <definedName name="SSZQ10R" localSheetId="35">[26]INPUT!#REF!</definedName>
    <definedName name="SSZQ10R" localSheetId="46">[26]INPUT!#REF!</definedName>
    <definedName name="SSZQ10R" localSheetId="40">[26]INPUT!#REF!</definedName>
    <definedName name="SSZQ10R" localSheetId="3">[26]INPUT!#REF!</definedName>
    <definedName name="SSZQ10R" localSheetId="12">[26]INPUT!#REF!</definedName>
    <definedName name="SSZQ10R" localSheetId="15">[26]INPUT!#REF!</definedName>
    <definedName name="SSZQ10R" localSheetId="44">[26]INPUT!#REF!</definedName>
    <definedName name="SSZQ10R" localSheetId="43">[26]INPUT!#REF!</definedName>
    <definedName name="SSZQ10R" localSheetId="42">[26]INPUT!#REF!</definedName>
    <definedName name="SSZQ10R">[26]INPUT!#REF!</definedName>
    <definedName name="SSZQ3L" localSheetId="4">[26]INPUT!#REF!</definedName>
    <definedName name="SSZQ3L" localSheetId="13">[26]INPUT!#REF!</definedName>
    <definedName name="SSZQ3L" localSheetId="35">[26]INPUT!#REF!</definedName>
    <definedName name="SSZQ3L" localSheetId="46">[26]INPUT!#REF!</definedName>
    <definedName name="SSZQ3L" localSheetId="40">[26]INPUT!#REF!</definedName>
    <definedName name="SSZQ3L" localSheetId="3">[26]INPUT!#REF!</definedName>
    <definedName name="SSZQ3L" localSheetId="12">[26]INPUT!#REF!</definedName>
    <definedName name="SSZQ3L" localSheetId="15">[26]INPUT!#REF!</definedName>
    <definedName name="SSZQ3L" localSheetId="44">[26]INPUT!#REF!</definedName>
    <definedName name="SSZQ3L" localSheetId="43">[26]INPUT!#REF!</definedName>
    <definedName name="SSZQ3L" localSheetId="42">[26]INPUT!#REF!</definedName>
    <definedName name="SSZQ3L">[26]INPUT!#REF!</definedName>
    <definedName name="SSZQ3R" localSheetId="4">[26]INPUT!#REF!</definedName>
    <definedName name="SSZQ3R" localSheetId="13">[26]INPUT!#REF!</definedName>
    <definedName name="SSZQ3R" localSheetId="35">[26]INPUT!#REF!</definedName>
    <definedName name="SSZQ3R" localSheetId="46">[26]INPUT!#REF!</definedName>
    <definedName name="SSZQ3R" localSheetId="40">[26]INPUT!#REF!</definedName>
    <definedName name="SSZQ3R" localSheetId="3">[26]INPUT!#REF!</definedName>
    <definedName name="SSZQ3R" localSheetId="12">[26]INPUT!#REF!</definedName>
    <definedName name="SSZQ3R" localSheetId="15">[26]INPUT!#REF!</definedName>
    <definedName name="SSZQ3R" localSheetId="44">[26]INPUT!#REF!</definedName>
    <definedName name="SSZQ3R" localSheetId="43">[26]INPUT!#REF!</definedName>
    <definedName name="SSZQ3R" localSheetId="42">[26]INPUT!#REF!</definedName>
    <definedName name="SSZQ3R">[26]INPUT!#REF!</definedName>
    <definedName name="SSZQ4L" localSheetId="4">[26]INPUT!#REF!</definedName>
    <definedName name="SSZQ4L" localSheetId="13">[26]INPUT!#REF!</definedName>
    <definedName name="SSZQ4L" localSheetId="35">[26]INPUT!#REF!</definedName>
    <definedName name="SSZQ4L" localSheetId="46">[26]INPUT!#REF!</definedName>
    <definedName name="SSZQ4L" localSheetId="40">[26]INPUT!#REF!</definedName>
    <definedName name="SSZQ4L" localSheetId="3">[26]INPUT!#REF!</definedName>
    <definedName name="SSZQ4L" localSheetId="12">[26]INPUT!#REF!</definedName>
    <definedName name="SSZQ4L" localSheetId="15">[26]INPUT!#REF!</definedName>
    <definedName name="SSZQ4L" localSheetId="44">[26]INPUT!#REF!</definedName>
    <definedName name="SSZQ4L" localSheetId="43">[26]INPUT!#REF!</definedName>
    <definedName name="SSZQ4L" localSheetId="42">[26]INPUT!#REF!</definedName>
    <definedName name="SSZQ4L">[26]INPUT!#REF!</definedName>
    <definedName name="SSZQ4R" localSheetId="4">[26]INPUT!#REF!</definedName>
    <definedName name="SSZQ4R" localSheetId="13">[26]INPUT!#REF!</definedName>
    <definedName name="SSZQ4R" localSheetId="35">[26]INPUT!#REF!</definedName>
    <definedName name="SSZQ4R" localSheetId="46">[26]INPUT!#REF!</definedName>
    <definedName name="SSZQ4R" localSheetId="40">[26]INPUT!#REF!</definedName>
    <definedName name="SSZQ4R" localSheetId="3">[26]INPUT!#REF!</definedName>
    <definedName name="SSZQ4R" localSheetId="12">[26]INPUT!#REF!</definedName>
    <definedName name="SSZQ4R" localSheetId="15">[26]INPUT!#REF!</definedName>
    <definedName name="SSZQ4R" localSheetId="44">[26]INPUT!#REF!</definedName>
    <definedName name="SSZQ4R" localSheetId="43">[26]INPUT!#REF!</definedName>
    <definedName name="SSZQ4R" localSheetId="42">[26]INPUT!#REF!</definedName>
    <definedName name="SSZQ4R">[26]INPUT!#REF!</definedName>
    <definedName name="SSZQ5L" localSheetId="4">[26]INPUT!#REF!</definedName>
    <definedName name="SSZQ5L" localSheetId="13">[26]INPUT!#REF!</definedName>
    <definedName name="SSZQ5L" localSheetId="35">[26]INPUT!#REF!</definedName>
    <definedName name="SSZQ5L" localSheetId="46">[26]INPUT!#REF!</definedName>
    <definedName name="SSZQ5L" localSheetId="40">[26]INPUT!#REF!</definedName>
    <definedName name="SSZQ5L" localSheetId="3">[26]INPUT!#REF!</definedName>
    <definedName name="SSZQ5L" localSheetId="12">[26]INPUT!#REF!</definedName>
    <definedName name="SSZQ5L" localSheetId="15">[26]INPUT!#REF!</definedName>
    <definedName name="SSZQ5L" localSheetId="44">[26]INPUT!#REF!</definedName>
    <definedName name="SSZQ5L" localSheetId="43">[26]INPUT!#REF!</definedName>
    <definedName name="SSZQ5L" localSheetId="42">[26]INPUT!#REF!</definedName>
    <definedName name="SSZQ5L">[26]INPUT!#REF!</definedName>
    <definedName name="SSZQ5R" localSheetId="4">[26]INPUT!#REF!</definedName>
    <definedName name="SSZQ5R" localSheetId="13">[26]INPUT!#REF!</definedName>
    <definedName name="SSZQ5R" localSheetId="35">[26]INPUT!#REF!</definedName>
    <definedName name="SSZQ5R" localSheetId="46">[26]INPUT!#REF!</definedName>
    <definedName name="SSZQ5R" localSheetId="40">[26]INPUT!#REF!</definedName>
    <definedName name="SSZQ5R" localSheetId="3">[26]INPUT!#REF!</definedName>
    <definedName name="SSZQ5R" localSheetId="12">[26]INPUT!#REF!</definedName>
    <definedName name="SSZQ5R" localSheetId="15">[26]INPUT!#REF!</definedName>
    <definedName name="SSZQ5R" localSheetId="44">[26]INPUT!#REF!</definedName>
    <definedName name="SSZQ5R" localSheetId="43">[26]INPUT!#REF!</definedName>
    <definedName name="SSZQ5R" localSheetId="42">[26]INPUT!#REF!</definedName>
    <definedName name="SSZQ5R">[26]INPUT!#REF!</definedName>
    <definedName name="SSZQ6L" localSheetId="4">[26]INPUT!#REF!</definedName>
    <definedName name="SSZQ6L" localSheetId="13">[26]INPUT!#REF!</definedName>
    <definedName name="SSZQ6L" localSheetId="35">[26]INPUT!#REF!</definedName>
    <definedName name="SSZQ6L" localSheetId="46">[26]INPUT!#REF!</definedName>
    <definedName name="SSZQ6L" localSheetId="40">[26]INPUT!#REF!</definedName>
    <definedName name="SSZQ6L" localSheetId="3">[26]INPUT!#REF!</definedName>
    <definedName name="SSZQ6L" localSheetId="12">[26]INPUT!#REF!</definedName>
    <definedName name="SSZQ6L" localSheetId="15">[26]INPUT!#REF!</definedName>
    <definedName name="SSZQ6L" localSheetId="44">[26]INPUT!#REF!</definedName>
    <definedName name="SSZQ6L" localSheetId="43">[26]INPUT!#REF!</definedName>
    <definedName name="SSZQ6L" localSheetId="42">[26]INPUT!#REF!</definedName>
    <definedName name="SSZQ6L">[26]INPUT!#REF!</definedName>
    <definedName name="SSZQ6R" localSheetId="4">[26]INPUT!#REF!</definedName>
    <definedName name="SSZQ6R" localSheetId="13">[26]INPUT!#REF!</definedName>
    <definedName name="SSZQ6R" localSheetId="35">[26]INPUT!#REF!</definedName>
    <definedName name="SSZQ6R" localSheetId="46">[26]INPUT!#REF!</definedName>
    <definedName name="SSZQ6R" localSheetId="40">[26]INPUT!#REF!</definedName>
    <definedName name="SSZQ6R" localSheetId="3">[26]INPUT!#REF!</definedName>
    <definedName name="SSZQ6R" localSheetId="12">[26]INPUT!#REF!</definedName>
    <definedName name="SSZQ6R" localSheetId="15">[26]INPUT!#REF!</definedName>
    <definedName name="SSZQ6R" localSheetId="44">[26]INPUT!#REF!</definedName>
    <definedName name="SSZQ6R" localSheetId="43">[26]INPUT!#REF!</definedName>
    <definedName name="SSZQ6R" localSheetId="42">[26]INPUT!#REF!</definedName>
    <definedName name="SSZQ6R">[26]INPUT!#REF!</definedName>
    <definedName name="SSZQ7L" localSheetId="4">[26]INPUT!#REF!</definedName>
    <definedName name="SSZQ7L" localSheetId="13">[26]INPUT!#REF!</definedName>
    <definedName name="SSZQ7L" localSheetId="35">[26]INPUT!#REF!</definedName>
    <definedName name="SSZQ7L" localSheetId="46">[26]INPUT!#REF!</definedName>
    <definedName name="SSZQ7L" localSheetId="40">[26]INPUT!#REF!</definedName>
    <definedName name="SSZQ7L" localSheetId="3">[26]INPUT!#REF!</definedName>
    <definedName name="SSZQ7L" localSheetId="12">[26]INPUT!#REF!</definedName>
    <definedName name="SSZQ7L" localSheetId="15">[26]INPUT!#REF!</definedName>
    <definedName name="SSZQ7L" localSheetId="44">[26]INPUT!#REF!</definedName>
    <definedName name="SSZQ7L" localSheetId="43">[26]INPUT!#REF!</definedName>
    <definedName name="SSZQ7L" localSheetId="42">[26]INPUT!#REF!</definedName>
    <definedName name="SSZQ7L">[26]INPUT!#REF!</definedName>
    <definedName name="SSZQ7R" localSheetId="4">[26]INPUT!#REF!</definedName>
    <definedName name="SSZQ7R" localSheetId="13">[26]INPUT!#REF!</definedName>
    <definedName name="SSZQ7R" localSheetId="35">[26]INPUT!#REF!</definedName>
    <definedName name="SSZQ7R" localSheetId="46">[26]INPUT!#REF!</definedName>
    <definedName name="SSZQ7R" localSheetId="40">[26]INPUT!#REF!</definedName>
    <definedName name="SSZQ7R" localSheetId="3">[26]INPUT!#REF!</definedName>
    <definedName name="SSZQ7R" localSheetId="12">[26]INPUT!#REF!</definedName>
    <definedName name="SSZQ7R" localSheetId="15">[26]INPUT!#REF!</definedName>
    <definedName name="SSZQ7R" localSheetId="44">[26]INPUT!#REF!</definedName>
    <definedName name="SSZQ7R" localSheetId="43">[26]INPUT!#REF!</definedName>
    <definedName name="SSZQ7R" localSheetId="42">[26]INPUT!#REF!</definedName>
    <definedName name="SSZQ7R">[26]INPUT!#REF!</definedName>
    <definedName name="SSZQ8L" localSheetId="4">[26]INPUT!#REF!</definedName>
    <definedName name="SSZQ8L" localSheetId="13">[26]INPUT!#REF!</definedName>
    <definedName name="SSZQ8L" localSheetId="35">[26]INPUT!#REF!</definedName>
    <definedName name="SSZQ8L" localSheetId="46">[26]INPUT!#REF!</definedName>
    <definedName name="SSZQ8L" localSheetId="40">[26]INPUT!#REF!</definedName>
    <definedName name="SSZQ8L" localSheetId="3">[26]INPUT!#REF!</definedName>
    <definedName name="SSZQ8L" localSheetId="12">[26]INPUT!#REF!</definedName>
    <definedName name="SSZQ8L" localSheetId="15">[26]INPUT!#REF!</definedName>
    <definedName name="SSZQ8L" localSheetId="44">[26]INPUT!#REF!</definedName>
    <definedName name="SSZQ8L" localSheetId="43">[26]INPUT!#REF!</definedName>
    <definedName name="SSZQ8L" localSheetId="42">[26]INPUT!#REF!</definedName>
    <definedName name="SSZQ8L">[26]INPUT!#REF!</definedName>
    <definedName name="SSZQ8R" localSheetId="4">[26]INPUT!#REF!</definedName>
    <definedName name="SSZQ8R" localSheetId="13">[26]INPUT!#REF!</definedName>
    <definedName name="SSZQ8R" localSheetId="35">[26]INPUT!#REF!</definedName>
    <definedName name="SSZQ8R" localSheetId="46">[26]INPUT!#REF!</definedName>
    <definedName name="SSZQ8R" localSheetId="40">[26]INPUT!#REF!</definedName>
    <definedName name="SSZQ8R" localSheetId="3">[26]INPUT!#REF!</definedName>
    <definedName name="SSZQ8R" localSheetId="12">[26]INPUT!#REF!</definedName>
    <definedName name="SSZQ8R" localSheetId="15">[26]INPUT!#REF!</definedName>
    <definedName name="SSZQ8R" localSheetId="44">[26]INPUT!#REF!</definedName>
    <definedName name="SSZQ8R" localSheetId="43">[26]INPUT!#REF!</definedName>
    <definedName name="SSZQ8R" localSheetId="42">[26]INPUT!#REF!</definedName>
    <definedName name="SSZQ8R">[26]INPUT!#REF!</definedName>
    <definedName name="SSZQ9L" localSheetId="4">[26]INPUT!#REF!</definedName>
    <definedName name="SSZQ9L" localSheetId="13">[26]INPUT!#REF!</definedName>
    <definedName name="SSZQ9L" localSheetId="35">[26]INPUT!#REF!</definedName>
    <definedName name="SSZQ9L" localSheetId="46">[26]INPUT!#REF!</definedName>
    <definedName name="SSZQ9L" localSheetId="40">[26]INPUT!#REF!</definedName>
    <definedName name="SSZQ9L" localSheetId="3">[26]INPUT!#REF!</definedName>
    <definedName name="SSZQ9L" localSheetId="12">[26]INPUT!#REF!</definedName>
    <definedName name="SSZQ9L" localSheetId="15">[26]INPUT!#REF!</definedName>
    <definedName name="SSZQ9L" localSheetId="44">[26]INPUT!#REF!</definedName>
    <definedName name="SSZQ9L" localSheetId="43">[26]INPUT!#REF!</definedName>
    <definedName name="SSZQ9L" localSheetId="42">[26]INPUT!#REF!</definedName>
    <definedName name="SSZQ9L">[26]INPUT!#REF!</definedName>
    <definedName name="SSZQ9R" localSheetId="4">[26]INPUT!#REF!</definedName>
    <definedName name="SSZQ9R" localSheetId="13">[26]INPUT!#REF!</definedName>
    <definedName name="SSZQ9R" localSheetId="35">[26]INPUT!#REF!</definedName>
    <definedName name="SSZQ9R" localSheetId="46">[26]INPUT!#REF!</definedName>
    <definedName name="SSZQ9R" localSheetId="40">[26]INPUT!#REF!</definedName>
    <definedName name="SSZQ9R" localSheetId="3">[26]INPUT!#REF!</definedName>
    <definedName name="SSZQ9R" localSheetId="12">[26]INPUT!#REF!</definedName>
    <definedName name="SSZQ9R" localSheetId="15">[26]INPUT!#REF!</definedName>
    <definedName name="SSZQ9R" localSheetId="44">[26]INPUT!#REF!</definedName>
    <definedName name="SSZQ9R" localSheetId="43">[26]INPUT!#REF!</definedName>
    <definedName name="SSZQ9R" localSheetId="42">[26]INPUT!#REF!</definedName>
    <definedName name="SSZQ9R">[26]INPUT!#REF!</definedName>
    <definedName name="SUM" localSheetId="4">[13]법면블럭!#REF!</definedName>
    <definedName name="SUM" localSheetId="13">[13]법면블럭!#REF!</definedName>
    <definedName name="SUM" localSheetId="28">#REF!</definedName>
    <definedName name="SUM" localSheetId="35">#REF!</definedName>
    <definedName name="SUM" localSheetId="40">#REF!</definedName>
    <definedName name="SUM" localSheetId="25">#REF!</definedName>
    <definedName name="SUM" localSheetId="26">[14]법면블럭!#REF!</definedName>
    <definedName name="SUM" localSheetId="44">#REF!</definedName>
    <definedName name="SUM" localSheetId="42">#REF!</definedName>
    <definedName name="SUM">#REF!</definedName>
    <definedName name="SUM10L" localSheetId="4">[1]INPUT!#REF!</definedName>
    <definedName name="SUM10L" localSheetId="13">[1]INPUT!#REF!</definedName>
    <definedName name="SUM10L" localSheetId="35">[1]INPUT!#REF!</definedName>
    <definedName name="SUM10L" localSheetId="46">[1]INPUT!#REF!</definedName>
    <definedName name="SUM10L" localSheetId="40">[1]INPUT!#REF!</definedName>
    <definedName name="SUM10L" localSheetId="3">[1]INPUT!#REF!</definedName>
    <definedName name="SUM10L" localSheetId="12">[1]INPUT!#REF!</definedName>
    <definedName name="SUM10L" localSheetId="15">[1]INPUT!#REF!</definedName>
    <definedName name="SUM10L" localSheetId="44">[1]INPUT!#REF!</definedName>
    <definedName name="SUM10L" localSheetId="43">[1]INPUT!#REF!</definedName>
    <definedName name="SUM10L" localSheetId="42">[1]INPUT!#REF!</definedName>
    <definedName name="SUM10L">[1]INPUT!#REF!</definedName>
    <definedName name="SUM10R" localSheetId="4">[1]INPUT!#REF!</definedName>
    <definedName name="SUM10R" localSheetId="13">[1]INPUT!#REF!</definedName>
    <definedName name="SUM10R" localSheetId="35">[1]INPUT!#REF!</definedName>
    <definedName name="SUM10R" localSheetId="46">[1]INPUT!#REF!</definedName>
    <definedName name="SUM10R" localSheetId="40">[1]INPUT!#REF!</definedName>
    <definedName name="SUM10R" localSheetId="3">[1]INPUT!#REF!</definedName>
    <definedName name="SUM10R" localSheetId="12">[1]INPUT!#REF!</definedName>
    <definedName name="SUM10R" localSheetId="15">[1]INPUT!#REF!</definedName>
    <definedName name="SUM10R" localSheetId="44">[1]INPUT!#REF!</definedName>
    <definedName name="SUM10R" localSheetId="43">[1]INPUT!#REF!</definedName>
    <definedName name="SUM10R" localSheetId="42">[1]INPUT!#REF!</definedName>
    <definedName name="SUM10R">[1]INPUT!#REF!</definedName>
    <definedName name="SUM3L" localSheetId="4">[1]INPUT!#REF!</definedName>
    <definedName name="SUM3L" localSheetId="13">[1]INPUT!#REF!</definedName>
    <definedName name="SUM3L" localSheetId="35">[1]INPUT!#REF!</definedName>
    <definedName name="SUM3L" localSheetId="46">[1]INPUT!#REF!</definedName>
    <definedName name="SUM3L" localSheetId="40">[1]INPUT!#REF!</definedName>
    <definedName name="SUM3L" localSheetId="3">[1]INPUT!#REF!</definedName>
    <definedName name="SUM3L" localSheetId="12">[1]INPUT!#REF!</definedName>
    <definedName name="SUM3L" localSheetId="15">[1]INPUT!#REF!</definedName>
    <definedName name="SUM3L" localSheetId="44">[1]INPUT!#REF!</definedName>
    <definedName name="SUM3L" localSheetId="43">[1]INPUT!#REF!</definedName>
    <definedName name="SUM3L" localSheetId="42">[1]INPUT!#REF!</definedName>
    <definedName name="SUM3L">[1]INPUT!#REF!</definedName>
    <definedName name="SUM3R" localSheetId="4">[1]INPUT!#REF!</definedName>
    <definedName name="SUM3R" localSheetId="13">[1]INPUT!#REF!</definedName>
    <definedName name="SUM3R" localSheetId="35">[1]INPUT!#REF!</definedName>
    <definedName name="SUM3R" localSheetId="46">[1]INPUT!#REF!</definedName>
    <definedName name="SUM3R" localSheetId="40">[1]INPUT!#REF!</definedName>
    <definedName name="SUM3R" localSheetId="3">[1]INPUT!#REF!</definedName>
    <definedName name="SUM3R" localSheetId="12">[1]INPUT!#REF!</definedName>
    <definedName name="SUM3R" localSheetId="15">[1]INPUT!#REF!</definedName>
    <definedName name="SUM3R" localSheetId="44">[1]INPUT!#REF!</definedName>
    <definedName name="SUM3R" localSheetId="43">[1]INPUT!#REF!</definedName>
    <definedName name="SUM3R" localSheetId="42">[1]INPUT!#REF!</definedName>
    <definedName name="SUM3R">[1]INPUT!#REF!</definedName>
    <definedName name="SUM4L" localSheetId="4">[1]INPUT!#REF!</definedName>
    <definedName name="SUM4L" localSheetId="13">[1]INPUT!#REF!</definedName>
    <definedName name="SUM4L" localSheetId="35">[1]INPUT!#REF!</definedName>
    <definedName name="SUM4L" localSheetId="46">[1]INPUT!#REF!</definedName>
    <definedName name="SUM4L" localSheetId="40">[1]INPUT!#REF!</definedName>
    <definedName name="SUM4L" localSheetId="3">[1]INPUT!#REF!</definedName>
    <definedName name="SUM4L" localSheetId="12">[1]INPUT!#REF!</definedName>
    <definedName name="SUM4L" localSheetId="15">[1]INPUT!#REF!</definedName>
    <definedName name="SUM4L" localSheetId="44">[1]INPUT!#REF!</definedName>
    <definedName name="SUM4L" localSheetId="43">[1]INPUT!#REF!</definedName>
    <definedName name="SUM4L" localSheetId="42">[1]INPUT!#REF!</definedName>
    <definedName name="SUM4L">[1]INPUT!#REF!</definedName>
    <definedName name="SUM4R" localSheetId="4">[1]INPUT!#REF!</definedName>
    <definedName name="SUM4R" localSheetId="13">[1]INPUT!#REF!</definedName>
    <definedName name="SUM4R" localSheetId="35">[1]INPUT!#REF!</definedName>
    <definedName name="SUM4R" localSheetId="46">[1]INPUT!#REF!</definedName>
    <definedName name="SUM4R" localSheetId="40">[1]INPUT!#REF!</definedName>
    <definedName name="SUM4R" localSheetId="3">[1]INPUT!#REF!</definedName>
    <definedName name="SUM4R" localSheetId="12">[1]INPUT!#REF!</definedName>
    <definedName name="SUM4R" localSheetId="15">[1]INPUT!#REF!</definedName>
    <definedName name="SUM4R" localSheetId="44">[1]INPUT!#REF!</definedName>
    <definedName name="SUM4R" localSheetId="43">[1]INPUT!#REF!</definedName>
    <definedName name="SUM4R" localSheetId="42">[1]INPUT!#REF!</definedName>
    <definedName name="SUM4R">[1]INPUT!#REF!</definedName>
    <definedName name="SUM5L" localSheetId="4">[1]INPUT!#REF!</definedName>
    <definedName name="SUM5L" localSheetId="13">[1]INPUT!#REF!</definedName>
    <definedName name="SUM5L" localSheetId="35">[1]INPUT!#REF!</definedName>
    <definedName name="SUM5L" localSheetId="46">[1]INPUT!#REF!</definedName>
    <definedName name="SUM5L" localSheetId="40">[1]INPUT!#REF!</definedName>
    <definedName name="SUM5L" localSheetId="3">[1]INPUT!#REF!</definedName>
    <definedName name="SUM5L" localSheetId="12">[1]INPUT!#REF!</definedName>
    <definedName name="SUM5L" localSheetId="15">[1]INPUT!#REF!</definedName>
    <definedName name="SUM5L" localSheetId="44">[1]INPUT!#REF!</definedName>
    <definedName name="SUM5L" localSheetId="43">[1]INPUT!#REF!</definedName>
    <definedName name="SUM5L" localSheetId="42">[1]INPUT!#REF!</definedName>
    <definedName name="SUM5L">[1]INPUT!#REF!</definedName>
    <definedName name="SUM5R" localSheetId="4">[1]INPUT!#REF!</definedName>
    <definedName name="SUM5R" localSheetId="13">[1]INPUT!#REF!</definedName>
    <definedName name="SUM5R" localSheetId="35">[1]INPUT!#REF!</definedName>
    <definedName name="SUM5R" localSheetId="46">[1]INPUT!#REF!</definedName>
    <definedName name="SUM5R" localSheetId="40">[1]INPUT!#REF!</definedName>
    <definedName name="SUM5R" localSheetId="3">[1]INPUT!#REF!</definedName>
    <definedName name="SUM5R" localSheetId="12">[1]INPUT!#REF!</definedName>
    <definedName name="SUM5R" localSheetId="15">[1]INPUT!#REF!</definedName>
    <definedName name="SUM5R" localSheetId="44">[1]INPUT!#REF!</definedName>
    <definedName name="SUM5R" localSheetId="43">[1]INPUT!#REF!</definedName>
    <definedName name="SUM5R" localSheetId="42">[1]INPUT!#REF!</definedName>
    <definedName name="SUM5R">[1]INPUT!#REF!</definedName>
    <definedName name="SUM6L" localSheetId="4">[1]INPUT!#REF!</definedName>
    <definedName name="SUM6L" localSheetId="13">[1]INPUT!#REF!</definedName>
    <definedName name="SUM6L" localSheetId="35">[1]INPUT!#REF!</definedName>
    <definedName name="SUM6L" localSheetId="46">[1]INPUT!#REF!</definedName>
    <definedName name="SUM6L" localSheetId="40">[1]INPUT!#REF!</definedName>
    <definedName name="SUM6L" localSheetId="3">[1]INPUT!#REF!</definedName>
    <definedName name="SUM6L" localSheetId="12">[1]INPUT!#REF!</definedName>
    <definedName name="SUM6L" localSheetId="15">[1]INPUT!#REF!</definedName>
    <definedName name="SUM6L" localSheetId="44">[1]INPUT!#REF!</definedName>
    <definedName name="SUM6L" localSheetId="43">[1]INPUT!#REF!</definedName>
    <definedName name="SUM6L" localSheetId="42">[1]INPUT!#REF!</definedName>
    <definedName name="SUM6L">[1]INPUT!#REF!</definedName>
    <definedName name="SUM6R" localSheetId="4">[1]INPUT!#REF!</definedName>
    <definedName name="SUM6R" localSheetId="13">[1]INPUT!#REF!</definedName>
    <definedName name="SUM6R" localSheetId="35">[1]INPUT!#REF!</definedName>
    <definedName name="SUM6R" localSheetId="46">[1]INPUT!#REF!</definedName>
    <definedName name="SUM6R" localSheetId="40">[1]INPUT!#REF!</definedName>
    <definedName name="SUM6R" localSheetId="3">[1]INPUT!#REF!</definedName>
    <definedName name="SUM6R" localSheetId="12">[1]INPUT!#REF!</definedName>
    <definedName name="SUM6R" localSheetId="15">[1]INPUT!#REF!</definedName>
    <definedName name="SUM6R" localSheetId="44">[1]INPUT!#REF!</definedName>
    <definedName name="SUM6R" localSheetId="43">[1]INPUT!#REF!</definedName>
    <definedName name="SUM6R" localSheetId="42">[1]INPUT!#REF!</definedName>
    <definedName name="SUM6R">[1]INPUT!#REF!</definedName>
    <definedName name="SUM7L" localSheetId="4">[1]INPUT!#REF!</definedName>
    <definedName name="SUM7L" localSheetId="13">[1]INPUT!#REF!</definedName>
    <definedName name="SUM7L" localSheetId="35">[1]INPUT!#REF!</definedName>
    <definedName name="SUM7L" localSheetId="46">[1]INPUT!#REF!</definedName>
    <definedName name="SUM7L" localSheetId="40">[1]INPUT!#REF!</definedName>
    <definedName name="SUM7L" localSheetId="3">[1]INPUT!#REF!</definedName>
    <definedName name="SUM7L" localSheetId="12">[1]INPUT!#REF!</definedName>
    <definedName name="SUM7L" localSheetId="15">[1]INPUT!#REF!</definedName>
    <definedName name="SUM7L" localSheetId="44">[1]INPUT!#REF!</definedName>
    <definedName name="SUM7L" localSheetId="43">[1]INPUT!#REF!</definedName>
    <definedName name="SUM7L" localSheetId="42">[1]INPUT!#REF!</definedName>
    <definedName name="SUM7L">[1]INPUT!#REF!</definedName>
    <definedName name="SUM7R" localSheetId="4">[1]INPUT!#REF!</definedName>
    <definedName name="SUM7R" localSheetId="13">[1]INPUT!#REF!</definedName>
    <definedName name="SUM7R" localSheetId="35">[1]INPUT!#REF!</definedName>
    <definedName name="SUM7R" localSheetId="46">[1]INPUT!#REF!</definedName>
    <definedName name="SUM7R" localSheetId="40">[1]INPUT!#REF!</definedName>
    <definedName name="SUM7R" localSheetId="3">[1]INPUT!#REF!</definedName>
    <definedName name="SUM7R" localSheetId="12">[1]INPUT!#REF!</definedName>
    <definedName name="SUM7R" localSheetId="15">[1]INPUT!#REF!</definedName>
    <definedName name="SUM7R" localSheetId="44">[1]INPUT!#REF!</definedName>
    <definedName name="SUM7R" localSheetId="43">[1]INPUT!#REF!</definedName>
    <definedName name="SUM7R" localSheetId="42">[1]INPUT!#REF!</definedName>
    <definedName name="SUM7R">[1]INPUT!#REF!</definedName>
    <definedName name="SUM8L" localSheetId="4">[1]INPUT!#REF!</definedName>
    <definedName name="SUM8L" localSheetId="13">[1]INPUT!#REF!</definedName>
    <definedName name="SUM8L" localSheetId="35">[1]INPUT!#REF!</definedName>
    <definedName name="SUM8L" localSheetId="46">[1]INPUT!#REF!</definedName>
    <definedName name="SUM8L" localSheetId="40">[1]INPUT!#REF!</definedName>
    <definedName name="SUM8L" localSheetId="3">[1]INPUT!#REF!</definedName>
    <definedName name="SUM8L" localSheetId="12">[1]INPUT!#REF!</definedName>
    <definedName name="SUM8L" localSheetId="15">[1]INPUT!#REF!</definedName>
    <definedName name="SUM8L" localSheetId="44">[1]INPUT!#REF!</definedName>
    <definedName name="SUM8L" localSheetId="43">[1]INPUT!#REF!</definedName>
    <definedName name="SUM8L" localSheetId="42">[1]INPUT!#REF!</definedName>
    <definedName name="SUM8L">[1]INPUT!#REF!</definedName>
    <definedName name="SUM8R" localSheetId="4">[1]INPUT!#REF!</definedName>
    <definedName name="SUM8R" localSheetId="13">[1]INPUT!#REF!</definedName>
    <definedName name="SUM8R" localSheetId="35">[1]INPUT!#REF!</definedName>
    <definedName name="SUM8R" localSheetId="46">[1]INPUT!#REF!</definedName>
    <definedName name="SUM8R" localSheetId="40">[1]INPUT!#REF!</definedName>
    <definedName name="SUM8R" localSheetId="3">[1]INPUT!#REF!</definedName>
    <definedName name="SUM8R" localSheetId="12">[1]INPUT!#REF!</definedName>
    <definedName name="SUM8R" localSheetId="15">[1]INPUT!#REF!</definedName>
    <definedName name="SUM8R" localSheetId="44">[1]INPUT!#REF!</definedName>
    <definedName name="SUM8R" localSheetId="43">[1]INPUT!#REF!</definedName>
    <definedName name="SUM8R" localSheetId="42">[1]INPUT!#REF!</definedName>
    <definedName name="SUM8R">[1]INPUT!#REF!</definedName>
    <definedName name="SUM9L" localSheetId="4">[1]INPUT!#REF!</definedName>
    <definedName name="SUM9L" localSheetId="13">[1]INPUT!#REF!</definedName>
    <definedName name="SUM9L" localSheetId="35">[1]INPUT!#REF!</definedName>
    <definedName name="SUM9L" localSheetId="46">[1]INPUT!#REF!</definedName>
    <definedName name="SUM9L" localSheetId="40">[1]INPUT!#REF!</definedName>
    <definedName name="SUM9L" localSheetId="3">[1]INPUT!#REF!</definedName>
    <definedName name="SUM9L" localSheetId="12">[1]INPUT!#REF!</definedName>
    <definedName name="SUM9L" localSheetId="15">[1]INPUT!#REF!</definedName>
    <definedName name="SUM9L" localSheetId="44">[1]INPUT!#REF!</definedName>
    <definedName name="SUM9L" localSheetId="43">[1]INPUT!#REF!</definedName>
    <definedName name="SUM9L" localSheetId="42">[1]INPUT!#REF!</definedName>
    <definedName name="SUM9L">[1]INPUT!#REF!</definedName>
    <definedName name="SUM9R" localSheetId="4">[1]INPUT!#REF!</definedName>
    <definedName name="SUM9R" localSheetId="13">[1]INPUT!#REF!</definedName>
    <definedName name="SUM9R" localSheetId="35">[1]INPUT!#REF!</definedName>
    <definedName name="SUM9R" localSheetId="46">[1]INPUT!#REF!</definedName>
    <definedName name="SUM9R" localSheetId="40">[1]INPUT!#REF!</definedName>
    <definedName name="SUM9R" localSheetId="3">[1]INPUT!#REF!</definedName>
    <definedName name="SUM9R" localSheetId="12">[1]INPUT!#REF!</definedName>
    <definedName name="SUM9R" localSheetId="15">[1]INPUT!#REF!</definedName>
    <definedName name="SUM9R" localSheetId="44">[1]INPUT!#REF!</definedName>
    <definedName name="SUM9R" localSheetId="43">[1]INPUT!#REF!</definedName>
    <definedName name="SUM9R" localSheetId="42">[1]INPUT!#REF!</definedName>
    <definedName name="SUM9R">[1]INPUT!#REF!</definedName>
    <definedName name="sw" localSheetId="38">BlankMacro1</definedName>
    <definedName name="sw" localSheetId="19">BlankMacro1</definedName>
    <definedName name="sw" localSheetId="20">BlankMacro1</definedName>
    <definedName name="sw" localSheetId="14">BlankMacro1</definedName>
    <definedName name="sw" localSheetId="4">BlankMacro1</definedName>
    <definedName name="sw" localSheetId="13">BlankMacro1</definedName>
    <definedName name="sw" localSheetId="28">BlankMacro1</definedName>
    <definedName name="sw" localSheetId="34">BlankMacro1</definedName>
    <definedName name="sw" localSheetId="35">BlankMacro1</definedName>
    <definedName name="sw" localSheetId="23">BlankMacro1</definedName>
    <definedName name="sw" localSheetId="46">BlankMacro1</definedName>
    <definedName name="sw" localSheetId="40">BlankMacro1</definedName>
    <definedName name="sw" localSheetId="3">BlankMacro1</definedName>
    <definedName name="sw" localSheetId="12">BlankMacro1</definedName>
    <definedName name="sw" localSheetId="15">BlankMacro1</definedName>
    <definedName name="sw" localSheetId="25">BlankMacro1</definedName>
    <definedName name="sw" localSheetId="26">BlankMacro1</definedName>
    <definedName name="sw" localSheetId="2">BlankMacro1</definedName>
    <definedName name="sw" localSheetId="44">BlankMacro1</definedName>
    <definedName name="sw" localSheetId="45">BlankMacro1</definedName>
    <definedName name="sw" localSheetId="50">BlankMacro1</definedName>
    <definedName name="sw" localSheetId="42">BlankMacro1</definedName>
    <definedName name="sw">BlankMacro1</definedName>
    <definedName name="SWL" localSheetId="4">[13]법면블럭!#REF!</definedName>
    <definedName name="SWL" localSheetId="13">[13]법면블럭!#REF!</definedName>
    <definedName name="SWL" localSheetId="28">#REF!</definedName>
    <definedName name="SWL" localSheetId="35">#REF!</definedName>
    <definedName name="SWL" localSheetId="40">#REF!</definedName>
    <definedName name="SWL" localSheetId="25">#REF!</definedName>
    <definedName name="SWL" localSheetId="26">[14]법면블럭!#REF!</definedName>
    <definedName name="SWL" localSheetId="44">#REF!</definedName>
    <definedName name="SWL" localSheetId="42">#REF!</definedName>
    <definedName name="SWL">#REF!</definedName>
    <definedName name="SWR" localSheetId="4">[13]법면블럭!#REF!</definedName>
    <definedName name="SWR" localSheetId="13">[13]법면블럭!#REF!</definedName>
    <definedName name="SWR" localSheetId="35">#REF!</definedName>
    <definedName name="SWR" localSheetId="40">#REF!</definedName>
    <definedName name="SWR" localSheetId="25">#REF!</definedName>
    <definedName name="SWR" localSheetId="26">[14]법면블럭!#REF!</definedName>
    <definedName name="SWR" localSheetId="44">#REF!</definedName>
    <definedName name="SWR" localSheetId="42">#REF!</definedName>
    <definedName name="SWR">#REF!</definedName>
    <definedName name="sx" localSheetId="38">BlankMacro1</definedName>
    <definedName name="sx" localSheetId="19">BlankMacro1</definedName>
    <definedName name="sx" localSheetId="20">BlankMacro1</definedName>
    <definedName name="sx" localSheetId="14">BlankMacro1</definedName>
    <definedName name="sx" localSheetId="4">BlankMacro1</definedName>
    <definedName name="sx" localSheetId="13">BlankMacro1</definedName>
    <definedName name="sx" localSheetId="28">BlankMacro1</definedName>
    <definedName name="sx" localSheetId="34">BlankMacro1</definedName>
    <definedName name="sx" localSheetId="35">BlankMacro1</definedName>
    <definedName name="sx" localSheetId="23">BlankMacro1</definedName>
    <definedName name="sx" localSheetId="46">BlankMacro1</definedName>
    <definedName name="sx" localSheetId="40">BlankMacro1</definedName>
    <definedName name="sx" localSheetId="3">BlankMacro1</definedName>
    <definedName name="sx" localSheetId="12">BlankMacro1</definedName>
    <definedName name="sx" localSheetId="15">BlankMacro1</definedName>
    <definedName name="sx" localSheetId="25">BlankMacro1</definedName>
    <definedName name="sx" localSheetId="26">BlankMacro1</definedName>
    <definedName name="sx" localSheetId="2">BlankMacro1</definedName>
    <definedName name="sx" localSheetId="44">BlankMacro1</definedName>
    <definedName name="sx" localSheetId="45">BlankMacro1</definedName>
    <definedName name="sx" localSheetId="50">BlankMacro1</definedName>
    <definedName name="sx" localSheetId="42">BlankMacro1</definedName>
    <definedName name="sx">BlankMacro1</definedName>
    <definedName name="SY" localSheetId="4">[13]법면블럭!#REF!</definedName>
    <definedName name="SY" localSheetId="13">[13]법면블럭!#REF!</definedName>
    <definedName name="SY" localSheetId="28">#REF!</definedName>
    <definedName name="SY" localSheetId="35">#REF!</definedName>
    <definedName name="SY" localSheetId="40">#REF!</definedName>
    <definedName name="SY" localSheetId="25">#REF!</definedName>
    <definedName name="SY" localSheetId="26">[14]법면블럭!#REF!</definedName>
    <definedName name="SY" localSheetId="44">#REF!</definedName>
    <definedName name="SY" localSheetId="42">#REF!</definedName>
    <definedName name="SY">#REF!</definedName>
    <definedName name="T" localSheetId="38">[27]교각1!#REF!</definedName>
    <definedName name="T" localSheetId="4">[28]교각1!#REF!</definedName>
    <definedName name="T" localSheetId="13">[28]교각1!#REF!</definedName>
    <definedName name="T" localSheetId="28">[27]교각1!#REF!</definedName>
    <definedName name="T" localSheetId="34">[27]교각1!#REF!</definedName>
    <definedName name="T" localSheetId="35">[27]교각1!#REF!</definedName>
    <definedName name="T" localSheetId="46">[27]교각1!#REF!</definedName>
    <definedName name="T" localSheetId="40">[27]교각1!#REF!</definedName>
    <definedName name="T" localSheetId="3">[28]교각1!#REF!</definedName>
    <definedName name="T" localSheetId="12">[28]교각1!#REF!</definedName>
    <definedName name="T" localSheetId="15">[28]교각1!#REF!</definedName>
    <definedName name="T" localSheetId="26">[30]교각1!#REF!</definedName>
    <definedName name="T" localSheetId="2">[29]교각1!#REF!</definedName>
    <definedName name="T" localSheetId="44">[27]교각1!#REF!</definedName>
    <definedName name="T" localSheetId="43">[31]교각1!#REF!</definedName>
    <definedName name="T" localSheetId="42">[27]교각1!#REF!</definedName>
    <definedName name="T">[27]교각1!#REF!</definedName>
    <definedName name="T10L" localSheetId="4">[1]INPUT!#REF!</definedName>
    <definedName name="T10L" localSheetId="13">[1]INPUT!#REF!</definedName>
    <definedName name="T10L" localSheetId="28">[1]INPUT!#REF!</definedName>
    <definedName name="T10L" localSheetId="34">[1]INPUT!#REF!</definedName>
    <definedName name="T10L" localSheetId="35">[1]INPUT!#REF!</definedName>
    <definedName name="T10L" localSheetId="46">[1]INPUT!#REF!</definedName>
    <definedName name="T10L" localSheetId="40">[1]INPUT!#REF!</definedName>
    <definedName name="T10L" localSheetId="3">[1]INPUT!#REF!</definedName>
    <definedName name="T10L" localSheetId="12">[1]INPUT!#REF!</definedName>
    <definedName name="T10L" localSheetId="15">[1]INPUT!#REF!</definedName>
    <definedName name="T10L" localSheetId="44">[1]INPUT!#REF!</definedName>
    <definedName name="T10L" localSheetId="43">[1]INPUT!#REF!</definedName>
    <definedName name="T10L" localSheetId="42">[1]INPUT!#REF!</definedName>
    <definedName name="T10L">[1]INPUT!#REF!</definedName>
    <definedName name="T10R" localSheetId="4">[1]INPUT!#REF!</definedName>
    <definedName name="T10R" localSheetId="13">[1]INPUT!#REF!</definedName>
    <definedName name="T10R" localSheetId="35">[1]INPUT!#REF!</definedName>
    <definedName name="T10R" localSheetId="46">[1]INPUT!#REF!</definedName>
    <definedName name="T10R" localSheetId="40">[1]INPUT!#REF!</definedName>
    <definedName name="T10R" localSheetId="3">[1]INPUT!#REF!</definedName>
    <definedName name="T10R" localSheetId="12">[1]INPUT!#REF!</definedName>
    <definedName name="T10R" localSheetId="15">[1]INPUT!#REF!</definedName>
    <definedName name="T10R" localSheetId="44">[1]INPUT!#REF!</definedName>
    <definedName name="T10R" localSheetId="43">[1]INPUT!#REF!</definedName>
    <definedName name="T10R" localSheetId="42">[1]INPUT!#REF!</definedName>
    <definedName name="T10R">[1]INPUT!#REF!</definedName>
    <definedName name="t1a1p" localSheetId="14">#REF!</definedName>
    <definedName name="t1a1p" localSheetId="4">#REF!</definedName>
    <definedName name="t1a1p" localSheetId="13">#REF!</definedName>
    <definedName name="t1a1p" localSheetId="34">#REF!</definedName>
    <definedName name="t1a1p" localSheetId="35">#REF!</definedName>
    <definedName name="t1a1p" localSheetId="46">#REF!</definedName>
    <definedName name="t1a1p" localSheetId="40">#REF!</definedName>
    <definedName name="t1a1p" localSheetId="3">#REF!</definedName>
    <definedName name="t1a1p" localSheetId="12">#REF!</definedName>
    <definedName name="t1a1p" localSheetId="15">#REF!</definedName>
    <definedName name="t1a1p" localSheetId="25">#REF!</definedName>
    <definedName name="t1a1p" localSheetId="26">#REF!</definedName>
    <definedName name="t1a1p" localSheetId="44">#REF!</definedName>
    <definedName name="t1a1p" localSheetId="50">#REF!</definedName>
    <definedName name="t1a1p" localSheetId="43">#REF!</definedName>
    <definedName name="t1a1p" localSheetId="42">#REF!</definedName>
    <definedName name="t1a1p">#REF!</definedName>
    <definedName name="t1a1t" localSheetId="14">#REF!</definedName>
    <definedName name="t1a1t" localSheetId="4">#REF!</definedName>
    <definedName name="t1a1t" localSheetId="13">#REF!</definedName>
    <definedName name="t1a1t" localSheetId="34">#REF!</definedName>
    <definedName name="t1a1t" localSheetId="35">#REF!</definedName>
    <definedName name="t1a1t" localSheetId="46">#REF!</definedName>
    <definedName name="t1a1t" localSheetId="40">#REF!</definedName>
    <definedName name="t1a1t" localSheetId="3">#REF!</definedName>
    <definedName name="t1a1t" localSheetId="12">#REF!</definedName>
    <definedName name="t1a1t" localSheetId="15">#REF!</definedName>
    <definedName name="t1a1t" localSheetId="25">#REF!</definedName>
    <definedName name="t1a1t" localSheetId="26">#REF!</definedName>
    <definedName name="t1a1t" localSheetId="44">#REF!</definedName>
    <definedName name="t1a1t" localSheetId="43">#REF!</definedName>
    <definedName name="t1a1t" localSheetId="42">#REF!</definedName>
    <definedName name="t1a1t">#REF!</definedName>
    <definedName name="t1a2p" localSheetId="14">#REF!</definedName>
    <definedName name="t1a2p" localSheetId="4">#REF!</definedName>
    <definedName name="t1a2p" localSheetId="13">#REF!</definedName>
    <definedName name="t1a2p" localSheetId="34">#REF!</definedName>
    <definedName name="t1a2p" localSheetId="35">#REF!</definedName>
    <definedName name="t1a2p" localSheetId="46">#REF!</definedName>
    <definedName name="t1a2p" localSheetId="40">#REF!</definedName>
    <definedName name="t1a2p" localSheetId="3">#REF!</definedName>
    <definedName name="t1a2p" localSheetId="12">#REF!</definedName>
    <definedName name="t1a2p" localSheetId="15">#REF!</definedName>
    <definedName name="t1a2p" localSheetId="25">#REF!</definedName>
    <definedName name="t1a2p" localSheetId="26">#REF!</definedName>
    <definedName name="t1a2p" localSheetId="44">#REF!</definedName>
    <definedName name="t1a2p" localSheetId="43">#REF!</definedName>
    <definedName name="t1a2p" localSheetId="42">#REF!</definedName>
    <definedName name="t1a2p">#REF!</definedName>
    <definedName name="t1a2t" localSheetId="14">#REF!</definedName>
    <definedName name="t1a2t" localSheetId="4">#REF!</definedName>
    <definedName name="t1a2t" localSheetId="13">#REF!</definedName>
    <definedName name="t1a2t" localSheetId="34">#REF!</definedName>
    <definedName name="t1a2t" localSheetId="35">#REF!</definedName>
    <definedName name="t1a2t" localSheetId="46">#REF!</definedName>
    <definedName name="t1a2t" localSheetId="40">#REF!</definedName>
    <definedName name="t1a2t" localSheetId="3">#REF!</definedName>
    <definedName name="t1a2t" localSheetId="12">#REF!</definedName>
    <definedName name="t1a2t" localSheetId="15">#REF!</definedName>
    <definedName name="t1a2t" localSheetId="25">#REF!</definedName>
    <definedName name="t1a2t" localSheetId="26">#REF!</definedName>
    <definedName name="t1a2t" localSheetId="44">#REF!</definedName>
    <definedName name="t1a2t" localSheetId="43">#REF!</definedName>
    <definedName name="t1a2t" localSheetId="42">#REF!</definedName>
    <definedName name="t1a2t">#REF!</definedName>
    <definedName name="T1L">[1]INPUT!$C$3</definedName>
    <definedName name="T1R">[1]INPUT!$E$3</definedName>
    <definedName name="T1S" localSheetId="4">[13]법면블럭!#REF!</definedName>
    <definedName name="T1S" localSheetId="13">[13]법면블럭!#REF!</definedName>
    <definedName name="T1S" localSheetId="28">#REF!</definedName>
    <definedName name="T1S" localSheetId="35">#REF!</definedName>
    <definedName name="T1S" localSheetId="40">#REF!</definedName>
    <definedName name="T1S" localSheetId="25">#REF!</definedName>
    <definedName name="T1S" localSheetId="26">[14]법면블럭!#REF!</definedName>
    <definedName name="T1S" localSheetId="44">#REF!</definedName>
    <definedName name="T1S" localSheetId="42">#REF!</definedName>
    <definedName name="T1S">#REF!</definedName>
    <definedName name="t2a1p" localSheetId="14">#REF!</definedName>
    <definedName name="t2a1p" localSheetId="4">#REF!</definedName>
    <definedName name="t2a1p" localSheetId="13">#REF!</definedName>
    <definedName name="t2a1p" localSheetId="34">#REF!</definedName>
    <definedName name="t2a1p" localSheetId="35">#REF!</definedName>
    <definedName name="t2a1p" localSheetId="46">#REF!</definedName>
    <definedName name="t2a1p" localSheetId="40">#REF!</definedName>
    <definedName name="t2a1p" localSheetId="3">#REF!</definedName>
    <definedName name="t2a1p" localSheetId="12">#REF!</definedName>
    <definedName name="t2a1p" localSheetId="15">#REF!</definedName>
    <definedName name="t2a1p" localSheetId="25">#REF!</definedName>
    <definedName name="t2a1p" localSheetId="26">#REF!</definedName>
    <definedName name="t2a1p" localSheetId="44">#REF!</definedName>
    <definedName name="t2a1p" localSheetId="50">#REF!</definedName>
    <definedName name="t2a1p" localSheetId="43">#REF!</definedName>
    <definedName name="t2a1p" localSheetId="42">#REF!</definedName>
    <definedName name="t2a1p">#REF!</definedName>
    <definedName name="t2a1t" localSheetId="14">#REF!</definedName>
    <definedName name="t2a1t" localSheetId="4">#REF!</definedName>
    <definedName name="t2a1t" localSheetId="13">#REF!</definedName>
    <definedName name="t2a1t" localSheetId="34">#REF!</definedName>
    <definedName name="t2a1t" localSheetId="35">#REF!</definedName>
    <definedName name="t2a1t" localSheetId="46">#REF!</definedName>
    <definedName name="t2a1t" localSheetId="40">#REF!</definedName>
    <definedName name="t2a1t" localSheetId="3">#REF!</definedName>
    <definedName name="t2a1t" localSheetId="12">#REF!</definedName>
    <definedName name="t2a1t" localSheetId="15">#REF!</definedName>
    <definedName name="t2a1t" localSheetId="25">#REF!</definedName>
    <definedName name="t2a1t" localSheetId="26">#REF!</definedName>
    <definedName name="t2a1t" localSheetId="44">#REF!</definedName>
    <definedName name="t2a1t" localSheetId="43">#REF!</definedName>
    <definedName name="t2a1t" localSheetId="42">#REF!</definedName>
    <definedName name="t2a1t">#REF!</definedName>
    <definedName name="t2a2p" localSheetId="14">#REF!</definedName>
    <definedName name="t2a2p" localSheetId="4">#REF!</definedName>
    <definedName name="t2a2p" localSheetId="13">#REF!</definedName>
    <definedName name="t2a2p" localSheetId="34">#REF!</definedName>
    <definedName name="t2a2p" localSheetId="35">#REF!</definedName>
    <definedName name="t2a2p" localSheetId="46">#REF!</definedName>
    <definedName name="t2a2p" localSheetId="40">#REF!</definedName>
    <definedName name="t2a2p" localSheetId="3">#REF!</definedName>
    <definedName name="t2a2p" localSheetId="12">#REF!</definedName>
    <definedName name="t2a2p" localSheetId="15">#REF!</definedName>
    <definedName name="t2a2p" localSheetId="25">#REF!</definedName>
    <definedName name="t2a2p" localSheetId="26">#REF!</definedName>
    <definedName name="t2a2p" localSheetId="44">#REF!</definedName>
    <definedName name="t2a2p" localSheetId="43">#REF!</definedName>
    <definedName name="t2a2p" localSheetId="42">#REF!</definedName>
    <definedName name="t2a2p">#REF!</definedName>
    <definedName name="t2a2t" localSheetId="14">#REF!</definedName>
    <definedName name="t2a2t" localSheetId="4">#REF!</definedName>
    <definedName name="t2a2t" localSheetId="13">#REF!</definedName>
    <definedName name="t2a2t" localSheetId="34">#REF!</definedName>
    <definedName name="t2a2t" localSheetId="35">#REF!</definedName>
    <definedName name="t2a2t" localSheetId="46">#REF!</definedName>
    <definedName name="t2a2t" localSheetId="40">#REF!</definedName>
    <definedName name="t2a2t" localSheetId="3">#REF!</definedName>
    <definedName name="t2a2t" localSheetId="12">#REF!</definedName>
    <definedName name="t2a2t" localSheetId="15">#REF!</definedName>
    <definedName name="t2a2t" localSheetId="25">#REF!</definedName>
    <definedName name="t2a2t" localSheetId="26">#REF!</definedName>
    <definedName name="t2a2t" localSheetId="44">#REF!</definedName>
    <definedName name="t2a2t" localSheetId="43">#REF!</definedName>
    <definedName name="t2a2t" localSheetId="42">#REF!</definedName>
    <definedName name="t2a2t">#REF!</definedName>
    <definedName name="T2L">[1]INPUT!$C$18</definedName>
    <definedName name="T2R">[1]INPUT!$E$18</definedName>
    <definedName name="T2S" localSheetId="4">[13]법면블럭!#REF!</definedName>
    <definedName name="T2S" localSheetId="13">[13]법면블럭!#REF!</definedName>
    <definedName name="T2S" localSheetId="28">#REF!</definedName>
    <definedName name="T2S" localSheetId="35">#REF!</definedName>
    <definedName name="T2S" localSheetId="40">#REF!</definedName>
    <definedName name="T2S" localSheetId="25">#REF!</definedName>
    <definedName name="T2S" localSheetId="26">[14]법면블럭!#REF!</definedName>
    <definedName name="T2S" localSheetId="44">#REF!</definedName>
    <definedName name="T2S" localSheetId="42">#REF!</definedName>
    <definedName name="T2S">#REF!</definedName>
    <definedName name="T3A1P" localSheetId="14">#REF!</definedName>
    <definedName name="T3A1P" localSheetId="4">#REF!</definedName>
    <definedName name="T3A1P" localSheetId="13">#REF!</definedName>
    <definedName name="T3A1P" localSheetId="34">#REF!</definedName>
    <definedName name="T3A1P" localSheetId="35">#REF!</definedName>
    <definedName name="T3A1P" localSheetId="46">#REF!</definedName>
    <definedName name="T3A1P" localSheetId="40">#REF!</definedName>
    <definedName name="T3A1P" localSheetId="3">#REF!</definedName>
    <definedName name="T3A1P" localSheetId="12">#REF!</definedName>
    <definedName name="T3A1P" localSheetId="15">#REF!</definedName>
    <definedName name="T3A1P" localSheetId="25">#REF!</definedName>
    <definedName name="T3A1P" localSheetId="26">#REF!</definedName>
    <definedName name="T3A1P" localSheetId="44">#REF!</definedName>
    <definedName name="T3A1P" localSheetId="50">#REF!</definedName>
    <definedName name="T3A1P" localSheetId="43">#REF!</definedName>
    <definedName name="T3A1P" localSheetId="42">#REF!</definedName>
    <definedName name="T3A1P">#REF!</definedName>
    <definedName name="t3a1t" localSheetId="14">#REF!</definedName>
    <definedName name="t3a1t" localSheetId="4">#REF!</definedName>
    <definedName name="t3a1t" localSheetId="13">#REF!</definedName>
    <definedName name="t3a1t" localSheetId="34">#REF!</definedName>
    <definedName name="t3a1t" localSheetId="35">#REF!</definedName>
    <definedName name="t3a1t" localSheetId="46">#REF!</definedName>
    <definedName name="t3a1t" localSheetId="40">#REF!</definedName>
    <definedName name="t3a1t" localSheetId="3">#REF!</definedName>
    <definedName name="t3a1t" localSheetId="12">#REF!</definedName>
    <definedName name="t3a1t" localSheetId="15">#REF!</definedName>
    <definedName name="t3a1t" localSheetId="25">#REF!</definedName>
    <definedName name="t3a1t" localSheetId="26">#REF!</definedName>
    <definedName name="t3a1t" localSheetId="44">#REF!</definedName>
    <definedName name="t3a1t" localSheetId="43">#REF!</definedName>
    <definedName name="t3a1t" localSheetId="42">#REF!</definedName>
    <definedName name="t3a1t">#REF!</definedName>
    <definedName name="t3a2p" localSheetId="14">#REF!</definedName>
    <definedName name="t3a2p" localSheetId="4">#REF!</definedName>
    <definedName name="t3a2p" localSheetId="13">#REF!</definedName>
    <definedName name="t3a2p" localSheetId="34">#REF!</definedName>
    <definedName name="t3a2p" localSheetId="35">#REF!</definedName>
    <definedName name="t3a2p" localSheetId="46">#REF!</definedName>
    <definedName name="t3a2p" localSheetId="40">#REF!</definedName>
    <definedName name="t3a2p" localSheetId="3">#REF!</definedName>
    <definedName name="t3a2p" localSheetId="12">#REF!</definedName>
    <definedName name="t3a2p" localSheetId="15">#REF!</definedName>
    <definedName name="t3a2p" localSheetId="25">#REF!</definedName>
    <definedName name="t3a2p" localSheetId="26">#REF!</definedName>
    <definedName name="t3a2p" localSheetId="44">#REF!</definedName>
    <definedName name="t3a2p" localSheetId="43">#REF!</definedName>
    <definedName name="t3a2p" localSheetId="42">#REF!</definedName>
    <definedName name="t3a2p">#REF!</definedName>
    <definedName name="t3a2t" localSheetId="14">#REF!</definedName>
    <definedName name="t3a2t" localSheetId="4">#REF!</definedName>
    <definedName name="t3a2t" localSheetId="13">#REF!</definedName>
    <definedName name="t3a2t" localSheetId="34">#REF!</definedName>
    <definedName name="t3a2t" localSheetId="35">#REF!</definedName>
    <definedName name="t3a2t" localSheetId="46">#REF!</definedName>
    <definedName name="t3a2t" localSheetId="40">#REF!</definedName>
    <definedName name="t3a2t" localSheetId="3">#REF!</definedName>
    <definedName name="t3a2t" localSheetId="12">#REF!</definedName>
    <definedName name="t3a2t" localSheetId="15">#REF!</definedName>
    <definedName name="t3a2t" localSheetId="25">#REF!</definedName>
    <definedName name="t3a2t" localSheetId="26">#REF!</definedName>
    <definedName name="t3a2t" localSheetId="44">#REF!</definedName>
    <definedName name="t3a2t" localSheetId="43">#REF!</definedName>
    <definedName name="t3a2t" localSheetId="42">#REF!</definedName>
    <definedName name="t3a2t">#REF!</definedName>
    <definedName name="T3L" localSheetId="38">[1]INPUT!#REF!</definedName>
    <definedName name="T3L" localSheetId="4">[1]INPUT!#REF!</definedName>
    <definedName name="T3L" localSheetId="13">[1]INPUT!#REF!</definedName>
    <definedName name="T3L" localSheetId="28">[1]INPUT!#REF!</definedName>
    <definedName name="T3L" localSheetId="34">[1]INPUT!#REF!</definedName>
    <definedName name="T3L" localSheetId="35">[1]INPUT!#REF!</definedName>
    <definedName name="T3L" localSheetId="46">[1]INPUT!#REF!</definedName>
    <definedName name="T3L" localSheetId="40">[1]INPUT!#REF!</definedName>
    <definedName name="T3L" localSheetId="3">[1]INPUT!#REF!</definedName>
    <definedName name="T3L" localSheetId="12">[1]INPUT!#REF!</definedName>
    <definedName name="T3L" localSheetId="15">[1]INPUT!#REF!</definedName>
    <definedName name="T3L" localSheetId="26">[1]INPUT!#REF!</definedName>
    <definedName name="T3L" localSheetId="44">[1]INPUT!#REF!</definedName>
    <definedName name="T3L" localSheetId="45">[1]INPUT!#REF!</definedName>
    <definedName name="T3L" localSheetId="43">[1]INPUT!#REF!</definedName>
    <definedName name="T3L" localSheetId="42">[1]INPUT!#REF!</definedName>
    <definedName name="T3L">[1]INPUT!#REF!</definedName>
    <definedName name="T3R" localSheetId="4">[1]INPUT!#REF!</definedName>
    <definedName name="T3R" localSheetId="13">[1]INPUT!#REF!</definedName>
    <definedName name="T3R" localSheetId="35">[1]INPUT!#REF!</definedName>
    <definedName name="T3R" localSheetId="46">[1]INPUT!#REF!</definedName>
    <definedName name="T3R" localSheetId="40">[1]INPUT!#REF!</definedName>
    <definedName name="T3R" localSheetId="3">[1]INPUT!#REF!</definedName>
    <definedName name="T3R" localSheetId="12">[1]INPUT!#REF!</definedName>
    <definedName name="T3R" localSheetId="15">[1]INPUT!#REF!</definedName>
    <definedName name="T3R" localSheetId="44">[1]INPUT!#REF!</definedName>
    <definedName name="T3R" localSheetId="43">[1]INPUT!#REF!</definedName>
    <definedName name="T3R" localSheetId="42">[1]INPUT!#REF!</definedName>
    <definedName name="T3R">[1]INPUT!#REF!</definedName>
    <definedName name="T3S" localSheetId="4">[13]법면블럭!#REF!</definedName>
    <definedName name="T3S" localSheetId="13">[13]법면블럭!#REF!</definedName>
    <definedName name="T3S" localSheetId="28">#REF!</definedName>
    <definedName name="T3S" localSheetId="35">#REF!</definedName>
    <definedName name="T3S" localSheetId="40">#REF!</definedName>
    <definedName name="T3S" localSheetId="25">#REF!</definedName>
    <definedName name="T3S" localSheetId="26">[14]법면블럭!#REF!</definedName>
    <definedName name="T3S" localSheetId="44">#REF!</definedName>
    <definedName name="T3S" localSheetId="42">#REF!</definedName>
    <definedName name="T3S">#REF!</definedName>
    <definedName name="T4L" localSheetId="4">[1]INPUT!#REF!</definedName>
    <definedName name="T4L" localSheetId="13">[1]INPUT!#REF!</definedName>
    <definedName name="T4L" localSheetId="35">[1]INPUT!#REF!</definedName>
    <definedName name="T4L" localSheetId="46">[1]INPUT!#REF!</definedName>
    <definedName name="T4L" localSheetId="40">[1]INPUT!#REF!</definedName>
    <definedName name="T4L" localSheetId="3">[1]INPUT!#REF!</definedName>
    <definedName name="T4L" localSheetId="12">[1]INPUT!#REF!</definedName>
    <definedName name="T4L" localSheetId="15">[1]INPUT!#REF!</definedName>
    <definedName name="T4L" localSheetId="44">[1]INPUT!#REF!</definedName>
    <definedName name="T4L" localSheetId="43">[1]INPUT!#REF!</definedName>
    <definedName name="T4L" localSheetId="42">[1]INPUT!#REF!</definedName>
    <definedName name="T4L">[1]INPUT!#REF!</definedName>
    <definedName name="T4R" localSheetId="4">[1]INPUT!#REF!</definedName>
    <definedName name="T4R" localSheetId="13">[1]INPUT!#REF!</definedName>
    <definedName name="T4R" localSheetId="35">[1]INPUT!#REF!</definedName>
    <definedName name="T4R" localSheetId="46">[1]INPUT!#REF!</definedName>
    <definedName name="T4R" localSheetId="40">[1]INPUT!#REF!</definedName>
    <definedName name="T4R" localSheetId="3">[1]INPUT!#REF!</definedName>
    <definedName name="T4R" localSheetId="12">[1]INPUT!#REF!</definedName>
    <definedName name="T4R" localSheetId="15">[1]INPUT!#REF!</definedName>
    <definedName name="T4R" localSheetId="44">[1]INPUT!#REF!</definedName>
    <definedName name="T4R" localSheetId="43">[1]INPUT!#REF!</definedName>
    <definedName name="T4R" localSheetId="42">[1]INPUT!#REF!</definedName>
    <definedName name="T4R">[1]INPUT!#REF!</definedName>
    <definedName name="T5L" localSheetId="4">[1]INPUT!#REF!</definedName>
    <definedName name="T5L" localSheetId="13">[1]INPUT!#REF!</definedName>
    <definedName name="T5L" localSheetId="35">[1]INPUT!#REF!</definedName>
    <definedName name="T5L" localSheetId="46">[1]INPUT!#REF!</definedName>
    <definedName name="T5L" localSheetId="40">[1]INPUT!#REF!</definedName>
    <definedName name="T5L" localSheetId="3">[1]INPUT!#REF!</definedName>
    <definedName name="T5L" localSheetId="12">[1]INPUT!#REF!</definedName>
    <definedName name="T5L" localSheetId="15">[1]INPUT!#REF!</definedName>
    <definedName name="T5L" localSheetId="44">[1]INPUT!#REF!</definedName>
    <definedName name="T5L" localSheetId="43">[1]INPUT!#REF!</definedName>
    <definedName name="T5L" localSheetId="42">[1]INPUT!#REF!</definedName>
    <definedName name="T5L">[1]INPUT!#REF!</definedName>
    <definedName name="T5R" localSheetId="4">[1]INPUT!#REF!</definedName>
    <definedName name="T5R" localSheetId="13">[1]INPUT!#REF!</definedName>
    <definedName name="T5R" localSheetId="35">[1]INPUT!#REF!</definedName>
    <definedName name="T5R" localSheetId="46">[1]INPUT!#REF!</definedName>
    <definedName name="T5R" localSheetId="40">[1]INPUT!#REF!</definedName>
    <definedName name="T5R" localSheetId="3">[1]INPUT!#REF!</definedName>
    <definedName name="T5R" localSheetId="12">[1]INPUT!#REF!</definedName>
    <definedName name="T5R" localSheetId="15">[1]INPUT!#REF!</definedName>
    <definedName name="T5R" localSheetId="44">[1]INPUT!#REF!</definedName>
    <definedName name="T5R" localSheetId="43">[1]INPUT!#REF!</definedName>
    <definedName name="T5R" localSheetId="42">[1]INPUT!#REF!</definedName>
    <definedName name="T5R">[1]INPUT!#REF!</definedName>
    <definedName name="T6L" localSheetId="4">[1]INPUT!#REF!</definedName>
    <definedName name="T6L" localSheetId="13">[1]INPUT!#REF!</definedName>
    <definedName name="T6L" localSheetId="35">[1]INPUT!#REF!</definedName>
    <definedName name="T6L" localSheetId="46">[1]INPUT!#REF!</definedName>
    <definedName name="T6L" localSheetId="40">[1]INPUT!#REF!</definedName>
    <definedName name="T6L" localSheetId="3">[1]INPUT!#REF!</definedName>
    <definedName name="T6L" localSheetId="12">[1]INPUT!#REF!</definedName>
    <definedName name="T6L" localSheetId="15">[1]INPUT!#REF!</definedName>
    <definedName name="T6L" localSheetId="44">[1]INPUT!#REF!</definedName>
    <definedName name="T6L" localSheetId="43">[1]INPUT!#REF!</definedName>
    <definedName name="T6L" localSheetId="42">[1]INPUT!#REF!</definedName>
    <definedName name="T6L">[1]INPUT!#REF!</definedName>
    <definedName name="T6R" localSheetId="4">[1]INPUT!#REF!</definedName>
    <definedName name="T6R" localSheetId="13">[1]INPUT!#REF!</definedName>
    <definedName name="T6R" localSheetId="35">[1]INPUT!#REF!</definedName>
    <definedName name="T6R" localSheetId="46">[1]INPUT!#REF!</definedName>
    <definedName name="T6R" localSheetId="40">[1]INPUT!#REF!</definedName>
    <definedName name="T6R" localSheetId="3">[1]INPUT!#REF!</definedName>
    <definedName name="T6R" localSheetId="12">[1]INPUT!#REF!</definedName>
    <definedName name="T6R" localSheetId="15">[1]INPUT!#REF!</definedName>
    <definedName name="T6R" localSheetId="44">[1]INPUT!#REF!</definedName>
    <definedName name="T6R" localSheetId="43">[1]INPUT!#REF!</definedName>
    <definedName name="T6R" localSheetId="42">[1]INPUT!#REF!</definedName>
    <definedName name="T6R">[1]INPUT!#REF!</definedName>
    <definedName name="T7L" localSheetId="4">[1]INPUT!#REF!</definedName>
    <definedName name="T7L" localSheetId="13">[1]INPUT!#REF!</definedName>
    <definedName name="T7L" localSheetId="35">[1]INPUT!#REF!</definedName>
    <definedName name="T7L" localSheetId="46">[1]INPUT!#REF!</definedName>
    <definedName name="T7L" localSheetId="40">[1]INPUT!#REF!</definedName>
    <definedName name="T7L" localSheetId="3">[1]INPUT!#REF!</definedName>
    <definedName name="T7L" localSheetId="12">[1]INPUT!#REF!</definedName>
    <definedName name="T7L" localSheetId="15">[1]INPUT!#REF!</definedName>
    <definedName name="T7L" localSheetId="44">[1]INPUT!#REF!</definedName>
    <definedName name="T7L" localSheetId="43">[1]INPUT!#REF!</definedName>
    <definedName name="T7L" localSheetId="42">[1]INPUT!#REF!</definedName>
    <definedName name="T7L">[1]INPUT!#REF!</definedName>
    <definedName name="T7R" localSheetId="4">[1]INPUT!#REF!</definedName>
    <definedName name="T7R" localSheetId="13">[1]INPUT!#REF!</definedName>
    <definedName name="T7R" localSheetId="35">[1]INPUT!#REF!</definedName>
    <definedName name="T7R" localSheetId="46">[1]INPUT!#REF!</definedName>
    <definedName name="T7R" localSheetId="40">[1]INPUT!#REF!</definedName>
    <definedName name="T7R" localSheetId="3">[1]INPUT!#REF!</definedName>
    <definedName name="T7R" localSheetId="12">[1]INPUT!#REF!</definedName>
    <definedName name="T7R" localSheetId="15">[1]INPUT!#REF!</definedName>
    <definedName name="T7R" localSheetId="44">[1]INPUT!#REF!</definedName>
    <definedName name="T7R" localSheetId="43">[1]INPUT!#REF!</definedName>
    <definedName name="T7R" localSheetId="42">[1]INPUT!#REF!</definedName>
    <definedName name="T7R">[1]INPUT!#REF!</definedName>
    <definedName name="T8L" localSheetId="4">[1]INPUT!#REF!</definedName>
    <definedName name="T8L" localSheetId="13">[1]INPUT!#REF!</definedName>
    <definedName name="T8L" localSheetId="35">[1]INPUT!#REF!</definedName>
    <definedName name="T8L" localSheetId="46">[1]INPUT!#REF!</definedName>
    <definedName name="T8L" localSheetId="40">[1]INPUT!#REF!</definedName>
    <definedName name="T8L" localSheetId="3">[1]INPUT!#REF!</definedName>
    <definedName name="T8L" localSheetId="12">[1]INPUT!#REF!</definedName>
    <definedName name="T8L" localSheetId="15">[1]INPUT!#REF!</definedName>
    <definedName name="T8L" localSheetId="44">[1]INPUT!#REF!</definedName>
    <definedName name="T8L" localSheetId="43">[1]INPUT!#REF!</definedName>
    <definedName name="T8L" localSheetId="42">[1]INPUT!#REF!</definedName>
    <definedName name="T8L">[1]INPUT!#REF!</definedName>
    <definedName name="T8R" localSheetId="4">[1]INPUT!#REF!</definedName>
    <definedName name="T8R" localSheetId="13">[1]INPUT!#REF!</definedName>
    <definedName name="T8R" localSheetId="35">[1]INPUT!#REF!</definedName>
    <definedName name="T8R" localSheetId="46">[1]INPUT!#REF!</definedName>
    <definedName name="T8R" localSheetId="40">[1]INPUT!#REF!</definedName>
    <definedName name="T8R" localSheetId="3">[1]INPUT!#REF!</definedName>
    <definedName name="T8R" localSheetId="12">[1]INPUT!#REF!</definedName>
    <definedName name="T8R" localSheetId="15">[1]INPUT!#REF!</definedName>
    <definedName name="T8R" localSheetId="44">[1]INPUT!#REF!</definedName>
    <definedName name="T8R" localSheetId="43">[1]INPUT!#REF!</definedName>
    <definedName name="T8R" localSheetId="42">[1]INPUT!#REF!</definedName>
    <definedName name="T8R">[1]INPUT!#REF!</definedName>
    <definedName name="T9L" localSheetId="4">[1]INPUT!#REF!</definedName>
    <definedName name="T9L" localSheetId="13">[1]INPUT!#REF!</definedName>
    <definedName name="T9L" localSheetId="35">[1]INPUT!#REF!</definedName>
    <definedName name="T9L" localSheetId="46">[1]INPUT!#REF!</definedName>
    <definedName name="T9L" localSheetId="40">[1]INPUT!#REF!</definedName>
    <definedName name="T9L" localSheetId="3">[1]INPUT!#REF!</definedName>
    <definedName name="T9L" localSheetId="12">[1]INPUT!#REF!</definedName>
    <definedName name="T9L" localSheetId="15">[1]INPUT!#REF!</definedName>
    <definedName name="T9L" localSheetId="44">[1]INPUT!#REF!</definedName>
    <definedName name="T9L" localSheetId="43">[1]INPUT!#REF!</definedName>
    <definedName name="T9L" localSheetId="42">[1]INPUT!#REF!</definedName>
    <definedName name="T9L">[1]INPUT!#REF!</definedName>
    <definedName name="T9R" localSheetId="4">[1]INPUT!#REF!</definedName>
    <definedName name="T9R" localSheetId="13">[1]INPUT!#REF!</definedName>
    <definedName name="T9R" localSheetId="35">[1]INPUT!#REF!</definedName>
    <definedName name="T9R" localSheetId="46">[1]INPUT!#REF!</definedName>
    <definedName name="T9R" localSheetId="40">[1]INPUT!#REF!</definedName>
    <definedName name="T9R" localSheetId="3">[1]INPUT!#REF!</definedName>
    <definedName name="T9R" localSheetId="12">[1]INPUT!#REF!</definedName>
    <definedName name="T9R" localSheetId="15">[1]INPUT!#REF!</definedName>
    <definedName name="T9R" localSheetId="44">[1]INPUT!#REF!</definedName>
    <definedName name="T9R" localSheetId="43">[1]INPUT!#REF!</definedName>
    <definedName name="T9R" localSheetId="42">[1]INPUT!#REF!</definedName>
    <definedName name="T9R">[1]INPUT!#REF!</definedName>
    <definedName name="Ta" localSheetId="4">[13]법면블럭!#REF!</definedName>
    <definedName name="Ta" localSheetId="13">[13]법면블럭!#REF!</definedName>
    <definedName name="Ta" localSheetId="28">#REF!</definedName>
    <definedName name="Ta" localSheetId="35">#REF!</definedName>
    <definedName name="Ta" localSheetId="40">#REF!</definedName>
    <definedName name="Ta" localSheetId="25">#REF!</definedName>
    <definedName name="Ta" localSheetId="26">[14]법면블럭!#REF!</definedName>
    <definedName name="Ta" localSheetId="44">#REF!</definedName>
    <definedName name="Ta" localSheetId="42">#REF!</definedName>
    <definedName name="Ta">#REF!</definedName>
    <definedName name="TA1P" localSheetId="14">#REF!</definedName>
    <definedName name="TA1P" localSheetId="4">#REF!</definedName>
    <definedName name="TA1P" localSheetId="13">#REF!</definedName>
    <definedName name="TA1P" localSheetId="34">#REF!</definedName>
    <definedName name="TA1P" localSheetId="35">#REF!</definedName>
    <definedName name="TA1P" localSheetId="46">#REF!</definedName>
    <definedName name="TA1P" localSheetId="40">#REF!</definedName>
    <definedName name="TA1P" localSheetId="3">#REF!</definedName>
    <definedName name="TA1P" localSheetId="12">#REF!</definedName>
    <definedName name="TA1P" localSheetId="15">#REF!</definedName>
    <definedName name="TA1P" localSheetId="25">#REF!</definedName>
    <definedName name="TA1P" localSheetId="26">#REF!</definedName>
    <definedName name="TA1P" localSheetId="44">#REF!</definedName>
    <definedName name="TA1P" localSheetId="50">#REF!</definedName>
    <definedName name="TA1P" localSheetId="43">#REF!</definedName>
    <definedName name="TA1P" localSheetId="42">#REF!</definedName>
    <definedName name="TA1P">#REF!</definedName>
    <definedName name="ta1t" localSheetId="14">#REF!</definedName>
    <definedName name="ta1t" localSheetId="4">#REF!</definedName>
    <definedName name="ta1t" localSheetId="13">#REF!</definedName>
    <definedName name="ta1t" localSheetId="34">#REF!</definedName>
    <definedName name="ta1t" localSheetId="35">#REF!</definedName>
    <definedName name="ta1t" localSheetId="46">#REF!</definedName>
    <definedName name="ta1t" localSheetId="40">#REF!</definedName>
    <definedName name="ta1t" localSheetId="3">#REF!</definedName>
    <definedName name="ta1t" localSheetId="12">#REF!</definedName>
    <definedName name="ta1t" localSheetId="15">#REF!</definedName>
    <definedName name="ta1t" localSheetId="25">#REF!</definedName>
    <definedName name="ta1t" localSheetId="26">#REF!</definedName>
    <definedName name="ta1t" localSheetId="44">#REF!</definedName>
    <definedName name="ta1t" localSheetId="43">#REF!</definedName>
    <definedName name="ta1t" localSheetId="42">#REF!</definedName>
    <definedName name="ta1t">#REF!</definedName>
    <definedName name="ta2p" localSheetId="14">#REF!</definedName>
    <definedName name="ta2p" localSheetId="4">#REF!</definedName>
    <definedName name="ta2p" localSheetId="13">#REF!</definedName>
    <definedName name="ta2p" localSheetId="34">#REF!</definedName>
    <definedName name="ta2p" localSheetId="35">#REF!</definedName>
    <definedName name="ta2p" localSheetId="46">#REF!</definedName>
    <definedName name="ta2p" localSheetId="40">#REF!</definedName>
    <definedName name="ta2p" localSheetId="3">#REF!</definedName>
    <definedName name="ta2p" localSheetId="12">#REF!</definedName>
    <definedName name="ta2p" localSheetId="15">#REF!</definedName>
    <definedName name="ta2p" localSheetId="25">#REF!</definedName>
    <definedName name="ta2p" localSheetId="26">#REF!</definedName>
    <definedName name="ta2p" localSheetId="44">#REF!</definedName>
    <definedName name="ta2p" localSheetId="43">#REF!</definedName>
    <definedName name="ta2p" localSheetId="42">#REF!</definedName>
    <definedName name="ta2p">#REF!</definedName>
    <definedName name="ta2t" localSheetId="14">#REF!</definedName>
    <definedName name="ta2t" localSheetId="4">#REF!</definedName>
    <definedName name="ta2t" localSheetId="13">#REF!</definedName>
    <definedName name="ta2t" localSheetId="34">#REF!</definedName>
    <definedName name="ta2t" localSheetId="35">#REF!</definedName>
    <definedName name="ta2t" localSheetId="46">#REF!</definedName>
    <definedName name="ta2t" localSheetId="40">#REF!</definedName>
    <definedName name="ta2t" localSheetId="3">#REF!</definedName>
    <definedName name="ta2t" localSheetId="12">#REF!</definedName>
    <definedName name="ta2t" localSheetId="15">#REF!</definedName>
    <definedName name="ta2t" localSheetId="25">#REF!</definedName>
    <definedName name="ta2t" localSheetId="26">#REF!</definedName>
    <definedName name="ta2t" localSheetId="44">#REF!</definedName>
    <definedName name="ta2t" localSheetId="43">#REF!</definedName>
    <definedName name="ta2t" localSheetId="42">#REF!</definedName>
    <definedName name="ta2t">#REF!</definedName>
    <definedName name="TAF" localSheetId="4">[13]법면블럭!#REF!</definedName>
    <definedName name="TAF" localSheetId="13">[13]법면블럭!#REF!</definedName>
    <definedName name="TAF" localSheetId="35">#REF!</definedName>
    <definedName name="TAF" localSheetId="40">#REF!</definedName>
    <definedName name="TAF" localSheetId="25">#REF!</definedName>
    <definedName name="TAF" localSheetId="26">[14]법면블럭!#REF!</definedName>
    <definedName name="TAF" localSheetId="44">#REF!</definedName>
    <definedName name="TAF" localSheetId="42">#REF!</definedName>
    <definedName name="TAF">#REF!</definedName>
    <definedName name="TAH" localSheetId="4">[13]법면블럭!#REF!</definedName>
    <definedName name="TAH" localSheetId="13">[13]법면블럭!#REF!</definedName>
    <definedName name="TAH" localSheetId="35">#REF!</definedName>
    <definedName name="TAH" localSheetId="40">#REF!</definedName>
    <definedName name="TAH" localSheetId="25">#REF!</definedName>
    <definedName name="TAH" localSheetId="26">[14]법면블럭!#REF!</definedName>
    <definedName name="TAH" localSheetId="44">#REF!</definedName>
    <definedName name="TAH" localSheetId="42">#REF!</definedName>
    <definedName name="TAH">#REF!</definedName>
    <definedName name="TAM" localSheetId="4">[13]법면블럭!#REF!</definedName>
    <definedName name="TAM" localSheetId="13">[13]법면블럭!#REF!</definedName>
    <definedName name="TAM" localSheetId="35">#REF!</definedName>
    <definedName name="TAM" localSheetId="40">#REF!</definedName>
    <definedName name="TAM" localSheetId="25">#REF!</definedName>
    <definedName name="TAM" localSheetId="26">[14]법면블럭!#REF!</definedName>
    <definedName name="TAM" localSheetId="44">#REF!</definedName>
    <definedName name="TAM" localSheetId="42">#REF!</definedName>
    <definedName name="TAM">#REF!</definedName>
    <definedName name="Tb" localSheetId="4">[13]법면블럭!#REF!</definedName>
    <definedName name="Tb" localSheetId="13">[13]법면블럭!#REF!</definedName>
    <definedName name="Tb" localSheetId="35">#REF!</definedName>
    <definedName name="Tb" localSheetId="40">#REF!</definedName>
    <definedName name="Tb" localSheetId="25">#REF!</definedName>
    <definedName name="Tb" localSheetId="26">[14]법면블럭!#REF!</definedName>
    <definedName name="Tb" localSheetId="44">#REF!</definedName>
    <definedName name="Tb" localSheetId="42">#REF!</definedName>
    <definedName name="Tb">#REF!</definedName>
    <definedName name="Tba" localSheetId="4">[13]법면블럭!#REF!</definedName>
    <definedName name="Tba" localSheetId="13">[13]법면블럭!#REF!</definedName>
    <definedName name="Tba" localSheetId="35">#REF!</definedName>
    <definedName name="Tba" localSheetId="40">#REF!</definedName>
    <definedName name="Tba" localSheetId="25">#REF!</definedName>
    <definedName name="Tba" localSheetId="26">[14]법면블럭!#REF!</definedName>
    <definedName name="Tba" localSheetId="44">#REF!</definedName>
    <definedName name="Tba" localSheetId="42">#REF!</definedName>
    <definedName name="Tba">#REF!</definedName>
    <definedName name="TC" localSheetId="4">[13]법면블럭!#REF!</definedName>
    <definedName name="TC" localSheetId="13">[13]법면블럭!#REF!</definedName>
    <definedName name="TC" localSheetId="35">#REF!</definedName>
    <definedName name="TC" localSheetId="40">#REF!</definedName>
    <definedName name="TC" localSheetId="25">#REF!</definedName>
    <definedName name="TC" localSheetId="26">[14]법면블럭!#REF!</definedName>
    <definedName name="TC" localSheetId="44">#REF!</definedName>
    <definedName name="TC" localSheetId="42">#REF!</definedName>
    <definedName name="TC">#REF!</definedName>
    <definedName name="TCA" localSheetId="4">[13]법면블럭!#REF!</definedName>
    <definedName name="TCA" localSheetId="13">[13]법면블럭!#REF!</definedName>
    <definedName name="TCA" localSheetId="35">#REF!</definedName>
    <definedName name="TCA" localSheetId="40">#REF!</definedName>
    <definedName name="TCA" localSheetId="25">#REF!</definedName>
    <definedName name="TCA" localSheetId="26">[14]법면블럭!#REF!</definedName>
    <definedName name="TCA" localSheetId="44">#REF!</definedName>
    <definedName name="TCA" localSheetId="42">#REF!</definedName>
    <definedName name="TCA">#REF!</definedName>
    <definedName name="TCB" localSheetId="4">[13]법면블럭!#REF!</definedName>
    <definedName name="TCB" localSheetId="13">[13]법면블럭!#REF!</definedName>
    <definedName name="TCB" localSheetId="35">#REF!</definedName>
    <definedName name="TCB" localSheetId="40">#REF!</definedName>
    <definedName name="TCB" localSheetId="25">#REF!</definedName>
    <definedName name="TCB" localSheetId="26">[14]법면블럭!#REF!</definedName>
    <definedName name="TCB" localSheetId="44">#REF!</definedName>
    <definedName name="TCB" localSheetId="42">#REF!</definedName>
    <definedName name="TCB">#REF!</definedName>
    <definedName name="TE" localSheetId="4">[13]법면블럭!#REF!</definedName>
    <definedName name="TE" localSheetId="13">[13]법면블럭!#REF!</definedName>
    <definedName name="TE" localSheetId="35">#REF!</definedName>
    <definedName name="TE" localSheetId="40">#REF!</definedName>
    <definedName name="TE" localSheetId="25">#REF!</definedName>
    <definedName name="TE" localSheetId="26">[14]법면블럭!#REF!</definedName>
    <definedName name="TE" localSheetId="44">#REF!</definedName>
    <definedName name="TE" localSheetId="42">#REF!</definedName>
    <definedName name="TE">#REF!</definedName>
    <definedName name="Ted" localSheetId="4">[13]법면블럭!#REF!</definedName>
    <definedName name="Ted" localSheetId="13">[13]법면블럭!#REF!</definedName>
    <definedName name="Ted" localSheetId="35">#REF!</definedName>
    <definedName name="Ted" localSheetId="40">#REF!</definedName>
    <definedName name="Ted" localSheetId="25">#REF!</definedName>
    <definedName name="Ted" localSheetId="26">[14]법면블럭!#REF!</definedName>
    <definedName name="Ted" localSheetId="44">#REF!</definedName>
    <definedName name="Ted" localSheetId="42">#REF!</definedName>
    <definedName name="Ted">#REF!</definedName>
    <definedName name="Tel" localSheetId="4">[13]법면블럭!#REF!</definedName>
    <definedName name="Tel" localSheetId="13">[13]법면블럭!#REF!</definedName>
    <definedName name="Tel" localSheetId="35">#REF!</definedName>
    <definedName name="Tel" localSheetId="40">#REF!</definedName>
    <definedName name="Tel" localSheetId="25">#REF!</definedName>
    <definedName name="Tel" localSheetId="26">[14]법면블럭!#REF!</definedName>
    <definedName name="Tel" localSheetId="44">#REF!</definedName>
    <definedName name="Tel" localSheetId="42">#REF!</definedName>
    <definedName name="Tel">#REF!</definedName>
    <definedName name="tewtwet" localSheetId="14" hidden="1">#REF!</definedName>
    <definedName name="tewtwet" localSheetId="4" hidden="1">#REF!</definedName>
    <definedName name="tewtwet" localSheetId="13" hidden="1">#REF!</definedName>
    <definedName name="tewtwet" localSheetId="28" hidden="1">#REF!</definedName>
    <definedName name="tewtwet" localSheetId="34" hidden="1">#REF!</definedName>
    <definedName name="tewtwet" localSheetId="35" hidden="1">#REF!</definedName>
    <definedName name="tewtwet" localSheetId="46" hidden="1">#REF!</definedName>
    <definedName name="tewtwet" localSheetId="40" hidden="1">#REF!</definedName>
    <definedName name="tewtwet" localSheetId="25" hidden="1">#REF!</definedName>
    <definedName name="tewtwet" localSheetId="41" hidden="1">#REF!</definedName>
    <definedName name="tewtwet" localSheetId="26" hidden="1">#REF!</definedName>
    <definedName name="tewtwet" localSheetId="44" hidden="1">#REF!</definedName>
    <definedName name="tewtwet" localSheetId="45" hidden="1">#REF!</definedName>
    <definedName name="tewtwet" localSheetId="29" hidden="1">#REF!</definedName>
    <definedName name="tewtwet" localSheetId="42" hidden="1">#REF!</definedName>
    <definedName name="tewtwet" hidden="1">#REF!</definedName>
    <definedName name="Text5" localSheetId="14">#REF!</definedName>
    <definedName name="Text5" localSheetId="4">#REF!</definedName>
    <definedName name="Text5" localSheetId="13">#REF!</definedName>
    <definedName name="Text5" localSheetId="34">#REF!</definedName>
    <definedName name="Text5" localSheetId="35">#REF!</definedName>
    <definedName name="Text5" localSheetId="46">#REF!</definedName>
    <definedName name="Text5" localSheetId="40">#REF!</definedName>
    <definedName name="Text5" localSheetId="25">#REF!</definedName>
    <definedName name="Text5" localSheetId="26">#REF!</definedName>
    <definedName name="Text5" localSheetId="44">#REF!</definedName>
    <definedName name="Text5" localSheetId="43">#REF!</definedName>
    <definedName name="Text5" localSheetId="42">#REF!</definedName>
    <definedName name="Text5">#REF!</definedName>
    <definedName name="TG" localSheetId="38">BlankMacro1</definedName>
    <definedName name="TG" localSheetId="19">BlankMacro1</definedName>
    <definedName name="TG" localSheetId="20">BlankMacro1</definedName>
    <definedName name="TG" localSheetId="14">BlankMacro1</definedName>
    <definedName name="TG" localSheetId="4">BlankMacro1</definedName>
    <definedName name="TG" localSheetId="13">BlankMacro1</definedName>
    <definedName name="TG" localSheetId="28">BlankMacro1</definedName>
    <definedName name="TG" localSheetId="34">BlankMacro1</definedName>
    <definedName name="TG" localSheetId="35">BlankMacro1</definedName>
    <definedName name="TG" localSheetId="23">BlankMacro1</definedName>
    <definedName name="TG" localSheetId="46">BlankMacro1</definedName>
    <definedName name="TG" localSheetId="40">BlankMacro1</definedName>
    <definedName name="TG" localSheetId="3">BlankMacro1</definedName>
    <definedName name="TG" localSheetId="12">BlankMacro1</definedName>
    <definedName name="TG" localSheetId="15">BlankMacro1</definedName>
    <definedName name="TG" localSheetId="25">BlankMacro1</definedName>
    <definedName name="TG" localSheetId="26">BlankMacro1</definedName>
    <definedName name="TG" localSheetId="2">BlankMacro1</definedName>
    <definedName name="TG" localSheetId="44">BlankMacro1</definedName>
    <definedName name="TG" localSheetId="45">BlankMacro1</definedName>
    <definedName name="TG" localSheetId="50">BlankMacro1</definedName>
    <definedName name="TG" localSheetId="42">BlankMacro1</definedName>
    <definedName name="TG">BlankMacro1</definedName>
    <definedName name="Tl" localSheetId="4">[13]법면블럭!#REF!</definedName>
    <definedName name="Tl" localSheetId="13">[13]법면블럭!#REF!</definedName>
    <definedName name="Tl" localSheetId="28">#REF!</definedName>
    <definedName name="Tl" localSheetId="35">#REF!</definedName>
    <definedName name="Tl" localSheetId="40">#REF!</definedName>
    <definedName name="Tl" localSheetId="25">#REF!</definedName>
    <definedName name="Tl" localSheetId="26">[14]법면블럭!#REF!</definedName>
    <definedName name="Tl" localSheetId="44">#REF!</definedName>
    <definedName name="Tl" localSheetId="42">#REF!</definedName>
    <definedName name="Tl">#REF!</definedName>
    <definedName name="TMO" localSheetId="4">[13]법면블럭!#REF!</definedName>
    <definedName name="TMO" localSheetId="13">[13]법면블럭!#REF!</definedName>
    <definedName name="TMO" localSheetId="35">#REF!</definedName>
    <definedName name="TMO" localSheetId="40">#REF!</definedName>
    <definedName name="TMO" localSheetId="25">#REF!</definedName>
    <definedName name="TMO" localSheetId="26">[14]법면블럭!#REF!</definedName>
    <definedName name="TMO" localSheetId="44">#REF!</definedName>
    <definedName name="TMO" localSheetId="42">#REF!</definedName>
    <definedName name="TMO">#REF!</definedName>
    <definedName name="TPF" localSheetId="4">[13]법면블럭!#REF!</definedName>
    <definedName name="TPF" localSheetId="13">[13]법면블럭!#REF!</definedName>
    <definedName name="TPF" localSheetId="35">#REF!</definedName>
    <definedName name="TPF" localSheetId="40">#REF!</definedName>
    <definedName name="TPF" localSheetId="25">#REF!</definedName>
    <definedName name="TPF" localSheetId="26">[14]법면블럭!#REF!</definedName>
    <definedName name="TPF" localSheetId="44">#REF!</definedName>
    <definedName name="TPF" localSheetId="42">#REF!</definedName>
    <definedName name="TPF">#REF!</definedName>
    <definedName name="TPH" localSheetId="4">[13]법면블럭!#REF!</definedName>
    <definedName name="TPH" localSheetId="13">[13]법면블럭!#REF!</definedName>
    <definedName name="TPH" localSheetId="35">#REF!</definedName>
    <definedName name="TPH" localSheetId="40">#REF!</definedName>
    <definedName name="TPH" localSheetId="25">#REF!</definedName>
    <definedName name="TPH" localSheetId="26">[14]법면블럭!#REF!</definedName>
    <definedName name="TPH" localSheetId="44">#REF!</definedName>
    <definedName name="TPH" localSheetId="42">#REF!</definedName>
    <definedName name="TPH">#REF!</definedName>
    <definedName name="TPM" localSheetId="4">[13]법면블럭!#REF!</definedName>
    <definedName name="TPM" localSheetId="13">[13]법면블럭!#REF!</definedName>
    <definedName name="TPM" localSheetId="35">#REF!</definedName>
    <definedName name="TPM" localSheetId="40">#REF!</definedName>
    <definedName name="TPM" localSheetId="25">#REF!</definedName>
    <definedName name="TPM" localSheetId="26">[14]법면블럭!#REF!</definedName>
    <definedName name="TPM" localSheetId="44">#REF!</definedName>
    <definedName name="TPM" localSheetId="42">#REF!</definedName>
    <definedName name="TPM">#REF!</definedName>
    <definedName name="Tra" localSheetId="4">[13]법면블럭!#REF!</definedName>
    <definedName name="Tra" localSheetId="13">[13]법면블럭!#REF!</definedName>
    <definedName name="Tra" localSheetId="35">#REF!</definedName>
    <definedName name="Tra" localSheetId="46">#REF!</definedName>
    <definedName name="Tra" localSheetId="40">#REF!</definedName>
    <definedName name="Tra" localSheetId="25">#REF!</definedName>
    <definedName name="Tra" localSheetId="26">[14]법면블럭!#REF!</definedName>
    <definedName name="Tra" localSheetId="44">#REF!</definedName>
    <definedName name="Tra" localSheetId="42">#REF!</definedName>
    <definedName name="Tra">#REF!</definedName>
    <definedName name="TRETRTE" localSheetId="4">#REF!</definedName>
    <definedName name="TRETRTE" localSheetId="13">#REF!</definedName>
    <definedName name="TRETRTE" localSheetId="28">#REF!</definedName>
    <definedName name="TRETRTE" localSheetId="34">#REF!</definedName>
    <definedName name="TRETRTE" localSheetId="35">#REF!</definedName>
    <definedName name="TRETRTE" localSheetId="46">#REF!</definedName>
    <definedName name="TRETRTE" localSheetId="40">#REF!</definedName>
    <definedName name="TRETRTE" localSheetId="25">#REF!</definedName>
    <definedName name="TRETRTE" localSheetId="26">#REF!</definedName>
    <definedName name="TRETRTE" localSheetId="44">#REF!</definedName>
    <definedName name="TRETRTE" localSheetId="45">#REF!</definedName>
    <definedName name="TRETRTE" localSheetId="50">#REF!</definedName>
    <definedName name="TRETRTE" localSheetId="42">#REF!</definedName>
    <definedName name="TRETRTE">#REF!</definedName>
    <definedName name="tretwe" localSheetId="14" hidden="1">#REF!</definedName>
    <definedName name="tretwe" localSheetId="4" hidden="1">#REF!</definedName>
    <definedName name="tretwe" localSheetId="13" hidden="1">#REF!</definedName>
    <definedName name="tretwe" localSheetId="28" hidden="1">#REF!</definedName>
    <definedName name="tretwe" localSheetId="34" hidden="1">#REF!</definedName>
    <definedName name="tretwe" localSheetId="35" hidden="1">#REF!</definedName>
    <definedName name="tretwe" localSheetId="46" hidden="1">#REF!</definedName>
    <definedName name="tretwe" localSheetId="40" hidden="1">#REF!</definedName>
    <definedName name="tretwe" localSheetId="25" hidden="1">#REF!</definedName>
    <definedName name="tretwe" localSheetId="41" hidden="1">#REF!</definedName>
    <definedName name="tretwe" localSheetId="26" hidden="1">#REF!</definedName>
    <definedName name="tretwe" localSheetId="44" hidden="1">#REF!</definedName>
    <definedName name="tretwe" localSheetId="45" hidden="1">#REF!</definedName>
    <definedName name="tretwe" localSheetId="29" hidden="1">#REF!</definedName>
    <definedName name="tretwe" localSheetId="42" hidden="1">#REF!</definedName>
    <definedName name="tretwe" hidden="1">#REF!</definedName>
    <definedName name="TRT" localSheetId="38">BlankMacro1</definedName>
    <definedName name="TRT" localSheetId="19">BlankMacro1</definedName>
    <definedName name="TRT" localSheetId="20">BlankMacro1</definedName>
    <definedName name="TRT" localSheetId="14">BlankMacro1</definedName>
    <definedName name="TRT" localSheetId="4">BlankMacro1</definedName>
    <definedName name="TRT" localSheetId="13">BlankMacro1</definedName>
    <definedName name="TRT" localSheetId="28">BlankMacro1</definedName>
    <definedName name="TRT" localSheetId="34">BlankMacro1</definedName>
    <definedName name="TRT" localSheetId="35">BlankMacro1</definedName>
    <definedName name="TRT" localSheetId="23">BlankMacro1</definedName>
    <definedName name="TRT" localSheetId="46">BlankMacro1</definedName>
    <definedName name="TRT" localSheetId="40">BlankMacro1</definedName>
    <definedName name="TRT" localSheetId="3">BlankMacro1</definedName>
    <definedName name="TRT" localSheetId="12">BlankMacro1</definedName>
    <definedName name="TRT" localSheetId="15">BlankMacro1</definedName>
    <definedName name="TRT" localSheetId="25">BlankMacro1</definedName>
    <definedName name="TRT" localSheetId="26">BlankMacro1</definedName>
    <definedName name="TRT" localSheetId="2">BlankMacro1</definedName>
    <definedName name="TRT" localSheetId="44">BlankMacro1</definedName>
    <definedName name="TRT" localSheetId="45">BlankMacro1</definedName>
    <definedName name="TRT" localSheetId="50">BlankMacro1</definedName>
    <definedName name="TRT" localSheetId="42">BlankMacro1</definedName>
    <definedName name="TRT">BlankMacro1</definedName>
    <definedName name="TRYRT" localSheetId="26">'[42]#REF'!$T$39</definedName>
    <definedName name="TRYRT" localSheetId="45">'[43]#REF'!$T$39</definedName>
    <definedName name="TRYRT">'[43]#REF'!$T$39</definedName>
    <definedName name="Tsa" localSheetId="4">[13]법면블럭!#REF!</definedName>
    <definedName name="Tsa" localSheetId="13">[13]법면블럭!#REF!</definedName>
    <definedName name="Tsa" localSheetId="28">#REF!</definedName>
    <definedName name="Tsa" localSheetId="35">#REF!</definedName>
    <definedName name="Tsa" localSheetId="40">#REF!</definedName>
    <definedName name="Tsa" localSheetId="25">#REF!</definedName>
    <definedName name="Tsa" localSheetId="26">[14]법면블럭!#REF!</definedName>
    <definedName name="Tsa" localSheetId="44">#REF!</definedName>
    <definedName name="Tsa" localSheetId="42">#REF!</definedName>
    <definedName name="Tsa">#REF!</definedName>
    <definedName name="TSS" localSheetId="4">[13]법면블럭!#REF!</definedName>
    <definedName name="TSS" localSheetId="13">[13]법면블럭!#REF!</definedName>
    <definedName name="TSS" localSheetId="35">#REF!</definedName>
    <definedName name="TSS" localSheetId="40">#REF!</definedName>
    <definedName name="TSS" localSheetId="25">#REF!</definedName>
    <definedName name="TSS" localSheetId="26">[14]법면블럭!#REF!</definedName>
    <definedName name="TSS" localSheetId="44">#REF!</definedName>
    <definedName name="TSS" localSheetId="42">#REF!</definedName>
    <definedName name="TSS">#REF!</definedName>
    <definedName name="tt" localSheetId="38" hidden="1">{#N/A,#N/A,FALSE,"골재소요량";#N/A,#N/A,FALSE,"골재소요량"}</definedName>
    <definedName name="tt" localSheetId="14" hidden="1">{#N/A,#N/A,FALSE,"골재소요량";#N/A,#N/A,FALSE,"골재소요량"}</definedName>
    <definedName name="tt" localSheetId="4" hidden="1">{#N/A,#N/A,FALSE,"골재소요량";#N/A,#N/A,FALSE,"골재소요량"}</definedName>
    <definedName name="tt" localSheetId="13" hidden="1">{#N/A,#N/A,FALSE,"골재소요량";#N/A,#N/A,FALSE,"골재소요량"}</definedName>
    <definedName name="tt" localSheetId="28" hidden="1">{#N/A,#N/A,FALSE,"골재소요량";#N/A,#N/A,FALSE,"골재소요량"}</definedName>
    <definedName name="tt" localSheetId="34" hidden="1">{#N/A,#N/A,FALSE,"골재소요량";#N/A,#N/A,FALSE,"골재소요량"}</definedName>
    <definedName name="tt" localSheetId="35" hidden="1">{#N/A,#N/A,FALSE,"골재소요량";#N/A,#N/A,FALSE,"골재소요량"}</definedName>
    <definedName name="tt" localSheetId="25" hidden="1">{#N/A,#N/A,FALSE,"골재소요량";#N/A,#N/A,FALSE,"골재소요량"}</definedName>
    <definedName name="tt" localSheetId="41" hidden="1">{#N/A,#N/A,FALSE,"골재소요량";#N/A,#N/A,FALSE,"골재소요량"}</definedName>
    <definedName name="tt" localSheetId="26" hidden="1">{#N/A,#N/A,FALSE,"골재소요량";#N/A,#N/A,FALSE,"골재소요량"}</definedName>
    <definedName name="tt" localSheetId="45" hidden="1">{#N/A,#N/A,FALSE,"골재소요량";#N/A,#N/A,FALSE,"골재소요량"}</definedName>
    <definedName name="tt" localSheetId="50" hidden="1">{#N/A,#N/A,FALSE,"골재소요량";#N/A,#N/A,FALSE,"골재소요량"}</definedName>
    <definedName name="tt" localSheetId="29" hidden="1">{#N/A,#N/A,FALSE,"골재소요량";#N/A,#N/A,FALSE,"골재소요량"}</definedName>
    <definedName name="tt" localSheetId="42" hidden="1">{#N/A,#N/A,FALSE,"골재소요량";#N/A,#N/A,FALSE,"골재소요량"}</definedName>
    <definedName name="tt" hidden="1">{#N/A,#N/A,FALSE,"골재소요량";#N/A,#N/A,FALSE,"골재소요량"}</definedName>
    <definedName name="TTT" localSheetId="14">#REF!</definedName>
    <definedName name="TTT" localSheetId="4">#REF!</definedName>
    <definedName name="TTT" localSheetId="13">#REF!</definedName>
    <definedName name="TTT" localSheetId="28">#REF!</definedName>
    <definedName name="TTT" localSheetId="34">#REF!</definedName>
    <definedName name="TTT" localSheetId="35">#REF!</definedName>
    <definedName name="TTT" localSheetId="46">#REF!</definedName>
    <definedName name="TTT" localSheetId="40">#REF!</definedName>
    <definedName name="TTT" localSheetId="25">#REF!</definedName>
    <definedName name="TTT" localSheetId="26">#REF!</definedName>
    <definedName name="TTT" localSheetId="44">#REF!</definedName>
    <definedName name="TTT" localSheetId="50">#REF!</definedName>
    <definedName name="TTT" localSheetId="43">#REF!</definedName>
    <definedName name="TTT" localSheetId="42">#REF!</definedName>
    <definedName name="TTT">#REF!</definedName>
    <definedName name="tttt" localSheetId="38" hidden="1">{#N/A,#N/A,FALSE,"골재소요량";#N/A,#N/A,FALSE,"골재소요량"}</definedName>
    <definedName name="tttt" localSheetId="14" hidden="1">{#N/A,#N/A,FALSE,"골재소요량";#N/A,#N/A,FALSE,"골재소요량"}</definedName>
    <definedName name="tttt" localSheetId="4" hidden="1">{#N/A,#N/A,FALSE,"골재소요량";#N/A,#N/A,FALSE,"골재소요량"}</definedName>
    <definedName name="tttt" localSheetId="13" hidden="1">{#N/A,#N/A,FALSE,"골재소요량";#N/A,#N/A,FALSE,"골재소요량"}</definedName>
    <definedName name="tttt" localSheetId="28" hidden="1">{#N/A,#N/A,FALSE,"골재소요량";#N/A,#N/A,FALSE,"골재소요량"}</definedName>
    <definedName name="tttt" localSheetId="34" hidden="1">{#N/A,#N/A,FALSE,"골재소요량";#N/A,#N/A,FALSE,"골재소요량"}</definedName>
    <definedName name="tttt" localSheetId="35" hidden="1">{#N/A,#N/A,FALSE,"골재소요량";#N/A,#N/A,FALSE,"골재소요량"}</definedName>
    <definedName name="tttt" localSheetId="25" hidden="1">{#N/A,#N/A,FALSE,"골재소요량";#N/A,#N/A,FALSE,"골재소요량"}</definedName>
    <definedName name="tttt" localSheetId="41" hidden="1">{#N/A,#N/A,FALSE,"골재소요량";#N/A,#N/A,FALSE,"골재소요량"}</definedName>
    <definedName name="tttt" localSheetId="26" hidden="1">{#N/A,#N/A,FALSE,"골재소요량";#N/A,#N/A,FALSE,"골재소요량"}</definedName>
    <definedName name="tttt" localSheetId="45" hidden="1">{#N/A,#N/A,FALSE,"골재소요량";#N/A,#N/A,FALSE,"골재소요량"}</definedName>
    <definedName name="tttt" localSheetId="50" hidden="1">{#N/A,#N/A,FALSE,"골재소요량";#N/A,#N/A,FALSE,"골재소요량"}</definedName>
    <definedName name="tttt" localSheetId="29" hidden="1">{#N/A,#N/A,FALSE,"골재소요량";#N/A,#N/A,FALSE,"골재소요량"}</definedName>
    <definedName name="tttt" localSheetId="42" hidden="1">{#N/A,#N/A,FALSE,"골재소요량";#N/A,#N/A,FALSE,"골재소요량"}</definedName>
    <definedName name="tttt" hidden="1">{#N/A,#N/A,FALSE,"골재소요량";#N/A,#N/A,FALSE,"골재소요량"}</definedName>
    <definedName name="tttttt" localSheetId="38" hidden="1">{#N/A,#N/A,FALSE,"골재소요량";#N/A,#N/A,FALSE,"골재소요량"}</definedName>
    <definedName name="tttttt" localSheetId="14" hidden="1">{#N/A,#N/A,FALSE,"골재소요량";#N/A,#N/A,FALSE,"골재소요량"}</definedName>
    <definedName name="tttttt" localSheetId="4" hidden="1">{#N/A,#N/A,FALSE,"골재소요량";#N/A,#N/A,FALSE,"골재소요량"}</definedName>
    <definedName name="tttttt" localSheetId="13" hidden="1">{#N/A,#N/A,FALSE,"골재소요량";#N/A,#N/A,FALSE,"골재소요량"}</definedName>
    <definedName name="tttttt" localSheetId="28" hidden="1">{#N/A,#N/A,FALSE,"골재소요량";#N/A,#N/A,FALSE,"골재소요량"}</definedName>
    <definedName name="tttttt" localSheetId="34" hidden="1">{#N/A,#N/A,FALSE,"골재소요량";#N/A,#N/A,FALSE,"골재소요량"}</definedName>
    <definedName name="tttttt" localSheetId="35" hidden="1">{#N/A,#N/A,FALSE,"골재소요량";#N/A,#N/A,FALSE,"골재소요량"}</definedName>
    <definedName name="tttttt" localSheetId="25" hidden="1">{#N/A,#N/A,FALSE,"골재소요량";#N/A,#N/A,FALSE,"골재소요량"}</definedName>
    <definedName name="tttttt" localSheetId="41" hidden="1">{#N/A,#N/A,FALSE,"골재소요량";#N/A,#N/A,FALSE,"골재소요량"}</definedName>
    <definedName name="tttttt" localSheetId="26" hidden="1">{#N/A,#N/A,FALSE,"골재소요량";#N/A,#N/A,FALSE,"골재소요량"}</definedName>
    <definedName name="tttttt" localSheetId="45" hidden="1">{#N/A,#N/A,FALSE,"골재소요량";#N/A,#N/A,FALSE,"골재소요량"}</definedName>
    <definedName name="tttttt" localSheetId="50" hidden="1">{#N/A,#N/A,FALSE,"골재소요량";#N/A,#N/A,FALSE,"골재소요량"}</definedName>
    <definedName name="tttttt" localSheetId="29" hidden="1">{#N/A,#N/A,FALSE,"골재소요량";#N/A,#N/A,FALSE,"골재소요량"}</definedName>
    <definedName name="tttttt" localSheetId="42" hidden="1">{#N/A,#N/A,FALSE,"골재소요량";#N/A,#N/A,FALSE,"골재소요량"}</definedName>
    <definedName name="tttttt" hidden="1">{#N/A,#N/A,FALSE,"골재소요량";#N/A,#N/A,FALSE,"골재소요량"}</definedName>
    <definedName name="TW" localSheetId="14">#REF!</definedName>
    <definedName name="TW" localSheetId="4">#REF!</definedName>
    <definedName name="TW" localSheetId="13">#REF!</definedName>
    <definedName name="TW" localSheetId="35">#REF!</definedName>
    <definedName name="TW" localSheetId="46">#REF!</definedName>
    <definedName name="TW" localSheetId="40">#REF!</definedName>
    <definedName name="TW" localSheetId="3">#REF!</definedName>
    <definedName name="TW" localSheetId="12">#REF!</definedName>
    <definedName name="TW" localSheetId="15">#REF!</definedName>
    <definedName name="TW" localSheetId="25">#REF!</definedName>
    <definedName name="TW" localSheetId="26">#REF!</definedName>
    <definedName name="TW" localSheetId="44">#REF!</definedName>
    <definedName name="TW" localSheetId="50">#REF!</definedName>
    <definedName name="TW" localSheetId="43">#REF!</definedName>
    <definedName name="TW" localSheetId="42">#REF!</definedName>
    <definedName name="TW">#REF!</definedName>
    <definedName name="TWA" localSheetId="4">[13]법면블럭!#REF!</definedName>
    <definedName name="TWA" localSheetId="13">[13]법면블럭!#REF!</definedName>
    <definedName name="TWA" localSheetId="35">#REF!</definedName>
    <definedName name="TWA" localSheetId="46">#REF!</definedName>
    <definedName name="TWA" localSheetId="40">#REF!</definedName>
    <definedName name="TWA" localSheetId="25">#REF!</definedName>
    <definedName name="TWA" localSheetId="26">[14]법면블럭!#REF!</definedName>
    <definedName name="TWA" localSheetId="44">#REF!</definedName>
    <definedName name="TWA" localSheetId="42">#REF!</definedName>
    <definedName name="TWA">#REF!</definedName>
    <definedName name="TWI" localSheetId="14">#REF!</definedName>
    <definedName name="TWI" localSheetId="4">#REF!</definedName>
    <definedName name="TWI" localSheetId="13">#REF!</definedName>
    <definedName name="TWI" localSheetId="35">#REF!</definedName>
    <definedName name="TWI" localSheetId="46">#REF!</definedName>
    <definedName name="TWI" localSheetId="40">#REF!</definedName>
    <definedName name="TWI" localSheetId="3">#REF!</definedName>
    <definedName name="TWI" localSheetId="12">#REF!</definedName>
    <definedName name="TWI" localSheetId="15">#REF!</definedName>
    <definedName name="TWI" localSheetId="25">#REF!</definedName>
    <definedName name="TWI" localSheetId="26">#REF!</definedName>
    <definedName name="TWI" localSheetId="44">#REF!</definedName>
    <definedName name="TWI" localSheetId="43">#REF!</definedName>
    <definedName name="TWI" localSheetId="42">#REF!</definedName>
    <definedName name="TWI">#REF!</definedName>
    <definedName name="TWL" localSheetId="4">[5]법면블럭!#REF!</definedName>
    <definedName name="TWL" localSheetId="13">[5]법면블럭!#REF!</definedName>
    <definedName name="TWL" localSheetId="35">#REF!</definedName>
    <definedName name="TWL" localSheetId="40">#REF!</definedName>
    <definedName name="TWL" localSheetId="25">#REF!</definedName>
    <definedName name="TWL" localSheetId="44">#REF!</definedName>
    <definedName name="TWL" localSheetId="42">#REF!</definedName>
    <definedName name="TWL">#REF!</definedName>
    <definedName name="TWR" localSheetId="4">[5]법면블럭!#REF!</definedName>
    <definedName name="TWR" localSheetId="13">[5]법면블럭!#REF!</definedName>
    <definedName name="TWR" localSheetId="35">#REF!</definedName>
    <definedName name="TWR" localSheetId="40">#REF!</definedName>
    <definedName name="TWR" localSheetId="25">#REF!</definedName>
    <definedName name="TWR" localSheetId="44">#REF!</definedName>
    <definedName name="TWR" localSheetId="42">#REF!</definedName>
    <definedName name="TWR">#REF!</definedName>
    <definedName name="ty" localSheetId="38">BlankMacro1</definedName>
    <definedName name="ty" localSheetId="19">BlankMacro1</definedName>
    <definedName name="ty" localSheetId="20">BlankMacro1</definedName>
    <definedName name="ty" localSheetId="14">BlankMacro1</definedName>
    <definedName name="ty" localSheetId="4">BlankMacro1</definedName>
    <definedName name="ty" localSheetId="13">BlankMacro1</definedName>
    <definedName name="ty" localSheetId="28">BlankMacro1</definedName>
    <definedName name="ty" localSheetId="34">BlankMacro1</definedName>
    <definedName name="ty" localSheetId="35">BlankMacro1</definedName>
    <definedName name="ty" localSheetId="23">BlankMacro1</definedName>
    <definedName name="ty" localSheetId="46">BlankMacro1</definedName>
    <definedName name="ty" localSheetId="40">BlankMacro1</definedName>
    <definedName name="ty" localSheetId="3">BlankMacro1</definedName>
    <definedName name="ty" localSheetId="12">BlankMacro1</definedName>
    <definedName name="ty" localSheetId="15">BlankMacro1</definedName>
    <definedName name="ty" localSheetId="25">BlankMacro1</definedName>
    <definedName name="ty" localSheetId="26">BlankMacro1</definedName>
    <definedName name="ty" localSheetId="2">BlankMacro1</definedName>
    <definedName name="ty" localSheetId="44">BlankMacro1</definedName>
    <definedName name="ty" localSheetId="45">BlankMacro1</definedName>
    <definedName name="ty" localSheetId="50">BlankMacro1</definedName>
    <definedName name="ty" localSheetId="42">BlankMacro1</definedName>
    <definedName name="ty">BlankMacro1</definedName>
    <definedName name="TYT" localSheetId="38">BlankMacro1</definedName>
    <definedName name="TYT" localSheetId="19">BlankMacro1</definedName>
    <definedName name="TYT" localSheetId="20">BlankMacro1</definedName>
    <definedName name="TYT" localSheetId="14">BlankMacro1</definedName>
    <definedName name="TYT" localSheetId="4">BlankMacro1</definedName>
    <definedName name="TYT" localSheetId="13">BlankMacro1</definedName>
    <definedName name="TYT" localSheetId="28">BlankMacro1</definedName>
    <definedName name="TYT" localSheetId="34">BlankMacro1</definedName>
    <definedName name="TYT" localSheetId="35">BlankMacro1</definedName>
    <definedName name="TYT" localSheetId="23">BlankMacro1</definedName>
    <definedName name="TYT" localSheetId="46">BlankMacro1</definedName>
    <definedName name="TYT" localSheetId="40">BlankMacro1</definedName>
    <definedName name="TYT" localSheetId="3">BlankMacro1</definedName>
    <definedName name="TYT" localSheetId="12">BlankMacro1</definedName>
    <definedName name="TYT" localSheetId="15">BlankMacro1</definedName>
    <definedName name="TYT" localSheetId="25">BlankMacro1</definedName>
    <definedName name="TYT" localSheetId="26">BlankMacro1</definedName>
    <definedName name="TYT" localSheetId="2">BlankMacro1</definedName>
    <definedName name="TYT" localSheetId="44">BlankMacro1</definedName>
    <definedName name="TYT" localSheetId="45">BlankMacro1</definedName>
    <definedName name="TYT" localSheetId="50">BlankMacro1</definedName>
    <definedName name="TYT" localSheetId="42">BlankMacro1</definedName>
    <definedName name="TYT">BlankMacro1</definedName>
    <definedName name="tytju4tewete" localSheetId="38" hidden="1">{#N/A,#N/A,FALSE,"속도"}</definedName>
    <definedName name="tytju4tewete" localSheetId="14" hidden="1">{#N/A,#N/A,FALSE,"속도"}</definedName>
    <definedName name="tytju4tewete" localSheetId="4" hidden="1">{#N/A,#N/A,FALSE,"속도"}</definedName>
    <definedName name="tytju4tewete" localSheetId="13" hidden="1">{#N/A,#N/A,FALSE,"속도"}</definedName>
    <definedName name="tytju4tewete" localSheetId="28" hidden="1">{#N/A,#N/A,FALSE,"속도"}</definedName>
    <definedName name="tytju4tewete" localSheetId="34" hidden="1">{#N/A,#N/A,FALSE,"속도"}</definedName>
    <definedName name="tytju4tewete" localSheetId="35" hidden="1">{#N/A,#N/A,FALSE,"속도"}</definedName>
    <definedName name="tytju4tewete" localSheetId="25" hidden="1">{#N/A,#N/A,FALSE,"속도"}</definedName>
    <definedName name="tytju4tewete" localSheetId="41" hidden="1">{#N/A,#N/A,FALSE,"속도"}</definedName>
    <definedName name="tytju4tewete" localSheetId="26" hidden="1">{#N/A,#N/A,FALSE,"속도"}</definedName>
    <definedName name="tytju4tewete" localSheetId="45" hidden="1">{#N/A,#N/A,FALSE,"속도"}</definedName>
    <definedName name="tytju4tewete" localSheetId="50" hidden="1">{#N/A,#N/A,FALSE,"속도"}</definedName>
    <definedName name="tytju4tewete" localSheetId="29" hidden="1">{#N/A,#N/A,FALSE,"속도"}</definedName>
    <definedName name="tytju4tewete" localSheetId="42" hidden="1">{#N/A,#N/A,FALSE,"속도"}</definedName>
    <definedName name="tytju4tewete" hidden="1">{#N/A,#N/A,FALSE,"속도"}</definedName>
    <definedName name="TYU" localSheetId="4">#REF!</definedName>
    <definedName name="TYU" localSheetId="13">#REF!</definedName>
    <definedName name="TYU" localSheetId="28">#REF!</definedName>
    <definedName name="TYU" localSheetId="34">#REF!</definedName>
    <definedName name="TYU" localSheetId="35">#REF!</definedName>
    <definedName name="TYU" localSheetId="46">#REF!</definedName>
    <definedName name="TYU" localSheetId="40">#REF!</definedName>
    <definedName name="TYU" localSheetId="25">#REF!</definedName>
    <definedName name="TYU" localSheetId="26">#REF!</definedName>
    <definedName name="TYU" localSheetId="44">#REF!</definedName>
    <definedName name="TYU" localSheetId="45">#REF!</definedName>
    <definedName name="TYU" localSheetId="50">#REF!</definedName>
    <definedName name="TYU" localSheetId="42">#REF!</definedName>
    <definedName name="TYU">#REF!</definedName>
    <definedName name="U" localSheetId="14">#REF!</definedName>
    <definedName name="U" localSheetId="4">#REF!</definedName>
    <definedName name="U" localSheetId="13">#REF!</definedName>
    <definedName name="U" localSheetId="28">#REF!</definedName>
    <definedName name="U" localSheetId="34">#REF!</definedName>
    <definedName name="U" localSheetId="35">#REF!</definedName>
    <definedName name="U" localSheetId="46">#REF!</definedName>
    <definedName name="U" localSheetId="40">#REF!</definedName>
    <definedName name="U" localSheetId="25">#REF!</definedName>
    <definedName name="U" localSheetId="26">#REF!</definedName>
    <definedName name="U" localSheetId="44">#REF!</definedName>
    <definedName name="U" localSheetId="50">#REF!</definedName>
    <definedName name="U" localSheetId="43">#REF!</definedName>
    <definedName name="U" localSheetId="42">#REF!</definedName>
    <definedName name="U">#REF!</definedName>
    <definedName name="UD" localSheetId="38">[52]왕십리방향!$DD$6</definedName>
    <definedName name="UD" localSheetId="28">[54]왕십리방향!$DD$6</definedName>
    <definedName name="UD" localSheetId="25">[52]왕십리방향!$DD$6</definedName>
    <definedName name="UD" localSheetId="26">[55]왕십리방향!$DD$6</definedName>
    <definedName name="UD">[54]왕십리방향!$DD$6</definedName>
    <definedName name="uhio8ou" localSheetId="38" hidden="1">{#N/A,#N/A,FALSE,"포장2"}</definedName>
    <definedName name="uhio8ou" localSheetId="14" hidden="1">{#N/A,#N/A,FALSE,"포장2"}</definedName>
    <definedName name="uhio8ou" localSheetId="4" hidden="1">{#N/A,#N/A,FALSE,"포장2"}</definedName>
    <definedName name="uhio8ou" localSheetId="13" hidden="1">{#N/A,#N/A,FALSE,"포장2"}</definedName>
    <definedName name="uhio8ou" localSheetId="28" hidden="1">{#N/A,#N/A,FALSE,"포장2"}</definedName>
    <definedName name="uhio8ou" localSheetId="34" hidden="1">{#N/A,#N/A,FALSE,"포장2"}</definedName>
    <definedName name="uhio8ou" localSheetId="35" hidden="1">{#N/A,#N/A,FALSE,"포장2"}</definedName>
    <definedName name="uhio8ou" localSheetId="25" hidden="1">{#N/A,#N/A,FALSE,"포장2"}</definedName>
    <definedName name="uhio8ou" localSheetId="41" hidden="1">{#N/A,#N/A,FALSE,"포장2"}</definedName>
    <definedName name="uhio8ou" localSheetId="26" hidden="1">{#N/A,#N/A,FALSE,"포장2"}</definedName>
    <definedName name="uhio8ou" localSheetId="45" hidden="1">{#N/A,#N/A,FALSE,"포장2"}</definedName>
    <definedName name="uhio8ou" localSheetId="50" hidden="1">{#N/A,#N/A,FALSE,"포장2"}</definedName>
    <definedName name="uhio8ou" localSheetId="29" hidden="1">{#N/A,#N/A,FALSE,"포장2"}</definedName>
    <definedName name="uhio8ou" localSheetId="42" hidden="1">{#N/A,#N/A,FALSE,"포장2"}</definedName>
    <definedName name="uhio8ou" hidden="1">{#N/A,#N/A,FALSE,"포장2"}</definedName>
    <definedName name="uiok" localSheetId="38" hidden="1">{#N/A,#N/A,FALSE,"표지목차"}</definedName>
    <definedName name="uiok" localSheetId="14" hidden="1">{#N/A,#N/A,FALSE,"표지목차"}</definedName>
    <definedName name="uiok" localSheetId="4" hidden="1">{#N/A,#N/A,FALSE,"표지목차"}</definedName>
    <definedName name="uiok" localSheetId="13" hidden="1">{#N/A,#N/A,FALSE,"표지목차"}</definedName>
    <definedName name="uiok" localSheetId="28" hidden="1">{#N/A,#N/A,FALSE,"표지목차"}</definedName>
    <definedName name="uiok" localSheetId="34" hidden="1">{#N/A,#N/A,FALSE,"표지목차"}</definedName>
    <definedName name="uiok" localSheetId="35" hidden="1">{#N/A,#N/A,FALSE,"표지목차"}</definedName>
    <definedName name="uiok" localSheetId="25" hidden="1">{#N/A,#N/A,FALSE,"표지목차"}</definedName>
    <definedName name="uiok" localSheetId="41" hidden="1">{#N/A,#N/A,FALSE,"표지목차"}</definedName>
    <definedName name="uiok" localSheetId="26" hidden="1">{#N/A,#N/A,FALSE,"표지목차"}</definedName>
    <definedName name="uiok" localSheetId="45" hidden="1">{#N/A,#N/A,FALSE,"표지목차"}</definedName>
    <definedName name="uiok" localSheetId="50" hidden="1">{#N/A,#N/A,FALSE,"표지목차"}</definedName>
    <definedName name="uiok" localSheetId="29" hidden="1">{#N/A,#N/A,FALSE,"표지목차"}</definedName>
    <definedName name="uiok" localSheetId="42" hidden="1">{#N/A,#N/A,FALSE,"표지목차"}</definedName>
    <definedName name="uiok" hidden="1">{#N/A,#N/A,FALSE,"표지목차"}</definedName>
    <definedName name="UJJ" localSheetId="38">BlankMacro1</definedName>
    <definedName name="UJJ" localSheetId="19">BlankMacro1</definedName>
    <definedName name="UJJ" localSheetId="20">BlankMacro1</definedName>
    <definedName name="UJJ" localSheetId="14">BlankMacro1</definedName>
    <definedName name="UJJ" localSheetId="4">BlankMacro1</definedName>
    <definedName name="UJJ" localSheetId="13">BlankMacro1</definedName>
    <definedName name="UJJ" localSheetId="28">BlankMacro1</definedName>
    <definedName name="UJJ" localSheetId="34">BlankMacro1</definedName>
    <definedName name="UJJ" localSheetId="35">BlankMacro1</definedName>
    <definedName name="UJJ" localSheetId="23">BlankMacro1</definedName>
    <definedName name="UJJ" localSheetId="46">BlankMacro1</definedName>
    <definedName name="UJJ" localSheetId="40">BlankMacro1</definedName>
    <definedName name="UJJ" localSheetId="3">BlankMacro1</definedName>
    <definedName name="UJJ" localSheetId="12">BlankMacro1</definedName>
    <definedName name="UJJ" localSheetId="15">BlankMacro1</definedName>
    <definedName name="UJJ" localSheetId="25">BlankMacro1</definedName>
    <definedName name="UJJ" localSheetId="26">BlankMacro1</definedName>
    <definedName name="UJJ" localSheetId="2">BlankMacro1</definedName>
    <definedName name="UJJ" localSheetId="44">BlankMacro1</definedName>
    <definedName name="UJJ" localSheetId="45">BlankMacro1</definedName>
    <definedName name="UJJ" localSheetId="50">BlankMacro1</definedName>
    <definedName name="UJJ" localSheetId="42">BlankMacro1</definedName>
    <definedName name="UJJ">BlankMacro1</definedName>
    <definedName name="ujk" localSheetId="38" hidden="1">{#N/A,#N/A,FALSE,"운반시간"}</definedName>
    <definedName name="ujk" localSheetId="14" hidden="1">{#N/A,#N/A,FALSE,"운반시간"}</definedName>
    <definedName name="ujk" localSheetId="4" hidden="1">{#N/A,#N/A,FALSE,"운반시간"}</definedName>
    <definedName name="ujk" localSheetId="13" hidden="1">{#N/A,#N/A,FALSE,"운반시간"}</definedName>
    <definedName name="ujk" localSheetId="28" hidden="1">{#N/A,#N/A,FALSE,"운반시간"}</definedName>
    <definedName name="ujk" localSheetId="34" hidden="1">{#N/A,#N/A,FALSE,"운반시간"}</definedName>
    <definedName name="ujk" localSheetId="35" hidden="1">{#N/A,#N/A,FALSE,"운반시간"}</definedName>
    <definedName name="ujk" localSheetId="25" hidden="1">{#N/A,#N/A,FALSE,"운반시간"}</definedName>
    <definedName name="ujk" localSheetId="41" hidden="1">{#N/A,#N/A,FALSE,"운반시간"}</definedName>
    <definedName name="ujk" localSheetId="26" hidden="1">{#N/A,#N/A,FALSE,"운반시간"}</definedName>
    <definedName name="ujk" localSheetId="45" hidden="1">{#N/A,#N/A,FALSE,"운반시간"}</definedName>
    <definedName name="ujk" localSheetId="50" hidden="1">{#N/A,#N/A,FALSE,"운반시간"}</definedName>
    <definedName name="ujk" localSheetId="29" hidden="1">{#N/A,#N/A,FALSE,"운반시간"}</definedName>
    <definedName name="ujk" localSheetId="42" hidden="1">{#N/A,#N/A,FALSE,"운반시간"}</definedName>
    <definedName name="ujk" hidden="1">{#N/A,#N/A,FALSE,"운반시간"}</definedName>
    <definedName name="ul" localSheetId="4">[13]법면블럭!#REF!</definedName>
    <definedName name="ul" localSheetId="13">[13]법면블럭!#REF!</definedName>
    <definedName name="ul" localSheetId="28">[4]설계조건!#REF!</definedName>
    <definedName name="ul" localSheetId="35">[4]설계조건!#REF!</definedName>
    <definedName name="ul" localSheetId="46">[4]설계조건!#REF!</definedName>
    <definedName name="ul" localSheetId="40">[4]설계조건!#REF!</definedName>
    <definedName name="ul" localSheetId="26">[14]법면블럭!#REF!</definedName>
    <definedName name="ul" localSheetId="44">[4]설계조건!#REF!</definedName>
    <definedName name="ul" localSheetId="42">[4]설계조건!#REF!</definedName>
    <definedName name="ul">[4]설계조건!#REF!</definedName>
    <definedName name="um" localSheetId="4">[13]법면블럭!#REF!</definedName>
    <definedName name="um" localSheetId="13">[13]법면블럭!#REF!</definedName>
    <definedName name="um" localSheetId="35">[4]설계조건!#REF!</definedName>
    <definedName name="um" localSheetId="46">[4]설계조건!#REF!</definedName>
    <definedName name="um" localSheetId="40">[4]설계조건!#REF!</definedName>
    <definedName name="um" localSheetId="26">[14]법면블럭!#REF!</definedName>
    <definedName name="um" localSheetId="44">[4]설계조건!#REF!</definedName>
    <definedName name="um" localSheetId="42">[4]설계조건!#REF!</definedName>
    <definedName name="um">[4]설계조건!#REF!</definedName>
    <definedName name="uoi8p" localSheetId="38" hidden="1">{#N/A,#N/A,FALSE,"운반시간"}</definedName>
    <definedName name="uoi8p" localSheetId="14" hidden="1">{#N/A,#N/A,FALSE,"운반시간"}</definedName>
    <definedName name="uoi8p" localSheetId="4" hidden="1">{#N/A,#N/A,FALSE,"운반시간"}</definedName>
    <definedName name="uoi8p" localSheetId="13" hidden="1">{#N/A,#N/A,FALSE,"운반시간"}</definedName>
    <definedName name="uoi8p" localSheetId="28" hidden="1">{#N/A,#N/A,FALSE,"운반시간"}</definedName>
    <definedName name="uoi8p" localSheetId="34" hidden="1">{#N/A,#N/A,FALSE,"운반시간"}</definedName>
    <definedName name="uoi8p" localSheetId="35" hidden="1">{#N/A,#N/A,FALSE,"운반시간"}</definedName>
    <definedName name="uoi8p" localSheetId="25" hidden="1">{#N/A,#N/A,FALSE,"운반시간"}</definedName>
    <definedName name="uoi8p" localSheetId="41" hidden="1">{#N/A,#N/A,FALSE,"운반시간"}</definedName>
    <definedName name="uoi8p" localSheetId="26" hidden="1">{#N/A,#N/A,FALSE,"운반시간"}</definedName>
    <definedName name="uoi8p" localSheetId="45" hidden="1">{#N/A,#N/A,FALSE,"운반시간"}</definedName>
    <definedName name="uoi8p" localSheetId="50" hidden="1">{#N/A,#N/A,FALSE,"운반시간"}</definedName>
    <definedName name="uoi8p" localSheetId="29" hidden="1">{#N/A,#N/A,FALSE,"운반시간"}</definedName>
    <definedName name="uoi8p" localSheetId="42" hidden="1">{#N/A,#N/A,FALSE,"운반시간"}</definedName>
    <definedName name="uoi8p" hidden="1">{#N/A,#N/A,FALSE,"운반시간"}</definedName>
    <definedName name="uoi8u" localSheetId="38" hidden="1">{#N/A,#N/A,FALSE,"토공2"}</definedName>
    <definedName name="uoi8u" localSheetId="14" hidden="1">{#N/A,#N/A,FALSE,"토공2"}</definedName>
    <definedName name="uoi8u" localSheetId="4" hidden="1">{#N/A,#N/A,FALSE,"토공2"}</definedName>
    <definedName name="uoi8u" localSheetId="13" hidden="1">{#N/A,#N/A,FALSE,"토공2"}</definedName>
    <definedName name="uoi8u" localSheetId="28" hidden="1">{#N/A,#N/A,FALSE,"토공2"}</definedName>
    <definedName name="uoi8u" localSheetId="34" hidden="1">{#N/A,#N/A,FALSE,"토공2"}</definedName>
    <definedName name="uoi8u" localSheetId="35" hidden="1">{#N/A,#N/A,FALSE,"토공2"}</definedName>
    <definedName name="uoi8u" localSheetId="25" hidden="1">{#N/A,#N/A,FALSE,"토공2"}</definedName>
    <definedName name="uoi8u" localSheetId="41" hidden="1">{#N/A,#N/A,FALSE,"토공2"}</definedName>
    <definedName name="uoi8u" localSheetId="26" hidden="1">{#N/A,#N/A,FALSE,"토공2"}</definedName>
    <definedName name="uoi8u" localSheetId="45" hidden="1">{#N/A,#N/A,FALSE,"토공2"}</definedName>
    <definedName name="uoi8u" localSheetId="50" hidden="1">{#N/A,#N/A,FALSE,"토공2"}</definedName>
    <definedName name="uoi8u" localSheetId="29" hidden="1">{#N/A,#N/A,FALSE,"토공2"}</definedName>
    <definedName name="uoi8u" localSheetId="42" hidden="1">{#N/A,#N/A,FALSE,"토공2"}</definedName>
    <definedName name="uoi8u" hidden="1">{#N/A,#N/A,FALSE,"토공2"}</definedName>
    <definedName name="uoio" localSheetId="38" hidden="1">{#N/A,#N/A,FALSE,"포장1";#N/A,#N/A,FALSE,"포장1"}</definedName>
    <definedName name="uoio" localSheetId="14" hidden="1">{#N/A,#N/A,FALSE,"포장1";#N/A,#N/A,FALSE,"포장1"}</definedName>
    <definedName name="uoio" localSheetId="4" hidden="1">{#N/A,#N/A,FALSE,"포장1";#N/A,#N/A,FALSE,"포장1"}</definedName>
    <definedName name="uoio" localSheetId="13" hidden="1">{#N/A,#N/A,FALSE,"포장1";#N/A,#N/A,FALSE,"포장1"}</definedName>
    <definedName name="uoio" localSheetId="28" hidden="1">{#N/A,#N/A,FALSE,"포장1";#N/A,#N/A,FALSE,"포장1"}</definedName>
    <definedName name="uoio" localSheetId="34" hidden="1">{#N/A,#N/A,FALSE,"포장1";#N/A,#N/A,FALSE,"포장1"}</definedName>
    <definedName name="uoio" localSheetId="35" hidden="1">{#N/A,#N/A,FALSE,"포장1";#N/A,#N/A,FALSE,"포장1"}</definedName>
    <definedName name="uoio" localSheetId="25" hidden="1">{#N/A,#N/A,FALSE,"포장1";#N/A,#N/A,FALSE,"포장1"}</definedName>
    <definedName name="uoio" localSheetId="41" hidden="1">{#N/A,#N/A,FALSE,"포장1";#N/A,#N/A,FALSE,"포장1"}</definedName>
    <definedName name="uoio" localSheetId="26" hidden="1">{#N/A,#N/A,FALSE,"포장1";#N/A,#N/A,FALSE,"포장1"}</definedName>
    <definedName name="uoio" localSheetId="45" hidden="1">{#N/A,#N/A,FALSE,"포장1";#N/A,#N/A,FALSE,"포장1"}</definedName>
    <definedName name="uoio" localSheetId="50" hidden="1">{#N/A,#N/A,FALSE,"포장1";#N/A,#N/A,FALSE,"포장1"}</definedName>
    <definedName name="uoio" localSheetId="29" hidden="1">{#N/A,#N/A,FALSE,"포장1";#N/A,#N/A,FALSE,"포장1"}</definedName>
    <definedName name="uoio" localSheetId="42" hidden="1">{#N/A,#N/A,FALSE,"포장1";#N/A,#N/A,FALSE,"포장1"}</definedName>
    <definedName name="uoio" hidden="1">{#N/A,#N/A,FALSE,"포장1";#N/A,#N/A,FALSE,"포장1"}</definedName>
    <definedName name="uoiup" localSheetId="38" hidden="1">{#N/A,#N/A,FALSE,"구조1"}</definedName>
    <definedName name="uoiup" localSheetId="14" hidden="1">{#N/A,#N/A,FALSE,"구조1"}</definedName>
    <definedName name="uoiup" localSheetId="4" hidden="1">{#N/A,#N/A,FALSE,"구조1"}</definedName>
    <definedName name="uoiup" localSheetId="13" hidden="1">{#N/A,#N/A,FALSE,"구조1"}</definedName>
    <definedName name="uoiup" localSheetId="28" hidden="1">{#N/A,#N/A,FALSE,"구조1"}</definedName>
    <definedName name="uoiup" localSheetId="34" hidden="1">{#N/A,#N/A,FALSE,"구조1"}</definedName>
    <definedName name="uoiup" localSheetId="35" hidden="1">{#N/A,#N/A,FALSE,"구조1"}</definedName>
    <definedName name="uoiup" localSheetId="25" hidden="1">{#N/A,#N/A,FALSE,"구조1"}</definedName>
    <definedName name="uoiup" localSheetId="41" hidden="1">{#N/A,#N/A,FALSE,"구조1"}</definedName>
    <definedName name="uoiup" localSheetId="26" hidden="1">{#N/A,#N/A,FALSE,"구조1"}</definedName>
    <definedName name="uoiup" localSheetId="45" hidden="1">{#N/A,#N/A,FALSE,"구조1"}</definedName>
    <definedName name="uoiup" localSheetId="50" hidden="1">{#N/A,#N/A,FALSE,"구조1"}</definedName>
    <definedName name="uoiup" localSheetId="29" hidden="1">{#N/A,#N/A,FALSE,"구조1"}</definedName>
    <definedName name="uoiup" localSheetId="42" hidden="1">{#N/A,#N/A,FALSE,"구조1"}</definedName>
    <definedName name="uoiup" hidden="1">{#N/A,#N/A,FALSE,"구조1"}</definedName>
    <definedName name="UUI" localSheetId="38">BlankMacro1</definedName>
    <definedName name="UUI" localSheetId="19">BlankMacro1</definedName>
    <definedName name="UUI" localSheetId="20">BlankMacro1</definedName>
    <definedName name="UUI" localSheetId="14">BlankMacro1</definedName>
    <definedName name="UUI" localSheetId="4">BlankMacro1</definedName>
    <definedName name="UUI" localSheetId="13">BlankMacro1</definedName>
    <definedName name="UUI" localSheetId="28">BlankMacro1</definedName>
    <definedName name="UUI" localSheetId="34">BlankMacro1</definedName>
    <definedName name="UUI" localSheetId="35">BlankMacro1</definedName>
    <definedName name="UUI" localSheetId="23">BlankMacro1</definedName>
    <definedName name="UUI" localSheetId="46">BlankMacro1</definedName>
    <definedName name="UUI" localSheetId="40">BlankMacro1</definedName>
    <definedName name="UUI" localSheetId="3">BlankMacro1</definedName>
    <definedName name="UUI" localSheetId="12">BlankMacro1</definedName>
    <definedName name="UUI" localSheetId="15">BlankMacro1</definedName>
    <definedName name="UUI" localSheetId="25">BlankMacro1</definedName>
    <definedName name="UUI" localSheetId="26">BlankMacro1</definedName>
    <definedName name="UUI" localSheetId="2">BlankMacro1</definedName>
    <definedName name="UUI" localSheetId="44">BlankMacro1</definedName>
    <definedName name="UUI" localSheetId="45">BlankMacro1</definedName>
    <definedName name="UUI" localSheetId="50">BlankMacro1</definedName>
    <definedName name="UUI" localSheetId="42">BlankMacro1</definedName>
    <definedName name="UUI">BlankMacro1</definedName>
    <definedName name="uw" localSheetId="4">[13]법면블럭!#REF!</definedName>
    <definedName name="uw" localSheetId="13">[13]법면블럭!#REF!</definedName>
    <definedName name="uw" localSheetId="35">[4]설계조건!#REF!</definedName>
    <definedName name="uw" localSheetId="46">[4]설계조건!#REF!</definedName>
    <definedName name="uw" localSheetId="40">[4]설계조건!#REF!</definedName>
    <definedName name="uw" localSheetId="26">[14]법면블럭!#REF!</definedName>
    <definedName name="uw" localSheetId="44">[4]설계조건!#REF!</definedName>
    <definedName name="uw" localSheetId="42">[4]설계조건!#REF!</definedName>
    <definedName name="uw">[4]설계조건!#REF!</definedName>
    <definedName name="UY" localSheetId="38">BlankMacro1</definedName>
    <definedName name="UY" localSheetId="19">BlankMacro1</definedName>
    <definedName name="UY" localSheetId="20">BlankMacro1</definedName>
    <definedName name="UY" localSheetId="14">BlankMacro1</definedName>
    <definedName name="UY" localSheetId="4">BlankMacro1</definedName>
    <definedName name="UY" localSheetId="13">BlankMacro1</definedName>
    <definedName name="UY" localSheetId="28">BlankMacro1</definedName>
    <definedName name="UY" localSheetId="34">BlankMacro1</definedName>
    <definedName name="UY" localSheetId="35">BlankMacro1</definedName>
    <definedName name="UY" localSheetId="23">BlankMacro1</definedName>
    <definedName name="UY" localSheetId="46">BlankMacro1</definedName>
    <definedName name="UY" localSheetId="40">BlankMacro1</definedName>
    <definedName name="UY" localSheetId="3">BlankMacro1</definedName>
    <definedName name="UY" localSheetId="12">BlankMacro1</definedName>
    <definedName name="UY" localSheetId="15">BlankMacro1</definedName>
    <definedName name="UY" localSheetId="25">BlankMacro1</definedName>
    <definedName name="UY" localSheetId="26">BlankMacro1</definedName>
    <definedName name="UY" localSheetId="2">BlankMacro1</definedName>
    <definedName name="UY" localSheetId="44">BlankMacro1</definedName>
    <definedName name="UY" localSheetId="45">BlankMacro1</definedName>
    <definedName name="UY" localSheetId="50">BlankMacro1</definedName>
    <definedName name="UY" localSheetId="42">BlankMacro1</definedName>
    <definedName name="UY">BlankMacro1</definedName>
    <definedName name="uyjesc" localSheetId="38" hidden="1">{#N/A,#N/A,FALSE,"포장1";#N/A,#N/A,FALSE,"포장1"}</definedName>
    <definedName name="uyjesc" localSheetId="14" hidden="1">{#N/A,#N/A,FALSE,"포장1";#N/A,#N/A,FALSE,"포장1"}</definedName>
    <definedName name="uyjesc" localSheetId="4" hidden="1">{#N/A,#N/A,FALSE,"포장1";#N/A,#N/A,FALSE,"포장1"}</definedName>
    <definedName name="uyjesc" localSheetId="13" hidden="1">{#N/A,#N/A,FALSE,"포장1";#N/A,#N/A,FALSE,"포장1"}</definedName>
    <definedName name="uyjesc" localSheetId="28" hidden="1">{#N/A,#N/A,FALSE,"포장1";#N/A,#N/A,FALSE,"포장1"}</definedName>
    <definedName name="uyjesc" localSheetId="34" hidden="1">{#N/A,#N/A,FALSE,"포장1";#N/A,#N/A,FALSE,"포장1"}</definedName>
    <definedName name="uyjesc" localSheetId="35" hidden="1">{#N/A,#N/A,FALSE,"포장1";#N/A,#N/A,FALSE,"포장1"}</definedName>
    <definedName name="uyjesc" localSheetId="25" hidden="1">{#N/A,#N/A,FALSE,"포장1";#N/A,#N/A,FALSE,"포장1"}</definedName>
    <definedName name="uyjesc" localSheetId="41" hidden="1">{#N/A,#N/A,FALSE,"포장1";#N/A,#N/A,FALSE,"포장1"}</definedName>
    <definedName name="uyjesc" localSheetId="26" hidden="1">{#N/A,#N/A,FALSE,"포장1";#N/A,#N/A,FALSE,"포장1"}</definedName>
    <definedName name="uyjesc" localSheetId="45" hidden="1">{#N/A,#N/A,FALSE,"포장1";#N/A,#N/A,FALSE,"포장1"}</definedName>
    <definedName name="uyjesc" localSheetId="50" hidden="1">{#N/A,#N/A,FALSE,"포장1";#N/A,#N/A,FALSE,"포장1"}</definedName>
    <definedName name="uyjesc" localSheetId="29" hidden="1">{#N/A,#N/A,FALSE,"포장1";#N/A,#N/A,FALSE,"포장1"}</definedName>
    <definedName name="uyjesc" localSheetId="42" hidden="1">{#N/A,#N/A,FALSE,"포장1";#N/A,#N/A,FALSE,"포장1"}</definedName>
    <definedName name="uyjesc" hidden="1">{#N/A,#N/A,FALSE,"포장1";#N/A,#N/A,FALSE,"포장1"}</definedName>
    <definedName name="U형측구" localSheetId="14">#REF!</definedName>
    <definedName name="U형측구" localSheetId="4">#REF!</definedName>
    <definedName name="U형측구" localSheetId="13">#REF!</definedName>
    <definedName name="U형측구" localSheetId="28">#REF!</definedName>
    <definedName name="U형측구" localSheetId="34">#REF!</definedName>
    <definedName name="U형측구" localSheetId="35">#REF!</definedName>
    <definedName name="U형측구" localSheetId="46">#REF!</definedName>
    <definedName name="U형측구" localSheetId="40">#REF!</definedName>
    <definedName name="U형측구" localSheetId="25">#REF!</definedName>
    <definedName name="U형측구" localSheetId="26">#REF!</definedName>
    <definedName name="U형측구" localSheetId="44">#REF!</definedName>
    <definedName name="U형측구" localSheetId="50">#REF!</definedName>
    <definedName name="U형측구" localSheetId="42">#REF!</definedName>
    <definedName name="U형측구">#REF!</definedName>
    <definedName name="v" localSheetId="38">BlankMacro1</definedName>
    <definedName name="v" localSheetId="19">BlankMacro1</definedName>
    <definedName name="v" localSheetId="20">BlankMacro1</definedName>
    <definedName name="v" localSheetId="14">BlankMacro1</definedName>
    <definedName name="v" localSheetId="4">BlankMacro1</definedName>
    <definedName name="v" localSheetId="13">BlankMacro1</definedName>
    <definedName name="v" localSheetId="28">BlankMacro1</definedName>
    <definedName name="v" localSheetId="34">BlankMacro1</definedName>
    <definedName name="v" localSheetId="35">BlankMacro1</definedName>
    <definedName name="v" localSheetId="23">BlankMacro1</definedName>
    <definedName name="v" localSheetId="46">BlankMacro1</definedName>
    <definedName name="v" localSheetId="40">BlankMacro1</definedName>
    <definedName name="v" localSheetId="3">BlankMacro1</definedName>
    <definedName name="v" localSheetId="12">BlankMacro1</definedName>
    <definedName name="v" localSheetId="15">BlankMacro1</definedName>
    <definedName name="v" localSheetId="25">BlankMacro1</definedName>
    <definedName name="v" localSheetId="26">BlankMacro1</definedName>
    <definedName name="v" localSheetId="2">BlankMacro1</definedName>
    <definedName name="v" localSheetId="44">BlankMacro1</definedName>
    <definedName name="v" localSheetId="45">BlankMacro1</definedName>
    <definedName name="v" localSheetId="50">BlankMacro1</definedName>
    <definedName name="v" localSheetId="42">BlankMacro1</definedName>
    <definedName name="v">BlankMacro1</definedName>
    <definedName name="v6a" localSheetId="4">[13]법면블럭!#REF!</definedName>
    <definedName name="v6a" localSheetId="13">[13]법면블럭!#REF!</definedName>
    <definedName name="v6a" localSheetId="28">#REF!</definedName>
    <definedName name="v6a" localSheetId="35">#REF!</definedName>
    <definedName name="v6a" localSheetId="40">#REF!</definedName>
    <definedName name="v6a" localSheetId="25">#REF!</definedName>
    <definedName name="v6a" localSheetId="26">[14]법면블럭!#REF!</definedName>
    <definedName name="v6a" localSheetId="44">#REF!</definedName>
    <definedName name="v6a" localSheetId="42">#REF!</definedName>
    <definedName name="v6a">#REF!</definedName>
    <definedName name="VBN" localSheetId="38">BlankMacro1</definedName>
    <definedName name="VBN" localSheetId="19">BlankMacro1</definedName>
    <definedName name="VBN" localSheetId="20">BlankMacro1</definedName>
    <definedName name="VBN" localSheetId="14">BlankMacro1</definedName>
    <definedName name="VBN" localSheetId="4">BlankMacro1</definedName>
    <definedName name="VBN" localSheetId="13">BlankMacro1</definedName>
    <definedName name="VBN" localSheetId="28">BlankMacro1</definedName>
    <definedName name="VBN" localSheetId="34">BlankMacro1</definedName>
    <definedName name="VBN" localSheetId="35">BlankMacro1</definedName>
    <definedName name="VBN" localSheetId="23">BlankMacro1</definedName>
    <definedName name="VBN" localSheetId="46">BlankMacro1</definedName>
    <definedName name="VBN" localSheetId="40">BlankMacro1</definedName>
    <definedName name="VBN" localSheetId="3">BlankMacro1</definedName>
    <definedName name="VBN" localSheetId="12">BlankMacro1</definedName>
    <definedName name="VBN" localSheetId="15">BlankMacro1</definedName>
    <definedName name="VBN" localSheetId="25">BlankMacro1</definedName>
    <definedName name="VBN" localSheetId="26">BlankMacro1</definedName>
    <definedName name="VBN" localSheetId="2">BlankMacro1</definedName>
    <definedName name="VBN" localSheetId="44">BlankMacro1</definedName>
    <definedName name="VBN" localSheetId="45">BlankMacro1</definedName>
    <definedName name="VBN" localSheetId="50">BlankMacro1</definedName>
    <definedName name="VBN" localSheetId="42">BlankMacro1</definedName>
    <definedName name="VBN">BlankMacro1</definedName>
    <definedName name="VC" localSheetId="38">BlankMacro1</definedName>
    <definedName name="VC" localSheetId="19">BlankMacro1</definedName>
    <definedName name="VC" localSheetId="20">BlankMacro1</definedName>
    <definedName name="VC" localSheetId="14">BlankMacro1</definedName>
    <definedName name="VC" localSheetId="4">BlankMacro1</definedName>
    <definedName name="VC" localSheetId="13">BlankMacro1</definedName>
    <definedName name="VC" localSheetId="28">BlankMacro1</definedName>
    <definedName name="VC" localSheetId="34">BlankMacro1</definedName>
    <definedName name="VC" localSheetId="35">BlankMacro1</definedName>
    <definedName name="VC" localSheetId="23">BlankMacro1</definedName>
    <definedName name="VC" localSheetId="46">BlankMacro1</definedName>
    <definedName name="VC" localSheetId="40">BlankMacro1</definedName>
    <definedName name="VC" localSheetId="3">BlankMacro1</definedName>
    <definedName name="VC" localSheetId="12">BlankMacro1</definedName>
    <definedName name="VC" localSheetId="15">BlankMacro1</definedName>
    <definedName name="VC" localSheetId="25">BlankMacro1</definedName>
    <definedName name="VC" localSheetId="26">BlankMacro1</definedName>
    <definedName name="VC" localSheetId="2">BlankMacro1</definedName>
    <definedName name="VC" localSheetId="44">BlankMacro1</definedName>
    <definedName name="VC" localSheetId="45">BlankMacro1</definedName>
    <definedName name="VC" localSheetId="50">BlankMacro1</definedName>
    <definedName name="VC" localSheetId="42">BlankMacro1</definedName>
    <definedName name="VC">BlankMacro1</definedName>
    <definedName name="VD" localSheetId="38">BlankMacro1</definedName>
    <definedName name="VD" localSheetId="19">BlankMacro1</definedName>
    <definedName name="VD" localSheetId="20">BlankMacro1</definedName>
    <definedName name="VD" localSheetId="14">BlankMacro1</definedName>
    <definedName name="VD" localSheetId="4">BlankMacro1</definedName>
    <definedName name="VD" localSheetId="13">BlankMacro1</definedName>
    <definedName name="VD" localSheetId="28">BlankMacro1</definedName>
    <definedName name="VD" localSheetId="34">BlankMacro1</definedName>
    <definedName name="VD" localSheetId="35">BlankMacro1</definedName>
    <definedName name="VD" localSheetId="23">BlankMacro1</definedName>
    <definedName name="VD" localSheetId="46">BlankMacro1</definedName>
    <definedName name="VD" localSheetId="40">BlankMacro1</definedName>
    <definedName name="VD" localSheetId="3">BlankMacro1</definedName>
    <definedName name="VD" localSheetId="12">BlankMacro1</definedName>
    <definedName name="VD" localSheetId="15">BlankMacro1</definedName>
    <definedName name="VD" localSheetId="25">BlankMacro1</definedName>
    <definedName name="VD" localSheetId="26">BlankMacro1</definedName>
    <definedName name="VD" localSheetId="2">BlankMacro1</definedName>
    <definedName name="VD" localSheetId="44">BlankMacro1</definedName>
    <definedName name="VD" localSheetId="45">BlankMacro1</definedName>
    <definedName name="VD" localSheetId="50">BlankMacro1</definedName>
    <definedName name="VD" localSheetId="42">BlankMacro1</definedName>
    <definedName name="VD">BlankMacro1</definedName>
    <definedName name="vddf" localSheetId="38">BlankMacro1</definedName>
    <definedName name="vddf" localSheetId="19">BlankMacro1</definedName>
    <definedName name="vddf" localSheetId="20">BlankMacro1</definedName>
    <definedName name="vddf" localSheetId="14">BlankMacro1</definedName>
    <definedName name="vddf" localSheetId="4">BlankMacro1</definedName>
    <definedName name="vddf" localSheetId="13">BlankMacro1</definedName>
    <definedName name="vddf" localSheetId="28">BlankMacro1</definedName>
    <definedName name="vddf" localSheetId="34">BlankMacro1</definedName>
    <definedName name="vddf" localSheetId="35">BlankMacro1</definedName>
    <definedName name="vddf" localSheetId="23">BlankMacro1</definedName>
    <definedName name="vddf" localSheetId="46">BlankMacro1</definedName>
    <definedName name="vddf" localSheetId="40">BlankMacro1</definedName>
    <definedName name="vddf" localSheetId="3">BlankMacro1</definedName>
    <definedName name="vddf" localSheetId="12">BlankMacro1</definedName>
    <definedName name="vddf" localSheetId="15">BlankMacro1</definedName>
    <definedName name="vddf" localSheetId="25">BlankMacro1</definedName>
    <definedName name="vddf" localSheetId="26">BlankMacro1</definedName>
    <definedName name="vddf" localSheetId="2">BlankMacro1</definedName>
    <definedName name="vddf" localSheetId="44">BlankMacro1</definedName>
    <definedName name="vddf" localSheetId="45">BlankMacro1</definedName>
    <definedName name="vddf" localSheetId="50">BlankMacro1</definedName>
    <definedName name="vddf" localSheetId="42">BlankMacro1</definedName>
    <definedName name="vddf">BlankMacro1</definedName>
    <definedName name="VG" localSheetId="38">BlankMacro1</definedName>
    <definedName name="VG" localSheetId="19">BlankMacro1</definedName>
    <definedName name="VG" localSheetId="20">BlankMacro1</definedName>
    <definedName name="VG" localSheetId="14">BlankMacro1</definedName>
    <definedName name="VG" localSheetId="4">BlankMacro1</definedName>
    <definedName name="VG" localSheetId="13">BlankMacro1</definedName>
    <definedName name="VG" localSheetId="28">BlankMacro1</definedName>
    <definedName name="VG" localSheetId="34">BlankMacro1</definedName>
    <definedName name="VG" localSheetId="35">BlankMacro1</definedName>
    <definedName name="VG" localSheetId="23">BlankMacro1</definedName>
    <definedName name="VG" localSheetId="46">BlankMacro1</definedName>
    <definedName name="VG" localSheetId="40">BlankMacro1</definedName>
    <definedName name="VG" localSheetId="3">BlankMacro1</definedName>
    <definedName name="VG" localSheetId="12">BlankMacro1</definedName>
    <definedName name="VG" localSheetId="15">BlankMacro1</definedName>
    <definedName name="VG" localSheetId="25">BlankMacro1</definedName>
    <definedName name="VG" localSheetId="26">BlankMacro1</definedName>
    <definedName name="VG" localSheetId="2">BlankMacro1</definedName>
    <definedName name="VG" localSheetId="44">BlankMacro1</definedName>
    <definedName name="VG" localSheetId="45">BlankMacro1</definedName>
    <definedName name="VG" localSheetId="50">BlankMacro1</definedName>
    <definedName name="VG" localSheetId="42">BlankMacro1</definedName>
    <definedName name="VG">BlankMacro1</definedName>
    <definedName name="VGN" localSheetId="38">BlankMacro1</definedName>
    <definedName name="VGN" localSheetId="19">BlankMacro1</definedName>
    <definedName name="VGN" localSheetId="20">BlankMacro1</definedName>
    <definedName name="VGN" localSheetId="14">BlankMacro1</definedName>
    <definedName name="VGN" localSheetId="4">BlankMacro1</definedName>
    <definedName name="VGN" localSheetId="13">BlankMacro1</definedName>
    <definedName name="VGN" localSheetId="28">BlankMacro1</definedName>
    <definedName name="VGN" localSheetId="34">BlankMacro1</definedName>
    <definedName name="VGN" localSheetId="35">BlankMacro1</definedName>
    <definedName name="VGN" localSheetId="23">BlankMacro1</definedName>
    <definedName name="VGN" localSheetId="46">BlankMacro1</definedName>
    <definedName name="VGN" localSheetId="40">BlankMacro1</definedName>
    <definedName name="VGN" localSheetId="3">BlankMacro1</definedName>
    <definedName name="VGN" localSheetId="12">BlankMacro1</definedName>
    <definedName name="VGN" localSheetId="15">BlankMacro1</definedName>
    <definedName name="VGN" localSheetId="25">BlankMacro1</definedName>
    <definedName name="VGN" localSheetId="26">BlankMacro1</definedName>
    <definedName name="VGN" localSheetId="2">BlankMacro1</definedName>
    <definedName name="VGN" localSheetId="44">BlankMacro1</definedName>
    <definedName name="VGN" localSheetId="45">BlankMacro1</definedName>
    <definedName name="VGN" localSheetId="50">BlankMacro1</definedName>
    <definedName name="VGN" localSheetId="42">BlankMacro1</definedName>
    <definedName name="VGN">BlankMacro1</definedName>
    <definedName name="VHB" localSheetId="38">BlankMacro1</definedName>
    <definedName name="VHB" localSheetId="19">BlankMacro1</definedName>
    <definedName name="VHB" localSheetId="20">BlankMacro1</definedName>
    <definedName name="VHB" localSheetId="14">BlankMacro1</definedName>
    <definedName name="VHB" localSheetId="4">BlankMacro1</definedName>
    <definedName name="VHB" localSheetId="13">BlankMacro1</definedName>
    <definedName name="VHB" localSheetId="28">BlankMacro1</definedName>
    <definedName name="VHB" localSheetId="34">BlankMacro1</definedName>
    <definedName name="VHB" localSheetId="35">BlankMacro1</definedName>
    <definedName name="VHB" localSheetId="23">BlankMacro1</definedName>
    <definedName name="VHB" localSheetId="46">BlankMacro1</definedName>
    <definedName name="VHB" localSheetId="40">BlankMacro1</definedName>
    <definedName name="VHB" localSheetId="3">BlankMacro1</definedName>
    <definedName name="VHB" localSheetId="12">BlankMacro1</definedName>
    <definedName name="VHB" localSheetId="15">BlankMacro1</definedName>
    <definedName name="VHB" localSheetId="25">BlankMacro1</definedName>
    <definedName name="VHB" localSheetId="26">BlankMacro1</definedName>
    <definedName name="VHB" localSheetId="2">BlankMacro1</definedName>
    <definedName name="VHB" localSheetId="44">BlankMacro1</definedName>
    <definedName name="VHB" localSheetId="45">BlankMacro1</definedName>
    <definedName name="VHB" localSheetId="50">BlankMacro1</definedName>
    <definedName name="VHB" localSheetId="42">BlankMacro1</definedName>
    <definedName name="VHB">BlankMacro1</definedName>
    <definedName name="VRT" localSheetId="38">BlankMacro1</definedName>
    <definedName name="VRT" localSheetId="19">BlankMacro1</definedName>
    <definedName name="VRT" localSheetId="20">BlankMacro1</definedName>
    <definedName name="VRT" localSheetId="14">BlankMacro1</definedName>
    <definedName name="VRT" localSheetId="4">BlankMacro1</definedName>
    <definedName name="VRT" localSheetId="13">BlankMacro1</definedName>
    <definedName name="VRT" localSheetId="28">BlankMacro1</definedName>
    <definedName name="VRT" localSheetId="34">BlankMacro1</definedName>
    <definedName name="VRT" localSheetId="35">BlankMacro1</definedName>
    <definedName name="VRT" localSheetId="23">BlankMacro1</definedName>
    <definedName name="VRT" localSheetId="46">BlankMacro1</definedName>
    <definedName name="VRT" localSheetId="40">BlankMacro1</definedName>
    <definedName name="VRT" localSheetId="3">BlankMacro1</definedName>
    <definedName name="VRT" localSheetId="12">BlankMacro1</definedName>
    <definedName name="VRT" localSheetId="15">BlankMacro1</definedName>
    <definedName name="VRT" localSheetId="25">BlankMacro1</definedName>
    <definedName name="VRT" localSheetId="26">BlankMacro1</definedName>
    <definedName name="VRT" localSheetId="2">BlankMacro1</definedName>
    <definedName name="VRT" localSheetId="44">BlankMacro1</definedName>
    <definedName name="VRT" localSheetId="45">BlankMacro1</definedName>
    <definedName name="VRT" localSheetId="50">BlankMacro1</definedName>
    <definedName name="VRT" localSheetId="42">BlankMacro1</definedName>
    <definedName name="VRT">BlankMacro1</definedName>
    <definedName name="VS" localSheetId="38">BlankMacro1</definedName>
    <definedName name="VS" localSheetId="19">BlankMacro1</definedName>
    <definedName name="VS" localSheetId="20">BlankMacro1</definedName>
    <definedName name="VS" localSheetId="14">BlankMacro1</definedName>
    <definedName name="VS" localSheetId="4">BlankMacro1</definedName>
    <definedName name="VS" localSheetId="13">BlankMacro1</definedName>
    <definedName name="VS" localSheetId="28">BlankMacro1</definedName>
    <definedName name="VS" localSheetId="34">BlankMacro1</definedName>
    <definedName name="VS" localSheetId="35">BlankMacro1</definedName>
    <definedName name="VS" localSheetId="23">BlankMacro1</definedName>
    <definedName name="VS" localSheetId="46">BlankMacro1</definedName>
    <definedName name="VS" localSheetId="40">BlankMacro1</definedName>
    <definedName name="VS" localSheetId="3">BlankMacro1</definedName>
    <definedName name="VS" localSheetId="12">BlankMacro1</definedName>
    <definedName name="VS" localSheetId="15">BlankMacro1</definedName>
    <definedName name="VS" localSheetId="25">BlankMacro1</definedName>
    <definedName name="VS" localSheetId="26">BlankMacro1</definedName>
    <definedName name="VS" localSheetId="2">BlankMacro1</definedName>
    <definedName name="VS" localSheetId="44">BlankMacro1</definedName>
    <definedName name="VS" localSheetId="45">BlankMacro1</definedName>
    <definedName name="VS" localSheetId="50">BlankMacro1</definedName>
    <definedName name="VS" localSheetId="42">BlankMacro1</definedName>
    <definedName name="VS">BlankMacro1</definedName>
    <definedName name="VU" localSheetId="38">BlankMacro1</definedName>
    <definedName name="VU" localSheetId="19">BlankMacro1</definedName>
    <definedName name="VU" localSheetId="20">BlankMacro1</definedName>
    <definedName name="VU" localSheetId="14">BlankMacro1</definedName>
    <definedName name="VU" localSheetId="4">BlankMacro1</definedName>
    <definedName name="VU" localSheetId="13">BlankMacro1</definedName>
    <definedName name="VU" localSheetId="28">BlankMacro1</definedName>
    <definedName name="VU" localSheetId="34">BlankMacro1</definedName>
    <definedName name="VU" localSheetId="35">BlankMacro1</definedName>
    <definedName name="VU" localSheetId="23">BlankMacro1</definedName>
    <definedName name="VU" localSheetId="46">BlankMacro1</definedName>
    <definedName name="VU" localSheetId="40">BlankMacro1</definedName>
    <definedName name="VU" localSheetId="3">BlankMacro1</definedName>
    <definedName name="VU" localSheetId="12">BlankMacro1</definedName>
    <definedName name="VU" localSheetId="15">BlankMacro1</definedName>
    <definedName name="VU" localSheetId="25">BlankMacro1</definedName>
    <definedName name="VU" localSheetId="26">BlankMacro1</definedName>
    <definedName name="VU" localSheetId="2">BlankMacro1</definedName>
    <definedName name="VU" localSheetId="44">BlankMacro1</definedName>
    <definedName name="VU" localSheetId="45">BlankMacro1</definedName>
    <definedName name="VU" localSheetId="50">BlankMacro1</definedName>
    <definedName name="VU" localSheetId="42">BlankMacro1</definedName>
    <definedName name="VU">BlankMacro1</definedName>
    <definedName name="VVV" localSheetId="14">#REF!</definedName>
    <definedName name="VVV" localSheetId="4">#REF!</definedName>
    <definedName name="VVV" localSheetId="13">#REF!</definedName>
    <definedName name="VVV" localSheetId="28">#REF!</definedName>
    <definedName name="VVV" localSheetId="34">#REF!</definedName>
    <definedName name="VVV" localSheetId="35">#REF!</definedName>
    <definedName name="VVV" localSheetId="46">#REF!</definedName>
    <definedName name="VVV" localSheetId="40">#REF!</definedName>
    <definedName name="VVV" localSheetId="25">#REF!</definedName>
    <definedName name="VVV" localSheetId="26">#REF!</definedName>
    <definedName name="VVV" localSheetId="44">#REF!</definedName>
    <definedName name="VVV" localSheetId="50">#REF!</definedName>
    <definedName name="VVV" localSheetId="42">#REF!</definedName>
    <definedName name="VVV">#REF!</definedName>
    <definedName name="vwat" localSheetId="38" hidden="1">{#N/A,#N/A,FALSE,"운반시간"}</definedName>
    <definedName name="vwat" localSheetId="14" hidden="1">{#N/A,#N/A,FALSE,"운반시간"}</definedName>
    <definedName name="vwat" localSheetId="4" hidden="1">{#N/A,#N/A,FALSE,"운반시간"}</definedName>
    <definedName name="vwat" localSheetId="13" hidden="1">{#N/A,#N/A,FALSE,"운반시간"}</definedName>
    <definedName name="vwat" localSheetId="28" hidden="1">{#N/A,#N/A,FALSE,"운반시간"}</definedName>
    <definedName name="vwat" localSheetId="34" hidden="1">{#N/A,#N/A,FALSE,"운반시간"}</definedName>
    <definedName name="vwat" localSheetId="35" hidden="1">{#N/A,#N/A,FALSE,"운반시간"}</definedName>
    <definedName name="vwat" localSheetId="25" hidden="1">{#N/A,#N/A,FALSE,"운반시간"}</definedName>
    <definedName name="vwat" localSheetId="41" hidden="1">{#N/A,#N/A,FALSE,"운반시간"}</definedName>
    <definedName name="vwat" localSheetId="26" hidden="1">{#N/A,#N/A,FALSE,"운반시간"}</definedName>
    <definedName name="vwat" localSheetId="45" hidden="1">{#N/A,#N/A,FALSE,"운반시간"}</definedName>
    <definedName name="vwat" localSheetId="50" hidden="1">{#N/A,#N/A,FALSE,"운반시간"}</definedName>
    <definedName name="vwat" localSheetId="29" hidden="1">{#N/A,#N/A,FALSE,"운반시간"}</definedName>
    <definedName name="vwat" localSheetId="42" hidden="1">{#N/A,#N/A,FALSE,"운반시간"}</definedName>
    <definedName name="vwat" hidden="1">{#N/A,#N/A,FALSE,"운반시간"}</definedName>
    <definedName name="VX" localSheetId="38">BlankMacro1</definedName>
    <definedName name="VX" localSheetId="19">BlankMacro1</definedName>
    <definedName name="VX" localSheetId="20">BlankMacro1</definedName>
    <definedName name="VX" localSheetId="14">BlankMacro1</definedName>
    <definedName name="VX" localSheetId="4">BlankMacro1</definedName>
    <definedName name="VX" localSheetId="13">BlankMacro1</definedName>
    <definedName name="VX" localSheetId="28">BlankMacro1</definedName>
    <definedName name="VX" localSheetId="34">BlankMacro1</definedName>
    <definedName name="VX" localSheetId="35">BlankMacro1</definedName>
    <definedName name="VX" localSheetId="23">BlankMacro1</definedName>
    <definedName name="VX" localSheetId="46">BlankMacro1</definedName>
    <definedName name="VX" localSheetId="40">BlankMacro1</definedName>
    <definedName name="VX" localSheetId="3">BlankMacro1</definedName>
    <definedName name="VX" localSheetId="12">BlankMacro1</definedName>
    <definedName name="VX" localSheetId="15">BlankMacro1</definedName>
    <definedName name="VX" localSheetId="25">BlankMacro1</definedName>
    <definedName name="VX" localSheetId="26">BlankMacro1</definedName>
    <definedName name="VX" localSheetId="2">BlankMacro1</definedName>
    <definedName name="VX" localSheetId="44">BlankMacro1</definedName>
    <definedName name="VX" localSheetId="45">BlankMacro1</definedName>
    <definedName name="VX" localSheetId="50">BlankMacro1</definedName>
    <definedName name="VX" localSheetId="42">BlankMacro1</definedName>
    <definedName name="VX">BlankMacro1</definedName>
    <definedName name="VY" localSheetId="38">BlankMacro1</definedName>
    <definedName name="VY" localSheetId="19">BlankMacro1</definedName>
    <definedName name="VY" localSheetId="20">BlankMacro1</definedName>
    <definedName name="VY" localSheetId="14">BlankMacro1</definedName>
    <definedName name="VY" localSheetId="4">BlankMacro1</definedName>
    <definedName name="VY" localSheetId="13">BlankMacro1</definedName>
    <definedName name="VY" localSheetId="28">BlankMacro1</definedName>
    <definedName name="VY" localSheetId="34">BlankMacro1</definedName>
    <definedName name="VY" localSheetId="35">BlankMacro1</definedName>
    <definedName name="VY" localSheetId="23">BlankMacro1</definedName>
    <definedName name="VY" localSheetId="46">BlankMacro1</definedName>
    <definedName name="VY" localSheetId="40">BlankMacro1</definedName>
    <definedName name="VY" localSheetId="3">BlankMacro1</definedName>
    <definedName name="VY" localSheetId="12">BlankMacro1</definedName>
    <definedName name="VY" localSheetId="15">BlankMacro1</definedName>
    <definedName name="VY" localSheetId="25">BlankMacro1</definedName>
    <definedName name="VY" localSheetId="26">BlankMacro1</definedName>
    <definedName name="VY" localSheetId="2">BlankMacro1</definedName>
    <definedName name="VY" localSheetId="44">BlankMacro1</definedName>
    <definedName name="VY" localSheetId="45">BlankMacro1</definedName>
    <definedName name="VY" localSheetId="50">BlankMacro1</definedName>
    <definedName name="VY" localSheetId="42">BlankMacro1</definedName>
    <definedName name="VY">BlankMacro1</definedName>
    <definedName name="W" localSheetId="14">#REF!</definedName>
    <definedName name="W" localSheetId="4">#REF!</definedName>
    <definedName name="W" localSheetId="13">#REF!</definedName>
    <definedName name="W" localSheetId="28">#REF!</definedName>
    <definedName name="W" localSheetId="34">#REF!</definedName>
    <definedName name="W" localSheetId="35">#REF!</definedName>
    <definedName name="W" localSheetId="46">#REF!</definedName>
    <definedName name="W" localSheetId="40">#REF!</definedName>
    <definedName name="W" localSheetId="25">#REF!</definedName>
    <definedName name="W" localSheetId="26">#REF!</definedName>
    <definedName name="W" localSheetId="44">#REF!</definedName>
    <definedName name="W" localSheetId="50">#REF!</definedName>
    <definedName name="W" localSheetId="43">#REF!</definedName>
    <definedName name="W" localSheetId="42">#REF!</definedName>
    <definedName name="W">#REF!</definedName>
    <definedName name="W10L" localSheetId="38">[1]INPUT!#REF!</definedName>
    <definedName name="W10L" localSheetId="14">[1]INPUT!#REF!</definedName>
    <definedName name="W10L" localSheetId="4">[1]INPUT!#REF!</definedName>
    <definedName name="W10L" localSheetId="13">[1]INPUT!#REF!</definedName>
    <definedName name="W10L" localSheetId="28">[1]INPUT!#REF!</definedName>
    <definedName name="W10L" localSheetId="35">[1]INPUT!#REF!</definedName>
    <definedName name="W10L" localSheetId="46">[1]INPUT!#REF!</definedName>
    <definedName name="W10L" localSheetId="40">[1]INPUT!#REF!</definedName>
    <definedName name="W10L" localSheetId="3">[1]INPUT!#REF!</definedName>
    <definedName name="W10L" localSheetId="12">[1]INPUT!#REF!</definedName>
    <definedName name="W10L" localSheetId="15">[1]INPUT!#REF!</definedName>
    <definedName name="W10L" localSheetId="26">[1]INPUT!#REF!</definedName>
    <definedName name="W10L" localSheetId="44">[1]INPUT!#REF!</definedName>
    <definedName name="W10L" localSheetId="45">[1]INPUT!#REF!</definedName>
    <definedName name="W10L" localSheetId="50">[1]INPUT!#REF!</definedName>
    <definedName name="W10L" localSheetId="43">[1]INPUT!#REF!</definedName>
    <definedName name="W10L" localSheetId="42">[1]INPUT!#REF!</definedName>
    <definedName name="W10L">[1]INPUT!#REF!</definedName>
    <definedName name="W10R" localSheetId="14">[1]INPUT!#REF!</definedName>
    <definedName name="W10R" localSheetId="4">[1]INPUT!#REF!</definedName>
    <definedName name="W10R" localSheetId="13">[1]INPUT!#REF!</definedName>
    <definedName name="W10R" localSheetId="35">[1]INPUT!#REF!</definedName>
    <definedName name="W10R" localSheetId="46">[1]INPUT!#REF!</definedName>
    <definedName name="W10R" localSheetId="40">[1]INPUT!#REF!</definedName>
    <definedName name="W10R" localSheetId="3">[1]INPUT!#REF!</definedName>
    <definedName name="W10R" localSheetId="12">[1]INPUT!#REF!</definedName>
    <definedName name="W10R" localSheetId="15">[1]INPUT!#REF!</definedName>
    <definedName name="W10R" localSheetId="44">[1]INPUT!#REF!</definedName>
    <definedName name="W10R" localSheetId="43">[1]INPUT!#REF!</definedName>
    <definedName name="W10R" localSheetId="42">[1]INPUT!#REF!</definedName>
    <definedName name="W10R">[1]INPUT!#REF!</definedName>
    <definedName name="W3L" localSheetId="4">[1]INPUT!#REF!</definedName>
    <definedName name="W3L" localSheetId="13">[1]INPUT!#REF!</definedName>
    <definedName name="W3L" localSheetId="35">[1]INPUT!#REF!</definedName>
    <definedName name="W3L" localSheetId="46">[1]INPUT!#REF!</definedName>
    <definedName name="W3L" localSheetId="40">[1]INPUT!#REF!</definedName>
    <definedName name="W3L" localSheetId="3">[1]INPUT!#REF!</definedName>
    <definedName name="W3L" localSheetId="12">[1]INPUT!#REF!</definedName>
    <definedName name="W3L" localSheetId="15">[1]INPUT!#REF!</definedName>
    <definedName name="W3L" localSheetId="44">[1]INPUT!#REF!</definedName>
    <definedName name="W3L" localSheetId="43">[1]INPUT!#REF!</definedName>
    <definedName name="W3L" localSheetId="42">[1]INPUT!#REF!</definedName>
    <definedName name="W3L">[1]INPUT!#REF!</definedName>
    <definedName name="W3R" localSheetId="4">[1]INPUT!#REF!</definedName>
    <definedName name="W3R" localSheetId="13">[1]INPUT!#REF!</definedName>
    <definedName name="W3R" localSheetId="35">[1]INPUT!#REF!</definedName>
    <definedName name="W3R" localSheetId="46">[1]INPUT!#REF!</definedName>
    <definedName name="W3R" localSheetId="40">[1]INPUT!#REF!</definedName>
    <definedName name="W3R" localSheetId="3">[1]INPUT!#REF!</definedName>
    <definedName name="W3R" localSheetId="12">[1]INPUT!#REF!</definedName>
    <definedName name="W3R" localSheetId="15">[1]INPUT!#REF!</definedName>
    <definedName name="W3R" localSheetId="44">[1]INPUT!#REF!</definedName>
    <definedName name="W3R" localSheetId="43">[1]INPUT!#REF!</definedName>
    <definedName name="W3R" localSheetId="42">[1]INPUT!#REF!</definedName>
    <definedName name="W3R">[1]INPUT!#REF!</definedName>
    <definedName name="W4L" localSheetId="4">[1]INPUT!#REF!</definedName>
    <definedName name="W4L" localSheetId="13">[1]INPUT!#REF!</definedName>
    <definedName name="W4L" localSheetId="35">[1]INPUT!#REF!</definedName>
    <definedName name="W4L" localSheetId="46">[1]INPUT!#REF!</definedName>
    <definedName name="W4L" localSheetId="40">[1]INPUT!#REF!</definedName>
    <definedName name="W4L" localSheetId="3">[1]INPUT!#REF!</definedName>
    <definedName name="W4L" localSheetId="12">[1]INPUT!#REF!</definedName>
    <definedName name="W4L" localSheetId="15">[1]INPUT!#REF!</definedName>
    <definedName name="W4L" localSheetId="44">[1]INPUT!#REF!</definedName>
    <definedName name="W4L" localSheetId="43">[1]INPUT!#REF!</definedName>
    <definedName name="W4L" localSheetId="42">[1]INPUT!#REF!</definedName>
    <definedName name="W4L">[1]INPUT!#REF!</definedName>
    <definedName name="W4R" localSheetId="4">[1]INPUT!#REF!</definedName>
    <definedName name="W4R" localSheetId="13">[1]INPUT!#REF!</definedName>
    <definedName name="W4R" localSheetId="35">[1]INPUT!#REF!</definedName>
    <definedName name="W4R" localSheetId="46">[1]INPUT!#REF!</definedName>
    <definedName name="W4R" localSheetId="40">[1]INPUT!#REF!</definedName>
    <definedName name="W4R" localSheetId="3">[1]INPUT!#REF!</definedName>
    <definedName name="W4R" localSheetId="12">[1]INPUT!#REF!</definedName>
    <definedName name="W4R" localSheetId="15">[1]INPUT!#REF!</definedName>
    <definedName name="W4R" localSheetId="44">[1]INPUT!#REF!</definedName>
    <definedName name="W4R" localSheetId="43">[1]INPUT!#REF!</definedName>
    <definedName name="W4R" localSheetId="42">[1]INPUT!#REF!</definedName>
    <definedName name="W4R">[1]INPUT!#REF!</definedName>
    <definedName name="W5L" localSheetId="4">[1]INPUT!#REF!</definedName>
    <definedName name="W5L" localSheetId="13">[1]INPUT!#REF!</definedName>
    <definedName name="W5L" localSheetId="35">[1]INPUT!#REF!</definedName>
    <definedName name="W5L" localSheetId="46">[1]INPUT!#REF!</definedName>
    <definedName name="W5L" localSheetId="40">[1]INPUT!#REF!</definedName>
    <definedName name="W5L" localSheetId="3">[1]INPUT!#REF!</definedName>
    <definedName name="W5L" localSheetId="12">[1]INPUT!#REF!</definedName>
    <definedName name="W5L" localSheetId="15">[1]INPUT!#REF!</definedName>
    <definedName name="W5L" localSheetId="44">[1]INPUT!#REF!</definedName>
    <definedName name="W5L" localSheetId="43">[1]INPUT!#REF!</definedName>
    <definedName name="W5L" localSheetId="42">[1]INPUT!#REF!</definedName>
    <definedName name="W5L">[1]INPUT!#REF!</definedName>
    <definedName name="W5R" localSheetId="4">[1]INPUT!#REF!</definedName>
    <definedName name="W5R" localSheetId="13">[1]INPUT!#REF!</definedName>
    <definedName name="W5R" localSheetId="35">[1]INPUT!#REF!</definedName>
    <definedName name="W5R" localSheetId="46">[1]INPUT!#REF!</definedName>
    <definedName name="W5R" localSheetId="40">[1]INPUT!#REF!</definedName>
    <definedName name="W5R" localSheetId="3">[1]INPUT!#REF!</definedName>
    <definedName name="W5R" localSheetId="12">[1]INPUT!#REF!</definedName>
    <definedName name="W5R" localSheetId="15">[1]INPUT!#REF!</definedName>
    <definedName name="W5R" localSheetId="44">[1]INPUT!#REF!</definedName>
    <definedName name="W5R" localSheetId="43">[1]INPUT!#REF!</definedName>
    <definedName name="W5R" localSheetId="42">[1]INPUT!#REF!</definedName>
    <definedName name="W5R">[1]INPUT!#REF!</definedName>
    <definedName name="W6L" localSheetId="4">[1]INPUT!#REF!</definedName>
    <definedName name="W6L" localSheetId="13">[1]INPUT!#REF!</definedName>
    <definedName name="W6L" localSheetId="35">[1]INPUT!#REF!</definedName>
    <definedName name="W6L" localSheetId="46">[1]INPUT!#REF!</definedName>
    <definedName name="W6L" localSheetId="40">[1]INPUT!#REF!</definedName>
    <definedName name="W6L" localSheetId="3">[1]INPUT!#REF!</definedName>
    <definedName name="W6L" localSheetId="12">[1]INPUT!#REF!</definedName>
    <definedName name="W6L" localSheetId="15">[1]INPUT!#REF!</definedName>
    <definedName name="W6L" localSheetId="44">[1]INPUT!#REF!</definedName>
    <definedName name="W6L" localSheetId="43">[1]INPUT!#REF!</definedName>
    <definedName name="W6L" localSheetId="42">[1]INPUT!#REF!</definedName>
    <definedName name="W6L">[1]INPUT!#REF!</definedName>
    <definedName name="W6R" localSheetId="4">[1]INPUT!#REF!</definedName>
    <definedName name="W6R" localSheetId="13">[1]INPUT!#REF!</definedName>
    <definedName name="W6R" localSheetId="35">[1]INPUT!#REF!</definedName>
    <definedName name="W6R" localSheetId="46">[1]INPUT!#REF!</definedName>
    <definedName name="W6R" localSheetId="40">[1]INPUT!#REF!</definedName>
    <definedName name="W6R" localSheetId="3">[1]INPUT!#REF!</definedName>
    <definedName name="W6R" localSheetId="12">[1]INPUT!#REF!</definedName>
    <definedName name="W6R" localSheetId="15">[1]INPUT!#REF!</definedName>
    <definedName name="W6R" localSheetId="44">[1]INPUT!#REF!</definedName>
    <definedName name="W6R" localSheetId="43">[1]INPUT!#REF!</definedName>
    <definedName name="W6R" localSheetId="42">[1]INPUT!#REF!</definedName>
    <definedName name="W6R">[1]INPUT!#REF!</definedName>
    <definedName name="W7L" localSheetId="4">[1]INPUT!#REF!</definedName>
    <definedName name="W7L" localSheetId="13">[1]INPUT!#REF!</definedName>
    <definedName name="W7L" localSheetId="35">[1]INPUT!#REF!</definedName>
    <definedName name="W7L" localSheetId="46">[1]INPUT!#REF!</definedName>
    <definedName name="W7L" localSheetId="40">[1]INPUT!#REF!</definedName>
    <definedName name="W7L" localSheetId="3">[1]INPUT!#REF!</definedName>
    <definedName name="W7L" localSheetId="12">[1]INPUT!#REF!</definedName>
    <definedName name="W7L" localSheetId="15">[1]INPUT!#REF!</definedName>
    <definedName name="W7L" localSheetId="44">[1]INPUT!#REF!</definedName>
    <definedName name="W7L" localSheetId="43">[1]INPUT!#REF!</definedName>
    <definedName name="W7L" localSheetId="42">[1]INPUT!#REF!</definedName>
    <definedName name="W7L">[1]INPUT!#REF!</definedName>
    <definedName name="W7R" localSheetId="4">[1]INPUT!#REF!</definedName>
    <definedName name="W7R" localSheetId="13">[1]INPUT!#REF!</definedName>
    <definedName name="W7R" localSheetId="35">[1]INPUT!#REF!</definedName>
    <definedName name="W7R" localSheetId="46">[1]INPUT!#REF!</definedName>
    <definedName name="W7R" localSheetId="40">[1]INPUT!#REF!</definedName>
    <definedName name="W7R" localSheetId="3">[1]INPUT!#REF!</definedName>
    <definedName name="W7R" localSheetId="12">[1]INPUT!#REF!</definedName>
    <definedName name="W7R" localSheetId="15">[1]INPUT!#REF!</definedName>
    <definedName name="W7R" localSheetId="44">[1]INPUT!#REF!</definedName>
    <definedName name="W7R" localSheetId="43">[1]INPUT!#REF!</definedName>
    <definedName name="W7R" localSheetId="42">[1]INPUT!#REF!</definedName>
    <definedName name="W7R">[1]INPUT!#REF!</definedName>
    <definedName name="W8L" localSheetId="4">[1]INPUT!#REF!</definedName>
    <definedName name="W8L" localSheetId="13">[1]INPUT!#REF!</definedName>
    <definedName name="W8L" localSheetId="35">[1]INPUT!#REF!</definedName>
    <definedName name="W8L" localSheetId="46">[1]INPUT!#REF!</definedName>
    <definedName name="W8L" localSheetId="40">[1]INPUT!#REF!</definedName>
    <definedName name="W8L" localSheetId="3">[1]INPUT!#REF!</definedName>
    <definedName name="W8L" localSheetId="12">[1]INPUT!#REF!</definedName>
    <definedName name="W8L" localSheetId="15">[1]INPUT!#REF!</definedName>
    <definedName name="W8L" localSheetId="44">[1]INPUT!#REF!</definedName>
    <definedName name="W8L" localSheetId="43">[1]INPUT!#REF!</definedName>
    <definedName name="W8L" localSheetId="42">[1]INPUT!#REF!</definedName>
    <definedName name="W8L">[1]INPUT!#REF!</definedName>
    <definedName name="W8R" localSheetId="4">[1]INPUT!#REF!</definedName>
    <definedName name="W8R" localSheetId="13">[1]INPUT!#REF!</definedName>
    <definedName name="W8R" localSheetId="35">[1]INPUT!#REF!</definedName>
    <definedName name="W8R" localSheetId="46">[1]INPUT!#REF!</definedName>
    <definedName name="W8R" localSheetId="40">[1]INPUT!#REF!</definedName>
    <definedName name="W8R" localSheetId="3">[1]INPUT!#REF!</definedName>
    <definedName name="W8R" localSheetId="12">[1]INPUT!#REF!</definedName>
    <definedName name="W8R" localSheetId="15">[1]INPUT!#REF!</definedName>
    <definedName name="W8R" localSheetId="44">[1]INPUT!#REF!</definedName>
    <definedName name="W8R" localSheetId="43">[1]INPUT!#REF!</definedName>
    <definedName name="W8R" localSheetId="42">[1]INPUT!#REF!</definedName>
    <definedName name="W8R">[1]INPUT!#REF!</definedName>
    <definedName name="W9L" localSheetId="4">[1]INPUT!#REF!</definedName>
    <definedName name="W9L" localSheetId="13">[1]INPUT!#REF!</definedName>
    <definedName name="W9L" localSheetId="35">[1]INPUT!#REF!</definedName>
    <definedName name="W9L" localSheetId="46">[1]INPUT!#REF!</definedName>
    <definedName name="W9L" localSheetId="40">[1]INPUT!#REF!</definedName>
    <definedName name="W9L" localSheetId="3">[1]INPUT!#REF!</definedName>
    <definedName name="W9L" localSheetId="12">[1]INPUT!#REF!</definedName>
    <definedName name="W9L" localSheetId="15">[1]INPUT!#REF!</definedName>
    <definedName name="W9L" localSheetId="44">[1]INPUT!#REF!</definedName>
    <definedName name="W9L" localSheetId="43">[1]INPUT!#REF!</definedName>
    <definedName name="W9L" localSheetId="42">[1]INPUT!#REF!</definedName>
    <definedName name="W9L">[1]INPUT!#REF!</definedName>
    <definedName name="W9R" localSheetId="4">[1]INPUT!#REF!</definedName>
    <definedName name="W9R" localSheetId="13">[1]INPUT!#REF!</definedName>
    <definedName name="W9R" localSheetId="35">[1]INPUT!#REF!</definedName>
    <definedName name="W9R" localSheetId="46">[1]INPUT!#REF!</definedName>
    <definedName name="W9R" localSheetId="40">[1]INPUT!#REF!</definedName>
    <definedName name="W9R" localSheetId="3">[1]INPUT!#REF!</definedName>
    <definedName name="W9R" localSheetId="12">[1]INPUT!#REF!</definedName>
    <definedName name="W9R" localSheetId="15">[1]INPUT!#REF!</definedName>
    <definedName name="W9R" localSheetId="44">[1]INPUT!#REF!</definedName>
    <definedName name="W9R" localSheetId="43">[1]INPUT!#REF!</definedName>
    <definedName name="W9R" localSheetId="42">[1]INPUT!#REF!</definedName>
    <definedName name="W9R">[1]INPUT!#REF!</definedName>
    <definedName name="WA" localSheetId="4">[28]교각1!#REF!</definedName>
    <definedName name="WA" localSheetId="13">[28]교각1!#REF!</definedName>
    <definedName name="WA" localSheetId="35">[27]교각1!#REF!</definedName>
    <definedName name="WA" localSheetId="46">[27]교각1!#REF!</definedName>
    <definedName name="WA" localSheetId="40">[27]교각1!#REF!</definedName>
    <definedName name="WA" localSheetId="3">[28]교각1!#REF!</definedName>
    <definedName name="WA" localSheetId="12">[28]교각1!#REF!</definedName>
    <definedName name="WA" localSheetId="15">[28]교각1!#REF!</definedName>
    <definedName name="WA" localSheetId="26">[30]교각1!#REF!</definedName>
    <definedName name="WA" localSheetId="2">[29]교각1!#REF!</definedName>
    <definedName name="WA" localSheetId="44">[27]교각1!#REF!</definedName>
    <definedName name="WA" localSheetId="43">[31]교각1!#REF!</definedName>
    <definedName name="WA" localSheetId="42">[27]교각1!#REF!</definedName>
    <definedName name="WA">[27]교각1!#REF!</definedName>
    <definedName name="WAA" localSheetId="4">[13]법면블럭!#REF!</definedName>
    <definedName name="WAA" localSheetId="13">[13]법면블럭!#REF!</definedName>
    <definedName name="WAA" localSheetId="28">#REF!</definedName>
    <definedName name="WAA" localSheetId="35">#REF!</definedName>
    <definedName name="WAA" localSheetId="40">#REF!</definedName>
    <definedName name="WAA" localSheetId="25">#REF!</definedName>
    <definedName name="WAA" localSheetId="26">[14]법면블럭!#REF!</definedName>
    <definedName name="WAA" localSheetId="44">#REF!</definedName>
    <definedName name="WAA" localSheetId="42">#REF!</definedName>
    <definedName name="WAA">#REF!</definedName>
    <definedName name="WAAA" localSheetId="4">[13]법면블럭!#REF!</definedName>
    <definedName name="WAAA" localSheetId="13">[13]법면블럭!#REF!</definedName>
    <definedName name="WAAA" localSheetId="35">#REF!</definedName>
    <definedName name="WAAA" localSheetId="40">#REF!</definedName>
    <definedName name="WAAA" localSheetId="25">#REF!</definedName>
    <definedName name="WAAA" localSheetId="26">[14]법면블럭!#REF!</definedName>
    <definedName name="WAAA" localSheetId="44">#REF!</definedName>
    <definedName name="WAAA" localSheetId="42">#REF!</definedName>
    <definedName name="WAAA">#REF!</definedName>
    <definedName name="WALL" localSheetId="4">[13]법면블럭!#REF!</definedName>
    <definedName name="WALL" localSheetId="13">[13]법면블럭!#REF!</definedName>
    <definedName name="WALL" localSheetId="28">[4]설계조건!#REF!</definedName>
    <definedName name="WALL" localSheetId="35">[4]설계조건!#REF!</definedName>
    <definedName name="WALL" localSheetId="46">[4]설계조건!#REF!</definedName>
    <definedName name="WALL" localSheetId="40">[4]설계조건!#REF!</definedName>
    <definedName name="WALL" localSheetId="26">[14]법면블럭!#REF!</definedName>
    <definedName name="WALL" localSheetId="44">[4]설계조건!#REF!</definedName>
    <definedName name="WALL" localSheetId="42">[4]설계조건!#REF!</definedName>
    <definedName name="WALL">[4]설계조건!#REF!</definedName>
    <definedName name="WB" localSheetId="14">#REF!</definedName>
    <definedName name="WB" localSheetId="4">#REF!</definedName>
    <definedName name="WB" localSheetId="13">#REF!</definedName>
    <definedName name="WB" localSheetId="35">#REF!</definedName>
    <definedName name="WB" localSheetId="46">#REF!</definedName>
    <definedName name="WB" localSheetId="40">#REF!</definedName>
    <definedName name="WB" localSheetId="3">#REF!</definedName>
    <definedName name="WB" localSheetId="12">#REF!</definedName>
    <definedName name="WB" localSheetId="15">#REF!</definedName>
    <definedName name="WB" localSheetId="25">#REF!</definedName>
    <definedName name="WB" localSheetId="26">#REF!</definedName>
    <definedName name="WB" localSheetId="44">#REF!</definedName>
    <definedName name="WB" localSheetId="50">#REF!</definedName>
    <definedName name="WB" localSheetId="43">#REF!</definedName>
    <definedName name="WB" localSheetId="42">#REF!</definedName>
    <definedName name="WB">#REF!</definedName>
    <definedName name="WC" localSheetId="14">#REF!</definedName>
    <definedName name="WC" localSheetId="4">#REF!</definedName>
    <definedName name="WC" localSheetId="13">#REF!</definedName>
    <definedName name="WC" localSheetId="35">#REF!</definedName>
    <definedName name="WC" localSheetId="46">#REF!</definedName>
    <definedName name="WC" localSheetId="40">#REF!</definedName>
    <definedName name="WC" localSheetId="3">#REF!</definedName>
    <definedName name="WC" localSheetId="12">#REF!</definedName>
    <definedName name="WC" localSheetId="15">#REF!</definedName>
    <definedName name="WC" localSheetId="25">#REF!</definedName>
    <definedName name="WC" localSheetId="26">#REF!</definedName>
    <definedName name="WC" localSheetId="44">#REF!</definedName>
    <definedName name="WC" localSheetId="43">#REF!</definedName>
    <definedName name="WC" localSheetId="42">#REF!</definedName>
    <definedName name="WC">#REF!</definedName>
    <definedName name="we" localSheetId="38">BlankMacro1</definedName>
    <definedName name="we" localSheetId="19">BlankMacro1</definedName>
    <definedName name="we" localSheetId="20">BlankMacro1</definedName>
    <definedName name="we" localSheetId="14">BlankMacro1</definedName>
    <definedName name="we" localSheetId="4">BlankMacro1</definedName>
    <definedName name="we" localSheetId="13">BlankMacro1</definedName>
    <definedName name="we" localSheetId="28">BlankMacro1</definedName>
    <definedName name="we" localSheetId="34">BlankMacro1</definedName>
    <definedName name="we" localSheetId="35">BlankMacro1</definedName>
    <definedName name="we" localSheetId="23">BlankMacro1</definedName>
    <definedName name="we" localSheetId="46">BlankMacro1</definedName>
    <definedName name="we" localSheetId="40">BlankMacro1</definedName>
    <definedName name="we" localSheetId="3">BlankMacro1</definedName>
    <definedName name="we" localSheetId="12">BlankMacro1</definedName>
    <definedName name="we" localSheetId="15">BlankMacro1</definedName>
    <definedName name="we" localSheetId="25">BlankMacro1</definedName>
    <definedName name="we" localSheetId="26">BlankMacro1</definedName>
    <definedName name="we" localSheetId="2">BlankMacro1</definedName>
    <definedName name="we" localSheetId="44">BlankMacro1</definedName>
    <definedName name="we" localSheetId="45">BlankMacro1</definedName>
    <definedName name="we" localSheetId="50">BlankMacro1</definedName>
    <definedName name="we" localSheetId="42">BlankMacro1</definedName>
    <definedName name="we">BlankMacro1</definedName>
    <definedName name="wer" localSheetId="38" hidden="1">{#N/A,#N/A,FALSE,"골재소요량";#N/A,#N/A,FALSE,"골재소요량"}</definedName>
    <definedName name="wer" localSheetId="14" hidden="1">{#N/A,#N/A,FALSE,"골재소요량";#N/A,#N/A,FALSE,"골재소요량"}</definedName>
    <definedName name="wer" localSheetId="4" hidden="1">{#N/A,#N/A,FALSE,"골재소요량";#N/A,#N/A,FALSE,"골재소요량"}</definedName>
    <definedName name="wer" localSheetId="13" hidden="1">{#N/A,#N/A,FALSE,"골재소요량";#N/A,#N/A,FALSE,"골재소요량"}</definedName>
    <definedName name="wer" localSheetId="28" hidden="1">{#N/A,#N/A,FALSE,"골재소요량";#N/A,#N/A,FALSE,"골재소요량"}</definedName>
    <definedName name="wer" localSheetId="34" hidden="1">{#N/A,#N/A,FALSE,"골재소요량";#N/A,#N/A,FALSE,"골재소요량"}</definedName>
    <definedName name="wer" localSheetId="35" hidden="1">{#N/A,#N/A,FALSE,"골재소요량";#N/A,#N/A,FALSE,"골재소요량"}</definedName>
    <definedName name="wer" localSheetId="25" hidden="1">{#N/A,#N/A,FALSE,"골재소요량";#N/A,#N/A,FALSE,"골재소요량"}</definedName>
    <definedName name="wer" localSheetId="41" hidden="1">{#N/A,#N/A,FALSE,"골재소요량";#N/A,#N/A,FALSE,"골재소요량"}</definedName>
    <definedName name="wer" localSheetId="26" hidden="1">{#N/A,#N/A,FALSE,"골재소요량";#N/A,#N/A,FALSE,"골재소요량"}</definedName>
    <definedName name="wer" localSheetId="45" hidden="1">{#N/A,#N/A,FALSE,"골재소요량";#N/A,#N/A,FALSE,"골재소요량"}</definedName>
    <definedName name="wer" localSheetId="50" hidden="1">{#N/A,#N/A,FALSE,"골재소요량";#N/A,#N/A,FALSE,"골재소요량"}</definedName>
    <definedName name="wer" localSheetId="29" hidden="1">{#N/A,#N/A,FALSE,"골재소요량";#N/A,#N/A,FALSE,"골재소요량"}</definedName>
    <definedName name="wer" localSheetId="42" hidden="1">{#N/A,#N/A,FALSE,"골재소요량";#N/A,#N/A,FALSE,"골재소요량"}</definedName>
    <definedName name="wer" hidden="1">{#N/A,#N/A,FALSE,"골재소요량";#N/A,#N/A,FALSE,"골재소요량"}</definedName>
    <definedName name="wettt3" localSheetId="38">BlankMacro1</definedName>
    <definedName name="wettt3" localSheetId="19">BlankMacro1</definedName>
    <definedName name="wettt3" localSheetId="20">BlankMacro1</definedName>
    <definedName name="wettt3" localSheetId="14">BlankMacro1</definedName>
    <definedName name="wettt3" localSheetId="4">BlankMacro1</definedName>
    <definedName name="wettt3" localSheetId="13">BlankMacro1</definedName>
    <definedName name="wettt3" localSheetId="28">BlankMacro1</definedName>
    <definedName name="wettt3" localSheetId="34">BlankMacro1</definedName>
    <definedName name="wettt3" localSheetId="35">BlankMacro1</definedName>
    <definedName name="wettt3" localSheetId="23">BlankMacro1</definedName>
    <definedName name="wettt3" localSheetId="46">BlankMacro1</definedName>
    <definedName name="wettt3" localSheetId="40">BlankMacro1</definedName>
    <definedName name="wettt3" localSheetId="3">BlankMacro1</definedName>
    <definedName name="wettt3" localSheetId="12">BlankMacro1</definedName>
    <definedName name="wettt3" localSheetId="15">BlankMacro1</definedName>
    <definedName name="wettt3" localSheetId="25">BlankMacro1</definedName>
    <definedName name="wettt3" localSheetId="26">BlankMacro1</definedName>
    <definedName name="wettt3" localSheetId="2">BlankMacro1</definedName>
    <definedName name="wettt3" localSheetId="44">BlankMacro1</definedName>
    <definedName name="wettt3" localSheetId="45">BlankMacro1</definedName>
    <definedName name="wettt3" localSheetId="50">BlankMacro1</definedName>
    <definedName name="wettt3" localSheetId="42">BlankMacro1</definedName>
    <definedName name="wettt3">BlankMacro1</definedName>
    <definedName name="WEW" localSheetId="4">#REF!</definedName>
    <definedName name="WEW" localSheetId="13">#REF!</definedName>
    <definedName name="WEW" localSheetId="28">#REF!</definedName>
    <definedName name="WEW" localSheetId="34">#REF!</definedName>
    <definedName name="WEW" localSheetId="35">#REF!</definedName>
    <definedName name="WEW" localSheetId="46">#REF!</definedName>
    <definedName name="WEW" localSheetId="40">#REF!</definedName>
    <definedName name="WEW" localSheetId="25">#REF!</definedName>
    <definedName name="WEW" localSheetId="26">#REF!</definedName>
    <definedName name="WEW" localSheetId="44">#REF!</definedName>
    <definedName name="WEW" localSheetId="45">#REF!</definedName>
    <definedName name="WEW" localSheetId="50">#REF!</definedName>
    <definedName name="WEW" localSheetId="42">#REF!</definedName>
    <definedName name="WEW">#REF!</definedName>
    <definedName name="WF" localSheetId="14">#REF!</definedName>
    <definedName name="WF" localSheetId="4">#REF!</definedName>
    <definedName name="WF" localSheetId="13">#REF!</definedName>
    <definedName name="WF" localSheetId="35">#REF!</definedName>
    <definedName name="WF" localSheetId="46">#REF!</definedName>
    <definedName name="WF" localSheetId="40">#REF!</definedName>
    <definedName name="WF" localSheetId="3">#REF!</definedName>
    <definedName name="WF" localSheetId="12">#REF!</definedName>
    <definedName name="WF" localSheetId="15">#REF!</definedName>
    <definedName name="WF" localSheetId="25">#REF!</definedName>
    <definedName name="WF" localSheetId="26">#REF!</definedName>
    <definedName name="WF" localSheetId="44">#REF!</definedName>
    <definedName name="WF" localSheetId="43">#REF!</definedName>
    <definedName name="WF" localSheetId="42">#REF!</definedName>
    <definedName name="WF">#REF!</definedName>
    <definedName name="WH" localSheetId="14">#REF!</definedName>
    <definedName name="WH" localSheetId="4">#REF!</definedName>
    <definedName name="WH" localSheetId="13">#REF!</definedName>
    <definedName name="WH" localSheetId="35">#REF!</definedName>
    <definedName name="WH" localSheetId="46">#REF!</definedName>
    <definedName name="WH" localSheetId="40">#REF!</definedName>
    <definedName name="WH" localSheetId="3">#REF!</definedName>
    <definedName name="WH" localSheetId="12">#REF!</definedName>
    <definedName name="WH" localSheetId="15">#REF!</definedName>
    <definedName name="WH" localSheetId="25">#REF!</definedName>
    <definedName name="WH" localSheetId="26">#REF!</definedName>
    <definedName name="WH" localSheetId="44">#REF!</definedName>
    <definedName name="WH" localSheetId="43">#REF!</definedName>
    <definedName name="WH" localSheetId="42">#REF!</definedName>
    <definedName name="WH">#REF!</definedName>
    <definedName name="WL" localSheetId="38">[27]교각1!#REF!</definedName>
    <definedName name="WL" localSheetId="4">[28]교각1!#REF!</definedName>
    <definedName name="WL" localSheetId="13">[28]교각1!#REF!</definedName>
    <definedName name="WL" localSheetId="28">[27]교각1!#REF!</definedName>
    <definedName name="WL" localSheetId="34">[27]교각1!#REF!</definedName>
    <definedName name="WL" localSheetId="35">[27]교각1!#REF!</definedName>
    <definedName name="WL" localSheetId="46">[27]교각1!#REF!</definedName>
    <definedName name="WL" localSheetId="40">[27]교각1!#REF!</definedName>
    <definedName name="WL" localSheetId="3">[28]교각1!#REF!</definedName>
    <definedName name="WL" localSheetId="12">[28]교각1!#REF!</definedName>
    <definedName name="WL" localSheetId="15">[28]교각1!#REF!</definedName>
    <definedName name="WL" localSheetId="26">[30]교각1!#REF!</definedName>
    <definedName name="WL" localSheetId="2">[29]교각1!#REF!</definedName>
    <definedName name="WL" localSheetId="44">[27]교각1!#REF!</definedName>
    <definedName name="WL" localSheetId="45">[27]교각1!#REF!</definedName>
    <definedName name="WL" localSheetId="43">[31]교각1!#REF!</definedName>
    <definedName name="WL" localSheetId="42">[27]교각1!#REF!</definedName>
    <definedName name="WL">[27]교각1!#REF!</definedName>
    <definedName name="wla" localSheetId="4">[13]법면블럭!#REF!</definedName>
    <definedName name="wla" localSheetId="13">[13]법면블럭!#REF!</definedName>
    <definedName name="wla" localSheetId="35">[4]설계조건!#REF!</definedName>
    <definedName name="wla" localSheetId="46">[4]설계조건!#REF!</definedName>
    <definedName name="wla" localSheetId="40">[4]설계조건!#REF!</definedName>
    <definedName name="wla" localSheetId="26">[14]법면블럭!#REF!</definedName>
    <definedName name="wla" localSheetId="44">[4]설계조건!#REF!</definedName>
    <definedName name="wla" localSheetId="42">[4]설계조건!#REF!</definedName>
    <definedName name="wla">[4]설계조건!#REF!</definedName>
    <definedName name="WLT" localSheetId="4">[13]법면블럭!#REF!</definedName>
    <definedName name="WLT" localSheetId="13">[13]법면블럭!#REF!</definedName>
    <definedName name="WLT" localSheetId="28">#REF!</definedName>
    <definedName name="WLT" localSheetId="35">#REF!</definedName>
    <definedName name="WLT" localSheetId="40">#REF!</definedName>
    <definedName name="WLT" localSheetId="25">#REF!</definedName>
    <definedName name="WLT" localSheetId="26">[14]법면블럭!#REF!</definedName>
    <definedName name="WLT" localSheetId="44">#REF!</definedName>
    <definedName name="WLT" localSheetId="42">#REF!</definedName>
    <definedName name="WLT">#REF!</definedName>
    <definedName name="Wm" localSheetId="4">[13]법면블럭!#REF!</definedName>
    <definedName name="Wm" localSheetId="13">[13]법면블럭!#REF!</definedName>
    <definedName name="Wm" localSheetId="35">[4]설계조건!#REF!</definedName>
    <definedName name="Wm" localSheetId="46">[4]설계조건!#REF!</definedName>
    <definedName name="Wm" localSheetId="40">[4]설계조건!#REF!</definedName>
    <definedName name="Wm" localSheetId="26">[14]법면블럭!#REF!</definedName>
    <definedName name="Wm" localSheetId="44">[4]설계조건!#REF!</definedName>
    <definedName name="Wm" localSheetId="42">[4]설계조건!#REF!</definedName>
    <definedName name="Wm">[4]설계조건!#REF!</definedName>
    <definedName name="WN" localSheetId="4">[28]교각1!#REF!</definedName>
    <definedName name="WN" localSheetId="13">[28]교각1!#REF!</definedName>
    <definedName name="WN" localSheetId="35">[27]교각1!#REF!</definedName>
    <definedName name="WN" localSheetId="46">[27]교각1!#REF!</definedName>
    <definedName name="WN" localSheetId="40">[27]교각1!#REF!</definedName>
    <definedName name="WN" localSheetId="3">[28]교각1!#REF!</definedName>
    <definedName name="WN" localSheetId="12">[28]교각1!#REF!</definedName>
    <definedName name="WN" localSheetId="15">[28]교각1!#REF!</definedName>
    <definedName name="WN" localSheetId="26">[30]교각1!#REF!</definedName>
    <definedName name="WN" localSheetId="2">[29]교각1!#REF!</definedName>
    <definedName name="WN" localSheetId="44">[27]교각1!#REF!</definedName>
    <definedName name="WN" localSheetId="43">[31]교각1!#REF!</definedName>
    <definedName name="WN" localSheetId="42">[27]교각1!#REF!</definedName>
    <definedName name="WN">[27]교각1!#REF!</definedName>
    <definedName name="woogi" localSheetId="14" hidden="1">#REF!</definedName>
    <definedName name="woogi" localSheetId="4" hidden="1">#REF!</definedName>
    <definedName name="woogi" localSheetId="13" hidden="1">#REF!</definedName>
    <definedName name="woogi" localSheetId="28" hidden="1">#REF!</definedName>
    <definedName name="woogi" localSheetId="34" hidden="1">#REF!</definedName>
    <definedName name="woogi" localSheetId="35" hidden="1">#REF!</definedName>
    <definedName name="woogi" localSheetId="46" hidden="1">#REF!</definedName>
    <definedName name="woogi" localSheetId="40" hidden="1">#REF!</definedName>
    <definedName name="woogi" localSheetId="25" hidden="1">#REF!</definedName>
    <definedName name="woogi" localSheetId="41" hidden="1">#REF!</definedName>
    <definedName name="woogi" localSheetId="26" hidden="1">#REF!</definedName>
    <definedName name="woogi" localSheetId="44" hidden="1">#REF!</definedName>
    <definedName name="woogi" localSheetId="45" hidden="1">#REF!</definedName>
    <definedName name="woogi" localSheetId="29" hidden="1">#REF!</definedName>
    <definedName name="woogi" localSheetId="42" hidden="1">#REF!</definedName>
    <definedName name="woogi" hidden="1">#REF!</definedName>
    <definedName name="woogi2" localSheetId="14" hidden="1">#REF!</definedName>
    <definedName name="woogi2" localSheetId="4" hidden="1">#REF!</definedName>
    <definedName name="woogi2" localSheetId="13" hidden="1">#REF!</definedName>
    <definedName name="woogi2" localSheetId="28" hidden="1">#REF!</definedName>
    <definedName name="woogi2" localSheetId="34" hidden="1">#REF!</definedName>
    <definedName name="woogi2" localSheetId="35" hidden="1">#REF!</definedName>
    <definedName name="woogi2" localSheetId="46" hidden="1">#REF!</definedName>
    <definedName name="woogi2" localSheetId="40" hidden="1">#REF!</definedName>
    <definedName name="woogi2" localSheetId="25" hidden="1">#REF!</definedName>
    <definedName name="woogi2" localSheetId="41" hidden="1">#REF!</definedName>
    <definedName name="woogi2" localSheetId="26" hidden="1">#REF!</definedName>
    <definedName name="woogi2" localSheetId="44" hidden="1">#REF!</definedName>
    <definedName name="woogi2" localSheetId="45" hidden="1">#REF!</definedName>
    <definedName name="woogi2" localSheetId="29" hidden="1">#REF!</definedName>
    <definedName name="woogi2" localSheetId="42" hidden="1">#REF!</definedName>
    <definedName name="woogi2" hidden="1">#REF!</definedName>
    <definedName name="WQ" localSheetId="38">BlankMacro1</definedName>
    <definedName name="WQ" localSheetId="19">BlankMacro1</definedName>
    <definedName name="WQ" localSheetId="20">BlankMacro1</definedName>
    <definedName name="WQ" localSheetId="14">BlankMacro1</definedName>
    <definedName name="WQ" localSheetId="4">BlankMacro1</definedName>
    <definedName name="WQ" localSheetId="13">BlankMacro1</definedName>
    <definedName name="WQ" localSheetId="28">BlankMacro1</definedName>
    <definedName name="WQ" localSheetId="34">BlankMacro1</definedName>
    <definedName name="WQ" localSheetId="35">BlankMacro1</definedName>
    <definedName name="WQ" localSheetId="23">BlankMacro1</definedName>
    <definedName name="WQ" localSheetId="46">BlankMacro1</definedName>
    <definedName name="WQ" localSheetId="40">BlankMacro1</definedName>
    <definedName name="WQ" localSheetId="3">BlankMacro1</definedName>
    <definedName name="WQ" localSheetId="12">BlankMacro1</definedName>
    <definedName name="WQ" localSheetId="15">BlankMacro1</definedName>
    <definedName name="WQ" localSheetId="25">BlankMacro1</definedName>
    <definedName name="WQ" localSheetId="26">BlankMacro1</definedName>
    <definedName name="WQ" localSheetId="2">BlankMacro1</definedName>
    <definedName name="WQ" localSheetId="44">BlankMacro1</definedName>
    <definedName name="WQ" localSheetId="45">BlankMacro1</definedName>
    <definedName name="WQ" localSheetId="50">BlankMacro1</definedName>
    <definedName name="WQ" localSheetId="42">BlankMacro1</definedName>
    <definedName name="WQ">BlankMacro1</definedName>
    <definedName name="WQR" localSheetId="38">BlankMacro1</definedName>
    <definedName name="WQR" localSheetId="19">BlankMacro1</definedName>
    <definedName name="WQR" localSheetId="20">BlankMacro1</definedName>
    <definedName name="WQR" localSheetId="14">BlankMacro1</definedName>
    <definedName name="WQR" localSheetId="4">BlankMacro1</definedName>
    <definedName name="WQR" localSheetId="13">BlankMacro1</definedName>
    <definedName name="WQR" localSheetId="28">BlankMacro1</definedName>
    <definedName name="WQR" localSheetId="34">BlankMacro1</definedName>
    <definedName name="WQR" localSheetId="35">BlankMacro1</definedName>
    <definedName name="WQR" localSheetId="23">BlankMacro1</definedName>
    <definedName name="WQR" localSheetId="46">BlankMacro1</definedName>
    <definedName name="WQR" localSheetId="40">BlankMacro1</definedName>
    <definedName name="WQR" localSheetId="3">BlankMacro1</definedName>
    <definedName name="WQR" localSheetId="12">BlankMacro1</definedName>
    <definedName name="WQR" localSheetId="15">BlankMacro1</definedName>
    <definedName name="WQR" localSheetId="25">BlankMacro1</definedName>
    <definedName name="WQR" localSheetId="26">BlankMacro1</definedName>
    <definedName name="WQR" localSheetId="2">BlankMacro1</definedName>
    <definedName name="WQR" localSheetId="44">BlankMacro1</definedName>
    <definedName name="WQR" localSheetId="45">BlankMacro1</definedName>
    <definedName name="WQR" localSheetId="50">BlankMacro1</definedName>
    <definedName name="WQR" localSheetId="42">BlankMacro1</definedName>
    <definedName name="WQR">BlankMacro1</definedName>
    <definedName name="WQRE" localSheetId="38">BlankMacro1</definedName>
    <definedName name="WQRE" localSheetId="19">BlankMacro1</definedName>
    <definedName name="WQRE" localSheetId="20">BlankMacro1</definedName>
    <definedName name="WQRE" localSheetId="14">BlankMacro1</definedName>
    <definedName name="WQRE" localSheetId="4">BlankMacro1</definedName>
    <definedName name="WQRE" localSheetId="13">BlankMacro1</definedName>
    <definedName name="WQRE" localSheetId="28">BlankMacro1</definedName>
    <definedName name="WQRE" localSheetId="34">BlankMacro1</definedName>
    <definedName name="WQRE" localSheetId="35">BlankMacro1</definedName>
    <definedName name="WQRE" localSheetId="23">BlankMacro1</definedName>
    <definedName name="WQRE" localSheetId="46">BlankMacro1</definedName>
    <definedName name="WQRE" localSheetId="40">BlankMacro1</definedName>
    <definedName name="WQRE" localSheetId="3">BlankMacro1</definedName>
    <definedName name="WQRE" localSheetId="12">BlankMacro1</definedName>
    <definedName name="WQRE" localSheetId="15">BlankMacro1</definedName>
    <definedName name="WQRE" localSheetId="25">BlankMacro1</definedName>
    <definedName name="WQRE" localSheetId="26">BlankMacro1</definedName>
    <definedName name="WQRE" localSheetId="2">BlankMacro1</definedName>
    <definedName name="WQRE" localSheetId="44">BlankMacro1</definedName>
    <definedName name="WQRE" localSheetId="45">BlankMacro1</definedName>
    <definedName name="WQRE" localSheetId="50">BlankMacro1</definedName>
    <definedName name="WQRE" localSheetId="42">BlankMacro1</definedName>
    <definedName name="WQRE">BlankMacro1</definedName>
    <definedName name="WQW" localSheetId="38">BlankMacro1</definedName>
    <definedName name="WQW" localSheetId="19">BlankMacro1</definedName>
    <definedName name="WQW" localSheetId="20">BlankMacro1</definedName>
    <definedName name="WQW" localSheetId="14">BlankMacro1</definedName>
    <definedName name="WQW" localSheetId="4">BlankMacro1</definedName>
    <definedName name="WQW" localSheetId="13">BlankMacro1</definedName>
    <definedName name="WQW" localSheetId="28">BlankMacro1</definedName>
    <definedName name="WQW" localSheetId="34">BlankMacro1</definedName>
    <definedName name="WQW" localSheetId="35">BlankMacro1</definedName>
    <definedName name="WQW" localSheetId="23">BlankMacro1</definedName>
    <definedName name="WQW" localSheetId="46">BlankMacro1</definedName>
    <definedName name="WQW" localSheetId="40">BlankMacro1</definedName>
    <definedName name="WQW" localSheetId="3">BlankMacro1</definedName>
    <definedName name="WQW" localSheetId="12">BlankMacro1</definedName>
    <definedName name="WQW" localSheetId="15">BlankMacro1</definedName>
    <definedName name="WQW" localSheetId="25">BlankMacro1</definedName>
    <definedName name="WQW" localSheetId="26">BlankMacro1</definedName>
    <definedName name="WQW" localSheetId="2">BlankMacro1</definedName>
    <definedName name="WQW" localSheetId="44">BlankMacro1</definedName>
    <definedName name="WQW" localSheetId="45">BlankMacro1</definedName>
    <definedName name="WQW" localSheetId="50">BlankMacro1</definedName>
    <definedName name="WQW" localSheetId="42">BlankMacro1</definedName>
    <definedName name="WQW">BlankMacro1</definedName>
    <definedName name="WRE" localSheetId="38">BlankMacro1</definedName>
    <definedName name="WRE" localSheetId="19">BlankMacro1</definedName>
    <definedName name="WRE" localSheetId="20">BlankMacro1</definedName>
    <definedName name="WRE" localSheetId="14">BlankMacro1</definedName>
    <definedName name="WRE" localSheetId="4">BlankMacro1</definedName>
    <definedName name="WRE" localSheetId="13">BlankMacro1</definedName>
    <definedName name="WRE" localSheetId="28">BlankMacro1</definedName>
    <definedName name="WRE" localSheetId="34">BlankMacro1</definedName>
    <definedName name="WRE" localSheetId="35">BlankMacro1</definedName>
    <definedName name="WRE" localSheetId="23">BlankMacro1</definedName>
    <definedName name="WRE" localSheetId="46">BlankMacro1</definedName>
    <definedName name="WRE" localSheetId="40">BlankMacro1</definedName>
    <definedName name="WRE" localSheetId="3">BlankMacro1</definedName>
    <definedName name="WRE" localSheetId="12">BlankMacro1</definedName>
    <definedName name="WRE" localSheetId="15">BlankMacro1</definedName>
    <definedName name="WRE" localSheetId="25">BlankMacro1</definedName>
    <definedName name="WRE" localSheetId="26">BlankMacro1</definedName>
    <definedName name="WRE" localSheetId="2">BlankMacro1</definedName>
    <definedName name="WRE" localSheetId="44">BlankMacro1</definedName>
    <definedName name="WRE" localSheetId="45">BlankMacro1</definedName>
    <definedName name="WRE" localSheetId="50">BlankMacro1</definedName>
    <definedName name="WRE" localSheetId="42">BlankMacro1</definedName>
    <definedName name="WRE">BlankMacro1</definedName>
    <definedName name="wrn.2번." localSheetId="38" hidden="1">{#N/A,#N/A,FALSE,"2~8번"}</definedName>
    <definedName name="wrn.2번." localSheetId="14" hidden="1">{#N/A,#N/A,FALSE,"2~8번"}</definedName>
    <definedName name="wrn.2번." localSheetId="4" hidden="1">{#N/A,#N/A,FALSE,"2~8번"}</definedName>
    <definedName name="wrn.2번." localSheetId="13" hidden="1">{#N/A,#N/A,FALSE,"2~8번"}</definedName>
    <definedName name="wrn.2번." localSheetId="28" hidden="1">{#N/A,#N/A,FALSE,"2~8번"}</definedName>
    <definedName name="wrn.2번." localSheetId="34" hidden="1">{#N/A,#N/A,FALSE,"2~8번"}</definedName>
    <definedName name="wrn.2번." localSheetId="35" hidden="1">{#N/A,#N/A,FALSE,"2~8번"}</definedName>
    <definedName name="wrn.2번." localSheetId="25" hidden="1">{#N/A,#N/A,FALSE,"2~8번"}</definedName>
    <definedName name="wrn.2번." localSheetId="41" hidden="1">{#N/A,#N/A,FALSE,"2~8번"}</definedName>
    <definedName name="wrn.2번." localSheetId="26" hidden="1">{#N/A,#N/A,FALSE,"2~8번"}</definedName>
    <definedName name="wrn.2번." localSheetId="45" hidden="1">{#N/A,#N/A,FALSE,"2~8번"}</definedName>
    <definedName name="wrn.2번." localSheetId="50" hidden="1">{#N/A,#N/A,FALSE,"2~8번"}</definedName>
    <definedName name="wrn.2번." localSheetId="29" hidden="1">{#N/A,#N/A,FALSE,"2~8번"}</definedName>
    <definedName name="wrn.2번." localSheetId="42" hidden="1">{#N/A,#N/A,FALSE,"2~8번"}</definedName>
    <definedName name="wrn.2번." hidden="1">{#N/A,#N/A,FALSE,"2~8번"}</definedName>
    <definedName name="wrn.골재소요량." localSheetId="38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4" hidden="1">{#N/A,#N/A,FALSE,"골재소요량";#N/A,#N/A,FALSE,"골재소요량"}</definedName>
    <definedName name="wrn.골재소요량." localSheetId="13" hidden="1">{#N/A,#N/A,FALSE,"골재소요량";#N/A,#N/A,FALSE,"골재소요량"}</definedName>
    <definedName name="wrn.골재소요량." localSheetId="28" hidden="1">{#N/A,#N/A,FALSE,"골재소요량";#N/A,#N/A,FALSE,"골재소요량"}</definedName>
    <definedName name="wrn.골재소요량." localSheetId="34" hidden="1">{#N/A,#N/A,FALSE,"골재소요량";#N/A,#N/A,FALSE,"골재소요량"}</definedName>
    <definedName name="wrn.골재소요량." localSheetId="35" hidden="1">{#N/A,#N/A,FALSE,"골재소요량";#N/A,#N/A,FALSE,"골재소요량"}</definedName>
    <definedName name="wrn.골재소요량." localSheetId="25" hidden="1">{#N/A,#N/A,FALSE,"골재소요량";#N/A,#N/A,FALSE,"골재소요량"}</definedName>
    <definedName name="wrn.골재소요량." localSheetId="41" hidden="1">{#N/A,#N/A,FALSE,"골재소요량";#N/A,#N/A,FALSE,"골재소요량"}</definedName>
    <definedName name="wrn.골재소요량." localSheetId="26" hidden="1">{#N/A,#N/A,FALSE,"골재소요량";#N/A,#N/A,FALSE,"골재소요량"}</definedName>
    <definedName name="wrn.골재소요량." localSheetId="45" hidden="1">{#N/A,#N/A,FALSE,"골재소요량";#N/A,#N/A,FALSE,"골재소요량"}</definedName>
    <definedName name="wrn.골재소요량." localSheetId="50" hidden="1">{#N/A,#N/A,FALSE,"골재소요량";#N/A,#N/A,FALSE,"골재소요량"}</definedName>
    <definedName name="wrn.골재소요량." localSheetId="29" hidden="1">{#N/A,#N/A,FALSE,"골재소요량";#N/A,#N/A,FALSE,"골재소요량"}</definedName>
    <definedName name="wrn.골재소요량." localSheetId="42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38" hidden="1">{#N/A,#N/A,FALSE,"전력간선"}</definedName>
    <definedName name="wrn.교육청." localSheetId="14" hidden="1">{#N/A,#N/A,FALSE,"전력간선"}</definedName>
    <definedName name="wrn.교육청." localSheetId="4" hidden="1">{#N/A,#N/A,FALSE,"전력간선"}</definedName>
    <definedName name="wrn.교육청." localSheetId="13" hidden="1">{#N/A,#N/A,FALSE,"전력간선"}</definedName>
    <definedName name="wrn.교육청." localSheetId="28" hidden="1">{#N/A,#N/A,FALSE,"전력간선"}</definedName>
    <definedName name="wrn.교육청." localSheetId="34" hidden="1">{#N/A,#N/A,FALSE,"전력간선"}</definedName>
    <definedName name="wrn.교육청." localSheetId="35" hidden="1">{#N/A,#N/A,FALSE,"전력간선"}</definedName>
    <definedName name="wrn.교육청." localSheetId="25" hidden="1">{#N/A,#N/A,FALSE,"전력간선"}</definedName>
    <definedName name="wrn.교육청." localSheetId="41" hidden="1">{#N/A,#N/A,FALSE,"전력간선"}</definedName>
    <definedName name="wrn.교육청." localSheetId="26" hidden="1">{#N/A,#N/A,FALSE,"전력간선"}</definedName>
    <definedName name="wrn.교육청." localSheetId="45" hidden="1">{#N/A,#N/A,FALSE,"전력간선"}</definedName>
    <definedName name="wrn.교육청." localSheetId="50" hidden="1">{#N/A,#N/A,FALSE,"전력간선"}</definedName>
    <definedName name="wrn.교육청." localSheetId="29" hidden="1">{#N/A,#N/A,FALSE,"전력간선"}</definedName>
    <definedName name="wrn.교육청." localSheetId="42" hidden="1">{#N/A,#N/A,FALSE,"전력간선"}</definedName>
    <definedName name="wrn.교육청." hidden="1">{#N/A,#N/A,FALSE,"전력간선"}</definedName>
    <definedName name="wrn.구조2." localSheetId="38" hidden="1">{#N/A,#N/A,FALSE,"구조2"}</definedName>
    <definedName name="wrn.구조2." localSheetId="14" hidden="1">{#N/A,#N/A,FALSE,"구조2"}</definedName>
    <definedName name="wrn.구조2." localSheetId="4" hidden="1">{#N/A,#N/A,FALSE,"구조2"}</definedName>
    <definedName name="wrn.구조2." localSheetId="13" hidden="1">{#N/A,#N/A,FALSE,"구조2"}</definedName>
    <definedName name="wrn.구조2." localSheetId="28" hidden="1">{#N/A,#N/A,FALSE,"구조2"}</definedName>
    <definedName name="wrn.구조2." localSheetId="34" hidden="1">{#N/A,#N/A,FALSE,"구조2"}</definedName>
    <definedName name="wrn.구조2." localSheetId="35" hidden="1">{#N/A,#N/A,FALSE,"구조2"}</definedName>
    <definedName name="wrn.구조2." localSheetId="25" hidden="1">{#N/A,#N/A,FALSE,"구조2"}</definedName>
    <definedName name="wrn.구조2." localSheetId="41" hidden="1">{#N/A,#N/A,FALSE,"구조2"}</definedName>
    <definedName name="wrn.구조2." localSheetId="26" hidden="1">{#N/A,#N/A,FALSE,"구조2"}</definedName>
    <definedName name="wrn.구조2." localSheetId="45" hidden="1">{#N/A,#N/A,FALSE,"구조2"}</definedName>
    <definedName name="wrn.구조2." localSheetId="50" hidden="1">{#N/A,#N/A,FALSE,"구조2"}</definedName>
    <definedName name="wrn.구조2." localSheetId="29" hidden="1">{#N/A,#N/A,FALSE,"구조2"}</definedName>
    <definedName name="wrn.구조2." localSheetId="42" hidden="1">{#N/A,#N/A,FALSE,"구조2"}</definedName>
    <definedName name="wrn.구조2." hidden="1">{#N/A,#N/A,FALSE,"구조2"}</definedName>
    <definedName name="wrn.단가표지." localSheetId="38" hidden="1">{#N/A,#N/A,FALSE,"단가표지"}</definedName>
    <definedName name="wrn.단가표지." localSheetId="14" hidden="1">{#N/A,#N/A,FALSE,"단가표지"}</definedName>
    <definedName name="wrn.단가표지." localSheetId="4" hidden="1">{#N/A,#N/A,FALSE,"단가표지"}</definedName>
    <definedName name="wrn.단가표지." localSheetId="13" hidden="1">{#N/A,#N/A,FALSE,"단가표지"}</definedName>
    <definedName name="wrn.단가표지." localSheetId="28" hidden="1">{#N/A,#N/A,FALSE,"단가표지"}</definedName>
    <definedName name="wrn.단가표지." localSheetId="34" hidden="1">{#N/A,#N/A,FALSE,"단가표지"}</definedName>
    <definedName name="wrn.단가표지." localSheetId="35" hidden="1">{#N/A,#N/A,FALSE,"단가표지"}</definedName>
    <definedName name="wrn.단가표지." localSheetId="25" hidden="1">{#N/A,#N/A,FALSE,"단가표지"}</definedName>
    <definedName name="wrn.단가표지." localSheetId="41" hidden="1">{#N/A,#N/A,FALSE,"단가표지"}</definedName>
    <definedName name="wrn.단가표지." localSheetId="26" hidden="1">{#N/A,#N/A,FALSE,"단가표지"}</definedName>
    <definedName name="wrn.단가표지." localSheetId="45" hidden="1">{#N/A,#N/A,FALSE,"단가표지"}</definedName>
    <definedName name="wrn.단가표지." localSheetId="50" hidden="1">{#N/A,#N/A,FALSE,"단가표지"}</definedName>
    <definedName name="wrn.단가표지." localSheetId="29" hidden="1">{#N/A,#N/A,FALSE,"단가표지"}</definedName>
    <definedName name="wrn.단가표지." localSheetId="42" hidden="1">{#N/A,#N/A,FALSE,"단가표지"}</definedName>
    <definedName name="wrn.단가표지." hidden="1">{#N/A,#N/A,FALSE,"단가표지"}</definedName>
    <definedName name="wrn.배수1." localSheetId="38" hidden="1">{#N/A,#N/A,FALSE,"배수1"}</definedName>
    <definedName name="wrn.배수1." localSheetId="14" hidden="1">{#N/A,#N/A,FALSE,"배수1"}</definedName>
    <definedName name="wrn.배수1." localSheetId="4" hidden="1">{#N/A,#N/A,FALSE,"배수1"}</definedName>
    <definedName name="wrn.배수1." localSheetId="13" hidden="1">{#N/A,#N/A,FALSE,"배수1"}</definedName>
    <definedName name="wrn.배수1." localSheetId="28" hidden="1">{#N/A,#N/A,FALSE,"배수1"}</definedName>
    <definedName name="wrn.배수1." localSheetId="34" hidden="1">{#N/A,#N/A,FALSE,"배수1"}</definedName>
    <definedName name="wrn.배수1." localSheetId="35" hidden="1">{#N/A,#N/A,FALSE,"배수1"}</definedName>
    <definedName name="wrn.배수1." localSheetId="25" hidden="1">{#N/A,#N/A,FALSE,"배수1"}</definedName>
    <definedName name="wrn.배수1." localSheetId="41" hidden="1">{#N/A,#N/A,FALSE,"배수1"}</definedName>
    <definedName name="wrn.배수1." localSheetId="26" hidden="1">{#N/A,#N/A,FALSE,"배수1"}</definedName>
    <definedName name="wrn.배수1." localSheetId="45" hidden="1">{#N/A,#N/A,FALSE,"배수1"}</definedName>
    <definedName name="wrn.배수1." localSheetId="50" hidden="1">{#N/A,#N/A,FALSE,"배수1"}</definedName>
    <definedName name="wrn.배수1." localSheetId="29" hidden="1">{#N/A,#N/A,FALSE,"배수1"}</definedName>
    <definedName name="wrn.배수1." localSheetId="42" hidden="1">{#N/A,#N/A,FALSE,"배수1"}</definedName>
    <definedName name="wrn.배수1." hidden="1">{#N/A,#N/A,FALSE,"배수1"}</definedName>
    <definedName name="wrn.배수2." localSheetId="38" hidden="1">{#N/A,#N/A,FALSE,"배수2"}</definedName>
    <definedName name="wrn.배수2." localSheetId="14" hidden="1">{#N/A,#N/A,FALSE,"배수2"}</definedName>
    <definedName name="wrn.배수2." localSheetId="4" hidden="1">{#N/A,#N/A,FALSE,"배수2"}</definedName>
    <definedName name="wrn.배수2." localSheetId="13" hidden="1">{#N/A,#N/A,FALSE,"배수2"}</definedName>
    <definedName name="wrn.배수2." localSheetId="28" hidden="1">{#N/A,#N/A,FALSE,"배수2"}</definedName>
    <definedName name="wrn.배수2." localSheetId="34" hidden="1">{#N/A,#N/A,FALSE,"배수2"}</definedName>
    <definedName name="wrn.배수2." localSheetId="35" hidden="1">{#N/A,#N/A,FALSE,"배수2"}</definedName>
    <definedName name="wrn.배수2." localSheetId="25" hidden="1">{#N/A,#N/A,FALSE,"배수2"}</definedName>
    <definedName name="wrn.배수2." localSheetId="41" hidden="1">{#N/A,#N/A,FALSE,"배수2"}</definedName>
    <definedName name="wrn.배수2." localSheetId="26" hidden="1">{#N/A,#N/A,FALSE,"배수2"}</definedName>
    <definedName name="wrn.배수2." localSheetId="45" hidden="1">{#N/A,#N/A,FALSE,"배수2"}</definedName>
    <definedName name="wrn.배수2." localSheetId="50" hidden="1">{#N/A,#N/A,FALSE,"배수2"}</definedName>
    <definedName name="wrn.배수2." localSheetId="29" hidden="1">{#N/A,#N/A,FALSE,"배수2"}</definedName>
    <definedName name="wrn.배수2." localSheetId="42" hidden="1">{#N/A,#N/A,FALSE,"배수2"}</definedName>
    <definedName name="wrn.배수2." hidden="1">{#N/A,#N/A,FALSE,"배수2"}</definedName>
    <definedName name="wrn.부대1." localSheetId="38" hidden="1">{#N/A,#N/A,FALSE,"부대1"}</definedName>
    <definedName name="wrn.부대1." localSheetId="14" hidden="1">{#N/A,#N/A,FALSE,"부대1"}</definedName>
    <definedName name="wrn.부대1." localSheetId="4" hidden="1">{#N/A,#N/A,FALSE,"부대1"}</definedName>
    <definedName name="wrn.부대1." localSheetId="13" hidden="1">{#N/A,#N/A,FALSE,"부대1"}</definedName>
    <definedName name="wrn.부대1." localSheetId="28" hidden="1">{#N/A,#N/A,FALSE,"부대1"}</definedName>
    <definedName name="wrn.부대1." localSheetId="34" hidden="1">{#N/A,#N/A,FALSE,"부대1"}</definedName>
    <definedName name="wrn.부대1." localSheetId="35" hidden="1">{#N/A,#N/A,FALSE,"부대1"}</definedName>
    <definedName name="wrn.부대1." localSheetId="25" hidden="1">{#N/A,#N/A,FALSE,"부대1"}</definedName>
    <definedName name="wrn.부대1." localSheetId="41" hidden="1">{#N/A,#N/A,FALSE,"부대1"}</definedName>
    <definedName name="wrn.부대1." localSheetId="26" hidden="1">{#N/A,#N/A,FALSE,"부대1"}</definedName>
    <definedName name="wrn.부대1." localSheetId="45" hidden="1">{#N/A,#N/A,FALSE,"부대1"}</definedName>
    <definedName name="wrn.부대1." localSheetId="50" hidden="1">{#N/A,#N/A,FALSE,"부대1"}</definedName>
    <definedName name="wrn.부대1." localSheetId="29" hidden="1">{#N/A,#N/A,FALSE,"부대1"}</definedName>
    <definedName name="wrn.부대1." localSheetId="42" hidden="1">{#N/A,#N/A,FALSE,"부대1"}</definedName>
    <definedName name="wrn.부대1." hidden="1">{#N/A,#N/A,FALSE,"부대1"}</definedName>
    <definedName name="wrn.부대2." localSheetId="38" hidden="1">{#N/A,#N/A,FALSE,"부대2"}</definedName>
    <definedName name="wrn.부대2." localSheetId="14" hidden="1">{#N/A,#N/A,FALSE,"부대2"}</definedName>
    <definedName name="wrn.부대2." localSheetId="4" hidden="1">{#N/A,#N/A,FALSE,"부대2"}</definedName>
    <definedName name="wrn.부대2." localSheetId="13" hidden="1">{#N/A,#N/A,FALSE,"부대2"}</definedName>
    <definedName name="wrn.부대2." localSheetId="28" hidden="1">{#N/A,#N/A,FALSE,"부대2"}</definedName>
    <definedName name="wrn.부대2." localSheetId="34" hidden="1">{#N/A,#N/A,FALSE,"부대2"}</definedName>
    <definedName name="wrn.부대2." localSheetId="35" hidden="1">{#N/A,#N/A,FALSE,"부대2"}</definedName>
    <definedName name="wrn.부대2." localSheetId="25" hidden="1">{#N/A,#N/A,FALSE,"부대2"}</definedName>
    <definedName name="wrn.부대2." localSheetId="41" hidden="1">{#N/A,#N/A,FALSE,"부대2"}</definedName>
    <definedName name="wrn.부대2." localSheetId="26" hidden="1">{#N/A,#N/A,FALSE,"부대2"}</definedName>
    <definedName name="wrn.부대2." localSheetId="45" hidden="1">{#N/A,#N/A,FALSE,"부대2"}</definedName>
    <definedName name="wrn.부대2." localSheetId="50" hidden="1">{#N/A,#N/A,FALSE,"부대2"}</definedName>
    <definedName name="wrn.부대2." localSheetId="29" hidden="1">{#N/A,#N/A,FALSE,"부대2"}</definedName>
    <definedName name="wrn.부대2." localSheetId="42" hidden="1">{#N/A,#N/A,FALSE,"부대2"}</definedName>
    <definedName name="wrn.부대2." hidden="1">{#N/A,#N/A,FALSE,"부대2"}</definedName>
    <definedName name="wrn.속도." localSheetId="38" hidden="1">{#N/A,#N/A,FALSE,"속도"}</definedName>
    <definedName name="wrn.속도." localSheetId="14" hidden="1">{#N/A,#N/A,FALSE,"속도"}</definedName>
    <definedName name="wrn.속도." localSheetId="4" hidden="1">{#N/A,#N/A,FALSE,"속도"}</definedName>
    <definedName name="wrn.속도." localSheetId="13" hidden="1">{#N/A,#N/A,FALSE,"속도"}</definedName>
    <definedName name="wrn.속도." localSheetId="28" hidden="1">{#N/A,#N/A,FALSE,"속도"}</definedName>
    <definedName name="wrn.속도." localSheetId="34" hidden="1">{#N/A,#N/A,FALSE,"속도"}</definedName>
    <definedName name="wrn.속도." localSheetId="35" hidden="1">{#N/A,#N/A,FALSE,"속도"}</definedName>
    <definedName name="wrn.속도." localSheetId="25" hidden="1">{#N/A,#N/A,FALSE,"속도"}</definedName>
    <definedName name="wrn.속도." localSheetId="41" hidden="1">{#N/A,#N/A,FALSE,"속도"}</definedName>
    <definedName name="wrn.속도." localSheetId="26" hidden="1">{#N/A,#N/A,FALSE,"속도"}</definedName>
    <definedName name="wrn.속도." localSheetId="45" hidden="1">{#N/A,#N/A,FALSE,"속도"}</definedName>
    <definedName name="wrn.속도." localSheetId="50" hidden="1">{#N/A,#N/A,FALSE,"속도"}</definedName>
    <definedName name="wrn.속도." localSheetId="29" hidden="1">{#N/A,#N/A,FALSE,"속도"}</definedName>
    <definedName name="wrn.속도." localSheetId="42" hidden="1">{#N/A,#N/A,FALSE,"속도"}</definedName>
    <definedName name="wrn.속도." hidden="1">{#N/A,#N/A,FALSE,"속도"}</definedName>
    <definedName name="wrn.운반시간." localSheetId="38" hidden="1">{#N/A,#N/A,FALSE,"운반시간"}</definedName>
    <definedName name="wrn.운반시간." localSheetId="14" hidden="1">{#N/A,#N/A,FALSE,"운반시간"}</definedName>
    <definedName name="wrn.운반시간." localSheetId="4" hidden="1">{#N/A,#N/A,FALSE,"운반시간"}</definedName>
    <definedName name="wrn.운반시간." localSheetId="13" hidden="1">{#N/A,#N/A,FALSE,"운반시간"}</definedName>
    <definedName name="wrn.운반시간." localSheetId="28" hidden="1">{#N/A,#N/A,FALSE,"운반시간"}</definedName>
    <definedName name="wrn.운반시간." localSheetId="34" hidden="1">{#N/A,#N/A,FALSE,"운반시간"}</definedName>
    <definedName name="wrn.운반시간." localSheetId="35" hidden="1">{#N/A,#N/A,FALSE,"운반시간"}</definedName>
    <definedName name="wrn.운반시간." localSheetId="25" hidden="1">{#N/A,#N/A,FALSE,"운반시간"}</definedName>
    <definedName name="wrn.운반시간." localSheetId="41" hidden="1">{#N/A,#N/A,FALSE,"운반시간"}</definedName>
    <definedName name="wrn.운반시간." localSheetId="26" hidden="1">{#N/A,#N/A,FALSE,"운반시간"}</definedName>
    <definedName name="wrn.운반시간." localSheetId="45" hidden="1">{#N/A,#N/A,FALSE,"운반시간"}</definedName>
    <definedName name="wrn.운반시간." localSheetId="50" hidden="1">{#N/A,#N/A,FALSE,"운반시간"}</definedName>
    <definedName name="wrn.운반시간." localSheetId="29" hidden="1">{#N/A,#N/A,FALSE,"운반시간"}</definedName>
    <definedName name="wrn.운반시간." localSheetId="42" hidden="1">{#N/A,#N/A,FALSE,"운반시간"}</definedName>
    <definedName name="wrn.운반시간." hidden="1">{#N/A,#N/A,FALSE,"운반시간"}</definedName>
    <definedName name="wrn.이정표." localSheetId="38" hidden="1">{#N/A,#N/A,FALSE,"이정표"}</definedName>
    <definedName name="wrn.이정표." localSheetId="14" hidden="1">{#N/A,#N/A,FALSE,"이정표"}</definedName>
    <definedName name="wrn.이정표." localSheetId="4" hidden="1">{#N/A,#N/A,FALSE,"이정표"}</definedName>
    <definedName name="wrn.이정표." localSheetId="13" hidden="1">{#N/A,#N/A,FALSE,"이정표"}</definedName>
    <definedName name="wrn.이정표." localSheetId="28" hidden="1">{#N/A,#N/A,FALSE,"이정표"}</definedName>
    <definedName name="wrn.이정표." localSheetId="34" hidden="1">{#N/A,#N/A,FALSE,"이정표"}</definedName>
    <definedName name="wrn.이정표." localSheetId="35" hidden="1">{#N/A,#N/A,FALSE,"이정표"}</definedName>
    <definedName name="wrn.이정표." localSheetId="25" hidden="1">{#N/A,#N/A,FALSE,"이정표"}</definedName>
    <definedName name="wrn.이정표." localSheetId="41" hidden="1">{#N/A,#N/A,FALSE,"이정표"}</definedName>
    <definedName name="wrn.이정표." localSheetId="26" hidden="1">{#N/A,#N/A,FALSE,"이정표"}</definedName>
    <definedName name="wrn.이정표." localSheetId="45" hidden="1">{#N/A,#N/A,FALSE,"이정표"}</definedName>
    <definedName name="wrn.이정표." localSheetId="50" hidden="1">{#N/A,#N/A,FALSE,"이정표"}</definedName>
    <definedName name="wrn.이정표." localSheetId="29" hidden="1">{#N/A,#N/A,FALSE,"이정표"}</definedName>
    <definedName name="wrn.이정표." localSheetId="42" hidden="1">{#N/A,#N/A,FALSE,"이정표"}</definedName>
    <definedName name="wrn.이정표." hidden="1">{#N/A,#N/A,FALSE,"이정표"}</definedName>
    <definedName name="wrn.조골재." localSheetId="38" hidden="1">{#N/A,#N/A,FALSE,"조골재"}</definedName>
    <definedName name="wrn.조골재." localSheetId="14" hidden="1">{#N/A,#N/A,FALSE,"조골재"}</definedName>
    <definedName name="wrn.조골재." localSheetId="4" hidden="1">{#N/A,#N/A,FALSE,"조골재"}</definedName>
    <definedName name="wrn.조골재." localSheetId="13" hidden="1">{#N/A,#N/A,FALSE,"조골재"}</definedName>
    <definedName name="wrn.조골재." localSheetId="28" hidden="1">{#N/A,#N/A,FALSE,"조골재"}</definedName>
    <definedName name="wrn.조골재." localSheetId="34" hidden="1">{#N/A,#N/A,FALSE,"조골재"}</definedName>
    <definedName name="wrn.조골재." localSheetId="35" hidden="1">{#N/A,#N/A,FALSE,"조골재"}</definedName>
    <definedName name="wrn.조골재." localSheetId="25" hidden="1">{#N/A,#N/A,FALSE,"조골재"}</definedName>
    <definedName name="wrn.조골재." localSheetId="41" hidden="1">{#N/A,#N/A,FALSE,"조골재"}</definedName>
    <definedName name="wrn.조골재." localSheetId="26" hidden="1">{#N/A,#N/A,FALSE,"조골재"}</definedName>
    <definedName name="wrn.조골재." localSheetId="45" hidden="1">{#N/A,#N/A,FALSE,"조골재"}</definedName>
    <definedName name="wrn.조골재." localSheetId="50" hidden="1">{#N/A,#N/A,FALSE,"조골재"}</definedName>
    <definedName name="wrn.조골재." localSheetId="29" hidden="1">{#N/A,#N/A,FALSE,"조골재"}</definedName>
    <definedName name="wrn.조골재." localSheetId="42" hidden="1">{#N/A,#N/A,FALSE,"조골재"}</definedName>
    <definedName name="wrn.조골재." hidden="1">{#N/A,#N/A,FALSE,"조골재"}</definedName>
    <definedName name="wrn.토공1." localSheetId="38" hidden="1">{#N/A,#N/A,FALSE,"구조1"}</definedName>
    <definedName name="wrn.토공1." localSheetId="14" hidden="1">{#N/A,#N/A,FALSE,"구조1"}</definedName>
    <definedName name="wrn.토공1." localSheetId="4" hidden="1">{#N/A,#N/A,FALSE,"구조1"}</definedName>
    <definedName name="wrn.토공1." localSheetId="13" hidden="1">{#N/A,#N/A,FALSE,"구조1"}</definedName>
    <definedName name="wrn.토공1." localSheetId="28" hidden="1">{#N/A,#N/A,FALSE,"구조1"}</definedName>
    <definedName name="wrn.토공1." localSheetId="34" hidden="1">{#N/A,#N/A,FALSE,"구조1"}</definedName>
    <definedName name="wrn.토공1." localSheetId="35" hidden="1">{#N/A,#N/A,FALSE,"구조1"}</definedName>
    <definedName name="wrn.토공1." localSheetId="25" hidden="1">{#N/A,#N/A,FALSE,"구조1"}</definedName>
    <definedName name="wrn.토공1." localSheetId="41" hidden="1">{#N/A,#N/A,FALSE,"구조1"}</definedName>
    <definedName name="wrn.토공1." localSheetId="26" hidden="1">{#N/A,#N/A,FALSE,"구조1"}</definedName>
    <definedName name="wrn.토공1." localSheetId="45" hidden="1">{#N/A,#N/A,FALSE,"구조1"}</definedName>
    <definedName name="wrn.토공1." localSheetId="50" hidden="1">{#N/A,#N/A,FALSE,"구조1"}</definedName>
    <definedName name="wrn.토공1." localSheetId="29" hidden="1">{#N/A,#N/A,FALSE,"구조1"}</definedName>
    <definedName name="wrn.토공1." localSheetId="42" hidden="1">{#N/A,#N/A,FALSE,"구조1"}</definedName>
    <definedName name="wrn.토공1." hidden="1">{#N/A,#N/A,FALSE,"구조1"}</definedName>
    <definedName name="wrn.토공2." localSheetId="38" hidden="1">{#N/A,#N/A,FALSE,"토공2"}</definedName>
    <definedName name="wrn.토공2." localSheetId="14" hidden="1">{#N/A,#N/A,FALSE,"토공2"}</definedName>
    <definedName name="wrn.토공2." localSheetId="4" hidden="1">{#N/A,#N/A,FALSE,"토공2"}</definedName>
    <definedName name="wrn.토공2." localSheetId="13" hidden="1">{#N/A,#N/A,FALSE,"토공2"}</definedName>
    <definedName name="wrn.토공2." localSheetId="28" hidden="1">{#N/A,#N/A,FALSE,"토공2"}</definedName>
    <definedName name="wrn.토공2." localSheetId="34" hidden="1">{#N/A,#N/A,FALSE,"토공2"}</definedName>
    <definedName name="wrn.토공2." localSheetId="35" hidden="1">{#N/A,#N/A,FALSE,"토공2"}</definedName>
    <definedName name="wrn.토공2." localSheetId="25" hidden="1">{#N/A,#N/A,FALSE,"토공2"}</definedName>
    <definedName name="wrn.토공2." localSheetId="41" hidden="1">{#N/A,#N/A,FALSE,"토공2"}</definedName>
    <definedName name="wrn.토공2." localSheetId="26" hidden="1">{#N/A,#N/A,FALSE,"토공2"}</definedName>
    <definedName name="wrn.토공2." localSheetId="45" hidden="1">{#N/A,#N/A,FALSE,"토공2"}</definedName>
    <definedName name="wrn.토공2." localSheetId="50" hidden="1">{#N/A,#N/A,FALSE,"토공2"}</definedName>
    <definedName name="wrn.토공2." localSheetId="29" hidden="1">{#N/A,#N/A,FALSE,"토공2"}</definedName>
    <definedName name="wrn.토공2." localSheetId="42" hidden="1">{#N/A,#N/A,FALSE,"토공2"}</definedName>
    <definedName name="wrn.토공2." hidden="1">{#N/A,#N/A,FALSE,"토공2"}</definedName>
    <definedName name="wrn.포장1." localSheetId="38" hidden="1">{#N/A,#N/A,FALSE,"포장1";#N/A,#N/A,FALSE,"포장1"}</definedName>
    <definedName name="wrn.포장1." localSheetId="14" hidden="1">{#N/A,#N/A,FALSE,"포장1";#N/A,#N/A,FALSE,"포장1"}</definedName>
    <definedName name="wrn.포장1." localSheetId="4" hidden="1">{#N/A,#N/A,FALSE,"포장1";#N/A,#N/A,FALSE,"포장1"}</definedName>
    <definedName name="wrn.포장1." localSheetId="13" hidden="1">{#N/A,#N/A,FALSE,"포장1";#N/A,#N/A,FALSE,"포장1"}</definedName>
    <definedName name="wrn.포장1." localSheetId="28" hidden="1">{#N/A,#N/A,FALSE,"포장1";#N/A,#N/A,FALSE,"포장1"}</definedName>
    <definedName name="wrn.포장1." localSheetId="34" hidden="1">{#N/A,#N/A,FALSE,"포장1";#N/A,#N/A,FALSE,"포장1"}</definedName>
    <definedName name="wrn.포장1." localSheetId="35" hidden="1">{#N/A,#N/A,FALSE,"포장1";#N/A,#N/A,FALSE,"포장1"}</definedName>
    <definedName name="wrn.포장1." localSheetId="25" hidden="1">{#N/A,#N/A,FALSE,"포장1";#N/A,#N/A,FALSE,"포장1"}</definedName>
    <definedName name="wrn.포장1." localSheetId="41" hidden="1">{#N/A,#N/A,FALSE,"포장1";#N/A,#N/A,FALSE,"포장1"}</definedName>
    <definedName name="wrn.포장1." localSheetId="26" hidden="1">{#N/A,#N/A,FALSE,"포장1";#N/A,#N/A,FALSE,"포장1"}</definedName>
    <definedName name="wrn.포장1." localSheetId="45" hidden="1">{#N/A,#N/A,FALSE,"포장1";#N/A,#N/A,FALSE,"포장1"}</definedName>
    <definedName name="wrn.포장1." localSheetId="50" hidden="1">{#N/A,#N/A,FALSE,"포장1";#N/A,#N/A,FALSE,"포장1"}</definedName>
    <definedName name="wrn.포장1." localSheetId="29" hidden="1">{#N/A,#N/A,FALSE,"포장1";#N/A,#N/A,FALSE,"포장1"}</definedName>
    <definedName name="wrn.포장1." localSheetId="42" hidden="1">{#N/A,#N/A,FALSE,"포장1";#N/A,#N/A,FALSE,"포장1"}</definedName>
    <definedName name="wrn.포장1." hidden="1">{#N/A,#N/A,FALSE,"포장1";#N/A,#N/A,FALSE,"포장1"}</definedName>
    <definedName name="wrn.포장2." localSheetId="38" hidden="1">{#N/A,#N/A,FALSE,"포장2"}</definedName>
    <definedName name="wrn.포장2." localSheetId="14" hidden="1">{#N/A,#N/A,FALSE,"포장2"}</definedName>
    <definedName name="wrn.포장2." localSheetId="4" hidden="1">{#N/A,#N/A,FALSE,"포장2"}</definedName>
    <definedName name="wrn.포장2." localSheetId="13" hidden="1">{#N/A,#N/A,FALSE,"포장2"}</definedName>
    <definedName name="wrn.포장2." localSheetId="28" hidden="1">{#N/A,#N/A,FALSE,"포장2"}</definedName>
    <definedName name="wrn.포장2." localSheetId="34" hidden="1">{#N/A,#N/A,FALSE,"포장2"}</definedName>
    <definedName name="wrn.포장2." localSheetId="35" hidden="1">{#N/A,#N/A,FALSE,"포장2"}</definedName>
    <definedName name="wrn.포장2." localSheetId="25" hidden="1">{#N/A,#N/A,FALSE,"포장2"}</definedName>
    <definedName name="wrn.포장2." localSheetId="41" hidden="1">{#N/A,#N/A,FALSE,"포장2"}</definedName>
    <definedName name="wrn.포장2." localSheetId="26" hidden="1">{#N/A,#N/A,FALSE,"포장2"}</definedName>
    <definedName name="wrn.포장2." localSheetId="45" hidden="1">{#N/A,#N/A,FALSE,"포장2"}</definedName>
    <definedName name="wrn.포장2." localSheetId="50" hidden="1">{#N/A,#N/A,FALSE,"포장2"}</definedName>
    <definedName name="wrn.포장2." localSheetId="29" hidden="1">{#N/A,#N/A,FALSE,"포장2"}</definedName>
    <definedName name="wrn.포장2." localSheetId="42" hidden="1">{#N/A,#N/A,FALSE,"포장2"}</definedName>
    <definedName name="wrn.포장2." hidden="1">{#N/A,#N/A,FALSE,"포장2"}</definedName>
    <definedName name="wrn.포장단가." localSheetId="38" hidden="1">{#N/A,#N/A,FALSE,"포장단가"}</definedName>
    <definedName name="wrn.포장단가." localSheetId="14" hidden="1">{#N/A,#N/A,FALSE,"포장단가"}</definedName>
    <definedName name="wrn.포장단가." localSheetId="4" hidden="1">{#N/A,#N/A,FALSE,"포장단가"}</definedName>
    <definedName name="wrn.포장단가." localSheetId="13" hidden="1">{#N/A,#N/A,FALSE,"포장단가"}</definedName>
    <definedName name="wrn.포장단가." localSheetId="28" hidden="1">{#N/A,#N/A,FALSE,"포장단가"}</definedName>
    <definedName name="wrn.포장단가." localSheetId="34" hidden="1">{#N/A,#N/A,FALSE,"포장단가"}</definedName>
    <definedName name="wrn.포장단가." localSheetId="35" hidden="1">{#N/A,#N/A,FALSE,"포장단가"}</definedName>
    <definedName name="wrn.포장단가." localSheetId="25" hidden="1">{#N/A,#N/A,FALSE,"포장단가"}</definedName>
    <definedName name="wrn.포장단가." localSheetId="41" hidden="1">{#N/A,#N/A,FALSE,"포장단가"}</definedName>
    <definedName name="wrn.포장단가." localSheetId="26" hidden="1">{#N/A,#N/A,FALSE,"포장단가"}</definedName>
    <definedName name="wrn.포장단가." localSheetId="45" hidden="1">{#N/A,#N/A,FALSE,"포장단가"}</definedName>
    <definedName name="wrn.포장단가." localSheetId="50" hidden="1">{#N/A,#N/A,FALSE,"포장단가"}</definedName>
    <definedName name="wrn.포장단가." localSheetId="29" hidden="1">{#N/A,#N/A,FALSE,"포장단가"}</definedName>
    <definedName name="wrn.포장단가." localSheetId="42" hidden="1">{#N/A,#N/A,FALSE,"포장단가"}</definedName>
    <definedName name="wrn.포장단가." hidden="1">{#N/A,#N/A,FALSE,"포장단가"}</definedName>
    <definedName name="wrn.표지목차." localSheetId="38" hidden="1">{#N/A,#N/A,FALSE,"표지목차"}</definedName>
    <definedName name="wrn.표지목차." localSheetId="14" hidden="1">{#N/A,#N/A,FALSE,"표지목차"}</definedName>
    <definedName name="wrn.표지목차." localSheetId="4" hidden="1">{#N/A,#N/A,FALSE,"표지목차"}</definedName>
    <definedName name="wrn.표지목차." localSheetId="13" hidden="1">{#N/A,#N/A,FALSE,"표지목차"}</definedName>
    <definedName name="wrn.표지목차." localSheetId="28" hidden="1">{#N/A,#N/A,FALSE,"표지목차"}</definedName>
    <definedName name="wrn.표지목차." localSheetId="34" hidden="1">{#N/A,#N/A,FALSE,"표지목차"}</definedName>
    <definedName name="wrn.표지목차." localSheetId="35" hidden="1">{#N/A,#N/A,FALSE,"표지목차"}</definedName>
    <definedName name="wrn.표지목차." localSheetId="25" hidden="1">{#N/A,#N/A,FALSE,"표지목차"}</definedName>
    <definedName name="wrn.표지목차." localSheetId="41" hidden="1">{#N/A,#N/A,FALSE,"표지목차"}</definedName>
    <definedName name="wrn.표지목차." localSheetId="26" hidden="1">{#N/A,#N/A,FALSE,"표지목차"}</definedName>
    <definedName name="wrn.표지목차." localSheetId="45" hidden="1">{#N/A,#N/A,FALSE,"표지목차"}</definedName>
    <definedName name="wrn.표지목차." localSheetId="50" hidden="1">{#N/A,#N/A,FALSE,"표지목차"}</definedName>
    <definedName name="wrn.표지목차." localSheetId="29" hidden="1">{#N/A,#N/A,FALSE,"표지목차"}</definedName>
    <definedName name="wrn.표지목차." localSheetId="42" hidden="1">{#N/A,#N/A,FALSE,"표지목차"}</definedName>
    <definedName name="wrn.표지목차." hidden="1">{#N/A,#N/A,FALSE,"표지목차"}</definedName>
    <definedName name="wrn.현장._.NCR._.분석." localSheetId="38" hidden="1">{#N/A,#N/A,FALSE,"현장 NCR 분석";#N/A,#N/A,FALSE,"현장품질감사";#N/A,#N/A,FALSE,"현장품질감사"}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4" hidden="1">{#N/A,#N/A,FALSE,"현장 NCR 분석";#N/A,#N/A,FALSE,"현장품질감사";#N/A,#N/A,FALSE,"현장품질감사"}</definedName>
    <definedName name="wrn.현장._.NCR._.분석." localSheetId="13" hidden="1">{#N/A,#N/A,FALSE,"현장 NCR 분석";#N/A,#N/A,FALSE,"현장품질감사";#N/A,#N/A,FALSE,"현장품질감사"}</definedName>
    <definedName name="wrn.현장._.NCR._.분석." localSheetId="28" hidden="1">{#N/A,#N/A,FALSE,"현장 NCR 분석";#N/A,#N/A,FALSE,"현장품질감사";#N/A,#N/A,FALSE,"현장품질감사"}</definedName>
    <definedName name="wrn.현장._.NCR._.분석." localSheetId="34" hidden="1">{#N/A,#N/A,FALSE,"현장 NCR 분석";#N/A,#N/A,FALSE,"현장품질감사";#N/A,#N/A,FALSE,"현장품질감사"}</definedName>
    <definedName name="wrn.현장._.NCR._.분석." localSheetId="35" hidden="1">{#N/A,#N/A,FALSE,"현장 NCR 분석";#N/A,#N/A,FALSE,"현장품질감사";#N/A,#N/A,FALSE,"현장품질감사"}</definedName>
    <definedName name="wrn.현장._.NCR._.분석." localSheetId="25" hidden="1">{#N/A,#N/A,FALSE,"현장 NCR 분석";#N/A,#N/A,FALSE,"현장품질감사";#N/A,#N/A,FALSE,"현장품질감사"}</definedName>
    <definedName name="wrn.현장._.NCR._.분석." localSheetId="41" hidden="1">{#N/A,#N/A,FALSE,"현장 NCR 분석";#N/A,#N/A,FALSE,"현장품질감사";#N/A,#N/A,FALSE,"현장품질감사"}</definedName>
    <definedName name="wrn.현장._.NCR._.분석." localSheetId="26" hidden="1">{#N/A,#N/A,FALSE,"현장 NCR 분석";#N/A,#N/A,FALSE,"현장품질감사";#N/A,#N/A,FALSE,"현장품질감사"}</definedName>
    <definedName name="wrn.현장._.NCR._.분석." localSheetId="45" hidden="1">{#N/A,#N/A,FALSE,"현장 NCR 분석";#N/A,#N/A,FALSE,"현장품질감사";#N/A,#N/A,FALSE,"현장품질감사"}</definedName>
    <definedName name="wrn.현장._.NCR._.분석." localSheetId="50" hidden="1">{#N/A,#N/A,FALSE,"현장 NCR 분석";#N/A,#N/A,FALSE,"현장품질감사";#N/A,#N/A,FALSE,"현장품질감사"}</definedName>
    <definedName name="wrn.현장._.NCR._.분석." localSheetId="29" hidden="1">{#N/A,#N/A,FALSE,"현장 NCR 분석";#N/A,#N/A,FALSE,"현장품질감사";#N/A,#N/A,FALSE,"현장품질감사"}</definedName>
    <definedName name="wrn.현장._.NCR._.분석." localSheetId="42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38" hidden="1">{#N/A,#N/A,FALSE,"혼합골재"}</definedName>
    <definedName name="wrn.혼합골재." localSheetId="14" hidden="1">{#N/A,#N/A,FALSE,"혼합골재"}</definedName>
    <definedName name="wrn.혼합골재." localSheetId="4" hidden="1">{#N/A,#N/A,FALSE,"혼합골재"}</definedName>
    <definedName name="wrn.혼합골재." localSheetId="13" hidden="1">{#N/A,#N/A,FALSE,"혼합골재"}</definedName>
    <definedName name="wrn.혼합골재." localSheetId="28" hidden="1">{#N/A,#N/A,FALSE,"혼합골재"}</definedName>
    <definedName name="wrn.혼합골재." localSheetId="34" hidden="1">{#N/A,#N/A,FALSE,"혼합골재"}</definedName>
    <definedName name="wrn.혼합골재." localSheetId="35" hidden="1">{#N/A,#N/A,FALSE,"혼합골재"}</definedName>
    <definedName name="wrn.혼합골재." localSheetId="25" hidden="1">{#N/A,#N/A,FALSE,"혼합골재"}</definedName>
    <definedName name="wrn.혼합골재." localSheetId="41" hidden="1">{#N/A,#N/A,FALSE,"혼합골재"}</definedName>
    <definedName name="wrn.혼합골재." localSheetId="26" hidden="1">{#N/A,#N/A,FALSE,"혼합골재"}</definedName>
    <definedName name="wrn.혼합골재." localSheetId="45" hidden="1">{#N/A,#N/A,FALSE,"혼합골재"}</definedName>
    <definedName name="wrn.혼합골재." localSheetId="50" hidden="1">{#N/A,#N/A,FALSE,"혼합골재"}</definedName>
    <definedName name="wrn.혼합골재." localSheetId="29" hidden="1">{#N/A,#N/A,FALSE,"혼합골재"}</definedName>
    <definedName name="wrn.혼합골재." localSheetId="42" hidden="1">{#N/A,#N/A,FALSE,"혼합골재"}</definedName>
    <definedName name="wrn.혼합골재." hidden="1">{#N/A,#N/A,FALSE,"혼합골재"}</definedName>
    <definedName name="WS" localSheetId="4">[13]법면블럭!#REF!</definedName>
    <definedName name="WS" localSheetId="13">[13]법면블럭!#REF!</definedName>
    <definedName name="WS" localSheetId="28">#REF!</definedName>
    <definedName name="WS" localSheetId="35">#REF!</definedName>
    <definedName name="WS" localSheetId="40">#REF!</definedName>
    <definedName name="WS" localSheetId="25">#REF!</definedName>
    <definedName name="WS" localSheetId="26">[14]법면블럭!#REF!</definedName>
    <definedName name="WS" localSheetId="44">#REF!</definedName>
    <definedName name="WS" localSheetId="42">#REF!</definedName>
    <definedName name="WS">#REF!</definedName>
    <definedName name="WSO" localSheetId="4">[13]법면블럭!#REF!</definedName>
    <definedName name="WSO" localSheetId="13">[13]법면블럭!#REF!</definedName>
    <definedName name="WSO" localSheetId="35">#REF!</definedName>
    <definedName name="WSO" localSheetId="40">#REF!</definedName>
    <definedName name="WSO" localSheetId="25">#REF!</definedName>
    <definedName name="WSO" localSheetId="26">[14]법면블럭!#REF!</definedName>
    <definedName name="WSO" localSheetId="44">#REF!</definedName>
    <definedName name="WSO" localSheetId="42">#REF!</definedName>
    <definedName name="WSO">#REF!</definedName>
    <definedName name="WST" localSheetId="4">[13]법면블럭!#REF!</definedName>
    <definedName name="WST" localSheetId="13">[13]법면블럭!#REF!</definedName>
    <definedName name="WST" localSheetId="35">#REF!</definedName>
    <definedName name="WST" localSheetId="40">#REF!</definedName>
    <definedName name="WST" localSheetId="25">#REF!</definedName>
    <definedName name="WST" localSheetId="26">[14]법면블럭!#REF!</definedName>
    <definedName name="WST" localSheetId="44">#REF!</definedName>
    <definedName name="WST" localSheetId="42">#REF!</definedName>
    <definedName name="WST">#REF!</definedName>
    <definedName name="Ws삼" localSheetId="4">[13]법면블럭!#REF!</definedName>
    <definedName name="Ws삼" localSheetId="13">[13]법면블럭!#REF!</definedName>
    <definedName name="Ws삼" localSheetId="35">#REF!</definedName>
    <definedName name="Ws삼" localSheetId="40">#REF!</definedName>
    <definedName name="Ws삼" localSheetId="25">#REF!</definedName>
    <definedName name="Ws삼" localSheetId="26">[14]법면블럭!#REF!</definedName>
    <definedName name="Ws삼" localSheetId="44">#REF!</definedName>
    <definedName name="Ws삼" localSheetId="42">#REF!</definedName>
    <definedName name="Ws삼">#REF!</definedName>
    <definedName name="Ws이" localSheetId="4">[13]법면블럭!#REF!</definedName>
    <definedName name="Ws이" localSheetId="13">[13]법면블럭!#REF!</definedName>
    <definedName name="Ws이" localSheetId="35">#REF!</definedName>
    <definedName name="Ws이" localSheetId="40">#REF!</definedName>
    <definedName name="Ws이" localSheetId="25">#REF!</definedName>
    <definedName name="Ws이" localSheetId="26">[14]법면블럭!#REF!</definedName>
    <definedName name="Ws이" localSheetId="44">#REF!</definedName>
    <definedName name="Ws이" localSheetId="42">#REF!</definedName>
    <definedName name="Ws이">#REF!</definedName>
    <definedName name="Ws일" localSheetId="4">[13]법면블럭!#REF!</definedName>
    <definedName name="Ws일" localSheetId="13">[13]법면블럭!#REF!</definedName>
    <definedName name="Ws일" localSheetId="35">#REF!</definedName>
    <definedName name="Ws일" localSheetId="40">#REF!</definedName>
    <definedName name="Ws일" localSheetId="25">#REF!</definedName>
    <definedName name="Ws일" localSheetId="26">[14]법면블럭!#REF!</definedName>
    <definedName name="Ws일" localSheetId="44">#REF!</definedName>
    <definedName name="Ws일" localSheetId="42">#REF!</definedName>
    <definedName name="Ws일">#REF!</definedName>
    <definedName name="wtvegrh" localSheetId="38" hidden="1">{#N/A,#N/A,FALSE,"포장2"}</definedName>
    <definedName name="wtvegrh" localSheetId="14" hidden="1">{#N/A,#N/A,FALSE,"포장2"}</definedName>
    <definedName name="wtvegrh" localSheetId="4" hidden="1">{#N/A,#N/A,FALSE,"포장2"}</definedName>
    <definedName name="wtvegrh" localSheetId="13" hidden="1">{#N/A,#N/A,FALSE,"포장2"}</definedName>
    <definedName name="wtvegrh" localSheetId="28" hidden="1">{#N/A,#N/A,FALSE,"포장2"}</definedName>
    <definedName name="wtvegrh" localSheetId="34" hidden="1">{#N/A,#N/A,FALSE,"포장2"}</definedName>
    <definedName name="wtvegrh" localSheetId="35" hidden="1">{#N/A,#N/A,FALSE,"포장2"}</definedName>
    <definedName name="wtvegrh" localSheetId="25" hidden="1">{#N/A,#N/A,FALSE,"포장2"}</definedName>
    <definedName name="wtvegrh" localSheetId="41" hidden="1">{#N/A,#N/A,FALSE,"포장2"}</definedName>
    <definedName name="wtvegrh" localSheetId="26" hidden="1">{#N/A,#N/A,FALSE,"포장2"}</definedName>
    <definedName name="wtvegrh" localSheetId="45" hidden="1">{#N/A,#N/A,FALSE,"포장2"}</definedName>
    <definedName name="wtvegrh" localSheetId="50" hidden="1">{#N/A,#N/A,FALSE,"포장2"}</definedName>
    <definedName name="wtvegrh" localSheetId="29" hidden="1">{#N/A,#N/A,FALSE,"포장2"}</definedName>
    <definedName name="wtvegrh" localSheetId="42" hidden="1">{#N/A,#N/A,FALSE,"포장2"}</definedName>
    <definedName name="wtvegrh" hidden="1">{#N/A,#N/A,FALSE,"포장2"}</definedName>
    <definedName name="wvyh" localSheetId="38" hidden="1">{#N/A,#N/A,FALSE,"혼합골재"}</definedName>
    <definedName name="wvyh" localSheetId="14" hidden="1">{#N/A,#N/A,FALSE,"혼합골재"}</definedName>
    <definedName name="wvyh" localSheetId="4" hidden="1">{#N/A,#N/A,FALSE,"혼합골재"}</definedName>
    <definedName name="wvyh" localSheetId="13" hidden="1">{#N/A,#N/A,FALSE,"혼합골재"}</definedName>
    <definedName name="wvyh" localSheetId="28" hidden="1">{#N/A,#N/A,FALSE,"혼합골재"}</definedName>
    <definedName name="wvyh" localSheetId="34" hidden="1">{#N/A,#N/A,FALSE,"혼합골재"}</definedName>
    <definedName name="wvyh" localSheetId="35" hidden="1">{#N/A,#N/A,FALSE,"혼합골재"}</definedName>
    <definedName name="wvyh" localSheetId="25" hidden="1">{#N/A,#N/A,FALSE,"혼합골재"}</definedName>
    <definedName name="wvyh" localSheetId="41" hidden="1">{#N/A,#N/A,FALSE,"혼합골재"}</definedName>
    <definedName name="wvyh" localSheetId="26" hidden="1">{#N/A,#N/A,FALSE,"혼합골재"}</definedName>
    <definedName name="wvyh" localSheetId="45" hidden="1">{#N/A,#N/A,FALSE,"혼합골재"}</definedName>
    <definedName name="wvyh" localSheetId="50" hidden="1">{#N/A,#N/A,FALSE,"혼합골재"}</definedName>
    <definedName name="wvyh" localSheetId="29" hidden="1">{#N/A,#N/A,FALSE,"혼합골재"}</definedName>
    <definedName name="wvyh" localSheetId="42" hidden="1">{#N/A,#N/A,FALSE,"혼합골재"}</definedName>
    <definedName name="wvyh" hidden="1">{#N/A,#N/A,FALSE,"혼합골재"}</definedName>
    <definedName name="WW" localSheetId="14">#REF!</definedName>
    <definedName name="WW" localSheetId="4">#REF!</definedName>
    <definedName name="WW" localSheetId="13">#REF!</definedName>
    <definedName name="WW" localSheetId="28">#REF!</definedName>
    <definedName name="WW" localSheetId="34">#REF!</definedName>
    <definedName name="WW" localSheetId="35">#REF!</definedName>
    <definedName name="WW" localSheetId="46">#REF!</definedName>
    <definedName name="WW" localSheetId="40">#REF!</definedName>
    <definedName name="WW" localSheetId="25">#REF!</definedName>
    <definedName name="WW" localSheetId="26">#REF!</definedName>
    <definedName name="WW" localSheetId="44">#REF!</definedName>
    <definedName name="WW" localSheetId="50">#REF!</definedName>
    <definedName name="WW" localSheetId="42">#REF!</definedName>
    <definedName name="WW">#REF!</definedName>
    <definedName name="www" localSheetId="28">'[56]골막이(야매)'!$A$1</definedName>
    <definedName name="www" localSheetId="26">'[55]골막이(야매)'!$A$1</definedName>
    <definedName name="www" localSheetId="2">'[57]골막이(야매)'!$A$1</definedName>
    <definedName name="www" localSheetId="42">'[56]골막이(야매)'!$A$1</definedName>
    <definedName name="www">'[56]골막이(야매)'!$A$1</definedName>
    <definedName name="WWWW" localSheetId="4">#REF!</definedName>
    <definedName name="WWWW" localSheetId="13">#REF!</definedName>
    <definedName name="WWWW" localSheetId="28">#REF!</definedName>
    <definedName name="WWWW" localSheetId="34">#REF!</definedName>
    <definedName name="WWWW" localSheetId="35">#REF!</definedName>
    <definedName name="WWWW" localSheetId="46">#REF!</definedName>
    <definedName name="WWWW" localSheetId="40">#REF!</definedName>
    <definedName name="WWWW" localSheetId="25">#REF!</definedName>
    <definedName name="WWWW" localSheetId="26">#REF!</definedName>
    <definedName name="WWWW" localSheetId="44">#REF!</definedName>
    <definedName name="WWWW" localSheetId="45">#REF!</definedName>
    <definedName name="WWWW" localSheetId="50">#REF!</definedName>
    <definedName name="WWWW" localSheetId="42">#REF!</definedName>
    <definedName name="WWWW">#REF!</definedName>
    <definedName name="x" localSheetId="38">BlankMacro1</definedName>
    <definedName name="x" localSheetId="19">BlankMacro1</definedName>
    <definedName name="x" localSheetId="20">BlankMacro1</definedName>
    <definedName name="x" localSheetId="14">BlankMacro1</definedName>
    <definedName name="x" localSheetId="4">BlankMacro1</definedName>
    <definedName name="x" localSheetId="13">BlankMacro1</definedName>
    <definedName name="x" localSheetId="28">BlankMacro1</definedName>
    <definedName name="x" localSheetId="34">BlankMacro1</definedName>
    <definedName name="x" localSheetId="35">BlankMacro1</definedName>
    <definedName name="x" localSheetId="23">BlankMacro1</definedName>
    <definedName name="x" localSheetId="46">BlankMacro1</definedName>
    <definedName name="x" localSheetId="40">BlankMacro1</definedName>
    <definedName name="x" localSheetId="3">BlankMacro1</definedName>
    <definedName name="x" localSheetId="12">BlankMacro1</definedName>
    <definedName name="x" localSheetId="15">BlankMacro1</definedName>
    <definedName name="x" localSheetId="25">BlankMacro1</definedName>
    <definedName name="x" localSheetId="26">BlankMacro1</definedName>
    <definedName name="x" localSheetId="2">BlankMacro1</definedName>
    <definedName name="x" localSheetId="44">BlankMacro1</definedName>
    <definedName name="x" localSheetId="45">BlankMacro1</definedName>
    <definedName name="x" localSheetId="50">BlankMacro1</definedName>
    <definedName name="x" localSheetId="42">BlankMacro1</definedName>
    <definedName name="x">BlankMacro1</definedName>
    <definedName name="XA" localSheetId="4">[5]법면블럭!#REF!</definedName>
    <definedName name="XA" localSheetId="13">[5]법면블럭!#REF!</definedName>
    <definedName name="XA" localSheetId="28">#REF!</definedName>
    <definedName name="XA" localSheetId="35">#REF!</definedName>
    <definedName name="XA" localSheetId="40">#REF!</definedName>
    <definedName name="XA" localSheetId="25">#REF!</definedName>
    <definedName name="XA" localSheetId="44">#REF!</definedName>
    <definedName name="XA" localSheetId="42">#REF!</definedName>
    <definedName name="XA">#REF!</definedName>
    <definedName name="xc" localSheetId="38">BlankMacro1</definedName>
    <definedName name="xc" localSheetId="19">BlankMacro1</definedName>
    <definedName name="xc" localSheetId="20">BlankMacro1</definedName>
    <definedName name="xc" localSheetId="14">BlankMacro1</definedName>
    <definedName name="xc" localSheetId="4">BlankMacro1</definedName>
    <definedName name="xc" localSheetId="13">BlankMacro1</definedName>
    <definedName name="xc" localSheetId="28">BlankMacro1</definedName>
    <definedName name="xc" localSheetId="34">BlankMacro1</definedName>
    <definedName name="xc" localSheetId="35">BlankMacro1</definedName>
    <definedName name="xc" localSheetId="23">BlankMacro1</definedName>
    <definedName name="xc" localSheetId="46">BlankMacro1</definedName>
    <definedName name="xc" localSheetId="40">BlankMacro1</definedName>
    <definedName name="xc" localSheetId="3">BlankMacro1</definedName>
    <definedName name="xc" localSheetId="12">BlankMacro1</definedName>
    <definedName name="xc" localSheetId="15">BlankMacro1</definedName>
    <definedName name="xc" localSheetId="25">BlankMacro1</definedName>
    <definedName name="xc" localSheetId="26">BlankMacro1</definedName>
    <definedName name="xc" localSheetId="2">BlankMacro1</definedName>
    <definedName name="xc" localSheetId="44">BlankMacro1</definedName>
    <definedName name="xc" localSheetId="45">BlankMacro1</definedName>
    <definedName name="xc" localSheetId="50">BlankMacro1</definedName>
    <definedName name="xc" localSheetId="42">BlankMacro1</definedName>
    <definedName name="xc">BlankMacro1</definedName>
    <definedName name="XCDF" localSheetId="38">BlankMacro1</definedName>
    <definedName name="XCDF" localSheetId="19">BlankMacro1</definedName>
    <definedName name="XCDF" localSheetId="20">BlankMacro1</definedName>
    <definedName name="XCDF" localSheetId="14">BlankMacro1</definedName>
    <definedName name="XCDF" localSheetId="4">BlankMacro1</definedName>
    <definedName name="XCDF" localSheetId="13">BlankMacro1</definedName>
    <definedName name="XCDF" localSheetId="28">BlankMacro1</definedName>
    <definedName name="XCDF" localSheetId="34">BlankMacro1</definedName>
    <definedName name="XCDF" localSheetId="35">BlankMacro1</definedName>
    <definedName name="XCDF" localSheetId="23">BlankMacro1</definedName>
    <definedName name="XCDF" localSheetId="46">BlankMacro1</definedName>
    <definedName name="XCDF" localSheetId="40">BlankMacro1</definedName>
    <definedName name="XCDF" localSheetId="3">BlankMacro1</definedName>
    <definedName name="XCDF" localSheetId="12">BlankMacro1</definedName>
    <definedName name="XCDF" localSheetId="15">BlankMacro1</definedName>
    <definedName name="XCDF" localSheetId="25">BlankMacro1</definedName>
    <definedName name="XCDF" localSheetId="26">BlankMacro1</definedName>
    <definedName name="XCDF" localSheetId="2">BlankMacro1</definedName>
    <definedName name="XCDF" localSheetId="44">BlankMacro1</definedName>
    <definedName name="XCDF" localSheetId="45">BlankMacro1</definedName>
    <definedName name="XCDF" localSheetId="50">BlankMacro1</definedName>
    <definedName name="XCDF" localSheetId="42">BlankMacro1</definedName>
    <definedName name="XCDF">BlankMacro1</definedName>
    <definedName name="xd" localSheetId="38">BlankMacro1</definedName>
    <definedName name="xd" localSheetId="19">BlankMacro1</definedName>
    <definedName name="xd" localSheetId="20">BlankMacro1</definedName>
    <definedName name="xd" localSheetId="14">BlankMacro1</definedName>
    <definedName name="xd" localSheetId="4">BlankMacro1</definedName>
    <definedName name="xd" localSheetId="13">BlankMacro1</definedName>
    <definedName name="xd" localSheetId="28">BlankMacro1</definedName>
    <definedName name="xd" localSheetId="34">BlankMacro1</definedName>
    <definedName name="xd" localSheetId="35">BlankMacro1</definedName>
    <definedName name="xd" localSheetId="23">BlankMacro1</definedName>
    <definedName name="xd" localSheetId="46">BlankMacro1</definedName>
    <definedName name="xd" localSheetId="40">BlankMacro1</definedName>
    <definedName name="xd" localSheetId="3">BlankMacro1</definedName>
    <definedName name="xd" localSheetId="12">BlankMacro1</definedName>
    <definedName name="xd" localSheetId="15">BlankMacro1</definedName>
    <definedName name="xd" localSheetId="25">BlankMacro1</definedName>
    <definedName name="xd" localSheetId="26">BlankMacro1</definedName>
    <definedName name="xd" localSheetId="2">BlankMacro1</definedName>
    <definedName name="xd" localSheetId="44">BlankMacro1</definedName>
    <definedName name="xd" localSheetId="45">BlankMacro1</definedName>
    <definedName name="xd" localSheetId="50">BlankMacro1</definedName>
    <definedName name="xd" localSheetId="42">BlankMacro1</definedName>
    <definedName name="xd">BlankMacro1</definedName>
    <definedName name="xdd" localSheetId="38">BlankMacro1</definedName>
    <definedName name="xdd" localSheetId="19">BlankMacro1</definedName>
    <definedName name="xdd" localSheetId="20">BlankMacro1</definedName>
    <definedName name="xdd" localSheetId="14">BlankMacro1</definedName>
    <definedName name="xdd" localSheetId="4">BlankMacro1</definedName>
    <definedName name="xdd" localSheetId="13">BlankMacro1</definedName>
    <definedName name="xdd" localSheetId="28">BlankMacro1</definedName>
    <definedName name="xdd" localSheetId="34">BlankMacro1</definedName>
    <definedName name="xdd" localSheetId="35">BlankMacro1</definedName>
    <definedName name="xdd" localSheetId="23">BlankMacro1</definedName>
    <definedName name="xdd" localSheetId="46">BlankMacro1</definedName>
    <definedName name="xdd" localSheetId="40">BlankMacro1</definedName>
    <definedName name="xdd" localSheetId="3">BlankMacro1</definedName>
    <definedName name="xdd" localSheetId="12">BlankMacro1</definedName>
    <definedName name="xdd" localSheetId="15">BlankMacro1</definedName>
    <definedName name="xdd" localSheetId="25">BlankMacro1</definedName>
    <definedName name="xdd" localSheetId="26">BlankMacro1</definedName>
    <definedName name="xdd" localSheetId="2">BlankMacro1</definedName>
    <definedName name="xdd" localSheetId="44">BlankMacro1</definedName>
    <definedName name="xdd" localSheetId="45">BlankMacro1</definedName>
    <definedName name="xdd" localSheetId="50">BlankMacro1</definedName>
    <definedName name="xdd" localSheetId="42">BlankMacro1</definedName>
    <definedName name="xdd">BlankMacro1</definedName>
    <definedName name="xddd" localSheetId="38">BlankMacro1</definedName>
    <definedName name="xddd" localSheetId="19">BlankMacro1</definedName>
    <definedName name="xddd" localSheetId="20">BlankMacro1</definedName>
    <definedName name="xddd" localSheetId="14">BlankMacro1</definedName>
    <definedName name="xddd" localSheetId="4">BlankMacro1</definedName>
    <definedName name="xddd" localSheetId="13">BlankMacro1</definedName>
    <definedName name="xddd" localSheetId="28">BlankMacro1</definedName>
    <definedName name="xddd" localSheetId="34">BlankMacro1</definedName>
    <definedName name="xddd" localSheetId="35">BlankMacro1</definedName>
    <definedName name="xddd" localSheetId="23">BlankMacro1</definedName>
    <definedName name="xddd" localSheetId="46">BlankMacro1</definedName>
    <definedName name="xddd" localSheetId="40">BlankMacro1</definedName>
    <definedName name="xddd" localSheetId="3">BlankMacro1</definedName>
    <definedName name="xddd" localSheetId="12">BlankMacro1</definedName>
    <definedName name="xddd" localSheetId="15">BlankMacro1</definedName>
    <definedName name="xddd" localSheetId="25">BlankMacro1</definedName>
    <definedName name="xddd" localSheetId="26">BlankMacro1</definedName>
    <definedName name="xddd" localSheetId="2">BlankMacro1</definedName>
    <definedName name="xddd" localSheetId="44">BlankMacro1</definedName>
    <definedName name="xddd" localSheetId="45">BlankMacro1</definedName>
    <definedName name="xddd" localSheetId="50">BlankMacro1</definedName>
    <definedName name="xddd" localSheetId="42">BlankMacro1</definedName>
    <definedName name="xddd">BlankMacro1</definedName>
    <definedName name="XDDDDW" localSheetId="38">BlankMacro1</definedName>
    <definedName name="XDDDDW" localSheetId="19">BlankMacro1</definedName>
    <definedName name="XDDDDW" localSheetId="20">BlankMacro1</definedName>
    <definedName name="XDDDDW" localSheetId="14">BlankMacro1</definedName>
    <definedName name="XDDDDW" localSheetId="4">BlankMacro1</definedName>
    <definedName name="XDDDDW" localSheetId="13">BlankMacro1</definedName>
    <definedName name="XDDDDW" localSheetId="28">BlankMacro1</definedName>
    <definedName name="XDDDDW" localSheetId="34">BlankMacro1</definedName>
    <definedName name="XDDDDW" localSheetId="35">BlankMacro1</definedName>
    <definedName name="XDDDDW" localSheetId="23">BlankMacro1</definedName>
    <definedName name="XDDDDW" localSheetId="46">BlankMacro1</definedName>
    <definedName name="XDDDDW" localSheetId="40">BlankMacro1</definedName>
    <definedName name="XDDDDW" localSheetId="3">BlankMacro1</definedName>
    <definedName name="XDDDDW" localSheetId="12">BlankMacro1</definedName>
    <definedName name="XDDDDW" localSheetId="15">BlankMacro1</definedName>
    <definedName name="XDDDDW" localSheetId="25">BlankMacro1</definedName>
    <definedName name="XDDDDW" localSheetId="26">BlankMacro1</definedName>
    <definedName name="XDDDDW" localSheetId="2">BlankMacro1</definedName>
    <definedName name="XDDDDW" localSheetId="44">BlankMacro1</definedName>
    <definedName name="XDDDDW" localSheetId="45">BlankMacro1</definedName>
    <definedName name="XDDDDW" localSheetId="50">BlankMacro1</definedName>
    <definedName name="XDDDDW" localSheetId="42">BlankMacro1</definedName>
    <definedName name="XDDDDW">BlankMacro1</definedName>
    <definedName name="XDDFE" localSheetId="38">BlankMacro1</definedName>
    <definedName name="XDDFE" localSheetId="19">BlankMacro1</definedName>
    <definedName name="XDDFE" localSheetId="20">BlankMacro1</definedName>
    <definedName name="XDDFE" localSheetId="14">BlankMacro1</definedName>
    <definedName name="XDDFE" localSheetId="4">BlankMacro1</definedName>
    <definedName name="XDDFE" localSheetId="13">BlankMacro1</definedName>
    <definedName name="XDDFE" localSheetId="28">BlankMacro1</definedName>
    <definedName name="XDDFE" localSheetId="34">BlankMacro1</definedName>
    <definedName name="XDDFE" localSheetId="35">BlankMacro1</definedName>
    <definedName name="XDDFE" localSheetId="23">BlankMacro1</definedName>
    <definedName name="XDDFE" localSheetId="46">BlankMacro1</definedName>
    <definedName name="XDDFE" localSheetId="40">BlankMacro1</definedName>
    <definedName name="XDDFE" localSheetId="3">BlankMacro1</definedName>
    <definedName name="XDDFE" localSheetId="12">BlankMacro1</definedName>
    <definedName name="XDDFE" localSheetId="15">BlankMacro1</definedName>
    <definedName name="XDDFE" localSheetId="25">BlankMacro1</definedName>
    <definedName name="XDDFE" localSheetId="26">BlankMacro1</definedName>
    <definedName name="XDDFE" localSheetId="2">BlankMacro1</definedName>
    <definedName name="XDDFE" localSheetId="44">BlankMacro1</definedName>
    <definedName name="XDDFE" localSheetId="45">BlankMacro1</definedName>
    <definedName name="XDDFE" localSheetId="50">BlankMacro1</definedName>
    <definedName name="XDDFE" localSheetId="42">BlankMacro1</definedName>
    <definedName name="XDDFE">BlankMacro1</definedName>
    <definedName name="XDV" localSheetId="38">BlankMacro1</definedName>
    <definedName name="XDV" localSheetId="19">BlankMacro1</definedName>
    <definedName name="XDV" localSheetId="20">BlankMacro1</definedName>
    <definedName name="XDV" localSheetId="14">BlankMacro1</definedName>
    <definedName name="XDV" localSheetId="4">BlankMacro1</definedName>
    <definedName name="XDV" localSheetId="13">BlankMacro1</definedName>
    <definedName name="XDV" localSheetId="28">BlankMacro1</definedName>
    <definedName name="XDV" localSheetId="34">BlankMacro1</definedName>
    <definedName name="XDV" localSheetId="35">BlankMacro1</definedName>
    <definedName name="XDV" localSheetId="23">BlankMacro1</definedName>
    <definedName name="XDV" localSheetId="46">BlankMacro1</definedName>
    <definedName name="XDV" localSheetId="40">BlankMacro1</definedName>
    <definedName name="XDV" localSheetId="3">BlankMacro1</definedName>
    <definedName name="XDV" localSheetId="12">BlankMacro1</definedName>
    <definedName name="XDV" localSheetId="15">BlankMacro1</definedName>
    <definedName name="XDV" localSheetId="25">BlankMacro1</definedName>
    <definedName name="XDV" localSheetId="26">BlankMacro1</definedName>
    <definedName name="XDV" localSheetId="2">BlankMacro1</definedName>
    <definedName name="XDV" localSheetId="44">BlankMacro1</definedName>
    <definedName name="XDV" localSheetId="45">BlankMacro1</definedName>
    <definedName name="XDV" localSheetId="50">BlankMacro1</definedName>
    <definedName name="XDV" localSheetId="42">BlankMacro1</definedName>
    <definedName name="XDV">BlankMacro1</definedName>
    <definedName name="XG" localSheetId="38">BlankMacro1</definedName>
    <definedName name="XG" localSheetId="19">BlankMacro1</definedName>
    <definedName name="XG" localSheetId="20">BlankMacro1</definedName>
    <definedName name="XG" localSheetId="14">BlankMacro1</definedName>
    <definedName name="XG" localSheetId="4">BlankMacro1</definedName>
    <definedName name="XG" localSheetId="13">BlankMacro1</definedName>
    <definedName name="XG" localSheetId="28">BlankMacro1</definedName>
    <definedName name="XG" localSheetId="34">BlankMacro1</definedName>
    <definedName name="XG" localSheetId="35">BlankMacro1</definedName>
    <definedName name="XG" localSheetId="23">BlankMacro1</definedName>
    <definedName name="XG" localSheetId="46">BlankMacro1</definedName>
    <definedName name="XG" localSheetId="40">BlankMacro1</definedName>
    <definedName name="XG" localSheetId="3">BlankMacro1</definedName>
    <definedName name="XG" localSheetId="12">BlankMacro1</definedName>
    <definedName name="XG" localSheetId="15">BlankMacro1</definedName>
    <definedName name="XG" localSheetId="25">BlankMacro1</definedName>
    <definedName name="XG" localSheetId="26">BlankMacro1</definedName>
    <definedName name="XG" localSheetId="2">BlankMacro1</definedName>
    <definedName name="XG" localSheetId="44">BlankMacro1</definedName>
    <definedName name="XG" localSheetId="45">BlankMacro1</definedName>
    <definedName name="XG" localSheetId="50">BlankMacro1</definedName>
    <definedName name="XG" localSheetId="42">BlankMacro1</definedName>
    <definedName name="XG">BlankMacro1</definedName>
    <definedName name="xs" localSheetId="38">BlankMacro1</definedName>
    <definedName name="xs" localSheetId="19">BlankMacro1</definedName>
    <definedName name="xs" localSheetId="20">BlankMacro1</definedName>
    <definedName name="xs" localSheetId="14">BlankMacro1</definedName>
    <definedName name="xs" localSheetId="4">BlankMacro1</definedName>
    <definedName name="xs" localSheetId="13">BlankMacro1</definedName>
    <definedName name="xs" localSheetId="28">BlankMacro1</definedName>
    <definedName name="xs" localSheetId="34">BlankMacro1</definedName>
    <definedName name="xs" localSheetId="35">BlankMacro1</definedName>
    <definedName name="xs" localSheetId="23">BlankMacro1</definedName>
    <definedName name="xs" localSheetId="46">BlankMacro1</definedName>
    <definedName name="xs" localSheetId="40">BlankMacro1</definedName>
    <definedName name="xs" localSheetId="3">BlankMacro1</definedName>
    <definedName name="xs" localSheetId="12">BlankMacro1</definedName>
    <definedName name="xs" localSheetId="15">BlankMacro1</definedName>
    <definedName name="xs" localSheetId="25">BlankMacro1</definedName>
    <definedName name="xs" localSheetId="26">BlankMacro1</definedName>
    <definedName name="xs" localSheetId="2">BlankMacro1</definedName>
    <definedName name="xs" localSheetId="44">BlankMacro1</definedName>
    <definedName name="xs" localSheetId="45">BlankMacro1</definedName>
    <definedName name="xs" localSheetId="50">BlankMacro1</definedName>
    <definedName name="xs" localSheetId="42">BlankMacro1</definedName>
    <definedName name="xs">BlankMacro1</definedName>
    <definedName name="xsa" localSheetId="38">BlankMacro1</definedName>
    <definedName name="xsa" localSheetId="19">BlankMacro1</definedName>
    <definedName name="xsa" localSheetId="20">BlankMacro1</definedName>
    <definedName name="xsa" localSheetId="14">BlankMacro1</definedName>
    <definedName name="xsa" localSheetId="4">BlankMacro1</definedName>
    <definedName name="xsa" localSheetId="13">BlankMacro1</definedName>
    <definedName name="xsa" localSheetId="28">BlankMacro1</definedName>
    <definedName name="xsa" localSheetId="34">BlankMacro1</definedName>
    <definedName name="xsa" localSheetId="35">BlankMacro1</definedName>
    <definedName name="xsa" localSheetId="23">BlankMacro1</definedName>
    <definedName name="xsa" localSheetId="46">BlankMacro1</definedName>
    <definedName name="xsa" localSheetId="40">BlankMacro1</definedName>
    <definedName name="xsa" localSheetId="3">BlankMacro1</definedName>
    <definedName name="xsa" localSheetId="12">BlankMacro1</definedName>
    <definedName name="xsa" localSheetId="15">BlankMacro1</definedName>
    <definedName name="xsa" localSheetId="25">BlankMacro1</definedName>
    <definedName name="xsa" localSheetId="26">BlankMacro1</definedName>
    <definedName name="xsa" localSheetId="2">BlankMacro1</definedName>
    <definedName name="xsa" localSheetId="44">BlankMacro1</definedName>
    <definedName name="xsa" localSheetId="45">BlankMacro1</definedName>
    <definedName name="xsa" localSheetId="50">BlankMacro1</definedName>
    <definedName name="xsa" localSheetId="42">BlankMacro1</definedName>
    <definedName name="xsa">BlankMacro1</definedName>
    <definedName name="xv" localSheetId="38">BlankMacro1</definedName>
    <definedName name="xv" localSheetId="19">BlankMacro1</definedName>
    <definedName name="xv" localSheetId="20">BlankMacro1</definedName>
    <definedName name="xv" localSheetId="14">BlankMacro1</definedName>
    <definedName name="xv" localSheetId="4">BlankMacro1</definedName>
    <definedName name="xv" localSheetId="13">BlankMacro1</definedName>
    <definedName name="xv" localSheetId="28">BlankMacro1</definedName>
    <definedName name="xv" localSheetId="34">BlankMacro1</definedName>
    <definedName name="xv" localSheetId="35">BlankMacro1</definedName>
    <definedName name="xv" localSheetId="23">BlankMacro1</definedName>
    <definedName name="xv" localSheetId="46">BlankMacro1</definedName>
    <definedName name="xv" localSheetId="40">BlankMacro1</definedName>
    <definedName name="xv" localSheetId="3">BlankMacro1</definedName>
    <definedName name="xv" localSheetId="12">BlankMacro1</definedName>
    <definedName name="xv" localSheetId="15">BlankMacro1</definedName>
    <definedName name="xv" localSheetId="25">BlankMacro1</definedName>
    <definedName name="xv" localSheetId="26">BlankMacro1</definedName>
    <definedName name="xv" localSheetId="2">BlankMacro1</definedName>
    <definedName name="xv" localSheetId="44">BlankMacro1</definedName>
    <definedName name="xv" localSheetId="45">BlankMacro1</definedName>
    <definedName name="xv" localSheetId="50">BlankMacro1</definedName>
    <definedName name="xv" localSheetId="42">BlankMacro1</definedName>
    <definedName name="xv">BlankMacro1</definedName>
    <definedName name="xvb" localSheetId="38">BlankMacro1</definedName>
    <definedName name="xvb" localSheetId="19">BlankMacro1</definedName>
    <definedName name="xvb" localSheetId="20">BlankMacro1</definedName>
    <definedName name="xvb" localSheetId="14">BlankMacro1</definedName>
    <definedName name="xvb" localSheetId="4">BlankMacro1</definedName>
    <definedName name="xvb" localSheetId="13">BlankMacro1</definedName>
    <definedName name="xvb" localSheetId="28">BlankMacro1</definedName>
    <definedName name="xvb" localSheetId="34">BlankMacro1</definedName>
    <definedName name="xvb" localSheetId="35">BlankMacro1</definedName>
    <definedName name="xvb" localSheetId="23">BlankMacro1</definedName>
    <definedName name="xvb" localSheetId="46">BlankMacro1</definedName>
    <definedName name="xvb" localSheetId="40">BlankMacro1</definedName>
    <definedName name="xvb" localSheetId="3">BlankMacro1</definedName>
    <definedName name="xvb" localSheetId="12">BlankMacro1</definedName>
    <definedName name="xvb" localSheetId="15">BlankMacro1</definedName>
    <definedName name="xvb" localSheetId="25">BlankMacro1</definedName>
    <definedName name="xvb" localSheetId="26">BlankMacro1</definedName>
    <definedName name="xvb" localSheetId="2">BlankMacro1</definedName>
    <definedName name="xvb" localSheetId="44">BlankMacro1</definedName>
    <definedName name="xvb" localSheetId="45">BlankMacro1</definedName>
    <definedName name="xvb" localSheetId="50">BlankMacro1</definedName>
    <definedName name="xvb" localSheetId="42">BlankMacro1</definedName>
    <definedName name="xvb">BlankMacro1</definedName>
    <definedName name="xxx" localSheetId="14">#REF!</definedName>
    <definedName name="xxx" localSheetId="4">#REF!</definedName>
    <definedName name="xxx" localSheetId="13">#REF!</definedName>
    <definedName name="xxx" localSheetId="28">#REF!</definedName>
    <definedName name="xxx" localSheetId="34">#REF!</definedName>
    <definedName name="xxx" localSheetId="35">#REF!</definedName>
    <definedName name="xxx" localSheetId="46">#REF!</definedName>
    <definedName name="xxx" localSheetId="40">#REF!</definedName>
    <definedName name="xxx" localSheetId="25">#REF!</definedName>
    <definedName name="xxx" localSheetId="26">#REF!</definedName>
    <definedName name="xxx" localSheetId="44">#REF!</definedName>
    <definedName name="xxx" localSheetId="50">#REF!</definedName>
    <definedName name="xxx" localSheetId="42">#REF!</definedName>
    <definedName name="xxx">#REF!</definedName>
    <definedName name="xxxx" localSheetId="38" hidden="1">{#N/A,#N/A,FALSE,"표지목차"}</definedName>
    <definedName name="xxxx" localSheetId="14" hidden="1">{#N/A,#N/A,FALSE,"표지목차"}</definedName>
    <definedName name="xxxx" localSheetId="4" hidden="1">{#N/A,#N/A,FALSE,"표지목차"}</definedName>
    <definedName name="xxxx" localSheetId="13" hidden="1">{#N/A,#N/A,FALSE,"표지목차"}</definedName>
    <definedName name="xxxx" localSheetId="28" hidden="1">{#N/A,#N/A,FALSE,"표지목차"}</definedName>
    <definedName name="xxxx" localSheetId="34" hidden="1">{#N/A,#N/A,FALSE,"표지목차"}</definedName>
    <definedName name="xxxx" localSheetId="35" hidden="1">{#N/A,#N/A,FALSE,"표지목차"}</definedName>
    <definedName name="xxxx" localSheetId="25" hidden="1">{#N/A,#N/A,FALSE,"표지목차"}</definedName>
    <definedName name="xxxx" localSheetId="41" hidden="1">{#N/A,#N/A,FALSE,"표지목차"}</definedName>
    <definedName name="xxxx" localSheetId="26" hidden="1">{#N/A,#N/A,FALSE,"표지목차"}</definedName>
    <definedName name="xxxx" localSheetId="45" hidden="1">{#N/A,#N/A,FALSE,"표지목차"}</definedName>
    <definedName name="xxxx" localSheetId="50" hidden="1">{#N/A,#N/A,FALSE,"표지목차"}</definedName>
    <definedName name="xxxx" localSheetId="29" hidden="1">{#N/A,#N/A,FALSE,"표지목차"}</definedName>
    <definedName name="xxxx" localSheetId="42" hidden="1">{#N/A,#N/A,FALSE,"표지목차"}</definedName>
    <definedName name="xxxx" hidden="1">{#N/A,#N/A,FALSE,"표지목차"}</definedName>
    <definedName name="xxxxc" localSheetId="38" hidden="1">{#N/A,#N/A,FALSE,"조골재"}</definedName>
    <definedName name="xxxxc" localSheetId="14" hidden="1">{#N/A,#N/A,FALSE,"조골재"}</definedName>
    <definedName name="xxxxc" localSheetId="4" hidden="1">{#N/A,#N/A,FALSE,"조골재"}</definedName>
    <definedName name="xxxxc" localSheetId="13" hidden="1">{#N/A,#N/A,FALSE,"조골재"}</definedName>
    <definedName name="xxxxc" localSheetId="28" hidden="1">{#N/A,#N/A,FALSE,"조골재"}</definedName>
    <definedName name="xxxxc" localSheetId="34" hidden="1">{#N/A,#N/A,FALSE,"조골재"}</definedName>
    <definedName name="xxxxc" localSheetId="35" hidden="1">{#N/A,#N/A,FALSE,"조골재"}</definedName>
    <definedName name="xxxxc" localSheetId="25" hidden="1">{#N/A,#N/A,FALSE,"조골재"}</definedName>
    <definedName name="xxxxc" localSheetId="41" hidden="1">{#N/A,#N/A,FALSE,"조골재"}</definedName>
    <definedName name="xxxxc" localSheetId="26" hidden="1">{#N/A,#N/A,FALSE,"조골재"}</definedName>
    <definedName name="xxxxc" localSheetId="45" hidden="1">{#N/A,#N/A,FALSE,"조골재"}</definedName>
    <definedName name="xxxxc" localSheetId="50" hidden="1">{#N/A,#N/A,FALSE,"조골재"}</definedName>
    <definedName name="xxxxc" localSheetId="29" hidden="1">{#N/A,#N/A,FALSE,"조골재"}</definedName>
    <definedName name="xxxxc" localSheetId="42" hidden="1">{#N/A,#N/A,FALSE,"조골재"}</definedName>
    <definedName name="xxxxc" hidden="1">{#N/A,#N/A,FALSE,"조골재"}</definedName>
    <definedName name="xz" localSheetId="38">BlankMacro1</definedName>
    <definedName name="xz" localSheetId="19">BlankMacro1</definedName>
    <definedName name="xz" localSheetId="20">BlankMacro1</definedName>
    <definedName name="xz" localSheetId="14">BlankMacro1</definedName>
    <definedName name="xz" localSheetId="4">BlankMacro1</definedName>
    <definedName name="xz" localSheetId="13">BlankMacro1</definedName>
    <definedName name="xz" localSheetId="28">BlankMacro1</definedName>
    <definedName name="xz" localSheetId="34">BlankMacro1</definedName>
    <definedName name="xz" localSheetId="35">BlankMacro1</definedName>
    <definedName name="xz" localSheetId="23">BlankMacro1</definedName>
    <definedName name="xz" localSheetId="46">BlankMacro1</definedName>
    <definedName name="xz" localSheetId="40">BlankMacro1</definedName>
    <definedName name="xz" localSheetId="3">BlankMacro1</definedName>
    <definedName name="xz" localSheetId="12">BlankMacro1</definedName>
    <definedName name="xz" localSheetId="15">BlankMacro1</definedName>
    <definedName name="xz" localSheetId="25">BlankMacro1</definedName>
    <definedName name="xz" localSheetId="26">BlankMacro1</definedName>
    <definedName name="xz" localSheetId="2">BlankMacro1</definedName>
    <definedName name="xz" localSheetId="44">BlankMacro1</definedName>
    <definedName name="xz" localSheetId="45">BlankMacro1</definedName>
    <definedName name="xz" localSheetId="50">BlankMacro1</definedName>
    <definedName name="xz" localSheetId="42">BlankMacro1</definedName>
    <definedName name="xz">BlankMacro1</definedName>
    <definedName name="xzz" localSheetId="38">BlankMacro1</definedName>
    <definedName name="xzz" localSheetId="19">BlankMacro1</definedName>
    <definedName name="xzz" localSheetId="20">BlankMacro1</definedName>
    <definedName name="xzz" localSheetId="14">BlankMacro1</definedName>
    <definedName name="xzz" localSheetId="4">BlankMacro1</definedName>
    <definedName name="xzz" localSheetId="13">BlankMacro1</definedName>
    <definedName name="xzz" localSheetId="28">BlankMacro1</definedName>
    <definedName name="xzz" localSheetId="34">BlankMacro1</definedName>
    <definedName name="xzz" localSheetId="35">BlankMacro1</definedName>
    <definedName name="xzz" localSheetId="23">BlankMacro1</definedName>
    <definedName name="xzz" localSheetId="46">BlankMacro1</definedName>
    <definedName name="xzz" localSheetId="40">BlankMacro1</definedName>
    <definedName name="xzz" localSheetId="3">BlankMacro1</definedName>
    <definedName name="xzz" localSheetId="12">BlankMacro1</definedName>
    <definedName name="xzz" localSheetId="15">BlankMacro1</definedName>
    <definedName name="xzz" localSheetId="25">BlankMacro1</definedName>
    <definedName name="xzz" localSheetId="26">BlankMacro1</definedName>
    <definedName name="xzz" localSheetId="2">BlankMacro1</definedName>
    <definedName name="xzz" localSheetId="44">BlankMacro1</definedName>
    <definedName name="xzz" localSheetId="45">BlankMacro1</definedName>
    <definedName name="xzz" localSheetId="50">BlankMacro1</definedName>
    <definedName name="xzz" localSheetId="42">BlankMacro1</definedName>
    <definedName name="xzz">BlankMacro1</definedName>
    <definedName name="y" localSheetId="38" hidden="1">{#N/A,#N/A,FALSE,"운반시간"}</definedName>
    <definedName name="y" localSheetId="14" hidden="1">{#N/A,#N/A,FALSE,"운반시간"}</definedName>
    <definedName name="y" localSheetId="4" hidden="1">{#N/A,#N/A,FALSE,"운반시간"}</definedName>
    <definedName name="y" localSheetId="13" hidden="1">{#N/A,#N/A,FALSE,"운반시간"}</definedName>
    <definedName name="y" localSheetId="28" hidden="1">{#N/A,#N/A,FALSE,"운반시간"}</definedName>
    <definedName name="y" localSheetId="34" hidden="1">{#N/A,#N/A,FALSE,"운반시간"}</definedName>
    <definedName name="y" localSheetId="35" hidden="1">{#N/A,#N/A,FALSE,"운반시간"}</definedName>
    <definedName name="y" localSheetId="25" hidden="1">{#N/A,#N/A,FALSE,"운반시간"}</definedName>
    <definedName name="y" localSheetId="41" hidden="1">{#N/A,#N/A,FALSE,"운반시간"}</definedName>
    <definedName name="y" localSheetId="26" hidden="1">{#N/A,#N/A,FALSE,"운반시간"}</definedName>
    <definedName name="y" localSheetId="45" hidden="1">{#N/A,#N/A,FALSE,"운반시간"}</definedName>
    <definedName name="y" localSheetId="50" hidden="1">{#N/A,#N/A,FALSE,"운반시간"}</definedName>
    <definedName name="y" localSheetId="29" hidden="1">{#N/A,#N/A,FALSE,"운반시간"}</definedName>
    <definedName name="y" localSheetId="42" hidden="1">{#N/A,#N/A,FALSE,"운반시간"}</definedName>
    <definedName name="y" hidden="1">{#N/A,#N/A,FALSE,"운반시간"}</definedName>
    <definedName name="y5bewy5vgr" localSheetId="38" hidden="1">{#N/A,#N/A,FALSE,"운반시간"}</definedName>
    <definedName name="y5bewy5vgr" localSheetId="14" hidden="1">{#N/A,#N/A,FALSE,"운반시간"}</definedName>
    <definedName name="y5bewy5vgr" localSheetId="4" hidden="1">{#N/A,#N/A,FALSE,"운반시간"}</definedName>
    <definedName name="y5bewy5vgr" localSheetId="13" hidden="1">{#N/A,#N/A,FALSE,"운반시간"}</definedName>
    <definedName name="y5bewy5vgr" localSheetId="28" hidden="1">{#N/A,#N/A,FALSE,"운반시간"}</definedName>
    <definedName name="y5bewy5vgr" localSheetId="34" hidden="1">{#N/A,#N/A,FALSE,"운반시간"}</definedName>
    <definedName name="y5bewy5vgr" localSheetId="35" hidden="1">{#N/A,#N/A,FALSE,"운반시간"}</definedName>
    <definedName name="y5bewy5vgr" localSheetId="25" hidden="1">{#N/A,#N/A,FALSE,"운반시간"}</definedName>
    <definedName name="y5bewy5vgr" localSheetId="41" hidden="1">{#N/A,#N/A,FALSE,"운반시간"}</definedName>
    <definedName name="y5bewy5vgr" localSheetId="26" hidden="1">{#N/A,#N/A,FALSE,"운반시간"}</definedName>
    <definedName name="y5bewy5vgr" localSheetId="45" hidden="1">{#N/A,#N/A,FALSE,"운반시간"}</definedName>
    <definedName name="y5bewy5vgr" localSheetId="50" hidden="1">{#N/A,#N/A,FALSE,"운반시간"}</definedName>
    <definedName name="y5bewy5vgr" localSheetId="29" hidden="1">{#N/A,#N/A,FALSE,"운반시간"}</definedName>
    <definedName name="y5bewy5vgr" localSheetId="42" hidden="1">{#N/A,#N/A,FALSE,"운반시간"}</definedName>
    <definedName name="y5bewy5vgr" hidden="1">{#N/A,#N/A,FALSE,"운반시간"}</definedName>
    <definedName name="YC" localSheetId="4">[5]법면블럭!#REF!</definedName>
    <definedName name="YC" localSheetId="13">[5]법면블럭!#REF!</definedName>
    <definedName name="YC" localSheetId="28">#REF!</definedName>
    <definedName name="YC" localSheetId="35">#REF!</definedName>
    <definedName name="YC" localSheetId="40">#REF!</definedName>
    <definedName name="YC" localSheetId="25">#REF!</definedName>
    <definedName name="YC" localSheetId="44">#REF!</definedName>
    <definedName name="YC" localSheetId="42">#REF!</definedName>
    <definedName name="YC">#REF!</definedName>
    <definedName name="YHJ" localSheetId="4">[5]법면블럭!#REF!</definedName>
    <definedName name="YHJ" localSheetId="13">[5]법면블럭!#REF!</definedName>
    <definedName name="YHJ" localSheetId="35">#REF!</definedName>
    <definedName name="YHJ" localSheetId="40">#REF!</definedName>
    <definedName name="YHJ" localSheetId="25">#REF!</definedName>
    <definedName name="YHJ" localSheetId="44">#REF!</definedName>
    <definedName name="YHJ" localSheetId="42">#REF!</definedName>
    <definedName name="YHJ">#REF!</definedName>
    <definedName name="yr" localSheetId="38" hidden="1">{#N/A,#N/A,FALSE,"부대2"}</definedName>
    <definedName name="yr" localSheetId="14" hidden="1">{#N/A,#N/A,FALSE,"부대2"}</definedName>
    <definedName name="yr" localSheetId="4" hidden="1">{#N/A,#N/A,FALSE,"부대2"}</definedName>
    <definedName name="yr" localSheetId="13" hidden="1">{#N/A,#N/A,FALSE,"부대2"}</definedName>
    <definedName name="yr" localSheetId="28" hidden="1">{#N/A,#N/A,FALSE,"부대2"}</definedName>
    <definedName name="yr" localSheetId="34" hidden="1">{#N/A,#N/A,FALSE,"부대2"}</definedName>
    <definedName name="yr" localSheetId="35" hidden="1">{#N/A,#N/A,FALSE,"부대2"}</definedName>
    <definedName name="yr" localSheetId="25" hidden="1">{#N/A,#N/A,FALSE,"부대2"}</definedName>
    <definedName name="yr" localSheetId="41" hidden="1">{#N/A,#N/A,FALSE,"부대2"}</definedName>
    <definedName name="yr" localSheetId="26" hidden="1">{#N/A,#N/A,FALSE,"부대2"}</definedName>
    <definedName name="yr" localSheetId="45" hidden="1">{#N/A,#N/A,FALSE,"부대2"}</definedName>
    <definedName name="yr" localSheetId="50" hidden="1">{#N/A,#N/A,FALSE,"부대2"}</definedName>
    <definedName name="yr" localSheetId="29" hidden="1">{#N/A,#N/A,FALSE,"부대2"}</definedName>
    <definedName name="yr" localSheetId="42" hidden="1">{#N/A,#N/A,FALSE,"부대2"}</definedName>
    <definedName name="yr" hidden="1">{#N/A,#N/A,FALSE,"부대2"}</definedName>
    <definedName name="YTUYTUY" localSheetId="4">#REF!</definedName>
    <definedName name="YTUYTUY" localSheetId="13">#REF!</definedName>
    <definedName name="YTUYTUY" localSheetId="28">#REF!</definedName>
    <definedName name="YTUYTUY" localSheetId="34">#REF!</definedName>
    <definedName name="YTUYTUY" localSheetId="35">#REF!</definedName>
    <definedName name="YTUYTUY" localSheetId="46">#REF!</definedName>
    <definedName name="YTUYTUY" localSheetId="40">#REF!</definedName>
    <definedName name="YTUYTUY" localSheetId="25">#REF!</definedName>
    <definedName name="YTUYTUY" localSheetId="26">#REF!</definedName>
    <definedName name="YTUYTUY" localSheetId="44">#REF!</definedName>
    <definedName name="YTUYTUY" localSheetId="45">#REF!</definedName>
    <definedName name="YTUYTUY" localSheetId="50">#REF!</definedName>
    <definedName name="YTUYTUY" localSheetId="42">#REF!</definedName>
    <definedName name="YTUYTUY">#REF!</definedName>
    <definedName name="YU" localSheetId="38">BlankMacro1</definedName>
    <definedName name="YU" localSheetId="19">BlankMacro1</definedName>
    <definedName name="YU" localSheetId="20">BlankMacro1</definedName>
    <definedName name="YU" localSheetId="14">BlankMacro1</definedName>
    <definedName name="YU" localSheetId="4">BlankMacro1</definedName>
    <definedName name="YU" localSheetId="13">BlankMacro1</definedName>
    <definedName name="YU" localSheetId="28">BlankMacro1</definedName>
    <definedName name="YU" localSheetId="34">BlankMacro1</definedName>
    <definedName name="YU" localSheetId="35">BlankMacro1</definedName>
    <definedName name="YU" localSheetId="23">BlankMacro1</definedName>
    <definedName name="YU" localSheetId="46">BlankMacro1</definedName>
    <definedName name="YU" localSheetId="40">BlankMacro1</definedName>
    <definedName name="YU" localSheetId="3">BlankMacro1</definedName>
    <definedName name="YU" localSheetId="12">BlankMacro1</definedName>
    <definedName name="YU" localSheetId="15">BlankMacro1</definedName>
    <definedName name="YU" localSheetId="25">BlankMacro1</definedName>
    <definedName name="YU" localSheetId="26">BlankMacro1</definedName>
    <definedName name="YU" localSheetId="2">BlankMacro1</definedName>
    <definedName name="YU" localSheetId="44">BlankMacro1</definedName>
    <definedName name="YU" localSheetId="45">BlankMacro1</definedName>
    <definedName name="YU" localSheetId="50">BlankMacro1</definedName>
    <definedName name="YU" localSheetId="42">BlankMacro1</definedName>
    <definedName name="YU">BlankMacro1</definedName>
    <definedName name="yuy" localSheetId="38" hidden="1">{#N/A,#N/A,FALSE,"단가표지"}</definedName>
    <definedName name="yuy" localSheetId="14" hidden="1">{#N/A,#N/A,FALSE,"단가표지"}</definedName>
    <definedName name="yuy" localSheetId="4" hidden="1">{#N/A,#N/A,FALSE,"단가표지"}</definedName>
    <definedName name="yuy" localSheetId="13" hidden="1">{#N/A,#N/A,FALSE,"단가표지"}</definedName>
    <definedName name="yuy" localSheetId="28" hidden="1">{#N/A,#N/A,FALSE,"단가표지"}</definedName>
    <definedName name="yuy" localSheetId="34" hidden="1">{#N/A,#N/A,FALSE,"단가표지"}</definedName>
    <definedName name="yuy" localSheetId="35" hidden="1">{#N/A,#N/A,FALSE,"단가표지"}</definedName>
    <definedName name="yuy" localSheetId="25" hidden="1">{#N/A,#N/A,FALSE,"단가표지"}</definedName>
    <definedName name="yuy" localSheetId="41" hidden="1">{#N/A,#N/A,FALSE,"단가표지"}</definedName>
    <definedName name="yuy" localSheetId="26" hidden="1">{#N/A,#N/A,FALSE,"단가표지"}</definedName>
    <definedName name="yuy" localSheetId="45" hidden="1">{#N/A,#N/A,FALSE,"단가표지"}</definedName>
    <definedName name="yuy" localSheetId="50" hidden="1">{#N/A,#N/A,FALSE,"단가표지"}</definedName>
    <definedName name="yuy" localSheetId="29" hidden="1">{#N/A,#N/A,FALSE,"단가표지"}</definedName>
    <definedName name="yuy" localSheetId="42" hidden="1">{#N/A,#N/A,FALSE,"단가표지"}</definedName>
    <definedName name="yuy" hidden="1">{#N/A,#N/A,FALSE,"단가표지"}</definedName>
    <definedName name="yvdfvhd" localSheetId="38" hidden="1">{#N/A,#N/A,FALSE,"이정표"}</definedName>
    <definedName name="yvdfvhd" localSheetId="14" hidden="1">{#N/A,#N/A,FALSE,"이정표"}</definedName>
    <definedName name="yvdfvhd" localSheetId="4" hidden="1">{#N/A,#N/A,FALSE,"이정표"}</definedName>
    <definedName name="yvdfvhd" localSheetId="13" hidden="1">{#N/A,#N/A,FALSE,"이정표"}</definedName>
    <definedName name="yvdfvhd" localSheetId="28" hidden="1">{#N/A,#N/A,FALSE,"이정표"}</definedName>
    <definedName name="yvdfvhd" localSheetId="34" hidden="1">{#N/A,#N/A,FALSE,"이정표"}</definedName>
    <definedName name="yvdfvhd" localSheetId="35" hidden="1">{#N/A,#N/A,FALSE,"이정표"}</definedName>
    <definedName name="yvdfvhd" localSheetId="25" hidden="1">{#N/A,#N/A,FALSE,"이정표"}</definedName>
    <definedName name="yvdfvhd" localSheetId="41" hidden="1">{#N/A,#N/A,FALSE,"이정표"}</definedName>
    <definedName name="yvdfvhd" localSheetId="26" hidden="1">{#N/A,#N/A,FALSE,"이정표"}</definedName>
    <definedName name="yvdfvhd" localSheetId="45" hidden="1">{#N/A,#N/A,FALSE,"이정표"}</definedName>
    <definedName name="yvdfvhd" localSheetId="50" hidden="1">{#N/A,#N/A,FALSE,"이정표"}</definedName>
    <definedName name="yvdfvhd" localSheetId="29" hidden="1">{#N/A,#N/A,FALSE,"이정표"}</definedName>
    <definedName name="yvdfvhd" localSheetId="42" hidden="1">{#N/A,#N/A,FALSE,"이정표"}</definedName>
    <definedName name="yvdfvhd" hidden="1">{#N/A,#N/A,FALSE,"이정표"}</definedName>
    <definedName name="ywrtvwvy" localSheetId="38" hidden="1">{#N/A,#N/A,FALSE,"부대1"}</definedName>
    <definedName name="ywrtvwvy" localSheetId="14" hidden="1">{#N/A,#N/A,FALSE,"부대1"}</definedName>
    <definedName name="ywrtvwvy" localSheetId="4" hidden="1">{#N/A,#N/A,FALSE,"부대1"}</definedName>
    <definedName name="ywrtvwvy" localSheetId="13" hidden="1">{#N/A,#N/A,FALSE,"부대1"}</definedName>
    <definedName name="ywrtvwvy" localSheetId="28" hidden="1">{#N/A,#N/A,FALSE,"부대1"}</definedName>
    <definedName name="ywrtvwvy" localSheetId="34" hidden="1">{#N/A,#N/A,FALSE,"부대1"}</definedName>
    <definedName name="ywrtvwvy" localSheetId="35" hidden="1">{#N/A,#N/A,FALSE,"부대1"}</definedName>
    <definedName name="ywrtvwvy" localSheetId="25" hidden="1">{#N/A,#N/A,FALSE,"부대1"}</definedName>
    <definedName name="ywrtvwvy" localSheetId="41" hidden="1">{#N/A,#N/A,FALSE,"부대1"}</definedName>
    <definedName name="ywrtvwvy" localSheetId="26" hidden="1">{#N/A,#N/A,FALSE,"부대1"}</definedName>
    <definedName name="ywrtvwvy" localSheetId="45" hidden="1">{#N/A,#N/A,FALSE,"부대1"}</definedName>
    <definedName name="ywrtvwvy" localSheetId="50" hidden="1">{#N/A,#N/A,FALSE,"부대1"}</definedName>
    <definedName name="ywrtvwvy" localSheetId="29" hidden="1">{#N/A,#N/A,FALSE,"부대1"}</definedName>
    <definedName name="ywrtvwvy" localSheetId="42" hidden="1">{#N/A,#N/A,FALSE,"부대1"}</definedName>
    <definedName name="ywrtvwvy" hidden="1">{#N/A,#N/A,FALSE,"부대1"}</definedName>
    <definedName name="yy" localSheetId="38" hidden="1">{#N/A,#N/A,FALSE,"단가표지"}</definedName>
    <definedName name="yy" localSheetId="14" hidden="1">{#N/A,#N/A,FALSE,"단가표지"}</definedName>
    <definedName name="yy" localSheetId="4" hidden="1">{#N/A,#N/A,FALSE,"단가표지"}</definedName>
    <definedName name="yy" localSheetId="13" hidden="1">{#N/A,#N/A,FALSE,"단가표지"}</definedName>
    <definedName name="yy" localSheetId="28" hidden="1">{#N/A,#N/A,FALSE,"단가표지"}</definedName>
    <definedName name="yy" localSheetId="34" hidden="1">{#N/A,#N/A,FALSE,"단가표지"}</definedName>
    <definedName name="yy" localSheetId="35" hidden="1">{#N/A,#N/A,FALSE,"단가표지"}</definedName>
    <definedName name="yy" localSheetId="25" hidden="1">{#N/A,#N/A,FALSE,"단가표지"}</definedName>
    <definedName name="yy" localSheetId="41" hidden="1">{#N/A,#N/A,FALSE,"단가표지"}</definedName>
    <definedName name="yy" localSheetId="26" hidden="1">{#N/A,#N/A,FALSE,"단가표지"}</definedName>
    <definedName name="yy" localSheetId="45" hidden="1">{#N/A,#N/A,FALSE,"단가표지"}</definedName>
    <definedName name="yy" localSheetId="50" hidden="1">{#N/A,#N/A,FALSE,"단가표지"}</definedName>
    <definedName name="yy" localSheetId="29" hidden="1">{#N/A,#N/A,FALSE,"단가표지"}</definedName>
    <definedName name="yy" localSheetId="42" hidden="1">{#N/A,#N/A,FALSE,"단가표지"}</definedName>
    <definedName name="yy" hidden="1">{#N/A,#N/A,FALSE,"단가표지"}</definedName>
    <definedName name="YYYY" localSheetId="14">#REF!</definedName>
    <definedName name="YYYY" localSheetId="4">#REF!</definedName>
    <definedName name="YYYY" localSheetId="13">#REF!</definedName>
    <definedName name="YYYY" localSheetId="28">#REF!</definedName>
    <definedName name="YYYY" localSheetId="34">#REF!</definedName>
    <definedName name="YYYY" localSheetId="35">#REF!</definedName>
    <definedName name="YYYY" localSheetId="46">#REF!</definedName>
    <definedName name="YYYY" localSheetId="40">#REF!</definedName>
    <definedName name="YYYY" localSheetId="25">#REF!</definedName>
    <definedName name="YYYY" localSheetId="26">#REF!</definedName>
    <definedName name="YYYY" localSheetId="44">#REF!</definedName>
    <definedName name="YYYY" localSheetId="50">#REF!</definedName>
    <definedName name="YYYY" localSheetId="43">#REF!</definedName>
    <definedName name="YYYY" localSheetId="42">#REF!</definedName>
    <definedName name="YYYY">#REF!</definedName>
    <definedName name="yyyyyy" localSheetId="38" hidden="1">{#N/A,#N/A,FALSE,"조골재"}</definedName>
    <definedName name="yyyyyy" localSheetId="14" hidden="1">{#N/A,#N/A,FALSE,"조골재"}</definedName>
    <definedName name="yyyyyy" localSheetId="4" hidden="1">{#N/A,#N/A,FALSE,"조골재"}</definedName>
    <definedName name="yyyyyy" localSheetId="13" hidden="1">{#N/A,#N/A,FALSE,"조골재"}</definedName>
    <definedName name="yyyyyy" localSheetId="28" hidden="1">{#N/A,#N/A,FALSE,"조골재"}</definedName>
    <definedName name="yyyyyy" localSheetId="34" hidden="1">{#N/A,#N/A,FALSE,"조골재"}</definedName>
    <definedName name="yyyyyy" localSheetId="35" hidden="1">{#N/A,#N/A,FALSE,"조골재"}</definedName>
    <definedName name="yyyyyy" localSheetId="25" hidden="1">{#N/A,#N/A,FALSE,"조골재"}</definedName>
    <definedName name="yyyyyy" localSheetId="41" hidden="1">{#N/A,#N/A,FALSE,"조골재"}</definedName>
    <definedName name="yyyyyy" localSheetId="26" hidden="1">{#N/A,#N/A,FALSE,"조골재"}</definedName>
    <definedName name="yyyyyy" localSheetId="45" hidden="1">{#N/A,#N/A,FALSE,"조골재"}</definedName>
    <definedName name="yyyyyy" localSheetId="50" hidden="1">{#N/A,#N/A,FALSE,"조골재"}</definedName>
    <definedName name="yyyyyy" localSheetId="29" hidden="1">{#N/A,#N/A,FALSE,"조골재"}</definedName>
    <definedName name="yyyyyy" localSheetId="42" hidden="1">{#N/A,#N/A,FALSE,"조골재"}</definedName>
    <definedName name="yyyyyy" hidden="1">{#N/A,#N/A,FALSE,"조골재"}</definedName>
    <definedName name="Z" localSheetId="14">#REF!</definedName>
    <definedName name="Z" localSheetId="4">#REF!</definedName>
    <definedName name="Z" localSheetId="13">#REF!</definedName>
    <definedName name="Z" localSheetId="34">#REF!</definedName>
    <definedName name="Z" localSheetId="35">#REF!</definedName>
    <definedName name="Z" localSheetId="46">#REF!</definedName>
    <definedName name="Z" localSheetId="40">#REF!</definedName>
    <definedName name="Z" localSheetId="25">#REF!</definedName>
    <definedName name="Z" localSheetId="26">#REF!</definedName>
    <definedName name="Z" localSheetId="44">#REF!</definedName>
    <definedName name="Z" localSheetId="50">#REF!</definedName>
    <definedName name="Z" localSheetId="43">#REF!</definedName>
    <definedName name="Z" localSheetId="42">#REF!</definedName>
    <definedName name="Z">#REF!</definedName>
    <definedName name="za" localSheetId="38">BlankMacro1</definedName>
    <definedName name="za" localSheetId="19">BlankMacro1</definedName>
    <definedName name="za" localSheetId="20">BlankMacro1</definedName>
    <definedName name="za" localSheetId="14">BlankMacro1</definedName>
    <definedName name="za" localSheetId="4">BlankMacro1</definedName>
    <definedName name="za" localSheetId="13">BlankMacro1</definedName>
    <definedName name="za" localSheetId="28">BlankMacro1</definedName>
    <definedName name="za" localSheetId="34">BlankMacro1</definedName>
    <definedName name="za" localSheetId="35">BlankMacro1</definedName>
    <definedName name="za" localSheetId="23">BlankMacro1</definedName>
    <definedName name="za" localSheetId="46">BlankMacro1</definedName>
    <definedName name="za" localSheetId="40">BlankMacro1</definedName>
    <definedName name="za" localSheetId="3">BlankMacro1</definedName>
    <definedName name="za" localSheetId="12">BlankMacro1</definedName>
    <definedName name="za" localSheetId="15">BlankMacro1</definedName>
    <definedName name="za" localSheetId="25">BlankMacro1</definedName>
    <definedName name="za" localSheetId="26">BlankMacro1</definedName>
    <definedName name="za" localSheetId="2">BlankMacro1</definedName>
    <definedName name="za" localSheetId="44">BlankMacro1</definedName>
    <definedName name="za" localSheetId="45">BlankMacro1</definedName>
    <definedName name="za" localSheetId="50">BlankMacro1</definedName>
    <definedName name="za" localSheetId="42">BlankMacro1</definedName>
    <definedName name="za">BlankMacro1</definedName>
    <definedName name="zb" localSheetId="38">BlankMacro1</definedName>
    <definedName name="zb" localSheetId="19">BlankMacro1</definedName>
    <definedName name="zb" localSheetId="20">BlankMacro1</definedName>
    <definedName name="zb" localSheetId="14">BlankMacro1</definedName>
    <definedName name="zb" localSheetId="4">BlankMacro1</definedName>
    <definedName name="zb" localSheetId="13">BlankMacro1</definedName>
    <definedName name="zb" localSheetId="28">BlankMacro1</definedName>
    <definedName name="zb" localSheetId="34">BlankMacro1</definedName>
    <definedName name="zb" localSheetId="35">BlankMacro1</definedName>
    <definedName name="zb" localSheetId="23">BlankMacro1</definedName>
    <definedName name="zb" localSheetId="46">BlankMacro1</definedName>
    <definedName name="zb" localSheetId="40">BlankMacro1</definedName>
    <definedName name="zb" localSheetId="3">BlankMacro1</definedName>
    <definedName name="zb" localSheetId="12">BlankMacro1</definedName>
    <definedName name="zb" localSheetId="15">BlankMacro1</definedName>
    <definedName name="zb" localSheetId="25">BlankMacro1</definedName>
    <definedName name="zb" localSheetId="26">BlankMacro1</definedName>
    <definedName name="zb" localSheetId="2">BlankMacro1</definedName>
    <definedName name="zb" localSheetId="44">BlankMacro1</definedName>
    <definedName name="zb" localSheetId="45">BlankMacro1</definedName>
    <definedName name="zb" localSheetId="50">BlankMacro1</definedName>
    <definedName name="zb" localSheetId="42">BlankMacro1</definedName>
    <definedName name="zb">BlankMacro1</definedName>
    <definedName name="zc" localSheetId="38">BlankMacro1</definedName>
    <definedName name="zc" localSheetId="19">BlankMacro1</definedName>
    <definedName name="zc" localSheetId="20">BlankMacro1</definedName>
    <definedName name="zc" localSheetId="14">BlankMacro1</definedName>
    <definedName name="zc" localSheetId="4">BlankMacro1</definedName>
    <definedName name="zc" localSheetId="13">BlankMacro1</definedName>
    <definedName name="zc" localSheetId="28">BlankMacro1</definedName>
    <definedName name="zc" localSheetId="34">BlankMacro1</definedName>
    <definedName name="zc" localSheetId="35">BlankMacro1</definedName>
    <definedName name="zc" localSheetId="23">BlankMacro1</definedName>
    <definedName name="zc" localSheetId="46">BlankMacro1</definedName>
    <definedName name="zc" localSheetId="40">BlankMacro1</definedName>
    <definedName name="zc" localSheetId="3">BlankMacro1</definedName>
    <definedName name="zc" localSheetId="12">BlankMacro1</definedName>
    <definedName name="zc" localSheetId="15">BlankMacro1</definedName>
    <definedName name="zc" localSheetId="25">BlankMacro1</definedName>
    <definedName name="zc" localSheetId="26">BlankMacro1</definedName>
    <definedName name="zc" localSheetId="2">BlankMacro1</definedName>
    <definedName name="zc" localSheetId="44">BlankMacro1</definedName>
    <definedName name="zc" localSheetId="45">BlankMacro1</definedName>
    <definedName name="zc" localSheetId="50">BlankMacro1</definedName>
    <definedName name="zc" localSheetId="42">BlankMacro1</definedName>
    <definedName name="zc">BlankMacro1</definedName>
    <definedName name="zsddvc" localSheetId="38">BlankMacro1</definedName>
    <definedName name="zsddvc" localSheetId="19">BlankMacro1</definedName>
    <definedName name="zsddvc" localSheetId="20">BlankMacro1</definedName>
    <definedName name="zsddvc" localSheetId="14">BlankMacro1</definedName>
    <definedName name="zsddvc" localSheetId="4">BlankMacro1</definedName>
    <definedName name="zsddvc" localSheetId="13">BlankMacro1</definedName>
    <definedName name="zsddvc" localSheetId="28">BlankMacro1</definedName>
    <definedName name="zsddvc" localSheetId="34">BlankMacro1</definedName>
    <definedName name="zsddvc" localSheetId="35">BlankMacro1</definedName>
    <definedName name="zsddvc" localSheetId="23">BlankMacro1</definedName>
    <definedName name="zsddvc" localSheetId="46">BlankMacro1</definedName>
    <definedName name="zsddvc" localSheetId="40">BlankMacro1</definedName>
    <definedName name="zsddvc" localSheetId="3">BlankMacro1</definedName>
    <definedName name="zsddvc" localSheetId="12">BlankMacro1</definedName>
    <definedName name="zsddvc" localSheetId="15">BlankMacro1</definedName>
    <definedName name="zsddvc" localSheetId="25">BlankMacro1</definedName>
    <definedName name="zsddvc" localSheetId="26">BlankMacro1</definedName>
    <definedName name="zsddvc" localSheetId="2">BlankMacro1</definedName>
    <definedName name="zsddvc" localSheetId="44">BlankMacro1</definedName>
    <definedName name="zsddvc" localSheetId="45">BlankMacro1</definedName>
    <definedName name="zsddvc" localSheetId="50">BlankMacro1</definedName>
    <definedName name="zsddvc" localSheetId="42">BlankMacro1</definedName>
    <definedName name="zsddvc">BlankMacro1</definedName>
    <definedName name="zx" localSheetId="38">BlankMacro1</definedName>
    <definedName name="zx" localSheetId="19">BlankMacro1</definedName>
    <definedName name="zx" localSheetId="20">BlankMacro1</definedName>
    <definedName name="zx" localSheetId="14">BlankMacro1</definedName>
    <definedName name="zx" localSheetId="4">BlankMacro1</definedName>
    <definedName name="zx" localSheetId="13">BlankMacro1</definedName>
    <definedName name="zx" localSheetId="28">BlankMacro1</definedName>
    <definedName name="zx" localSheetId="34">BlankMacro1</definedName>
    <definedName name="zx" localSheetId="35">BlankMacro1</definedName>
    <definedName name="zx" localSheetId="23">BlankMacro1</definedName>
    <definedName name="zx" localSheetId="46">BlankMacro1</definedName>
    <definedName name="zx" localSheetId="40">BlankMacro1</definedName>
    <definedName name="zx" localSheetId="3">BlankMacro1</definedName>
    <definedName name="zx" localSheetId="12">BlankMacro1</definedName>
    <definedName name="zx" localSheetId="15">BlankMacro1</definedName>
    <definedName name="zx" localSheetId="25">BlankMacro1</definedName>
    <definedName name="zx" localSheetId="26">BlankMacro1</definedName>
    <definedName name="zx" localSheetId="2">BlankMacro1</definedName>
    <definedName name="zx" localSheetId="44">BlankMacro1</definedName>
    <definedName name="zx" localSheetId="45">BlankMacro1</definedName>
    <definedName name="zx" localSheetId="50">BlankMacro1</definedName>
    <definedName name="zx" localSheetId="42">BlankMacro1</definedName>
    <definedName name="zx">BlankMacro1</definedName>
    <definedName name="zxc" localSheetId="38">BlankMacro1</definedName>
    <definedName name="zxc" localSheetId="19">BlankMacro1</definedName>
    <definedName name="zxc" localSheetId="20">BlankMacro1</definedName>
    <definedName name="zxc" localSheetId="14">BlankMacro1</definedName>
    <definedName name="zxc" localSheetId="4">BlankMacro1</definedName>
    <definedName name="zxc" localSheetId="13">BlankMacro1</definedName>
    <definedName name="zxc" localSheetId="28">BlankMacro1</definedName>
    <definedName name="zxc" localSheetId="34">BlankMacro1</definedName>
    <definedName name="zxc" localSheetId="35">BlankMacro1</definedName>
    <definedName name="zxc" localSheetId="23">BlankMacro1</definedName>
    <definedName name="zxc" localSheetId="46">BlankMacro1</definedName>
    <definedName name="zxc" localSheetId="40">BlankMacro1</definedName>
    <definedName name="zxc" localSheetId="3">BlankMacro1</definedName>
    <definedName name="zxc" localSheetId="12">BlankMacro1</definedName>
    <definedName name="zxc" localSheetId="15">BlankMacro1</definedName>
    <definedName name="zxc" localSheetId="25">BlankMacro1</definedName>
    <definedName name="zxc" localSheetId="26">BlankMacro1</definedName>
    <definedName name="zxc" localSheetId="2">BlankMacro1</definedName>
    <definedName name="zxc" localSheetId="44">BlankMacro1</definedName>
    <definedName name="zxc" localSheetId="45">BlankMacro1</definedName>
    <definedName name="zxc" localSheetId="50">BlankMacro1</definedName>
    <definedName name="zxc" localSheetId="42">BlankMacro1</definedName>
    <definedName name="zxc">BlankMacro1</definedName>
    <definedName name="ZZZ" localSheetId="38" hidden="1">[21]날개벽수량표!#REF!</definedName>
    <definedName name="ZZZ" localSheetId="4" hidden="1">[21]날개벽수량표!#REF!</definedName>
    <definedName name="ZZZ" localSheetId="13" hidden="1">[21]날개벽수량표!#REF!</definedName>
    <definedName name="ZZZ" localSheetId="34" hidden="1">[21]날개벽수량표!#REF!</definedName>
    <definedName name="ZZZ" localSheetId="35" hidden="1">[21]날개벽수량표!#REF!</definedName>
    <definedName name="ZZZ" localSheetId="51" hidden="1">[21]날개벽수량표!#REF!</definedName>
    <definedName name="ZZZ" localSheetId="46" hidden="1">[21]날개벽수량표!#REF!</definedName>
    <definedName name="ZZZ" localSheetId="40" hidden="1">[21]날개벽수량표!#REF!</definedName>
    <definedName name="ZZZ" localSheetId="32" hidden="1">[21]날개벽수량표!#REF!</definedName>
    <definedName name="ZZZ" localSheetId="26" hidden="1">[21]날개벽수량표!#REF!</definedName>
    <definedName name="ZZZ" localSheetId="2" hidden="1">[22]날개벽수량표!#REF!</definedName>
    <definedName name="ZZZ" localSheetId="49" hidden="1">[21]날개벽수량표!#REF!</definedName>
    <definedName name="ZZZ" localSheetId="44" hidden="1">[21]날개벽수량표!#REF!</definedName>
    <definedName name="ZZZ" localSheetId="52" hidden="1">[21]날개벽수량표!#REF!</definedName>
    <definedName name="ZZZ" localSheetId="43" hidden="1">[21]날개벽수량표!#REF!</definedName>
    <definedName name="ZZZ" localSheetId="29" hidden="1">[21]날개벽수량표!#REF!</definedName>
    <definedName name="ZZZ" localSheetId="42" hidden="1">[21]날개벽수량표!#REF!</definedName>
    <definedName name="ZZZ" hidden="1">[21]날개벽수량표!#REF!</definedName>
    <definedName name="zzzz" localSheetId="38">BlankMacro1</definedName>
    <definedName name="zzzz" localSheetId="19">BlankMacro1</definedName>
    <definedName name="zzzz" localSheetId="20">BlankMacro1</definedName>
    <definedName name="zzzz" localSheetId="4">BlankMacro1</definedName>
    <definedName name="zzzz" localSheetId="13">BlankMacro1</definedName>
    <definedName name="zzzz" localSheetId="28">BlankMacro1</definedName>
    <definedName name="zzzz" localSheetId="34">BlankMacro1</definedName>
    <definedName name="zzzz" localSheetId="35">BlankMacro1</definedName>
    <definedName name="zzzz" localSheetId="23">BlankMacro1</definedName>
    <definedName name="zzzz" localSheetId="46">BlankMacro1</definedName>
    <definedName name="zzzz" localSheetId="40">BlankMacro1</definedName>
    <definedName name="zzzz" localSheetId="3">BlankMacro1</definedName>
    <definedName name="zzzz" localSheetId="12">BlankMacro1</definedName>
    <definedName name="zzzz" localSheetId="15">BlankMacro1</definedName>
    <definedName name="zzzz" localSheetId="25">BlankMacro1</definedName>
    <definedName name="zzzz" localSheetId="26">BlankMacro1</definedName>
    <definedName name="zzzz" localSheetId="2">BlankMacro1</definedName>
    <definedName name="zzzz" localSheetId="44">BlankMacro1</definedName>
    <definedName name="zzzz" localSheetId="42">BlankMacro1</definedName>
    <definedName name="zzzz">BlankMacro1</definedName>
    <definedName name="σCK__160" localSheetId="4">[9]수로단위수량!#REF!</definedName>
    <definedName name="σCK__160" localSheetId="13">[9]수로단위수량!#REF!</definedName>
    <definedName name="σCK__160" localSheetId="28">[9]수로단위수량!#REF!</definedName>
    <definedName name="σCK__160" localSheetId="34">[9]수로단위수량!#REF!</definedName>
    <definedName name="σCK__160" localSheetId="35">[9]수로단위수량!#REF!</definedName>
    <definedName name="σCK__160" localSheetId="46">[9]수로단위수량!#REF!</definedName>
    <definedName name="σCK__160" localSheetId="40">[9]수로단위수량!#REF!</definedName>
    <definedName name="σCK__160" localSheetId="2">[10]수로단위수량!#REF!</definedName>
    <definedName name="σCK__160" localSheetId="44">[9]수로단위수량!#REF!</definedName>
    <definedName name="σCK__160" localSheetId="42">[9]수로단위수량!#REF!</definedName>
    <definedName name="σCK__160">[9]수로단위수량!#REF!</definedName>
    <definedName name="σCK__210" localSheetId="4">[9]수로단위수량!#REF!</definedName>
    <definedName name="σCK__210" localSheetId="13">[9]수로단위수량!#REF!</definedName>
    <definedName name="σCK__210" localSheetId="28">[9]수로단위수량!#REF!</definedName>
    <definedName name="σCK__210" localSheetId="34">[9]수로단위수량!#REF!</definedName>
    <definedName name="σCK__210" localSheetId="35">[9]수로단위수량!#REF!</definedName>
    <definedName name="σCK__210" localSheetId="46">[9]수로단위수량!#REF!</definedName>
    <definedName name="σCK__210" localSheetId="40">[9]수로단위수량!#REF!</definedName>
    <definedName name="σCK__210" localSheetId="2">[10]수로단위수량!#REF!</definedName>
    <definedName name="σCK__210" localSheetId="44">[9]수로단위수량!#REF!</definedName>
    <definedName name="σCK__210" localSheetId="42">[9]수로단위수량!#REF!</definedName>
    <definedName name="σCK__210">[9]수로단위수량!#REF!</definedName>
    <definedName name="σCK__240" localSheetId="4">[9]수로단위수량!#REF!</definedName>
    <definedName name="σCK__240" localSheetId="13">[9]수로단위수량!#REF!</definedName>
    <definedName name="σCK__240" localSheetId="28">[9]수로단위수량!#REF!</definedName>
    <definedName name="σCK__240" localSheetId="34">[9]수로단위수량!#REF!</definedName>
    <definedName name="σCK__240" localSheetId="35">[9]수로단위수량!#REF!</definedName>
    <definedName name="σCK__240" localSheetId="46">[9]수로단위수량!#REF!</definedName>
    <definedName name="σCK__240" localSheetId="40">[9]수로단위수량!#REF!</definedName>
    <definedName name="σCK__240" localSheetId="2">[10]수로단위수량!#REF!</definedName>
    <definedName name="σCK__240" localSheetId="44">[9]수로단위수량!#REF!</definedName>
    <definedName name="σCK__240" localSheetId="42">[9]수로단위수량!#REF!</definedName>
    <definedName name="σCK__240">[9]수로단위수량!#REF!</definedName>
    <definedName name="φ_100" localSheetId="4">[9]수로단위수량!#REF!</definedName>
    <definedName name="φ_100" localSheetId="13">[9]수로단위수량!#REF!</definedName>
    <definedName name="φ_100" localSheetId="28">[9]수로단위수량!#REF!</definedName>
    <definedName name="φ_100" localSheetId="34">[9]수로단위수량!#REF!</definedName>
    <definedName name="φ_100" localSheetId="35">[9]수로단위수량!#REF!</definedName>
    <definedName name="φ_100" localSheetId="46">[9]수로단위수량!#REF!</definedName>
    <definedName name="φ_100" localSheetId="40">[9]수로단위수량!#REF!</definedName>
    <definedName name="φ_100" localSheetId="2">[10]수로단위수량!#REF!</definedName>
    <definedName name="φ_100" localSheetId="44">[9]수로단위수량!#REF!</definedName>
    <definedName name="φ_100" localSheetId="42">[9]수로단위수량!#REF!</definedName>
    <definedName name="φ_100">[9]수로단위수량!#REF!</definedName>
    <definedName name="ㄱ" localSheetId="38">'[58]기슭막이(야면석찰쌓기)'!$A$1</definedName>
    <definedName name="ㄱ" localSheetId="28">'[59]기슭막이(야면석찰쌓기)'!$A$1</definedName>
    <definedName name="ㄱ" localSheetId="25">'[60]기슭막이(야면석찰쌓기)'!$A$1</definedName>
    <definedName name="ㄱ" localSheetId="26">'[61]기슭막이(야면석찰쌓기)'!$A$1</definedName>
    <definedName name="ㄱ" localSheetId="2">'[60]기슭막이(야면석찰쌓기)'!$A$1</definedName>
    <definedName name="ㄱ" localSheetId="0">'[58]기슭막이(야면석찰쌓기)'!$A$1</definedName>
    <definedName name="ㄱ">'[59]기슭막이(야면석찰쌓기)'!$A$1</definedName>
    <definedName name="ㄱ1" localSheetId="25">[62]수량산출표!$U$130</definedName>
    <definedName name="ㄱ1" localSheetId="26">[63]수량산출표!$U$130</definedName>
    <definedName name="ㄱ1" localSheetId="2">[62]수량산출표!$U$130</definedName>
    <definedName name="ㄱ1" localSheetId="43">[64]수량산출표!$U$130</definedName>
    <definedName name="ㄱ1">[64]수량산출표!$U$130</definedName>
    <definedName name="ㄱㄱ" localSheetId="38" hidden="1">{#N/A,#N/A,FALSE,"단가표지"}</definedName>
    <definedName name="ㄱㄱ" localSheetId="14" hidden="1">{#N/A,#N/A,FALSE,"단가표지"}</definedName>
    <definedName name="ㄱㄱ" localSheetId="4" hidden="1">{#N/A,#N/A,FALSE,"단가표지"}</definedName>
    <definedName name="ㄱㄱ" localSheetId="13" hidden="1">{#N/A,#N/A,FALSE,"단가표지"}</definedName>
    <definedName name="ㄱㄱ" localSheetId="28" hidden="1">{#N/A,#N/A,FALSE,"단가표지"}</definedName>
    <definedName name="ㄱㄱ" localSheetId="34" hidden="1">{#N/A,#N/A,FALSE,"단가표지"}</definedName>
    <definedName name="ㄱㄱ" localSheetId="35" hidden="1">{#N/A,#N/A,FALSE,"단가표지"}</definedName>
    <definedName name="ㄱㄱ" localSheetId="25" hidden="1">{#N/A,#N/A,FALSE,"단가표지"}</definedName>
    <definedName name="ㄱㄱ" localSheetId="41" hidden="1">{#N/A,#N/A,FALSE,"단가표지"}</definedName>
    <definedName name="ㄱㄱ" localSheetId="26" hidden="1">{#N/A,#N/A,FALSE,"단가표지"}</definedName>
    <definedName name="ㄱㄱ" localSheetId="45" hidden="1">{#N/A,#N/A,FALSE,"단가표지"}</definedName>
    <definedName name="ㄱㄱ" localSheetId="50" hidden="1">{#N/A,#N/A,FALSE,"단가표지"}</definedName>
    <definedName name="ㄱㄱ" localSheetId="29" hidden="1">{#N/A,#N/A,FALSE,"단가표지"}</definedName>
    <definedName name="ㄱㄱ" localSheetId="42" hidden="1">{#N/A,#N/A,FALSE,"단가표지"}</definedName>
    <definedName name="ㄱㄱ" hidden="1">{#N/A,#N/A,FALSE,"단가표지"}</definedName>
    <definedName name="ㄱㄱㄱ" localSheetId="38" hidden="1">{#N/A,#N/A,FALSE,"조골재"}</definedName>
    <definedName name="ㄱㄱㄱ" localSheetId="14" hidden="1">{#N/A,#N/A,FALSE,"조골재"}</definedName>
    <definedName name="ㄱㄱㄱ" localSheetId="4" hidden="1">{#N/A,#N/A,FALSE,"조골재"}</definedName>
    <definedName name="ㄱㄱㄱ" localSheetId="13" hidden="1">{#N/A,#N/A,FALSE,"조골재"}</definedName>
    <definedName name="ㄱㄱㄱ" localSheetId="28" hidden="1">{#N/A,#N/A,FALSE,"조골재"}</definedName>
    <definedName name="ㄱㄱㄱ" localSheetId="34" hidden="1">{#N/A,#N/A,FALSE,"조골재"}</definedName>
    <definedName name="ㄱㄱㄱ" localSheetId="35" hidden="1">{#N/A,#N/A,FALSE,"조골재"}</definedName>
    <definedName name="ㄱㄱㄱ" localSheetId="25" hidden="1">{#N/A,#N/A,FALSE,"조골재"}</definedName>
    <definedName name="ㄱㄱㄱ" localSheetId="41" hidden="1">{#N/A,#N/A,FALSE,"조골재"}</definedName>
    <definedName name="ㄱㄱㄱ" localSheetId="26" hidden="1">{#N/A,#N/A,FALSE,"조골재"}</definedName>
    <definedName name="ㄱㄱㄱ" localSheetId="45" hidden="1">{#N/A,#N/A,FALSE,"조골재"}</definedName>
    <definedName name="ㄱㄱㄱ" localSheetId="50" hidden="1">{#N/A,#N/A,FALSE,"조골재"}</definedName>
    <definedName name="ㄱㄱㄱ" localSheetId="29" hidden="1">{#N/A,#N/A,FALSE,"조골재"}</definedName>
    <definedName name="ㄱㄱㄱ" localSheetId="42" hidden="1">{#N/A,#N/A,FALSE,"조골재"}</definedName>
    <definedName name="ㄱㄱㄱ" hidden="1">{#N/A,#N/A,FALSE,"조골재"}</definedName>
    <definedName name="ㄱㄱㄱㄱㄱ" localSheetId="38" hidden="1">{#N/A,#N/A,FALSE,"2~8번"}</definedName>
    <definedName name="ㄱㄱㄱㄱㄱ" localSheetId="14" hidden="1">{#N/A,#N/A,FALSE,"2~8번"}</definedName>
    <definedName name="ㄱㄱㄱㄱㄱ" localSheetId="4" hidden="1">{#N/A,#N/A,FALSE,"2~8번"}</definedName>
    <definedName name="ㄱㄱㄱㄱㄱ" localSheetId="13" hidden="1">{#N/A,#N/A,FALSE,"2~8번"}</definedName>
    <definedName name="ㄱㄱㄱㄱㄱ" localSheetId="28" hidden="1">{#N/A,#N/A,FALSE,"2~8번"}</definedName>
    <definedName name="ㄱㄱㄱㄱㄱ" localSheetId="34" hidden="1">{#N/A,#N/A,FALSE,"2~8번"}</definedName>
    <definedName name="ㄱㄱㄱㄱㄱ" localSheetId="35" hidden="1">{#N/A,#N/A,FALSE,"2~8번"}</definedName>
    <definedName name="ㄱㄱㄱㄱㄱ" localSheetId="25" hidden="1">{#N/A,#N/A,FALSE,"2~8번"}</definedName>
    <definedName name="ㄱㄱㄱㄱㄱ" localSheetId="41" hidden="1">{#N/A,#N/A,FALSE,"2~8번"}</definedName>
    <definedName name="ㄱㄱㄱㄱㄱ" localSheetId="26" hidden="1">{#N/A,#N/A,FALSE,"2~8번"}</definedName>
    <definedName name="ㄱㄱㄱㄱㄱ" localSheetId="45" hidden="1">{#N/A,#N/A,FALSE,"2~8번"}</definedName>
    <definedName name="ㄱㄱㄱㄱㄱ" localSheetId="50" hidden="1">{#N/A,#N/A,FALSE,"2~8번"}</definedName>
    <definedName name="ㄱㄱㄱㄱㄱ" localSheetId="29" hidden="1">{#N/A,#N/A,FALSE,"2~8번"}</definedName>
    <definedName name="ㄱㄱㄱㄱㄱ" localSheetId="42" hidden="1">{#N/A,#N/A,FALSE,"2~8번"}</definedName>
    <definedName name="ㄱㄱㄱㄱㄱ" hidden="1">{#N/A,#N/A,FALSE,"2~8번"}</definedName>
    <definedName name="ㄱㄱㄱㄱㄱㄱㄱㄱㄱㄱㄱㄱㄱ" localSheetId="38" hidden="1">{#N/A,#N/A,FALSE,"단가표지"}</definedName>
    <definedName name="ㄱㄱㄱㄱㄱㄱㄱㄱㄱㄱㄱㄱㄱ" localSheetId="14" hidden="1">{#N/A,#N/A,FALSE,"단가표지"}</definedName>
    <definedName name="ㄱㄱㄱㄱㄱㄱㄱㄱㄱㄱㄱㄱㄱ" localSheetId="4" hidden="1">{#N/A,#N/A,FALSE,"단가표지"}</definedName>
    <definedName name="ㄱㄱㄱㄱㄱㄱㄱㄱㄱㄱㄱㄱㄱ" localSheetId="13" hidden="1">{#N/A,#N/A,FALSE,"단가표지"}</definedName>
    <definedName name="ㄱㄱㄱㄱㄱㄱㄱㄱㄱㄱㄱㄱㄱ" localSheetId="28" hidden="1">{#N/A,#N/A,FALSE,"단가표지"}</definedName>
    <definedName name="ㄱㄱㄱㄱㄱㄱㄱㄱㄱㄱㄱㄱㄱ" localSheetId="34" hidden="1">{#N/A,#N/A,FALSE,"단가표지"}</definedName>
    <definedName name="ㄱㄱㄱㄱㄱㄱㄱㄱㄱㄱㄱㄱㄱ" localSheetId="35" hidden="1">{#N/A,#N/A,FALSE,"단가표지"}</definedName>
    <definedName name="ㄱㄱㄱㄱㄱㄱㄱㄱㄱㄱㄱㄱㄱ" localSheetId="25" hidden="1">{#N/A,#N/A,FALSE,"단가표지"}</definedName>
    <definedName name="ㄱㄱㄱㄱㄱㄱㄱㄱㄱㄱㄱㄱㄱ" localSheetId="41" hidden="1">{#N/A,#N/A,FALSE,"단가표지"}</definedName>
    <definedName name="ㄱㄱㄱㄱㄱㄱㄱㄱㄱㄱㄱㄱㄱ" localSheetId="26" hidden="1">{#N/A,#N/A,FALSE,"단가표지"}</definedName>
    <definedName name="ㄱㄱㄱㄱㄱㄱㄱㄱㄱㄱㄱㄱㄱ" localSheetId="45" hidden="1">{#N/A,#N/A,FALSE,"단가표지"}</definedName>
    <definedName name="ㄱㄱㄱㄱㄱㄱㄱㄱㄱㄱㄱㄱㄱ" localSheetId="50" hidden="1">{#N/A,#N/A,FALSE,"단가표지"}</definedName>
    <definedName name="ㄱㄱㄱㄱㄱㄱㄱㄱㄱㄱㄱㄱㄱ" localSheetId="29" hidden="1">{#N/A,#N/A,FALSE,"단가표지"}</definedName>
    <definedName name="ㄱㄱㄱㄱㄱㄱㄱㄱㄱㄱㄱㄱㄱ" localSheetId="42" hidden="1">{#N/A,#N/A,FALSE,"단가표지"}</definedName>
    <definedName name="ㄱㄱㄱㄱㄱㄱㄱㄱㄱㄱㄱㄱㄱ" hidden="1">{#N/A,#N/A,FALSE,"단가표지"}</definedName>
    <definedName name="ㄱㄱㄱㄱㄱㄱㄱㄱㄱㄱㄱㄱㄱㄱㄱㄱ" localSheetId="38" hidden="1">{#N/A,#N/A,FALSE,"골재소요량";#N/A,#N/A,FALSE,"골재소요량"}</definedName>
    <definedName name="ㄱㄱㄱㄱㄱㄱㄱㄱㄱㄱㄱㄱㄱㄱㄱㄱ" localSheetId="14" hidden="1">{#N/A,#N/A,FALSE,"골재소요량";#N/A,#N/A,FALSE,"골재소요량"}</definedName>
    <definedName name="ㄱㄱㄱㄱㄱㄱㄱㄱㄱㄱㄱㄱㄱㄱㄱㄱ" localSheetId="4" hidden="1">{#N/A,#N/A,FALSE,"골재소요량";#N/A,#N/A,FALSE,"골재소요량"}</definedName>
    <definedName name="ㄱㄱㄱㄱㄱㄱㄱㄱㄱㄱㄱㄱㄱㄱㄱㄱ" localSheetId="13" hidden="1">{#N/A,#N/A,FALSE,"골재소요량";#N/A,#N/A,FALSE,"골재소요량"}</definedName>
    <definedName name="ㄱㄱㄱㄱㄱㄱㄱㄱㄱㄱㄱㄱㄱㄱㄱㄱ" localSheetId="28" hidden="1">{#N/A,#N/A,FALSE,"골재소요량";#N/A,#N/A,FALSE,"골재소요량"}</definedName>
    <definedName name="ㄱㄱㄱㄱㄱㄱㄱㄱㄱㄱㄱㄱㄱㄱㄱㄱ" localSheetId="34" hidden="1">{#N/A,#N/A,FALSE,"골재소요량";#N/A,#N/A,FALSE,"골재소요량"}</definedName>
    <definedName name="ㄱㄱㄱㄱㄱㄱㄱㄱㄱㄱㄱㄱㄱㄱㄱㄱ" localSheetId="35" hidden="1">{#N/A,#N/A,FALSE,"골재소요량";#N/A,#N/A,FALSE,"골재소요량"}</definedName>
    <definedName name="ㄱㄱㄱㄱㄱㄱㄱㄱㄱㄱㄱㄱㄱㄱㄱㄱ" localSheetId="25" hidden="1">{#N/A,#N/A,FALSE,"골재소요량";#N/A,#N/A,FALSE,"골재소요량"}</definedName>
    <definedName name="ㄱㄱㄱㄱㄱㄱㄱㄱㄱㄱㄱㄱㄱㄱㄱㄱ" localSheetId="41" hidden="1">{#N/A,#N/A,FALSE,"골재소요량";#N/A,#N/A,FALSE,"골재소요량"}</definedName>
    <definedName name="ㄱㄱㄱㄱㄱㄱㄱㄱㄱㄱㄱㄱㄱㄱㄱㄱ" localSheetId="26" hidden="1">{#N/A,#N/A,FALSE,"골재소요량";#N/A,#N/A,FALSE,"골재소요량"}</definedName>
    <definedName name="ㄱㄱㄱㄱㄱㄱㄱㄱㄱㄱㄱㄱㄱㄱㄱㄱ" localSheetId="45" hidden="1">{#N/A,#N/A,FALSE,"골재소요량";#N/A,#N/A,FALSE,"골재소요량"}</definedName>
    <definedName name="ㄱㄱㄱㄱㄱㄱㄱㄱㄱㄱㄱㄱㄱㄱㄱㄱ" localSheetId="50" hidden="1">{#N/A,#N/A,FALSE,"골재소요량";#N/A,#N/A,FALSE,"골재소요량"}</definedName>
    <definedName name="ㄱㄱㄱㄱㄱㄱㄱㄱㄱㄱㄱㄱㄱㄱㄱㄱ" localSheetId="29" hidden="1">{#N/A,#N/A,FALSE,"골재소요량";#N/A,#N/A,FALSE,"골재소요량"}</definedName>
    <definedName name="ㄱㄱㄱㄱㄱㄱㄱㄱㄱㄱㄱㄱㄱㄱㄱㄱ" localSheetId="42" hidden="1">{#N/A,#N/A,FALSE,"골재소요량";#N/A,#N/A,FALSE,"골재소요량"}</definedName>
    <definedName name="ㄱㄱㄱㄱㄱㄱㄱㄱㄱㄱㄱㄱㄱㄱㄱㄱ" hidden="1">{#N/A,#N/A,FALSE,"골재소요량";#N/A,#N/A,FALSE,"골재소요량"}</definedName>
    <definedName name="ㄱㄱㄱㄱㄱㄱㄱㄱㄱㄱㄱㄱㄱㄱㄱㄱㄱㄱ" localSheetId="38" hidden="1">{#N/A,#N/A,FALSE,"조골재"}</definedName>
    <definedName name="ㄱㄱㄱㄱㄱㄱㄱㄱㄱㄱㄱㄱㄱㄱㄱㄱㄱㄱ" localSheetId="14" hidden="1">{#N/A,#N/A,FALSE,"조골재"}</definedName>
    <definedName name="ㄱㄱㄱㄱㄱㄱㄱㄱㄱㄱㄱㄱㄱㄱㄱㄱㄱㄱ" localSheetId="4" hidden="1">{#N/A,#N/A,FALSE,"조골재"}</definedName>
    <definedName name="ㄱㄱㄱㄱㄱㄱㄱㄱㄱㄱㄱㄱㄱㄱㄱㄱㄱㄱ" localSheetId="13" hidden="1">{#N/A,#N/A,FALSE,"조골재"}</definedName>
    <definedName name="ㄱㄱㄱㄱㄱㄱㄱㄱㄱㄱㄱㄱㄱㄱㄱㄱㄱㄱ" localSheetId="28" hidden="1">{#N/A,#N/A,FALSE,"조골재"}</definedName>
    <definedName name="ㄱㄱㄱㄱㄱㄱㄱㄱㄱㄱㄱㄱㄱㄱㄱㄱㄱㄱ" localSheetId="34" hidden="1">{#N/A,#N/A,FALSE,"조골재"}</definedName>
    <definedName name="ㄱㄱㄱㄱㄱㄱㄱㄱㄱㄱㄱㄱㄱㄱㄱㄱㄱㄱ" localSheetId="35" hidden="1">{#N/A,#N/A,FALSE,"조골재"}</definedName>
    <definedName name="ㄱㄱㄱㄱㄱㄱㄱㄱㄱㄱㄱㄱㄱㄱㄱㄱㄱㄱ" localSheetId="25" hidden="1">{#N/A,#N/A,FALSE,"조골재"}</definedName>
    <definedName name="ㄱㄱㄱㄱㄱㄱㄱㄱㄱㄱㄱㄱㄱㄱㄱㄱㄱㄱ" localSheetId="41" hidden="1">{#N/A,#N/A,FALSE,"조골재"}</definedName>
    <definedName name="ㄱㄱㄱㄱㄱㄱㄱㄱㄱㄱㄱㄱㄱㄱㄱㄱㄱㄱ" localSheetId="26" hidden="1">{#N/A,#N/A,FALSE,"조골재"}</definedName>
    <definedName name="ㄱㄱㄱㄱㄱㄱㄱㄱㄱㄱㄱㄱㄱㄱㄱㄱㄱㄱ" localSheetId="45" hidden="1">{#N/A,#N/A,FALSE,"조골재"}</definedName>
    <definedName name="ㄱㄱㄱㄱㄱㄱㄱㄱㄱㄱㄱㄱㄱㄱㄱㄱㄱㄱ" localSheetId="50" hidden="1">{#N/A,#N/A,FALSE,"조골재"}</definedName>
    <definedName name="ㄱㄱㄱㄱㄱㄱㄱㄱㄱㄱㄱㄱㄱㄱㄱㄱㄱㄱ" localSheetId="29" hidden="1">{#N/A,#N/A,FALSE,"조골재"}</definedName>
    <definedName name="ㄱㄱㄱㄱㄱㄱㄱㄱㄱㄱㄱㄱㄱㄱㄱㄱㄱㄱ" localSheetId="42" hidden="1">{#N/A,#N/A,FALSE,"조골재"}</definedName>
    <definedName name="ㄱㄱㄱㄱㄱㄱㄱㄱㄱㄱㄱㄱㄱㄱㄱㄱㄱㄱ" hidden="1">{#N/A,#N/A,FALSE,"조골재"}</definedName>
    <definedName name="ㄱㄳㄳ" localSheetId="38" hidden="1">{#N/A,#N/A,FALSE,"2~8번"}</definedName>
    <definedName name="ㄱㄳㄳ" localSheetId="14" hidden="1">{#N/A,#N/A,FALSE,"2~8번"}</definedName>
    <definedName name="ㄱㄳㄳ" localSheetId="4" hidden="1">{#N/A,#N/A,FALSE,"2~8번"}</definedName>
    <definedName name="ㄱㄳㄳ" localSheetId="13" hidden="1">{#N/A,#N/A,FALSE,"2~8번"}</definedName>
    <definedName name="ㄱㄳㄳ" localSheetId="28" hidden="1">{#N/A,#N/A,FALSE,"2~8번"}</definedName>
    <definedName name="ㄱㄳㄳ" localSheetId="34" hidden="1">{#N/A,#N/A,FALSE,"2~8번"}</definedName>
    <definedName name="ㄱㄳㄳ" localSheetId="35" hidden="1">{#N/A,#N/A,FALSE,"2~8번"}</definedName>
    <definedName name="ㄱㄳㄳ" localSheetId="25" hidden="1">{#N/A,#N/A,FALSE,"2~8번"}</definedName>
    <definedName name="ㄱㄳㄳ" localSheetId="41" hidden="1">{#N/A,#N/A,FALSE,"2~8번"}</definedName>
    <definedName name="ㄱㄳㄳ" localSheetId="26" hidden="1">{#N/A,#N/A,FALSE,"2~8번"}</definedName>
    <definedName name="ㄱㄳㄳ" localSheetId="45" hidden="1">{#N/A,#N/A,FALSE,"2~8번"}</definedName>
    <definedName name="ㄱㄳㄳ" localSheetId="50" hidden="1">{#N/A,#N/A,FALSE,"2~8번"}</definedName>
    <definedName name="ㄱㄳㄳ" localSheetId="29" hidden="1">{#N/A,#N/A,FALSE,"2~8번"}</definedName>
    <definedName name="ㄱㄳㄳ" localSheetId="42" hidden="1">{#N/A,#N/A,FALSE,"2~8번"}</definedName>
    <definedName name="ㄱㄳㄳ" hidden="1">{#N/A,#N/A,FALSE,"2~8번"}</definedName>
    <definedName name="ㄱㄴ슌ㄱ" localSheetId="38" hidden="1">{#N/A,#N/A,FALSE,"단가표지"}</definedName>
    <definedName name="ㄱㄴ슌ㄱ" localSheetId="14" hidden="1">{#N/A,#N/A,FALSE,"단가표지"}</definedName>
    <definedName name="ㄱㄴ슌ㄱ" localSheetId="4" hidden="1">{#N/A,#N/A,FALSE,"단가표지"}</definedName>
    <definedName name="ㄱㄴ슌ㄱ" localSheetId="13" hidden="1">{#N/A,#N/A,FALSE,"단가표지"}</definedName>
    <definedName name="ㄱㄴ슌ㄱ" localSheetId="28" hidden="1">{#N/A,#N/A,FALSE,"단가표지"}</definedName>
    <definedName name="ㄱㄴ슌ㄱ" localSheetId="34" hidden="1">{#N/A,#N/A,FALSE,"단가표지"}</definedName>
    <definedName name="ㄱㄴ슌ㄱ" localSheetId="35" hidden="1">{#N/A,#N/A,FALSE,"단가표지"}</definedName>
    <definedName name="ㄱㄴ슌ㄱ" localSheetId="25" hidden="1">{#N/A,#N/A,FALSE,"단가표지"}</definedName>
    <definedName name="ㄱㄴ슌ㄱ" localSheetId="41" hidden="1">{#N/A,#N/A,FALSE,"단가표지"}</definedName>
    <definedName name="ㄱㄴ슌ㄱ" localSheetId="26" hidden="1">{#N/A,#N/A,FALSE,"단가표지"}</definedName>
    <definedName name="ㄱㄴ슌ㄱ" localSheetId="45" hidden="1">{#N/A,#N/A,FALSE,"단가표지"}</definedName>
    <definedName name="ㄱㄴ슌ㄱ" localSheetId="50" hidden="1">{#N/A,#N/A,FALSE,"단가표지"}</definedName>
    <definedName name="ㄱㄴ슌ㄱ" localSheetId="29" hidden="1">{#N/A,#N/A,FALSE,"단가표지"}</definedName>
    <definedName name="ㄱㄴ슌ㄱ" localSheetId="42" hidden="1">{#N/A,#N/A,FALSE,"단가표지"}</definedName>
    <definedName name="ㄱㄴ슌ㄱ" hidden="1">{#N/A,#N/A,FALSE,"단가표지"}</definedName>
    <definedName name="ㄱㄷㄴ슌ㄱ" localSheetId="38" hidden="1">{#N/A,#N/A,FALSE,"골재소요량";#N/A,#N/A,FALSE,"골재소요량"}</definedName>
    <definedName name="ㄱㄷㄴ슌ㄱ" localSheetId="14" hidden="1">{#N/A,#N/A,FALSE,"골재소요량";#N/A,#N/A,FALSE,"골재소요량"}</definedName>
    <definedName name="ㄱㄷㄴ슌ㄱ" localSheetId="4" hidden="1">{#N/A,#N/A,FALSE,"골재소요량";#N/A,#N/A,FALSE,"골재소요량"}</definedName>
    <definedName name="ㄱㄷㄴ슌ㄱ" localSheetId="13" hidden="1">{#N/A,#N/A,FALSE,"골재소요량";#N/A,#N/A,FALSE,"골재소요량"}</definedName>
    <definedName name="ㄱㄷㄴ슌ㄱ" localSheetId="28" hidden="1">{#N/A,#N/A,FALSE,"골재소요량";#N/A,#N/A,FALSE,"골재소요량"}</definedName>
    <definedName name="ㄱㄷㄴ슌ㄱ" localSheetId="34" hidden="1">{#N/A,#N/A,FALSE,"골재소요량";#N/A,#N/A,FALSE,"골재소요량"}</definedName>
    <definedName name="ㄱㄷㄴ슌ㄱ" localSheetId="35" hidden="1">{#N/A,#N/A,FALSE,"골재소요량";#N/A,#N/A,FALSE,"골재소요량"}</definedName>
    <definedName name="ㄱㄷㄴ슌ㄱ" localSheetId="25" hidden="1">{#N/A,#N/A,FALSE,"골재소요량";#N/A,#N/A,FALSE,"골재소요량"}</definedName>
    <definedName name="ㄱㄷㄴ슌ㄱ" localSheetId="41" hidden="1">{#N/A,#N/A,FALSE,"골재소요량";#N/A,#N/A,FALSE,"골재소요량"}</definedName>
    <definedName name="ㄱㄷㄴ슌ㄱ" localSheetId="26" hidden="1">{#N/A,#N/A,FALSE,"골재소요량";#N/A,#N/A,FALSE,"골재소요량"}</definedName>
    <definedName name="ㄱㄷㄴ슌ㄱ" localSheetId="45" hidden="1">{#N/A,#N/A,FALSE,"골재소요량";#N/A,#N/A,FALSE,"골재소요량"}</definedName>
    <definedName name="ㄱㄷㄴ슌ㄱ" localSheetId="50" hidden="1">{#N/A,#N/A,FALSE,"골재소요량";#N/A,#N/A,FALSE,"골재소요량"}</definedName>
    <definedName name="ㄱㄷㄴ슌ㄱ" localSheetId="29" hidden="1">{#N/A,#N/A,FALSE,"골재소요량";#N/A,#N/A,FALSE,"골재소요량"}</definedName>
    <definedName name="ㄱㄷㄴ슌ㄱ" localSheetId="42" hidden="1">{#N/A,#N/A,FALSE,"골재소요량";#N/A,#N/A,FALSE,"골재소요량"}</definedName>
    <definedName name="ㄱㄷㄴ슌ㄱ" hidden="1">{#N/A,#N/A,FALSE,"골재소요량";#N/A,#N/A,FALSE,"골재소요량"}</definedName>
    <definedName name="ㄱㄷㅁㅍㅅㅂ" localSheetId="38" hidden="1">{#N/A,#N/A,FALSE,"골재소요량";#N/A,#N/A,FALSE,"골재소요량"}</definedName>
    <definedName name="ㄱㄷㅁㅍㅅㅂ" localSheetId="14" hidden="1">{#N/A,#N/A,FALSE,"골재소요량";#N/A,#N/A,FALSE,"골재소요량"}</definedName>
    <definedName name="ㄱㄷㅁㅍㅅㅂ" localSheetId="4" hidden="1">{#N/A,#N/A,FALSE,"골재소요량";#N/A,#N/A,FALSE,"골재소요량"}</definedName>
    <definedName name="ㄱㄷㅁㅍㅅㅂ" localSheetId="13" hidden="1">{#N/A,#N/A,FALSE,"골재소요량";#N/A,#N/A,FALSE,"골재소요량"}</definedName>
    <definedName name="ㄱㄷㅁㅍㅅㅂ" localSheetId="28" hidden="1">{#N/A,#N/A,FALSE,"골재소요량";#N/A,#N/A,FALSE,"골재소요량"}</definedName>
    <definedName name="ㄱㄷㅁㅍㅅㅂ" localSheetId="34" hidden="1">{#N/A,#N/A,FALSE,"골재소요량";#N/A,#N/A,FALSE,"골재소요량"}</definedName>
    <definedName name="ㄱㄷㅁㅍㅅㅂ" localSheetId="35" hidden="1">{#N/A,#N/A,FALSE,"골재소요량";#N/A,#N/A,FALSE,"골재소요량"}</definedName>
    <definedName name="ㄱㄷㅁㅍㅅㅂ" localSheetId="25" hidden="1">{#N/A,#N/A,FALSE,"골재소요량";#N/A,#N/A,FALSE,"골재소요량"}</definedName>
    <definedName name="ㄱㄷㅁㅍㅅㅂ" localSheetId="41" hidden="1">{#N/A,#N/A,FALSE,"골재소요량";#N/A,#N/A,FALSE,"골재소요량"}</definedName>
    <definedName name="ㄱㄷㅁㅍㅅㅂ" localSheetId="26" hidden="1">{#N/A,#N/A,FALSE,"골재소요량";#N/A,#N/A,FALSE,"골재소요량"}</definedName>
    <definedName name="ㄱㄷㅁㅍㅅㅂ" localSheetId="45" hidden="1">{#N/A,#N/A,FALSE,"골재소요량";#N/A,#N/A,FALSE,"골재소요량"}</definedName>
    <definedName name="ㄱㄷㅁㅍㅅㅂ" localSheetId="50" hidden="1">{#N/A,#N/A,FALSE,"골재소요량";#N/A,#N/A,FALSE,"골재소요량"}</definedName>
    <definedName name="ㄱㄷㅁㅍㅅㅂ" localSheetId="29" hidden="1">{#N/A,#N/A,FALSE,"골재소요량";#N/A,#N/A,FALSE,"골재소요량"}</definedName>
    <definedName name="ㄱㄷㅁㅍㅅㅂ" localSheetId="42" hidden="1">{#N/A,#N/A,FALSE,"골재소요량";#N/A,#N/A,FALSE,"골재소요량"}</definedName>
    <definedName name="ㄱㄷㅁㅍㅅㅂ" hidden="1">{#N/A,#N/A,FALSE,"골재소요량";#N/A,#N/A,FALSE,"골재소요량"}</definedName>
    <definedName name="ㄱㄷㅅㄱㅈㄷ" localSheetId="14" hidden="1">#REF!</definedName>
    <definedName name="ㄱㄷㅅㄱㅈㄷ" localSheetId="4" hidden="1">#REF!</definedName>
    <definedName name="ㄱㄷㅅㄱㅈㄷ" localSheetId="13" hidden="1">#REF!</definedName>
    <definedName name="ㄱㄷㅅㄱㅈㄷ" localSheetId="28" hidden="1">#REF!</definedName>
    <definedName name="ㄱㄷㅅㄱㅈㄷ" localSheetId="34" hidden="1">#REF!</definedName>
    <definedName name="ㄱㄷㅅㄱㅈㄷ" localSheetId="35" hidden="1">#REF!</definedName>
    <definedName name="ㄱㄷㅅㄱㅈㄷ" localSheetId="46" hidden="1">#REF!</definedName>
    <definedName name="ㄱㄷㅅㄱㅈㄷ" localSheetId="40" hidden="1">#REF!</definedName>
    <definedName name="ㄱㄷㅅㄱㅈㄷ" localSheetId="25" hidden="1">#REF!</definedName>
    <definedName name="ㄱㄷㅅㄱㅈㄷ" localSheetId="41" hidden="1">#REF!</definedName>
    <definedName name="ㄱㄷㅅㄱㅈㄷ" localSheetId="26" hidden="1">#REF!</definedName>
    <definedName name="ㄱㄷㅅㄱㅈㄷ" localSheetId="44" hidden="1">#REF!</definedName>
    <definedName name="ㄱㄷㅅㄱㅈㄷ" localSheetId="45" hidden="1">#REF!</definedName>
    <definedName name="ㄱㄷㅅㄱㅈㄷ" localSheetId="29" hidden="1">#REF!</definedName>
    <definedName name="ㄱㄷㅅㄱㅈㄷ" localSheetId="42" hidden="1">#REF!</definedName>
    <definedName name="ㄱㄷㅅㄱㅈㄷ" hidden="1">#REF!</definedName>
    <definedName name="ㄱㄷㅈ" localSheetId="38" hidden="1">{#N/A,#N/A,FALSE,"골재소요량";#N/A,#N/A,FALSE,"골재소요량"}</definedName>
    <definedName name="ㄱㄷㅈ" localSheetId="14" hidden="1">{#N/A,#N/A,FALSE,"골재소요량";#N/A,#N/A,FALSE,"골재소요량"}</definedName>
    <definedName name="ㄱㄷㅈ" localSheetId="4" hidden="1">{#N/A,#N/A,FALSE,"골재소요량";#N/A,#N/A,FALSE,"골재소요량"}</definedName>
    <definedName name="ㄱㄷㅈ" localSheetId="13" hidden="1">{#N/A,#N/A,FALSE,"골재소요량";#N/A,#N/A,FALSE,"골재소요량"}</definedName>
    <definedName name="ㄱㄷㅈ" localSheetId="28" hidden="1">{#N/A,#N/A,FALSE,"골재소요량";#N/A,#N/A,FALSE,"골재소요량"}</definedName>
    <definedName name="ㄱㄷㅈ" localSheetId="34" hidden="1">{#N/A,#N/A,FALSE,"골재소요량";#N/A,#N/A,FALSE,"골재소요량"}</definedName>
    <definedName name="ㄱㄷㅈ" localSheetId="35" hidden="1">{#N/A,#N/A,FALSE,"골재소요량";#N/A,#N/A,FALSE,"골재소요량"}</definedName>
    <definedName name="ㄱㄷㅈ" localSheetId="25" hidden="1">{#N/A,#N/A,FALSE,"골재소요량";#N/A,#N/A,FALSE,"골재소요량"}</definedName>
    <definedName name="ㄱㄷㅈ" localSheetId="41" hidden="1">{#N/A,#N/A,FALSE,"골재소요량";#N/A,#N/A,FALSE,"골재소요량"}</definedName>
    <definedName name="ㄱㄷㅈ" localSheetId="26" hidden="1">{#N/A,#N/A,FALSE,"골재소요량";#N/A,#N/A,FALSE,"골재소요량"}</definedName>
    <definedName name="ㄱㄷㅈ" localSheetId="45" hidden="1">{#N/A,#N/A,FALSE,"골재소요량";#N/A,#N/A,FALSE,"골재소요량"}</definedName>
    <definedName name="ㄱㄷㅈ" localSheetId="50" hidden="1">{#N/A,#N/A,FALSE,"골재소요량";#N/A,#N/A,FALSE,"골재소요량"}</definedName>
    <definedName name="ㄱㄷㅈ" localSheetId="29" hidden="1">{#N/A,#N/A,FALSE,"골재소요량";#N/A,#N/A,FALSE,"골재소요량"}</definedName>
    <definedName name="ㄱㄷㅈ" localSheetId="42" hidden="1">{#N/A,#N/A,FALSE,"골재소요량";#N/A,#N/A,FALSE,"골재소요량"}</definedName>
    <definedName name="ㄱㄷㅈ" hidden="1">{#N/A,#N/A,FALSE,"골재소요량";#N/A,#N/A,FALSE,"골재소요량"}</definedName>
    <definedName name="ㄱㄷㅈㄱㅂㅈㄷㄱ" localSheetId="14" hidden="1">#REF!</definedName>
    <definedName name="ㄱㄷㅈㄱㅂㅈㄷㄱ" localSheetId="4" hidden="1">#REF!</definedName>
    <definedName name="ㄱㄷㅈㄱㅂㅈㄷㄱ" localSheetId="13" hidden="1">#REF!</definedName>
    <definedName name="ㄱㄷㅈㄱㅂㅈㄷㄱ" localSheetId="28" hidden="1">#REF!</definedName>
    <definedName name="ㄱㄷㅈㄱㅂㅈㄷㄱ" localSheetId="34" hidden="1">#REF!</definedName>
    <definedName name="ㄱㄷㅈㄱㅂㅈㄷㄱ" localSheetId="35" hidden="1">#REF!</definedName>
    <definedName name="ㄱㄷㅈㄱㅂㅈㄷㄱ" localSheetId="46" hidden="1">#REF!</definedName>
    <definedName name="ㄱㄷㅈㄱㅂㅈㄷㄱ" localSheetId="40" hidden="1">#REF!</definedName>
    <definedName name="ㄱㄷㅈㄱㅂㅈㄷㄱ" localSheetId="25" hidden="1">#REF!</definedName>
    <definedName name="ㄱㄷㅈㄱㅂㅈㄷㄱ" localSheetId="41" hidden="1">#REF!</definedName>
    <definedName name="ㄱㄷㅈㄱㅂㅈㄷㄱ" localSheetId="26" hidden="1">#REF!</definedName>
    <definedName name="ㄱㄷㅈㄱㅂㅈㄷㄱ" localSheetId="44" hidden="1">#REF!</definedName>
    <definedName name="ㄱㄷㅈㄱㅂㅈㄷㄱ" localSheetId="45" hidden="1">#REF!</definedName>
    <definedName name="ㄱㄷㅈㄱㅂㅈㄷㄱ" localSheetId="29" hidden="1">#REF!</definedName>
    <definedName name="ㄱㄷㅈㄱㅂㅈㄷㄱ" localSheetId="42" hidden="1">#REF!</definedName>
    <definedName name="ㄱㄷㅈㄱㅂㅈㄷㄱ" hidden="1">#REF!</definedName>
    <definedName name="ㄱㄷㅈㅂㄱ" localSheetId="14" hidden="1">#REF!</definedName>
    <definedName name="ㄱㄷㅈㅂㄱ" localSheetId="4" hidden="1">#REF!</definedName>
    <definedName name="ㄱㄷㅈㅂㄱ" localSheetId="13" hidden="1">#REF!</definedName>
    <definedName name="ㄱㄷㅈㅂㄱ" localSheetId="28" hidden="1">#REF!</definedName>
    <definedName name="ㄱㄷㅈㅂㄱ" localSheetId="34" hidden="1">#REF!</definedName>
    <definedName name="ㄱㄷㅈㅂㄱ" localSheetId="35" hidden="1">#REF!</definedName>
    <definedName name="ㄱㄷㅈㅂㄱ" localSheetId="46" hidden="1">#REF!</definedName>
    <definedName name="ㄱㄷㅈㅂㄱ" localSheetId="40" hidden="1">#REF!</definedName>
    <definedName name="ㄱㄷㅈㅂㄱ" localSheetId="25" hidden="1">#REF!</definedName>
    <definedName name="ㄱㄷㅈㅂㄱ" localSheetId="41" hidden="1">#REF!</definedName>
    <definedName name="ㄱㄷㅈㅂㄱ" localSheetId="26" hidden="1">#REF!</definedName>
    <definedName name="ㄱㄷㅈㅂㄱ" localSheetId="44" hidden="1">#REF!</definedName>
    <definedName name="ㄱㄷㅈㅂㄱ" localSheetId="45" hidden="1">#REF!</definedName>
    <definedName name="ㄱㄷㅈㅂㄱ" localSheetId="29" hidden="1">#REF!</definedName>
    <definedName name="ㄱㄷㅈㅂㄱ" localSheetId="42" hidden="1">#REF!</definedName>
    <definedName name="ㄱㄷㅈㅂㄱ" hidden="1">#REF!</definedName>
    <definedName name="ㄱㄷㅈㅂㄷ" localSheetId="14" hidden="1">#REF!</definedName>
    <definedName name="ㄱㄷㅈㅂㄷ" localSheetId="4" hidden="1">#REF!</definedName>
    <definedName name="ㄱㄷㅈㅂㄷ" localSheetId="13" hidden="1">#REF!</definedName>
    <definedName name="ㄱㄷㅈㅂㄷ" localSheetId="28" hidden="1">#REF!</definedName>
    <definedName name="ㄱㄷㅈㅂㄷ" localSheetId="34" hidden="1">#REF!</definedName>
    <definedName name="ㄱㄷㅈㅂㄷ" localSheetId="35" hidden="1">#REF!</definedName>
    <definedName name="ㄱㄷㅈㅂㄷ" localSheetId="46" hidden="1">#REF!</definedName>
    <definedName name="ㄱㄷㅈㅂㄷ" localSheetId="40" hidden="1">#REF!</definedName>
    <definedName name="ㄱㄷㅈㅂㄷ" localSheetId="25" hidden="1">#REF!</definedName>
    <definedName name="ㄱㄷㅈㅂㄷ" localSheetId="41" hidden="1">#REF!</definedName>
    <definedName name="ㄱㄷㅈㅂㄷ" localSheetId="26" hidden="1">#REF!</definedName>
    <definedName name="ㄱㄷㅈㅂㄷ" localSheetId="44" hidden="1">#REF!</definedName>
    <definedName name="ㄱㄷㅈㅂㄷ" localSheetId="45" hidden="1">#REF!</definedName>
    <definedName name="ㄱㄷㅈㅂㄷ" localSheetId="29" hidden="1">#REF!</definedName>
    <definedName name="ㄱㄷㅈㅂㄷ" localSheetId="42" hidden="1">#REF!</definedName>
    <definedName name="ㄱㄷㅈㅂㄷ" hidden="1">#REF!</definedName>
    <definedName name="ㄱㄷㅎㅅㄷ4" localSheetId="38" hidden="1">{#N/A,#N/A,FALSE,"운반시간"}</definedName>
    <definedName name="ㄱㄷㅎㅅㄷ4" localSheetId="14" hidden="1">{#N/A,#N/A,FALSE,"운반시간"}</definedName>
    <definedName name="ㄱㄷㅎㅅㄷ4" localSheetId="4" hidden="1">{#N/A,#N/A,FALSE,"운반시간"}</definedName>
    <definedName name="ㄱㄷㅎㅅㄷ4" localSheetId="13" hidden="1">{#N/A,#N/A,FALSE,"운반시간"}</definedName>
    <definedName name="ㄱㄷㅎㅅㄷ4" localSheetId="28" hidden="1">{#N/A,#N/A,FALSE,"운반시간"}</definedName>
    <definedName name="ㄱㄷㅎㅅㄷ4" localSheetId="34" hidden="1">{#N/A,#N/A,FALSE,"운반시간"}</definedName>
    <definedName name="ㄱㄷㅎㅅㄷ4" localSheetId="35" hidden="1">{#N/A,#N/A,FALSE,"운반시간"}</definedName>
    <definedName name="ㄱㄷㅎㅅㄷ4" localSheetId="25" hidden="1">{#N/A,#N/A,FALSE,"운반시간"}</definedName>
    <definedName name="ㄱㄷㅎㅅㄷ4" localSheetId="41" hidden="1">{#N/A,#N/A,FALSE,"운반시간"}</definedName>
    <definedName name="ㄱㄷㅎㅅㄷ4" localSheetId="26" hidden="1">{#N/A,#N/A,FALSE,"운반시간"}</definedName>
    <definedName name="ㄱㄷㅎㅅㄷ4" localSheetId="45" hidden="1">{#N/A,#N/A,FALSE,"운반시간"}</definedName>
    <definedName name="ㄱㄷㅎㅅㄷ4" localSheetId="50" hidden="1">{#N/A,#N/A,FALSE,"운반시간"}</definedName>
    <definedName name="ㄱㄷㅎㅅㄷ4" localSheetId="29" hidden="1">{#N/A,#N/A,FALSE,"운반시간"}</definedName>
    <definedName name="ㄱㄷㅎㅅㄷ4" localSheetId="42" hidden="1">{#N/A,#N/A,FALSE,"운반시간"}</definedName>
    <definedName name="ㄱㄷㅎㅅㄷ4" hidden="1">{#N/A,#N/A,FALSE,"운반시간"}</definedName>
    <definedName name="ㄱㄹㅈㄷㄱㅎ놓" localSheetId="14" hidden="1">#REF!</definedName>
    <definedName name="ㄱㄹㅈㄷㄱㅎ놓" localSheetId="4" hidden="1">#REF!</definedName>
    <definedName name="ㄱㄹㅈㄷㄱㅎ놓" localSheetId="13" hidden="1">#REF!</definedName>
    <definedName name="ㄱㄹㅈㄷㄱㅎ놓" localSheetId="28" hidden="1">#REF!</definedName>
    <definedName name="ㄱㄹㅈㄷㄱㅎ놓" localSheetId="34" hidden="1">#REF!</definedName>
    <definedName name="ㄱㄹㅈㄷㄱㅎ놓" localSheetId="35" hidden="1">#REF!</definedName>
    <definedName name="ㄱㄹㅈㄷㄱㅎ놓" localSheetId="46" hidden="1">#REF!</definedName>
    <definedName name="ㄱㄹㅈㄷㄱㅎ놓" localSheetId="40" hidden="1">#REF!</definedName>
    <definedName name="ㄱㄹㅈㄷㄱㅎ놓" localSheetId="25" hidden="1">#REF!</definedName>
    <definedName name="ㄱㄹㅈㄷㄱㅎ놓" localSheetId="41" hidden="1">#REF!</definedName>
    <definedName name="ㄱㄹㅈㄷㄱㅎ놓" localSheetId="26" hidden="1">#REF!</definedName>
    <definedName name="ㄱㄹㅈㄷㄱㅎ놓" localSheetId="44" hidden="1">#REF!</definedName>
    <definedName name="ㄱㄹㅈㄷㄱㅎ놓" localSheetId="45" hidden="1">#REF!</definedName>
    <definedName name="ㄱㄹㅈㄷㄱㅎ놓" localSheetId="29" hidden="1">#REF!</definedName>
    <definedName name="ㄱㄹㅈㄷㄱㅎ놓" localSheetId="42" hidden="1">#REF!</definedName>
    <definedName name="ㄱㄹㅈㄷㄱㅎ놓" hidden="1">#REF!</definedName>
    <definedName name="ㄱ슈" localSheetId="38" hidden="1">{#N/A,#N/A,FALSE,"혼합골재"}</definedName>
    <definedName name="ㄱ슈" localSheetId="14" hidden="1">{#N/A,#N/A,FALSE,"혼합골재"}</definedName>
    <definedName name="ㄱ슈" localSheetId="4" hidden="1">{#N/A,#N/A,FALSE,"혼합골재"}</definedName>
    <definedName name="ㄱ슈" localSheetId="13" hidden="1">{#N/A,#N/A,FALSE,"혼합골재"}</definedName>
    <definedName name="ㄱ슈" localSheetId="28" hidden="1">{#N/A,#N/A,FALSE,"혼합골재"}</definedName>
    <definedName name="ㄱ슈" localSheetId="34" hidden="1">{#N/A,#N/A,FALSE,"혼합골재"}</definedName>
    <definedName name="ㄱ슈" localSheetId="35" hidden="1">{#N/A,#N/A,FALSE,"혼합골재"}</definedName>
    <definedName name="ㄱ슈" localSheetId="25" hidden="1">{#N/A,#N/A,FALSE,"혼합골재"}</definedName>
    <definedName name="ㄱ슈" localSheetId="41" hidden="1">{#N/A,#N/A,FALSE,"혼합골재"}</definedName>
    <definedName name="ㄱ슈" localSheetId="26" hidden="1">{#N/A,#N/A,FALSE,"혼합골재"}</definedName>
    <definedName name="ㄱ슈" localSheetId="45" hidden="1">{#N/A,#N/A,FALSE,"혼합골재"}</definedName>
    <definedName name="ㄱ슈" localSheetId="50" hidden="1">{#N/A,#N/A,FALSE,"혼합골재"}</definedName>
    <definedName name="ㄱ슈" localSheetId="29" hidden="1">{#N/A,#N/A,FALSE,"혼합골재"}</definedName>
    <definedName name="ㄱ슈" localSheetId="42" hidden="1">{#N/A,#N/A,FALSE,"혼합골재"}</definedName>
    <definedName name="ㄱ슈" hidden="1">{#N/A,#N/A,FALSE,"혼합골재"}</definedName>
    <definedName name="ㄱㅈㄷㄱㅈㄷ" localSheetId="14" hidden="1">#REF!</definedName>
    <definedName name="ㄱㅈㄷㄱㅈㄷ" localSheetId="4" hidden="1">#REF!</definedName>
    <definedName name="ㄱㅈㄷㄱㅈㄷ" localSheetId="13" hidden="1">#REF!</definedName>
    <definedName name="ㄱㅈㄷㄱㅈㄷ" localSheetId="28" hidden="1">#REF!</definedName>
    <definedName name="ㄱㅈㄷㄱㅈㄷ" localSheetId="34" hidden="1">#REF!</definedName>
    <definedName name="ㄱㅈㄷㄱㅈㄷ" localSheetId="35" hidden="1">#REF!</definedName>
    <definedName name="ㄱㅈㄷㄱㅈㄷ" localSheetId="46" hidden="1">#REF!</definedName>
    <definedName name="ㄱㅈㄷㄱㅈㄷ" localSheetId="40" hidden="1">#REF!</definedName>
    <definedName name="ㄱㅈㄷㄱㅈㄷ" localSheetId="25" hidden="1">#REF!</definedName>
    <definedName name="ㄱㅈㄷㄱㅈㄷ" localSheetId="41" hidden="1">#REF!</definedName>
    <definedName name="ㄱㅈㄷㄱㅈㄷ" localSheetId="26" hidden="1">#REF!</definedName>
    <definedName name="ㄱㅈㄷㄱㅈㄷ" localSheetId="44" hidden="1">#REF!</definedName>
    <definedName name="ㄱㅈㄷㄱㅈㄷ" localSheetId="45" hidden="1">#REF!</definedName>
    <definedName name="ㄱㅈㄷㄱㅈㄷ" localSheetId="29" hidden="1">#REF!</definedName>
    <definedName name="ㄱㅈㄷㄱㅈㄷ" localSheetId="42" hidden="1">#REF!</definedName>
    <definedName name="ㄱㅈㄷㄱㅈㄷ" hidden="1">#REF!</definedName>
    <definedName name="ㄱㅈㄷㅂㄱ" localSheetId="14" hidden="1">#REF!</definedName>
    <definedName name="ㄱㅈㄷㅂㄱ" localSheetId="4" hidden="1">#REF!</definedName>
    <definedName name="ㄱㅈㄷㅂㄱ" localSheetId="13" hidden="1">#REF!</definedName>
    <definedName name="ㄱㅈㄷㅂㄱ" localSheetId="28" hidden="1">#REF!</definedName>
    <definedName name="ㄱㅈㄷㅂㄱ" localSheetId="34" hidden="1">#REF!</definedName>
    <definedName name="ㄱㅈㄷㅂㄱ" localSheetId="35" hidden="1">#REF!</definedName>
    <definedName name="ㄱㅈㄷㅂㄱ" localSheetId="46" hidden="1">#REF!</definedName>
    <definedName name="ㄱㅈㄷㅂㄱ" localSheetId="40" hidden="1">#REF!</definedName>
    <definedName name="ㄱㅈㄷㅂㄱ" localSheetId="25" hidden="1">#REF!</definedName>
    <definedName name="ㄱㅈㄷㅂㄱ" localSheetId="41" hidden="1">#REF!</definedName>
    <definedName name="ㄱㅈㄷㅂㄱ" localSheetId="26" hidden="1">#REF!</definedName>
    <definedName name="ㄱㅈㄷㅂㄱ" localSheetId="44" hidden="1">#REF!</definedName>
    <definedName name="ㄱㅈㄷㅂㄱ" localSheetId="45" hidden="1">#REF!</definedName>
    <definedName name="ㄱㅈㄷㅂㄱ" localSheetId="29" hidden="1">#REF!</definedName>
    <definedName name="ㄱㅈㄷㅂㄱ" localSheetId="42" hidden="1">#REF!</definedName>
    <definedName name="ㄱㅈㄷㅂㄱ" hidden="1">#REF!</definedName>
    <definedName name="ㄱㅈㄷㅂㄱㄷㅈㄱㅎㅀㄴㅇㅀㄹ" localSheetId="14" hidden="1">#REF!</definedName>
    <definedName name="ㄱㅈㄷㅂㄱㄷㅈㄱㅎㅀㄴㅇㅀㄹ" localSheetId="4" hidden="1">#REF!</definedName>
    <definedName name="ㄱㅈㄷㅂㄱㄷㅈㄱㅎㅀㄴㅇㅀㄹ" localSheetId="13" hidden="1">#REF!</definedName>
    <definedName name="ㄱㅈㄷㅂㄱㄷㅈㄱㅎㅀㄴㅇㅀㄹ" localSheetId="28" hidden="1">#REF!</definedName>
    <definedName name="ㄱㅈㄷㅂㄱㄷㅈㄱㅎㅀㄴㅇㅀㄹ" localSheetId="34" hidden="1">#REF!</definedName>
    <definedName name="ㄱㅈㄷㅂㄱㄷㅈㄱㅎㅀㄴㅇㅀㄹ" localSheetId="35" hidden="1">#REF!</definedName>
    <definedName name="ㄱㅈㄷㅂㄱㄷㅈㄱㅎㅀㄴㅇㅀㄹ" localSheetId="46" hidden="1">#REF!</definedName>
    <definedName name="ㄱㅈㄷㅂㄱㄷㅈㄱㅎㅀㄴㅇㅀㄹ" localSheetId="40" hidden="1">#REF!</definedName>
    <definedName name="ㄱㅈㄷㅂㄱㄷㅈㄱㅎㅀㄴㅇㅀㄹ" localSheetId="25" hidden="1">#REF!</definedName>
    <definedName name="ㄱㅈㄷㅂㄱㄷㅈㄱㅎㅀㄴㅇㅀㄹ" localSheetId="41" hidden="1">#REF!</definedName>
    <definedName name="ㄱㅈㄷㅂㄱㄷㅈㄱㅎㅀㄴㅇㅀㄹ" localSheetId="26" hidden="1">#REF!</definedName>
    <definedName name="ㄱㅈㄷㅂㄱㄷㅈㄱㅎㅀㄴㅇㅀㄹ" localSheetId="44" hidden="1">#REF!</definedName>
    <definedName name="ㄱㅈㄷㅂㄱㄷㅈㄱㅎㅀㄴㅇㅀㄹ" localSheetId="45" hidden="1">#REF!</definedName>
    <definedName name="ㄱㅈㄷㅂㄱㄷㅈㄱㅎㅀㄴㅇㅀㄹ" localSheetId="29" hidden="1">#REF!</definedName>
    <definedName name="ㄱㅈㄷㅂㄱㄷㅈㄱㅎㅀㄴㅇㅀㄹ" localSheetId="42" hidden="1">#REF!</definedName>
    <definedName name="ㄱㅈㄷㅂㄱㄷㅈㄱㅎㅀㄴㅇㅀㄹ" hidden="1">#REF!</definedName>
    <definedName name="가" localSheetId="4">[13]법면블럭!#REF!</definedName>
    <definedName name="가" localSheetId="13">[13]법면블럭!#REF!</definedName>
    <definedName name="가" localSheetId="35">#REF!</definedName>
    <definedName name="가" localSheetId="46">#REF!</definedName>
    <definedName name="가" localSheetId="40">#REF!</definedName>
    <definedName name="가" localSheetId="25">#REF!</definedName>
    <definedName name="가" localSheetId="26">[14]법면블럭!#REF!</definedName>
    <definedName name="가" localSheetId="44">#REF!</definedName>
    <definedName name="가" localSheetId="42">#REF!</definedName>
    <definedName name="가">#REF!</definedName>
    <definedName name="가1" localSheetId="14">#REF!</definedName>
    <definedName name="가1" localSheetId="4">#REF!</definedName>
    <definedName name="가1" localSheetId="13">#REF!</definedName>
    <definedName name="가1" localSheetId="35">#REF!</definedName>
    <definedName name="가1" localSheetId="46">#REF!</definedName>
    <definedName name="가1" localSheetId="40">#REF!</definedName>
    <definedName name="가1" localSheetId="3">#REF!</definedName>
    <definedName name="가1" localSheetId="12">#REF!</definedName>
    <definedName name="가1" localSheetId="15">#REF!</definedName>
    <definedName name="가1" localSheetId="25">#REF!</definedName>
    <definedName name="가1" localSheetId="26">#REF!</definedName>
    <definedName name="가1" localSheetId="44">#REF!</definedName>
    <definedName name="가1" localSheetId="43">#REF!</definedName>
    <definedName name="가1" localSheetId="42">#REF!</definedName>
    <definedName name="가1">#REF!</definedName>
    <definedName name="가2" localSheetId="14">#REF!</definedName>
    <definedName name="가2" localSheetId="4">#REF!</definedName>
    <definedName name="가2" localSheetId="13">#REF!</definedName>
    <definedName name="가2" localSheetId="34">#REF!</definedName>
    <definedName name="가2" localSheetId="35">#REF!</definedName>
    <definedName name="가2" localSheetId="46">#REF!</definedName>
    <definedName name="가2" localSheetId="40">#REF!</definedName>
    <definedName name="가2" localSheetId="3">#REF!</definedName>
    <definedName name="가2" localSheetId="12">#REF!</definedName>
    <definedName name="가2" localSheetId="15">#REF!</definedName>
    <definedName name="가2" localSheetId="25">#REF!</definedName>
    <definedName name="가2" localSheetId="26">#REF!</definedName>
    <definedName name="가2" localSheetId="44">#REF!</definedName>
    <definedName name="가2" localSheetId="43">#REF!</definedName>
    <definedName name="가2" localSheetId="42">#REF!</definedName>
    <definedName name="가2">#REF!</definedName>
    <definedName name="가3" localSheetId="14">#REF!</definedName>
    <definedName name="가3" localSheetId="4">#REF!</definedName>
    <definedName name="가3" localSheetId="13">#REF!</definedName>
    <definedName name="가3" localSheetId="34">#REF!</definedName>
    <definedName name="가3" localSheetId="35">#REF!</definedName>
    <definedName name="가3" localSheetId="46">#REF!</definedName>
    <definedName name="가3" localSheetId="40">#REF!</definedName>
    <definedName name="가3" localSheetId="3">#REF!</definedName>
    <definedName name="가3" localSheetId="12">#REF!</definedName>
    <definedName name="가3" localSheetId="15">#REF!</definedName>
    <definedName name="가3" localSheetId="25">#REF!</definedName>
    <definedName name="가3" localSheetId="26">#REF!</definedName>
    <definedName name="가3" localSheetId="44">#REF!</definedName>
    <definedName name="가3" localSheetId="43">#REF!</definedName>
    <definedName name="가3" localSheetId="42">#REF!</definedName>
    <definedName name="가3">#REF!</definedName>
    <definedName name="가4" localSheetId="14">#REF!</definedName>
    <definedName name="가4" localSheetId="4">#REF!</definedName>
    <definedName name="가4" localSheetId="13">#REF!</definedName>
    <definedName name="가4" localSheetId="34">#REF!</definedName>
    <definedName name="가4" localSheetId="35">#REF!</definedName>
    <definedName name="가4" localSheetId="46">#REF!</definedName>
    <definedName name="가4" localSheetId="40">#REF!</definedName>
    <definedName name="가4" localSheetId="3">#REF!</definedName>
    <definedName name="가4" localSheetId="12">#REF!</definedName>
    <definedName name="가4" localSheetId="15">#REF!</definedName>
    <definedName name="가4" localSheetId="25">#REF!</definedName>
    <definedName name="가4" localSheetId="26">#REF!</definedName>
    <definedName name="가4" localSheetId="44">#REF!</definedName>
    <definedName name="가4" localSheetId="43">#REF!</definedName>
    <definedName name="가4" localSheetId="42">#REF!</definedName>
    <definedName name="가4">#REF!</definedName>
    <definedName name="가5" localSheetId="14">#REF!</definedName>
    <definedName name="가5" localSheetId="4">#REF!</definedName>
    <definedName name="가5" localSheetId="13">#REF!</definedName>
    <definedName name="가5" localSheetId="34">#REF!</definedName>
    <definedName name="가5" localSheetId="35">#REF!</definedName>
    <definedName name="가5" localSheetId="46">#REF!</definedName>
    <definedName name="가5" localSheetId="40">#REF!</definedName>
    <definedName name="가5" localSheetId="3">#REF!</definedName>
    <definedName name="가5" localSheetId="12">#REF!</definedName>
    <definedName name="가5" localSheetId="15">#REF!</definedName>
    <definedName name="가5" localSheetId="25">#REF!</definedName>
    <definedName name="가5" localSheetId="26">#REF!</definedName>
    <definedName name="가5" localSheetId="44">#REF!</definedName>
    <definedName name="가5" localSheetId="43">#REF!</definedName>
    <definedName name="가5" localSheetId="42">#REF!</definedName>
    <definedName name="가5">#REF!</definedName>
    <definedName name="가6" localSheetId="14">#REF!</definedName>
    <definedName name="가6" localSheetId="4">#REF!</definedName>
    <definedName name="가6" localSheetId="13">#REF!</definedName>
    <definedName name="가6" localSheetId="34">#REF!</definedName>
    <definedName name="가6" localSheetId="35">#REF!</definedName>
    <definedName name="가6" localSheetId="46">#REF!</definedName>
    <definedName name="가6" localSheetId="40">#REF!</definedName>
    <definedName name="가6" localSheetId="3">#REF!</definedName>
    <definedName name="가6" localSheetId="12">#REF!</definedName>
    <definedName name="가6" localSheetId="15">#REF!</definedName>
    <definedName name="가6" localSheetId="25">#REF!</definedName>
    <definedName name="가6" localSheetId="26">#REF!</definedName>
    <definedName name="가6" localSheetId="44">#REF!</definedName>
    <definedName name="가6" localSheetId="43">#REF!</definedName>
    <definedName name="가6" localSheetId="42">#REF!</definedName>
    <definedName name="가6">#REF!</definedName>
    <definedName name="가7" localSheetId="14">#REF!</definedName>
    <definedName name="가7" localSheetId="4">#REF!</definedName>
    <definedName name="가7" localSheetId="13">#REF!</definedName>
    <definedName name="가7" localSheetId="34">#REF!</definedName>
    <definedName name="가7" localSheetId="35">#REF!</definedName>
    <definedName name="가7" localSheetId="46">#REF!</definedName>
    <definedName name="가7" localSheetId="40">#REF!</definedName>
    <definedName name="가7" localSheetId="3">#REF!</definedName>
    <definedName name="가7" localSheetId="12">#REF!</definedName>
    <definedName name="가7" localSheetId="15">#REF!</definedName>
    <definedName name="가7" localSheetId="25">#REF!</definedName>
    <definedName name="가7" localSheetId="26">#REF!</definedName>
    <definedName name="가7" localSheetId="44">#REF!</definedName>
    <definedName name="가7" localSheetId="43">#REF!</definedName>
    <definedName name="가7" localSheetId="42">#REF!</definedName>
    <definedName name="가7">#REF!</definedName>
    <definedName name="가8" localSheetId="14">#REF!</definedName>
    <definedName name="가8" localSheetId="4">#REF!</definedName>
    <definedName name="가8" localSheetId="13">#REF!</definedName>
    <definedName name="가8" localSheetId="34">#REF!</definedName>
    <definedName name="가8" localSheetId="35">#REF!</definedName>
    <definedName name="가8" localSheetId="46">#REF!</definedName>
    <definedName name="가8" localSheetId="40">#REF!</definedName>
    <definedName name="가8" localSheetId="3">#REF!</definedName>
    <definedName name="가8" localSheetId="12">#REF!</definedName>
    <definedName name="가8" localSheetId="15">#REF!</definedName>
    <definedName name="가8" localSheetId="25">#REF!</definedName>
    <definedName name="가8" localSheetId="26">#REF!</definedName>
    <definedName name="가8" localSheetId="44">#REF!</definedName>
    <definedName name="가8" localSheetId="43">#REF!</definedName>
    <definedName name="가8" localSheetId="42">#REF!</definedName>
    <definedName name="가8">#REF!</definedName>
    <definedName name="가드레일집계" localSheetId="38" hidden="1">{#N/A,#N/A,FALSE,"2~8번"}</definedName>
    <definedName name="가드레일집계" localSheetId="14" hidden="1">{#N/A,#N/A,FALSE,"2~8번"}</definedName>
    <definedName name="가드레일집계" localSheetId="4" hidden="1">{#N/A,#N/A,FALSE,"2~8번"}</definedName>
    <definedName name="가드레일집계" localSheetId="13" hidden="1">{#N/A,#N/A,FALSE,"2~8번"}</definedName>
    <definedName name="가드레일집계" localSheetId="28" hidden="1">{#N/A,#N/A,FALSE,"2~8번"}</definedName>
    <definedName name="가드레일집계" localSheetId="34" hidden="1">{#N/A,#N/A,FALSE,"2~8번"}</definedName>
    <definedName name="가드레일집계" localSheetId="35" hidden="1">{#N/A,#N/A,FALSE,"2~8번"}</definedName>
    <definedName name="가드레일집계" localSheetId="25" hidden="1">{#N/A,#N/A,FALSE,"2~8번"}</definedName>
    <definedName name="가드레일집계" localSheetId="41" hidden="1">{#N/A,#N/A,FALSE,"2~8번"}</definedName>
    <definedName name="가드레일집계" localSheetId="26" hidden="1">{#N/A,#N/A,FALSE,"2~8번"}</definedName>
    <definedName name="가드레일집계" localSheetId="45" hidden="1">{#N/A,#N/A,FALSE,"2~8번"}</definedName>
    <definedName name="가드레일집계" localSheetId="50" hidden="1">{#N/A,#N/A,FALSE,"2~8번"}</definedName>
    <definedName name="가드레일집계" localSheetId="29" hidden="1">{#N/A,#N/A,FALSE,"2~8번"}</definedName>
    <definedName name="가드레일집계" localSheetId="42" hidden="1">{#N/A,#N/A,FALSE,"2~8번"}</definedName>
    <definedName name="가드레일집계" hidden="1">{#N/A,#N/A,FALSE,"2~8번"}</definedName>
    <definedName name="가ㄹㄹ" localSheetId="38" hidden="1">{#N/A,#N/A,FALSE,"전력간선"}</definedName>
    <definedName name="가ㄹㄹ" localSheetId="14" hidden="1">{#N/A,#N/A,FALSE,"전력간선"}</definedName>
    <definedName name="가ㄹㄹ" localSheetId="4" hidden="1">{#N/A,#N/A,FALSE,"전력간선"}</definedName>
    <definedName name="가ㄹㄹ" localSheetId="13" hidden="1">{#N/A,#N/A,FALSE,"전력간선"}</definedName>
    <definedName name="가ㄹㄹ" localSheetId="28" hidden="1">{#N/A,#N/A,FALSE,"전력간선"}</definedName>
    <definedName name="가ㄹㄹ" localSheetId="34" hidden="1">{#N/A,#N/A,FALSE,"전력간선"}</definedName>
    <definedName name="가ㄹㄹ" localSheetId="35" hidden="1">{#N/A,#N/A,FALSE,"전력간선"}</definedName>
    <definedName name="가ㄹㄹ" localSheetId="25" hidden="1">{#N/A,#N/A,FALSE,"전력간선"}</definedName>
    <definedName name="가ㄹㄹ" localSheetId="41" hidden="1">{#N/A,#N/A,FALSE,"전력간선"}</definedName>
    <definedName name="가ㄹㄹ" localSheetId="26" hidden="1">{#N/A,#N/A,FALSE,"전력간선"}</definedName>
    <definedName name="가ㄹㄹ" localSheetId="45" hidden="1">{#N/A,#N/A,FALSE,"전력간선"}</definedName>
    <definedName name="가ㄹㄹ" localSheetId="50" hidden="1">{#N/A,#N/A,FALSE,"전력간선"}</definedName>
    <definedName name="가ㄹㄹ" localSheetId="29" hidden="1">{#N/A,#N/A,FALSE,"전력간선"}</definedName>
    <definedName name="가ㄹㄹ" localSheetId="42" hidden="1">{#N/A,#N/A,FALSE,"전력간선"}</definedName>
    <definedName name="가ㄹㄹ" hidden="1">{#N/A,#N/A,FALSE,"전력간선"}</definedName>
    <definedName name="가설공사" localSheetId="30" hidden="1">#REF!</definedName>
    <definedName name="가설공사" localSheetId="38" hidden="1">#REF!</definedName>
    <definedName name="가설공사" localSheetId="14" hidden="1">#REF!</definedName>
    <definedName name="가설공사" localSheetId="48" hidden="1">#REF!</definedName>
    <definedName name="가설공사" localSheetId="4" hidden="1">#REF!</definedName>
    <definedName name="가설공사" localSheetId="13" hidden="1">#REF!</definedName>
    <definedName name="가설공사" localSheetId="33" hidden="1">#REF!</definedName>
    <definedName name="가설공사" localSheetId="37" hidden="1">#REF!</definedName>
    <definedName name="가설공사" localSheetId="36" hidden="1">#REF!</definedName>
    <definedName name="가설공사" localSheetId="34" hidden="1">#REF!</definedName>
    <definedName name="가설공사" localSheetId="35" hidden="1">#REF!</definedName>
    <definedName name="가설공사" localSheetId="46" hidden="1">#REF!</definedName>
    <definedName name="가설공사" localSheetId="40" hidden="1">#REF!</definedName>
    <definedName name="가설공사" localSheetId="32" hidden="1">#REF!</definedName>
    <definedName name="가설공사" localSheetId="25" hidden="1">#REF!</definedName>
    <definedName name="가설공사" localSheetId="41" hidden="1">#REF!</definedName>
    <definedName name="가설공사" localSheetId="26" hidden="1">#REF!</definedName>
    <definedName name="가설공사" localSheetId="49" hidden="1">#REF!</definedName>
    <definedName name="가설공사" localSheetId="44" hidden="1">#REF!</definedName>
    <definedName name="가설공사" localSheetId="45" hidden="1">#REF!</definedName>
    <definedName name="가설공사" localSheetId="50" hidden="1">#REF!</definedName>
    <definedName name="가설공사" localSheetId="43" hidden="1">#REF!</definedName>
    <definedName name="가설공사" localSheetId="29" hidden="1">#REF!</definedName>
    <definedName name="가설공사" localSheetId="42" hidden="1">#REF!</definedName>
    <definedName name="가설공사" localSheetId="9" hidden="1">#REF!</definedName>
    <definedName name="가설공사" localSheetId="10" hidden="1">#REF!</definedName>
    <definedName name="가설공사" localSheetId="27" hidden="1">#REF!</definedName>
    <definedName name="가설공사" hidden="1">#REF!</definedName>
    <definedName name="가총괄표" localSheetId="14">#REF!</definedName>
    <definedName name="가총괄표" localSheetId="4">#REF!</definedName>
    <definedName name="가총괄표" localSheetId="13">#REF!</definedName>
    <definedName name="가총괄표" localSheetId="34">#REF!</definedName>
    <definedName name="가총괄표" localSheetId="35">#REF!</definedName>
    <definedName name="가총괄표" localSheetId="46">#REF!</definedName>
    <definedName name="가총괄표" localSheetId="40">#REF!</definedName>
    <definedName name="가총괄표" localSheetId="3">#REF!</definedName>
    <definedName name="가총괄표" localSheetId="12">#REF!</definedName>
    <definedName name="가총괄표" localSheetId="15">#REF!</definedName>
    <definedName name="가총괄표" localSheetId="25">#REF!</definedName>
    <definedName name="가총괄표" localSheetId="26">#REF!</definedName>
    <definedName name="가총괄표" localSheetId="44">#REF!</definedName>
    <definedName name="가총괄표" localSheetId="43">#REF!</definedName>
    <definedName name="가총괄표" localSheetId="42">#REF!</definedName>
    <definedName name="가총괄표">#REF!</definedName>
    <definedName name="간접노무비" localSheetId="14">#REF!</definedName>
    <definedName name="간접노무비" localSheetId="4">#REF!</definedName>
    <definedName name="간접노무비" localSheetId="13">#REF!</definedName>
    <definedName name="간접노무비" localSheetId="28">#REF!</definedName>
    <definedName name="간접노무비" localSheetId="34">#REF!</definedName>
    <definedName name="간접노무비" localSheetId="35">#REF!</definedName>
    <definedName name="간접노무비" localSheetId="46">#REF!</definedName>
    <definedName name="간접노무비" localSheetId="40">#REF!</definedName>
    <definedName name="간접노무비" localSheetId="25">#REF!</definedName>
    <definedName name="간접노무비" localSheetId="26">#REF!</definedName>
    <definedName name="간접노무비" localSheetId="44">#REF!</definedName>
    <definedName name="간접노무비" localSheetId="42">#REF!</definedName>
    <definedName name="간접노무비">#REF!</definedName>
    <definedName name="간접노무비요율" localSheetId="14">#REF!</definedName>
    <definedName name="간접노무비요율" localSheetId="4">#REF!</definedName>
    <definedName name="간접노무비요율" localSheetId="13">#REF!</definedName>
    <definedName name="간접노무비요율" localSheetId="28">#REF!</definedName>
    <definedName name="간접노무비요율" localSheetId="34">#REF!</definedName>
    <definedName name="간접노무비요율" localSheetId="35">#REF!</definedName>
    <definedName name="간접노무비요율" localSheetId="46">#REF!</definedName>
    <definedName name="간접노무비요율" localSheetId="40">#REF!</definedName>
    <definedName name="간접노무비요율" localSheetId="25">#REF!</definedName>
    <definedName name="간접노무비요율" localSheetId="26">#REF!</definedName>
    <definedName name="간접노무비요율" localSheetId="44">#REF!</definedName>
    <definedName name="간접노무비요율" localSheetId="42">#REF!</definedName>
    <definedName name="간접노무비요율">#REF!</definedName>
    <definedName name="간접노무비요율_변경" localSheetId="14">#REF!</definedName>
    <definedName name="간접노무비요율_변경" localSheetId="4">#REF!</definedName>
    <definedName name="간접노무비요율_변경" localSheetId="13">#REF!</definedName>
    <definedName name="간접노무비요율_변경" localSheetId="28">#REF!</definedName>
    <definedName name="간접노무비요율_변경" localSheetId="34">#REF!</definedName>
    <definedName name="간접노무비요율_변경" localSheetId="35">#REF!</definedName>
    <definedName name="간접노무비요율_변경" localSheetId="46">#REF!</definedName>
    <definedName name="간접노무비요율_변경" localSheetId="40">#REF!</definedName>
    <definedName name="간접노무비요율_변경" localSheetId="25">#REF!</definedName>
    <definedName name="간접노무비요율_변경" localSheetId="26">#REF!</definedName>
    <definedName name="간접노무비요율_변경" localSheetId="44">#REF!</definedName>
    <definedName name="간접노무비요율_변경" localSheetId="42">#REF!</definedName>
    <definedName name="간접노무비요율_변경">#REF!</definedName>
    <definedName name="간지" localSheetId="14">#REF!</definedName>
    <definedName name="간지" localSheetId="4">#REF!</definedName>
    <definedName name="간지" localSheetId="13">#REF!</definedName>
    <definedName name="간지" localSheetId="28">#REF!</definedName>
    <definedName name="간지" localSheetId="34">#REF!</definedName>
    <definedName name="간지" localSheetId="35">#REF!</definedName>
    <definedName name="간지" localSheetId="46">#REF!</definedName>
    <definedName name="간지" localSheetId="40">#REF!</definedName>
    <definedName name="간지" localSheetId="25">#REF!</definedName>
    <definedName name="간지" localSheetId="26">#REF!</definedName>
    <definedName name="간지" localSheetId="44">#REF!</definedName>
    <definedName name="간지" localSheetId="43">#REF!</definedName>
    <definedName name="간지" localSheetId="42">#REF!</definedName>
    <definedName name="간지">#REF!</definedName>
    <definedName name="간지2" localSheetId="14">'[65]A-4'!#REF!</definedName>
    <definedName name="간지2" localSheetId="4">'[66]A-4'!#REF!</definedName>
    <definedName name="간지2" localSheetId="13">'[66]A-4'!#REF!</definedName>
    <definedName name="간지2" localSheetId="28">'[65]A-4'!#REF!</definedName>
    <definedName name="간지2" localSheetId="34">'[65]A-4'!#REF!</definedName>
    <definedName name="간지2" localSheetId="35">'[65]A-4'!#REF!</definedName>
    <definedName name="간지2" localSheetId="46">'[65]A-4'!#REF!</definedName>
    <definedName name="간지2" localSheetId="40">'[66]A-4'!#REF!</definedName>
    <definedName name="간지2" localSheetId="25">'[67]A-4'!#REF!</definedName>
    <definedName name="간지2" localSheetId="26">'[65]A-4'!#REF!</definedName>
    <definedName name="간지2" localSheetId="2">'[67]A-4'!#REF!</definedName>
    <definedName name="간지2" localSheetId="44">'[65]A-4'!#REF!</definedName>
    <definedName name="간지2" localSheetId="45">'[65]A-4'!#REF!</definedName>
    <definedName name="간지2" localSheetId="50">'[65]A-4'!#REF!</definedName>
    <definedName name="간지2" localSheetId="43">'[65]A-4'!#REF!</definedName>
    <definedName name="간지2" localSheetId="42">'[65]A-4'!#REF!</definedName>
    <definedName name="간지2">'[66]A-4'!#REF!</definedName>
    <definedName name="감나무" localSheetId="14">#REF!</definedName>
    <definedName name="감나무" localSheetId="4">#REF!</definedName>
    <definedName name="감나무" localSheetId="13">#REF!</definedName>
    <definedName name="감나무" localSheetId="28">#REF!</definedName>
    <definedName name="감나무" localSheetId="34">#REF!</definedName>
    <definedName name="감나무" localSheetId="35">#REF!</definedName>
    <definedName name="감나무" localSheetId="46">#REF!</definedName>
    <definedName name="감나무" localSheetId="40">#REF!</definedName>
    <definedName name="감나무" localSheetId="25">#REF!</definedName>
    <definedName name="감나무" localSheetId="26">#REF!</definedName>
    <definedName name="감나무" localSheetId="44">#REF!</definedName>
    <definedName name="감나무" localSheetId="50">#REF!</definedName>
    <definedName name="감나무" localSheetId="42">#REF!</definedName>
    <definedName name="감나무">#REF!</definedName>
    <definedName name="감나무1" localSheetId="14">#REF!</definedName>
    <definedName name="감나무1" localSheetId="4">#REF!</definedName>
    <definedName name="감나무1" localSheetId="13">#REF!</definedName>
    <definedName name="감나무1" localSheetId="28">#REF!</definedName>
    <definedName name="감나무1" localSheetId="34">#REF!</definedName>
    <definedName name="감나무1" localSheetId="35">#REF!</definedName>
    <definedName name="감나무1" localSheetId="46">#REF!</definedName>
    <definedName name="감나무1" localSheetId="40">#REF!</definedName>
    <definedName name="감나무1" localSheetId="25">#REF!</definedName>
    <definedName name="감나무1" localSheetId="26">#REF!</definedName>
    <definedName name="감나무1" localSheetId="44">#REF!</definedName>
    <definedName name="감나무1" localSheetId="42">#REF!</definedName>
    <definedName name="감나무1">#REF!</definedName>
    <definedName name="갑지변경" localSheetId="38" hidden="1">{#N/A,#N/A,FALSE,"전력간선"}</definedName>
    <definedName name="갑지변경" localSheetId="14" hidden="1">{#N/A,#N/A,FALSE,"전력간선"}</definedName>
    <definedName name="갑지변경" localSheetId="4" hidden="1">{#N/A,#N/A,FALSE,"전력간선"}</definedName>
    <definedName name="갑지변경" localSheetId="13" hidden="1">{#N/A,#N/A,FALSE,"전력간선"}</definedName>
    <definedName name="갑지변경" localSheetId="28" hidden="1">{#N/A,#N/A,FALSE,"전력간선"}</definedName>
    <definedName name="갑지변경" localSheetId="34" hidden="1">{#N/A,#N/A,FALSE,"전력간선"}</definedName>
    <definedName name="갑지변경" localSheetId="35" hidden="1">{#N/A,#N/A,FALSE,"전력간선"}</definedName>
    <definedName name="갑지변경" localSheetId="25" hidden="1">{#N/A,#N/A,FALSE,"전력간선"}</definedName>
    <definedName name="갑지변경" localSheetId="41" hidden="1">{#N/A,#N/A,FALSE,"전력간선"}</definedName>
    <definedName name="갑지변경" localSheetId="26" hidden="1">{#N/A,#N/A,FALSE,"전력간선"}</definedName>
    <definedName name="갑지변경" localSheetId="45" hidden="1">{#N/A,#N/A,FALSE,"전력간선"}</definedName>
    <definedName name="갑지변경" localSheetId="50" hidden="1">{#N/A,#N/A,FALSE,"전력간선"}</definedName>
    <definedName name="갑지변경" localSheetId="29" hidden="1">{#N/A,#N/A,FALSE,"전력간선"}</definedName>
    <definedName name="갑지변경" localSheetId="42" hidden="1">{#N/A,#N/A,FALSE,"전력간선"}</definedName>
    <definedName name="갑지변경" hidden="1">{#N/A,#N/A,FALSE,"전력간선"}</definedName>
    <definedName name="갑지변경1" localSheetId="38" hidden="1">{#N/A,#N/A,FALSE,"전력간선"}</definedName>
    <definedName name="갑지변경1" localSheetId="14" hidden="1">{#N/A,#N/A,FALSE,"전력간선"}</definedName>
    <definedName name="갑지변경1" localSheetId="4" hidden="1">{#N/A,#N/A,FALSE,"전력간선"}</definedName>
    <definedName name="갑지변경1" localSheetId="13" hidden="1">{#N/A,#N/A,FALSE,"전력간선"}</definedName>
    <definedName name="갑지변경1" localSheetId="28" hidden="1">{#N/A,#N/A,FALSE,"전력간선"}</definedName>
    <definedName name="갑지변경1" localSheetId="34" hidden="1">{#N/A,#N/A,FALSE,"전력간선"}</definedName>
    <definedName name="갑지변경1" localSheetId="35" hidden="1">{#N/A,#N/A,FALSE,"전력간선"}</definedName>
    <definedName name="갑지변경1" localSheetId="25" hidden="1">{#N/A,#N/A,FALSE,"전력간선"}</definedName>
    <definedName name="갑지변경1" localSheetId="41" hidden="1">{#N/A,#N/A,FALSE,"전력간선"}</definedName>
    <definedName name="갑지변경1" localSheetId="26" hidden="1">{#N/A,#N/A,FALSE,"전력간선"}</definedName>
    <definedName name="갑지변경1" localSheetId="45" hidden="1">{#N/A,#N/A,FALSE,"전력간선"}</definedName>
    <definedName name="갑지변경1" localSheetId="50" hidden="1">{#N/A,#N/A,FALSE,"전력간선"}</definedName>
    <definedName name="갑지변경1" localSheetId="29" hidden="1">{#N/A,#N/A,FALSE,"전력간선"}</definedName>
    <definedName name="갑지변경1" localSheetId="42" hidden="1">{#N/A,#N/A,FALSE,"전력간선"}</definedName>
    <definedName name="갑지변경1" hidden="1">{#N/A,#N/A,FALSE,"전력간선"}</definedName>
    <definedName name="갑지변경2" localSheetId="38" hidden="1">{#N/A,#N/A,FALSE,"전력간선"}</definedName>
    <definedName name="갑지변경2" localSheetId="14" hidden="1">{#N/A,#N/A,FALSE,"전력간선"}</definedName>
    <definedName name="갑지변경2" localSheetId="4" hidden="1">{#N/A,#N/A,FALSE,"전력간선"}</definedName>
    <definedName name="갑지변경2" localSheetId="13" hidden="1">{#N/A,#N/A,FALSE,"전력간선"}</definedName>
    <definedName name="갑지변경2" localSheetId="28" hidden="1">{#N/A,#N/A,FALSE,"전력간선"}</definedName>
    <definedName name="갑지변경2" localSheetId="34" hidden="1">{#N/A,#N/A,FALSE,"전력간선"}</definedName>
    <definedName name="갑지변경2" localSheetId="35" hidden="1">{#N/A,#N/A,FALSE,"전력간선"}</definedName>
    <definedName name="갑지변경2" localSheetId="25" hidden="1">{#N/A,#N/A,FALSE,"전력간선"}</definedName>
    <definedName name="갑지변경2" localSheetId="41" hidden="1">{#N/A,#N/A,FALSE,"전력간선"}</definedName>
    <definedName name="갑지변경2" localSheetId="26" hidden="1">{#N/A,#N/A,FALSE,"전력간선"}</definedName>
    <definedName name="갑지변경2" localSheetId="45" hidden="1">{#N/A,#N/A,FALSE,"전력간선"}</definedName>
    <definedName name="갑지변경2" localSheetId="50" hidden="1">{#N/A,#N/A,FALSE,"전력간선"}</definedName>
    <definedName name="갑지변경2" localSheetId="29" hidden="1">{#N/A,#N/A,FALSE,"전력간선"}</definedName>
    <definedName name="갑지변경2" localSheetId="42" hidden="1">{#N/A,#N/A,FALSE,"전력간선"}</definedName>
    <definedName name="갑지변경2" hidden="1">{#N/A,#N/A,FALSE,"전력간선"}</definedName>
    <definedName name="갑지변경3" localSheetId="38" hidden="1">{#N/A,#N/A,FALSE,"전력간선"}</definedName>
    <definedName name="갑지변경3" localSheetId="14" hidden="1">{#N/A,#N/A,FALSE,"전력간선"}</definedName>
    <definedName name="갑지변경3" localSheetId="4" hidden="1">{#N/A,#N/A,FALSE,"전력간선"}</definedName>
    <definedName name="갑지변경3" localSheetId="13" hidden="1">{#N/A,#N/A,FALSE,"전력간선"}</definedName>
    <definedName name="갑지변경3" localSheetId="28" hidden="1">{#N/A,#N/A,FALSE,"전력간선"}</definedName>
    <definedName name="갑지변경3" localSheetId="34" hidden="1">{#N/A,#N/A,FALSE,"전력간선"}</definedName>
    <definedName name="갑지변경3" localSheetId="35" hidden="1">{#N/A,#N/A,FALSE,"전력간선"}</definedName>
    <definedName name="갑지변경3" localSheetId="25" hidden="1">{#N/A,#N/A,FALSE,"전력간선"}</definedName>
    <definedName name="갑지변경3" localSheetId="41" hidden="1">{#N/A,#N/A,FALSE,"전력간선"}</definedName>
    <definedName name="갑지변경3" localSheetId="26" hidden="1">{#N/A,#N/A,FALSE,"전력간선"}</definedName>
    <definedName name="갑지변경3" localSheetId="45" hidden="1">{#N/A,#N/A,FALSE,"전력간선"}</definedName>
    <definedName name="갑지변경3" localSheetId="50" hidden="1">{#N/A,#N/A,FALSE,"전력간선"}</definedName>
    <definedName name="갑지변경3" localSheetId="29" hidden="1">{#N/A,#N/A,FALSE,"전력간선"}</definedName>
    <definedName name="갑지변경3" localSheetId="42" hidden="1">{#N/A,#N/A,FALSE,"전력간선"}</definedName>
    <definedName name="갑지변경3" hidden="1">{#N/A,#N/A,FALSE,"전력간선"}</definedName>
    <definedName name="갑지변경4" localSheetId="38" hidden="1">{#N/A,#N/A,FALSE,"전력간선"}</definedName>
    <definedName name="갑지변경4" localSheetId="14" hidden="1">{#N/A,#N/A,FALSE,"전력간선"}</definedName>
    <definedName name="갑지변경4" localSheetId="4" hidden="1">{#N/A,#N/A,FALSE,"전력간선"}</definedName>
    <definedName name="갑지변경4" localSheetId="13" hidden="1">{#N/A,#N/A,FALSE,"전력간선"}</definedName>
    <definedName name="갑지변경4" localSheetId="28" hidden="1">{#N/A,#N/A,FALSE,"전력간선"}</definedName>
    <definedName name="갑지변경4" localSheetId="34" hidden="1">{#N/A,#N/A,FALSE,"전력간선"}</definedName>
    <definedName name="갑지변경4" localSheetId="35" hidden="1">{#N/A,#N/A,FALSE,"전력간선"}</definedName>
    <definedName name="갑지변경4" localSheetId="25" hidden="1">{#N/A,#N/A,FALSE,"전력간선"}</definedName>
    <definedName name="갑지변경4" localSheetId="41" hidden="1">{#N/A,#N/A,FALSE,"전력간선"}</definedName>
    <definedName name="갑지변경4" localSheetId="26" hidden="1">{#N/A,#N/A,FALSE,"전력간선"}</definedName>
    <definedName name="갑지변경4" localSheetId="45" hidden="1">{#N/A,#N/A,FALSE,"전력간선"}</definedName>
    <definedName name="갑지변경4" localSheetId="50" hidden="1">{#N/A,#N/A,FALSE,"전력간선"}</definedName>
    <definedName name="갑지변경4" localSheetId="29" hidden="1">{#N/A,#N/A,FALSE,"전력간선"}</definedName>
    <definedName name="갑지변경4" localSheetId="42" hidden="1">{#N/A,#N/A,FALSE,"전력간선"}</definedName>
    <definedName name="갑지변경4" hidden="1">{#N/A,#N/A,FALSE,"전력간선"}</definedName>
    <definedName name="갑지변경5" localSheetId="38" hidden="1">{#N/A,#N/A,FALSE,"전력간선"}</definedName>
    <definedName name="갑지변경5" localSheetId="14" hidden="1">{#N/A,#N/A,FALSE,"전력간선"}</definedName>
    <definedName name="갑지변경5" localSheetId="4" hidden="1">{#N/A,#N/A,FALSE,"전력간선"}</definedName>
    <definedName name="갑지변경5" localSheetId="13" hidden="1">{#N/A,#N/A,FALSE,"전력간선"}</definedName>
    <definedName name="갑지변경5" localSheetId="28" hidden="1">{#N/A,#N/A,FALSE,"전력간선"}</definedName>
    <definedName name="갑지변경5" localSheetId="34" hidden="1">{#N/A,#N/A,FALSE,"전력간선"}</definedName>
    <definedName name="갑지변경5" localSheetId="35" hidden="1">{#N/A,#N/A,FALSE,"전력간선"}</definedName>
    <definedName name="갑지변경5" localSheetId="25" hidden="1">{#N/A,#N/A,FALSE,"전력간선"}</definedName>
    <definedName name="갑지변경5" localSheetId="41" hidden="1">{#N/A,#N/A,FALSE,"전력간선"}</definedName>
    <definedName name="갑지변경5" localSheetId="26" hidden="1">{#N/A,#N/A,FALSE,"전력간선"}</definedName>
    <definedName name="갑지변경5" localSheetId="45" hidden="1">{#N/A,#N/A,FALSE,"전력간선"}</definedName>
    <definedName name="갑지변경5" localSheetId="50" hidden="1">{#N/A,#N/A,FALSE,"전력간선"}</definedName>
    <definedName name="갑지변경5" localSheetId="29" hidden="1">{#N/A,#N/A,FALSE,"전력간선"}</definedName>
    <definedName name="갑지변경5" localSheetId="42" hidden="1">{#N/A,#N/A,FALSE,"전력간선"}</definedName>
    <definedName name="갑지변경5" hidden="1">{#N/A,#N/A,FALSE,"전력간선"}</definedName>
    <definedName name="갑지변경6" localSheetId="38" hidden="1">{#N/A,#N/A,FALSE,"전력간선"}</definedName>
    <definedName name="갑지변경6" localSheetId="14" hidden="1">{#N/A,#N/A,FALSE,"전력간선"}</definedName>
    <definedName name="갑지변경6" localSheetId="4" hidden="1">{#N/A,#N/A,FALSE,"전력간선"}</definedName>
    <definedName name="갑지변경6" localSheetId="13" hidden="1">{#N/A,#N/A,FALSE,"전력간선"}</definedName>
    <definedName name="갑지변경6" localSheetId="28" hidden="1">{#N/A,#N/A,FALSE,"전력간선"}</definedName>
    <definedName name="갑지변경6" localSheetId="34" hidden="1">{#N/A,#N/A,FALSE,"전력간선"}</definedName>
    <definedName name="갑지변경6" localSheetId="35" hidden="1">{#N/A,#N/A,FALSE,"전력간선"}</definedName>
    <definedName name="갑지변경6" localSheetId="25" hidden="1">{#N/A,#N/A,FALSE,"전력간선"}</definedName>
    <definedName name="갑지변경6" localSheetId="41" hidden="1">{#N/A,#N/A,FALSE,"전력간선"}</definedName>
    <definedName name="갑지변경6" localSheetId="26" hidden="1">{#N/A,#N/A,FALSE,"전력간선"}</definedName>
    <definedName name="갑지변경6" localSheetId="45" hidden="1">{#N/A,#N/A,FALSE,"전력간선"}</definedName>
    <definedName name="갑지변경6" localSheetId="50" hidden="1">{#N/A,#N/A,FALSE,"전력간선"}</definedName>
    <definedName name="갑지변경6" localSheetId="29" hidden="1">{#N/A,#N/A,FALSE,"전력간선"}</definedName>
    <definedName name="갑지변경6" localSheetId="42" hidden="1">{#N/A,#N/A,FALSE,"전력간선"}</definedName>
    <definedName name="갑지변경6" hidden="1">{#N/A,#N/A,FALSE,"전력간선"}</definedName>
    <definedName name="갑지변경7" localSheetId="38" hidden="1">{#N/A,#N/A,FALSE,"전력간선"}</definedName>
    <definedName name="갑지변경7" localSheetId="14" hidden="1">{#N/A,#N/A,FALSE,"전력간선"}</definedName>
    <definedName name="갑지변경7" localSheetId="4" hidden="1">{#N/A,#N/A,FALSE,"전력간선"}</definedName>
    <definedName name="갑지변경7" localSheetId="13" hidden="1">{#N/A,#N/A,FALSE,"전력간선"}</definedName>
    <definedName name="갑지변경7" localSheetId="28" hidden="1">{#N/A,#N/A,FALSE,"전력간선"}</definedName>
    <definedName name="갑지변경7" localSheetId="34" hidden="1">{#N/A,#N/A,FALSE,"전력간선"}</definedName>
    <definedName name="갑지변경7" localSheetId="35" hidden="1">{#N/A,#N/A,FALSE,"전력간선"}</definedName>
    <definedName name="갑지변경7" localSheetId="25" hidden="1">{#N/A,#N/A,FALSE,"전력간선"}</definedName>
    <definedName name="갑지변경7" localSheetId="41" hidden="1">{#N/A,#N/A,FALSE,"전력간선"}</definedName>
    <definedName name="갑지변경7" localSheetId="26" hidden="1">{#N/A,#N/A,FALSE,"전력간선"}</definedName>
    <definedName name="갑지변경7" localSheetId="45" hidden="1">{#N/A,#N/A,FALSE,"전력간선"}</definedName>
    <definedName name="갑지변경7" localSheetId="50" hidden="1">{#N/A,#N/A,FALSE,"전력간선"}</definedName>
    <definedName name="갑지변경7" localSheetId="29" hidden="1">{#N/A,#N/A,FALSE,"전력간선"}</definedName>
    <definedName name="갑지변경7" localSheetId="42" hidden="1">{#N/A,#N/A,FALSE,"전력간선"}</definedName>
    <definedName name="갑지변경7" hidden="1">{#N/A,#N/A,FALSE,"전력간선"}</definedName>
    <definedName name="갑지변경8" localSheetId="38" hidden="1">{#N/A,#N/A,FALSE,"전력간선"}</definedName>
    <definedName name="갑지변경8" localSheetId="14" hidden="1">{#N/A,#N/A,FALSE,"전력간선"}</definedName>
    <definedName name="갑지변경8" localSheetId="4" hidden="1">{#N/A,#N/A,FALSE,"전력간선"}</definedName>
    <definedName name="갑지변경8" localSheetId="13" hidden="1">{#N/A,#N/A,FALSE,"전력간선"}</definedName>
    <definedName name="갑지변경8" localSheetId="28" hidden="1">{#N/A,#N/A,FALSE,"전력간선"}</definedName>
    <definedName name="갑지변경8" localSheetId="34" hidden="1">{#N/A,#N/A,FALSE,"전력간선"}</definedName>
    <definedName name="갑지변경8" localSheetId="35" hidden="1">{#N/A,#N/A,FALSE,"전력간선"}</definedName>
    <definedName name="갑지변경8" localSheetId="25" hidden="1">{#N/A,#N/A,FALSE,"전력간선"}</definedName>
    <definedName name="갑지변경8" localSheetId="41" hidden="1">{#N/A,#N/A,FALSE,"전력간선"}</definedName>
    <definedName name="갑지변경8" localSheetId="26" hidden="1">{#N/A,#N/A,FALSE,"전력간선"}</definedName>
    <definedName name="갑지변경8" localSheetId="45" hidden="1">{#N/A,#N/A,FALSE,"전력간선"}</definedName>
    <definedName name="갑지변경8" localSheetId="50" hidden="1">{#N/A,#N/A,FALSE,"전력간선"}</definedName>
    <definedName name="갑지변경8" localSheetId="29" hidden="1">{#N/A,#N/A,FALSE,"전력간선"}</definedName>
    <definedName name="갑지변경8" localSheetId="42" hidden="1">{#N/A,#N/A,FALSE,"전력간선"}</definedName>
    <definedName name="갑지변경8" hidden="1">{#N/A,#N/A,FALSE,"전력간선"}</definedName>
    <definedName name="갑지변경9" localSheetId="38" hidden="1">{#N/A,#N/A,FALSE,"전력간선"}</definedName>
    <definedName name="갑지변경9" localSheetId="14" hidden="1">{#N/A,#N/A,FALSE,"전력간선"}</definedName>
    <definedName name="갑지변경9" localSheetId="4" hidden="1">{#N/A,#N/A,FALSE,"전력간선"}</definedName>
    <definedName name="갑지변경9" localSheetId="13" hidden="1">{#N/A,#N/A,FALSE,"전력간선"}</definedName>
    <definedName name="갑지변경9" localSheetId="28" hidden="1">{#N/A,#N/A,FALSE,"전력간선"}</definedName>
    <definedName name="갑지변경9" localSheetId="34" hidden="1">{#N/A,#N/A,FALSE,"전력간선"}</definedName>
    <definedName name="갑지변경9" localSheetId="35" hidden="1">{#N/A,#N/A,FALSE,"전력간선"}</definedName>
    <definedName name="갑지변경9" localSheetId="25" hidden="1">{#N/A,#N/A,FALSE,"전력간선"}</definedName>
    <definedName name="갑지변경9" localSheetId="41" hidden="1">{#N/A,#N/A,FALSE,"전력간선"}</definedName>
    <definedName name="갑지변경9" localSheetId="26" hidden="1">{#N/A,#N/A,FALSE,"전력간선"}</definedName>
    <definedName name="갑지변경9" localSheetId="45" hidden="1">{#N/A,#N/A,FALSE,"전력간선"}</definedName>
    <definedName name="갑지변경9" localSheetId="50" hidden="1">{#N/A,#N/A,FALSE,"전력간선"}</definedName>
    <definedName name="갑지변경9" localSheetId="29" hidden="1">{#N/A,#N/A,FALSE,"전력간선"}</definedName>
    <definedName name="갑지변경9" localSheetId="42" hidden="1">{#N/A,#N/A,FALSE,"전력간선"}</definedName>
    <definedName name="갑지변경9" hidden="1">{#N/A,#N/A,FALSE,"전력간선"}</definedName>
    <definedName name="강아지" localSheetId="14">'[68]7급줄떼'!#REF!</definedName>
    <definedName name="강아지" localSheetId="4">'[65]7급줄떼'!#REF!</definedName>
    <definedName name="강아지" localSheetId="13">'[65]7급줄떼'!#REF!</definedName>
    <definedName name="강아지" localSheetId="28">'[68]7급줄떼'!#REF!</definedName>
    <definedName name="강아지" localSheetId="34">'[68]7급줄떼'!#REF!</definedName>
    <definedName name="강아지" localSheetId="35">'[68]7급줄떼'!#REF!</definedName>
    <definedName name="강아지" localSheetId="46">'[68]7급줄떼'!#REF!</definedName>
    <definedName name="강아지" localSheetId="40">'[65]7급줄떼'!#REF!</definedName>
    <definedName name="강아지" localSheetId="25">'[69]7급줄떼'!#REF!</definedName>
    <definedName name="강아지" localSheetId="26">'[70]7급줄떼'!#REF!</definedName>
    <definedName name="강아지" localSheetId="2">'[69]7급줄떼'!#REF!</definedName>
    <definedName name="강아지" localSheetId="44">'[68]7급줄떼'!#REF!</definedName>
    <definedName name="강아지" localSheetId="45">'[68]7급줄떼'!#REF!</definedName>
    <definedName name="강아지" localSheetId="50">'[68]7급줄떼'!#REF!</definedName>
    <definedName name="강아지" localSheetId="42">'[68]7급줄떼'!#REF!</definedName>
    <definedName name="강아지">'[65]7급줄떼'!#REF!</definedName>
    <definedName name="개거단위" localSheetId="38">BlankMacro1</definedName>
    <definedName name="개거단위" localSheetId="19">BlankMacro1</definedName>
    <definedName name="개거단위" localSheetId="20">BlankMacro1</definedName>
    <definedName name="개거단위" localSheetId="14">BlankMacro1</definedName>
    <definedName name="개거단위" localSheetId="4">BlankMacro1</definedName>
    <definedName name="개거단위" localSheetId="13">BlankMacro1</definedName>
    <definedName name="개거단위" localSheetId="28">BlankMacro1</definedName>
    <definedName name="개거단위" localSheetId="34">BlankMacro1</definedName>
    <definedName name="개거단위" localSheetId="35">BlankMacro1</definedName>
    <definedName name="개거단위" localSheetId="23">BlankMacro1</definedName>
    <definedName name="개거단위" localSheetId="46">BlankMacro1</definedName>
    <definedName name="개거단위" localSheetId="40">BlankMacro1</definedName>
    <definedName name="개거단위" localSheetId="3">BlankMacro1</definedName>
    <definedName name="개거단위" localSheetId="12">BlankMacro1</definedName>
    <definedName name="개거단위" localSheetId="15">BlankMacro1</definedName>
    <definedName name="개거단위" localSheetId="25">BlankMacro1</definedName>
    <definedName name="개거단위" localSheetId="26">BlankMacro1</definedName>
    <definedName name="개거단위" localSheetId="2">BlankMacro1</definedName>
    <definedName name="개거단위" localSheetId="44">BlankMacro1</definedName>
    <definedName name="개거단위" localSheetId="45">BlankMacro1</definedName>
    <definedName name="개거단위" localSheetId="50">BlankMacro1</definedName>
    <definedName name="개거단위" localSheetId="42">BlankMacro1</definedName>
    <definedName name="개거단위">BlankMacro1</definedName>
    <definedName name="개거수량" localSheetId="38">#REF!</definedName>
    <definedName name="개거수량" localSheetId="4">[5]법면블럭!#REF!</definedName>
    <definedName name="개거수량" localSheetId="13">[5]법면블럭!#REF!</definedName>
    <definedName name="개거수량" localSheetId="28">#REF!</definedName>
    <definedName name="개거수량" localSheetId="34">#REF!</definedName>
    <definedName name="개거수량" localSheetId="35">#REF!</definedName>
    <definedName name="개거수량" localSheetId="46">#REF!</definedName>
    <definedName name="개거수량" localSheetId="40">#REF!</definedName>
    <definedName name="개거수량" localSheetId="25">#REF!</definedName>
    <definedName name="개거수량" localSheetId="26">#REF!</definedName>
    <definedName name="개거수량" localSheetId="44">#REF!</definedName>
    <definedName name="개거수량" localSheetId="42">#REF!</definedName>
    <definedName name="개거수량">#REF!</definedName>
    <definedName name="개나리" localSheetId="14">#REF!</definedName>
    <definedName name="개나리" localSheetId="4">#REF!</definedName>
    <definedName name="개나리" localSheetId="13">#REF!</definedName>
    <definedName name="개나리" localSheetId="28">#REF!</definedName>
    <definedName name="개나리" localSheetId="34">#REF!</definedName>
    <definedName name="개나리" localSheetId="35">#REF!</definedName>
    <definedName name="개나리" localSheetId="46">#REF!</definedName>
    <definedName name="개나리" localSheetId="40">#REF!</definedName>
    <definedName name="개나리" localSheetId="25">#REF!</definedName>
    <definedName name="개나리" localSheetId="26">#REF!</definedName>
    <definedName name="개나리" localSheetId="44">#REF!</definedName>
    <definedName name="개나리" localSheetId="50">#REF!</definedName>
    <definedName name="개나리" localSheetId="42">#REF!</definedName>
    <definedName name="개나리">#REF!</definedName>
    <definedName name="개나리1" localSheetId="14">#REF!</definedName>
    <definedName name="개나리1" localSheetId="4">#REF!</definedName>
    <definedName name="개나리1" localSheetId="13">#REF!</definedName>
    <definedName name="개나리1" localSheetId="28">#REF!</definedName>
    <definedName name="개나리1" localSheetId="34">#REF!</definedName>
    <definedName name="개나리1" localSheetId="35">#REF!</definedName>
    <definedName name="개나리1" localSheetId="46">#REF!</definedName>
    <definedName name="개나리1" localSheetId="40">#REF!</definedName>
    <definedName name="개나리1" localSheetId="25">#REF!</definedName>
    <definedName name="개나리1" localSheetId="26">#REF!</definedName>
    <definedName name="개나리1" localSheetId="44">#REF!</definedName>
    <definedName name="개나리1" localSheetId="42">#REF!</definedName>
    <definedName name="개나리1">#REF!</definedName>
    <definedName name="거푸집" localSheetId="14">[9]수로단위수량!#REF!</definedName>
    <definedName name="거푸집" localSheetId="4">[9]수로단위수량!#REF!</definedName>
    <definedName name="거푸집" localSheetId="13">[9]수로단위수량!#REF!</definedName>
    <definedName name="거푸집" localSheetId="28">[9]수로단위수량!#REF!</definedName>
    <definedName name="거푸집" localSheetId="34">[9]수로단위수량!#REF!</definedName>
    <definedName name="거푸집" localSheetId="35">[9]수로단위수량!#REF!</definedName>
    <definedName name="거푸집" localSheetId="46">[9]수로단위수량!#REF!</definedName>
    <definedName name="거푸집" localSheetId="40">[9]수로단위수량!#REF!</definedName>
    <definedName name="거푸집" localSheetId="25">[10]수로단위수량!#REF!</definedName>
    <definedName name="거푸집" localSheetId="26">[9]수로단위수량!#REF!</definedName>
    <definedName name="거푸집" localSheetId="2">[10]수로단위수량!#REF!</definedName>
    <definedName name="거푸집" localSheetId="44">[9]수로단위수량!#REF!</definedName>
    <definedName name="거푸집" localSheetId="45">[9]수로단위수량!#REF!</definedName>
    <definedName name="거푸집" localSheetId="50">[9]수로단위수량!#REF!</definedName>
    <definedName name="거푸집" localSheetId="42">[9]수로단위수량!#REF!</definedName>
    <definedName name="거푸집">[9]수로단위수량!#REF!</definedName>
    <definedName name="검___조___부" localSheetId="14">[71]노임단가!#REF!</definedName>
    <definedName name="검___조___부" localSheetId="4">[68]노임단가!#REF!</definedName>
    <definedName name="검___조___부" localSheetId="13">[68]노임단가!#REF!</definedName>
    <definedName name="검___조___부" localSheetId="28">[71]노임단가!#REF!</definedName>
    <definedName name="검___조___부" localSheetId="34">[71]노임단가!#REF!</definedName>
    <definedName name="검___조___부" localSheetId="35">[71]노임단가!#REF!</definedName>
    <definedName name="검___조___부" localSheetId="46">[71]노임단가!#REF!</definedName>
    <definedName name="검___조___부" localSheetId="40">[68]노임단가!#REF!</definedName>
    <definedName name="검___조___부" localSheetId="25">[72]노임단가!#REF!</definedName>
    <definedName name="검___조___부" localSheetId="26">[73]노임단가!#REF!</definedName>
    <definedName name="검___조___부" localSheetId="2">[72]노임단가!#REF!</definedName>
    <definedName name="검___조___부" localSheetId="44">[71]노임단가!#REF!</definedName>
    <definedName name="검___조___부" localSheetId="42">[71]노임단가!#REF!</definedName>
    <definedName name="검___조___부">[68]노임단가!#REF!</definedName>
    <definedName name="결__과" localSheetId="14">[9]수로단위수량!#REF!</definedName>
    <definedName name="결__과" localSheetId="4">[9]수로단위수량!#REF!</definedName>
    <definedName name="결__과" localSheetId="13">[9]수로단위수량!#REF!</definedName>
    <definedName name="결__과" localSheetId="28">[9]수로단위수량!#REF!</definedName>
    <definedName name="결__과" localSheetId="34">[9]수로단위수량!#REF!</definedName>
    <definedName name="결__과" localSheetId="35">[9]수로단위수량!#REF!</definedName>
    <definedName name="결__과" localSheetId="46">[9]수로단위수량!#REF!</definedName>
    <definedName name="결__과" localSheetId="40">[9]수로단위수량!#REF!</definedName>
    <definedName name="결__과" localSheetId="25">[10]수로단위수량!#REF!</definedName>
    <definedName name="결__과" localSheetId="2">[10]수로단위수량!#REF!</definedName>
    <definedName name="결__과" localSheetId="44">[9]수로단위수량!#REF!</definedName>
    <definedName name="결__과" localSheetId="42">[9]수로단위수량!#REF!</definedName>
    <definedName name="결__과">[9]수로단위수량!#REF!</definedName>
    <definedName name="경비" localSheetId="14">#REF!</definedName>
    <definedName name="경비" localSheetId="4">#REF!</definedName>
    <definedName name="경비" localSheetId="13">#REF!</definedName>
    <definedName name="경비" localSheetId="28">#REF!</definedName>
    <definedName name="경비" localSheetId="34">#REF!</definedName>
    <definedName name="경비" localSheetId="35">#REF!</definedName>
    <definedName name="경비" localSheetId="46">#REF!</definedName>
    <definedName name="경비" localSheetId="40">#REF!</definedName>
    <definedName name="경비" localSheetId="25">#REF!</definedName>
    <definedName name="경비" localSheetId="26">#REF!</definedName>
    <definedName name="경비" localSheetId="44">#REF!</definedName>
    <definedName name="경비" localSheetId="50">#REF!</definedName>
    <definedName name="경비" localSheetId="42">#REF!</definedName>
    <definedName name="경비">#REF!</definedName>
    <definedName name="경비금액" localSheetId="14">#REF!</definedName>
    <definedName name="경비금액" localSheetId="4">#REF!</definedName>
    <definedName name="경비금액" localSheetId="13">#REF!</definedName>
    <definedName name="경비금액" localSheetId="28">#REF!</definedName>
    <definedName name="경비금액" localSheetId="34">#REF!</definedName>
    <definedName name="경비금액" localSheetId="35">#REF!</definedName>
    <definedName name="경비금액" localSheetId="46">#REF!</definedName>
    <definedName name="경비금액" localSheetId="40">#REF!</definedName>
    <definedName name="경비금액" localSheetId="25">#REF!</definedName>
    <definedName name="경비금액" localSheetId="26">#REF!</definedName>
    <definedName name="경비금액" localSheetId="44">#REF!</definedName>
    <definedName name="경비금액" localSheetId="42">#REF!</definedName>
    <definedName name="경비금액">#REF!</definedName>
    <definedName name="경비단가" localSheetId="14">#REF!</definedName>
    <definedName name="경비단가" localSheetId="4">#REF!</definedName>
    <definedName name="경비단가" localSheetId="13">#REF!</definedName>
    <definedName name="경비단가" localSheetId="28">#REF!</definedName>
    <definedName name="경비단가" localSheetId="34">#REF!</definedName>
    <definedName name="경비단가" localSheetId="35">#REF!</definedName>
    <definedName name="경비단가" localSheetId="46">#REF!</definedName>
    <definedName name="경비단가" localSheetId="40">#REF!</definedName>
    <definedName name="경비단가" localSheetId="25">#REF!</definedName>
    <definedName name="경비단가" localSheetId="26">#REF!</definedName>
    <definedName name="경비단가" localSheetId="44">#REF!</definedName>
    <definedName name="경비단가" localSheetId="42">#REF!</definedName>
    <definedName name="경비단가">#REF!</definedName>
    <definedName name="계" localSheetId="14">#REF!</definedName>
    <definedName name="계" localSheetId="4">#REF!</definedName>
    <definedName name="계" localSheetId="13">#REF!</definedName>
    <definedName name="계" localSheetId="35">#REF!</definedName>
    <definedName name="계" localSheetId="46">#REF!</definedName>
    <definedName name="계" localSheetId="40">#REF!</definedName>
    <definedName name="계" localSheetId="3">#REF!</definedName>
    <definedName name="계" localSheetId="12">#REF!</definedName>
    <definedName name="계" localSheetId="15">#REF!</definedName>
    <definedName name="계" localSheetId="25">#REF!</definedName>
    <definedName name="계" localSheetId="26">#REF!</definedName>
    <definedName name="계" localSheetId="44">#REF!</definedName>
    <definedName name="계" localSheetId="43">#REF!</definedName>
    <definedName name="계" localSheetId="42">#REF!</definedName>
    <definedName name="계">#REF!</definedName>
    <definedName name="계___령___공" localSheetId="14">[71]노임단가!#REF!</definedName>
    <definedName name="계___령___공" localSheetId="4">[68]노임단가!#REF!</definedName>
    <definedName name="계___령___공" localSheetId="13">[68]노임단가!#REF!</definedName>
    <definedName name="계___령___공" localSheetId="28">[71]노임단가!#REF!</definedName>
    <definedName name="계___령___공" localSheetId="34">[71]노임단가!#REF!</definedName>
    <definedName name="계___령___공" localSheetId="35">[71]노임단가!#REF!</definedName>
    <definedName name="계___령___공" localSheetId="46">[71]노임단가!#REF!</definedName>
    <definedName name="계___령___공" localSheetId="40">[68]노임단가!#REF!</definedName>
    <definedName name="계___령___공" localSheetId="25">[72]노임단가!#REF!</definedName>
    <definedName name="계___령___공" localSheetId="26">[73]노임단가!#REF!</definedName>
    <definedName name="계___령___공" localSheetId="2">[72]노임단가!#REF!</definedName>
    <definedName name="계___령___공" localSheetId="44">[71]노임단가!#REF!</definedName>
    <definedName name="계___령___공" localSheetId="45">[71]노임단가!#REF!</definedName>
    <definedName name="계___령___공" localSheetId="50">[71]노임단가!#REF!</definedName>
    <definedName name="계___령___공" localSheetId="42">[71]노임단가!#REF!</definedName>
    <definedName name="계___령___공">[68]노임단가!#REF!</definedName>
    <definedName name="계_①___⑦" localSheetId="14">#REF!</definedName>
    <definedName name="계_①___⑦" localSheetId="4">#REF!</definedName>
    <definedName name="계_①___⑦" localSheetId="13">#REF!</definedName>
    <definedName name="계_①___⑦" localSheetId="35">#REF!</definedName>
    <definedName name="계_①___⑦" localSheetId="46">#REF!</definedName>
    <definedName name="계_①___⑦" localSheetId="40">#REF!</definedName>
    <definedName name="계_①___⑦" localSheetId="3">#REF!</definedName>
    <definedName name="계_①___⑦" localSheetId="12">#REF!</definedName>
    <definedName name="계_①___⑦" localSheetId="15">#REF!</definedName>
    <definedName name="계_①___⑦" localSheetId="25">#REF!</definedName>
    <definedName name="계_①___⑦" localSheetId="26">#REF!</definedName>
    <definedName name="계_①___⑦" localSheetId="44">#REF!</definedName>
    <definedName name="계_①___⑦" localSheetId="50">#REF!</definedName>
    <definedName name="계_①___⑦" localSheetId="43">#REF!</definedName>
    <definedName name="계_①___⑦" localSheetId="42">#REF!</definedName>
    <definedName name="계_①___⑦">#REF!</definedName>
    <definedName name="계약공기" localSheetId="14">#REF!</definedName>
    <definedName name="계약공기" localSheetId="4">#REF!</definedName>
    <definedName name="계약공기" localSheetId="13">#REF!</definedName>
    <definedName name="계약공기" localSheetId="28">#REF!</definedName>
    <definedName name="계약공기" localSheetId="34">#REF!</definedName>
    <definedName name="계약공기" localSheetId="35">#REF!</definedName>
    <definedName name="계약공기" localSheetId="46">#REF!</definedName>
    <definedName name="계약공기" localSheetId="40">#REF!</definedName>
    <definedName name="계약공기" localSheetId="25">#REF!</definedName>
    <definedName name="계약공기" localSheetId="26">#REF!</definedName>
    <definedName name="계약공기" localSheetId="44">#REF!</definedName>
    <definedName name="계약공기" localSheetId="50">#REF!</definedName>
    <definedName name="계약공기" localSheetId="42">#REF!</definedName>
    <definedName name="계약공기">#REF!</definedName>
    <definedName name="고" localSheetId="38" hidden="1">{#N/A,#N/A,FALSE,"단가표지"}</definedName>
    <definedName name="고" localSheetId="14" hidden="1">{#N/A,#N/A,FALSE,"단가표지"}</definedName>
    <definedName name="고" localSheetId="4" hidden="1">{#N/A,#N/A,FALSE,"단가표지"}</definedName>
    <definedName name="고" localSheetId="13" hidden="1">{#N/A,#N/A,FALSE,"단가표지"}</definedName>
    <definedName name="고" localSheetId="28" hidden="1">{#N/A,#N/A,FALSE,"단가표지"}</definedName>
    <definedName name="고" localSheetId="34" hidden="1">{#N/A,#N/A,FALSE,"단가표지"}</definedName>
    <definedName name="고" localSheetId="35" hidden="1">{#N/A,#N/A,FALSE,"단가표지"}</definedName>
    <definedName name="고" localSheetId="25" hidden="1">{#N/A,#N/A,FALSE,"단가표지"}</definedName>
    <definedName name="고" localSheetId="41" hidden="1">{#N/A,#N/A,FALSE,"단가표지"}</definedName>
    <definedName name="고" localSheetId="26" hidden="1">{#N/A,#N/A,FALSE,"단가표지"}</definedName>
    <definedName name="고" localSheetId="45" hidden="1">{#N/A,#N/A,FALSE,"단가표지"}</definedName>
    <definedName name="고" localSheetId="50" hidden="1">{#N/A,#N/A,FALSE,"단가표지"}</definedName>
    <definedName name="고" localSheetId="29" hidden="1">{#N/A,#N/A,FALSE,"단가표지"}</definedName>
    <definedName name="고" localSheetId="42" hidden="1">{#N/A,#N/A,FALSE,"단가표지"}</definedName>
    <definedName name="고" hidden="1">{#N/A,#N/A,FALSE,"단가표지"}</definedName>
    <definedName name="고경준" localSheetId="38" hidden="1">{#N/A,#N/A,FALSE,"골재소요량";#N/A,#N/A,FALSE,"골재소요량"}</definedName>
    <definedName name="고경준" localSheetId="14" hidden="1">{#N/A,#N/A,FALSE,"골재소요량";#N/A,#N/A,FALSE,"골재소요량"}</definedName>
    <definedName name="고경준" localSheetId="4" hidden="1">{#N/A,#N/A,FALSE,"골재소요량";#N/A,#N/A,FALSE,"골재소요량"}</definedName>
    <definedName name="고경준" localSheetId="13" hidden="1">{#N/A,#N/A,FALSE,"골재소요량";#N/A,#N/A,FALSE,"골재소요량"}</definedName>
    <definedName name="고경준" localSheetId="28" hidden="1">{#N/A,#N/A,FALSE,"골재소요량";#N/A,#N/A,FALSE,"골재소요량"}</definedName>
    <definedName name="고경준" localSheetId="34" hidden="1">{#N/A,#N/A,FALSE,"골재소요량";#N/A,#N/A,FALSE,"골재소요량"}</definedName>
    <definedName name="고경준" localSheetId="35" hidden="1">{#N/A,#N/A,FALSE,"골재소요량";#N/A,#N/A,FALSE,"골재소요량"}</definedName>
    <definedName name="고경준" localSheetId="25" hidden="1">{#N/A,#N/A,FALSE,"골재소요량";#N/A,#N/A,FALSE,"골재소요량"}</definedName>
    <definedName name="고경준" localSheetId="41" hidden="1">{#N/A,#N/A,FALSE,"골재소요량";#N/A,#N/A,FALSE,"골재소요량"}</definedName>
    <definedName name="고경준" localSheetId="26" hidden="1">{#N/A,#N/A,FALSE,"골재소요량";#N/A,#N/A,FALSE,"골재소요량"}</definedName>
    <definedName name="고경준" localSheetId="45" hidden="1">{#N/A,#N/A,FALSE,"골재소요량";#N/A,#N/A,FALSE,"골재소요량"}</definedName>
    <definedName name="고경준" localSheetId="50" hidden="1">{#N/A,#N/A,FALSE,"골재소요량";#N/A,#N/A,FALSE,"골재소요량"}</definedName>
    <definedName name="고경준" localSheetId="29" hidden="1">{#N/A,#N/A,FALSE,"골재소요량";#N/A,#N/A,FALSE,"골재소요량"}</definedName>
    <definedName name="고경준" localSheetId="42" hidden="1">{#N/A,#N/A,FALSE,"골재소요량";#N/A,#N/A,FALSE,"골재소요량"}</definedName>
    <definedName name="고경준" hidden="1">{#N/A,#N/A,FALSE,"골재소요량";#N/A,#N/A,FALSE,"골재소요량"}</definedName>
    <definedName name="고고" localSheetId="38" hidden="1">{#N/A,#N/A,FALSE,"조골재"}</definedName>
    <definedName name="고고" localSheetId="14" hidden="1">{#N/A,#N/A,FALSE,"조골재"}</definedName>
    <definedName name="고고" localSheetId="4" hidden="1">{#N/A,#N/A,FALSE,"조골재"}</definedName>
    <definedName name="고고" localSheetId="13" hidden="1">{#N/A,#N/A,FALSE,"조골재"}</definedName>
    <definedName name="고고" localSheetId="28" hidden="1">{#N/A,#N/A,FALSE,"조골재"}</definedName>
    <definedName name="고고" localSheetId="34" hidden="1">{#N/A,#N/A,FALSE,"조골재"}</definedName>
    <definedName name="고고" localSheetId="35" hidden="1">{#N/A,#N/A,FALSE,"조골재"}</definedName>
    <definedName name="고고" localSheetId="25" hidden="1">{#N/A,#N/A,FALSE,"조골재"}</definedName>
    <definedName name="고고" localSheetId="41" hidden="1">{#N/A,#N/A,FALSE,"조골재"}</definedName>
    <definedName name="고고" localSheetId="26" hidden="1">{#N/A,#N/A,FALSE,"조골재"}</definedName>
    <definedName name="고고" localSheetId="45" hidden="1">{#N/A,#N/A,FALSE,"조골재"}</definedName>
    <definedName name="고고" localSheetId="50" hidden="1">{#N/A,#N/A,FALSE,"조골재"}</definedName>
    <definedName name="고고" localSheetId="29" hidden="1">{#N/A,#N/A,FALSE,"조골재"}</definedName>
    <definedName name="고고" localSheetId="42" hidden="1">{#N/A,#N/A,FALSE,"조골재"}</definedName>
    <definedName name="고고" hidden="1">{#N/A,#N/A,FALSE,"조골재"}</definedName>
    <definedName name="고고.." localSheetId="38" hidden="1">{#N/A,#N/A,FALSE,"골재소요량";#N/A,#N/A,FALSE,"골재소요량"}</definedName>
    <definedName name="고고.." localSheetId="14" hidden="1">{#N/A,#N/A,FALSE,"골재소요량";#N/A,#N/A,FALSE,"골재소요량"}</definedName>
    <definedName name="고고.." localSheetId="4" hidden="1">{#N/A,#N/A,FALSE,"골재소요량";#N/A,#N/A,FALSE,"골재소요량"}</definedName>
    <definedName name="고고.." localSheetId="13" hidden="1">{#N/A,#N/A,FALSE,"골재소요량";#N/A,#N/A,FALSE,"골재소요량"}</definedName>
    <definedName name="고고.." localSheetId="28" hidden="1">{#N/A,#N/A,FALSE,"골재소요량";#N/A,#N/A,FALSE,"골재소요량"}</definedName>
    <definedName name="고고.." localSheetId="34" hidden="1">{#N/A,#N/A,FALSE,"골재소요량";#N/A,#N/A,FALSE,"골재소요량"}</definedName>
    <definedName name="고고.." localSheetId="35" hidden="1">{#N/A,#N/A,FALSE,"골재소요량";#N/A,#N/A,FALSE,"골재소요량"}</definedName>
    <definedName name="고고.." localSheetId="25" hidden="1">{#N/A,#N/A,FALSE,"골재소요량";#N/A,#N/A,FALSE,"골재소요량"}</definedName>
    <definedName name="고고.." localSheetId="41" hidden="1">{#N/A,#N/A,FALSE,"골재소요량";#N/A,#N/A,FALSE,"골재소요량"}</definedName>
    <definedName name="고고.." localSheetId="26" hidden="1">{#N/A,#N/A,FALSE,"골재소요량";#N/A,#N/A,FALSE,"골재소요량"}</definedName>
    <definedName name="고고.." localSheetId="45" hidden="1">{#N/A,#N/A,FALSE,"골재소요량";#N/A,#N/A,FALSE,"골재소요량"}</definedName>
    <definedName name="고고.." localSheetId="50" hidden="1">{#N/A,#N/A,FALSE,"골재소요량";#N/A,#N/A,FALSE,"골재소요량"}</definedName>
    <definedName name="고고.." localSheetId="29" hidden="1">{#N/A,#N/A,FALSE,"골재소요량";#N/A,#N/A,FALSE,"골재소요량"}</definedName>
    <definedName name="고고.." localSheetId="42" hidden="1">{#N/A,#N/A,FALSE,"골재소요량";#N/A,#N/A,FALSE,"골재소요량"}</definedName>
    <definedName name="고고.." hidden="1">{#N/A,#N/A,FALSE,"골재소요량";#N/A,#N/A,FALSE,"골재소요량"}</definedName>
    <definedName name="고용보험료" localSheetId="14">#REF!</definedName>
    <definedName name="고용보험료" localSheetId="4">#REF!</definedName>
    <definedName name="고용보험료" localSheetId="13">#REF!</definedName>
    <definedName name="고용보험료" localSheetId="28">#REF!</definedName>
    <definedName name="고용보험료" localSheetId="34">#REF!</definedName>
    <definedName name="고용보험료" localSheetId="35">#REF!</definedName>
    <definedName name="고용보험료" localSheetId="46">#REF!</definedName>
    <definedName name="고용보험료" localSheetId="40">#REF!</definedName>
    <definedName name="고용보험료" localSheetId="25">#REF!</definedName>
    <definedName name="고용보험료" localSheetId="26">#REF!</definedName>
    <definedName name="고용보험료" localSheetId="44">#REF!</definedName>
    <definedName name="고용보험료" localSheetId="50">#REF!</definedName>
    <definedName name="고용보험료" localSheetId="42">#REF!</definedName>
    <definedName name="고용보험료">#REF!</definedName>
    <definedName name="고용보험료요율" localSheetId="14">#REF!</definedName>
    <definedName name="고용보험료요율" localSheetId="4">#REF!</definedName>
    <definedName name="고용보험료요율" localSheetId="13">#REF!</definedName>
    <definedName name="고용보험료요율" localSheetId="28">#REF!</definedName>
    <definedName name="고용보험료요율" localSheetId="34">#REF!</definedName>
    <definedName name="고용보험료요율" localSheetId="35">#REF!</definedName>
    <definedName name="고용보험료요율" localSheetId="46">#REF!</definedName>
    <definedName name="고용보험료요율" localSheetId="40">#REF!</definedName>
    <definedName name="고용보험료요율" localSheetId="25">#REF!</definedName>
    <definedName name="고용보험료요율" localSheetId="26">#REF!</definedName>
    <definedName name="고용보험료요율" localSheetId="44">#REF!</definedName>
    <definedName name="고용보험료요율" localSheetId="50">#REF!</definedName>
    <definedName name="고용보험료요율" localSheetId="42">#REF!</definedName>
    <definedName name="고용보험료요율">#REF!</definedName>
    <definedName name="고용보험료요율_변경" localSheetId="14">#REF!</definedName>
    <definedName name="고용보험료요율_변경" localSheetId="4">#REF!</definedName>
    <definedName name="고용보험료요율_변경" localSheetId="13">#REF!</definedName>
    <definedName name="고용보험료요율_변경" localSheetId="28">#REF!</definedName>
    <definedName name="고용보험료요율_변경" localSheetId="34">#REF!</definedName>
    <definedName name="고용보험료요율_변경" localSheetId="35">#REF!</definedName>
    <definedName name="고용보험료요율_변경" localSheetId="46">#REF!</definedName>
    <definedName name="고용보험료요율_변경" localSheetId="40">#REF!</definedName>
    <definedName name="고용보험료요율_변경" localSheetId="25">#REF!</definedName>
    <definedName name="고용보험료요율_변경" localSheetId="26">#REF!</definedName>
    <definedName name="고용보험료요율_변경" localSheetId="44">#REF!</definedName>
    <definedName name="고용보험료요율_변경" localSheetId="42">#REF!</definedName>
    <definedName name="고용보험료요율_변경">#REF!</definedName>
    <definedName name="골" localSheetId="38">'[71]골막이(야매)'!$A$1</definedName>
    <definedName name="골" localSheetId="28">'[74]골막이(야매)'!$A$1</definedName>
    <definedName name="골" localSheetId="25">'[75]골막이(야매)'!$A$1</definedName>
    <definedName name="골" localSheetId="26">'[76]골막이(야매)'!$A$1</definedName>
    <definedName name="골" localSheetId="2">'[75]골막이(야매)'!$A$1</definedName>
    <definedName name="골" localSheetId="0">'[71]골막이(야매)'!$A$1</definedName>
    <definedName name="골">'[74]골막이(야매)'!$A$1</definedName>
    <definedName name="골막이1" localSheetId="25">'[77]골막이(야매)'!$A$1</definedName>
    <definedName name="골막이1" localSheetId="26">'[78]골막이(야매)'!$A$1</definedName>
    <definedName name="골막이1" localSheetId="2">'[77]골막이(야매)'!$A$1</definedName>
    <definedName name="골막이1" localSheetId="50">'[79]골막이(야매)'!$A$1</definedName>
    <definedName name="골막이1" localSheetId="43">'[76]골막이(야매)'!$A$1</definedName>
    <definedName name="골막이1">'[76]골막이(야매)'!$A$1</definedName>
    <definedName name="골막이2" localSheetId="4">'[76]골막이(야매)'!#REF!</definedName>
    <definedName name="골막이2" localSheetId="13">'[76]골막이(야매)'!#REF!</definedName>
    <definedName name="골막이2" localSheetId="35">'[74]골막이(야매)'!#REF!</definedName>
    <definedName name="골막이2" localSheetId="46">'[79]골막이(야매)'!#REF!</definedName>
    <definedName name="골막이2" localSheetId="40">'[74]골막이(야매)'!#REF!</definedName>
    <definedName name="골막이2" localSheetId="3">'[76]골막이(야매)'!#REF!</definedName>
    <definedName name="골막이2" localSheetId="12">'[76]골막이(야매)'!#REF!</definedName>
    <definedName name="골막이2" localSheetId="15">'[76]골막이(야매)'!#REF!</definedName>
    <definedName name="골막이2" localSheetId="25">'[77]골막이(야매)'!#REF!</definedName>
    <definedName name="골막이2" localSheetId="26">'[78]골막이(야매)'!#REF!</definedName>
    <definedName name="골막이2" localSheetId="2">'[77]골막이(야매)'!#REF!</definedName>
    <definedName name="골막이2" localSheetId="44">'[79]골막이(야매)'!#REF!</definedName>
    <definedName name="골막이2" localSheetId="43">'[76]골막이(야매)'!#REF!</definedName>
    <definedName name="골막이2" localSheetId="42">'[79]골막이(야매)'!#REF!</definedName>
    <definedName name="골막이2">'[74]골막이(야매)'!#REF!</definedName>
    <definedName name="골막이3" localSheetId="4">'[76]골막이(야매)'!#REF!</definedName>
    <definedName name="골막이3" localSheetId="13">'[76]골막이(야매)'!#REF!</definedName>
    <definedName name="골막이3" localSheetId="35">'[74]골막이(야매)'!#REF!</definedName>
    <definedName name="골막이3" localSheetId="46">'[79]골막이(야매)'!#REF!</definedName>
    <definedName name="골막이3" localSheetId="40">'[74]골막이(야매)'!#REF!</definedName>
    <definedName name="골막이3" localSheetId="3">'[76]골막이(야매)'!#REF!</definedName>
    <definedName name="골막이3" localSheetId="12">'[76]골막이(야매)'!#REF!</definedName>
    <definedName name="골막이3" localSheetId="15">'[76]골막이(야매)'!#REF!</definedName>
    <definedName name="골막이3" localSheetId="25">'[77]골막이(야매)'!#REF!</definedName>
    <definedName name="골막이3" localSheetId="26">'[78]골막이(야매)'!#REF!</definedName>
    <definedName name="골막이3" localSheetId="2">'[77]골막이(야매)'!#REF!</definedName>
    <definedName name="골막이3" localSheetId="44">'[79]골막이(야매)'!#REF!</definedName>
    <definedName name="골막이3" localSheetId="43">'[76]골막이(야매)'!#REF!</definedName>
    <definedName name="골막이3" localSheetId="42">'[79]골막이(야매)'!#REF!</definedName>
    <definedName name="골막이3">'[74]골막이(야매)'!#REF!</definedName>
    <definedName name="골막이4" localSheetId="4">'[76]골막이(야매)'!#REF!</definedName>
    <definedName name="골막이4" localSheetId="13">'[76]골막이(야매)'!#REF!</definedName>
    <definedName name="골막이4" localSheetId="35">'[74]골막이(야매)'!#REF!</definedName>
    <definedName name="골막이4" localSheetId="46">'[79]골막이(야매)'!#REF!</definedName>
    <definedName name="골막이4" localSheetId="40">'[74]골막이(야매)'!#REF!</definedName>
    <definedName name="골막이4" localSheetId="3">'[76]골막이(야매)'!#REF!</definedName>
    <definedName name="골막이4" localSheetId="12">'[76]골막이(야매)'!#REF!</definedName>
    <definedName name="골막이4" localSheetId="15">'[76]골막이(야매)'!#REF!</definedName>
    <definedName name="골막이4" localSheetId="25">'[77]골막이(야매)'!#REF!</definedName>
    <definedName name="골막이4" localSheetId="26">'[78]골막이(야매)'!#REF!</definedName>
    <definedName name="골막이4" localSheetId="2">'[77]골막이(야매)'!#REF!</definedName>
    <definedName name="골막이4" localSheetId="44">'[79]골막이(야매)'!#REF!</definedName>
    <definedName name="골막이4" localSheetId="43">'[76]골막이(야매)'!#REF!</definedName>
    <definedName name="골막이4" localSheetId="42">'[79]골막이(야매)'!#REF!</definedName>
    <definedName name="골막이4">'[74]골막이(야매)'!#REF!</definedName>
    <definedName name="골재" localSheetId="38" hidden="1">{#N/A,#N/A,FALSE,"골재소요량";#N/A,#N/A,FALSE,"골재소요량"}</definedName>
    <definedName name="골재" localSheetId="14" hidden="1">{#N/A,#N/A,FALSE,"골재소요량";#N/A,#N/A,FALSE,"골재소요량"}</definedName>
    <definedName name="골재" localSheetId="4" hidden="1">{#N/A,#N/A,FALSE,"골재소요량";#N/A,#N/A,FALSE,"골재소요량"}</definedName>
    <definedName name="골재" localSheetId="13" hidden="1">{#N/A,#N/A,FALSE,"골재소요량";#N/A,#N/A,FALSE,"골재소요량"}</definedName>
    <definedName name="골재" localSheetId="28" hidden="1">{#N/A,#N/A,FALSE,"골재소요량";#N/A,#N/A,FALSE,"골재소요량"}</definedName>
    <definedName name="골재" localSheetId="34" hidden="1">{#N/A,#N/A,FALSE,"골재소요량";#N/A,#N/A,FALSE,"골재소요량"}</definedName>
    <definedName name="골재" localSheetId="35" hidden="1">{#N/A,#N/A,FALSE,"골재소요량";#N/A,#N/A,FALSE,"골재소요량"}</definedName>
    <definedName name="골재" localSheetId="25" hidden="1">{#N/A,#N/A,FALSE,"골재소요량";#N/A,#N/A,FALSE,"골재소요량"}</definedName>
    <definedName name="골재" localSheetId="41" hidden="1">{#N/A,#N/A,FALSE,"골재소요량";#N/A,#N/A,FALSE,"골재소요량"}</definedName>
    <definedName name="골재" localSheetId="26" hidden="1">{#N/A,#N/A,FALSE,"골재소요량";#N/A,#N/A,FALSE,"골재소요량"}</definedName>
    <definedName name="골재" localSheetId="45" hidden="1">{#N/A,#N/A,FALSE,"골재소요량";#N/A,#N/A,FALSE,"골재소요량"}</definedName>
    <definedName name="골재" localSheetId="50" hidden="1">{#N/A,#N/A,FALSE,"골재소요량";#N/A,#N/A,FALSE,"골재소요량"}</definedName>
    <definedName name="골재" localSheetId="29" hidden="1">{#N/A,#N/A,FALSE,"골재소요량";#N/A,#N/A,FALSE,"골재소요량"}</definedName>
    <definedName name="골재" localSheetId="42" hidden="1">{#N/A,#N/A,FALSE,"골재소요량";#N/A,#N/A,FALSE,"골재소요량"}</definedName>
    <definedName name="골재" hidden="1">{#N/A,#N/A,FALSE,"골재소요량";#N/A,#N/A,FALSE,"골재소요량"}</definedName>
    <definedName name="골재1" localSheetId="4">[13]법면블럭!#REF!</definedName>
    <definedName name="골재1" localSheetId="13">[13]법면블럭!#REF!</definedName>
    <definedName name="골재1" localSheetId="28">#REF!</definedName>
    <definedName name="골재1" localSheetId="35">#REF!</definedName>
    <definedName name="골재1" localSheetId="46">#REF!</definedName>
    <definedName name="골재1" localSheetId="40">#REF!</definedName>
    <definedName name="골재1" localSheetId="25">#REF!</definedName>
    <definedName name="골재1" localSheetId="26">[14]법면블럭!#REF!</definedName>
    <definedName name="골재1" localSheetId="44">#REF!</definedName>
    <definedName name="골재1" localSheetId="42">#REF!</definedName>
    <definedName name="골재1">#REF!</definedName>
    <definedName name="공_종" localSheetId="38">[9]수로단위수량!#REF!</definedName>
    <definedName name="공_종" localSheetId="4">[9]수로단위수량!#REF!</definedName>
    <definedName name="공_종" localSheetId="13">[9]수로단위수량!#REF!</definedName>
    <definedName name="공_종" localSheetId="28">[9]수로단위수량!#REF!</definedName>
    <definedName name="공_종" localSheetId="34">[9]수로단위수량!#REF!</definedName>
    <definedName name="공_종" localSheetId="35">[9]수로단위수량!#REF!</definedName>
    <definedName name="공_종" localSheetId="46">[9]수로단위수량!#REF!</definedName>
    <definedName name="공_종" localSheetId="40">[9]수로단위수량!#REF!</definedName>
    <definedName name="공_종" localSheetId="25">[10]수로단위수량!#REF!</definedName>
    <definedName name="공_종" localSheetId="2">[10]수로단위수량!#REF!</definedName>
    <definedName name="공_종" localSheetId="44">[9]수로단위수량!#REF!</definedName>
    <definedName name="공_종" localSheetId="42">[9]수로단위수량!#REF!</definedName>
    <definedName name="공_종">[9]수로단위수량!#REF!</definedName>
    <definedName name="공기" localSheetId="14">#REF!</definedName>
    <definedName name="공기" localSheetId="4">#REF!</definedName>
    <definedName name="공기" localSheetId="13">#REF!</definedName>
    <definedName name="공기" localSheetId="28">#REF!</definedName>
    <definedName name="공기" localSheetId="34">#REF!</definedName>
    <definedName name="공기" localSheetId="35">#REF!</definedName>
    <definedName name="공기" localSheetId="46">#REF!</definedName>
    <definedName name="공기" localSheetId="40">#REF!</definedName>
    <definedName name="공기" localSheetId="25">#REF!</definedName>
    <definedName name="공기" localSheetId="26">#REF!</definedName>
    <definedName name="공기" localSheetId="44">#REF!</definedName>
    <definedName name="공기" localSheetId="50">#REF!</definedName>
    <definedName name="공기" localSheetId="42">#REF!</definedName>
    <definedName name="공기">#REF!</definedName>
    <definedName name="공사명" localSheetId="14">#REF!</definedName>
    <definedName name="공사명" localSheetId="4">#REF!</definedName>
    <definedName name="공사명" localSheetId="13">#REF!</definedName>
    <definedName name="공사명" localSheetId="28">#REF!</definedName>
    <definedName name="공사명" localSheetId="34">#REF!</definedName>
    <definedName name="공사명" localSheetId="35">#REF!</definedName>
    <definedName name="공사명" localSheetId="46">#REF!</definedName>
    <definedName name="공사명" localSheetId="40">#REF!</definedName>
    <definedName name="공사명" localSheetId="25">#REF!</definedName>
    <definedName name="공사명" localSheetId="26">#REF!</definedName>
    <definedName name="공사명" localSheetId="44">#REF!</definedName>
    <definedName name="공사명" localSheetId="50">#REF!</definedName>
    <definedName name="공사명" localSheetId="42">#REF!</definedName>
    <definedName name="공사명">#REF!</definedName>
    <definedName name="공사예정11" localSheetId="14">#REF!</definedName>
    <definedName name="공사예정11" localSheetId="4">#REF!</definedName>
    <definedName name="공사예정11" localSheetId="13">#REF!</definedName>
    <definedName name="공사예정11" localSheetId="28">#REF!</definedName>
    <definedName name="공사예정11" localSheetId="34">#REF!</definedName>
    <definedName name="공사예정11" localSheetId="35">#REF!</definedName>
    <definedName name="공사예정11" localSheetId="46">#REF!</definedName>
    <definedName name="공사예정11" localSheetId="40">#REF!</definedName>
    <definedName name="공사예정11" localSheetId="25">#REF!</definedName>
    <definedName name="공사예정11" localSheetId="26">#REF!</definedName>
    <definedName name="공사예정11" localSheetId="44">#REF!</definedName>
    <definedName name="공사예정11" localSheetId="50">#REF!</definedName>
    <definedName name="공사예정11" localSheetId="42">#REF!</definedName>
    <definedName name="공사예정11">#REF!</definedName>
    <definedName name="공산" localSheetId="38">'[78]7급줄떼'!#REF!</definedName>
    <definedName name="공산" localSheetId="4">'[78]7급줄떼'!#REF!</definedName>
    <definedName name="공산" localSheetId="13">'[78]7급줄떼'!#REF!</definedName>
    <definedName name="공산" localSheetId="28">'[80]7급줄떼'!#REF!</definedName>
    <definedName name="공산" localSheetId="34">'[80]7급줄떼'!#REF!</definedName>
    <definedName name="공산" localSheetId="35">'[80]7급줄떼'!#REF!</definedName>
    <definedName name="공산" localSheetId="46">'[80]7급줄떼'!#REF!</definedName>
    <definedName name="공산" localSheetId="40">'[78]7급줄떼'!#REF!</definedName>
    <definedName name="공산" localSheetId="25">'[78]7급줄떼'!#REF!</definedName>
    <definedName name="공산" localSheetId="26">'[80]7급줄떼'!#REF!</definedName>
    <definedName name="공산" localSheetId="44">'[80]7급줄떼'!#REF!</definedName>
    <definedName name="공산" localSheetId="45">'[81]7급줄떼'!#REF!</definedName>
    <definedName name="공산" localSheetId="50">'[80]7급줄떼'!#REF!</definedName>
    <definedName name="공산" localSheetId="42">'[80]7급줄떼'!#REF!</definedName>
    <definedName name="공산">'[78]7급줄떼'!#REF!</definedName>
    <definedName name="공종1" localSheetId="14">#REF!</definedName>
    <definedName name="공종1" localSheetId="4">#REF!</definedName>
    <definedName name="공종1" localSheetId="13">#REF!</definedName>
    <definedName name="공종1" localSheetId="28">#REF!</definedName>
    <definedName name="공종1" localSheetId="34">#REF!</definedName>
    <definedName name="공종1" localSheetId="35">#REF!</definedName>
    <definedName name="공종1" localSheetId="46">#REF!</definedName>
    <definedName name="공종1" localSheetId="40">#REF!</definedName>
    <definedName name="공종1" localSheetId="25">#REF!</definedName>
    <definedName name="공종1" localSheetId="26">#REF!</definedName>
    <definedName name="공종1" localSheetId="44">#REF!</definedName>
    <definedName name="공종1" localSheetId="45">#REF!</definedName>
    <definedName name="공종1" localSheetId="50">#REF!</definedName>
    <definedName name="공종1" localSheetId="42">#REF!</definedName>
    <definedName name="공종1">#REF!</definedName>
    <definedName name="공지" localSheetId="14">#REF!</definedName>
    <definedName name="공지" localSheetId="4">#REF!</definedName>
    <definedName name="공지" localSheetId="13">#REF!</definedName>
    <definedName name="공지" localSheetId="28">#REF!</definedName>
    <definedName name="공지" localSheetId="34">#REF!</definedName>
    <definedName name="공지" localSheetId="35">#REF!</definedName>
    <definedName name="공지" localSheetId="46">#REF!</definedName>
    <definedName name="공지" localSheetId="40">#REF!</definedName>
    <definedName name="공지" localSheetId="25">#REF!</definedName>
    <definedName name="공지" localSheetId="26">#REF!</definedName>
    <definedName name="공지" localSheetId="44">#REF!</definedName>
    <definedName name="공지" localSheetId="42">#REF!</definedName>
    <definedName name="공지">#REF!</definedName>
    <definedName name="관경" localSheetId="14">'[19]토사(PE)'!#REF!</definedName>
    <definedName name="관경" localSheetId="4">'[19]토사(PE)'!#REF!</definedName>
    <definedName name="관경" localSheetId="13">'[19]토사(PE)'!#REF!</definedName>
    <definedName name="관경" localSheetId="28">'[19]토사(PE)'!#REF!</definedName>
    <definedName name="관경" localSheetId="34">'[19]토사(PE)'!#REF!</definedName>
    <definedName name="관경" localSheetId="35">'[19]토사(PE)'!#REF!</definedName>
    <definedName name="관경" localSheetId="46">'[19]토사(PE)'!#REF!</definedName>
    <definedName name="관경" localSheetId="40">'[19]토사(PE)'!#REF!</definedName>
    <definedName name="관경" localSheetId="25">'[81]토사(PE)'!#REF!</definedName>
    <definedName name="관경" localSheetId="26">'[19]토사(PE)'!#REF!</definedName>
    <definedName name="관경" localSheetId="2">'[81]토사(PE)'!#REF!</definedName>
    <definedName name="관경" localSheetId="44">'[19]토사(PE)'!#REF!</definedName>
    <definedName name="관경" localSheetId="45">'[19]토사(PE)'!#REF!</definedName>
    <definedName name="관경" localSheetId="50">'[19]토사(PE)'!#REF!</definedName>
    <definedName name="관경" localSheetId="43">'[19]토사(PE)'!#REF!</definedName>
    <definedName name="관경" localSheetId="42">'[19]토사(PE)'!#REF!</definedName>
    <definedName name="관경">'[19]토사(PE)'!#REF!</definedName>
    <definedName name="관경1" localSheetId="14">'[82]토사(PE)'!#REF!</definedName>
    <definedName name="관경1" localSheetId="4">'[81]토사(PE)'!#REF!</definedName>
    <definedName name="관경1" localSheetId="13">'[81]토사(PE)'!#REF!</definedName>
    <definedName name="관경1" localSheetId="28">'[82]토사(PE)'!#REF!</definedName>
    <definedName name="관경1" localSheetId="34">'[82]토사(PE)'!#REF!</definedName>
    <definedName name="관경1" localSheetId="35">'[82]토사(PE)'!#REF!</definedName>
    <definedName name="관경1" localSheetId="46">'[82]토사(PE)'!#REF!</definedName>
    <definedName name="관경1" localSheetId="40">'[81]토사(PE)'!#REF!</definedName>
    <definedName name="관경1" localSheetId="25">'[83]토사(PE)'!#REF!</definedName>
    <definedName name="관경1" localSheetId="26">'[82]토사(PE)'!#REF!</definedName>
    <definedName name="관경1" localSheetId="2">'[83]토사(PE)'!#REF!</definedName>
    <definedName name="관경1" localSheetId="44">'[82]토사(PE)'!#REF!</definedName>
    <definedName name="관경1" localSheetId="43">'[82]토사(PE)'!#REF!</definedName>
    <definedName name="관경1" localSheetId="42">'[82]토사(PE)'!#REF!</definedName>
    <definedName name="관경1">'[81]토사(PE)'!#REF!</definedName>
    <definedName name="관급자재" localSheetId="14">#REF!</definedName>
    <definedName name="관급자재" localSheetId="4">#REF!</definedName>
    <definedName name="관급자재" localSheetId="13">#REF!</definedName>
    <definedName name="관급자재" localSheetId="34">#REF!</definedName>
    <definedName name="관급자재" localSheetId="35">#REF!</definedName>
    <definedName name="관급자재" localSheetId="46">#REF!</definedName>
    <definedName name="관급자재" localSheetId="40">#REF!</definedName>
    <definedName name="관급자재" localSheetId="3">#REF!</definedName>
    <definedName name="관급자재" localSheetId="12">#REF!</definedName>
    <definedName name="관급자재" localSheetId="15">#REF!</definedName>
    <definedName name="관급자재" localSheetId="25">#REF!</definedName>
    <definedName name="관급자재" localSheetId="26">#REF!</definedName>
    <definedName name="관급자재" localSheetId="44">#REF!</definedName>
    <definedName name="관급자재" localSheetId="50">#REF!</definedName>
    <definedName name="관급자재" localSheetId="43">#REF!</definedName>
    <definedName name="관급자재" localSheetId="42">#REF!</definedName>
    <definedName name="관급자재">#REF!</definedName>
    <definedName name="관두께" localSheetId="14">'[19]토사(PE)'!#REF!</definedName>
    <definedName name="관두께" localSheetId="4">'[19]토사(PE)'!#REF!</definedName>
    <definedName name="관두께" localSheetId="13">'[19]토사(PE)'!#REF!</definedName>
    <definedName name="관두께" localSheetId="28">'[19]토사(PE)'!#REF!</definedName>
    <definedName name="관두께" localSheetId="34">'[19]토사(PE)'!#REF!</definedName>
    <definedName name="관두께" localSheetId="35">'[19]토사(PE)'!#REF!</definedName>
    <definedName name="관두께" localSheetId="46">'[19]토사(PE)'!#REF!</definedName>
    <definedName name="관두께" localSheetId="40">'[19]토사(PE)'!#REF!</definedName>
    <definedName name="관두께" localSheetId="25">'[81]토사(PE)'!#REF!</definedName>
    <definedName name="관두께" localSheetId="26">'[19]토사(PE)'!#REF!</definedName>
    <definedName name="관두께" localSheetId="2">'[81]토사(PE)'!#REF!</definedName>
    <definedName name="관두께" localSheetId="44">'[19]토사(PE)'!#REF!</definedName>
    <definedName name="관두께" localSheetId="45">'[19]토사(PE)'!#REF!</definedName>
    <definedName name="관두께" localSheetId="43">'[19]토사(PE)'!#REF!</definedName>
    <definedName name="관두께" localSheetId="42">'[19]토사(PE)'!#REF!</definedName>
    <definedName name="관두께">'[19]토사(PE)'!#REF!</definedName>
    <definedName name="관목계" localSheetId="14">#REF!</definedName>
    <definedName name="관목계" localSheetId="4">#REF!</definedName>
    <definedName name="관목계" localSheetId="13">#REF!</definedName>
    <definedName name="관목계" localSheetId="28">#REF!</definedName>
    <definedName name="관목계" localSheetId="34">#REF!</definedName>
    <definedName name="관목계" localSheetId="35">#REF!</definedName>
    <definedName name="관목계" localSheetId="46">#REF!</definedName>
    <definedName name="관목계" localSheetId="40">#REF!</definedName>
    <definedName name="관목계" localSheetId="25">#REF!</definedName>
    <definedName name="관목계" localSheetId="26">#REF!</definedName>
    <definedName name="관목계" localSheetId="44">#REF!</definedName>
    <definedName name="관목계" localSheetId="50">#REF!</definedName>
    <definedName name="관목계" localSheetId="42">#REF!</definedName>
    <definedName name="관목계">#REF!</definedName>
    <definedName name="관악IC교" localSheetId="38">[82]TOTAL_BOQ!#REF!</definedName>
    <definedName name="관악IC교" localSheetId="14">[84]TOTAL_BOQ!#REF!</definedName>
    <definedName name="관악IC교" localSheetId="4">[82]TOTAL_BOQ!#REF!</definedName>
    <definedName name="관악IC교" localSheetId="13">[82]TOTAL_BOQ!#REF!</definedName>
    <definedName name="관악IC교" localSheetId="28">[82]TOTAL_BOQ!#REF!</definedName>
    <definedName name="관악IC교" localSheetId="35">[82]TOTAL_BOQ!#REF!</definedName>
    <definedName name="관악IC교" localSheetId="46">[84]TOTAL_BOQ!#REF!</definedName>
    <definedName name="관악IC교" localSheetId="40">[82]TOTAL_BOQ!#REF!</definedName>
    <definedName name="관악IC교" localSheetId="3">[82]TOTAL_BOQ!#REF!</definedName>
    <definedName name="관악IC교" localSheetId="12">[82]TOTAL_BOQ!#REF!</definedName>
    <definedName name="관악IC교" localSheetId="15">[82]TOTAL_BOQ!#REF!</definedName>
    <definedName name="관악IC교" localSheetId="25">[85]TOTAL_BOQ!#REF!</definedName>
    <definedName name="관악IC교" localSheetId="26">[38]TOTAL_BOQ!#REF!</definedName>
    <definedName name="관악IC교" localSheetId="2">[85]TOTAL_BOQ!#REF!</definedName>
    <definedName name="관악IC교" localSheetId="44">[84]TOTAL_BOQ!#REF!</definedName>
    <definedName name="관악IC교" localSheetId="45">[84]TOTAL_BOQ!#REF!</definedName>
    <definedName name="관악IC교" localSheetId="50">[84]TOTAL_BOQ!#REF!</definedName>
    <definedName name="관악IC교" localSheetId="43">[84]TOTAL_BOQ!#REF!</definedName>
    <definedName name="관악IC교" localSheetId="42">[84]TOTAL_BOQ!#REF!</definedName>
    <definedName name="관악IC교">[82]TOTAL_BOQ!#REF!</definedName>
    <definedName name="관토피" localSheetId="14">'[19]토사(PE)'!#REF!</definedName>
    <definedName name="관토피" localSheetId="4">'[19]토사(PE)'!#REF!</definedName>
    <definedName name="관토피" localSheetId="13">'[19]토사(PE)'!#REF!</definedName>
    <definedName name="관토피" localSheetId="28">'[19]토사(PE)'!#REF!</definedName>
    <definedName name="관토피" localSheetId="34">'[19]토사(PE)'!#REF!</definedName>
    <definedName name="관토피" localSheetId="35">'[19]토사(PE)'!#REF!</definedName>
    <definedName name="관토피" localSheetId="46">'[19]토사(PE)'!#REF!</definedName>
    <definedName name="관토피" localSheetId="40">'[19]토사(PE)'!#REF!</definedName>
    <definedName name="관토피" localSheetId="25">'[81]토사(PE)'!#REF!</definedName>
    <definedName name="관토피" localSheetId="2">'[81]토사(PE)'!#REF!</definedName>
    <definedName name="관토피" localSheetId="44">'[19]토사(PE)'!#REF!</definedName>
    <definedName name="관토피" localSheetId="43">'[19]토사(PE)'!#REF!</definedName>
    <definedName name="관토피" localSheetId="42">'[19]토사(PE)'!#REF!</definedName>
    <definedName name="관토피">'[19]토사(PE)'!#REF!</definedName>
    <definedName name="교대" localSheetId="4">'[38]#REF'!#REF!</definedName>
    <definedName name="교대" localSheetId="13">'[38]#REF'!#REF!</definedName>
    <definedName name="교대" localSheetId="28">'[43]#REF'!#REF!</definedName>
    <definedName name="교대" localSheetId="34">'[43]#REF'!#REF!</definedName>
    <definedName name="교대" localSheetId="35">'[43]#REF'!#REF!</definedName>
    <definedName name="교대" localSheetId="46">'[43]#REF'!#REF!</definedName>
    <definedName name="교대" localSheetId="40">'[38]#REF'!#REF!</definedName>
    <definedName name="교대" localSheetId="26">'[84]#REF'!#REF!</definedName>
    <definedName name="교대" localSheetId="44">'[43]#REF'!#REF!</definedName>
    <definedName name="교대" localSheetId="42">'[43]#REF'!#REF!</definedName>
    <definedName name="교대">'[38]#REF'!#REF!</definedName>
    <definedName name="교목계" localSheetId="14">#REF!</definedName>
    <definedName name="교목계" localSheetId="4">#REF!</definedName>
    <definedName name="교목계" localSheetId="13">#REF!</definedName>
    <definedName name="교목계" localSheetId="28">#REF!</definedName>
    <definedName name="교목계" localSheetId="34">#REF!</definedName>
    <definedName name="교목계" localSheetId="35">#REF!</definedName>
    <definedName name="교목계" localSheetId="46">#REF!</definedName>
    <definedName name="교목계" localSheetId="40">#REF!</definedName>
    <definedName name="교목계" localSheetId="25">#REF!</definedName>
    <definedName name="교목계" localSheetId="26">#REF!</definedName>
    <definedName name="교목계" localSheetId="44">#REF!</definedName>
    <definedName name="교목계" localSheetId="50">#REF!</definedName>
    <definedName name="교목계" localSheetId="42">#REF!</definedName>
    <definedName name="교목계">#REF!</definedName>
    <definedName name="교차" localSheetId="14">#REF!</definedName>
    <definedName name="교차" localSheetId="4">#REF!</definedName>
    <definedName name="교차" localSheetId="13">#REF!</definedName>
    <definedName name="교차" localSheetId="28">#REF!</definedName>
    <definedName name="교차" localSheetId="34">#REF!</definedName>
    <definedName name="교차" localSheetId="35">#REF!</definedName>
    <definedName name="교차" localSheetId="46">#REF!</definedName>
    <definedName name="교차" localSheetId="40">#REF!</definedName>
    <definedName name="교차" localSheetId="25">#REF!</definedName>
    <definedName name="교차" localSheetId="26">#REF!</definedName>
    <definedName name="교차" localSheetId="44">#REF!</definedName>
    <definedName name="교차" localSheetId="43">#REF!</definedName>
    <definedName name="교차" localSheetId="42">#REF!</definedName>
    <definedName name="교차">#REF!</definedName>
    <definedName name="교통" localSheetId="14">#REF!</definedName>
    <definedName name="교통" localSheetId="4">#REF!</definedName>
    <definedName name="교통" localSheetId="13">#REF!</definedName>
    <definedName name="교통" localSheetId="34">#REF!</definedName>
    <definedName name="교통" localSheetId="35">#REF!</definedName>
    <definedName name="교통" localSheetId="46">#REF!</definedName>
    <definedName name="교통" localSheetId="40">#REF!</definedName>
    <definedName name="교통" localSheetId="25">#REF!</definedName>
    <definedName name="교통" localSheetId="26">#REF!</definedName>
    <definedName name="교통" localSheetId="44">#REF!</definedName>
    <definedName name="교통" localSheetId="43">#REF!</definedName>
    <definedName name="교통" localSheetId="42">#REF!</definedName>
    <definedName name="교통">#REF!</definedName>
    <definedName name="교폭" localSheetId="4">[13]법면블럭!#REF!</definedName>
    <definedName name="교폭" localSheetId="13">[13]법면블럭!#REF!</definedName>
    <definedName name="교폭" localSheetId="35">#REF!</definedName>
    <definedName name="교폭" localSheetId="40">#REF!</definedName>
    <definedName name="교폭" localSheetId="25">#REF!</definedName>
    <definedName name="교폭" localSheetId="26">[14]법면블럭!#REF!</definedName>
    <definedName name="교폭" localSheetId="44">#REF!</definedName>
    <definedName name="교폭" localSheetId="42">#REF!</definedName>
    <definedName name="교폭">#REF!</definedName>
    <definedName name="구" localSheetId="4">[13]법면블럭!#REF!</definedName>
    <definedName name="구" localSheetId="13">[13]법면블럭!#REF!</definedName>
    <definedName name="구" localSheetId="35">#REF!</definedName>
    <definedName name="구" localSheetId="46">#REF!</definedName>
    <definedName name="구" localSheetId="40">#REF!</definedName>
    <definedName name="구" localSheetId="25">#REF!</definedName>
    <definedName name="구" localSheetId="26">[14]법면블럭!#REF!</definedName>
    <definedName name="구" localSheetId="44">#REF!</definedName>
    <definedName name="구" localSheetId="42">#REF!</definedName>
    <definedName name="구">#REF!</definedName>
    <definedName name="구랑2교" localSheetId="4">[13]법면블럭!#REF!</definedName>
    <definedName name="구랑2교" localSheetId="13">[13]법면블럭!#REF!</definedName>
    <definedName name="구랑2교" localSheetId="35">#REF!</definedName>
    <definedName name="구랑2교" localSheetId="46">#REF!</definedName>
    <definedName name="구랑2교" localSheetId="40">#REF!</definedName>
    <definedName name="구랑2교" localSheetId="25">#REF!</definedName>
    <definedName name="구랑2교" localSheetId="26">[14]법면블럭!#REF!</definedName>
    <definedName name="구랑2교" localSheetId="44">#REF!</definedName>
    <definedName name="구랑2교" localSheetId="42">#REF!</definedName>
    <definedName name="구랑2교">#REF!</definedName>
    <definedName name="구랑교" localSheetId="4">[13]법면블럭!#REF!</definedName>
    <definedName name="구랑교" localSheetId="13">[13]법면블럭!#REF!</definedName>
    <definedName name="구랑교" localSheetId="35">#REF!</definedName>
    <definedName name="구랑교" localSheetId="46">#REF!</definedName>
    <definedName name="구랑교" localSheetId="40">#REF!</definedName>
    <definedName name="구랑교" localSheetId="25">#REF!</definedName>
    <definedName name="구랑교" localSheetId="26">[14]법면블럭!#REF!</definedName>
    <definedName name="구랑교" localSheetId="44">#REF!</definedName>
    <definedName name="구랑교" localSheetId="42">#REF!</definedName>
    <definedName name="구랑교">#REF!</definedName>
    <definedName name="구산갑지" localSheetId="4" hidden="1">#REF!</definedName>
    <definedName name="구산갑지" localSheetId="13" hidden="1">#REF!</definedName>
    <definedName name="구산갑지" hidden="1">#REF!</definedName>
    <definedName name="구조" localSheetId="38" hidden="1">[51]날개벽수량표!#REF!</definedName>
    <definedName name="구조" localSheetId="4" hidden="1">[51]날개벽수량표!#REF!</definedName>
    <definedName name="구조" localSheetId="13" hidden="1">[51]날개벽수량표!#REF!</definedName>
    <definedName name="구조" localSheetId="34" hidden="1">[52]날개벽수량표!#REF!</definedName>
    <definedName name="구조" localSheetId="35" hidden="1">[52]날개벽수량표!#REF!</definedName>
    <definedName name="구조" localSheetId="51" hidden="1">[52]날개벽수량표!#REF!</definedName>
    <definedName name="구조" localSheetId="46" hidden="1">[52]날개벽수량표!#REF!</definedName>
    <definedName name="구조" localSheetId="40" hidden="1">[51]날개벽수량표!#REF!</definedName>
    <definedName name="구조" localSheetId="32" hidden="1">[51]날개벽수량표!#REF!</definedName>
    <definedName name="구조" localSheetId="25" hidden="1">[53]날개벽수량표!#REF!</definedName>
    <definedName name="구조" localSheetId="26" hidden="1">[51]날개벽수량표!#REF!</definedName>
    <definedName name="구조" localSheetId="2" hidden="1">[53]날개벽수량표!#REF!</definedName>
    <definedName name="구조" localSheetId="49" hidden="1">[52]날개벽수량표!#REF!</definedName>
    <definedName name="구조" localSheetId="44" hidden="1">[52]날개벽수량표!#REF!</definedName>
    <definedName name="구조" localSheetId="52" hidden="1">[52]날개벽수량표!#REF!</definedName>
    <definedName name="구조" localSheetId="43" hidden="1">[52]날개벽수량표!#REF!</definedName>
    <definedName name="구조" localSheetId="29" hidden="1">[51]날개벽수량표!#REF!</definedName>
    <definedName name="구조" localSheetId="42" hidden="1">[52]날개벽수량표!#REF!</definedName>
    <definedName name="구조" hidden="1">[51]날개벽수량표!#REF!</definedName>
    <definedName name="구조도" localSheetId="4">'[78]7급줄떼'!#REF!</definedName>
    <definedName name="구조도" localSheetId="13">'[78]7급줄떼'!#REF!</definedName>
    <definedName name="구조도" localSheetId="28">'[80]7급줄떼'!#REF!</definedName>
    <definedName name="구조도" localSheetId="34">'[80]7급줄떼'!#REF!</definedName>
    <definedName name="구조도" localSheetId="35">'[80]7급줄떼'!#REF!</definedName>
    <definedName name="구조도" localSheetId="46">'[80]7급줄떼'!#REF!</definedName>
    <definedName name="구조도" localSheetId="40">'[78]7급줄떼'!#REF!</definedName>
    <definedName name="구조도" localSheetId="26">'[80]7급줄떼'!#REF!</definedName>
    <definedName name="구조도" localSheetId="44">'[80]7급줄떼'!#REF!</definedName>
    <definedName name="구조도" localSheetId="45">'[81]7급줄떼'!#REF!</definedName>
    <definedName name="구조도" localSheetId="42">'[80]7급줄떼'!#REF!</definedName>
    <definedName name="구조도">'[78]7급줄떼'!#REF!</definedName>
    <definedName name="구조물" localSheetId="14" hidden="1">#REF!</definedName>
    <definedName name="구조물" localSheetId="4" hidden="1">#REF!</definedName>
    <definedName name="구조물" localSheetId="13" hidden="1">#REF!</definedName>
    <definedName name="구조물" localSheetId="28" hidden="1">#REF!</definedName>
    <definedName name="구조물" localSheetId="34" hidden="1">#REF!</definedName>
    <definedName name="구조물" localSheetId="35" hidden="1">#REF!</definedName>
    <definedName name="구조물" localSheetId="46" hidden="1">#REF!</definedName>
    <definedName name="구조물" localSheetId="40" hidden="1">#REF!</definedName>
    <definedName name="구조물" localSheetId="25" hidden="1">#REF!</definedName>
    <definedName name="구조물" localSheetId="41" hidden="1">#REF!</definedName>
    <definedName name="구조물" localSheetId="26" hidden="1">#REF!</definedName>
    <definedName name="구조물" localSheetId="44" hidden="1">#REF!</definedName>
    <definedName name="구조물" localSheetId="45" hidden="1">#REF!</definedName>
    <definedName name="구조물" localSheetId="29" hidden="1">#REF!</definedName>
    <definedName name="구조물" localSheetId="42" hidden="1">#REF!</definedName>
    <definedName name="구조물" hidden="1">#REF!</definedName>
    <definedName name="구조물공" localSheetId="14" hidden="1">#REF!</definedName>
    <definedName name="구조물공" localSheetId="4" hidden="1">#REF!</definedName>
    <definedName name="구조물공" localSheetId="13" hidden="1">#REF!</definedName>
    <definedName name="구조물공" localSheetId="33" hidden="1">#REF!</definedName>
    <definedName name="구조물공" localSheetId="34" hidden="1">#REF!</definedName>
    <definedName name="구조물공" localSheetId="35" hidden="1">#REF!</definedName>
    <definedName name="구조물공" localSheetId="46" hidden="1">#REF!</definedName>
    <definedName name="구조물공" localSheetId="39" hidden="1">#REF!</definedName>
    <definedName name="구조물공" localSheetId="40" hidden="1">#REF!</definedName>
    <definedName name="구조물공" localSheetId="32" hidden="1">#REF!</definedName>
    <definedName name="구조물공" localSheetId="25" hidden="1">#REF!</definedName>
    <definedName name="구조물공" localSheetId="41" hidden="1">#REF!</definedName>
    <definedName name="구조물공" localSheetId="26" hidden="1">#REF!</definedName>
    <definedName name="구조물공" localSheetId="44" hidden="1">#REF!</definedName>
    <definedName name="구조물공" localSheetId="45" hidden="1">#REF!</definedName>
    <definedName name="구조물공" localSheetId="50" hidden="1">#REF!</definedName>
    <definedName name="구조물공" localSheetId="29" hidden="1">#REF!</definedName>
    <definedName name="구조물공" localSheetId="42" hidden="1">#REF!</definedName>
    <definedName name="구조물공" hidden="1">#REF!</definedName>
    <definedName name="권창범" localSheetId="38">[84]암거!$BV$26</definedName>
    <definedName name="권창범" localSheetId="28">[86]암거!$BV$26</definedName>
    <definedName name="권창범" localSheetId="25">[87]암거!$BV$26</definedName>
    <definedName name="권창범" localSheetId="26">[88]암거!$BV$26</definedName>
    <definedName name="권창범" localSheetId="2">[84]암거!$BV$26</definedName>
    <definedName name="권창범" localSheetId="0">[84]암거!$BV$26</definedName>
    <definedName name="권창범">[86]암거!$BV$26</definedName>
    <definedName name="귯ㄳ" localSheetId="38" hidden="1">{#N/A,#N/A,FALSE,"표지목차"}</definedName>
    <definedName name="귯ㄳ" localSheetId="14" hidden="1">{#N/A,#N/A,FALSE,"표지목차"}</definedName>
    <definedName name="귯ㄳ" localSheetId="4" hidden="1">{#N/A,#N/A,FALSE,"표지목차"}</definedName>
    <definedName name="귯ㄳ" localSheetId="13" hidden="1">{#N/A,#N/A,FALSE,"표지목차"}</definedName>
    <definedName name="귯ㄳ" localSheetId="28" hidden="1">{#N/A,#N/A,FALSE,"표지목차"}</definedName>
    <definedName name="귯ㄳ" localSheetId="34" hidden="1">{#N/A,#N/A,FALSE,"표지목차"}</definedName>
    <definedName name="귯ㄳ" localSheetId="35" hidden="1">{#N/A,#N/A,FALSE,"표지목차"}</definedName>
    <definedName name="귯ㄳ" localSheetId="25" hidden="1">{#N/A,#N/A,FALSE,"표지목차"}</definedName>
    <definedName name="귯ㄳ" localSheetId="41" hidden="1">{#N/A,#N/A,FALSE,"표지목차"}</definedName>
    <definedName name="귯ㄳ" localSheetId="26" hidden="1">{#N/A,#N/A,FALSE,"표지목차"}</definedName>
    <definedName name="귯ㄳ" localSheetId="45" hidden="1">{#N/A,#N/A,FALSE,"표지목차"}</definedName>
    <definedName name="귯ㄳ" localSheetId="50" hidden="1">{#N/A,#N/A,FALSE,"표지목차"}</definedName>
    <definedName name="귯ㄳ" localSheetId="29" hidden="1">{#N/A,#N/A,FALSE,"표지목차"}</definedName>
    <definedName name="귯ㄳ" localSheetId="42" hidden="1">{#N/A,#N/A,FALSE,"표지목차"}</definedName>
    <definedName name="귯ㄳ" hidden="1">{#N/A,#N/A,FALSE,"표지목차"}</definedName>
    <definedName name="귯늇ㄳ" localSheetId="38" hidden="1">{#N/A,#N/A,FALSE,"단가표지"}</definedName>
    <definedName name="귯늇ㄳ" localSheetId="14" hidden="1">{#N/A,#N/A,FALSE,"단가표지"}</definedName>
    <definedName name="귯늇ㄳ" localSheetId="4" hidden="1">{#N/A,#N/A,FALSE,"단가표지"}</definedName>
    <definedName name="귯늇ㄳ" localSheetId="13" hidden="1">{#N/A,#N/A,FALSE,"단가표지"}</definedName>
    <definedName name="귯늇ㄳ" localSheetId="28" hidden="1">{#N/A,#N/A,FALSE,"단가표지"}</definedName>
    <definedName name="귯늇ㄳ" localSheetId="34" hidden="1">{#N/A,#N/A,FALSE,"단가표지"}</definedName>
    <definedName name="귯늇ㄳ" localSheetId="35" hidden="1">{#N/A,#N/A,FALSE,"단가표지"}</definedName>
    <definedName name="귯늇ㄳ" localSheetId="25" hidden="1">{#N/A,#N/A,FALSE,"단가표지"}</definedName>
    <definedName name="귯늇ㄳ" localSheetId="41" hidden="1">{#N/A,#N/A,FALSE,"단가표지"}</definedName>
    <definedName name="귯늇ㄳ" localSheetId="26" hidden="1">{#N/A,#N/A,FALSE,"단가표지"}</definedName>
    <definedName name="귯늇ㄳ" localSheetId="45" hidden="1">{#N/A,#N/A,FALSE,"단가표지"}</definedName>
    <definedName name="귯늇ㄳ" localSheetId="50" hidden="1">{#N/A,#N/A,FALSE,"단가표지"}</definedName>
    <definedName name="귯늇ㄳ" localSheetId="29" hidden="1">{#N/A,#N/A,FALSE,"단가표지"}</definedName>
    <definedName name="귯늇ㄳ" localSheetId="42" hidden="1">{#N/A,#N/A,FALSE,"단가표지"}</definedName>
    <definedName name="귯늇ㄳ" hidden="1">{#N/A,#N/A,FALSE,"단가표지"}</definedName>
    <definedName name="금마타리" localSheetId="14">#REF!</definedName>
    <definedName name="금마타리" localSheetId="4">#REF!</definedName>
    <definedName name="금마타리" localSheetId="13">#REF!</definedName>
    <definedName name="금마타리" localSheetId="28">#REF!</definedName>
    <definedName name="금마타리" localSheetId="34">#REF!</definedName>
    <definedName name="금마타리" localSheetId="35">#REF!</definedName>
    <definedName name="금마타리" localSheetId="46">#REF!</definedName>
    <definedName name="금마타리" localSheetId="40">#REF!</definedName>
    <definedName name="금마타리" localSheetId="25">#REF!</definedName>
    <definedName name="금마타리" localSheetId="26">#REF!</definedName>
    <definedName name="금마타리" localSheetId="44">#REF!</definedName>
    <definedName name="금마타리" localSheetId="50">#REF!</definedName>
    <definedName name="금마타리" localSheetId="42">#REF!</definedName>
    <definedName name="금마타리">#REF!</definedName>
    <definedName name="기___와___공" localSheetId="14">[71]노임단가!#REF!</definedName>
    <definedName name="기___와___공" localSheetId="4">[68]노임단가!#REF!</definedName>
    <definedName name="기___와___공" localSheetId="13">[68]노임단가!#REF!</definedName>
    <definedName name="기___와___공" localSheetId="28">[71]노임단가!#REF!</definedName>
    <definedName name="기___와___공" localSheetId="34">[71]노임단가!#REF!</definedName>
    <definedName name="기___와___공" localSheetId="35">[71]노임단가!#REF!</definedName>
    <definedName name="기___와___공" localSheetId="46">[71]노임단가!#REF!</definedName>
    <definedName name="기___와___공" localSheetId="40">[68]노임단가!#REF!</definedName>
    <definedName name="기___와___공" localSheetId="25">[72]노임단가!#REF!</definedName>
    <definedName name="기___와___공" localSheetId="26">[73]노임단가!#REF!</definedName>
    <definedName name="기___와___공" localSheetId="2">[72]노임단가!#REF!</definedName>
    <definedName name="기___와___공" localSheetId="44">[71]노임단가!#REF!</definedName>
    <definedName name="기___와___공" localSheetId="45">[71]노임단가!#REF!</definedName>
    <definedName name="기___와___공" localSheetId="50">[71]노임단가!#REF!</definedName>
    <definedName name="기___와___공" localSheetId="42">[71]노임단가!#REF!</definedName>
    <definedName name="기___와___공">[68]노임단가!#REF!</definedName>
    <definedName name="기경수정" localSheetId="14">#REF!</definedName>
    <definedName name="기경수정" localSheetId="4">#REF!</definedName>
    <definedName name="기경수정" localSheetId="13">#REF!</definedName>
    <definedName name="기경수정" localSheetId="28">#REF!</definedName>
    <definedName name="기경수정" localSheetId="34">#REF!</definedName>
    <definedName name="기경수정" localSheetId="35">#REF!</definedName>
    <definedName name="기경수정" localSheetId="46">#REF!</definedName>
    <definedName name="기경수정" localSheetId="40">#REF!</definedName>
    <definedName name="기경수정" localSheetId="25">#REF!</definedName>
    <definedName name="기경수정" localSheetId="26">#REF!</definedName>
    <definedName name="기경수정" localSheetId="44">#REF!</definedName>
    <definedName name="기경수정" localSheetId="50">#REF!</definedName>
    <definedName name="기경수정" localSheetId="42">#REF!</definedName>
    <definedName name="기경수정">#REF!</definedName>
    <definedName name="기계높이" localSheetId="14">'[19]토사(PE)'!#REF!</definedName>
    <definedName name="기계높이" localSheetId="4">'[19]토사(PE)'!#REF!</definedName>
    <definedName name="기계높이" localSheetId="13">'[19]토사(PE)'!#REF!</definedName>
    <definedName name="기계높이" localSheetId="28">'[19]토사(PE)'!#REF!</definedName>
    <definedName name="기계높이" localSheetId="34">'[19]토사(PE)'!#REF!</definedName>
    <definedName name="기계높이" localSheetId="35">'[19]토사(PE)'!#REF!</definedName>
    <definedName name="기계높이" localSheetId="46">'[19]토사(PE)'!#REF!</definedName>
    <definedName name="기계높이" localSheetId="40">'[19]토사(PE)'!#REF!</definedName>
    <definedName name="기계높이" localSheetId="25">'[81]토사(PE)'!#REF!</definedName>
    <definedName name="기계높이" localSheetId="26">'[19]토사(PE)'!#REF!</definedName>
    <definedName name="기계높이" localSheetId="2">'[81]토사(PE)'!#REF!</definedName>
    <definedName name="기계높이" localSheetId="44">'[19]토사(PE)'!#REF!</definedName>
    <definedName name="기계높이" localSheetId="45">'[19]토사(PE)'!#REF!</definedName>
    <definedName name="기계높이" localSheetId="50">'[19]토사(PE)'!#REF!</definedName>
    <definedName name="기계높이" localSheetId="43">'[19]토사(PE)'!#REF!</definedName>
    <definedName name="기계높이" localSheetId="42">'[19]토사(PE)'!#REF!</definedName>
    <definedName name="기계높이">'[19]토사(PE)'!#REF!</definedName>
    <definedName name="기슬막이1" localSheetId="14">#REF!</definedName>
    <definedName name="기슬막이1" localSheetId="4">#REF!</definedName>
    <definedName name="기슬막이1" localSheetId="13">#REF!</definedName>
    <definedName name="기슬막이1" localSheetId="34">#REF!</definedName>
    <definedName name="기슬막이1" localSheetId="35">#REF!</definedName>
    <definedName name="기슬막이1" localSheetId="46">#REF!</definedName>
    <definedName name="기슬막이1" localSheetId="40">#REF!</definedName>
    <definedName name="기슬막이1" localSheetId="3">#REF!</definedName>
    <definedName name="기슬막이1" localSheetId="12">#REF!</definedName>
    <definedName name="기슬막이1" localSheetId="15">#REF!</definedName>
    <definedName name="기슬막이1" localSheetId="25">#REF!</definedName>
    <definedName name="기슬막이1" localSheetId="26">#REF!</definedName>
    <definedName name="기슬막이1" localSheetId="44">#REF!</definedName>
    <definedName name="기슬막이1" localSheetId="50">#REF!</definedName>
    <definedName name="기슬막이1" localSheetId="43">#REF!</definedName>
    <definedName name="기슬막이1" localSheetId="42">#REF!</definedName>
    <definedName name="기슬막이1">#REF!</definedName>
    <definedName name="기슭" localSheetId="14">#REF!</definedName>
    <definedName name="기슭" localSheetId="4">#REF!</definedName>
    <definedName name="기슭" localSheetId="13">#REF!</definedName>
    <definedName name="기슭" localSheetId="34">#REF!</definedName>
    <definedName name="기슭" localSheetId="35">#REF!</definedName>
    <definedName name="기슭" localSheetId="46">#REF!</definedName>
    <definedName name="기슭" localSheetId="40">#REF!</definedName>
    <definedName name="기슭" localSheetId="3">#REF!</definedName>
    <definedName name="기슭" localSheetId="12">#REF!</definedName>
    <definedName name="기슭" localSheetId="15">#REF!</definedName>
    <definedName name="기슭" localSheetId="25">#REF!</definedName>
    <definedName name="기슭" localSheetId="26">#REF!</definedName>
    <definedName name="기슭" localSheetId="44">#REF!</definedName>
    <definedName name="기슭" localSheetId="43">#REF!</definedName>
    <definedName name="기슭" localSheetId="42">#REF!</definedName>
    <definedName name="기슭">#REF!</definedName>
    <definedName name="기슭2" localSheetId="14">#REF!</definedName>
    <definedName name="기슭2" localSheetId="4">#REF!</definedName>
    <definedName name="기슭2" localSheetId="13">#REF!</definedName>
    <definedName name="기슭2" localSheetId="34">#REF!</definedName>
    <definedName name="기슭2" localSheetId="35">#REF!</definedName>
    <definedName name="기슭2" localSheetId="46">#REF!</definedName>
    <definedName name="기슭2" localSheetId="40">#REF!</definedName>
    <definedName name="기슭2" localSheetId="3">#REF!</definedName>
    <definedName name="기슭2" localSheetId="12">#REF!</definedName>
    <definedName name="기슭2" localSheetId="15">#REF!</definedName>
    <definedName name="기슭2" localSheetId="25">#REF!</definedName>
    <definedName name="기슭2" localSheetId="26">#REF!</definedName>
    <definedName name="기슭2" localSheetId="44">#REF!</definedName>
    <definedName name="기슭2" localSheetId="43">#REF!</definedName>
    <definedName name="기슭2" localSheetId="42">#REF!</definedName>
    <definedName name="기슭2">#REF!</definedName>
    <definedName name="기슭3" localSheetId="14">#REF!</definedName>
    <definedName name="기슭3" localSheetId="4">#REF!</definedName>
    <definedName name="기슭3" localSheetId="13">#REF!</definedName>
    <definedName name="기슭3" localSheetId="34">#REF!</definedName>
    <definedName name="기슭3" localSheetId="35">#REF!</definedName>
    <definedName name="기슭3" localSheetId="46">#REF!</definedName>
    <definedName name="기슭3" localSheetId="40">#REF!</definedName>
    <definedName name="기슭3" localSheetId="3">#REF!</definedName>
    <definedName name="기슭3" localSheetId="12">#REF!</definedName>
    <definedName name="기슭3" localSheetId="15">#REF!</definedName>
    <definedName name="기슭3" localSheetId="25">#REF!</definedName>
    <definedName name="기슭3" localSheetId="26">#REF!</definedName>
    <definedName name="기슭3" localSheetId="44">#REF!</definedName>
    <definedName name="기슭3" localSheetId="43">#REF!</definedName>
    <definedName name="기슭3" localSheetId="42">#REF!</definedName>
    <definedName name="기슭3">#REF!</definedName>
    <definedName name="기슭4" localSheetId="14">#REF!</definedName>
    <definedName name="기슭4" localSheetId="4">#REF!</definedName>
    <definedName name="기슭4" localSheetId="13">#REF!</definedName>
    <definedName name="기슭4" localSheetId="34">#REF!</definedName>
    <definedName name="기슭4" localSheetId="35">#REF!</definedName>
    <definedName name="기슭4" localSheetId="46">#REF!</definedName>
    <definedName name="기슭4" localSheetId="40">#REF!</definedName>
    <definedName name="기슭4" localSheetId="3">#REF!</definedName>
    <definedName name="기슭4" localSheetId="12">#REF!</definedName>
    <definedName name="기슭4" localSheetId="15">#REF!</definedName>
    <definedName name="기슭4" localSheetId="25">#REF!</definedName>
    <definedName name="기슭4" localSheetId="26">#REF!</definedName>
    <definedName name="기슭4" localSheetId="44">#REF!</definedName>
    <definedName name="기슭4" localSheetId="43">#REF!</definedName>
    <definedName name="기슭4" localSheetId="42">#REF!</definedName>
    <definedName name="기슭4">#REF!</definedName>
    <definedName name="기슭막이2" localSheetId="14">#REF!</definedName>
    <definedName name="기슭막이2" localSheetId="4">#REF!</definedName>
    <definedName name="기슭막이2" localSheetId="13">#REF!</definedName>
    <definedName name="기슭막이2" localSheetId="34">#REF!</definedName>
    <definedName name="기슭막이2" localSheetId="35">#REF!</definedName>
    <definedName name="기슭막이2" localSheetId="46">#REF!</definedName>
    <definedName name="기슭막이2" localSheetId="40">#REF!</definedName>
    <definedName name="기슭막이2" localSheetId="3">#REF!</definedName>
    <definedName name="기슭막이2" localSheetId="12">#REF!</definedName>
    <definedName name="기슭막이2" localSheetId="15">#REF!</definedName>
    <definedName name="기슭막이2" localSheetId="25">#REF!</definedName>
    <definedName name="기슭막이2" localSheetId="26">#REF!</definedName>
    <definedName name="기슭막이2" localSheetId="44">#REF!</definedName>
    <definedName name="기슭막이2" localSheetId="43">#REF!</definedName>
    <definedName name="기슭막이2" localSheetId="42">#REF!</definedName>
    <definedName name="기슭막이2">#REF!</definedName>
    <definedName name="기슭막이3" localSheetId="14">#REF!</definedName>
    <definedName name="기슭막이3" localSheetId="4">#REF!</definedName>
    <definedName name="기슭막이3" localSheetId="13">#REF!</definedName>
    <definedName name="기슭막이3" localSheetId="34">#REF!</definedName>
    <definedName name="기슭막이3" localSheetId="35">#REF!</definedName>
    <definedName name="기슭막이3" localSheetId="46">#REF!</definedName>
    <definedName name="기슭막이3" localSheetId="40">#REF!</definedName>
    <definedName name="기슭막이3" localSheetId="3">#REF!</definedName>
    <definedName name="기슭막이3" localSheetId="12">#REF!</definedName>
    <definedName name="기슭막이3" localSheetId="15">#REF!</definedName>
    <definedName name="기슭막이3" localSheetId="25">#REF!</definedName>
    <definedName name="기슭막이3" localSheetId="26">#REF!</definedName>
    <definedName name="기슭막이3" localSheetId="44">#REF!</definedName>
    <definedName name="기슭막이3" localSheetId="43">#REF!</definedName>
    <definedName name="기슭막이3" localSheetId="42">#REF!</definedName>
    <definedName name="기슭막이3">#REF!</definedName>
    <definedName name="기슭막이4" localSheetId="14">#REF!</definedName>
    <definedName name="기슭막이4" localSheetId="4">#REF!</definedName>
    <definedName name="기슭막이4" localSheetId="13">#REF!</definedName>
    <definedName name="기슭막이4" localSheetId="34">#REF!</definedName>
    <definedName name="기슭막이4" localSheetId="35">#REF!</definedName>
    <definedName name="기슭막이4" localSheetId="46">#REF!</definedName>
    <definedName name="기슭막이4" localSheetId="40">#REF!</definedName>
    <definedName name="기슭막이4" localSheetId="3">#REF!</definedName>
    <definedName name="기슭막이4" localSheetId="12">#REF!</definedName>
    <definedName name="기슭막이4" localSheetId="15">#REF!</definedName>
    <definedName name="기슭막이4" localSheetId="25">#REF!</definedName>
    <definedName name="기슭막이4" localSheetId="26">#REF!</definedName>
    <definedName name="기슭막이4" localSheetId="44">#REF!</definedName>
    <definedName name="기슭막이4" localSheetId="43">#REF!</definedName>
    <definedName name="기슭막이4" localSheetId="42">#REF!</definedName>
    <definedName name="기슭막이4">#REF!</definedName>
    <definedName name="기슭막이5" localSheetId="14">#REF!</definedName>
    <definedName name="기슭막이5" localSheetId="4">#REF!</definedName>
    <definedName name="기슭막이5" localSheetId="13">#REF!</definedName>
    <definedName name="기슭막이5" localSheetId="34">#REF!</definedName>
    <definedName name="기슭막이5" localSheetId="35">#REF!</definedName>
    <definedName name="기슭막이5" localSheetId="46">#REF!</definedName>
    <definedName name="기슭막이5" localSheetId="40">#REF!</definedName>
    <definedName name="기슭막이5" localSheetId="3">#REF!</definedName>
    <definedName name="기슭막이5" localSheetId="12">#REF!</definedName>
    <definedName name="기슭막이5" localSheetId="15">#REF!</definedName>
    <definedName name="기슭막이5" localSheetId="25">#REF!</definedName>
    <definedName name="기슭막이5" localSheetId="26">#REF!</definedName>
    <definedName name="기슭막이5" localSheetId="44">#REF!</definedName>
    <definedName name="기슭막이5" localSheetId="43">#REF!</definedName>
    <definedName name="기슭막이5" localSheetId="42">#REF!</definedName>
    <definedName name="기슭막이5">#REF!</definedName>
    <definedName name="기슭막이6" localSheetId="14">#REF!</definedName>
    <definedName name="기슭막이6" localSheetId="4">#REF!</definedName>
    <definedName name="기슭막이6" localSheetId="13">#REF!</definedName>
    <definedName name="기슭막이6" localSheetId="34">#REF!</definedName>
    <definedName name="기슭막이6" localSheetId="35">#REF!</definedName>
    <definedName name="기슭막이6" localSheetId="46">#REF!</definedName>
    <definedName name="기슭막이6" localSheetId="40">#REF!</definedName>
    <definedName name="기슭막이6" localSheetId="3">#REF!</definedName>
    <definedName name="기슭막이6" localSheetId="12">#REF!</definedName>
    <definedName name="기슭막이6" localSheetId="15">#REF!</definedName>
    <definedName name="기슭막이6" localSheetId="25">#REF!</definedName>
    <definedName name="기슭막이6" localSheetId="26">#REF!</definedName>
    <definedName name="기슭막이6" localSheetId="44">#REF!</definedName>
    <definedName name="기슭막이6" localSheetId="43">#REF!</definedName>
    <definedName name="기슭막이6" localSheetId="42">#REF!</definedName>
    <definedName name="기슭막이6">#REF!</definedName>
    <definedName name="기슭야" localSheetId="14">#REF!</definedName>
    <definedName name="기슭야" localSheetId="4">#REF!</definedName>
    <definedName name="기슭야" localSheetId="13">#REF!</definedName>
    <definedName name="기슭야" localSheetId="35">#REF!</definedName>
    <definedName name="기슭야" localSheetId="46">#REF!</definedName>
    <definedName name="기슭야" localSheetId="40">#REF!</definedName>
    <definedName name="기슭야" localSheetId="3">#REF!</definedName>
    <definedName name="기슭야" localSheetId="12">#REF!</definedName>
    <definedName name="기슭야" localSheetId="15">#REF!</definedName>
    <definedName name="기슭야" localSheetId="25">#REF!</definedName>
    <definedName name="기슭야" localSheetId="26">#REF!</definedName>
    <definedName name="기슭야" localSheetId="44">#REF!</definedName>
    <definedName name="기슭야" localSheetId="43">#REF!</definedName>
    <definedName name="기슭야" localSheetId="42">#REF!</definedName>
    <definedName name="기슭야">#REF!</definedName>
    <definedName name="기슭찰" localSheetId="14">#REF!</definedName>
    <definedName name="기슭찰" localSheetId="4">#REF!</definedName>
    <definedName name="기슭찰" localSheetId="13">#REF!</definedName>
    <definedName name="기슭찰" localSheetId="35">#REF!</definedName>
    <definedName name="기슭찰" localSheetId="46">#REF!</definedName>
    <definedName name="기슭찰" localSheetId="40">#REF!</definedName>
    <definedName name="기슭찰" localSheetId="3">#REF!</definedName>
    <definedName name="기슭찰" localSheetId="12">#REF!</definedName>
    <definedName name="기슭찰" localSheetId="15">#REF!</definedName>
    <definedName name="기슭찰" localSheetId="25">#REF!</definedName>
    <definedName name="기슭찰" localSheetId="26">#REF!</definedName>
    <definedName name="기슭찰" localSheetId="44">#REF!</definedName>
    <definedName name="기슭찰" localSheetId="43">#REF!</definedName>
    <definedName name="기슭찰" localSheetId="42">#REF!</definedName>
    <definedName name="기슭찰">#REF!</definedName>
    <definedName name="기타경비" localSheetId="14">#REF!</definedName>
    <definedName name="기타경비" localSheetId="4">#REF!</definedName>
    <definedName name="기타경비" localSheetId="13">#REF!</definedName>
    <definedName name="기타경비" localSheetId="28">#REF!</definedName>
    <definedName name="기타경비" localSheetId="34">#REF!</definedName>
    <definedName name="기타경비" localSheetId="35">#REF!</definedName>
    <definedName name="기타경비" localSheetId="46">#REF!</definedName>
    <definedName name="기타경비" localSheetId="40">#REF!</definedName>
    <definedName name="기타경비" localSheetId="25">#REF!</definedName>
    <definedName name="기타경비" localSheetId="26">#REF!</definedName>
    <definedName name="기타경비" localSheetId="44">#REF!</definedName>
    <definedName name="기타경비" localSheetId="42">#REF!</definedName>
    <definedName name="기타경비">#REF!</definedName>
    <definedName name="기타경비요율" localSheetId="14">#REF!</definedName>
    <definedName name="기타경비요율" localSheetId="4">#REF!</definedName>
    <definedName name="기타경비요율" localSheetId="13">#REF!</definedName>
    <definedName name="기타경비요율" localSheetId="28">#REF!</definedName>
    <definedName name="기타경비요율" localSheetId="34">#REF!</definedName>
    <definedName name="기타경비요율" localSheetId="35">#REF!</definedName>
    <definedName name="기타경비요율" localSheetId="46">#REF!</definedName>
    <definedName name="기타경비요율" localSheetId="40">#REF!</definedName>
    <definedName name="기타경비요율" localSheetId="25">#REF!</definedName>
    <definedName name="기타경비요율" localSheetId="26">#REF!</definedName>
    <definedName name="기타경비요율" localSheetId="44">#REF!</definedName>
    <definedName name="기타경비요율" localSheetId="42">#REF!</definedName>
    <definedName name="기타경비요율">#REF!</definedName>
    <definedName name="기타경비요율_변경" localSheetId="14">#REF!</definedName>
    <definedName name="기타경비요율_변경" localSheetId="4">#REF!</definedName>
    <definedName name="기타경비요율_변경" localSheetId="13">#REF!</definedName>
    <definedName name="기타경비요율_변경" localSheetId="28">#REF!</definedName>
    <definedName name="기타경비요율_변경" localSheetId="34">#REF!</definedName>
    <definedName name="기타경비요율_변경" localSheetId="35">#REF!</definedName>
    <definedName name="기타경비요율_변경" localSheetId="46">#REF!</definedName>
    <definedName name="기타경비요율_변경" localSheetId="40">#REF!</definedName>
    <definedName name="기타경비요율_변경" localSheetId="25">#REF!</definedName>
    <definedName name="기타경비요율_변경" localSheetId="26">#REF!</definedName>
    <definedName name="기타경비요율_변경" localSheetId="44">#REF!</definedName>
    <definedName name="기타경비요율_변경" localSheetId="42">#REF!</definedName>
    <definedName name="기타경비요율_변경">#REF!</definedName>
    <definedName name="기흑ㄱ5" localSheetId="14">#REF!</definedName>
    <definedName name="기흑ㄱ5" localSheetId="4">#REF!</definedName>
    <definedName name="기흑ㄱ5" localSheetId="13">#REF!</definedName>
    <definedName name="기흑ㄱ5" localSheetId="35">#REF!</definedName>
    <definedName name="기흑ㄱ5" localSheetId="46">#REF!</definedName>
    <definedName name="기흑ㄱ5" localSheetId="40">#REF!</definedName>
    <definedName name="기흑ㄱ5" localSheetId="3">#REF!</definedName>
    <definedName name="기흑ㄱ5" localSheetId="12">#REF!</definedName>
    <definedName name="기흑ㄱ5" localSheetId="15">#REF!</definedName>
    <definedName name="기흑ㄱ5" localSheetId="25">#REF!</definedName>
    <definedName name="기흑ㄱ5" localSheetId="26">#REF!</definedName>
    <definedName name="기흑ㄱ5" localSheetId="44">#REF!</definedName>
    <definedName name="기흑ㄱ5" localSheetId="43">#REF!</definedName>
    <definedName name="기흑ㄱ5" localSheetId="42">#REF!</definedName>
    <definedName name="기흑ㄱ5">#REF!</definedName>
    <definedName name="기흙" localSheetId="14">#REF!</definedName>
    <definedName name="기흙" localSheetId="4">#REF!</definedName>
    <definedName name="기흙" localSheetId="13">#REF!</definedName>
    <definedName name="기흙" localSheetId="34">#REF!</definedName>
    <definedName name="기흙" localSheetId="35">#REF!</definedName>
    <definedName name="기흙" localSheetId="46">#REF!</definedName>
    <definedName name="기흙" localSheetId="40">#REF!</definedName>
    <definedName name="기흙" localSheetId="3">#REF!</definedName>
    <definedName name="기흙" localSheetId="12">#REF!</definedName>
    <definedName name="기흙" localSheetId="15">#REF!</definedName>
    <definedName name="기흙" localSheetId="25">#REF!</definedName>
    <definedName name="기흙" localSheetId="26">#REF!</definedName>
    <definedName name="기흙" localSheetId="44">#REF!</definedName>
    <definedName name="기흙" localSheetId="43">#REF!</definedName>
    <definedName name="기흙" localSheetId="42">#REF!</definedName>
    <definedName name="기흙">#REF!</definedName>
    <definedName name="김정호" localSheetId="26">[86]포장공!$BU$34</definedName>
    <definedName name="김정호" localSheetId="2">[24]포장공!$BU$34</definedName>
    <definedName name="김정호" localSheetId="50">[25]포장공!$BU$34</definedName>
    <definedName name="김정호" localSheetId="43">[23]포장공!$BU$34</definedName>
    <definedName name="김정호">[44]포장공!$BU$34</definedName>
    <definedName name="김준형" localSheetId="38" hidden="1">{#N/A,#N/A,FALSE,"골재소요량";#N/A,#N/A,FALSE,"골재소요량"}</definedName>
    <definedName name="김준형" localSheetId="14" hidden="1">{#N/A,#N/A,FALSE,"골재소요량";#N/A,#N/A,FALSE,"골재소요량"}</definedName>
    <definedName name="김준형" localSheetId="4" hidden="1">{#N/A,#N/A,FALSE,"골재소요량";#N/A,#N/A,FALSE,"골재소요량"}</definedName>
    <definedName name="김준형" localSheetId="13" hidden="1">{#N/A,#N/A,FALSE,"골재소요량";#N/A,#N/A,FALSE,"골재소요량"}</definedName>
    <definedName name="김준형" localSheetId="28" hidden="1">{#N/A,#N/A,FALSE,"골재소요량";#N/A,#N/A,FALSE,"골재소요량"}</definedName>
    <definedName name="김준형" localSheetId="34" hidden="1">{#N/A,#N/A,FALSE,"골재소요량";#N/A,#N/A,FALSE,"골재소요량"}</definedName>
    <definedName name="김준형" localSheetId="35" hidden="1">{#N/A,#N/A,FALSE,"골재소요량";#N/A,#N/A,FALSE,"골재소요량"}</definedName>
    <definedName name="김준형" localSheetId="25" hidden="1">{#N/A,#N/A,FALSE,"골재소요량";#N/A,#N/A,FALSE,"골재소요량"}</definedName>
    <definedName name="김준형" localSheetId="41" hidden="1">{#N/A,#N/A,FALSE,"골재소요량";#N/A,#N/A,FALSE,"골재소요량"}</definedName>
    <definedName name="김준형" localSheetId="26" hidden="1">{#N/A,#N/A,FALSE,"골재소요량";#N/A,#N/A,FALSE,"골재소요량"}</definedName>
    <definedName name="김준형" localSheetId="45" hidden="1">{#N/A,#N/A,FALSE,"골재소요량";#N/A,#N/A,FALSE,"골재소요량"}</definedName>
    <definedName name="김준형" localSheetId="50" hidden="1">{#N/A,#N/A,FALSE,"골재소요량";#N/A,#N/A,FALSE,"골재소요량"}</definedName>
    <definedName name="김준형" localSheetId="29" hidden="1">{#N/A,#N/A,FALSE,"골재소요량";#N/A,#N/A,FALSE,"골재소요량"}</definedName>
    <definedName name="김준형" localSheetId="42" hidden="1">{#N/A,#N/A,FALSE,"골재소요량";#N/A,#N/A,FALSE,"골재소요량"}</definedName>
    <definedName name="김준형" hidden="1">{#N/A,#N/A,FALSE,"골재소요량";#N/A,#N/A,FALSE,"골재소요량"}</definedName>
    <definedName name="깬바닥막이" localSheetId="38">'[86]골막이(야매)'!$A$1</definedName>
    <definedName name="깬바닥막이" localSheetId="28">'[89]골막이(야매)'!$A$1</definedName>
    <definedName name="깬바닥막이" localSheetId="25">'[90]골막이(야매)'!$A$1</definedName>
    <definedName name="깬바닥막이" localSheetId="26">'[91]골막이(야매)'!$A$1</definedName>
    <definedName name="깬바닥막이" localSheetId="2">'[90]골막이(야매)'!$A$1</definedName>
    <definedName name="깬바닥막이" localSheetId="0">'[86]골막이(야매)'!$A$1</definedName>
    <definedName name="깬바닥막이">'[89]골막이(야매)'!$A$1</definedName>
    <definedName name="깬잡석바닥막이" localSheetId="4">'[86]골막이(야매)'!#REF!</definedName>
    <definedName name="깬잡석바닥막이" localSheetId="13">'[86]골막이(야매)'!#REF!</definedName>
    <definedName name="깬잡석바닥막이" localSheetId="35">'[86]골막이(야매)'!#REF!</definedName>
    <definedName name="깬잡석바닥막이" localSheetId="46">'[89]골막이(야매)'!#REF!</definedName>
    <definedName name="깬잡석바닥막이" localSheetId="40">'[86]골막이(야매)'!#REF!</definedName>
    <definedName name="깬잡석바닥막이" localSheetId="3">'[86]골막이(야매)'!#REF!</definedName>
    <definedName name="깬잡석바닥막이" localSheetId="12">'[86]골막이(야매)'!#REF!</definedName>
    <definedName name="깬잡석바닥막이" localSheetId="15">'[86]골막이(야매)'!#REF!</definedName>
    <definedName name="깬잡석바닥막이" localSheetId="25">'[90]골막이(야매)'!#REF!</definedName>
    <definedName name="깬잡석바닥막이" localSheetId="26">'[91]골막이(야매)'!#REF!</definedName>
    <definedName name="깬잡석바닥막이" localSheetId="2">'[90]골막이(야매)'!#REF!</definedName>
    <definedName name="깬잡석바닥막이" localSheetId="44">'[89]골막이(야매)'!#REF!</definedName>
    <definedName name="깬잡석바닥막이" localSheetId="43">'[89]골막이(야매)'!#REF!</definedName>
    <definedName name="깬잡석바닥막이" localSheetId="42">'[89]골막이(야매)'!#REF!</definedName>
    <definedName name="깬잡석바닥막이">'[86]골막이(야매)'!#REF!</definedName>
    <definedName name="꽃창포" localSheetId="14">#REF!</definedName>
    <definedName name="꽃창포" localSheetId="4">#REF!</definedName>
    <definedName name="꽃창포" localSheetId="13">#REF!</definedName>
    <definedName name="꽃창포" localSheetId="28">#REF!</definedName>
    <definedName name="꽃창포" localSheetId="34">#REF!</definedName>
    <definedName name="꽃창포" localSheetId="35">#REF!</definedName>
    <definedName name="꽃창포" localSheetId="46">#REF!</definedName>
    <definedName name="꽃창포" localSheetId="40">#REF!</definedName>
    <definedName name="꽃창포" localSheetId="25">#REF!</definedName>
    <definedName name="꽃창포" localSheetId="26">#REF!</definedName>
    <definedName name="꽃창포" localSheetId="44">#REF!</definedName>
    <definedName name="꽃창포" localSheetId="50">#REF!</definedName>
    <definedName name="꽃창포" localSheetId="42">#REF!</definedName>
    <definedName name="꽃창포">#REF!</definedName>
    <definedName name="꽃향유" localSheetId="14">#REF!</definedName>
    <definedName name="꽃향유" localSheetId="4">#REF!</definedName>
    <definedName name="꽃향유" localSheetId="13">#REF!</definedName>
    <definedName name="꽃향유" localSheetId="28">#REF!</definedName>
    <definedName name="꽃향유" localSheetId="34">#REF!</definedName>
    <definedName name="꽃향유" localSheetId="35">#REF!</definedName>
    <definedName name="꽃향유" localSheetId="46">#REF!</definedName>
    <definedName name="꽃향유" localSheetId="40">#REF!</definedName>
    <definedName name="꽃향유" localSheetId="25">#REF!</definedName>
    <definedName name="꽃향유" localSheetId="26">#REF!</definedName>
    <definedName name="꽃향유" localSheetId="44">#REF!</definedName>
    <definedName name="꽃향유" localSheetId="42">#REF!</definedName>
    <definedName name="꽃향유">#REF!</definedName>
    <definedName name="ㄳㄳㅅ셔ㅛㅅ" localSheetId="38" hidden="1">{#N/A,#N/A,FALSE,"단가표지"}</definedName>
    <definedName name="ㄳㄳㅅ셔ㅛㅅ" localSheetId="14" hidden="1">{#N/A,#N/A,FALSE,"단가표지"}</definedName>
    <definedName name="ㄳㄳㅅ셔ㅛㅅ" localSheetId="4" hidden="1">{#N/A,#N/A,FALSE,"단가표지"}</definedName>
    <definedName name="ㄳㄳㅅ셔ㅛㅅ" localSheetId="13" hidden="1">{#N/A,#N/A,FALSE,"단가표지"}</definedName>
    <definedName name="ㄳㄳㅅ셔ㅛㅅ" localSheetId="28" hidden="1">{#N/A,#N/A,FALSE,"단가표지"}</definedName>
    <definedName name="ㄳㄳㅅ셔ㅛㅅ" localSheetId="34" hidden="1">{#N/A,#N/A,FALSE,"단가표지"}</definedName>
    <definedName name="ㄳㄳㅅ셔ㅛㅅ" localSheetId="35" hidden="1">{#N/A,#N/A,FALSE,"단가표지"}</definedName>
    <definedName name="ㄳㄳㅅ셔ㅛㅅ" localSheetId="25" hidden="1">{#N/A,#N/A,FALSE,"단가표지"}</definedName>
    <definedName name="ㄳㄳㅅ셔ㅛㅅ" localSheetId="41" hidden="1">{#N/A,#N/A,FALSE,"단가표지"}</definedName>
    <definedName name="ㄳㄳㅅ셔ㅛㅅ" localSheetId="26" hidden="1">{#N/A,#N/A,FALSE,"단가표지"}</definedName>
    <definedName name="ㄳㄳㅅ셔ㅛㅅ" localSheetId="45" hidden="1">{#N/A,#N/A,FALSE,"단가표지"}</definedName>
    <definedName name="ㄳㄳㅅ셔ㅛㅅ" localSheetId="50" hidden="1">{#N/A,#N/A,FALSE,"단가표지"}</definedName>
    <definedName name="ㄳㄳㅅ셔ㅛㅅ" localSheetId="29" hidden="1">{#N/A,#N/A,FALSE,"단가표지"}</definedName>
    <definedName name="ㄳㄳㅅ셔ㅛㅅ" localSheetId="42" hidden="1">{#N/A,#N/A,FALSE,"단가표지"}</definedName>
    <definedName name="ㄳㄳㅅ셔ㅛㅅ" hidden="1">{#N/A,#N/A,FALSE,"단가표지"}</definedName>
    <definedName name="ㄳㄳㅎㄱㅎㄱㄷ" localSheetId="38" hidden="1">{#N/A,#N/A,FALSE,"조골재"}</definedName>
    <definedName name="ㄳㄳㅎㄱㅎㄱㄷ" localSheetId="14" hidden="1">{#N/A,#N/A,FALSE,"조골재"}</definedName>
    <definedName name="ㄳㄳㅎㄱㅎㄱㄷ" localSheetId="4" hidden="1">{#N/A,#N/A,FALSE,"조골재"}</definedName>
    <definedName name="ㄳㄳㅎㄱㅎㄱㄷ" localSheetId="13" hidden="1">{#N/A,#N/A,FALSE,"조골재"}</definedName>
    <definedName name="ㄳㄳㅎㄱㅎㄱㄷ" localSheetId="28" hidden="1">{#N/A,#N/A,FALSE,"조골재"}</definedName>
    <definedName name="ㄳㄳㅎㄱㅎㄱㄷ" localSheetId="34" hidden="1">{#N/A,#N/A,FALSE,"조골재"}</definedName>
    <definedName name="ㄳㄳㅎㄱㅎㄱㄷ" localSheetId="35" hidden="1">{#N/A,#N/A,FALSE,"조골재"}</definedName>
    <definedName name="ㄳㄳㅎㄱㅎㄱㄷ" localSheetId="25" hidden="1">{#N/A,#N/A,FALSE,"조골재"}</definedName>
    <definedName name="ㄳㄳㅎㄱㅎㄱㄷ" localSheetId="41" hidden="1">{#N/A,#N/A,FALSE,"조골재"}</definedName>
    <definedName name="ㄳㄳㅎㄱㅎㄱㄷ" localSheetId="26" hidden="1">{#N/A,#N/A,FALSE,"조골재"}</definedName>
    <definedName name="ㄳㄳㅎㄱㅎㄱㄷ" localSheetId="45" hidden="1">{#N/A,#N/A,FALSE,"조골재"}</definedName>
    <definedName name="ㄳㄳㅎㄱㅎㄱㄷ" localSheetId="50" hidden="1">{#N/A,#N/A,FALSE,"조골재"}</definedName>
    <definedName name="ㄳㄳㅎㄱㅎㄱㄷ" localSheetId="29" hidden="1">{#N/A,#N/A,FALSE,"조골재"}</definedName>
    <definedName name="ㄳㄳㅎㄱㅎㄱㄷ" localSheetId="42" hidden="1">{#N/A,#N/A,FALSE,"조골재"}</definedName>
    <definedName name="ㄳㄳㅎㄱㅎㄱㄷ" hidden="1">{#N/A,#N/A,FALSE,"조골재"}</definedName>
    <definedName name="ㄳㄷ" localSheetId="38" hidden="1">{#N/A,#N/A,FALSE,"표지목차"}</definedName>
    <definedName name="ㄳㄷ" localSheetId="14" hidden="1">{#N/A,#N/A,FALSE,"표지목차"}</definedName>
    <definedName name="ㄳㄷ" localSheetId="4" hidden="1">{#N/A,#N/A,FALSE,"표지목차"}</definedName>
    <definedName name="ㄳㄷ" localSheetId="13" hidden="1">{#N/A,#N/A,FALSE,"표지목차"}</definedName>
    <definedName name="ㄳㄷ" localSheetId="28" hidden="1">{#N/A,#N/A,FALSE,"표지목차"}</definedName>
    <definedName name="ㄳㄷ" localSheetId="34" hidden="1">{#N/A,#N/A,FALSE,"표지목차"}</definedName>
    <definedName name="ㄳㄷ" localSheetId="35" hidden="1">{#N/A,#N/A,FALSE,"표지목차"}</definedName>
    <definedName name="ㄳㄷ" localSheetId="25" hidden="1">{#N/A,#N/A,FALSE,"표지목차"}</definedName>
    <definedName name="ㄳㄷ" localSheetId="41" hidden="1">{#N/A,#N/A,FALSE,"표지목차"}</definedName>
    <definedName name="ㄳㄷ" localSheetId="26" hidden="1">{#N/A,#N/A,FALSE,"표지목차"}</definedName>
    <definedName name="ㄳㄷ" localSheetId="45" hidden="1">{#N/A,#N/A,FALSE,"표지목차"}</definedName>
    <definedName name="ㄳㄷ" localSheetId="50" hidden="1">{#N/A,#N/A,FALSE,"표지목차"}</definedName>
    <definedName name="ㄳㄷ" localSheetId="29" hidden="1">{#N/A,#N/A,FALSE,"표지목차"}</definedName>
    <definedName name="ㄳㄷ" localSheetId="42" hidden="1">{#N/A,#N/A,FALSE,"표지목차"}</definedName>
    <definedName name="ㄳㄷ" hidden="1">{#N/A,#N/A,FALSE,"표지목차"}</definedName>
    <definedName name="ㄳㅍㅁㅁ규" localSheetId="38" hidden="1">{#N/A,#N/A,FALSE,"표지목차"}</definedName>
    <definedName name="ㄳㅍㅁㅁ규" localSheetId="14" hidden="1">{#N/A,#N/A,FALSE,"표지목차"}</definedName>
    <definedName name="ㄳㅍㅁㅁ규" localSheetId="4" hidden="1">{#N/A,#N/A,FALSE,"표지목차"}</definedName>
    <definedName name="ㄳㅍㅁㅁ규" localSheetId="13" hidden="1">{#N/A,#N/A,FALSE,"표지목차"}</definedName>
    <definedName name="ㄳㅍㅁㅁ규" localSheetId="28" hidden="1">{#N/A,#N/A,FALSE,"표지목차"}</definedName>
    <definedName name="ㄳㅍㅁㅁ규" localSheetId="34" hidden="1">{#N/A,#N/A,FALSE,"표지목차"}</definedName>
    <definedName name="ㄳㅍㅁㅁ규" localSheetId="35" hidden="1">{#N/A,#N/A,FALSE,"표지목차"}</definedName>
    <definedName name="ㄳㅍㅁㅁ규" localSheetId="25" hidden="1">{#N/A,#N/A,FALSE,"표지목차"}</definedName>
    <definedName name="ㄳㅍㅁㅁ규" localSheetId="41" hidden="1">{#N/A,#N/A,FALSE,"표지목차"}</definedName>
    <definedName name="ㄳㅍㅁㅁ규" localSheetId="26" hidden="1">{#N/A,#N/A,FALSE,"표지목차"}</definedName>
    <definedName name="ㄳㅍㅁㅁ규" localSheetId="45" hidden="1">{#N/A,#N/A,FALSE,"표지목차"}</definedName>
    <definedName name="ㄳㅍㅁㅁ규" localSheetId="50" hidden="1">{#N/A,#N/A,FALSE,"표지목차"}</definedName>
    <definedName name="ㄳㅍㅁㅁ규" localSheetId="29" hidden="1">{#N/A,#N/A,FALSE,"표지목차"}</definedName>
    <definedName name="ㄳㅍㅁㅁ규" localSheetId="42" hidden="1">{#N/A,#N/A,FALSE,"표지목차"}</definedName>
    <definedName name="ㄳㅍㅁㅁ규" hidden="1">{#N/A,#N/A,FALSE,"표지목차"}</definedName>
    <definedName name="ㄴ" localSheetId="14">[71]노임단가!#REF!</definedName>
    <definedName name="ㄴ" localSheetId="4">[68]노임단가!#REF!</definedName>
    <definedName name="ㄴ" localSheetId="13">[68]노임단가!#REF!</definedName>
    <definedName name="ㄴ" localSheetId="28">[71]노임단가!#REF!</definedName>
    <definedName name="ㄴ" localSheetId="34">[71]노임단가!#REF!</definedName>
    <definedName name="ㄴ" localSheetId="35">[71]노임단가!#REF!</definedName>
    <definedName name="ㄴ" localSheetId="46">[71]노임단가!#REF!</definedName>
    <definedName name="ㄴ" localSheetId="40">[68]노임단가!#REF!</definedName>
    <definedName name="ㄴ" localSheetId="25">[72]노임단가!#REF!</definedName>
    <definedName name="ㄴ" localSheetId="26">[73]노임단가!#REF!</definedName>
    <definedName name="ㄴ" localSheetId="2">[72]노임단가!#REF!</definedName>
    <definedName name="ㄴ" localSheetId="44">[71]노임단가!#REF!</definedName>
    <definedName name="ㄴ" localSheetId="45">[71]노임단가!#REF!</definedName>
    <definedName name="ㄴ" localSheetId="50">[71]노임단가!#REF!</definedName>
    <definedName name="ㄴ" localSheetId="42">[71]노임단가!#REF!</definedName>
    <definedName name="ㄴ">[68]노임단가!#REF!</definedName>
    <definedName name="ㄴㄴ" localSheetId="14" hidden="1">#REF!</definedName>
    <definedName name="ㄴㄴ" localSheetId="4" hidden="1">#REF!</definedName>
    <definedName name="ㄴㄴ" localSheetId="13" hidden="1">#REF!</definedName>
    <definedName name="ㄴㄴ" localSheetId="34" hidden="1">#REF!</definedName>
    <definedName name="ㄴㄴ" localSheetId="35" hidden="1">#REF!</definedName>
    <definedName name="ㄴㄴ" localSheetId="46" hidden="1">#REF!</definedName>
    <definedName name="ㄴㄴ" localSheetId="39" hidden="1">#REF!</definedName>
    <definedName name="ㄴㄴ" localSheetId="40" hidden="1">#REF!</definedName>
    <definedName name="ㄴㄴ" localSheetId="32" hidden="1">#REF!</definedName>
    <definedName name="ㄴㄴ" localSheetId="25" hidden="1">#REF!</definedName>
    <definedName name="ㄴㄴ" localSheetId="41" hidden="1">#REF!</definedName>
    <definedName name="ㄴㄴ" localSheetId="26" hidden="1">#REF!</definedName>
    <definedName name="ㄴㄴ" localSheetId="44" hidden="1">#REF!</definedName>
    <definedName name="ㄴㄴ" localSheetId="45" hidden="1">#REF!</definedName>
    <definedName name="ㄴㄴ" localSheetId="50" hidden="1">#REF!</definedName>
    <definedName name="ㄴㄴ" localSheetId="29" hidden="1">#REF!</definedName>
    <definedName name="ㄴㄴ" localSheetId="42" hidden="1">#REF!</definedName>
    <definedName name="ㄴㄴ" hidden="1">#REF!</definedName>
    <definedName name="ㄴㄴㄴ" localSheetId="14">#REF!</definedName>
    <definedName name="ㄴㄴㄴ" localSheetId="4">#REF!</definedName>
    <definedName name="ㄴㄴㄴ" localSheetId="13">#REF!</definedName>
    <definedName name="ㄴㄴㄴ" localSheetId="28">#REF!</definedName>
    <definedName name="ㄴㄴㄴ" localSheetId="34">#REF!</definedName>
    <definedName name="ㄴㄴㄴ" localSheetId="35">#REF!</definedName>
    <definedName name="ㄴㄴㄴ" localSheetId="46">#REF!</definedName>
    <definedName name="ㄴㄴㄴ" localSheetId="40">#REF!</definedName>
    <definedName name="ㄴㄴㄴ" localSheetId="25">#REF!</definedName>
    <definedName name="ㄴㄴㄴ" localSheetId="26">#REF!</definedName>
    <definedName name="ㄴㄴㄴ" localSheetId="44">#REF!</definedName>
    <definedName name="ㄴㄴㄴ" localSheetId="42">#REF!</definedName>
    <definedName name="ㄴㄴㄴ">#REF!</definedName>
    <definedName name="ㄴㄴㄴㄴ" localSheetId="14">#REF!</definedName>
    <definedName name="ㄴㄴㄴㄴ" localSheetId="4">#REF!</definedName>
    <definedName name="ㄴㄴㄴㄴ" localSheetId="13">#REF!</definedName>
    <definedName name="ㄴㄴㄴㄴ" localSheetId="28">#REF!</definedName>
    <definedName name="ㄴㄴㄴㄴ" localSheetId="34">#REF!</definedName>
    <definedName name="ㄴㄴㄴㄴ" localSheetId="35">#REF!</definedName>
    <definedName name="ㄴㄴㄴㄴ" localSheetId="46">#REF!</definedName>
    <definedName name="ㄴㄴㄴㄴ" localSheetId="40">#REF!</definedName>
    <definedName name="ㄴㄴㄴㄴ" localSheetId="25">#REF!</definedName>
    <definedName name="ㄴㄴㄴㄴ" localSheetId="26">#REF!</definedName>
    <definedName name="ㄴㄴㄴㄴ" localSheetId="44">#REF!</definedName>
    <definedName name="ㄴㄴㄴㄴ" localSheetId="42">#REF!</definedName>
    <definedName name="ㄴㄴㄴㄴ">#REF!</definedName>
    <definedName name="ㄴㄷㅈㅂㄷㄱ" localSheetId="14" hidden="1">#REF!</definedName>
    <definedName name="ㄴㄷㅈㅂㄷㄱ" localSheetId="4" hidden="1">#REF!</definedName>
    <definedName name="ㄴㄷㅈㅂㄷㄱ" localSheetId="13" hidden="1">#REF!</definedName>
    <definedName name="ㄴㄷㅈㅂㄷㄱ" localSheetId="28" hidden="1">#REF!</definedName>
    <definedName name="ㄴㄷㅈㅂㄷㄱ" localSheetId="34" hidden="1">#REF!</definedName>
    <definedName name="ㄴㄷㅈㅂㄷㄱ" localSheetId="35" hidden="1">#REF!</definedName>
    <definedName name="ㄴㄷㅈㅂㄷㄱ" localSheetId="46" hidden="1">#REF!</definedName>
    <definedName name="ㄴㄷㅈㅂㄷㄱ" localSheetId="40" hidden="1">#REF!</definedName>
    <definedName name="ㄴㄷㅈㅂㄷㄱ" localSheetId="25" hidden="1">#REF!</definedName>
    <definedName name="ㄴㄷㅈㅂㄷㄱ" localSheetId="41" hidden="1">#REF!</definedName>
    <definedName name="ㄴㄷㅈㅂㄷㄱ" localSheetId="26" hidden="1">#REF!</definedName>
    <definedName name="ㄴㄷㅈㅂㄷㄱ" localSheetId="44" hidden="1">#REF!</definedName>
    <definedName name="ㄴㄷㅈㅂㄷㄱ" localSheetId="45" hidden="1">#REF!</definedName>
    <definedName name="ㄴㄷㅈㅂㄷㄱ" localSheetId="29" hidden="1">#REF!</definedName>
    <definedName name="ㄴㄷㅈㅂㄷㄱ" localSheetId="42" hidden="1">#REF!</definedName>
    <definedName name="ㄴㄷㅈㅂㄷㄱ" hidden="1">#REF!</definedName>
    <definedName name="ㄴㅁㄹㅇㄹ" localSheetId="14" hidden="1">#REF!</definedName>
    <definedName name="ㄴㅁㄹㅇㄹ" localSheetId="4" hidden="1">#REF!</definedName>
    <definedName name="ㄴㅁㄹㅇㄹ" localSheetId="13" hidden="1">#REF!</definedName>
    <definedName name="ㄴㅁㄹㅇㄹ" localSheetId="28" hidden="1">#REF!</definedName>
    <definedName name="ㄴㅁㄹㅇㄹ" localSheetId="34" hidden="1">#REF!</definedName>
    <definedName name="ㄴㅁㄹㅇㄹ" localSheetId="35" hidden="1">#REF!</definedName>
    <definedName name="ㄴㅁㄹㅇㄹ" localSheetId="46" hidden="1">#REF!</definedName>
    <definedName name="ㄴㅁㄹㅇㄹ" localSheetId="40" hidden="1">#REF!</definedName>
    <definedName name="ㄴㅁㄹㅇㄹ" localSheetId="25" hidden="1">#REF!</definedName>
    <definedName name="ㄴㅁㄹㅇㄹ" localSheetId="41" hidden="1">#REF!</definedName>
    <definedName name="ㄴㅁㄹㅇㄹ" localSheetId="26" hidden="1">#REF!</definedName>
    <definedName name="ㄴㅁㄹㅇㄹ" localSheetId="44" hidden="1">#REF!</definedName>
    <definedName name="ㄴㅁㄹㅇㄹ" localSheetId="45" hidden="1">#REF!</definedName>
    <definedName name="ㄴㅁㄹㅇㄹ" localSheetId="29" hidden="1">#REF!</definedName>
    <definedName name="ㄴㅁㄹㅇㄹ" localSheetId="42" hidden="1">#REF!</definedName>
    <definedName name="ㄴㅁㄹㅇㄹ" hidden="1">#REF!</definedName>
    <definedName name="ㄴㅁㄹㅈㄹ" localSheetId="14" hidden="1">#REF!</definedName>
    <definedName name="ㄴㅁㄹㅈㄹ" localSheetId="4" hidden="1">#REF!</definedName>
    <definedName name="ㄴㅁㄹㅈㄹ" localSheetId="13" hidden="1">#REF!</definedName>
    <definedName name="ㄴㅁㄹㅈㄹ" localSheetId="28" hidden="1">#REF!</definedName>
    <definedName name="ㄴㅁㄹㅈㄹ" localSheetId="34" hidden="1">#REF!</definedName>
    <definedName name="ㄴㅁㄹㅈㄹ" localSheetId="35" hidden="1">#REF!</definedName>
    <definedName name="ㄴㅁㄹㅈㄹ" localSheetId="46" hidden="1">#REF!</definedName>
    <definedName name="ㄴㅁㄹㅈㄹ" localSheetId="40" hidden="1">#REF!</definedName>
    <definedName name="ㄴㅁㄹㅈㄹ" localSheetId="25" hidden="1">#REF!</definedName>
    <definedName name="ㄴㅁㄹㅈㄹ" localSheetId="41" hidden="1">#REF!</definedName>
    <definedName name="ㄴㅁㄹㅈㄹ" localSheetId="26" hidden="1">#REF!</definedName>
    <definedName name="ㄴㅁㄹㅈㄹ" localSheetId="44" hidden="1">#REF!</definedName>
    <definedName name="ㄴㅁㄹㅈㄹ" localSheetId="45" hidden="1">#REF!</definedName>
    <definedName name="ㄴㅁㄹㅈㄹ" localSheetId="29" hidden="1">#REF!</definedName>
    <definedName name="ㄴㅁㄹㅈㄹ" localSheetId="42" hidden="1">#REF!</definedName>
    <definedName name="ㄴㅁㄹㅈㄹ" hidden="1">#REF!</definedName>
    <definedName name="ㄴㅁㅎㅇㅁㅎ" localSheetId="14" hidden="1">#REF!</definedName>
    <definedName name="ㄴㅁㅎㅇㅁㅎ" localSheetId="4" hidden="1">#REF!</definedName>
    <definedName name="ㄴㅁㅎㅇㅁㅎ" localSheetId="13" hidden="1">#REF!</definedName>
    <definedName name="ㄴㅁㅎㅇㅁㅎ" localSheetId="28" hidden="1">#REF!</definedName>
    <definedName name="ㄴㅁㅎㅇㅁㅎ" localSheetId="34" hidden="1">#REF!</definedName>
    <definedName name="ㄴㅁㅎㅇㅁㅎ" localSheetId="35" hidden="1">#REF!</definedName>
    <definedName name="ㄴㅁㅎㅇㅁㅎ" localSheetId="46" hidden="1">#REF!</definedName>
    <definedName name="ㄴㅁㅎㅇㅁㅎ" localSheetId="40" hidden="1">#REF!</definedName>
    <definedName name="ㄴㅁㅎㅇㅁㅎ" localSheetId="25" hidden="1">#REF!</definedName>
    <definedName name="ㄴㅁㅎㅇㅁㅎ" localSheetId="41" hidden="1">#REF!</definedName>
    <definedName name="ㄴㅁㅎㅇㅁㅎ" localSheetId="26" hidden="1">#REF!</definedName>
    <definedName name="ㄴㅁㅎㅇㅁㅎ" localSheetId="44" hidden="1">#REF!</definedName>
    <definedName name="ㄴㅁㅎㅇㅁㅎ" localSheetId="45" hidden="1">#REF!</definedName>
    <definedName name="ㄴㅁㅎㅇㅁㅎ" localSheetId="29" hidden="1">#REF!</definedName>
    <definedName name="ㄴㅁㅎㅇㅁㅎ" localSheetId="42" hidden="1">#REF!</definedName>
    <definedName name="ㄴㅁㅎㅇㅁㅎ" hidden="1">#REF!</definedName>
    <definedName name="ㄴㅇㅁㄹㅇㅁㅇㄹ" localSheetId="14" hidden="1">#REF!</definedName>
    <definedName name="ㄴㅇㅁㄹㅇㅁㅇㄹ" localSheetId="4" hidden="1">#REF!</definedName>
    <definedName name="ㄴㅇㅁㄹㅇㅁㅇㄹ" localSheetId="13" hidden="1">#REF!</definedName>
    <definedName name="ㄴㅇㅁㄹㅇㅁㅇㄹ" localSheetId="28" hidden="1">#REF!</definedName>
    <definedName name="ㄴㅇㅁㄹㅇㅁㅇㄹ" localSheetId="34" hidden="1">#REF!</definedName>
    <definedName name="ㄴㅇㅁㄹㅇㅁㅇㄹ" localSheetId="35" hidden="1">#REF!</definedName>
    <definedName name="ㄴㅇㅁㄹㅇㅁㅇㄹ" localSheetId="46" hidden="1">#REF!</definedName>
    <definedName name="ㄴㅇㅁㄹㅇㅁㅇㄹ" localSheetId="40" hidden="1">#REF!</definedName>
    <definedName name="ㄴㅇㅁㄹㅇㅁㅇㄹ" localSheetId="25" hidden="1">#REF!</definedName>
    <definedName name="ㄴㅇㅁㄹㅇㅁㅇㄹ" localSheetId="41" hidden="1">#REF!</definedName>
    <definedName name="ㄴㅇㅁㄹㅇㅁㅇㄹ" localSheetId="26" hidden="1">#REF!</definedName>
    <definedName name="ㄴㅇㅁㄹㅇㅁㅇㄹ" localSheetId="44" hidden="1">#REF!</definedName>
    <definedName name="ㄴㅇㅁㄹㅇㅁㅇㄹ" localSheetId="45" hidden="1">#REF!</definedName>
    <definedName name="ㄴㅇㅁㄹㅇㅁㅇㄹ" localSheetId="29" hidden="1">#REF!</definedName>
    <definedName name="ㄴㅇㅁㄹㅇㅁㅇㄹ" localSheetId="42" hidden="1">#REF!</definedName>
    <definedName name="ㄴㅇㅁㄹㅇㅁㅇㄹ" hidden="1">#REF!</definedName>
    <definedName name="나" localSheetId="14">#REF!</definedName>
    <definedName name="나" localSheetId="4">#REF!</definedName>
    <definedName name="나" localSheetId="13">#REF!</definedName>
    <definedName name="나" localSheetId="35">#REF!</definedName>
    <definedName name="나" localSheetId="46">#REF!</definedName>
    <definedName name="나" localSheetId="40">#REF!</definedName>
    <definedName name="나" localSheetId="3">#REF!</definedName>
    <definedName name="나" localSheetId="12">#REF!</definedName>
    <definedName name="나" localSheetId="15">#REF!</definedName>
    <definedName name="나" localSheetId="25">#REF!</definedName>
    <definedName name="나" localSheetId="26">#REF!</definedName>
    <definedName name="나" localSheetId="44">#REF!</definedName>
    <definedName name="나" localSheetId="43">#REF!</definedName>
    <definedName name="나" localSheetId="42">#REF!</definedName>
    <definedName name="나">#REF!</definedName>
    <definedName name="나1" localSheetId="4">'[80]7급줄떼'!#REF!</definedName>
    <definedName name="나1" localSheetId="13">'[80]7급줄떼'!#REF!</definedName>
    <definedName name="나1" localSheetId="28">'[81]7급줄떼'!#REF!</definedName>
    <definedName name="나1" localSheetId="34">'[81]7급줄떼'!#REF!</definedName>
    <definedName name="나1" localSheetId="35">'[81]7급줄떼'!#REF!</definedName>
    <definedName name="나1" localSheetId="40">'[80]7급줄떼'!#REF!</definedName>
    <definedName name="나1" localSheetId="26">'[81]7급줄떼'!#REF!</definedName>
    <definedName name="나1" localSheetId="44">'[81]7급줄떼'!#REF!</definedName>
    <definedName name="나1" localSheetId="42">'[81]7급줄떼'!#REF!</definedName>
    <definedName name="나1">'[80]7급줄떼'!#REF!</definedName>
    <definedName name="나2" localSheetId="4">'[80]7급줄떼'!#REF!</definedName>
    <definedName name="나2" localSheetId="13">'[80]7급줄떼'!#REF!</definedName>
    <definedName name="나2" localSheetId="28">'[81]7급줄떼'!#REF!</definedName>
    <definedName name="나2" localSheetId="34">'[81]7급줄떼'!#REF!</definedName>
    <definedName name="나2" localSheetId="35">'[81]7급줄떼'!#REF!</definedName>
    <definedName name="나2" localSheetId="40">'[80]7급줄떼'!#REF!</definedName>
    <definedName name="나2" localSheetId="26">'[81]7급줄떼'!#REF!</definedName>
    <definedName name="나2" localSheetId="44">'[81]7급줄떼'!#REF!</definedName>
    <definedName name="나2" localSheetId="42">'[81]7급줄떼'!#REF!</definedName>
    <definedName name="나2">'[80]7급줄떼'!#REF!</definedName>
    <definedName name="나3" localSheetId="4">'[80]7급줄떼'!#REF!</definedName>
    <definedName name="나3" localSheetId="13">'[80]7급줄떼'!#REF!</definedName>
    <definedName name="나3" localSheetId="28">'[81]7급줄떼'!#REF!</definedName>
    <definedName name="나3" localSheetId="34">'[81]7급줄떼'!#REF!</definedName>
    <definedName name="나3" localSheetId="35">'[81]7급줄떼'!#REF!</definedName>
    <definedName name="나3" localSheetId="40">'[80]7급줄떼'!#REF!</definedName>
    <definedName name="나3" localSheetId="26">'[81]7급줄떼'!#REF!</definedName>
    <definedName name="나3" localSheetId="44">'[81]7급줄떼'!#REF!</definedName>
    <definedName name="나3" localSheetId="42">'[81]7급줄떼'!#REF!</definedName>
    <definedName name="나3">'[80]7급줄떼'!#REF!</definedName>
    <definedName name="나4" localSheetId="4">'[80]7급줄떼'!#REF!</definedName>
    <definedName name="나4" localSheetId="13">'[80]7급줄떼'!#REF!</definedName>
    <definedName name="나4" localSheetId="28">'[81]7급줄떼'!#REF!</definedName>
    <definedName name="나4" localSheetId="34">'[81]7급줄떼'!#REF!</definedName>
    <definedName name="나4" localSheetId="35">'[81]7급줄떼'!#REF!</definedName>
    <definedName name="나4" localSheetId="40">'[80]7급줄떼'!#REF!</definedName>
    <definedName name="나4" localSheetId="26">'[81]7급줄떼'!#REF!</definedName>
    <definedName name="나4" localSheetId="44">'[81]7급줄떼'!#REF!</definedName>
    <definedName name="나4" localSheetId="42">'[81]7급줄떼'!#REF!</definedName>
    <definedName name="나4">'[80]7급줄떼'!#REF!</definedName>
    <definedName name="나5" localSheetId="4">#REF!</definedName>
    <definedName name="나5" localSheetId="13">#REF!</definedName>
    <definedName name="나5" localSheetId="28">#REF!</definedName>
    <definedName name="나5" localSheetId="34">#REF!</definedName>
    <definedName name="나5" localSheetId="35">#REF!</definedName>
    <definedName name="나5" localSheetId="40">#REF!</definedName>
    <definedName name="나5" localSheetId="25">#REF!</definedName>
    <definedName name="나5" localSheetId="26">#REF!</definedName>
    <definedName name="나5" localSheetId="44">#REF!</definedName>
    <definedName name="나5" localSheetId="42">#REF!</definedName>
    <definedName name="나5">#REF!</definedName>
    <definedName name="나나나" localSheetId="38" hidden="1">{#N/A,#N/A,FALSE,"포장단가"}</definedName>
    <definedName name="나나나" localSheetId="14" hidden="1">{#N/A,#N/A,FALSE,"포장단가"}</definedName>
    <definedName name="나나나" localSheetId="4" hidden="1">{#N/A,#N/A,FALSE,"포장단가"}</definedName>
    <definedName name="나나나" localSheetId="13" hidden="1">{#N/A,#N/A,FALSE,"포장단가"}</definedName>
    <definedName name="나나나" localSheetId="28" hidden="1">{#N/A,#N/A,FALSE,"포장단가"}</definedName>
    <definedName name="나나나" localSheetId="34" hidden="1">{#N/A,#N/A,FALSE,"포장단가"}</definedName>
    <definedName name="나나나" localSheetId="35" hidden="1">{#N/A,#N/A,FALSE,"포장단가"}</definedName>
    <definedName name="나나나" localSheetId="25" hidden="1">{#N/A,#N/A,FALSE,"포장단가"}</definedName>
    <definedName name="나나나" localSheetId="41" hidden="1">{#N/A,#N/A,FALSE,"포장단가"}</definedName>
    <definedName name="나나나" localSheetId="26" hidden="1">{#N/A,#N/A,FALSE,"포장단가"}</definedName>
    <definedName name="나나나" localSheetId="45" hidden="1">{#N/A,#N/A,FALSE,"포장단가"}</definedName>
    <definedName name="나나나" localSheetId="50" hidden="1">{#N/A,#N/A,FALSE,"포장단가"}</definedName>
    <definedName name="나나나" localSheetId="29" hidden="1">{#N/A,#N/A,FALSE,"포장단가"}</definedName>
    <definedName name="나나나" localSheetId="42" hidden="1">{#N/A,#N/A,FALSE,"포장단가"}</definedName>
    <definedName name="나나나" hidden="1">{#N/A,#N/A,FALSE,"포장단가"}</definedName>
    <definedName name="나무심기" localSheetId="14">#REF!</definedName>
    <definedName name="나무심기" localSheetId="4">#REF!</definedName>
    <definedName name="나무심기" localSheetId="13">#REF!</definedName>
    <definedName name="나무심기" localSheetId="35">#REF!</definedName>
    <definedName name="나무심기" localSheetId="46">#REF!</definedName>
    <definedName name="나무심기" localSheetId="40">#REF!</definedName>
    <definedName name="나무심기" localSheetId="3">#REF!</definedName>
    <definedName name="나무심기" localSheetId="12">#REF!</definedName>
    <definedName name="나무심기" localSheetId="15">#REF!</definedName>
    <definedName name="나무심기" localSheetId="25">#REF!</definedName>
    <definedName name="나무심기" localSheetId="26">#REF!</definedName>
    <definedName name="나무심기" localSheetId="44">#REF!</definedName>
    <definedName name="나무심기" localSheetId="50">#REF!</definedName>
    <definedName name="나무심기" localSheetId="43">#REF!</definedName>
    <definedName name="나무심기" localSheetId="42">#REF!</definedName>
    <definedName name="나무심기">#REF!</definedName>
    <definedName name="낙거" localSheetId="14">#REF!</definedName>
    <definedName name="낙거" localSheetId="4">#REF!</definedName>
    <definedName name="낙거" localSheetId="13">#REF!</definedName>
    <definedName name="낙거" localSheetId="34">#REF!</definedName>
    <definedName name="낙거" localSheetId="35">#REF!</definedName>
    <definedName name="낙거" localSheetId="46">#REF!</definedName>
    <definedName name="낙거" localSheetId="40">#REF!</definedName>
    <definedName name="낙거" localSheetId="25">#REF!</definedName>
    <definedName name="낙거" localSheetId="26">#REF!</definedName>
    <definedName name="낙거" localSheetId="44">#REF!</definedName>
    <definedName name="낙거" localSheetId="50">#REF!</definedName>
    <definedName name="낙거" localSheetId="43">#REF!</definedName>
    <definedName name="낙거" localSheetId="42">#REF!</definedName>
    <definedName name="낙거">#REF!</definedName>
    <definedName name="낙단거" localSheetId="14">#REF!</definedName>
    <definedName name="낙단거" localSheetId="4">#REF!</definedName>
    <definedName name="낙단거" localSheetId="13">#REF!</definedName>
    <definedName name="낙단거" localSheetId="34">#REF!</definedName>
    <definedName name="낙단거" localSheetId="35">#REF!</definedName>
    <definedName name="낙단거" localSheetId="46">#REF!</definedName>
    <definedName name="낙단거" localSheetId="40">#REF!</definedName>
    <definedName name="낙단거" localSheetId="25">#REF!</definedName>
    <definedName name="낙단거" localSheetId="26">#REF!</definedName>
    <definedName name="낙단거" localSheetId="44">#REF!</definedName>
    <definedName name="낙단거" localSheetId="43">#REF!</definedName>
    <definedName name="낙단거" localSheetId="42">#REF!</definedName>
    <definedName name="낙단거">#REF!</definedName>
    <definedName name="낙단콘" localSheetId="14">#REF!</definedName>
    <definedName name="낙단콘" localSheetId="4">#REF!</definedName>
    <definedName name="낙단콘" localSheetId="13">#REF!</definedName>
    <definedName name="낙단콘" localSheetId="34">#REF!</definedName>
    <definedName name="낙단콘" localSheetId="35">#REF!</definedName>
    <definedName name="낙단콘" localSheetId="46">#REF!</definedName>
    <definedName name="낙단콘" localSheetId="40">#REF!</definedName>
    <definedName name="낙단콘" localSheetId="25">#REF!</definedName>
    <definedName name="낙단콘" localSheetId="26">#REF!</definedName>
    <definedName name="낙단콘" localSheetId="44">#REF!</definedName>
    <definedName name="낙단콘" localSheetId="43">#REF!</definedName>
    <definedName name="낙단콘" localSheetId="42">#REF!</definedName>
    <definedName name="낙단콘">#REF!</definedName>
    <definedName name="낙중" localSheetId="14">#REF!</definedName>
    <definedName name="낙중" localSheetId="4">#REF!</definedName>
    <definedName name="낙중" localSheetId="13">#REF!</definedName>
    <definedName name="낙중" localSheetId="34">#REF!</definedName>
    <definedName name="낙중" localSheetId="35">#REF!</definedName>
    <definedName name="낙중" localSheetId="46">#REF!</definedName>
    <definedName name="낙중" localSheetId="40">#REF!</definedName>
    <definedName name="낙중" localSheetId="25">#REF!</definedName>
    <definedName name="낙중" localSheetId="26">#REF!</definedName>
    <definedName name="낙중" localSheetId="44">#REF!</definedName>
    <definedName name="낙중" localSheetId="43">#REF!</definedName>
    <definedName name="낙중" localSheetId="42">#REF!</definedName>
    <definedName name="낙중">#REF!</definedName>
    <definedName name="낙중거" localSheetId="14">#REF!</definedName>
    <definedName name="낙중거" localSheetId="4">#REF!</definedName>
    <definedName name="낙중거" localSheetId="13">#REF!</definedName>
    <definedName name="낙중거" localSheetId="34">#REF!</definedName>
    <definedName name="낙중거" localSheetId="35">#REF!</definedName>
    <definedName name="낙중거" localSheetId="46">#REF!</definedName>
    <definedName name="낙중거" localSheetId="40">#REF!</definedName>
    <definedName name="낙중거" localSheetId="25">#REF!</definedName>
    <definedName name="낙중거" localSheetId="26">#REF!</definedName>
    <definedName name="낙중거" localSheetId="44">#REF!</definedName>
    <definedName name="낙중거" localSheetId="43">#REF!</definedName>
    <definedName name="낙중거" localSheetId="42">#REF!</definedName>
    <definedName name="낙중거">#REF!</definedName>
    <definedName name="낙중콘" localSheetId="14">#REF!</definedName>
    <definedName name="낙중콘" localSheetId="4">#REF!</definedName>
    <definedName name="낙중콘" localSheetId="13">#REF!</definedName>
    <definedName name="낙중콘" localSheetId="28">#REF!</definedName>
    <definedName name="낙중콘" localSheetId="34">#REF!</definedName>
    <definedName name="낙중콘" localSheetId="35">#REF!</definedName>
    <definedName name="낙중콘" localSheetId="46">#REF!</definedName>
    <definedName name="낙중콘" localSheetId="40">#REF!</definedName>
    <definedName name="낙중콘" localSheetId="25">#REF!</definedName>
    <definedName name="낙중콘" localSheetId="26">#REF!</definedName>
    <definedName name="낙중콘" localSheetId="44">#REF!</definedName>
    <definedName name="낙중콘" localSheetId="43">#REF!</definedName>
    <definedName name="낙중콘" localSheetId="42">#REF!</definedName>
    <definedName name="낙중콘">#REF!</definedName>
    <definedName name="낙차" localSheetId="14">#REF!</definedName>
    <definedName name="낙차" localSheetId="4">#REF!</definedName>
    <definedName name="낙차" localSheetId="13">#REF!</definedName>
    <definedName name="낙차" localSheetId="34">#REF!</definedName>
    <definedName name="낙차" localSheetId="35">#REF!</definedName>
    <definedName name="낙차" localSheetId="46">#REF!</definedName>
    <definedName name="낙차" localSheetId="40">#REF!</definedName>
    <definedName name="낙차" localSheetId="25">#REF!</definedName>
    <definedName name="낙차" localSheetId="26">#REF!</definedName>
    <definedName name="낙차" localSheetId="44">#REF!</definedName>
    <definedName name="낙차" localSheetId="43">#REF!</definedName>
    <definedName name="낙차" localSheetId="42">#REF!</definedName>
    <definedName name="낙차">#REF!</definedName>
    <definedName name="낙차보설치위치" localSheetId="14">#REF!</definedName>
    <definedName name="낙차보설치위치" localSheetId="4">#REF!</definedName>
    <definedName name="낙차보설치위치" localSheetId="13">#REF!</definedName>
    <definedName name="낙차보설치위치" localSheetId="28">#REF!</definedName>
    <definedName name="낙차보설치위치" localSheetId="34">#REF!</definedName>
    <definedName name="낙차보설치위치" localSheetId="35">#REF!</definedName>
    <definedName name="낙차보설치위치" localSheetId="46">#REF!</definedName>
    <definedName name="낙차보설치위치" localSheetId="40">#REF!</definedName>
    <definedName name="낙차보설치위치" localSheetId="25">#REF!</definedName>
    <definedName name="낙차보설치위치" localSheetId="26">#REF!</definedName>
    <definedName name="낙차보설치위치" localSheetId="44">#REF!</definedName>
    <definedName name="낙차보설치위치" localSheetId="43">#REF!</definedName>
    <definedName name="낙차보설치위치" localSheetId="42">#REF!</definedName>
    <definedName name="낙차보설치위치">#REF!</definedName>
    <definedName name="낙초" localSheetId="14">#REF!</definedName>
    <definedName name="낙초" localSheetId="4">#REF!</definedName>
    <definedName name="낙초" localSheetId="13">#REF!</definedName>
    <definedName name="낙초" localSheetId="34">#REF!</definedName>
    <definedName name="낙초" localSheetId="35">#REF!</definedName>
    <definedName name="낙초" localSheetId="46">#REF!</definedName>
    <definedName name="낙초" localSheetId="40">#REF!</definedName>
    <definedName name="낙초" localSheetId="25">#REF!</definedName>
    <definedName name="낙초" localSheetId="26">#REF!</definedName>
    <definedName name="낙초" localSheetId="44">#REF!</definedName>
    <definedName name="낙초" localSheetId="43">#REF!</definedName>
    <definedName name="낙초" localSheetId="42">#REF!</definedName>
    <definedName name="낙초">#REF!</definedName>
    <definedName name="낙총거" localSheetId="14">#REF!</definedName>
    <definedName name="낙총거" localSheetId="4">#REF!</definedName>
    <definedName name="낙총거" localSheetId="13">#REF!</definedName>
    <definedName name="낙총거" localSheetId="34">#REF!</definedName>
    <definedName name="낙총거" localSheetId="35">#REF!</definedName>
    <definedName name="낙총거" localSheetId="46">#REF!</definedName>
    <definedName name="낙총거" localSheetId="40">#REF!</definedName>
    <definedName name="낙총거" localSheetId="25">#REF!</definedName>
    <definedName name="낙총거" localSheetId="26">#REF!</definedName>
    <definedName name="낙총거" localSheetId="44">#REF!</definedName>
    <definedName name="낙총거" localSheetId="43">#REF!</definedName>
    <definedName name="낙총거" localSheetId="42">#REF!</definedName>
    <definedName name="낙총거">#REF!</definedName>
    <definedName name="낙총콘" localSheetId="14">#REF!</definedName>
    <definedName name="낙총콘" localSheetId="4">#REF!</definedName>
    <definedName name="낙총콘" localSheetId="13">#REF!</definedName>
    <definedName name="낙총콘" localSheetId="34">#REF!</definedName>
    <definedName name="낙총콘" localSheetId="35">#REF!</definedName>
    <definedName name="낙총콘" localSheetId="46">#REF!</definedName>
    <definedName name="낙총콘" localSheetId="40">#REF!</definedName>
    <definedName name="낙총콘" localSheetId="25">#REF!</definedName>
    <definedName name="낙총콘" localSheetId="26">#REF!</definedName>
    <definedName name="낙총콘" localSheetId="44">#REF!</definedName>
    <definedName name="낙총콘" localSheetId="43">#REF!</definedName>
    <definedName name="낙총콘" localSheetId="42">#REF!</definedName>
    <definedName name="낙총콘">#REF!</definedName>
    <definedName name="낮은바닥막이" localSheetId="4">#REF!</definedName>
    <definedName name="낮은바닥막이" localSheetId="13">#REF!</definedName>
    <definedName name="낮은바닥막이" localSheetId="28">#REF!</definedName>
    <definedName name="낮은바닥막이" localSheetId="34">#REF!</definedName>
    <definedName name="낮은바닥막이" localSheetId="35">#REF!</definedName>
    <definedName name="낮은바닥막이" localSheetId="46">#REF!</definedName>
    <definedName name="낮은바닥막이" localSheetId="40">#REF!</definedName>
    <definedName name="낮은바닥막이" localSheetId="25">#REF!</definedName>
    <definedName name="낮은바닥막이" localSheetId="26">#REF!</definedName>
    <definedName name="낮은바닥막이" localSheetId="44">#REF!</definedName>
    <definedName name="낮은바닥막이" localSheetId="42">#REF!</definedName>
    <definedName name="낮은바닥막이">#REF!</definedName>
    <definedName name="낮은바닥막이1" localSheetId="4">#REF!</definedName>
    <definedName name="낮은바닥막이1" localSheetId="13">#REF!</definedName>
    <definedName name="낮은바닥막이1" localSheetId="28">#REF!</definedName>
    <definedName name="낮은바닥막이1" localSheetId="34">#REF!</definedName>
    <definedName name="낮은바닥막이1" localSheetId="35">#REF!</definedName>
    <definedName name="낮은바닥막이1" localSheetId="46">#REF!</definedName>
    <definedName name="낮은바닥막이1" localSheetId="40">#REF!</definedName>
    <definedName name="낮은바닥막이1" localSheetId="25">#REF!</definedName>
    <definedName name="낮은바닥막이1" localSheetId="26">#REF!</definedName>
    <definedName name="낮은바닥막이1" localSheetId="44">#REF!</definedName>
    <definedName name="낮은바닥막이1" localSheetId="42">#REF!</definedName>
    <definedName name="낮은바닥막이1">#REF!</definedName>
    <definedName name="낮은바닥막이2" localSheetId="26">'[92]5흙막이'!$A$138</definedName>
    <definedName name="낮은바닥막이2" localSheetId="45">'[91]5흙막이'!$A$138</definedName>
    <definedName name="낮은바닥막이2">'[91]5흙막이'!$A$138</definedName>
    <definedName name="낮은바닥막이3" localSheetId="4">#REF!</definedName>
    <definedName name="낮은바닥막이3" localSheetId="13">#REF!</definedName>
    <definedName name="낮은바닥막이3" localSheetId="28">#REF!</definedName>
    <definedName name="낮은바닥막이3" localSheetId="34">#REF!</definedName>
    <definedName name="낮은바닥막이3" localSheetId="35">#REF!</definedName>
    <definedName name="낮은바닥막이3" localSheetId="46">#REF!</definedName>
    <definedName name="낮은바닥막이3" localSheetId="40">#REF!</definedName>
    <definedName name="낮은바닥막이3" localSheetId="25">#REF!</definedName>
    <definedName name="낮은바닥막이3" localSheetId="26">#REF!</definedName>
    <definedName name="낮은바닥막이3" localSheetId="44">#REF!</definedName>
    <definedName name="낮은바닥막이3" localSheetId="45">#REF!</definedName>
    <definedName name="낮은바닥막이3" localSheetId="50">#REF!</definedName>
    <definedName name="낮은바닥막이3" localSheetId="42">#REF!</definedName>
    <definedName name="낮은바닥막이3">#REF!</definedName>
    <definedName name="낮은바닥막이5" localSheetId="4">#REF!</definedName>
    <definedName name="낮은바닥막이5" localSheetId="13">#REF!</definedName>
    <definedName name="낮은바닥막이5" localSheetId="28">#REF!</definedName>
    <definedName name="낮은바닥막이5" localSheetId="34">#REF!</definedName>
    <definedName name="낮은바닥막이5" localSheetId="35">#REF!</definedName>
    <definedName name="낮은바닥막이5" localSheetId="46">#REF!</definedName>
    <definedName name="낮은바닥막이5" localSheetId="40">#REF!</definedName>
    <definedName name="낮은바닥막이5" localSheetId="25">#REF!</definedName>
    <definedName name="낮은바닥막이5" localSheetId="26">#REF!</definedName>
    <definedName name="낮은바닥막이5" localSheetId="44">#REF!</definedName>
    <definedName name="낮은바닥막이5" localSheetId="45">#REF!</definedName>
    <definedName name="낮은바닥막이5" localSheetId="50">#REF!</definedName>
    <definedName name="낮은바닥막이5" localSheetId="42">#REF!</definedName>
    <definedName name="낮은바닥막이5">#REF!</definedName>
    <definedName name="낮은바닥막이6" localSheetId="4">#REF!</definedName>
    <definedName name="낮은바닥막이6" localSheetId="13">#REF!</definedName>
    <definedName name="낮은바닥막이6" localSheetId="28">#REF!</definedName>
    <definedName name="낮은바닥막이6" localSheetId="34">#REF!</definedName>
    <definedName name="낮은바닥막이6" localSheetId="35">#REF!</definedName>
    <definedName name="낮은바닥막이6" localSheetId="46">#REF!</definedName>
    <definedName name="낮은바닥막이6" localSheetId="40">#REF!</definedName>
    <definedName name="낮은바닥막이6" localSheetId="25">#REF!</definedName>
    <definedName name="낮은바닥막이6" localSheetId="26">#REF!</definedName>
    <definedName name="낮은바닥막이6" localSheetId="44">#REF!</definedName>
    <definedName name="낮은바닥막이6" localSheetId="45">#REF!</definedName>
    <definedName name="낮은바닥막이6" localSheetId="50">#REF!</definedName>
    <definedName name="낮은바닥막이6" localSheetId="42">#REF!</definedName>
    <definedName name="낮은바닥막이6">#REF!</definedName>
    <definedName name="낮은바닥막이7" localSheetId="4">#REF!</definedName>
    <definedName name="낮은바닥막이7" localSheetId="13">#REF!</definedName>
    <definedName name="낮은바닥막이7" localSheetId="28">#REF!</definedName>
    <definedName name="낮은바닥막이7" localSheetId="34">#REF!</definedName>
    <definedName name="낮은바닥막이7" localSheetId="35">#REF!</definedName>
    <definedName name="낮은바닥막이7" localSheetId="46">#REF!</definedName>
    <definedName name="낮은바닥막이7" localSheetId="40">#REF!</definedName>
    <definedName name="낮은바닥막이7" localSheetId="25">#REF!</definedName>
    <definedName name="낮은바닥막이7" localSheetId="26">#REF!</definedName>
    <definedName name="낮은바닥막이7" localSheetId="44">#REF!</definedName>
    <definedName name="낮은바닥막이7" localSheetId="42">#REF!</definedName>
    <definedName name="낮은바닥막이7">#REF!</definedName>
    <definedName name="낮은바닥막이8" localSheetId="38">'[78]7급줄떼'!#REF!</definedName>
    <definedName name="낮은바닥막이8" localSheetId="4">'[78]7급줄떼'!#REF!</definedName>
    <definedName name="낮은바닥막이8" localSheetId="13">'[78]7급줄떼'!#REF!</definedName>
    <definedName name="낮은바닥막이8" localSheetId="28">'[80]7급줄떼'!#REF!</definedName>
    <definedName name="낮은바닥막이8" localSheetId="34">'[80]7급줄떼'!#REF!</definedName>
    <definedName name="낮은바닥막이8" localSheetId="35">'[80]7급줄떼'!#REF!</definedName>
    <definedName name="낮은바닥막이8" localSheetId="46">'[80]7급줄떼'!#REF!</definedName>
    <definedName name="낮은바닥막이8" localSheetId="40">'[78]7급줄떼'!#REF!</definedName>
    <definedName name="낮은바닥막이8" localSheetId="25">'[78]7급줄떼'!#REF!</definedName>
    <definedName name="낮은바닥막이8" localSheetId="26">'[80]7급줄떼'!#REF!</definedName>
    <definedName name="낮은바닥막이8" localSheetId="44">'[80]7급줄떼'!#REF!</definedName>
    <definedName name="낮은바닥막이8" localSheetId="45">'[81]7급줄떼'!#REF!</definedName>
    <definedName name="낮은바닥막이8" localSheetId="50">'[80]7급줄떼'!#REF!</definedName>
    <definedName name="낮은바닥막이8" localSheetId="42">'[80]7급줄떼'!#REF!</definedName>
    <definedName name="낮은바닥막이8">'[78]7급줄떼'!#REF!</definedName>
    <definedName name="낮은바닥이9" localSheetId="4">'[78]7급줄떼'!#REF!</definedName>
    <definedName name="낮은바닥이9" localSheetId="13">'[78]7급줄떼'!#REF!</definedName>
    <definedName name="낮은바닥이9" localSheetId="28">'[80]7급줄떼'!#REF!</definedName>
    <definedName name="낮은바닥이9" localSheetId="34">'[80]7급줄떼'!#REF!</definedName>
    <definedName name="낮은바닥이9" localSheetId="35">'[80]7급줄떼'!#REF!</definedName>
    <definedName name="낮은바닥이9" localSheetId="46">'[80]7급줄떼'!#REF!</definedName>
    <definedName name="낮은바닥이9" localSheetId="40">'[78]7급줄떼'!#REF!</definedName>
    <definedName name="낮은바닥이9" localSheetId="26">'[80]7급줄떼'!#REF!</definedName>
    <definedName name="낮은바닥이9" localSheetId="44">'[80]7급줄떼'!#REF!</definedName>
    <definedName name="낮은바닥이9" localSheetId="45">'[81]7급줄떼'!#REF!</definedName>
    <definedName name="낮은바닥이9" localSheetId="50">'[80]7급줄떼'!#REF!</definedName>
    <definedName name="낮은바닥이9" localSheetId="42">'[80]7급줄떼'!#REF!</definedName>
    <definedName name="낮은바닥이9">'[78]7급줄떼'!#REF!</definedName>
    <definedName name="내공H" localSheetId="14">#REF!</definedName>
    <definedName name="내공H" localSheetId="4">#REF!</definedName>
    <definedName name="내공H" localSheetId="13">#REF!</definedName>
    <definedName name="내공H" localSheetId="35">#REF!</definedName>
    <definedName name="내공H" localSheetId="46">#REF!</definedName>
    <definedName name="내공H" localSheetId="40">#REF!</definedName>
    <definedName name="내공H" localSheetId="3">#REF!</definedName>
    <definedName name="내공H" localSheetId="12">#REF!</definedName>
    <definedName name="내공H" localSheetId="15">#REF!</definedName>
    <definedName name="내공H" localSheetId="25">#REF!</definedName>
    <definedName name="내공H" localSheetId="26">#REF!</definedName>
    <definedName name="내공H" localSheetId="44">#REF!</definedName>
    <definedName name="내공H" localSheetId="50">#REF!</definedName>
    <definedName name="내공H" localSheetId="43">#REF!</definedName>
    <definedName name="내공H" localSheetId="42">#REF!</definedName>
    <definedName name="내공H">#REF!</definedName>
    <definedName name="내공V" localSheetId="14">#REF!</definedName>
    <definedName name="내공V" localSheetId="4">#REF!</definedName>
    <definedName name="내공V" localSheetId="13">#REF!</definedName>
    <definedName name="내공V" localSheetId="35">#REF!</definedName>
    <definedName name="내공V" localSheetId="46">#REF!</definedName>
    <definedName name="내공V" localSheetId="40">#REF!</definedName>
    <definedName name="내공V" localSheetId="3">#REF!</definedName>
    <definedName name="내공V" localSheetId="12">#REF!</definedName>
    <definedName name="내공V" localSheetId="15">#REF!</definedName>
    <definedName name="내공V" localSheetId="25">#REF!</definedName>
    <definedName name="내공V" localSheetId="26">#REF!</definedName>
    <definedName name="내공V" localSheetId="44">#REF!</definedName>
    <definedName name="내공V" localSheetId="43">#REF!</definedName>
    <definedName name="내공V" localSheetId="42">#REF!</definedName>
    <definedName name="내공V">#REF!</definedName>
    <definedName name="내공넓이" localSheetId="14">#REF!</definedName>
    <definedName name="내공넓이" localSheetId="4">#REF!</definedName>
    <definedName name="내공넓이" localSheetId="13">#REF!</definedName>
    <definedName name="내공넓이" localSheetId="35">#REF!</definedName>
    <definedName name="내공넓이" localSheetId="46">#REF!</definedName>
    <definedName name="내공넓이" localSheetId="40">#REF!</definedName>
    <definedName name="내공넓이" localSheetId="3">#REF!</definedName>
    <definedName name="내공넓이" localSheetId="12">#REF!</definedName>
    <definedName name="내공넓이" localSheetId="15">#REF!</definedName>
    <definedName name="내공넓이" localSheetId="25">#REF!</definedName>
    <definedName name="내공넓이" localSheetId="26">#REF!</definedName>
    <definedName name="내공넓이" localSheetId="44">#REF!</definedName>
    <definedName name="내공넓이" localSheetId="43">#REF!</definedName>
    <definedName name="내공넓이" localSheetId="42">#REF!</definedName>
    <definedName name="내공넓이">#REF!</definedName>
    <definedName name="내공높이" localSheetId="14">#REF!</definedName>
    <definedName name="내공높이" localSheetId="4">#REF!</definedName>
    <definedName name="내공높이" localSheetId="13">#REF!</definedName>
    <definedName name="내공높이" localSheetId="35">#REF!</definedName>
    <definedName name="내공높이" localSheetId="46">#REF!</definedName>
    <definedName name="내공높이" localSheetId="40">#REF!</definedName>
    <definedName name="내공높이" localSheetId="3">#REF!</definedName>
    <definedName name="내공높이" localSheetId="12">#REF!</definedName>
    <definedName name="내공높이" localSheetId="15">#REF!</definedName>
    <definedName name="내공높이" localSheetId="25">#REF!</definedName>
    <definedName name="내공높이" localSheetId="26">#REF!</definedName>
    <definedName name="내공높이" localSheetId="44">#REF!</definedName>
    <definedName name="내공높이" localSheetId="43">#REF!</definedName>
    <definedName name="내공높이" localSheetId="42">#REF!</definedName>
    <definedName name="내공높이">#REF!</definedName>
    <definedName name="내벽" localSheetId="14">#REF!</definedName>
    <definedName name="내벽" localSheetId="4">#REF!</definedName>
    <definedName name="내벽" localSheetId="13">#REF!</definedName>
    <definedName name="내벽" localSheetId="35">#REF!</definedName>
    <definedName name="내벽" localSheetId="46">#REF!</definedName>
    <definedName name="내벽" localSheetId="40">#REF!</definedName>
    <definedName name="내벽" localSheetId="3">#REF!</definedName>
    <definedName name="내벽" localSheetId="12">#REF!</definedName>
    <definedName name="내벽" localSheetId="15">#REF!</definedName>
    <definedName name="내벽" localSheetId="25">#REF!</definedName>
    <definedName name="내벽" localSheetId="26">#REF!</definedName>
    <definedName name="내벽" localSheetId="44">#REF!</definedName>
    <definedName name="내벽" localSheetId="43">#REF!</definedName>
    <definedName name="내벽" localSheetId="42">#REF!</definedName>
    <definedName name="내벽">#REF!</definedName>
    <definedName name="내역서" localSheetId="14">#REF!</definedName>
    <definedName name="내역서" localSheetId="4">#REF!</definedName>
    <definedName name="내역서" localSheetId="13">#REF!</definedName>
    <definedName name="내역서" localSheetId="28">#REF!</definedName>
    <definedName name="내역서" localSheetId="34">#REF!</definedName>
    <definedName name="내역서" localSheetId="35">#REF!</definedName>
    <definedName name="내역서" localSheetId="46">#REF!</definedName>
    <definedName name="내역서" localSheetId="40">#REF!</definedName>
    <definedName name="내역서" localSheetId="25">#REF!</definedName>
    <definedName name="내역서" localSheetId="26">#REF!</definedName>
    <definedName name="내역서" localSheetId="44">#REF!</definedName>
    <definedName name="내역서" localSheetId="42">#REF!</definedName>
    <definedName name="내역서">#REF!</definedName>
    <definedName name="내역서1" localSheetId="14">#REF!</definedName>
    <definedName name="내역서1" localSheetId="4">#REF!</definedName>
    <definedName name="내역서1" localSheetId="13">#REF!</definedName>
    <definedName name="내역서1" localSheetId="28">#REF!</definedName>
    <definedName name="내역서1" localSheetId="34">#REF!</definedName>
    <definedName name="내역서1" localSheetId="35">#REF!</definedName>
    <definedName name="내역서1" localSheetId="46">#REF!</definedName>
    <definedName name="내역서1" localSheetId="40">#REF!</definedName>
    <definedName name="내역서1" localSheetId="25">#REF!</definedName>
    <definedName name="내역서1" localSheetId="26">#REF!</definedName>
    <definedName name="내역서1" localSheetId="44">#REF!</definedName>
    <definedName name="내역서1" localSheetId="42">#REF!</definedName>
    <definedName name="내역서1">#REF!</definedName>
    <definedName name="내역서갑지" localSheetId="38" hidden="1">{#N/A,#N/A,FALSE,"전력간선"}</definedName>
    <definedName name="내역서갑지" localSheetId="14" hidden="1">{#N/A,#N/A,FALSE,"전력간선"}</definedName>
    <definedName name="내역서갑지" localSheetId="4" hidden="1">{#N/A,#N/A,FALSE,"전력간선"}</definedName>
    <definedName name="내역서갑지" localSheetId="13" hidden="1">{#N/A,#N/A,FALSE,"전력간선"}</definedName>
    <definedName name="내역서갑지" localSheetId="28" hidden="1">{#N/A,#N/A,FALSE,"전력간선"}</definedName>
    <definedName name="내역서갑지" localSheetId="34" hidden="1">{#N/A,#N/A,FALSE,"전력간선"}</definedName>
    <definedName name="내역서갑지" localSheetId="35" hidden="1">{#N/A,#N/A,FALSE,"전력간선"}</definedName>
    <definedName name="내역서갑지" localSheetId="25" hidden="1">{#N/A,#N/A,FALSE,"전력간선"}</definedName>
    <definedName name="내역서갑지" localSheetId="41" hidden="1">{#N/A,#N/A,FALSE,"전력간선"}</definedName>
    <definedName name="내역서갑지" localSheetId="26" hidden="1">{#N/A,#N/A,FALSE,"전력간선"}</definedName>
    <definedName name="내역서갑지" localSheetId="45" hidden="1">{#N/A,#N/A,FALSE,"전력간선"}</definedName>
    <definedName name="내역서갑지" localSheetId="50" hidden="1">{#N/A,#N/A,FALSE,"전력간선"}</definedName>
    <definedName name="내역서갑지" localSheetId="29" hidden="1">{#N/A,#N/A,FALSE,"전력간선"}</definedName>
    <definedName name="내역서갑지" localSheetId="42" hidden="1">{#N/A,#N/A,FALSE,"전력간선"}</definedName>
    <definedName name="내역서갑지" hidden="1">{#N/A,#N/A,FALSE,"전력간선"}</definedName>
    <definedName name="내역서갑지1" localSheetId="38" hidden="1">{#N/A,#N/A,FALSE,"전력간선"}</definedName>
    <definedName name="내역서갑지1" localSheetId="14" hidden="1">{#N/A,#N/A,FALSE,"전력간선"}</definedName>
    <definedName name="내역서갑지1" localSheetId="4" hidden="1">{#N/A,#N/A,FALSE,"전력간선"}</definedName>
    <definedName name="내역서갑지1" localSheetId="13" hidden="1">{#N/A,#N/A,FALSE,"전력간선"}</definedName>
    <definedName name="내역서갑지1" localSheetId="28" hidden="1">{#N/A,#N/A,FALSE,"전력간선"}</definedName>
    <definedName name="내역서갑지1" localSheetId="34" hidden="1">{#N/A,#N/A,FALSE,"전력간선"}</definedName>
    <definedName name="내역서갑지1" localSheetId="35" hidden="1">{#N/A,#N/A,FALSE,"전력간선"}</definedName>
    <definedName name="내역서갑지1" localSheetId="25" hidden="1">{#N/A,#N/A,FALSE,"전력간선"}</definedName>
    <definedName name="내역서갑지1" localSheetId="41" hidden="1">{#N/A,#N/A,FALSE,"전력간선"}</definedName>
    <definedName name="내역서갑지1" localSheetId="26" hidden="1">{#N/A,#N/A,FALSE,"전력간선"}</definedName>
    <definedName name="내역서갑지1" localSheetId="45" hidden="1">{#N/A,#N/A,FALSE,"전력간선"}</definedName>
    <definedName name="내역서갑지1" localSheetId="50" hidden="1">{#N/A,#N/A,FALSE,"전력간선"}</definedName>
    <definedName name="내역서갑지1" localSheetId="29" hidden="1">{#N/A,#N/A,FALSE,"전력간선"}</definedName>
    <definedName name="내역서갑지1" localSheetId="42" hidden="1">{#N/A,#N/A,FALSE,"전력간선"}</definedName>
    <definedName name="내역서갑지1" hidden="1">{#N/A,#N/A,FALSE,"전력간선"}</definedName>
    <definedName name="내역서갑지2" localSheetId="38" hidden="1">{#N/A,#N/A,FALSE,"전력간선"}</definedName>
    <definedName name="내역서갑지2" localSheetId="14" hidden="1">{#N/A,#N/A,FALSE,"전력간선"}</definedName>
    <definedName name="내역서갑지2" localSheetId="4" hidden="1">{#N/A,#N/A,FALSE,"전력간선"}</definedName>
    <definedName name="내역서갑지2" localSheetId="13" hidden="1">{#N/A,#N/A,FALSE,"전력간선"}</definedName>
    <definedName name="내역서갑지2" localSheetId="28" hidden="1">{#N/A,#N/A,FALSE,"전력간선"}</definedName>
    <definedName name="내역서갑지2" localSheetId="34" hidden="1">{#N/A,#N/A,FALSE,"전력간선"}</definedName>
    <definedName name="내역서갑지2" localSheetId="35" hidden="1">{#N/A,#N/A,FALSE,"전력간선"}</definedName>
    <definedName name="내역서갑지2" localSheetId="25" hidden="1">{#N/A,#N/A,FALSE,"전력간선"}</definedName>
    <definedName name="내역서갑지2" localSheetId="41" hidden="1">{#N/A,#N/A,FALSE,"전력간선"}</definedName>
    <definedName name="내역서갑지2" localSheetId="26" hidden="1">{#N/A,#N/A,FALSE,"전력간선"}</definedName>
    <definedName name="내역서갑지2" localSheetId="45" hidden="1">{#N/A,#N/A,FALSE,"전력간선"}</definedName>
    <definedName name="내역서갑지2" localSheetId="50" hidden="1">{#N/A,#N/A,FALSE,"전력간선"}</definedName>
    <definedName name="내역서갑지2" localSheetId="29" hidden="1">{#N/A,#N/A,FALSE,"전력간선"}</definedName>
    <definedName name="내역서갑지2" localSheetId="42" hidden="1">{#N/A,#N/A,FALSE,"전력간선"}</definedName>
    <definedName name="내역서갑지2" hidden="1">{#N/A,#N/A,FALSE,"전력간선"}</definedName>
    <definedName name="내역서갑지3" localSheetId="38" hidden="1">{#N/A,#N/A,FALSE,"전력간선"}</definedName>
    <definedName name="내역서갑지3" localSheetId="14" hidden="1">{#N/A,#N/A,FALSE,"전력간선"}</definedName>
    <definedName name="내역서갑지3" localSheetId="4" hidden="1">{#N/A,#N/A,FALSE,"전력간선"}</definedName>
    <definedName name="내역서갑지3" localSheetId="13" hidden="1">{#N/A,#N/A,FALSE,"전력간선"}</definedName>
    <definedName name="내역서갑지3" localSheetId="28" hidden="1">{#N/A,#N/A,FALSE,"전력간선"}</definedName>
    <definedName name="내역서갑지3" localSheetId="34" hidden="1">{#N/A,#N/A,FALSE,"전력간선"}</definedName>
    <definedName name="내역서갑지3" localSheetId="35" hidden="1">{#N/A,#N/A,FALSE,"전력간선"}</definedName>
    <definedName name="내역서갑지3" localSheetId="25" hidden="1">{#N/A,#N/A,FALSE,"전력간선"}</definedName>
    <definedName name="내역서갑지3" localSheetId="41" hidden="1">{#N/A,#N/A,FALSE,"전력간선"}</definedName>
    <definedName name="내역서갑지3" localSheetId="26" hidden="1">{#N/A,#N/A,FALSE,"전력간선"}</definedName>
    <definedName name="내역서갑지3" localSheetId="45" hidden="1">{#N/A,#N/A,FALSE,"전력간선"}</definedName>
    <definedName name="내역서갑지3" localSheetId="50" hidden="1">{#N/A,#N/A,FALSE,"전력간선"}</definedName>
    <definedName name="내역서갑지3" localSheetId="29" hidden="1">{#N/A,#N/A,FALSE,"전력간선"}</definedName>
    <definedName name="내역서갑지3" localSheetId="42" hidden="1">{#N/A,#N/A,FALSE,"전력간선"}</definedName>
    <definedName name="내역서갑지3" hidden="1">{#N/A,#N/A,FALSE,"전력간선"}</definedName>
    <definedName name="내역서갑지4" localSheetId="38" hidden="1">{#N/A,#N/A,FALSE,"전력간선"}</definedName>
    <definedName name="내역서갑지4" localSheetId="14" hidden="1">{#N/A,#N/A,FALSE,"전력간선"}</definedName>
    <definedName name="내역서갑지4" localSheetId="4" hidden="1">{#N/A,#N/A,FALSE,"전력간선"}</definedName>
    <definedName name="내역서갑지4" localSheetId="13" hidden="1">{#N/A,#N/A,FALSE,"전력간선"}</definedName>
    <definedName name="내역서갑지4" localSheetId="28" hidden="1">{#N/A,#N/A,FALSE,"전력간선"}</definedName>
    <definedName name="내역서갑지4" localSheetId="34" hidden="1">{#N/A,#N/A,FALSE,"전력간선"}</definedName>
    <definedName name="내역서갑지4" localSheetId="35" hidden="1">{#N/A,#N/A,FALSE,"전력간선"}</definedName>
    <definedName name="내역서갑지4" localSheetId="25" hidden="1">{#N/A,#N/A,FALSE,"전력간선"}</definedName>
    <definedName name="내역서갑지4" localSheetId="41" hidden="1">{#N/A,#N/A,FALSE,"전력간선"}</definedName>
    <definedName name="내역서갑지4" localSheetId="26" hidden="1">{#N/A,#N/A,FALSE,"전력간선"}</definedName>
    <definedName name="내역서갑지4" localSheetId="45" hidden="1">{#N/A,#N/A,FALSE,"전력간선"}</definedName>
    <definedName name="내역서갑지4" localSheetId="50" hidden="1">{#N/A,#N/A,FALSE,"전력간선"}</definedName>
    <definedName name="내역서갑지4" localSheetId="29" hidden="1">{#N/A,#N/A,FALSE,"전력간선"}</definedName>
    <definedName name="내역서갑지4" localSheetId="42" hidden="1">{#N/A,#N/A,FALSE,"전력간선"}</definedName>
    <definedName name="내역서갑지4" hidden="1">{#N/A,#N/A,FALSE,"전력간선"}</definedName>
    <definedName name="내역서갑지5" localSheetId="38" hidden="1">{#N/A,#N/A,FALSE,"전력간선"}</definedName>
    <definedName name="내역서갑지5" localSheetId="14" hidden="1">{#N/A,#N/A,FALSE,"전력간선"}</definedName>
    <definedName name="내역서갑지5" localSheetId="4" hidden="1">{#N/A,#N/A,FALSE,"전력간선"}</definedName>
    <definedName name="내역서갑지5" localSheetId="13" hidden="1">{#N/A,#N/A,FALSE,"전력간선"}</definedName>
    <definedName name="내역서갑지5" localSheetId="28" hidden="1">{#N/A,#N/A,FALSE,"전력간선"}</definedName>
    <definedName name="내역서갑지5" localSheetId="34" hidden="1">{#N/A,#N/A,FALSE,"전력간선"}</definedName>
    <definedName name="내역서갑지5" localSheetId="35" hidden="1">{#N/A,#N/A,FALSE,"전력간선"}</definedName>
    <definedName name="내역서갑지5" localSheetId="25" hidden="1">{#N/A,#N/A,FALSE,"전력간선"}</definedName>
    <definedName name="내역서갑지5" localSheetId="41" hidden="1">{#N/A,#N/A,FALSE,"전력간선"}</definedName>
    <definedName name="내역서갑지5" localSheetId="26" hidden="1">{#N/A,#N/A,FALSE,"전력간선"}</definedName>
    <definedName name="내역서갑지5" localSheetId="45" hidden="1">{#N/A,#N/A,FALSE,"전력간선"}</definedName>
    <definedName name="내역서갑지5" localSheetId="50" hidden="1">{#N/A,#N/A,FALSE,"전력간선"}</definedName>
    <definedName name="내역서갑지5" localSheetId="29" hidden="1">{#N/A,#N/A,FALSE,"전력간선"}</definedName>
    <definedName name="내역서갑지5" localSheetId="42" hidden="1">{#N/A,#N/A,FALSE,"전력간선"}</definedName>
    <definedName name="내역서갑지5" hidden="1">{#N/A,#N/A,FALSE,"전력간선"}</definedName>
    <definedName name="내역서갑지6" localSheetId="38" hidden="1">{#N/A,#N/A,FALSE,"전력간선"}</definedName>
    <definedName name="내역서갑지6" localSheetId="14" hidden="1">{#N/A,#N/A,FALSE,"전력간선"}</definedName>
    <definedName name="내역서갑지6" localSheetId="4" hidden="1">{#N/A,#N/A,FALSE,"전력간선"}</definedName>
    <definedName name="내역서갑지6" localSheetId="13" hidden="1">{#N/A,#N/A,FALSE,"전력간선"}</definedName>
    <definedName name="내역서갑지6" localSheetId="28" hidden="1">{#N/A,#N/A,FALSE,"전력간선"}</definedName>
    <definedName name="내역서갑지6" localSheetId="34" hidden="1">{#N/A,#N/A,FALSE,"전력간선"}</definedName>
    <definedName name="내역서갑지6" localSheetId="35" hidden="1">{#N/A,#N/A,FALSE,"전력간선"}</definedName>
    <definedName name="내역서갑지6" localSheetId="25" hidden="1">{#N/A,#N/A,FALSE,"전력간선"}</definedName>
    <definedName name="내역서갑지6" localSheetId="41" hidden="1">{#N/A,#N/A,FALSE,"전력간선"}</definedName>
    <definedName name="내역서갑지6" localSheetId="26" hidden="1">{#N/A,#N/A,FALSE,"전력간선"}</definedName>
    <definedName name="내역서갑지6" localSheetId="45" hidden="1">{#N/A,#N/A,FALSE,"전력간선"}</definedName>
    <definedName name="내역서갑지6" localSheetId="50" hidden="1">{#N/A,#N/A,FALSE,"전력간선"}</definedName>
    <definedName name="내역서갑지6" localSheetId="29" hidden="1">{#N/A,#N/A,FALSE,"전력간선"}</definedName>
    <definedName name="내역서갑지6" localSheetId="42" hidden="1">{#N/A,#N/A,FALSE,"전력간선"}</definedName>
    <definedName name="내역서갑지6" hidden="1">{#N/A,#N/A,FALSE,"전력간선"}</definedName>
    <definedName name="내역서갑지7" localSheetId="38" hidden="1">{#N/A,#N/A,FALSE,"전력간선"}</definedName>
    <definedName name="내역서갑지7" localSheetId="14" hidden="1">{#N/A,#N/A,FALSE,"전력간선"}</definedName>
    <definedName name="내역서갑지7" localSheetId="4" hidden="1">{#N/A,#N/A,FALSE,"전력간선"}</definedName>
    <definedName name="내역서갑지7" localSheetId="13" hidden="1">{#N/A,#N/A,FALSE,"전력간선"}</definedName>
    <definedName name="내역서갑지7" localSheetId="28" hidden="1">{#N/A,#N/A,FALSE,"전력간선"}</definedName>
    <definedName name="내역서갑지7" localSheetId="34" hidden="1">{#N/A,#N/A,FALSE,"전력간선"}</definedName>
    <definedName name="내역서갑지7" localSheetId="35" hidden="1">{#N/A,#N/A,FALSE,"전력간선"}</definedName>
    <definedName name="내역서갑지7" localSheetId="25" hidden="1">{#N/A,#N/A,FALSE,"전력간선"}</definedName>
    <definedName name="내역서갑지7" localSheetId="41" hidden="1">{#N/A,#N/A,FALSE,"전력간선"}</definedName>
    <definedName name="내역서갑지7" localSheetId="26" hidden="1">{#N/A,#N/A,FALSE,"전력간선"}</definedName>
    <definedName name="내역서갑지7" localSheetId="45" hidden="1">{#N/A,#N/A,FALSE,"전력간선"}</definedName>
    <definedName name="내역서갑지7" localSheetId="50" hidden="1">{#N/A,#N/A,FALSE,"전력간선"}</definedName>
    <definedName name="내역서갑지7" localSheetId="29" hidden="1">{#N/A,#N/A,FALSE,"전력간선"}</definedName>
    <definedName name="내역서갑지7" localSheetId="42" hidden="1">{#N/A,#N/A,FALSE,"전력간선"}</definedName>
    <definedName name="내역서갑지7" hidden="1">{#N/A,#N/A,FALSE,"전력간선"}</definedName>
    <definedName name="내역서갑지8" localSheetId="38" hidden="1">{#N/A,#N/A,FALSE,"전력간선"}</definedName>
    <definedName name="내역서갑지8" localSheetId="14" hidden="1">{#N/A,#N/A,FALSE,"전력간선"}</definedName>
    <definedName name="내역서갑지8" localSheetId="4" hidden="1">{#N/A,#N/A,FALSE,"전력간선"}</definedName>
    <definedName name="내역서갑지8" localSheetId="13" hidden="1">{#N/A,#N/A,FALSE,"전력간선"}</definedName>
    <definedName name="내역서갑지8" localSheetId="28" hidden="1">{#N/A,#N/A,FALSE,"전력간선"}</definedName>
    <definedName name="내역서갑지8" localSheetId="34" hidden="1">{#N/A,#N/A,FALSE,"전력간선"}</definedName>
    <definedName name="내역서갑지8" localSheetId="35" hidden="1">{#N/A,#N/A,FALSE,"전력간선"}</definedName>
    <definedName name="내역서갑지8" localSheetId="25" hidden="1">{#N/A,#N/A,FALSE,"전력간선"}</definedName>
    <definedName name="내역서갑지8" localSheetId="41" hidden="1">{#N/A,#N/A,FALSE,"전력간선"}</definedName>
    <definedName name="내역서갑지8" localSheetId="26" hidden="1">{#N/A,#N/A,FALSE,"전력간선"}</definedName>
    <definedName name="내역서갑지8" localSheetId="45" hidden="1">{#N/A,#N/A,FALSE,"전력간선"}</definedName>
    <definedName name="내역서갑지8" localSheetId="50" hidden="1">{#N/A,#N/A,FALSE,"전력간선"}</definedName>
    <definedName name="내역서갑지8" localSheetId="29" hidden="1">{#N/A,#N/A,FALSE,"전력간선"}</definedName>
    <definedName name="내역서갑지8" localSheetId="42" hidden="1">{#N/A,#N/A,FALSE,"전력간선"}</definedName>
    <definedName name="내역서갑지8" hidden="1">{#N/A,#N/A,FALSE,"전력간선"}</definedName>
    <definedName name="내역서갑지9" localSheetId="38" hidden="1">{#N/A,#N/A,FALSE,"전력간선"}</definedName>
    <definedName name="내역서갑지9" localSheetId="14" hidden="1">{#N/A,#N/A,FALSE,"전력간선"}</definedName>
    <definedName name="내역서갑지9" localSheetId="4" hidden="1">{#N/A,#N/A,FALSE,"전력간선"}</definedName>
    <definedName name="내역서갑지9" localSheetId="13" hidden="1">{#N/A,#N/A,FALSE,"전력간선"}</definedName>
    <definedName name="내역서갑지9" localSheetId="28" hidden="1">{#N/A,#N/A,FALSE,"전력간선"}</definedName>
    <definedName name="내역서갑지9" localSheetId="34" hidden="1">{#N/A,#N/A,FALSE,"전력간선"}</definedName>
    <definedName name="내역서갑지9" localSheetId="35" hidden="1">{#N/A,#N/A,FALSE,"전력간선"}</definedName>
    <definedName name="내역서갑지9" localSheetId="25" hidden="1">{#N/A,#N/A,FALSE,"전력간선"}</definedName>
    <definedName name="내역서갑지9" localSheetId="41" hidden="1">{#N/A,#N/A,FALSE,"전력간선"}</definedName>
    <definedName name="내역서갑지9" localSheetId="26" hidden="1">{#N/A,#N/A,FALSE,"전력간선"}</definedName>
    <definedName name="내역서갑지9" localSheetId="45" hidden="1">{#N/A,#N/A,FALSE,"전력간선"}</definedName>
    <definedName name="내역서갑지9" localSheetId="50" hidden="1">{#N/A,#N/A,FALSE,"전력간선"}</definedName>
    <definedName name="내역서갑지9" localSheetId="29" hidden="1">{#N/A,#N/A,FALSE,"전력간선"}</definedName>
    <definedName name="내역서갑지9" localSheetId="42" hidden="1">{#N/A,#N/A,FALSE,"전력간선"}</definedName>
    <definedName name="내역서갑지9" hidden="1">{#N/A,#N/A,FALSE,"전력간선"}</definedName>
    <definedName name="노무비금액" localSheetId="14">#REF!</definedName>
    <definedName name="노무비금액" localSheetId="4">#REF!</definedName>
    <definedName name="노무비금액" localSheetId="13">#REF!</definedName>
    <definedName name="노무비금액" localSheetId="28">#REF!</definedName>
    <definedName name="노무비금액" localSheetId="34">#REF!</definedName>
    <definedName name="노무비금액" localSheetId="35">#REF!</definedName>
    <definedName name="노무비금액" localSheetId="46">#REF!</definedName>
    <definedName name="노무비금액" localSheetId="40">#REF!</definedName>
    <definedName name="노무비금액" localSheetId="25">#REF!</definedName>
    <definedName name="노무비금액" localSheetId="26">#REF!</definedName>
    <definedName name="노무비금액" localSheetId="44">#REF!</definedName>
    <definedName name="노무비금액" localSheetId="50">#REF!</definedName>
    <definedName name="노무비금액" localSheetId="42">#REF!</definedName>
    <definedName name="노무비금액">#REF!</definedName>
    <definedName name="노무비단가" localSheetId="14">#REF!</definedName>
    <definedName name="노무비단가" localSheetId="4">#REF!</definedName>
    <definedName name="노무비단가" localSheetId="13">#REF!</definedName>
    <definedName name="노무비단가" localSheetId="28">#REF!</definedName>
    <definedName name="노무비단가" localSheetId="34">#REF!</definedName>
    <definedName name="노무비단가" localSheetId="35">#REF!</definedName>
    <definedName name="노무비단가" localSheetId="46">#REF!</definedName>
    <definedName name="노무비단가" localSheetId="40">#REF!</definedName>
    <definedName name="노무비단가" localSheetId="25">#REF!</definedName>
    <definedName name="노무비단가" localSheetId="26">#REF!</definedName>
    <definedName name="노무비단가" localSheetId="44">#REF!</definedName>
    <definedName name="노무비단가" localSheetId="50">#REF!</definedName>
    <definedName name="노무비단가" localSheetId="42">#REF!</definedName>
    <definedName name="노무비단가">#REF!</definedName>
    <definedName name="놀ㄴㄶㅎ" localSheetId="14" hidden="1">#REF!</definedName>
    <definedName name="놀ㄴㄶㅎ" localSheetId="4" hidden="1">#REF!</definedName>
    <definedName name="놀ㄴㄶㅎ" localSheetId="13" hidden="1">#REF!</definedName>
    <definedName name="놀ㄴㄶㅎ" localSheetId="28" hidden="1">#REF!</definedName>
    <definedName name="놀ㄴㄶㅎ" localSheetId="34" hidden="1">#REF!</definedName>
    <definedName name="놀ㄴㄶㅎ" localSheetId="35" hidden="1">#REF!</definedName>
    <definedName name="놀ㄴㄶㅎ" localSheetId="46" hidden="1">#REF!</definedName>
    <definedName name="놀ㄴㄶㅎ" localSheetId="40" hidden="1">#REF!</definedName>
    <definedName name="놀ㄴㄶㅎ" localSheetId="25" hidden="1">#REF!</definedName>
    <definedName name="놀ㄴㄶㅎ" localSheetId="41" hidden="1">#REF!</definedName>
    <definedName name="놀ㄴㄶㅎ" localSheetId="26" hidden="1">#REF!</definedName>
    <definedName name="놀ㄴㄶㅎ" localSheetId="44" hidden="1">#REF!</definedName>
    <definedName name="놀ㄴㄶㅎ" localSheetId="45" hidden="1">#REF!</definedName>
    <definedName name="놀ㄴㄶㅎ" localSheetId="29" hidden="1">#REF!</definedName>
    <definedName name="놀ㄴㄶㅎ" localSheetId="42" hidden="1">#REF!</definedName>
    <definedName name="놀ㄴㄶㅎ" hidden="1">#REF!</definedName>
    <definedName name="눈주목" localSheetId="14">#REF!</definedName>
    <definedName name="눈주목" localSheetId="4">#REF!</definedName>
    <definedName name="눈주목" localSheetId="13">#REF!</definedName>
    <definedName name="눈주목" localSheetId="28">#REF!</definedName>
    <definedName name="눈주목" localSheetId="34">#REF!</definedName>
    <definedName name="눈주목" localSheetId="35">#REF!</definedName>
    <definedName name="눈주목" localSheetId="46">#REF!</definedName>
    <definedName name="눈주목" localSheetId="40">#REF!</definedName>
    <definedName name="눈주목" localSheetId="25">#REF!</definedName>
    <definedName name="눈주목" localSheetId="26">#REF!</definedName>
    <definedName name="눈주목" localSheetId="44">#REF!</definedName>
    <definedName name="눈주목" localSheetId="42">#REF!</definedName>
    <definedName name="눈주목">#REF!</definedName>
    <definedName name="뉵ㅎㅅㄳㅁ" localSheetId="38" hidden="1">{#N/A,#N/A,FALSE,"혼합골재"}</definedName>
    <definedName name="뉵ㅎㅅㄳㅁ" localSheetId="14" hidden="1">{#N/A,#N/A,FALSE,"혼합골재"}</definedName>
    <definedName name="뉵ㅎㅅㄳㅁ" localSheetId="4" hidden="1">{#N/A,#N/A,FALSE,"혼합골재"}</definedName>
    <definedName name="뉵ㅎㅅㄳㅁ" localSheetId="13" hidden="1">{#N/A,#N/A,FALSE,"혼합골재"}</definedName>
    <definedName name="뉵ㅎㅅㄳㅁ" localSheetId="28" hidden="1">{#N/A,#N/A,FALSE,"혼합골재"}</definedName>
    <definedName name="뉵ㅎㅅㄳㅁ" localSheetId="34" hidden="1">{#N/A,#N/A,FALSE,"혼합골재"}</definedName>
    <definedName name="뉵ㅎㅅㄳㅁ" localSheetId="35" hidden="1">{#N/A,#N/A,FALSE,"혼합골재"}</definedName>
    <definedName name="뉵ㅎㅅㄳㅁ" localSheetId="25" hidden="1">{#N/A,#N/A,FALSE,"혼합골재"}</definedName>
    <definedName name="뉵ㅎㅅㄳㅁ" localSheetId="41" hidden="1">{#N/A,#N/A,FALSE,"혼합골재"}</definedName>
    <definedName name="뉵ㅎㅅㄳㅁ" localSheetId="26" hidden="1">{#N/A,#N/A,FALSE,"혼합골재"}</definedName>
    <definedName name="뉵ㅎㅅㄳㅁ" localSheetId="45" hidden="1">{#N/A,#N/A,FALSE,"혼합골재"}</definedName>
    <definedName name="뉵ㅎㅅㄳㅁ" localSheetId="50" hidden="1">{#N/A,#N/A,FALSE,"혼합골재"}</definedName>
    <definedName name="뉵ㅎㅅㄳㅁ" localSheetId="29" hidden="1">{#N/A,#N/A,FALSE,"혼합골재"}</definedName>
    <definedName name="뉵ㅎㅅㄳㅁ" localSheetId="42" hidden="1">{#N/A,#N/A,FALSE,"혼합골재"}</definedName>
    <definedName name="뉵ㅎㅅㄳㅁ" hidden="1">{#N/A,#N/A,FALSE,"혼합골재"}</definedName>
    <definedName name="느티나무" localSheetId="14">#REF!</definedName>
    <definedName name="느티나무" localSheetId="4">#REF!</definedName>
    <definedName name="느티나무" localSheetId="13">#REF!</definedName>
    <definedName name="느티나무" localSheetId="28">#REF!</definedName>
    <definedName name="느티나무" localSheetId="34">#REF!</definedName>
    <definedName name="느티나무" localSheetId="35">#REF!</definedName>
    <definedName name="느티나무" localSheetId="46">#REF!</definedName>
    <definedName name="느티나무" localSheetId="40">#REF!</definedName>
    <definedName name="느티나무" localSheetId="25">#REF!</definedName>
    <definedName name="느티나무" localSheetId="26">#REF!</definedName>
    <definedName name="느티나무" localSheetId="44">#REF!</definedName>
    <definedName name="느티나무" localSheetId="50">#REF!</definedName>
    <definedName name="느티나무" localSheetId="42">#REF!</definedName>
    <definedName name="느티나무">#REF!</definedName>
    <definedName name="ㄶㄹ" localSheetId="14" hidden="1">#REF!</definedName>
    <definedName name="ㄶㄹ" localSheetId="4" hidden="1">#REF!</definedName>
    <definedName name="ㄶㄹ" localSheetId="13" hidden="1">#REF!</definedName>
    <definedName name="ㄶㄹ" localSheetId="28" hidden="1">#REF!</definedName>
    <definedName name="ㄶㄹ" localSheetId="34" hidden="1">#REF!</definedName>
    <definedName name="ㄶㄹ" localSheetId="35" hidden="1">#REF!</definedName>
    <definedName name="ㄶㄹ" localSheetId="46" hidden="1">#REF!</definedName>
    <definedName name="ㄶㄹ" localSheetId="40" hidden="1">#REF!</definedName>
    <definedName name="ㄶㄹ" localSheetId="25" hidden="1">#REF!</definedName>
    <definedName name="ㄶㄹ" localSheetId="41" hidden="1">#REF!</definedName>
    <definedName name="ㄶㄹ" localSheetId="26" hidden="1">#REF!</definedName>
    <definedName name="ㄶㄹ" localSheetId="44" hidden="1">#REF!</definedName>
    <definedName name="ㄶㄹ" localSheetId="45" hidden="1">#REF!</definedName>
    <definedName name="ㄶㄹ" localSheetId="29" hidden="1">#REF!</definedName>
    <definedName name="ㄶㄹ" localSheetId="42" hidden="1">#REF!</definedName>
    <definedName name="ㄶㄹ" hidden="1">#REF!</definedName>
    <definedName name="ㄶㅇㅀ" localSheetId="14" hidden="1">#REF!</definedName>
    <definedName name="ㄶㅇㅀ" localSheetId="4" hidden="1">#REF!</definedName>
    <definedName name="ㄶㅇㅀ" localSheetId="13" hidden="1">#REF!</definedName>
    <definedName name="ㄶㅇㅀ" localSheetId="28" hidden="1">#REF!</definedName>
    <definedName name="ㄶㅇㅀ" localSheetId="34" hidden="1">#REF!</definedName>
    <definedName name="ㄶㅇㅀ" localSheetId="35" hidden="1">#REF!</definedName>
    <definedName name="ㄶㅇㅀ" localSheetId="46" hidden="1">#REF!</definedName>
    <definedName name="ㄶㅇㅀ" localSheetId="40" hidden="1">#REF!</definedName>
    <definedName name="ㄶㅇㅀ" localSheetId="25" hidden="1">#REF!</definedName>
    <definedName name="ㄶㅇㅀ" localSheetId="41" hidden="1">#REF!</definedName>
    <definedName name="ㄶㅇㅀ" localSheetId="26" hidden="1">#REF!</definedName>
    <definedName name="ㄶㅇㅀ" localSheetId="44" hidden="1">#REF!</definedName>
    <definedName name="ㄶㅇㅀ" localSheetId="45" hidden="1">#REF!</definedName>
    <definedName name="ㄶㅇㅀ" localSheetId="29" hidden="1">#REF!</definedName>
    <definedName name="ㄶㅇㅀ" localSheetId="42" hidden="1">#REF!</definedName>
    <definedName name="ㄶㅇㅀ" hidden="1">#REF!</definedName>
    <definedName name="ㄷ" localSheetId="25">[34]배수공!$CS$18</definedName>
    <definedName name="ㄷ" localSheetId="26">[40]배수공!$CS$18</definedName>
    <definedName name="ㄷ" localSheetId="2">[34]배수공!$CS$18</definedName>
    <definedName name="ㄷ" localSheetId="50">[36]배수공!$CS$18</definedName>
    <definedName name="ㄷ" localSheetId="43">[37]배수공!$CS$18</definedName>
    <definedName name="ㄷ">[37]배수공!$CS$18</definedName>
    <definedName name="ㄷ3" localSheetId="14">#REF!</definedName>
    <definedName name="ㄷ3" localSheetId="4">#REF!</definedName>
    <definedName name="ㄷ3" localSheetId="13">#REF!</definedName>
    <definedName name="ㄷ3" localSheetId="34">#REF!</definedName>
    <definedName name="ㄷ3" localSheetId="35">#REF!</definedName>
    <definedName name="ㄷ3" localSheetId="46">#REF!</definedName>
    <definedName name="ㄷ3" localSheetId="40">#REF!</definedName>
    <definedName name="ㄷ3" localSheetId="25">#REF!</definedName>
    <definedName name="ㄷ3" localSheetId="26">#REF!</definedName>
    <definedName name="ㄷ3" localSheetId="44">#REF!</definedName>
    <definedName name="ㄷ3" localSheetId="50">#REF!</definedName>
    <definedName name="ㄷ3" localSheetId="43">#REF!</definedName>
    <definedName name="ㄷ3" localSheetId="42">#REF!</definedName>
    <definedName name="ㄷ3">#REF!</definedName>
    <definedName name="ㄷㄱㄱㅈㅍㄷ" localSheetId="38" hidden="1">{#N/A,#N/A,FALSE,"골재소요량";#N/A,#N/A,FALSE,"골재소요량"}</definedName>
    <definedName name="ㄷㄱㄱㅈㅍㄷ" localSheetId="14" hidden="1">{#N/A,#N/A,FALSE,"골재소요량";#N/A,#N/A,FALSE,"골재소요량"}</definedName>
    <definedName name="ㄷㄱㄱㅈㅍㄷ" localSheetId="4" hidden="1">{#N/A,#N/A,FALSE,"골재소요량";#N/A,#N/A,FALSE,"골재소요량"}</definedName>
    <definedName name="ㄷㄱㄱㅈㅍㄷ" localSheetId="13" hidden="1">{#N/A,#N/A,FALSE,"골재소요량";#N/A,#N/A,FALSE,"골재소요량"}</definedName>
    <definedName name="ㄷㄱㄱㅈㅍㄷ" localSheetId="28" hidden="1">{#N/A,#N/A,FALSE,"골재소요량";#N/A,#N/A,FALSE,"골재소요량"}</definedName>
    <definedName name="ㄷㄱㄱㅈㅍㄷ" localSheetId="34" hidden="1">{#N/A,#N/A,FALSE,"골재소요량";#N/A,#N/A,FALSE,"골재소요량"}</definedName>
    <definedName name="ㄷㄱㄱㅈㅍㄷ" localSheetId="35" hidden="1">{#N/A,#N/A,FALSE,"골재소요량";#N/A,#N/A,FALSE,"골재소요량"}</definedName>
    <definedName name="ㄷㄱㄱㅈㅍㄷ" localSheetId="25" hidden="1">{#N/A,#N/A,FALSE,"골재소요량";#N/A,#N/A,FALSE,"골재소요량"}</definedName>
    <definedName name="ㄷㄱㄱㅈㅍㄷ" localSheetId="41" hidden="1">{#N/A,#N/A,FALSE,"골재소요량";#N/A,#N/A,FALSE,"골재소요량"}</definedName>
    <definedName name="ㄷㄱㄱㅈㅍㄷ" localSheetId="26" hidden="1">{#N/A,#N/A,FALSE,"골재소요량";#N/A,#N/A,FALSE,"골재소요량"}</definedName>
    <definedName name="ㄷㄱㄱㅈㅍㄷ" localSheetId="45" hidden="1">{#N/A,#N/A,FALSE,"골재소요량";#N/A,#N/A,FALSE,"골재소요량"}</definedName>
    <definedName name="ㄷㄱㄱㅈㅍㄷ" localSheetId="50" hidden="1">{#N/A,#N/A,FALSE,"골재소요량";#N/A,#N/A,FALSE,"골재소요량"}</definedName>
    <definedName name="ㄷㄱㄱㅈㅍㄷ" localSheetId="29" hidden="1">{#N/A,#N/A,FALSE,"골재소요량";#N/A,#N/A,FALSE,"골재소요량"}</definedName>
    <definedName name="ㄷㄱㄱㅈㅍㄷ" localSheetId="42" hidden="1">{#N/A,#N/A,FALSE,"골재소요량";#N/A,#N/A,FALSE,"골재소요량"}</definedName>
    <definedName name="ㄷㄱㄱㅈㅍㄷ" hidden="1">{#N/A,#N/A,FALSE,"골재소요량";#N/A,#N/A,FALSE,"골재소요량"}</definedName>
    <definedName name="ㄷㄱㄴㄴㅁ" localSheetId="38" hidden="1">{#N/A,#N/A,FALSE,"단가표지"}</definedName>
    <definedName name="ㄷㄱㄴㄴㅁ" localSheetId="14" hidden="1">{#N/A,#N/A,FALSE,"단가표지"}</definedName>
    <definedName name="ㄷㄱㄴㄴㅁ" localSheetId="4" hidden="1">{#N/A,#N/A,FALSE,"단가표지"}</definedName>
    <definedName name="ㄷㄱㄴㄴㅁ" localSheetId="13" hidden="1">{#N/A,#N/A,FALSE,"단가표지"}</definedName>
    <definedName name="ㄷㄱㄴㄴㅁ" localSheetId="28" hidden="1">{#N/A,#N/A,FALSE,"단가표지"}</definedName>
    <definedName name="ㄷㄱㄴㄴㅁ" localSheetId="34" hidden="1">{#N/A,#N/A,FALSE,"단가표지"}</definedName>
    <definedName name="ㄷㄱㄴㄴㅁ" localSheetId="35" hidden="1">{#N/A,#N/A,FALSE,"단가표지"}</definedName>
    <definedName name="ㄷㄱㄴㄴㅁ" localSheetId="25" hidden="1">{#N/A,#N/A,FALSE,"단가표지"}</definedName>
    <definedName name="ㄷㄱㄴㄴㅁ" localSheetId="41" hidden="1">{#N/A,#N/A,FALSE,"단가표지"}</definedName>
    <definedName name="ㄷㄱㄴㄴㅁ" localSheetId="26" hidden="1">{#N/A,#N/A,FALSE,"단가표지"}</definedName>
    <definedName name="ㄷㄱㄴㄴㅁ" localSheetId="45" hidden="1">{#N/A,#N/A,FALSE,"단가표지"}</definedName>
    <definedName name="ㄷㄱㄴㄴㅁ" localSheetId="50" hidden="1">{#N/A,#N/A,FALSE,"단가표지"}</definedName>
    <definedName name="ㄷㄱㄴㄴㅁ" localSheetId="29" hidden="1">{#N/A,#N/A,FALSE,"단가표지"}</definedName>
    <definedName name="ㄷㄱㄴㄴㅁ" localSheetId="42" hidden="1">{#N/A,#N/A,FALSE,"단가표지"}</definedName>
    <definedName name="ㄷㄱㄴㄴㅁ" hidden="1">{#N/A,#N/A,FALSE,"단가표지"}</definedName>
    <definedName name="ㄷㄱㅈㄱㅂㅈㄷ" localSheetId="14" hidden="1">#REF!</definedName>
    <definedName name="ㄷㄱㅈㄱㅂㅈㄷ" localSheetId="4" hidden="1">#REF!</definedName>
    <definedName name="ㄷㄱㅈㄱㅂㅈㄷ" localSheetId="13" hidden="1">#REF!</definedName>
    <definedName name="ㄷㄱㅈㄱㅂㅈㄷ" localSheetId="28" hidden="1">#REF!</definedName>
    <definedName name="ㄷㄱㅈㄱㅂㅈㄷ" localSheetId="34" hidden="1">#REF!</definedName>
    <definedName name="ㄷㄱㅈㄱㅂㅈㄷ" localSheetId="35" hidden="1">#REF!</definedName>
    <definedName name="ㄷㄱㅈㄱㅂㅈㄷ" localSheetId="46" hidden="1">#REF!</definedName>
    <definedName name="ㄷㄱㅈㄱㅂㅈㄷ" localSheetId="40" hidden="1">#REF!</definedName>
    <definedName name="ㄷㄱㅈㄱㅂㅈㄷ" localSheetId="25" hidden="1">#REF!</definedName>
    <definedName name="ㄷㄱㅈㄱㅂㅈㄷ" localSheetId="41" hidden="1">#REF!</definedName>
    <definedName name="ㄷㄱㅈㄱㅂㅈㄷ" localSheetId="26" hidden="1">#REF!</definedName>
    <definedName name="ㄷㄱㅈㄱㅂㅈㄷ" localSheetId="44" hidden="1">#REF!</definedName>
    <definedName name="ㄷㄱㅈㄱㅂㅈㄷ" localSheetId="45" hidden="1">#REF!</definedName>
    <definedName name="ㄷㄱㅈㄱㅂㅈㄷ" localSheetId="29" hidden="1">#REF!</definedName>
    <definedName name="ㄷㄱㅈㄱㅂㅈㄷ" localSheetId="42" hidden="1">#REF!</definedName>
    <definedName name="ㄷㄱㅈㄱㅂㅈㄷ" hidden="1">#REF!</definedName>
    <definedName name="ㄷㄱㅈㅍ" localSheetId="38" hidden="1">{#N/A,#N/A,FALSE,"표지목차"}</definedName>
    <definedName name="ㄷㄱㅈㅍ" localSheetId="14" hidden="1">{#N/A,#N/A,FALSE,"표지목차"}</definedName>
    <definedName name="ㄷㄱㅈㅍ" localSheetId="4" hidden="1">{#N/A,#N/A,FALSE,"표지목차"}</definedName>
    <definedName name="ㄷㄱㅈㅍ" localSheetId="13" hidden="1">{#N/A,#N/A,FALSE,"표지목차"}</definedName>
    <definedName name="ㄷㄱㅈㅍ" localSheetId="28" hidden="1">{#N/A,#N/A,FALSE,"표지목차"}</definedName>
    <definedName name="ㄷㄱㅈㅍ" localSheetId="34" hidden="1">{#N/A,#N/A,FALSE,"표지목차"}</definedName>
    <definedName name="ㄷㄱㅈㅍ" localSheetId="35" hidden="1">{#N/A,#N/A,FALSE,"표지목차"}</definedName>
    <definedName name="ㄷㄱㅈㅍ" localSheetId="25" hidden="1">{#N/A,#N/A,FALSE,"표지목차"}</definedName>
    <definedName name="ㄷㄱㅈㅍ" localSheetId="41" hidden="1">{#N/A,#N/A,FALSE,"표지목차"}</definedName>
    <definedName name="ㄷㄱㅈㅍ" localSheetId="26" hidden="1">{#N/A,#N/A,FALSE,"표지목차"}</definedName>
    <definedName name="ㄷㄱㅈㅍ" localSheetId="45" hidden="1">{#N/A,#N/A,FALSE,"표지목차"}</definedName>
    <definedName name="ㄷㄱㅈㅍ" localSheetId="50" hidden="1">{#N/A,#N/A,FALSE,"표지목차"}</definedName>
    <definedName name="ㄷㄱㅈㅍ" localSheetId="29" hidden="1">{#N/A,#N/A,FALSE,"표지목차"}</definedName>
    <definedName name="ㄷㄱㅈㅍ" localSheetId="42" hidden="1">{#N/A,#N/A,FALSE,"표지목차"}</definedName>
    <definedName name="ㄷㄱㅈㅍ" hidden="1">{#N/A,#N/A,FALSE,"표지목차"}</definedName>
    <definedName name="ㄷㄱㅍㄷㄱ뮤" localSheetId="38" hidden="1">{#N/A,#N/A,FALSE,"2~8번"}</definedName>
    <definedName name="ㄷㄱㅍㄷㄱ뮤" localSheetId="14" hidden="1">{#N/A,#N/A,FALSE,"2~8번"}</definedName>
    <definedName name="ㄷㄱㅍㄷㄱ뮤" localSheetId="4" hidden="1">{#N/A,#N/A,FALSE,"2~8번"}</definedName>
    <definedName name="ㄷㄱㅍㄷㄱ뮤" localSheetId="13" hidden="1">{#N/A,#N/A,FALSE,"2~8번"}</definedName>
    <definedName name="ㄷㄱㅍㄷㄱ뮤" localSheetId="28" hidden="1">{#N/A,#N/A,FALSE,"2~8번"}</definedName>
    <definedName name="ㄷㄱㅍㄷㄱ뮤" localSheetId="34" hidden="1">{#N/A,#N/A,FALSE,"2~8번"}</definedName>
    <definedName name="ㄷㄱㅍㄷㄱ뮤" localSheetId="35" hidden="1">{#N/A,#N/A,FALSE,"2~8번"}</definedName>
    <definedName name="ㄷㄱㅍㄷㄱ뮤" localSheetId="25" hidden="1">{#N/A,#N/A,FALSE,"2~8번"}</definedName>
    <definedName name="ㄷㄱㅍㄷㄱ뮤" localSheetId="41" hidden="1">{#N/A,#N/A,FALSE,"2~8번"}</definedName>
    <definedName name="ㄷㄱㅍㄷㄱ뮤" localSheetId="26" hidden="1">{#N/A,#N/A,FALSE,"2~8번"}</definedName>
    <definedName name="ㄷㄱㅍㄷㄱ뮤" localSheetId="45" hidden="1">{#N/A,#N/A,FALSE,"2~8번"}</definedName>
    <definedName name="ㄷㄱㅍㄷㄱ뮤" localSheetId="50" hidden="1">{#N/A,#N/A,FALSE,"2~8번"}</definedName>
    <definedName name="ㄷㄱㅍㄷㄱ뮤" localSheetId="29" hidden="1">{#N/A,#N/A,FALSE,"2~8번"}</definedName>
    <definedName name="ㄷㄱㅍㄷㄱ뮤" localSheetId="42" hidden="1">{#N/A,#N/A,FALSE,"2~8번"}</definedName>
    <definedName name="ㄷㄱㅍㄷㄱ뮤" hidden="1">{#N/A,#N/A,FALSE,"2~8번"}</definedName>
    <definedName name="ㄷㄱㅍㅁㄷㄱ" localSheetId="38" hidden="1">{#N/A,#N/A,FALSE,"골재소요량";#N/A,#N/A,FALSE,"골재소요량"}</definedName>
    <definedName name="ㄷㄱㅍㅁㄷㄱ" localSheetId="14" hidden="1">{#N/A,#N/A,FALSE,"골재소요량";#N/A,#N/A,FALSE,"골재소요량"}</definedName>
    <definedName name="ㄷㄱㅍㅁㄷㄱ" localSheetId="4" hidden="1">{#N/A,#N/A,FALSE,"골재소요량";#N/A,#N/A,FALSE,"골재소요량"}</definedName>
    <definedName name="ㄷㄱㅍㅁㄷㄱ" localSheetId="13" hidden="1">{#N/A,#N/A,FALSE,"골재소요량";#N/A,#N/A,FALSE,"골재소요량"}</definedName>
    <definedName name="ㄷㄱㅍㅁㄷㄱ" localSheetId="28" hidden="1">{#N/A,#N/A,FALSE,"골재소요량";#N/A,#N/A,FALSE,"골재소요량"}</definedName>
    <definedName name="ㄷㄱㅍㅁㄷㄱ" localSheetId="34" hidden="1">{#N/A,#N/A,FALSE,"골재소요량";#N/A,#N/A,FALSE,"골재소요량"}</definedName>
    <definedName name="ㄷㄱㅍㅁㄷㄱ" localSheetId="35" hidden="1">{#N/A,#N/A,FALSE,"골재소요량";#N/A,#N/A,FALSE,"골재소요량"}</definedName>
    <definedName name="ㄷㄱㅍㅁㄷㄱ" localSheetId="25" hidden="1">{#N/A,#N/A,FALSE,"골재소요량";#N/A,#N/A,FALSE,"골재소요량"}</definedName>
    <definedName name="ㄷㄱㅍㅁㄷㄱ" localSheetId="41" hidden="1">{#N/A,#N/A,FALSE,"골재소요량";#N/A,#N/A,FALSE,"골재소요량"}</definedName>
    <definedName name="ㄷㄱㅍㅁㄷㄱ" localSheetId="26" hidden="1">{#N/A,#N/A,FALSE,"골재소요량";#N/A,#N/A,FALSE,"골재소요량"}</definedName>
    <definedName name="ㄷㄱㅍㅁㄷㄱ" localSheetId="45" hidden="1">{#N/A,#N/A,FALSE,"골재소요량";#N/A,#N/A,FALSE,"골재소요량"}</definedName>
    <definedName name="ㄷㄱㅍㅁㄷㄱ" localSheetId="50" hidden="1">{#N/A,#N/A,FALSE,"골재소요량";#N/A,#N/A,FALSE,"골재소요량"}</definedName>
    <definedName name="ㄷㄱㅍㅁㄷㄱ" localSheetId="29" hidden="1">{#N/A,#N/A,FALSE,"골재소요량";#N/A,#N/A,FALSE,"골재소요량"}</definedName>
    <definedName name="ㄷㄱㅍㅁㄷㄱ" localSheetId="42" hidden="1">{#N/A,#N/A,FALSE,"골재소요량";#N/A,#N/A,FALSE,"골재소요량"}</definedName>
    <definedName name="ㄷㄱㅍㅁㄷㄱ" hidden="1">{#N/A,#N/A,FALSE,"골재소요량";#N/A,#N/A,FALSE,"골재소요량"}</definedName>
    <definedName name="ㄷㄳㄷ" localSheetId="14" hidden="1">#REF!</definedName>
    <definedName name="ㄷㄳㄷ" localSheetId="4" hidden="1">#REF!</definedName>
    <definedName name="ㄷㄳㄷ" localSheetId="13" hidden="1">#REF!</definedName>
    <definedName name="ㄷㄳㄷ" localSheetId="28" hidden="1">#REF!</definedName>
    <definedName name="ㄷㄳㄷ" localSheetId="34" hidden="1">#REF!</definedName>
    <definedName name="ㄷㄳㄷ" localSheetId="35" hidden="1">#REF!</definedName>
    <definedName name="ㄷㄳㄷ" localSheetId="46" hidden="1">#REF!</definedName>
    <definedName name="ㄷㄳㄷ" localSheetId="40" hidden="1">#REF!</definedName>
    <definedName name="ㄷㄳㄷ" localSheetId="25" hidden="1">#REF!</definedName>
    <definedName name="ㄷㄳㄷ" localSheetId="41" hidden="1">#REF!</definedName>
    <definedName name="ㄷㄳㄷ" localSheetId="26" hidden="1">#REF!</definedName>
    <definedName name="ㄷㄳㄷ" localSheetId="44" hidden="1">#REF!</definedName>
    <definedName name="ㄷㄳㄷ" localSheetId="45" hidden="1">#REF!</definedName>
    <definedName name="ㄷㄳㄷ" localSheetId="29" hidden="1">#REF!</definedName>
    <definedName name="ㄷㄳㄷ" localSheetId="42" hidden="1">#REF!</definedName>
    <definedName name="ㄷㄳㄷ" hidden="1">#REF!</definedName>
    <definedName name="ㄷㄳㅈㄷㄳㄷㄳ" localSheetId="26">[46]포장공!#REF!</definedName>
    <definedName name="ㄷㄳㅈㄷㄳㄷㄳ">[46]포장공!#REF!</definedName>
    <definedName name="ㄷㄴㅁㄱㅇ" localSheetId="38" hidden="1">{#N/A,#N/A,FALSE,"골재소요량";#N/A,#N/A,FALSE,"골재소요량"}</definedName>
    <definedName name="ㄷㄴㅁㄱㅇ" localSheetId="14" hidden="1">{#N/A,#N/A,FALSE,"골재소요량";#N/A,#N/A,FALSE,"골재소요량"}</definedName>
    <definedName name="ㄷㄴㅁㄱㅇ" localSheetId="4" hidden="1">{#N/A,#N/A,FALSE,"골재소요량";#N/A,#N/A,FALSE,"골재소요량"}</definedName>
    <definedName name="ㄷㄴㅁㄱㅇ" localSheetId="13" hidden="1">{#N/A,#N/A,FALSE,"골재소요량";#N/A,#N/A,FALSE,"골재소요량"}</definedName>
    <definedName name="ㄷㄴㅁㄱㅇ" localSheetId="28" hidden="1">{#N/A,#N/A,FALSE,"골재소요량";#N/A,#N/A,FALSE,"골재소요량"}</definedName>
    <definedName name="ㄷㄴㅁㄱㅇ" localSheetId="34" hidden="1">{#N/A,#N/A,FALSE,"골재소요량";#N/A,#N/A,FALSE,"골재소요량"}</definedName>
    <definedName name="ㄷㄴㅁㄱㅇ" localSheetId="35" hidden="1">{#N/A,#N/A,FALSE,"골재소요량";#N/A,#N/A,FALSE,"골재소요량"}</definedName>
    <definedName name="ㄷㄴㅁㄱㅇ" localSheetId="25" hidden="1">{#N/A,#N/A,FALSE,"골재소요량";#N/A,#N/A,FALSE,"골재소요량"}</definedName>
    <definedName name="ㄷㄴㅁㄱㅇ" localSheetId="41" hidden="1">{#N/A,#N/A,FALSE,"골재소요량";#N/A,#N/A,FALSE,"골재소요량"}</definedName>
    <definedName name="ㄷㄴㅁㄱㅇ" localSheetId="26" hidden="1">{#N/A,#N/A,FALSE,"골재소요량";#N/A,#N/A,FALSE,"골재소요량"}</definedName>
    <definedName name="ㄷㄴㅁㄱㅇ" localSheetId="45" hidden="1">{#N/A,#N/A,FALSE,"골재소요량";#N/A,#N/A,FALSE,"골재소요량"}</definedName>
    <definedName name="ㄷㄴㅁㄱㅇ" localSheetId="50" hidden="1">{#N/A,#N/A,FALSE,"골재소요량";#N/A,#N/A,FALSE,"골재소요량"}</definedName>
    <definedName name="ㄷㄴㅁㄱㅇ" localSheetId="29" hidden="1">{#N/A,#N/A,FALSE,"골재소요량";#N/A,#N/A,FALSE,"골재소요량"}</definedName>
    <definedName name="ㄷㄴㅁㄱㅇ" localSheetId="42" hidden="1">{#N/A,#N/A,FALSE,"골재소요량";#N/A,#N/A,FALSE,"골재소요량"}</definedName>
    <definedName name="ㄷㄴㅁㄱㅇ" hidden="1">{#N/A,#N/A,FALSE,"골재소요량";#N/A,#N/A,FALSE,"골재소요량"}</definedName>
    <definedName name="ㄷㄷ" localSheetId="14">#REF!</definedName>
    <definedName name="ㄷㄷ" localSheetId="4">#REF!</definedName>
    <definedName name="ㄷㄷ" localSheetId="13">#REF!</definedName>
    <definedName name="ㄷㄷ" localSheetId="28">#REF!</definedName>
    <definedName name="ㄷㄷ" localSheetId="34">#REF!</definedName>
    <definedName name="ㄷㄷ" localSheetId="35">#REF!</definedName>
    <definedName name="ㄷㄷ" localSheetId="46">#REF!</definedName>
    <definedName name="ㄷㄷ" localSheetId="40">#REF!</definedName>
    <definedName name="ㄷㄷ" localSheetId="25">'[93]7급줄떼'!#REF!</definedName>
    <definedName name="ㄷㄷ" localSheetId="26">#REF!</definedName>
    <definedName name="ㄷㄷ" localSheetId="2">'[93]7급줄떼'!#REF!</definedName>
    <definedName name="ㄷㄷ" localSheetId="44">#REF!</definedName>
    <definedName name="ㄷㄷ" localSheetId="45">#REF!</definedName>
    <definedName name="ㄷㄷ" localSheetId="50">#REF!</definedName>
    <definedName name="ㄷㄷ" localSheetId="42">#REF!</definedName>
    <definedName name="ㄷㄷ">#REF!</definedName>
    <definedName name="ㄷㄷㄷㄷㄷ" localSheetId="14">#REF!</definedName>
    <definedName name="ㄷㄷㄷㄷㄷ" localSheetId="4">#REF!</definedName>
    <definedName name="ㄷㄷㄷㄷㄷ" localSheetId="13">#REF!</definedName>
    <definedName name="ㄷㄷㄷㄷㄷ" localSheetId="28">#REF!</definedName>
    <definedName name="ㄷㄷㄷㄷㄷ" localSheetId="34">#REF!</definedName>
    <definedName name="ㄷㄷㄷㄷㄷ" localSheetId="35">#REF!</definedName>
    <definedName name="ㄷㄷㄷㄷㄷ" localSheetId="46">#REF!</definedName>
    <definedName name="ㄷㄷㄷㄷㄷ" localSheetId="40">#REF!</definedName>
    <definedName name="ㄷㄷㄷㄷㄷ" localSheetId="25">#REF!</definedName>
    <definedName name="ㄷㄷㄷㄷㄷ" localSheetId="26">#REF!</definedName>
    <definedName name="ㄷㄷㄷㄷㄷ" localSheetId="44">#REF!</definedName>
    <definedName name="ㄷㄷㄷㄷㄷ" localSheetId="42">#REF!</definedName>
    <definedName name="ㄷㄷㄷㄷㄷ">#REF!</definedName>
    <definedName name="ㄷㄷㄷㄷㄷㄷ" localSheetId="38" hidden="1">{#N/A,#N/A,FALSE,"운반시간"}</definedName>
    <definedName name="ㄷㄷㄷㄷㄷㄷ" localSheetId="14" hidden="1">{#N/A,#N/A,FALSE,"운반시간"}</definedName>
    <definedName name="ㄷㄷㄷㄷㄷㄷ" localSheetId="4" hidden="1">{#N/A,#N/A,FALSE,"운반시간"}</definedName>
    <definedName name="ㄷㄷㄷㄷㄷㄷ" localSheetId="13" hidden="1">{#N/A,#N/A,FALSE,"운반시간"}</definedName>
    <definedName name="ㄷㄷㄷㄷㄷㄷ" localSheetId="28" hidden="1">{#N/A,#N/A,FALSE,"운반시간"}</definedName>
    <definedName name="ㄷㄷㄷㄷㄷㄷ" localSheetId="34" hidden="1">{#N/A,#N/A,FALSE,"운반시간"}</definedName>
    <definedName name="ㄷㄷㄷㄷㄷㄷ" localSheetId="35" hidden="1">{#N/A,#N/A,FALSE,"운반시간"}</definedName>
    <definedName name="ㄷㄷㄷㄷㄷㄷ" localSheetId="25" hidden="1">{#N/A,#N/A,FALSE,"운반시간"}</definedName>
    <definedName name="ㄷㄷㄷㄷㄷㄷ" localSheetId="41" hidden="1">{#N/A,#N/A,FALSE,"운반시간"}</definedName>
    <definedName name="ㄷㄷㄷㄷㄷㄷ" localSheetId="26" hidden="1">{#N/A,#N/A,FALSE,"운반시간"}</definedName>
    <definedName name="ㄷㄷㄷㄷㄷㄷ" localSheetId="45" hidden="1">{#N/A,#N/A,FALSE,"운반시간"}</definedName>
    <definedName name="ㄷㄷㄷㄷㄷㄷ" localSheetId="50" hidden="1">{#N/A,#N/A,FALSE,"운반시간"}</definedName>
    <definedName name="ㄷㄷㄷㄷㄷㄷ" localSheetId="29" hidden="1">{#N/A,#N/A,FALSE,"운반시간"}</definedName>
    <definedName name="ㄷㄷㄷㄷㄷㄷ" localSheetId="42" hidden="1">{#N/A,#N/A,FALSE,"운반시간"}</definedName>
    <definedName name="ㄷㄷㄷㄷㄷㄷ" hidden="1">{#N/A,#N/A,FALSE,"운반시간"}</definedName>
    <definedName name="ㄷㄷㅈㅊㅍㅌㅋ" localSheetId="38" hidden="1">{#N/A,#N/A,FALSE,"조골재"}</definedName>
    <definedName name="ㄷㄷㅈㅊㅍㅌㅋ" localSheetId="14" hidden="1">{#N/A,#N/A,FALSE,"조골재"}</definedName>
    <definedName name="ㄷㄷㅈㅊㅍㅌㅋ" localSheetId="4" hidden="1">{#N/A,#N/A,FALSE,"조골재"}</definedName>
    <definedName name="ㄷㄷㅈㅊㅍㅌㅋ" localSheetId="13" hidden="1">{#N/A,#N/A,FALSE,"조골재"}</definedName>
    <definedName name="ㄷㄷㅈㅊㅍㅌㅋ" localSheetId="28" hidden="1">{#N/A,#N/A,FALSE,"조골재"}</definedName>
    <definedName name="ㄷㄷㅈㅊㅍㅌㅋ" localSheetId="34" hidden="1">{#N/A,#N/A,FALSE,"조골재"}</definedName>
    <definedName name="ㄷㄷㅈㅊㅍㅌㅋ" localSheetId="35" hidden="1">{#N/A,#N/A,FALSE,"조골재"}</definedName>
    <definedName name="ㄷㄷㅈㅊㅍㅌㅋ" localSheetId="25" hidden="1">{#N/A,#N/A,FALSE,"조골재"}</definedName>
    <definedName name="ㄷㄷㅈㅊㅍㅌㅋ" localSheetId="41" hidden="1">{#N/A,#N/A,FALSE,"조골재"}</definedName>
    <definedName name="ㄷㄷㅈㅊㅍㅌㅋ" localSheetId="26" hidden="1">{#N/A,#N/A,FALSE,"조골재"}</definedName>
    <definedName name="ㄷㄷㅈㅊㅍㅌㅋ" localSheetId="45" hidden="1">{#N/A,#N/A,FALSE,"조골재"}</definedName>
    <definedName name="ㄷㄷㅈㅊㅍㅌㅋ" localSheetId="50" hidden="1">{#N/A,#N/A,FALSE,"조골재"}</definedName>
    <definedName name="ㄷㄷㅈㅊㅍㅌㅋ" localSheetId="29" hidden="1">{#N/A,#N/A,FALSE,"조골재"}</definedName>
    <definedName name="ㄷㄷㅈㅊㅍㅌㅋ" localSheetId="42" hidden="1">{#N/A,#N/A,FALSE,"조골재"}</definedName>
    <definedName name="ㄷㄷㅈㅊㅍㅌㅋ" hidden="1">{#N/A,#N/A,FALSE,"조골재"}</definedName>
    <definedName name="ㄷㄹ" localSheetId="14">#REF!</definedName>
    <definedName name="ㄷㄹ" localSheetId="4">#REF!</definedName>
    <definedName name="ㄷㄹ" localSheetId="13">#REF!</definedName>
    <definedName name="ㄷㄹ" localSheetId="28">#REF!</definedName>
    <definedName name="ㄷㄹ" localSheetId="34">#REF!</definedName>
    <definedName name="ㄷㄹ" localSheetId="35">#REF!</definedName>
    <definedName name="ㄷㄹ" localSheetId="46">#REF!</definedName>
    <definedName name="ㄷㄹ" localSheetId="40">#REF!</definedName>
    <definedName name="ㄷㄹ" localSheetId="25">#REF!</definedName>
    <definedName name="ㄷㄹ" localSheetId="26">#REF!</definedName>
    <definedName name="ㄷㄹ" localSheetId="44">#REF!</definedName>
    <definedName name="ㄷㄹ" localSheetId="50">#REF!</definedName>
    <definedName name="ㄷㄹ" localSheetId="42">#REF!</definedName>
    <definedName name="ㄷㄹ">#REF!</definedName>
    <definedName name="ㄷㄹㄹ" localSheetId="14">#REF!</definedName>
    <definedName name="ㄷㄹㄹ" localSheetId="4">#REF!</definedName>
    <definedName name="ㄷㄹㄹ" localSheetId="13">#REF!</definedName>
    <definedName name="ㄷㄹㄹ" localSheetId="28">#REF!</definedName>
    <definedName name="ㄷㄹㄹ" localSheetId="34">#REF!</definedName>
    <definedName name="ㄷㄹㄹ" localSheetId="35">#REF!</definedName>
    <definedName name="ㄷㄹㄹ" localSheetId="46">#REF!</definedName>
    <definedName name="ㄷㄹㄹ" localSheetId="40">#REF!</definedName>
    <definedName name="ㄷㄹㄹ" localSheetId="25">#REF!</definedName>
    <definedName name="ㄷㄹㄹ" localSheetId="26">#REF!</definedName>
    <definedName name="ㄷㄹㄹ" localSheetId="44">#REF!</definedName>
    <definedName name="ㄷㄹㄹ" localSheetId="42">#REF!</definedName>
    <definedName name="ㄷㄹㄹ">#REF!</definedName>
    <definedName name="ㄷㄻ" localSheetId="14">#REF!</definedName>
    <definedName name="ㄷㄻ" localSheetId="4">#REF!</definedName>
    <definedName name="ㄷㄻ" localSheetId="13">#REF!</definedName>
    <definedName name="ㄷㄻ" localSheetId="28">#REF!</definedName>
    <definedName name="ㄷㄻ" localSheetId="34">#REF!</definedName>
    <definedName name="ㄷㄻ" localSheetId="35">#REF!</definedName>
    <definedName name="ㄷㄻ" localSheetId="46">#REF!</definedName>
    <definedName name="ㄷㄻ" localSheetId="40">#REF!</definedName>
    <definedName name="ㄷㄻ" localSheetId="25">#REF!</definedName>
    <definedName name="ㄷㄻ" localSheetId="26">#REF!</definedName>
    <definedName name="ㄷㄻ" localSheetId="44">#REF!</definedName>
    <definedName name="ㄷㄻ" localSheetId="42">#REF!</definedName>
    <definedName name="ㄷㄻ">#REF!</definedName>
    <definedName name="ㄷㅇㄹ" localSheetId="38" hidden="1">{#N/A,#N/A,FALSE,"단가표지"}</definedName>
    <definedName name="ㄷㅇㄹ" localSheetId="14" hidden="1">{#N/A,#N/A,FALSE,"단가표지"}</definedName>
    <definedName name="ㄷㅇㄹ" localSheetId="4" hidden="1">{#N/A,#N/A,FALSE,"단가표지"}</definedName>
    <definedName name="ㄷㅇㄹ" localSheetId="13" hidden="1">{#N/A,#N/A,FALSE,"단가표지"}</definedName>
    <definedName name="ㄷㅇㄹ" localSheetId="28" hidden="1">{#N/A,#N/A,FALSE,"단가표지"}</definedName>
    <definedName name="ㄷㅇㄹ" localSheetId="34" hidden="1">{#N/A,#N/A,FALSE,"단가표지"}</definedName>
    <definedName name="ㄷㅇㄹ" localSheetId="35" hidden="1">{#N/A,#N/A,FALSE,"단가표지"}</definedName>
    <definedName name="ㄷㅇㄹ" localSheetId="25" hidden="1">{#N/A,#N/A,FALSE,"단가표지"}</definedName>
    <definedName name="ㄷㅇㄹ" localSheetId="41" hidden="1">{#N/A,#N/A,FALSE,"단가표지"}</definedName>
    <definedName name="ㄷㅇㄹ" localSheetId="26" hidden="1">{#N/A,#N/A,FALSE,"단가표지"}</definedName>
    <definedName name="ㄷㅇㄹ" localSheetId="45" hidden="1">{#N/A,#N/A,FALSE,"단가표지"}</definedName>
    <definedName name="ㄷㅇㄹ" localSheetId="50" hidden="1">{#N/A,#N/A,FALSE,"단가표지"}</definedName>
    <definedName name="ㄷㅇㄹ" localSheetId="29" hidden="1">{#N/A,#N/A,FALSE,"단가표지"}</definedName>
    <definedName name="ㄷㅇㄹ" localSheetId="42" hidden="1">{#N/A,#N/A,FALSE,"단가표지"}</definedName>
    <definedName name="ㄷㅇㄹ" hidden="1">{#N/A,#N/A,FALSE,"단가표지"}</definedName>
    <definedName name="ㄷㅈㄱㄱ" localSheetId="38" hidden="1">{#N/A,#N/A,FALSE,"조골재"}</definedName>
    <definedName name="ㄷㅈㄱㄱ" localSheetId="14" hidden="1">{#N/A,#N/A,FALSE,"조골재"}</definedName>
    <definedName name="ㄷㅈㄱㄱ" localSheetId="4" hidden="1">{#N/A,#N/A,FALSE,"조골재"}</definedName>
    <definedName name="ㄷㅈㄱㄱ" localSheetId="13" hidden="1">{#N/A,#N/A,FALSE,"조골재"}</definedName>
    <definedName name="ㄷㅈㄱㄱ" localSheetId="28" hidden="1">{#N/A,#N/A,FALSE,"조골재"}</definedName>
    <definedName name="ㄷㅈㄱㄱ" localSheetId="34" hidden="1">{#N/A,#N/A,FALSE,"조골재"}</definedName>
    <definedName name="ㄷㅈㄱㄱ" localSheetId="35" hidden="1">{#N/A,#N/A,FALSE,"조골재"}</definedName>
    <definedName name="ㄷㅈㄱㄱ" localSheetId="25" hidden="1">{#N/A,#N/A,FALSE,"조골재"}</definedName>
    <definedName name="ㄷㅈㄱㄱ" localSheetId="41" hidden="1">{#N/A,#N/A,FALSE,"조골재"}</definedName>
    <definedName name="ㄷㅈㄱㄱ" localSheetId="26" hidden="1">{#N/A,#N/A,FALSE,"조골재"}</definedName>
    <definedName name="ㄷㅈㄱㄱ" localSheetId="45" hidden="1">{#N/A,#N/A,FALSE,"조골재"}</definedName>
    <definedName name="ㄷㅈㄱㄱ" localSheetId="50" hidden="1">{#N/A,#N/A,FALSE,"조골재"}</definedName>
    <definedName name="ㄷㅈㄱㄱ" localSheetId="29" hidden="1">{#N/A,#N/A,FALSE,"조골재"}</definedName>
    <definedName name="ㄷㅈㄱㄱ" localSheetId="42" hidden="1">{#N/A,#N/A,FALSE,"조골재"}</definedName>
    <definedName name="ㄷㅈㄱㄱ" hidden="1">{#N/A,#N/A,FALSE,"조골재"}</definedName>
    <definedName name="ㄷㅈㄷ" localSheetId="14">#REF!</definedName>
    <definedName name="ㄷㅈㄷ" localSheetId="4">#REF!</definedName>
    <definedName name="ㄷㅈㄷ" localSheetId="13">#REF!</definedName>
    <definedName name="ㄷㅈㄷ" localSheetId="28">#REF!</definedName>
    <definedName name="ㄷㅈㄷ" localSheetId="34">#REF!</definedName>
    <definedName name="ㄷㅈㄷ" localSheetId="35">#REF!</definedName>
    <definedName name="ㄷㅈㄷ" localSheetId="46">#REF!</definedName>
    <definedName name="ㄷㅈㄷ" localSheetId="40">#REF!</definedName>
    <definedName name="ㄷㅈㄷ" localSheetId="25">#REF!</definedName>
    <definedName name="ㄷㅈㄷ" localSheetId="26">#REF!</definedName>
    <definedName name="ㄷㅈㄷ" localSheetId="44">#REF!</definedName>
    <definedName name="ㄷㅈㄷ" localSheetId="50">#REF!</definedName>
    <definedName name="ㄷㅈㄷ" localSheetId="42">#REF!</definedName>
    <definedName name="ㄷㅈㄷ">#REF!</definedName>
    <definedName name="ㄷㅈㄹㄹㄷㄹㅇㄴㅇㄴㄹ" localSheetId="38" hidden="1">{#N/A,#N/A,FALSE,"조골재"}</definedName>
    <definedName name="ㄷㅈㄹㄹㄷㄹㅇㄴㅇㄴㄹ" localSheetId="14" hidden="1">{#N/A,#N/A,FALSE,"조골재"}</definedName>
    <definedName name="ㄷㅈㄹㄹㄷㄹㅇㄴㅇㄴㄹ" localSheetId="4" hidden="1">{#N/A,#N/A,FALSE,"조골재"}</definedName>
    <definedName name="ㄷㅈㄹㄹㄷㄹㅇㄴㅇㄴㄹ" localSheetId="13" hidden="1">{#N/A,#N/A,FALSE,"조골재"}</definedName>
    <definedName name="ㄷㅈㄹㄹㄷㄹㅇㄴㅇㄴㄹ" localSheetId="28" hidden="1">{#N/A,#N/A,FALSE,"조골재"}</definedName>
    <definedName name="ㄷㅈㄹㄹㄷㄹㅇㄴㅇㄴㄹ" localSheetId="34" hidden="1">{#N/A,#N/A,FALSE,"조골재"}</definedName>
    <definedName name="ㄷㅈㄹㄹㄷㄹㅇㄴㅇㄴㄹ" localSheetId="35" hidden="1">{#N/A,#N/A,FALSE,"조골재"}</definedName>
    <definedName name="ㄷㅈㄹㄹㄷㄹㅇㄴㅇㄴㄹ" localSheetId="25" hidden="1">{#N/A,#N/A,FALSE,"조골재"}</definedName>
    <definedName name="ㄷㅈㄹㄹㄷㄹㅇㄴㅇㄴㄹ" localSheetId="41" hidden="1">{#N/A,#N/A,FALSE,"조골재"}</definedName>
    <definedName name="ㄷㅈㄹㄹㄷㄹㅇㄴㅇㄴㄹ" localSheetId="26" hidden="1">{#N/A,#N/A,FALSE,"조골재"}</definedName>
    <definedName name="ㄷㅈㄹㄹㄷㄹㅇㄴㅇㄴㄹ" localSheetId="45" hidden="1">{#N/A,#N/A,FALSE,"조골재"}</definedName>
    <definedName name="ㄷㅈㄹㄹㄷㄹㅇㄴㅇㄴㄹ" localSheetId="50" hidden="1">{#N/A,#N/A,FALSE,"조골재"}</definedName>
    <definedName name="ㄷㅈㄹㄹㄷㄹㅇㄴㅇㄴㄹ" localSheetId="29" hidden="1">{#N/A,#N/A,FALSE,"조골재"}</definedName>
    <definedName name="ㄷㅈㄹㄹㄷㄹㅇㄴㅇㄴㄹ" localSheetId="42" hidden="1">{#N/A,#N/A,FALSE,"조골재"}</definedName>
    <definedName name="ㄷㅈㄹㄹㄷㄹㅇㄴㅇㄴㄹ" hidden="1">{#N/A,#N/A,FALSE,"조골재"}</definedName>
    <definedName name="ㄷㅈㅅ" localSheetId="14" hidden="1">#REF!</definedName>
    <definedName name="ㄷㅈㅅ" localSheetId="4" hidden="1">#REF!</definedName>
    <definedName name="ㄷㅈㅅ" localSheetId="13" hidden="1">#REF!</definedName>
    <definedName name="ㄷㅈㅅ" localSheetId="28" hidden="1">#REF!</definedName>
    <definedName name="ㄷㅈㅅ" localSheetId="34" hidden="1">#REF!</definedName>
    <definedName name="ㄷㅈㅅ" localSheetId="35" hidden="1">#REF!</definedName>
    <definedName name="ㄷㅈㅅ" localSheetId="46" hidden="1">#REF!</definedName>
    <definedName name="ㄷㅈㅅ" localSheetId="40" hidden="1">#REF!</definedName>
    <definedName name="ㄷㅈㅅ" localSheetId="25" hidden="1">#REF!</definedName>
    <definedName name="ㄷㅈㅅ" localSheetId="41" hidden="1">#REF!</definedName>
    <definedName name="ㄷㅈㅅ" localSheetId="26" hidden="1">#REF!</definedName>
    <definedName name="ㄷㅈㅅ" localSheetId="44" hidden="1">#REF!</definedName>
    <definedName name="ㄷㅈㅅ" localSheetId="45" hidden="1">#REF!</definedName>
    <definedName name="ㄷㅈㅅ" localSheetId="29" hidden="1">#REF!</definedName>
    <definedName name="ㄷㅈㅅ" localSheetId="42" hidden="1">#REF!</definedName>
    <definedName name="ㄷㅈㅅ" hidden="1">#REF!</definedName>
    <definedName name="ㄷㅈㅈㄱㄷㄱㄷㅈ" localSheetId="38" hidden="1">{#N/A,#N/A,FALSE,"운반시간"}</definedName>
    <definedName name="ㄷㅈㅈㄱㄷㄱㄷㅈ" localSheetId="14" hidden="1">{#N/A,#N/A,FALSE,"운반시간"}</definedName>
    <definedName name="ㄷㅈㅈㄱㄷㄱㄷㅈ" localSheetId="4" hidden="1">{#N/A,#N/A,FALSE,"운반시간"}</definedName>
    <definedName name="ㄷㅈㅈㄱㄷㄱㄷㅈ" localSheetId="13" hidden="1">{#N/A,#N/A,FALSE,"운반시간"}</definedName>
    <definedName name="ㄷㅈㅈㄱㄷㄱㄷㅈ" localSheetId="28" hidden="1">{#N/A,#N/A,FALSE,"운반시간"}</definedName>
    <definedName name="ㄷㅈㅈㄱㄷㄱㄷㅈ" localSheetId="34" hidden="1">{#N/A,#N/A,FALSE,"운반시간"}</definedName>
    <definedName name="ㄷㅈㅈㄱㄷㄱㄷㅈ" localSheetId="35" hidden="1">{#N/A,#N/A,FALSE,"운반시간"}</definedName>
    <definedName name="ㄷㅈㅈㄱㄷㄱㄷㅈ" localSheetId="25" hidden="1">{#N/A,#N/A,FALSE,"운반시간"}</definedName>
    <definedName name="ㄷㅈㅈㄱㄷㄱㄷㅈ" localSheetId="41" hidden="1">{#N/A,#N/A,FALSE,"운반시간"}</definedName>
    <definedName name="ㄷㅈㅈㄱㄷㄱㄷㅈ" localSheetId="26" hidden="1">{#N/A,#N/A,FALSE,"운반시간"}</definedName>
    <definedName name="ㄷㅈㅈㄱㄷㄱㄷㅈ" localSheetId="45" hidden="1">{#N/A,#N/A,FALSE,"운반시간"}</definedName>
    <definedName name="ㄷㅈㅈㄱㄷㄱㄷㅈ" localSheetId="50" hidden="1">{#N/A,#N/A,FALSE,"운반시간"}</definedName>
    <definedName name="ㄷㅈㅈㄱㄷㄱㄷㅈ" localSheetId="29" hidden="1">{#N/A,#N/A,FALSE,"운반시간"}</definedName>
    <definedName name="ㄷㅈㅈㄱㄷㄱㄷㅈ" localSheetId="42" hidden="1">{#N/A,#N/A,FALSE,"운반시간"}</definedName>
    <definedName name="ㄷㅈㅈㄱㄷㄱㄷㅈ" hidden="1">{#N/A,#N/A,FALSE,"운반시간"}</definedName>
    <definedName name="ㄷㅈㅍㄱㄷㅈㄱ" localSheetId="38" hidden="1">{#N/A,#N/A,FALSE,"2~8번"}</definedName>
    <definedName name="ㄷㅈㅍㄱㄷㅈㄱ" localSheetId="14" hidden="1">{#N/A,#N/A,FALSE,"2~8번"}</definedName>
    <definedName name="ㄷㅈㅍㄱㄷㅈㄱ" localSheetId="4" hidden="1">{#N/A,#N/A,FALSE,"2~8번"}</definedName>
    <definedName name="ㄷㅈㅍㄱㄷㅈㄱ" localSheetId="13" hidden="1">{#N/A,#N/A,FALSE,"2~8번"}</definedName>
    <definedName name="ㄷㅈㅍㄱㄷㅈㄱ" localSheetId="28" hidden="1">{#N/A,#N/A,FALSE,"2~8번"}</definedName>
    <definedName name="ㄷㅈㅍㄱㄷㅈㄱ" localSheetId="34" hidden="1">{#N/A,#N/A,FALSE,"2~8번"}</definedName>
    <definedName name="ㄷㅈㅍㄱㄷㅈㄱ" localSheetId="35" hidden="1">{#N/A,#N/A,FALSE,"2~8번"}</definedName>
    <definedName name="ㄷㅈㅍㄱㄷㅈㄱ" localSheetId="25" hidden="1">{#N/A,#N/A,FALSE,"2~8번"}</definedName>
    <definedName name="ㄷㅈㅍㄱㄷㅈㄱ" localSheetId="41" hidden="1">{#N/A,#N/A,FALSE,"2~8번"}</definedName>
    <definedName name="ㄷㅈㅍㄱㄷㅈㄱ" localSheetId="26" hidden="1">{#N/A,#N/A,FALSE,"2~8번"}</definedName>
    <definedName name="ㄷㅈㅍㄱㄷㅈㄱ" localSheetId="45" hidden="1">{#N/A,#N/A,FALSE,"2~8번"}</definedName>
    <definedName name="ㄷㅈㅍㄱㄷㅈㄱ" localSheetId="50" hidden="1">{#N/A,#N/A,FALSE,"2~8번"}</definedName>
    <definedName name="ㄷㅈㅍㄱㄷㅈㄱ" localSheetId="29" hidden="1">{#N/A,#N/A,FALSE,"2~8번"}</definedName>
    <definedName name="ㄷㅈㅍㄱㄷㅈㄱ" localSheetId="42" hidden="1">{#N/A,#N/A,FALSE,"2~8번"}</definedName>
    <definedName name="ㄷㅈㅍㄱㄷㅈㄱ" hidden="1">{#N/A,#N/A,FALSE,"2~8번"}</definedName>
    <definedName name="ㄷㅌ" localSheetId="14">#REF!</definedName>
    <definedName name="ㄷㅌ" localSheetId="4">#REF!</definedName>
    <definedName name="ㄷㅌ" localSheetId="13">#REF!</definedName>
    <definedName name="ㄷㅌ" localSheetId="28">#REF!</definedName>
    <definedName name="ㄷㅌ" localSheetId="34">#REF!</definedName>
    <definedName name="ㄷㅌ" localSheetId="35">#REF!</definedName>
    <definedName name="ㄷㅌ" localSheetId="46">#REF!</definedName>
    <definedName name="ㄷㅌ" localSheetId="40">#REF!</definedName>
    <definedName name="ㄷㅌ" localSheetId="25">#REF!</definedName>
    <definedName name="ㄷㅌ" localSheetId="26">#REF!</definedName>
    <definedName name="ㄷㅌ" localSheetId="44">#REF!</definedName>
    <definedName name="ㄷㅌ" localSheetId="50">#REF!</definedName>
    <definedName name="ㄷㅌ" localSheetId="42">#REF!</definedName>
    <definedName name="ㄷㅌ">#REF!</definedName>
    <definedName name="ㄷㅎㄹㅇ" localSheetId="14" hidden="1">#REF!</definedName>
    <definedName name="ㄷㅎㄹㅇ" localSheetId="4" hidden="1">#REF!</definedName>
    <definedName name="ㄷㅎㄹㅇ" localSheetId="13" hidden="1">#REF!</definedName>
    <definedName name="ㄷㅎㄹㅇ" localSheetId="28" hidden="1">#REF!</definedName>
    <definedName name="ㄷㅎㄹㅇ" localSheetId="34" hidden="1">#REF!</definedName>
    <definedName name="ㄷㅎㄹㅇ" localSheetId="35" hidden="1">#REF!</definedName>
    <definedName name="ㄷㅎㄹㅇ" localSheetId="46" hidden="1">#REF!</definedName>
    <definedName name="ㄷㅎㄹㅇ" localSheetId="40" hidden="1">#REF!</definedName>
    <definedName name="ㄷㅎㄹㅇ" localSheetId="25" hidden="1">#REF!</definedName>
    <definedName name="ㄷㅎㄹㅇ" localSheetId="41" hidden="1">#REF!</definedName>
    <definedName name="ㄷㅎㄹㅇ" localSheetId="26" hidden="1">#REF!</definedName>
    <definedName name="ㄷㅎㄹㅇ" localSheetId="44" hidden="1">#REF!</definedName>
    <definedName name="ㄷㅎㄹㅇ" localSheetId="45" hidden="1">#REF!</definedName>
    <definedName name="ㄷㅎㄹㅇ" localSheetId="29" hidden="1">#REF!</definedName>
    <definedName name="ㄷㅎㄹㅇ" localSheetId="42" hidden="1">#REF!</definedName>
    <definedName name="ㄷㅎㄹㅇ" hidden="1">#REF!</definedName>
    <definedName name="단가적용비교표2" localSheetId="14">'[94]A-4'!#REF!</definedName>
    <definedName name="단가적용비교표2" localSheetId="4">'[92]A-4'!#REF!</definedName>
    <definedName name="단가적용비교표2" localSheetId="13">'[92]A-4'!#REF!</definedName>
    <definedName name="단가적용비교표2" localSheetId="28">'[94]A-4'!#REF!</definedName>
    <definedName name="단가적용비교표2" localSheetId="34">'[94]A-4'!#REF!</definedName>
    <definedName name="단가적용비교표2" localSheetId="35">'[94]A-4'!#REF!</definedName>
    <definedName name="단가적용비교표2" localSheetId="46">'[94]A-4'!#REF!</definedName>
    <definedName name="단가적용비교표2" localSheetId="40">'[92]A-4'!#REF!</definedName>
    <definedName name="단가적용비교표2" localSheetId="25">'[95]A-4'!#REF!</definedName>
    <definedName name="단가적용비교표2" localSheetId="26">'[96]A-4'!#REF!</definedName>
    <definedName name="단가적용비교표2" localSheetId="2">'[95]A-4'!#REF!</definedName>
    <definedName name="단가적용비교표2" localSheetId="44">'[94]A-4'!#REF!</definedName>
    <definedName name="단가적용비교표2" localSheetId="45">'[94]A-4'!#REF!</definedName>
    <definedName name="단가적용비교표2" localSheetId="50">'[94]A-4'!#REF!</definedName>
    <definedName name="단가적용비교표2" localSheetId="43">'[94]A-4'!#REF!</definedName>
    <definedName name="단가적용비교표2" localSheetId="42">'[94]A-4'!#REF!</definedName>
    <definedName name="단가적용비교표2">'[92]A-4'!#REF!</definedName>
    <definedName name="단위수량" localSheetId="14">#REF!</definedName>
    <definedName name="단위수량" localSheetId="4">#REF!</definedName>
    <definedName name="단위수량" localSheetId="13">#REF!</definedName>
    <definedName name="단위수량" localSheetId="28">#REF!</definedName>
    <definedName name="단위수량" localSheetId="34">#REF!</definedName>
    <definedName name="단위수량" localSheetId="35">#REF!</definedName>
    <definedName name="단위수량" localSheetId="46">#REF!</definedName>
    <definedName name="단위수량" localSheetId="40">#REF!</definedName>
    <definedName name="단위수량" localSheetId="25">#REF!</definedName>
    <definedName name="단위수량" localSheetId="26">#REF!</definedName>
    <definedName name="단위수량" localSheetId="44">#REF!</definedName>
    <definedName name="단위수량" localSheetId="50">#REF!</definedName>
    <definedName name="단위수량" localSheetId="43">#REF!</definedName>
    <definedName name="단위수량" localSheetId="42">#REF!</definedName>
    <definedName name="단위수량">#REF!</definedName>
    <definedName name="대" localSheetId="14">#REF!</definedName>
    <definedName name="대" localSheetId="4">#REF!</definedName>
    <definedName name="대" localSheetId="13">#REF!</definedName>
    <definedName name="대" localSheetId="34">#REF!</definedName>
    <definedName name="대" localSheetId="35">#REF!</definedName>
    <definedName name="대" localSheetId="46">#REF!</definedName>
    <definedName name="대" localSheetId="40">#REF!</definedName>
    <definedName name="대" localSheetId="3">#REF!</definedName>
    <definedName name="대" localSheetId="12">#REF!</definedName>
    <definedName name="대" localSheetId="15">#REF!</definedName>
    <definedName name="대" localSheetId="25">#REF!</definedName>
    <definedName name="대" localSheetId="26">#REF!</definedName>
    <definedName name="대" localSheetId="44">#REF!</definedName>
    <definedName name="대" localSheetId="43">#REF!</definedName>
    <definedName name="대" localSheetId="42">#REF!</definedName>
    <definedName name="대">#REF!</definedName>
    <definedName name="대___장___공" localSheetId="14">[71]노임단가!#REF!</definedName>
    <definedName name="대___장___공" localSheetId="4">[68]노임단가!#REF!</definedName>
    <definedName name="대___장___공" localSheetId="13">[68]노임단가!#REF!</definedName>
    <definedName name="대___장___공" localSheetId="28">[71]노임단가!#REF!</definedName>
    <definedName name="대___장___공" localSheetId="34">[71]노임단가!#REF!</definedName>
    <definedName name="대___장___공" localSheetId="35">[71]노임단가!#REF!</definedName>
    <definedName name="대___장___공" localSheetId="46">[71]노임단가!#REF!</definedName>
    <definedName name="대___장___공" localSheetId="40">[68]노임단가!#REF!</definedName>
    <definedName name="대___장___공" localSheetId="25">[72]노임단가!#REF!</definedName>
    <definedName name="대___장___공" localSheetId="26">[73]노임단가!#REF!</definedName>
    <definedName name="대___장___공" localSheetId="2">[72]노임단가!#REF!</definedName>
    <definedName name="대___장___공" localSheetId="44">[71]노임단가!#REF!</definedName>
    <definedName name="대___장___공" localSheetId="45">[71]노임단가!#REF!</definedName>
    <definedName name="대___장___공" localSheetId="50">[71]노임단가!#REF!</definedName>
    <definedName name="대___장___공" localSheetId="42">[71]노임단가!#REF!</definedName>
    <definedName name="대___장___공">[68]노임단가!#REF!</definedName>
    <definedName name="대2" localSheetId="14">#REF!</definedName>
    <definedName name="대2" localSheetId="4">#REF!</definedName>
    <definedName name="대2" localSheetId="13">#REF!</definedName>
    <definedName name="대2" localSheetId="35">#REF!</definedName>
    <definedName name="대2" localSheetId="46">#REF!</definedName>
    <definedName name="대2" localSheetId="40">#REF!</definedName>
    <definedName name="대2" localSheetId="3">#REF!</definedName>
    <definedName name="대2" localSheetId="12">#REF!</definedName>
    <definedName name="대2" localSheetId="15">#REF!</definedName>
    <definedName name="대2" localSheetId="25">#REF!</definedName>
    <definedName name="대2" localSheetId="26">#REF!</definedName>
    <definedName name="대2" localSheetId="44">#REF!</definedName>
    <definedName name="대2" localSheetId="50">#REF!</definedName>
    <definedName name="대2" localSheetId="43">#REF!</definedName>
    <definedName name="대2" localSheetId="42">#REF!</definedName>
    <definedName name="대2">#REF!</definedName>
    <definedName name="대3" localSheetId="14">#REF!</definedName>
    <definedName name="대3" localSheetId="4">#REF!</definedName>
    <definedName name="대3" localSheetId="13">#REF!</definedName>
    <definedName name="대3" localSheetId="34">#REF!</definedName>
    <definedName name="대3" localSheetId="35">#REF!</definedName>
    <definedName name="대3" localSheetId="46">#REF!</definedName>
    <definedName name="대3" localSheetId="40">#REF!</definedName>
    <definedName name="대3" localSheetId="3">#REF!</definedName>
    <definedName name="대3" localSheetId="12">#REF!</definedName>
    <definedName name="대3" localSheetId="15">#REF!</definedName>
    <definedName name="대3" localSheetId="25">#REF!</definedName>
    <definedName name="대3" localSheetId="26">#REF!</definedName>
    <definedName name="대3" localSheetId="44">#REF!</definedName>
    <definedName name="대3" localSheetId="43">#REF!</definedName>
    <definedName name="대3" localSheetId="42">#REF!</definedName>
    <definedName name="대3">#REF!</definedName>
    <definedName name="대4" localSheetId="14">#REF!</definedName>
    <definedName name="대4" localSheetId="4">#REF!</definedName>
    <definedName name="대4" localSheetId="13">#REF!</definedName>
    <definedName name="대4" localSheetId="34">#REF!</definedName>
    <definedName name="대4" localSheetId="35">#REF!</definedName>
    <definedName name="대4" localSheetId="46">#REF!</definedName>
    <definedName name="대4" localSheetId="40">#REF!</definedName>
    <definedName name="대4" localSheetId="3">#REF!</definedName>
    <definedName name="대4" localSheetId="12">#REF!</definedName>
    <definedName name="대4" localSheetId="15">#REF!</definedName>
    <definedName name="대4" localSheetId="25">#REF!</definedName>
    <definedName name="대4" localSheetId="26">#REF!</definedName>
    <definedName name="대4" localSheetId="44">#REF!</definedName>
    <definedName name="대4" localSheetId="43">#REF!</definedName>
    <definedName name="대4" localSheetId="42">#REF!</definedName>
    <definedName name="대4">#REF!</definedName>
    <definedName name="대5" localSheetId="14">#REF!</definedName>
    <definedName name="대5" localSheetId="4">#REF!</definedName>
    <definedName name="대5" localSheetId="13">#REF!</definedName>
    <definedName name="대5" localSheetId="34">#REF!</definedName>
    <definedName name="대5" localSheetId="35">#REF!</definedName>
    <definedName name="대5" localSheetId="46">#REF!</definedName>
    <definedName name="대5" localSheetId="40">#REF!</definedName>
    <definedName name="대5" localSheetId="3">#REF!</definedName>
    <definedName name="대5" localSheetId="12">#REF!</definedName>
    <definedName name="대5" localSheetId="15">#REF!</definedName>
    <definedName name="대5" localSheetId="25">#REF!</definedName>
    <definedName name="대5" localSheetId="26">#REF!</definedName>
    <definedName name="대5" localSheetId="44">#REF!</definedName>
    <definedName name="대5" localSheetId="43">#REF!</definedName>
    <definedName name="대5" localSheetId="42">#REF!</definedName>
    <definedName name="대5">#REF!</definedName>
    <definedName name="대6" localSheetId="14">#REF!</definedName>
    <definedName name="대6" localSheetId="4">#REF!</definedName>
    <definedName name="대6" localSheetId="13">#REF!</definedName>
    <definedName name="대6" localSheetId="34">#REF!</definedName>
    <definedName name="대6" localSheetId="35">#REF!</definedName>
    <definedName name="대6" localSheetId="46">#REF!</definedName>
    <definedName name="대6" localSheetId="40">#REF!</definedName>
    <definedName name="대6" localSheetId="3">#REF!</definedName>
    <definedName name="대6" localSheetId="12">#REF!</definedName>
    <definedName name="대6" localSheetId="15">#REF!</definedName>
    <definedName name="대6" localSheetId="25">#REF!</definedName>
    <definedName name="대6" localSheetId="26">#REF!</definedName>
    <definedName name="대6" localSheetId="44">#REF!</definedName>
    <definedName name="대6" localSheetId="43">#REF!</definedName>
    <definedName name="대6" localSheetId="42">#REF!</definedName>
    <definedName name="대6">#REF!</definedName>
    <definedName name="대나무" localSheetId="14">#REF!</definedName>
    <definedName name="대나무" localSheetId="4">#REF!</definedName>
    <definedName name="대나무" localSheetId="13">#REF!</definedName>
    <definedName name="대나무" localSheetId="28">#REF!</definedName>
    <definedName name="대나무" localSheetId="34">#REF!</definedName>
    <definedName name="대나무" localSheetId="35">#REF!</definedName>
    <definedName name="대나무" localSheetId="46">#REF!</definedName>
    <definedName name="대나무" localSheetId="40">#REF!</definedName>
    <definedName name="대나무" localSheetId="25">#REF!</definedName>
    <definedName name="대나무" localSheetId="26">#REF!</definedName>
    <definedName name="대나무" localSheetId="44">#REF!</definedName>
    <definedName name="대나무" localSheetId="42">#REF!</definedName>
    <definedName name="대나무">#REF!</definedName>
    <definedName name="대석1" localSheetId="14">#REF!</definedName>
    <definedName name="대석1" localSheetId="4">#REF!</definedName>
    <definedName name="대석1" localSheetId="13">#REF!</definedName>
    <definedName name="대석1" localSheetId="35">#REF!</definedName>
    <definedName name="대석1" localSheetId="46">#REF!</definedName>
    <definedName name="대석1" localSheetId="40">#REF!</definedName>
    <definedName name="대석1" localSheetId="3">#REF!</definedName>
    <definedName name="대석1" localSheetId="12">#REF!</definedName>
    <definedName name="대석1" localSheetId="15">#REF!</definedName>
    <definedName name="대석1" localSheetId="25">#REF!</definedName>
    <definedName name="대석1" localSheetId="26">#REF!</definedName>
    <definedName name="대석1" localSheetId="44">#REF!</definedName>
    <definedName name="대석1" localSheetId="43">#REF!</definedName>
    <definedName name="대석1" localSheetId="42">#REF!</definedName>
    <definedName name="대석1">#REF!</definedName>
    <definedName name="대석2" localSheetId="14">#REF!</definedName>
    <definedName name="대석2" localSheetId="4">#REF!</definedName>
    <definedName name="대석2" localSheetId="13">#REF!</definedName>
    <definedName name="대석2" localSheetId="34">#REF!</definedName>
    <definedName name="대석2" localSheetId="35">#REF!</definedName>
    <definedName name="대석2" localSheetId="46">#REF!</definedName>
    <definedName name="대석2" localSheetId="40">#REF!</definedName>
    <definedName name="대석2" localSheetId="3">#REF!</definedName>
    <definedName name="대석2" localSheetId="12">#REF!</definedName>
    <definedName name="대석2" localSheetId="15">#REF!</definedName>
    <definedName name="대석2" localSheetId="25">#REF!</definedName>
    <definedName name="대석2" localSheetId="26">#REF!</definedName>
    <definedName name="대석2" localSheetId="44">#REF!</definedName>
    <definedName name="대석2" localSheetId="43">#REF!</definedName>
    <definedName name="대석2" localSheetId="42">#REF!</definedName>
    <definedName name="대석2">#REF!</definedName>
    <definedName name="대석3" localSheetId="14">#REF!</definedName>
    <definedName name="대석3" localSheetId="4">#REF!</definedName>
    <definedName name="대석3" localSheetId="13">#REF!</definedName>
    <definedName name="대석3" localSheetId="34">#REF!</definedName>
    <definedName name="대석3" localSheetId="35">#REF!</definedName>
    <definedName name="대석3" localSheetId="46">#REF!</definedName>
    <definedName name="대석3" localSheetId="40">#REF!</definedName>
    <definedName name="대석3" localSheetId="3">#REF!</definedName>
    <definedName name="대석3" localSheetId="12">#REF!</definedName>
    <definedName name="대석3" localSheetId="15">#REF!</definedName>
    <definedName name="대석3" localSheetId="25">#REF!</definedName>
    <definedName name="대석3" localSheetId="26">#REF!</definedName>
    <definedName name="대석3" localSheetId="44">#REF!</definedName>
    <definedName name="대석3" localSheetId="43">#REF!</definedName>
    <definedName name="대석3" localSheetId="42">#REF!</definedName>
    <definedName name="대석3">#REF!</definedName>
    <definedName name="대석4" localSheetId="14">#REF!</definedName>
    <definedName name="대석4" localSheetId="4">#REF!</definedName>
    <definedName name="대석4" localSheetId="13">#REF!</definedName>
    <definedName name="대석4" localSheetId="34">#REF!</definedName>
    <definedName name="대석4" localSheetId="35">#REF!</definedName>
    <definedName name="대석4" localSheetId="46">#REF!</definedName>
    <definedName name="대석4" localSheetId="40">#REF!</definedName>
    <definedName name="대석4" localSheetId="3">#REF!</definedName>
    <definedName name="대석4" localSheetId="12">#REF!</definedName>
    <definedName name="대석4" localSheetId="15">#REF!</definedName>
    <definedName name="대석4" localSheetId="25">#REF!</definedName>
    <definedName name="대석4" localSheetId="26">#REF!</definedName>
    <definedName name="대석4" localSheetId="44">#REF!</definedName>
    <definedName name="대석4" localSheetId="43">#REF!</definedName>
    <definedName name="대석4" localSheetId="42">#REF!</definedName>
    <definedName name="대석4">#REF!</definedName>
    <definedName name="대석5" localSheetId="14">#REF!</definedName>
    <definedName name="대석5" localSheetId="4">#REF!</definedName>
    <definedName name="대석5" localSheetId="13">#REF!</definedName>
    <definedName name="대석5" localSheetId="34">#REF!</definedName>
    <definedName name="대석5" localSheetId="35">#REF!</definedName>
    <definedName name="대석5" localSheetId="46">#REF!</definedName>
    <definedName name="대석5" localSheetId="40">#REF!</definedName>
    <definedName name="대석5" localSheetId="3">#REF!</definedName>
    <definedName name="대석5" localSheetId="12">#REF!</definedName>
    <definedName name="대석5" localSheetId="15">#REF!</definedName>
    <definedName name="대석5" localSheetId="25">#REF!</definedName>
    <definedName name="대석5" localSheetId="26">#REF!</definedName>
    <definedName name="대석5" localSheetId="44">#REF!</definedName>
    <definedName name="대석5" localSheetId="43">#REF!</definedName>
    <definedName name="대석5" localSheetId="42">#REF!</definedName>
    <definedName name="대석5">#REF!</definedName>
    <definedName name="대석6" localSheetId="14">#REF!</definedName>
    <definedName name="대석6" localSheetId="4">#REF!</definedName>
    <definedName name="대석6" localSheetId="13">#REF!</definedName>
    <definedName name="대석6" localSheetId="34">#REF!</definedName>
    <definedName name="대석6" localSheetId="35">#REF!</definedName>
    <definedName name="대석6" localSheetId="46">#REF!</definedName>
    <definedName name="대석6" localSheetId="40">#REF!</definedName>
    <definedName name="대석6" localSheetId="3">#REF!</definedName>
    <definedName name="대석6" localSheetId="12">#REF!</definedName>
    <definedName name="대석6" localSheetId="15">#REF!</definedName>
    <definedName name="대석6" localSheetId="25">#REF!</definedName>
    <definedName name="대석6" localSheetId="26">#REF!</definedName>
    <definedName name="대석6" localSheetId="44">#REF!</definedName>
    <definedName name="대석6" localSheetId="43">#REF!</definedName>
    <definedName name="대석6" localSheetId="42">#REF!</definedName>
    <definedName name="대석6">#REF!</definedName>
    <definedName name="댈타5" localSheetId="4">[13]법면블럭!#REF!</definedName>
    <definedName name="댈타5" localSheetId="13">[13]법면블럭!#REF!</definedName>
    <definedName name="댈타5" localSheetId="35">#REF!</definedName>
    <definedName name="댈타5" localSheetId="40">#REF!</definedName>
    <definedName name="댈타5" localSheetId="25">#REF!</definedName>
    <definedName name="댈타5" localSheetId="26">[14]법면블럭!#REF!</definedName>
    <definedName name="댈타5" localSheetId="44">#REF!</definedName>
    <definedName name="댈타5" localSheetId="42">#REF!</definedName>
    <definedName name="댈타5">#REF!</definedName>
    <definedName name="더다" localSheetId="26">'[42]#REF'!$K$84</definedName>
    <definedName name="더다" localSheetId="45">#REF!</definedName>
    <definedName name="더다">'[43]#REF'!$K$84</definedName>
    <definedName name="더닫" localSheetId="4">[5]법면블럭!#REF!</definedName>
    <definedName name="더닫" localSheetId="13">[5]법면블럭!#REF!</definedName>
    <definedName name="더닫" localSheetId="28">#REF!</definedName>
    <definedName name="더닫" localSheetId="34">#REF!</definedName>
    <definedName name="더닫" localSheetId="35">#REF!</definedName>
    <definedName name="더닫" localSheetId="46">#REF!</definedName>
    <definedName name="더닫" localSheetId="40">#REF!</definedName>
    <definedName name="더닫" localSheetId="25">#REF!</definedName>
    <definedName name="더닫" localSheetId="26">#REF!</definedName>
    <definedName name="더닫" localSheetId="44">#REF!</definedName>
    <definedName name="더닫" localSheetId="45">#REF!</definedName>
    <definedName name="더닫" localSheetId="50">#REF!</definedName>
    <definedName name="더닫" localSheetId="42">#REF!</definedName>
    <definedName name="더닫">#REF!</definedName>
    <definedName name="더더더" localSheetId="26">'[42]#REF'!$K$84</definedName>
    <definedName name="더더더" localSheetId="45">#REF!</definedName>
    <definedName name="더더더">'[43]#REF'!$K$84</definedName>
    <definedName name="더사" localSheetId="14">#REF!</definedName>
    <definedName name="더사" localSheetId="4">#REF!</definedName>
    <definedName name="더사" localSheetId="13">#REF!</definedName>
    <definedName name="더사" localSheetId="34">#REF!</definedName>
    <definedName name="더사" localSheetId="35">#REF!</definedName>
    <definedName name="더사" localSheetId="46">#REF!</definedName>
    <definedName name="더사" localSheetId="40">#REF!</definedName>
    <definedName name="더사" localSheetId="25">#REF!</definedName>
    <definedName name="더사" localSheetId="26">#REF!</definedName>
    <definedName name="더사" localSheetId="44">#REF!</definedName>
    <definedName name="더사" localSheetId="50">#REF!</definedName>
    <definedName name="더사" localSheetId="43">#REF!</definedName>
    <definedName name="더사" localSheetId="42">#REF!</definedName>
    <definedName name="더사">#REF!</definedName>
    <definedName name="도" localSheetId="14">#REF!</definedName>
    <definedName name="도" localSheetId="4">#REF!</definedName>
    <definedName name="도" localSheetId="13">#REF!</definedName>
    <definedName name="도" localSheetId="34">#REF!</definedName>
    <definedName name="도" localSheetId="35">#REF!</definedName>
    <definedName name="도" localSheetId="46">#REF!</definedName>
    <definedName name="도" localSheetId="40">#REF!</definedName>
    <definedName name="도" localSheetId="3">#REF!</definedName>
    <definedName name="도" localSheetId="12">#REF!</definedName>
    <definedName name="도" localSheetId="15">#REF!</definedName>
    <definedName name="도" localSheetId="25">#REF!</definedName>
    <definedName name="도" localSheetId="26">#REF!</definedName>
    <definedName name="도" localSheetId="44">#REF!</definedName>
    <definedName name="도" localSheetId="43">#REF!</definedName>
    <definedName name="도" localSheetId="42">#REF!</definedName>
    <definedName name="도">#REF!</definedName>
    <definedName name="도급가" localSheetId="14">#REF!</definedName>
    <definedName name="도급가" localSheetId="4">#REF!</definedName>
    <definedName name="도급가" localSheetId="13">#REF!</definedName>
    <definedName name="도급가" localSheetId="28">#REF!</definedName>
    <definedName name="도급가" localSheetId="34">#REF!</definedName>
    <definedName name="도급가" localSheetId="35">#REF!</definedName>
    <definedName name="도급가" localSheetId="46">#REF!</definedName>
    <definedName name="도급가" localSheetId="40">#REF!</definedName>
    <definedName name="도급가" localSheetId="25">#REF!</definedName>
    <definedName name="도급가" localSheetId="26">#REF!</definedName>
    <definedName name="도급가" localSheetId="44">#REF!</definedName>
    <definedName name="도급가" localSheetId="42">#REF!</definedName>
    <definedName name="도급가">#REF!</definedName>
    <definedName name="도면" localSheetId="14">#REF!</definedName>
    <definedName name="도면" localSheetId="4">#REF!</definedName>
    <definedName name="도면" localSheetId="13">#REF!</definedName>
    <definedName name="도면" localSheetId="34">#REF!</definedName>
    <definedName name="도면" localSheetId="35">#REF!</definedName>
    <definedName name="도면" localSheetId="46">#REF!</definedName>
    <definedName name="도면" localSheetId="40">#REF!</definedName>
    <definedName name="도면" localSheetId="25">#REF!</definedName>
    <definedName name="도면" localSheetId="26">#REF!</definedName>
    <definedName name="도면" localSheetId="44">#REF!</definedName>
    <definedName name="도면" localSheetId="43">#REF!</definedName>
    <definedName name="도면" localSheetId="42">#REF!</definedName>
    <definedName name="도면">#REF!</definedName>
    <definedName name="도목수" localSheetId="14">[71]노임단가!#REF!</definedName>
    <definedName name="도목수" localSheetId="4">[68]노임단가!#REF!</definedName>
    <definedName name="도목수" localSheetId="13">[68]노임단가!#REF!</definedName>
    <definedName name="도목수" localSheetId="28">[71]노임단가!#REF!</definedName>
    <definedName name="도목수" localSheetId="34">[71]노임단가!#REF!</definedName>
    <definedName name="도목수" localSheetId="35">[71]노임단가!#REF!</definedName>
    <definedName name="도목수" localSheetId="46">[71]노임단가!#REF!</definedName>
    <definedName name="도목수" localSheetId="40">[68]노임단가!#REF!</definedName>
    <definedName name="도목수" localSheetId="25">[72]노임단가!#REF!</definedName>
    <definedName name="도목수" localSheetId="26">[73]노임단가!#REF!</definedName>
    <definedName name="도목수" localSheetId="2">[72]노임단가!#REF!</definedName>
    <definedName name="도목수" localSheetId="44">[71]노임단가!#REF!</definedName>
    <definedName name="도목수" localSheetId="45">[71]노임단가!#REF!</definedName>
    <definedName name="도목수" localSheetId="50">[71]노임단가!#REF!</definedName>
    <definedName name="도목수" localSheetId="42">[71]노임단가!#REF!</definedName>
    <definedName name="도목수">[68]노임단가!#REF!</definedName>
    <definedName name="돋움체" localSheetId="14">#REF!</definedName>
    <definedName name="돋움체" localSheetId="4">#REF!</definedName>
    <definedName name="돋움체" localSheetId="13">#REF!</definedName>
    <definedName name="돋움체" localSheetId="28">#REF!</definedName>
    <definedName name="돋움체" localSheetId="34">#REF!</definedName>
    <definedName name="돋움체" localSheetId="35">#REF!</definedName>
    <definedName name="돋움체" localSheetId="46">#REF!</definedName>
    <definedName name="돋움체" localSheetId="40">#REF!</definedName>
    <definedName name="돋움체" localSheetId="25">#REF!</definedName>
    <definedName name="돋움체" localSheetId="26">#REF!</definedName>
    <definedName name="돋움체" localSheetId="44">#REF!</definedName>
    <definedName name="돋움체" localSheetId="50">#REF!</definedName>
    <definedName name="돋움체" localSheetId="42">#REF!</definedName>
    <definedName name="돋움체">#REF!</definedName>
    <definedName name="돌" localSheetId="38">'[71]골막이(야매)'!#REF!</definedName>
    <definedName name="돌" localSheetId="14">'[74]골막이(야매)'!#REF!</definedName>
    <definedName name="돌" localSheetId="4">'[71]골막이(야매)'!#REF!</definedName>
    <definedName name="돌" localSheetId="13">'[71]골막이(야매)'!#REF!</definedName>
    <definedName name="돌" localSheetId="28">'[71]골막이(야매)'!#REF!</definedName>
    <definedName name="돌" localSheetId="35">'[71]골막이(야매)'!#REF!</definedName>
    <definedName name="돌" localSheetId="46">'[74]골막이(야매)'!#REF!</definedName>
    <definedName name="돌" localSheetId="40">'[71]골막이(야매)'!#REF!</definedName>
    <definedName name="돌" localSheetId="3">'[71]골막이(야매)'!#REF!</definedName>
    <definedName name="돌" localSheetId="12">'[71]골막이(야매)'!#REF!</definedName>
    <definedName name="돌" localSheetId="15">'[71]골막이(야매)'!#REF!</definedName>
    <definedName name="돌" localSheetId="25">'[75]골막이(야매)'!#REF!</definedName>
    <definedName name="돌" localSheetId="26">'[76]골막이(야매)'!#REF!</definedName>
    <definedName name="돌" localSheetId="2">'[75]골막이(야매)'!#REF!</definedName>
    <definedName name="돌" localSheetId="44">'[74]골막이(야매)'!#REF!</definedName>
    <definedName name="돌" localSheetId="45">'[74]골막이(야매)'!#REF!</definedName>
    <definedName name="돌" localSheetId="50">'[74]골막이(야매)'!#REF!</definedName>
    <definedName name="돌" localSheetId="43">'[74]골막이(야매)'!#REF!</definedName>
    <definedName name="돌" localSheetId="42">'[74]골막이(야매)'!#REF!</definedName>
    <definedName name="돌">'[71]골막이(야매)'!#REF!</definedName>
    <definedName name="돌1" localSheetId="4">'[78]7급줄떼'!#REF!</definedName>
    <definedName name="돌1" localSheetId="13">'[78]7급줄떼'!#REF!</definedName>
    <definedName name="돌1" localSheetId="28">'[80]7급줄떼'!#REF!</definedName>
    <definedName name="돌1" localSheetId="34">'[80]7급줄떼'!#REF!</definedName>
    <definedName name="돌1" localSheetId="35">'[80]7급줄떼'!#REF!</definedName>
    <definedName name="돌1" localSheetId="46">'[80]7급줄떼'!#REF!</definedName>
    <definedName name="돌1" localSheetId="40">'[78]7급줄떼'!#REF!</definedName>
    <definedName name="돌1" localSheetId="26">'[80]7급줄떼'!#REF!</definedName>
    <definedName name="돌1" localSheetId="44">'[80]7급줄떼'!#REF!</definedName>
    <definedName name="돌1" localSheetId="45">'[81]7급줄떼'!#REF!</definedName>
    <definedName name="돌1" localSheetId="50">'[80]7급줄떼'!#REF!</definedName>
    <definedName name="돌1" localSheetId="42">'[80]7급줄떼'!#REF!</definedName>
    <definedName name="돌1">'[78]7급줄떼'!#REF!</definedName>
    <definedName name="돌10" localSheetId="4">#REF!</definedName>
    <definedName name="돌10" localSheetId="13">#REF!</definedName>
    <definedName name="돌10" localSheetId="28">#REF!</definedName>
    <definedName name="돌10" localSheetId="34">#REF!</definedName>
    <definedName name="돌10" localSheetId="35">#REF!</definedName>
    <definedName name="돌10" localSheetId="40">#REF!</definedName>
    <definedName name="돌10" localSheetId="25">#REF!</definedName>
    <definedName name="돌10" localSheetId="26">#REF!</definedName>
    <definedName name="돌10" localSheetId="44">#REF!</definedName>
    <definedName name="돌10" localSheetId="42">#REF!</definedName>
    <definedName name="돌10">#REF!</definedName>
    <definedName name="돌11" localSheetId="4">#REF!</definedName>
    <definedName name="돌11" localSheetId="13">#REF!</definedName>
    <definedName name="돌11" localSheetId="28">#REF!</definedName>
    <definedName name="돌11" localSheetId="34">#REF!</definedName>
    <definedName name="돌11" localSheetId="35">#REF!</definedName>
    <definedName name="돌11" localSheetId="40">#REF!</definedName>
    <definedName name="돌11" localSheetId="25">#REF!</definedName>
    <definedName name="돌11" localSheetId="26">#REF!</definedName>
    <definedName name="돌11" localSheetId="44">#REF!</definedName>
    <definedName name="돌11" localSheetId="42">#REF!</definedName>
    <definedName name="돌11">#REF!</definedName>
    <definedName name="돌12" localSheetId="4">#REF!</definedName>
    <definedName name="돌12" localSheetId="13">#REF!</definedName>
    <definedName name="돌12" localSheetId="28">#REF!</definedName>
    <definedName name="돌12" localSheetId="34">#REF!</definedName>
    <definedName name="돌12" localSheetId="35">#REF!</definedName>
    <definedName name="돌12" localSheetId="40">#REF!</definedName>
    <definedName name="돌12" localSheetId="25">#REF!</definedName>
    <definedName name="돌12" localSheetId="26">#REF!</definedName>
    <definedName name="돌12" localSheetId="44">#REF!</definedName>
    <definedName name="돌12" localSheetId="42">#REF!</definedName>
    <definedName name="돌12">#REF!</definedName>
    <definedName name="돌13" localSheetId="4">#REF!</definedName>
    <definedName name="돌13" localSheetId="13">#REF!</definedName>
    <definedName name="돌13" localSheetId="28">#REF!</definedName>
    <definedName name="돌13" localSheetId="34">#REF!</definedName>
    <definedName name="돌13" localSheetId="35">#REF!</definedName>
    <definedName name="돌13" localSheetId="40">#REF!</definedName>
    <definedName name="돌13" localSheetId="25">#REF!</definedName>
    <definedName name="돌13" localSheetId="26">#REF!</definedName>
    <definedName name="돌13" localSheetId="44">#REF!</definedName>
    <definedName name="돌13" localSheetId="42">#REF!</definedName>
    <definedName name="돌13">#REF!</definedName>
    <definedName name="돌14" localSheetId="4">#REF!</definedName>
    <definedName name="돌14" localSheetId="13">#REF!</definedName>
    <definedName name="돌14" localSheetId="28">#REF!</definedName>
    <definedName name="돌14" localSheetId="34">#REF!</definedName>
    <definedName name="돌14" localSheetId="35">#REF!</definedName>
    <definedName name="돌14" localSheetId="40">#REF!</definedName>
    <definedName name="돌14" localSheetId="25">#REF!</definedName>
    <definedName name="돌14" localSheetId="26">#REF!</definedName>
    <definedName name="돌14" localSheetId="44">#REF!</definedName>
    <definedName name="돌14" localSheetId="42">#REF!</definedName>
    <definedName name="돌14">#REF!</definedName>
    <definedName name="돌15" localSheetId="4">#REF!</definedName>
    <definedName name="돌15" localSheetId="13">#REF!</definedName>
    <definedName name="돌15" localSheetId="28">#REF!</definedName>
    <definedName name="돌15" localSheetId="34">#REF!</definedName>
    <definedName name="돌15" localSheetId="35">#REF!</definedName>
    <definedName name="돌15" localSheetId="40">#REF!</definedName>
    <definedName name="돌15" localSheetId="25">#REF!</definedName>
    <definedName name="돌15" localSheetId="26">#REF!</definedName>
    <definedName name="돌15" localSheetId="44">#REF!</definedName>
    <definedName name="돌15" localSheetId="42">#REF!</definedName>
    <definedName name="돌15">#REF!</definedName>
    <definedName name="돌16" localSheetId="4">#REF!</definedName>
    <definedName name="돌16" localSheetId="13">#REF!</definedName>
    <definedName name="돌16" localSheetId="28">#REF!</definedName>
    <definedName name="돌16" localSheetId="34">#REF!</definedName>
    <definedName name="돌16" localSheetId="35">#REF!</definedName>
    <definedName name="돌16" localSheetId="40">#REF!</definedName>
    <definedName name="돌16" localSheetId="25">#REF!</definedName>
    <definedName name="돌16" localSheetId="26">#REF!</definedName>
    <definedName name="돌16" localSheetId="44">#REF!</definedName>
    <definedName name="돌16" localSheetId="42">#REF!</definedName>
    <definedName name="돌16">#REF!</definedName>
    <definedName name="돌17" localSheetId="4">#REF!</definedName>
    <definedName name="돌17" localSheetId="13">#REF!</definedName>
    <definedName name="돌17" localSheetId="28">#REF!</definedName>
    <definedName name="돌17" localSheetId="34">#REF!</definedName>
    <definedName name="돌17" localSheetId="35">#REF!</definedName>
    <definedName name="돌17" localSheetId="40">#REF!</definedName>
    <definedName name="돌17" localSheetId="25">#REF!</definedName>
    <definedName name="돌17" localSheetId="26">#REF!</definedName>
    <definedName name="돌17" localSheetId="44">#REF!</definedName>
    <definedName name="돌17" localSheetId="42">#REF!</definedName>
    <definedName name="돌17">#REF!</definedName>
    <definedName name="돌18" localSheetId="38">'[91]5흙막이'!$A$1</definedName>
    <definedName name="돌18" localSheetId="28">'[92]5흙막이'!$A$1</definedName>
    <definedName name="돌18" localSheetId="25">'[91]5흙막이'!$A$1</definedName>
    <definedName name="돌18" localSheetId="2">'[91]5흙막이'!$A$1</definedName>
    <definedName name="돌18">'[92]5흙막이'!$A$1</definedName>
    <definedName name="돌19" localSheetId="4">#REF!</definedName>
    <definedName name="돌19" localSheetId="13">#REF!</definedName>
    <definedName name="돌19" localSheetId="28">#REF!</definedName>
    <definedName name="돌19" localSheetId="34">#REF!</definedName>
    <definedName name="돌19" localSheetId="35">#REF!</definedName>
    <definedName name="돌19" localSheetId="40">#REF!</definedName>
    <definedName name="돌19" localSheetId="25">#REF!</definedName>
    <definedName name="돌19" localSheetId="26">#REF!</definedName>
    <definedName name="돌19" localSheetId="44">#REF!</definedName>
    <definedName name="돌19" localSheetId="42">#REF!</definedName>
    <definedName name="돌19">#REF!</definedName>
    <definedName name="돌2" localSheetId="4">'[78]7급줄떼'!#REF!</definedName>
    <definedName name="돌2" localSheetId="13">'[78]7급줄떼'!#REF!</definedName>
    <definedName name="돌2" localSheetId="28">'[80]7급줄떼'!#REF!</definedName>
    <definedName name="돌2" localSheetId="34">'[80]7급줄떼'!#REF!</definedName>
    <definedName name="돌2" localSheetId="35">'[80]7급줄떼'!#REF!</definedName>
    <definedName name="돌2" localSheetId="46">'[80]7급줄떼'!#REF!</definedName>
    <definedName name="돌2" localSheetId="40">'[78]7급줄떼'!#REF!</definedName>
    <definedName name="돌2" localSheetId="26">'[80]7급줄떼'!#REF!</definedName>
    <definedName name="돌2" localSheetId="44">'[80]7급줄떼'!#REF!</definedName>
    <definedName name="돌2" localSheetId="45">'[81]7급줄떼'!#REF!</definedName>
    <definedName name="돌2" localSheetId="42">'[80]7급줄떼'!#REF!</definedName>
    <definedName name="돌2">'[78]7급줄떼'!#REF!</definedName>
    <definedName name="돌20" localSheetId="4">#REF!</definedName>
    <definedName name="돌20" localSheetId="13">#REF!</definedName>
    <definedName name="돌20" localSheetId="28">#REF!</definedName>
    <definedName name="돌20" localSheetId="34">#REF!</definedName>
    <definedName name="돌20" localSheetId="35">#REF!</definedName>
    <definedName name="돌20" localSheetId="40">#REF!</definedName>
    <definedName name="돌20" localSheetId="25">#REF!</definedName>
    <definedName name="돌20" localSheetId="26">#REF!</definedName>
    <definedName name="돌20" localSheetId="44">#REF!</definedName>
    <definedName name="돌20" localSheetId="42">#REF!</definedName>
    <definedName name="돌20">#REF!</definedName>
    <definedName name="돌21" localSheetId="4">#REF!</definedName>
    <definedName name="돌21" localSheetId="13">#REF!</definedName>
    <definedName name="돌21" localSheetId="28">#REF!</definedName>
    <definedName name="돌21" localSheetId="34">#REF!</definedName>
    <definedName name="돌21" localSheetId="35">#REF!</definedName>
    <definedName name="돌21" localSheetId="40">#REF!</definedName>
    <definedName name="돌21" localSheetId="25">#REF!</definedName>
    <definedName name="돌21" localSheetId="26">#REF!</definedName>
    <definedName name="돌21" localSheetId="44">#REF!</definedName>
    <definedName name="돌21" localSheetId="42">#REF!</definedName>
    <definedName name="돌21">#REF!</definedName>
    <definedName name="돌22" localSheetId="38">'[91]5흙막이'!$A$138</definedName>
    <definedName name="돌22" localSheetId="28">'[92]5흙막이'!$A$138</definedName>
    <definedName name="돌22" localSheetId="25">'[91]5흙막이'!$A$138</definedName>
    <definedName name="돌22" localSheetId="2">'[91]5흙막이'!$A$138</definedName>
    <definedName name="돌22">'[92]5흙막이'!$A$138</definedName>
    <definedName name="돌23" localSheetId="4">#REF!</definedName>
    <definedName name="돌23" localSheetId="13">#REF!</definedName>
    <definedName name="돌23" localSheetId="28">#REF!</definedName>
    <definedName name="돌23" localSheetId="34">#REF!</definedName>
    <definedName name="돌23" localSheetId="35">#REF!</definedName>
    <definedName name="돌23" localSheetId="40">#REF!</definedName>
    <definedName name="돌23" localSheetId="25">#REF!</definedName>
    <definedName name="돌23" localSheetId="26">#REF!</definedName>
    <definedName name="돌23" localSheetId="44">#REF!</definedName>
    <definedName name="돌23" localSheetId="42">#REF!</definedName>
    <definedName name="돌23">#REF!</definedName>
    <definedName name="돌24" localSheetId="4">#REF!</definedName>
    <definedName name="돌24" localSheetId="13">#REF!</definedName>
    <definedName name="돌24" localSheetId="28">#REF!</definedName>
    <definedName name="돌24" localSheetId="34">#REF!</definedName>
    <definedName name="돌24" localSheetId="35">#REF!</definedName>
    <definedName name="돌24" localSheetId="40">#REF!</definedName>
    <definedName name="돌24" localSheetId="25">#REF!</definedName>
    <definedName name="돌24" localSheetId="26">#REF!</definedName>
    <definedName name="돌24" localSheetId="44">#REF!</definedName>
    <definedName name="돌24" localSheetId="42">#REF!</definedName>
    <definedName name="돌24">#REF!</definedName>
    <definedName name="돌25" localSheetId="4">#REF!</definedName>
    <definedName name="돌25" localSheetId="13">#REF!</definedName>
    <definedName name="돌25" localSheetId="28">#REF!</definedName>
    <definedName name="돌25" localSheetId="34">#REF!</definedName>
    <definedName name="돌25" localSheetId="35">#REF!</definedName>
    <definedName name="돌25" localSheetId="40">#REF!</definedName>
    <definedName name="돌25" localSheetId="25">#REF!</definedName>
    <definedName name="돌25" localSheetId="26">#REF!</definedName>
    <definedName name="돌25" localSheetId="44">#REF!</definedName>
    <definedName name="돌25" localSheetId="42">#REF!</definedName>
    <definedName name="돌25">#REF!</definedName>
    <definedName name="돌26" localSheetId="4">#REF!</definedName>
    <definedName name="돌26" localSheetId="13">#REF!</definedName>
    <definedName name="돌26" localSheetId="28">#REF!</definedName>
    <definedName name="돌26" localSheetId="34">#REF!</definedName>
    <definedName name="돌26" localSheetId="35">#REF!</definedName>
    <definedName name="돌26" localSheetId="40">#REF!</definedName>
    <definedName name="돌26" localSheetId="25">#REF!</definedName>
    <definedName name="돌26" localSheetId="26">#REF!</definedName>
    <definedName name="돌26" localSheetId="44">#REF!</definedName>
    <definedName name="돌26" localSheetId="42">#REF!</definedName>
    <definedName name="돌26">#REF!</definedName>
    <definedName name="돌27" localSheetId="4">'[80]7급줄떼'!#REF!</definedName>
    <definedName name="돌27" localSheetId="13">'[80]7급줄떼'!#REF!</definedName>
    <definedName name="돌27" localSheetId="28">'[81]7급줄떼'!#REF!</definedName>
    <definedName name="돌27" localSheetId="34">'[81]7급줄떼'!#REF!</definedName>
    <definedName name="돌27" localSheetId="35">'[81]7급줄떼'!#REF!</definedName>
    <definedName name="돌27" localSheetId="40">'[80]7급줄떼'!#REF!</definedName>
    <definedName name="돌27" localSheetId="26">'[81]7급줄떼'!#REF!</definedName>
    <definedName name="돌27" localSheetId="44">'[81]7급줄떼'!#REF!</definedName>
    <definedName name="돌27" localSheetId="42">'[81]7급줄떼'!#REF!</definedName>
    <definedName name="돌27">'[80]7급줄떼'!#REF!</definedName>
    <definedName name="돌28" localSheetId="4">'[80]7급줄떼'!#REF!</definedName>
    <definedName name="돌28" localSheetId="13">'[80]7급줄떼'!#REF!</definedName>
    <definedName name="돌28" localSheetId="28">'[81]7급줄떼'!#REF!</definedName>
    <definedName name="돌28" localSheetId="34">'[81]7급줄떼'!#REF!</definedName>
    <definedName name="돌28" localSheetId="35">'[81]7급줄떼'!#REF!</definedName>
    <definedName name="돌28" localSheetId="40">'[80]7급줄떼'!#REF!</definedName>
    <definedName name="돌28" localSheetId="26">'[81]7급줄떼'!#REF!</definedName>
    <definedName name="돌28" localSheetId="44">'[81]7급줄떼'!#REF!</definedName>
    <definedName name="돌28" localSheetId="42">'[81]7급줄떼'!#REF!</definedName>
    <definedName name="돌28">'[80]7급줄떼'!#REF!</definedName>
    <definedName name="돌29" localSheetId="4">#REF!</definedName>
    <definedName name="돌29" localSheetId="13">#REF!</definedName>
    <definedName name="돌29" localSheetId="28">#REF!</definedName>
    <definedName name="돌29" localSheetId="34">#REF!</definedName>
    <definedName name="돌29" localSheetId="35">#REF!</definedName>
    <definedName name="돌29" localSheetId="40">#REF!</definedName>
    <definedName name="돌29" localSheetId="25">#REF!</definedName>
    <definedName name="돌29" localSheetId="26">#REF!</definedName>
    <definedName name="돌29" localSheetId="44">#REF!</definedName>
    <definedName name="돌29" localSheetId="42">#REF!</definedName>
    <definedName name="돌29">#REF!</definedName>
    <definedName name="돌3" localSheetId="4">#REF!</definedName>
    <definedName name="돌3" localSheetId="13">#REF!</definedName>
    <definedName name="돌3" localSheetId="28">#REF!</definedName>
    <definedName name="돌3" localSheetId="34">#REF!</definedName>
    <definedName name="돌3" localSheetId="35">#REF!</definedName>
    <definedName name="돌3" localSheetId="46">#REF!</definedName>
    <definedName name="돌3" localSheetId="40">#REF!</definedName>
    <definedName name="돌3" localSheetId="25">#REF!</definedName>
    <definedName name="돌3" localSheetId="26">#REF!</definedName>
    <definedName name="돌3" localSheetId="44">#REF!</definedName>
    <definedName name="돌3" localSheetId="45">#REF!</definedName>
    <definedName name="돌3" localSheetId="50">#REF!</definedName>
    <definedName name="돌3" localSheetId="42">#REF!</definedName>
    <definedName name="돌3">#REF!</definedName>
    <definedName name="돌30" localSheetId="4">#REF!</definedName>
    <definedName name="돌30" localSheetId="13">#REF!</definedName>
    <definedName name="돌30" localSheetId="28">#REF!</definedName>
    <definedName name="돌30" localSheetId="34">#REF!</definedName>
    <definedName name="돌30" localSheetId="35">#REF!</definedName>
    <definedName name="돌30" localSheetId="40">#REF!</definedName>
    <definedName name="돌30" localSheetId="25">#REF!</definedName>
    <definedName name="돌30" localSheetId="26">#REF!</definedName>
    <definedName name="돌30" localSheetId="44">#REF!</definedName>
    <definedName name="돌30" localSheetId="42">#REF!</definedName>
    <definedName name="돌30">#REF!</definedName>
    <definedName name="돌34" localSheetId="4">#REF!</definedName>
    <definedName name="돌34" localSheetId="13">#REF!</definedName>
    <definedName name="돌34" localSheetId="28">#REF!</definedName>
    <definedName name="돌34" localSheetId="34">#REF!</definedName>
    <definedName name="돌34" localSheetId="35">#REF!</definedName>
    <definedName name="돌34" localSheetId="40">#REF!</definedName>
    <definedName name="돌34" localSheetId="25">#REF!</definedName>
    <definedName name="돌34" localSheetId="26">#REF!</definedName>
    <definedName name="돌34" localSheetId="44">#REF!</definedName>
    <definedName name="돌34" localSheetId="42">#REF!</definedName>
    <definedName name="돌34">#REF!</definedName>
    <definedName name="돌35" localSheetId="4">#REF!</definedName>
    <definedName name="돌35" localSheetId="13">#REF!</definedName>
    <definedName name="돌35" localSheetId="28">#REF!</definedName>
    <definedName name="돌35" localSheetId="34">#REF!</definedName>
    <definedName name="돌35" localSheetId="35">#REF!</definedName>
    <definedName name="돌35" localSheetId="40">#REF!</definedName>
    <definedName name="돌35" localSheetId="25">#REF!</definedName>
    <definedName name="돌35" localSheetId="26">#REF!</definedName>
    <definedName name="돌35" localSheetId="44">#REF!</definedName>
    <definedName name="돌35" localSheetId="42">#REF!</definedName>
    <definedName name="돌35">#REF!</definedName>
    <definedName name="돌36" localSheetId="4">#REF!</definedName>
    <definedName name="돌36" localSheetId="13">#REF!</definedName>
    <definedName name="돌36" localSheetId="28">#REF!</definedName>
    <definedName name="돌36" localSheetId="34">#REF!</definedName>
    <definedName name="돌36" localSheetId="35">#REF!</definedName>
    <definedName name="돌36" localSheetId="40">#REF!</definedName>
    <definedName name="돌36" localSheetId="25">#REF!</definedName>
    <definedName name="돌36" localSheetId="26">#REF!</definedName>
    <definedName name="돌36" localSheetId="44">#REF!</definedName>
    <definedName name="돌36" localSheetId="42">#REF!</definedName>
    <definedName name="돌36">#REF!</definedName>
    <definedName name="돌37" localSheetId="4">#REF!</definedName>
    <definedName name="돌37" localSheetId="13">#REF!</definedName>
    <definedName name="돌37" localSheetId="28">#REF!</definedName>
    <definedName name="돌37" localSheetId="34">#REF!</definedName>
    <definedName name="돌37" localSheetId="35">#REF!</definedName>
    <definedName name="돌37" localSheetId="40">#REF!</definedName>
    <definedName name="돌37" localSheetId="25">#REF!</definedName>
    <definedName name="돌37" localSheetId="26">#REF!</definedName>
    <definedName name="돌37" localSheetId="44">#REF!</definedName>
    <definedName name="돌37" localSheetId="42">#REF!</definedName>
    <definedName name="돌37">#REF!</definedName>
    <definedName name="돌38" localSheetId="4">#REF!</definedName>
    <definedName name="돌38" localSheetId="13">#REF!</definedName>
    <definedName name="돌38" localSheetId="28">#REF!</definedName>
    <definedName name="돌38" localSheetId="34">#REF!</definedName>
    <definedName name="돌38" localSheetId="35">#REF!</definedName>
    <definedName name="돌38" localSheetId="40">#REF!</definedName>
    <definedName name="돌38" localSheetId="25">#REF!</definedName>
    <definedName name="돌38" localSheetId="26">#REF!</definedName>
    <definedName name="돌38" localSheetId="44">#REF!</definedName>
    <definedName name="돌38" localSheetId="42">#REF!</definedName>
    <definedName name="돌38">#REF!</definedName>
    <definedName name="돌39" localSheetId="4">#REF!</definedName>
    <definedName name="돌39" localSheetId="13">#REF!</definedName>
    <definedName name="돌39" localSheetId="28">#REF!</definedName>
    <definedName name="돌39" localSheetId="34">#REF!</definedName>
    <definedName name="돌39" localSheetId="35">#REF!</definedName>
    <definedName name="돌39" localSheetId="40">#REF!</definedName>
    <definedName name="돌39" localSheetId="25">#REF!</definedName>
    <definedName name="돌39" localSheetId="26">#REF!</definedName>
    <definedName name="돌39" localSheetId="44">#REF!</definedName>
    <definedName name="돌39" localSheetId="42">#REF!</definedName>
    <definedName name="돌39">#REF!</definedName>
    <definedName name="돌40" localSheetId="38">'[91]5흙막이'!$A$36</definedName>
    <definedName name="돌40" localSheetId="28">'[92]5흙막이'!$A$36</definedName>
    <definedName name="돌40" localSheetId="25">'[91]5흙막이'!$A$36</definedName>
    <definedName name="돌40" localSheetId="2">'[91]5흙막이'!$A$36</definedName>
    <definedName name="돌40">'[92]5흙막이'!$A$36</definedName>
    <definedName name="돌5" localSheetId="4">'[80]7급줄떼'!#REF!</definedName>
    <definedName name="돌5" localSheetId="13">'[80]7급줄떼'!#REF!</definedName>
    <definedName name="돌5" localSheetId="28">'[81]7급줄떼'!#REF!</definedName>
    <definedName name="돌5" localSheetId="34">'[81]7급줄떼'!#REF!</definedName>
    <definedName name="돌5" localSheetId="35">'[81]7급줄떼'!#REF!</definedName>
    <definedName name="돌5" localSheetId="40">'[80]7급줄떼'!#REF!</definedName>
    <definedName name="돌5" localSheetId="26">'[81]7급줄떼'!#REF!</definedName>
    <definedName name="돌5" localSheetId="44">'[81]7급줄떼'!#REF!</definedName>
    <definedName name="돌5" localSheetId="42">'[81]7급줄떼'!#REF!</definedName>
    <definedName name="돌5">'[80]7급줄떼'!#REF!</definedName>
    <definedName name="돌6" localSheetId="4">'[80]7급줄떼'!#REF!</definedName>
    <definedName name="돌6" localSheetId="13">'[80]7급줄떼'!#REF!</definedName>
    <definedName name="돌6" localSheetId="28">'[81]7급줄떼'!#REF!</definedName>
    <definedName name="돌6" localSheetId="34">'[81]7급줄떼'!#REF!</definedName>
    <definedName name="돌6" localSheetId="35">'[81]7급줄떼'!#REF!</definedName>
    <definedName name="돌6" localSheetId="40">'[80]7급줄떼'!#REF!</definedName>
    <definedName name="돌6" localSheetId="26">'[81]7급줄떼'!#REF!</definedName>
    <definedName name="돌6" localSheetId="44">'[81]7급줄떼'!#REF!</definedName>
    <definedName name="돌6" localSheetId="42">'[81]7급줄떼'!#REF!</definedName>
    <definedName name="돌6">'[80]7급줄떼'!#REF!</definedName>
    <definedName name="돌7" localSheetId="4">#REF!</definedName>
    <definedName name="돌7" localSheetId="13">#REF!</definedName>
    <definedName name="돌7" localSheetId="28">#REF!</definedName>
    <definedName name="돌7" localSheetId="34">#REF!</definedName>
    <definedName name="돌7" localSheetId="35">#REF!</definedName>
    <definedName name="돌7" localSheetId="40">#REF!</definedName>
    <definedName name="돌7" localSheetId="25">#REF!</definedName>
    <definedName name="돌7" localSheetId="26">#REF!</definedName>
    <definedName name="돌7" localSheetId="44">#REF!</definedName>
    <definedName name="돌7" localSheetId="42">#REF!</definedName>
    <definedName name="돌7">#REF!</definedName>
    <definedName name="돌8" localSheetId="4">#REF!</definedName>
    <definedName name="돌8" localSheetId="13">#REF!</definedName>
    <definedName name="돌8" localSheetId="28">#REF!</definedName>
    <definedName name="돌8" localSheetId="34">#REF!</definedName>
    <definedName name="돌8" localSheetId="35">#REF!</definedName>
    <definedName name="돌8" localSheetId="40">#REF!</definedName>
    <definedName name="돌8" localSheetId="25">#REF!</definedName>
    <definedName name="돌8" localSheetId="26">#REF!</definedName>
    <definedName name="돌8" localSheetId="44">#REF!</definedName>
    <definedName name="돌8" localSheetId="42">#REF!</definedName>
    <definedName name="돌8">#REF!</definedName>
    <definedName name="돌9" localSheetId="4">#REF!</definedName>
    <definedName name="돌9" localSheetId="13">#REF!</definedName>
    <definedName name="돌9" localSheetId="28">#REF!</definedName>
    <definedName name="돌9" localSheetId="34">#REF!</definedName>
    <definedName name="돌9" localSheetId="35">#REF!</definedName>
    <definedName name="돌9" localSheetId="40">#REF!</definedName>
    <definedName name="돌9" localSheetId="25">#REF!</definedName>
    <definedName name="돌9" localSheetId="26">#REF!</definedName>
    <definedName name="돌9" localSheetId="44">#REF!</definedName>
    <definedName name="돌9" localSheetId="42">#REF!</definedName>
    <definedName name="돌9">#REF!</definedName>
    <definedName name="돌골" localSheetId="38">'[71]골막이(야매)'!#REF!</definedName>
    <definedName name="돌골" localSheetId="14">'[74]골막이(야매)'!#REF!</definedName>
    <definedName name="돌골" localSheetId="4">'[71]골막이(야매)'!#REF!</definedName>
    <definedName name="돌골" localSheetId="13">'[71]골막이(야매)'!#REF!</definedName>
    <definedName name="돌골" localSheetId="28">'[74]골막이(야매)'!#REF!</definedName>
    <definedName name="돌골" localSheetId="34">'[74]골막이(야매)'!#REF!</definedName>
    <definedName name="돌골" localSheetId="35">'[74]골막이(야매)'!#REF!</definedName>
    <definedName name="돌골" localSheetId="46">'[74]골막이(야매)'!#REF!</definedName>
    <definedName name="돌골" localSheetId="40">'[71]골막이(야매)'!#REF!</definedName>
    <definedName name="돌골" localSheetId="3">'[71]골막이(야매)'!#REF!</definedName>
    <definedName name="돌골" localSheetId="12">'[71]골막이(야매)'!#REF!</definedName>
    <definedName name="돌골" localSheetId="15">'[71]골막이(야매)'!#REF!</definedName>
    <definedName name="돌골" localSheetId="25">'[75]골막이(야매)'!#REF!</definedName>
    <definedName name="돌골" localSheetId="26">'[76]골막이(야매)'!#REF!</definedName>
    <definedName name="돌골" localSheetId="2">'[75]골막이(야매)'!#REF!</definedName>
    <definedName name="돌골" localSheetId="44">'[74]골막이(야매)'!#REF!</definedName>
    <definedName name="돌골" localSheetId="45">'[74]골막이(야매)'!#REF!</definedName>
    <definedName name="돌골" localSheetId="43">'[74]골막이(야매)'!#REF!</definedName>
    <definedName name="돌골" localSheetId="42">'[74]골막이(야매)'!#REF!</definedName>
    <definedName name="돌골">'[71]골막이(야매)'!#REF!</definedName>
    <definedName name="돌골깬" localSheetId="14">#REF!</definedName>
    <definedName name="돌골깬" localSheetId="4">#REF!</definedName>
    <definedName name="돌골깬" localSheetId="13">#REF!</definedName>
    <definedName name="돌골깬" localSheetId="35">#REF!</definedName>
    <definedName name="돌골깬" localSheetId="46">#REF!</definedName>
    <definedName name="돌골깬" localSheetId="40">#REF!</definedName>
    <definedName name="돌골깬" localSheetId="3">#REF!</definedName>
    <definedName name="돌골깬" localSheetId="12">#REF!</definedName>
    <definedName name="돌골깬" localSheetId="15">#REF!</definedName>
    <definedName name="돌골깬" localSheetId="25">#REF!</definedName>
    <definedName name="돌골깬" localSheetId="26">#REF!</definedName>
    <definedName name="돌골깬" localSheetId="44">#REF!</definedName>
    <definedName name="돌골깬" localSheetId="50">#REF!</definedName>
    <definedName name="돌골깬" localSheetId="43">#REF!</definedName>
    <definedName name="돌골깬" localSheetId="42">#REF!</definedName>
    <definedName name="돌골깬">#REF!</definedName>
    <definedName name="돌골야" localSheetId="14">#REF!</definedName>
    <definedName name="돌골야" localSheetId="4">#REF!</definedName>
    <definedName name="돌골야" localSheetId="13">#REF!</definedName>
    <definedName name="돌골야" localSheetId="35">#REF!</definedName>
    <definedName name="돌골야" localSheetId="46">#REF!</definedName>
    <definedName name="돌골야" localSheetId="40">#REF!</definedName>
    <definedName name="돌골야" localSheetId="3">#REF!</definedName>
    <definedName name="돌골야" localSheetId="12">#REF!</definedName>
    <definedName name="돌골야" localSheetId="15">#REF!</definedName>
    <definedName name="돌골야" localSheetId="25">#REF!</definedName>
    <definedName name="돌골야" localSheetId="26">#REF!</definedName>
    <definedName name="돌골야" localSheetId="44">#REF!</definedName>
    <definedName name="돌골야" localSheetId="43">#REF!</definedName>
    <definedName name="돌골야" localSheetId="42">#REF!</definedName>
    <definedName name="돌골야">#REF!</definedName>
    <definedName name="돌기슭막이깬" localSheetId="14">#REF!</definedName>
    <definedName name="돌기슭막이깬" localSheetId="4">#REF!</definedName>
    <definedName name="돌기슭막이깬" localSheetId="13">#REF!</definedName>
    <definedName name="돌기슭막이깬" localSheetId="35">#REF!</definedName>
    <definedName name="돌기슭막이깬" localSheetId="46">#REF!</definedName>
    <definedName name="돌기슭막이깬" localSheetId="40">#REF!</definedName>
    <definedName name="돌기슭막이깬" localSheetId="3">#REF!</definedName>
    <definedName name="돌기슭막이깬" localSheetId="12">#REF!</definedName>
    <definedName name="돌기슭막이깬" localSheetId="15">#REF!</definedName>
    <definedName name="돌기슭막이깬" localSheetId="25">#REF!</definedName>
    <definedName name="돌기슭막이깬" localSheetId="26">#REF!</definedName>
    <definedName name="돌기슭막이깬" localSheetId="44">#REF!</definedName>
    <definedName name="돌기슭막이깬" localSheetId="43">#REF!</definedName>
    <definedName name="돌기슭막이깬" localSheetId="42">#REF!</definedName>
    <definedName name="돌기슭막이깬">#REF!</definedName>
    <definedName name="돌단풍" localSheetId="14">#REF!</definedName>
    <definedName name="돌단풍" localSheetId="4">#REF!</definedName>
    <definedName name="돌단풍" localSheetId="13">#REF!</definedName>
    <definedName name="돌단풍" localSheetId="28">#REF!</definedName>
    <definedName name="돌단풍" localSheetId="34">#REF!</definedName>
    <definedName name="돌단풍" localSheetId="35">#REF!</definedName>
    <definedName name="돌단풍" localSheetId="46">#REF!</definedName>
    <definedName name="돌단풍" localSheetId="40">#REF!</definedName>
    <definedName name="돌단풍" localSheetId="25">#REF!</definedName>
    <definedName name="돌단풍" localSheetId="26">#REF!</definedName>
    <definedName name="돌단풍" localSheetId="44">#REF!</definedName>
    <definedName name="돌단풍" localSheetId="42">#REF!</definedName>
    <definedName name="돌단풍">#REF!</definedName>
    <definedName name="돌보" localSheetId="14">#REF!</definedName>
    <definedName name="돌보" localSheetId="4">#REF!</definedName>
    <definedName name="돌보" localSheetId="13">#REF!</definedName>
    <definedName name="돌보" localSheetId="35">#REF!</definedName>
    <definedName name="돌보" localSheetId="46">#REF!</definedName>
    <definedName name="돌보" localSheetId="40">#REF!</definedName>
    <definedName name="돌보" localSheetId="3">#REF!</definedName>
    <definedName name="돌보" localSheetId="12">#REF!</definedName>
    <definedName name="돌보" localSheetId="15">#REF!</definedName>
    <definedName name="돌보" localSheetId="25">#REF!</definedName>
    <definedName name="돌보" localSheetId="26">#REF!</definedName>
    <definedName name="돌보" localSheetId="44">#REF!</definedName>
    <definedName name="돌보" localSheetId="43">#REF!</definedName>
    <definedName name="돌보" localSheetId="42">#REF!</definedName>
    <definedName name="돌보">#REF!</definedName>
    <definedName name="돌수로" localSheetId="14">#REF!</definedName>
    <definedName name="돌수로" localSheetId="4">#REF!</definedName>
    <definedName name="돌수로" localSheetId="13">#REF!</definedName>
    <definedName name="돌수로" localSheetId="34">#REF!</definedName>
    <definedName name="돌수로" localSheetId="35">#REF!</definedName>
    <definedName name="돌수로" localSheetId="46">#REF!</definedName>
    <definedName name="돌수로" localSheetId="40">#REF!</definedName>
    <definedName name="돌수로" localSheetId="3">#REF!</definedName>
    <definedName name="돌수로" localSheetId="12">#REF!</definedName>
    <definedName name="돌수로" localSheetId="15">#REF!</definedName>
    <definedName name="돌수로" localSheetId="25">#REF!</definedName>
    <definedName name="돌수로" localSheetId="26">#REF!</definedName>
    <definedName name="돌수로" localSheetId="44">#REF!</definedName>
    <definedName name="돌수로" localSheetId="43">#REF!</definedName>
    <definedName name="돌수로" localSheetId="42">#REF!</definedName>
    <definedName name="돌수로">#REF!</definedName>
    <definedName name="돌수로깬" localSheetId="4">[5]법면블럭!#REF!</definedName>
    <definedName name="돌수로깬" localSheetId="13">[5]법면블럭!#REF!</definedName>
    <definedName name="돌수로깬" localSheetId="28">#REF!</definedName>
    <definedName name="돌수로깬" localSheetId="34">#REF!</definedName>
    <definedName name="돌수로깬" localSheetId="35">#REF!</definedName>
    <definedName name="돌수로깬" localSheetId="46">#REF!</definedName>
    <definedName name="돌수로깬" localSheetId="40">#REF!</definedName>
    <definedName name="돌수로깬" localSheetId="25">#REF!</definedName>
    <definedName name="돌수로깬" localSheetId="26">#REF!</definedName>
    <definedName name="돌수로깬" localSheetId="44">#REF!</definedName>
    <definedName name="돌수로깬" localSheetId="42">#REF!</definedName>
    <definedName name="돌수로깬">#REF!</definedName>
    <definedName name="돌수로내기" localSheetId="14">#REF!</definedName>
    <definedName name="돌수로내기" localSheetId="4">#REF!</definedName>
    <definedName name="돌수로내기" localSheetId="13">#REF!</definedName>
    <definedName name="돌수로내기" localSheetId="34">#REF!</definedName>
    <definedName name="돌수로내기" localSheetId="35">#REF!</definedName>
    <definedName name="돌수로내기" localSheetId="46">#REF!</definedName>
    <definedName name="돌수로내기" localSheetId="40">#REF!</definedName>
    <definedName name="돌수로내기" localSheetId="3">#REF!</definedName>
    <definedName name="돌수로내기" localSheetId="12">#REF!</definedName>
    <definedName name="돌수로내기" localSheetId="15">#REF!</definedName>
    <definedName name="돌수로내기" localSheetId="25">#REF!</definedName>
    <definedName name="돌수로내기" localSheetId="26">#REF!</definedName>
    <definedName name="돌수로내기" localSheetId="44">#REF!</definedName>
    <definedName name="돌수로내기" localSheetId="43">#REF!</definedName>
    <definedName name="돌수로내기" localSheetId="42">#REF!</definedName>
    <definedName name="돌수로내기">#REF!</definedName>
    <definedName name="돌찰쌓기바닥파기" localSheetId="14">#REF!</definedName>
    <definedName name="돌찰쌓기바닥파기" localSheetId="4">#REF!</definedName>
    <definedName name="돌찰쌓기바닥파기" localSheetId="13">#REF!</definedName>
    <definedName name="돌찰쌓기바닥파기" localSheetId="34">#REF!</definedName>
    <definedName name="돌찰쌓기바닥파기" localSheetId="35">#REF!</definedName>
    <definedName name="돌찰쌓기바닥파기" localSheetId="46">#REF!</definedName>
    <definedName name="돌찰쌓기바닥파기" localSheetId="40">#REF!</definedName>
    <definedName name="돌찰쌓기바닥파기" localSheetId="3">#REF!</definedName>
    <definedName name="돌찰쌓기바닥파기" localSheetId="12">#REF!</definedName>
    <definedName name="돌찰쌓기바닥파기" localSheetId="15">#REF!</definedName>
    <definedName name="돌찰쌓기바닥파기" localSheetId="25">#REF!</definedName>
    <definedName name="돌찰쌓기바닥파기" localSheetId="26">#REF!</definedName>
    <definedName name="돌찰쌓기바닥파기" localSheetId="44">#REF!</definedName>
    <definedName name="돌찰쌓기바닥파기" localSheetId="43">#REF!</definedName>
    <definedName name="돌찰쌓기바닥파기" localSheetId="42">#REF!</definedName>
    <definedName name="돌찰쌓기바닥파기">#REF!</definedName>
    <definedName name="동광건설" localSheetId="38" hidden="1">{#N/A,#N/A,FALSE,"골재소요량";#N/A,#N/A,FALSE,"골재소요량"}</definedName>
    <definedName name="동광건설" localSheetId="14" hidden="1">{#N/A,#N/A,FALSE,"골재소요량";#N/A,#N/A,FALSE,"골재소요량"}</definedName>
    <definedName name="동광건설" localSheetId="4" hidden="1">{#N/A,#N/A,FALSE,"골재소요량";#N/A,#N/A,FALSE,"골재소요량"}</definedName>
    <definedName name="동광건설" localSheetId="13" hidden="1">{#N/A,#N/A,FALSE,"골재소요량";#N/A,#N/A,FALSE,"골재소요량"}</definedName>
    <definedName name="동광건설" localSheetId="28" hidden="1">{#N/A,#N/A,FALSE,"골재소요량";#N/A,#N/A,FALSE,"골재소요량"}</definedName>
    <definedName name="동광건설" localSheetId="34" hidden="1">{#N/A,#N/A,FALSE,"골재소요량";#N/A,#N/A,FALSE,"골재소요량"}</definedName>
    <definedName name="동광건설" localSheetId="35" hidden="1">{#N/A,#N/A,FALSE,"골재소요량";#N/A,#N/A,FALSE,"골재소요량"}</definedName>
    <definedName name="동광건설" localSheetId="25" hidden="1">{#N/A,#N/A,FALSE,"골재소요량";#N/A,#N/A,FALSE,"골재소요량"}</definedName>
    <definedName name="동광건설" localSheetId="41" hidden="1">{#N/A,#N/A,FALSE,"골재소요량";#N/A,#N/A,FALSE,"골재소요량"}</definedName>
    <definedName name="동광건설" localSheetId="26" hidden="1">{#N/A,#N/A,FALSE,"골재소요량";#N/A,#N/A,FALSE,"골재소요량"}</definedName>
    <definedName name="동광건설" localSheetId="45" hidden="1">{#N/A,#N/A,FALSE,"골재소요량";#N/A,#N/A,FALSE,"골재소요량"}</definedName>
    <definedName name="동광건설" localSheetId="50" hidden="1">{#N/A,#N/A,FALSE,"골재소요량";#N/A,#N/A,FALSE,"골재소요량"}</definedName>
    <definedName name="동광건설" localSheetId="29" hidden="1">{#N/A,#N/A,FALSE,"골재소요량";#N/A,#N/A,FALSE,"골재소요량"}</definedName>
    <definedName name="동광건설" localSheetId="42" hidden="1">{#N/A,#N/A,FALSE,"골재소요량";#N/A,#N/A,FALSE,"골재소요량"}</definedName>
    <definedName name="동광건설" hidden="1">{#N/A,#N/A,FALSE,"골재소요량";#N/A,#N/A,FALSE,"골재소요량"}</definedName>
    <definedName name="됴ㅠ굑ㅇ" localSheetId="38" hidden="1">{#N/A,#N/A,FALSE,"운반시간"}</definedName>
    <definedName name="됴ㅠ굑ㅇ" localSheetId="14" hidden="1">{#N/A,#N/A,FALSE,"운반시간"}</definedName>
    <definedName name="됴ㅠ굑ㅇ" localSheetId="4" hidden="1">{#N/A,#N/A,FALSE,"운반시간"}</definedName>
    <definedName name="됴ㅠ굑ㅇ" localSheetId="13" hidden="1">{#N/A,#N/A,FALSE,"운반시간"}</definedName>
    <definedName name="됴ㅠ굑ㅇ" localSheetId="28" hidden="1">{#N/A,#N/A,FALSE,"운반시간"}</definedName>
    <definedName name="됴ㅠ굑ㅇ" localSheetId="34" hidden="1">{#N/A,#N/A,FALSE,"운반시간"}</definedName>
    <definedName name="됴ㅠ굑ㅇ" localSheetId="35" hidden="1">{#N/A,#N/A,FALSE,"운반시간"}</definedName>
    <definedName name="됴ㅠ굑ㅇ" localSheetId="25" hidden="1">{#N/A,#N/A,FALSE,"운반시간"}</definedName>
    <definedName name="됴ㅠ굑ㅇ" localSheetId="41" hidden="1">{#N/A,#N/A,FALSE,"운반시간"}</definedName>
    <definedName name="됴ㅠ굑ㅇ" localSheetId="26" hidden="1">{#N/A,#N/A,FALSE,"운반시간"}</definedName>
    <definedName name="됴ㅠ굑ㅇ" localSheetId="45" hidden="1">{#N/A,#N/A,FALSE,"운반시간"}</definedName>
    <definedName name="됴ㅠ굑ㅇ" localSheetId="50" hidden="1">{#N/A,#N/A,FALSE,"운반시간"}</definedName>
    <definedName name="됴ㅠ굑ㅇ" localSheetId="29" hidden="1">{#N/A,#N/A,FALSE,"운반시간"}</definedName>
    <definedName name="됴ㅠ굑ㅇ" localSheetId="42" hidden="1">{#N/A,#N/A,FALSE,"운반시간"}</definedName>
    <definedName name="됴ㅠ굑ㅇ" hidden="1">{#N/A,#N/A,FALSE,"운반시간"}</definedName>
    <definedName name="두께" localSheetId="14">'[19]토사(PE)'!#REF!</definedName>
    <definedName name="두께" localSheetId="4">'[19]토사(PE)'!#REF!</definedName>
    <definedName name="두께" localSheetId="13">'[19]토사(PE)'!#REF!</definedName>
    <definedName name="두께" localSheetId="28">'[19]토사(PE)'!#REF!</definedName>
    <definedName name="두께" localSheetId="34">'[19]토사(PE)'!#REF!</definedName>
    <definedName name="두께" localSheetId="35">'[19]토사(PE)'!#REF!</definedName>
    <definedName name="두께" localSheetId="46">'[19]토사(PE)'!#REF!</definedName>
    <definedName name="두께" localSheetId="40">'[19]토사(PE)'!#REF!</definedName>
    <definedName name="두께" localSheetId="25">'[81]토사(PE)'!#REF!</definedName>
    <definedName name="두께" localSheetId="2">'[81]토사(PE)'!#REF!</definedName>
    <definedName name="두께" localSheetId="44">'[19]토사(PE)'!#REF!</definedName>
    <definedName name="두께" localSheetId="45">'[19]토사(PE)'!#REF!</definedName>
    <definedName name="두께" localSheetId="50">'[19]토사(PE)'!#REF!</definedName>
    <definedName name="두께" localSheetId="43">'[19]토사(PE)'!#REF!</definedName>
    <definedName name="두께" localSheetId="42">'[19]토사(PE)'!#REF!</definedName>
    <definedName name="두께">'[19]토사(PE)'!#REF!</definedName>
    <definedName name="ㄸㄱ구믇015703916" localSheetId="14">#REF!</definedName>
    <definedName name="ㄸㄱ구믇015703916" localSheetId="4">#REF!</definedName>
    <definedName name="ㄸㄱ구믇015703916" localSheetId="13">#REF!</definedName>
    <definedName name="ㄸㄱ구믇015703916" localSheetId="28">#REF!</definedName>
    <definedName name="ㄸㄱ구믇015703916" localSheetId="34">#REF!</definedName>
    <definedName name="ㄸㄱ구믇015703916" localSheetId="35">#REF!</definedName>
    <definedName name="ㄸㄱ구믇015703916" localSheetId="46">#REF!</definedName>
    <definedName name="ㄸㄱ구믇015703916" localSheetId="40">#REF!</definedName>
    <definedName name="ㄸㄱ구믇015703916" localSheetId="25">#REF!</definedName>
    <definedName name="ㄸㄱ구믇015703916" localSheetId="26">#REF!</definedName>
    <definedName name="ㄸㄱ구믇015703916" localSheetId="44">#REF!</definedName>
    <definedName name="ㄸㄱ구믇015703916" localSheetId="50">#REF!</definedName>
    <definedName name="ㄸㄱ구믇015703916" localSheetId="42">#REF!</definedName>
    <definedName name="ㄸㄱ구믇015703916">#REF!</definedName>
    <definedName name="ㄸㄱ구믇045352756" localSheetId="4">#REF!</definedName>
    <definedName name="ㄸㄱ구믇045352756" localSheetId="13">#REF!</definedName>
    <definedName name="ㄸㄱ구믇045352756" localSheetId="28">#REF!</definedName>
    <definedName name="ㄸㄱ구믇045352756" localSheetId="34">#REF!</definedName>
    <definedName name="ㄸㄱ구믇045352756" localSheetId="35">#REF!</definedName>
    <definedName name="ㄸㄱ구믇045352756" localSheetId="46">#REF!</definedName>
    <definedName name="ㄸㄱ구믇045352756" localSheetId="40">#REF!</definedName>
    <definedName name="ㄸㄱ구믇045352756" localSheetId="25">#REF!</definedName>
    <definedName name="ㄸㄱ구믇045352756" localSheetId="26">#REF!</definedName>
    <definedName name="ㄸㄱ구믇045352756" localSheetId="44">#REF!</definedName>
    <definedName name="ㄸㄱ구믇045352756" localSheetId="50">#REF!</definedName>
    <definedName name="ㄸㄱ구믇045352756" localSheetId="42">#REF!</definedName>
    <definedName name="ㄸㄱ구믇045352756">#REF!</definedName>
    <definedName name="ㄸㄱ구믇097973823" localSheetId="14">#REF!</definedName>
    <definedName name="ㄸㄱ구믇097973823" localSheetId="4">#REF!</definedName>
    <definedName name="ㄸㄱ구믇097973823" localSheetId="13">#REF!</definedName>
    <definedName name="ㄸㄱ구믇097973823" localSheetId="28">#REF!</definedName>
    <definedName name="ㄸㄱ구믇097973823" localSheetId="34">#REF!</definedName>
    <definedName name="ㄸㄱ구믇097973823" localSheetId="35">#REF!</definedName>
    <definedName name="ㄸㄱ구믇097973823" localSheetId="46">#REF!</definedName>
    <definedName name="ㄸㄱ구믇097973823" localSheetId="40">#REF!</definedName>
    <definedName name="ㄸㄱ구믇097973823" localSheetId="25">#REF!</definedName>
    <definedName name="ㄸㄱ구믇097973823" localSheetId="26">#REF!</definedName>
    <definedName name="ㄸㄱ구믇097973823" localSheetId="44">#REF!</definedName>
    <definedName name="ㄸㄱ구믇097973823" localSheetId="42">#REF!</definedName>
    <definedName name="ㄸㄱ구믇097973823">#REF!</definedName>
    <definedName name="ㄸㄱ구믇259060978" localSheetId="14">#REF!</definedName>
    <definedName name="ㄸㄱ구믇259060978" localSheetId="4">#REF!</definedName>
    <definedName name="ㄸㄱ구믇259060978" localSheetId="13">#REF!</definedName>
    <definedName name="ㄸㄱ구믇259060978" localSheetId="28">#REF!</definedName>
    <definedName name="ㄸㄱ구믇259060978" localSheetId="34">#REF!</definedName>
    <definedName name="ㄸㄱ구믇259060978" localSheetId="35">#REF!</definedName>
    <definedName name="ㄸㄱ구믇259060978" localSheetId="46">#REF!</definedName>
    <definedName name="ㄸㄱ구믇259060978" localSheetId="40">#REF!</definedName>
    <definedName name="ㄸㄱ구믇259060978" localSheetId="25">#REF!</definedName>
    <definedName name="ㄸㄱ구믇259060978" localSheetId="26">#REF!</definedName>
    <definedName name="ㄸㄱ구믇259060978" localSheetId="44">#REF!</definedName>
    <definedName name="ㄸㄱ구믇259060978" localSheetId="42">#REF!</definedName>
    <definedName name="ㄸㄱ구믇259060978">#REF!</definedName>
    <definedName name="ㄸㄱ구믇298165440" localSheetId="14">#REF!</definedName>
    <definedName name="ㄸㄱ구믇298165440" localSheetId="4">#REF!</definedName>
    <definedName name="ㄸㄱ구믇298165440" localSheetId="13">#REF!</definedName>
    <definedName name="ㄸㄱ구믇298165440" localSheetId="28">#REF!</definedName>
    <definedName name="ㄸㄱ구믇298165440" localSheetId="34">#REF!</definedName>
    <definedName name="ㄸㄱ구믇298165440" localSheetId="35">#REF!</definedName>
    <definedName name="ㄸㄱ구믇298165440" localSheetId="46">#REF!</definedName>
    <definedName name="ㄸㄱ구믇298165440" localSheetId="40">#REF!</definedName>
    <definedName name="ㄸㄱ구믇298165440" localSheetId="25">#REF!</definedName>
    <definedName name="ㄸㄱ구믇298165440" localSheetId="26">#REF!</definedName>
    <definedName name="ㄸㄱ구믇298165440" localSheetId="44">#REF!</definedName>
    <definedName name="ㄸㄱ구믇298165440" localSheetId="42">#REF!</definedName>
    <definedName name="ㄸㄱ구믇298165440">#REF!</definedName>
    <definedName name="ㄸㄱ구믇300970494" localSheetId="14">#REF!</definedName>
    <definedName name="ㄸㄱ구믇300970494" localSheetId="4">#REF!</definedName>
    <definedName name="ㄸㄱ구믇300970494" localSheetId="13">#REF!</definedName>
    <definedName name="ㄸㄱ구믇300970494" localSheetId="28">#REF!</definedName>
    <definedName name="ㄸㄱ구믇300970494" localSheetId="34">#REF!</definedName>
    <definedName name="ㄸㄱ구믇300970494" localSheetId="35">#REF!</definedName>
    <definedName name="ㄸㄱ구믇300970494" localSheetId="46">#REF!</definedName>
    <definedName name="ㄸㄱ구믇300970494" localSheetId="40">#REF!</definedName>
    <definedName name="ㄸㄱ구믇300970494" localSheetId="25">#REF!</definedName>
    <definedName name="ㄸㄱ구믇300970494" localSheetId="26">#REF!</definedName>
    <definedName name="ㄸㄱ구믇300970494" localSheetId="44">#REF!</definedName>
    <definedName name="ㄸㄱ구믇300970494" localSheetId="42">#REF!</definedName>
    <definedName name="ㄸㄱ구믇300970494">#REF!</definedName>
    <definedName name="ㄸㄱ구믇373536169" localSheetId="4">#REF!</definedName>
    <definedName name="ㄸㄱ구믇373536169" localSheetId="13">#REF!</definedName>
    <definedName name="ㄸㄱ구믇373536169" localSheetId="28">#REF!</definedName>
    <definedName name="ㄸㄱ구믇373536169" localSheetId="34">#REF!</definedName>
    <definedName name="ㄸㄱ구믇373536169" localSheetId="35">#REF!</definedName>
    <definedName name="ㄸㄱ구믇373536169" localSheetId="46">#REF!</definedName>
    <definedName name="ㄸㄱ구믇373536169" localSheetId="40">#REF!</definedName>
    <definedName name="ㄸㄱ구믇373536169" localSheetId="25">#REF!</definedName>
    <definedName name="ㄸㄱ구믇373536169" localSheetId="26">#REF!</definedName>
    <definedName name="ㄸㄱ구믇373536169" localSheetId="44">#REF!</definedName>
    <definedName name="ㄸㄱ구믇373536169" localSheetId="42">#REF!</definedName>
    <definedName name="ㄸㄱ구믇373536169">#REF!</definedName>
    <definedName name="ㄸㄱ구믇412766813" localSheetId="14">#REF!</definedName>
    <definedName name="ㄸㄱ구믇412766813" localSheetId="4">#REF!</definedName>
    <definedName name="ㄸㄱ구믇412766813" localSheetId="13">#REF!</definedName>
    <definedName name="ㄸㄱ구믇412766813" localSheetId="28">#REF!</definedName>
    <definedName name="ㄸㄱ구믇412766813" localSheetId="34">#REF!</definedName>
    <definedName name="ㄸㄱ구믇412766813" localSheetId="35">#REF!</definedName>
    <definedName name="ㄸㄱ구믇412766813" localSheetId="46">#REF!</definedName>
    <definedName name="ㄸㄱ구믇412766813" localSheetId="40">#REF!</definedName>
    <definedName name="ㄸㄱ구믇412766813" localSheetId="25">#REF!</definedName>
    <definedName name="ㄸㄱ구믇412766813" localSheetId="26">#REF!</definedName>
    <definedName name="ㄸㄱ구믇412766813" localSheetId="44">#REF!</definedName>
    <definedName name="ㄸㄱ구믇412766813" localSheetId="42">#REF!</definedName>
    <definedName name="ㄸㄱ구믇412766813">#REF!</definedName>
    <definedName name="ㄸㄱ구믇414032697" localSheetId="4">#REF!</definedName>
    <definedName name="ㄸㄱ구믇414032697" localSheetId="13">#REF!</definedName>
    <definedName name="ㄸㄱ구믇414032697" localSheetId="28">#REF!</definedName>
    <definedName name="ㄸㄱ구믇414032697" localSheetId="34">#REF!</definedName>
    <definedName name="ㄸㄱ구믇414032697" localSheetId="35">#REF!</definedName>
    <definedName name="ㄸㄱ구믇414032697" localSheetId="46">#REF!</definedName>
    <definedName name="ㄸㄱ구믇414032697" localSheetId="40">#REF!</definedName>
    <definedName name="ㄸㄱ구믇414032697" localSheetId="25">#REF!</definedName>
    <definedName name="ㄸㄱ구믇414032697" localSheetId="26">#REF!</definedName>
    <definedName name="ㄸㄱ구믇414032697" localSheetId="44">#REF!</definedName>
    <definedName name="ㄸㄱ구믇414032697" localSheetId="42">#REF!</definedName>
    <definedName name="ㄸㄱ구믇414032697">#REF!</definedName>
    <definedName name="ㄸㄱ구믇709037899" localSheetId="4">#REF!</definedName>
    <definedName name="ㄸㄱ구믇709037899" localSheetId="13">#REF!</definedName>
    <definedName name="ㄸㄱ구믇709037899" localSheetId="28">#REF!</definedName>
    <definedName name="ㄸㄱ구믇709037899" localSheetId="34">#REF!</definedName>
    <definedName name="ㄸㄱ구믇709037899" localSheetId="35">#REF!</definedName>
    <definedName name="ㄸㄱ구믇709037899" localSheetId="46">#REF!</definedName>
    <definedName name="ㄸㄱ구믇709037899" localSheetId="40">#REF!</definedName>
    <definedName name="ㄸㄱ구믇709037899" localSheetId="25">#REF!</definedName>
    <definedName name="ㄸㄱ구믇709037899" localSheetId="26">#REF!</definedName>
    <definedName name="ㄸㄱ구믇709037899" localSheetId="44">#REF!</definedName>
    <definedName name="ㄸㄱ구믇709037899" localSheetId="42">#REF!</definedName>
    <definedName name="ㄸㄱ구믇709037899">#REF!</definedName>
    <definedName name="ㄸㄱ구믇790480016" localSheetId="4">#REF!</definedName>
    <definedName name="ㄸㄱ구믇790480016" localSheetId="13">#REF!</definedName>
    <definedName name="ㄸㄱ구믇790480016" localSheetId="28">#REF!</definedName>
    <definedName name="ㄸㄱ구믇790480016" localSheetId="34">#REF!</definedName>
    <definedName name="ㄸㄱ구믇790480016" localSheetId="35">#REF!</definedName>
    <definedName name="ㄸㄱ구믇790480016" localSheetId="46">#REF!</definedName>
    <definedName name="ㄸㄱ구믇790480016" localSheetId="40">#REF!</definedName>
    <definedName name="ㄸㄱ구믇790480016" localSheetId="25">#REF!</definedName>
    <definedName name="ㄸㄱ구믇790480016" localSheetId="26">#REF!</definedName>
    <definedName name="ㄸㄱ구믇790480016" localSheetId="44">#REF!</definedName>
    <definedName name="ㄸㄱ구믇790480016" localSheetId="42">#REF!</definedName>
    <definedName name="ㄸㄱ구믇790480016">#REF!</definedName>
    <definedName name="ㄸㄱ구믇814490019" localSheetId="4">#REF!</definedName>
    <definedName name="ㄸㄱ구믇814490019" localSheetId="13">#REF!</definedName>
    <definedName name="ㄸㄱ구믇814490019" localSheetId="28">#REF!</definedName>
    <definedName name="ㄸㄱ구믇814490019" localSheetId="34">#REF!</definedName>
    <definedName name="ㄸㄱ구믇814490019" localSheetId="35">#REF!</definedName>
    <definedName name="ㄸㄱ구믇814490019" localSheetId="46">#REF!</definedName>
    <definedName name="ㄸㄱ구믇814490019" localSheetId="40">#REF!</definedName>
    <definedName name="ㄸㄱ구믇814490019" localSheetId="25">#REF!</definedName>
    <definedName name="ㄸㄱ구믇814490019" localSheetId="26">#REF!</definedName>
    <definedName name="ㄸㄱ구믇814490019" localSheetId="44">#REF!</definedName>
    <definedName name="ㄸㄱ구믇814490019" localSheetId="42">#REF!</definedName>
    <definedName name="ㄸㄱ구믇814490019">#REF!</definedName>
    <definedName name="ㄸㄱ구믇862619339" localSheetId="4">#REF!</definedName>
    <definedName name="ㄸㄱ구믇862619339" localSheetId="13">#REF!</definedName>
    <definedName name="ㄸㄱ구믇862619339" localSheetId="28">#REF!</definedName>
    <definedName name="ㄸㄱ구믇862619339" localSheetId="34">#REF!</definedName>
    <definedName name="ㄸㄱ구믇862619339" localSheetId="35">#REF!</definedName>
    <definedName name="ㄸㄱ구믇862619339" localSheetId="46">#REF!</definedName>
    <definedName name="ㄸㄱ구믇862619339" localSheetId="40">#REF!</definedName>
    <definedName name="ㄸㄱ구믇862619339" localSheetId="25">#REF!</definedName>
    <definedName name="ㄸㄱ구믇862619339" localSheetId="26">#REF!</definedName>
    <definedName name="ㄸㄱ구믇862619339" localSheetId="44">#REF!</definedName>
    <definedName name="ㄸㄱ구믇862619339" localSheetId="42">#REF!</definedName>
    <definedName name="ㄸㄱ구믇862619339">#REF!</definedName>
    <definedName name="ㄸㄱ구믇871445833" localSheetId="14">#REF!</definedName>
    <definedName name="ㄸㄱ구믇871445833" localSheetId="4">#REF!</definedName>
    <definedName name="ㄸㄱ구믇871445833" localSheetId="13">#REF!</definedName>
    <definedName name="ㄸㄱ구믇871445833" localSheetId="28">#REF!</definedName>
    <definedName name="ㄸㄱ구믇871445833" localSheetId="34">#REF!</definedName>
    <definedName name="ㄸㄱ구믇871445833" localSheetId="35">#REF!</definedName>
    <definedName name="ㄸㄱ구믇871445833" localSheetId="46">#REF!</definedName>
    <definedName name="ㄸㄱ구믇871445833" localSheetId="40">#REF!</definedName>
    <definedName name="ㄸㄱ구믇871445833" localSheetId="25">#REF!</definedName>
    <definedName name="ㄸㄱ구믇871445833" localSheetId="26">#REF!</definedName>
    <definedName name="ㄸㄱ구믇871445833" localSheetId="44">#REF!</definedName>
    <definedName name="ㄸㄱ구믇871445833" localSheetId="42">#REF!</definedName>
    <definedName name="ㄸㄱ구믇871445833">#REF!</definedName>
    <definedName name="ㄸㄱ구믇905729829" localSheetId="14">#REF!</definedName>
    <definedName name="ㄸㄱ구믇905729829" localSheetId="4">#REF!</definedName>
    <definedName name="ㄸㄱ구믇905729829" localSheetId="13">#REF!</definedName>
    <definedName name="ㄸㄱ구믇905729829" localSheetId="28">#REF!</definedName>
    <definedName name="ㄸㄱ구믇905729829" localSheetId="34">#REF!</definedName>
    <definedName name="ㄸㄱ구믇905729829" localSheetId="35">#REF!</definedName>
    <definedName name="ㄸㄱ구믇905729829" localSheetId="46">#REF!</definedName>
    <definedName name="ㄸㄱ구믇905729829" localSheetId="40">#REF!</definedName>
    <definedName name="ㄸㄱ구믇905729829" localSheetId="25">#REF!</definedName>
    <definedName name="ㄸㄱ구믇905729829" localSheetId="26">#REF!</definedName>
    <definedName name="ㄸㄱ구믇905729829" localSheetId="44">#REF!</definedName>
    <definedName name="ㄸㄱ구믇905729829" localSheetId="42">#REF!</definedName>
    <definedName name="ㄸㄱ구믇905729829">#REF!</definedName>
    <definedName name="ㄸㄱ구믇910964309" localSheetId="14">#REF!</definedName>
    <definedName name="ㄸㄱ구믇910964309" localSheetId="4">#REF!</definedName>
    <definedName name="ㄸㄱ구믇910964309" localSheetId="13">#REF!</definedName>
    <definedName name="ㄸㄱ구믇910964309" localSheetId="28">#REF!</definedName>
    <definedName name="ㄸㄱ구믇910964309" localSheetId="34">#REF!</definedName>
    <definedName name="ㄸㄱ구믇910964309" localSheetId="35">#REF!</definedName>
    <definedName name="ㄸㄱ구믇910964309" localSheetId="46">#REF!</definedName>
    <definedName name="ㄸㄱ구믇910964309" localSheetId="40">#REF!</definedName>
    <definedName name="ㄸㄱ구믇910964309" localSheetId="25">#REF!</definedName>
    <definedName name="ㄸㄱ구믇910964309" localSheetId="26">#REF!</definedName>
    <definedName name="ㄸㄱ구믇910964309" localSheetId="44">#REF!</definedName>
    <definedName name="ㄸㄱ구믇910964309" localSheetId="42">#REF!</definedName>
    <definedName name="ㄸㄱ구믇910964309">#REF!</definedName>
    <definedName name="ㄸㄱ구믇961953162" localSheetId="4">#REF!</definedName>
    <definedName name="ㄸㄱ구믇961953162" localSheetId="13">#REF!</definedName>
    <definedName name="ㄸㄱ구믇961953162" localSheetId="28">#REF!</definedName>
    <definedName name="ㄸㄱ구믇961953162" localSheetId="34">#REF!</definedName>
    <definedName name="ㄸㄱ구믇961953162" localSheetId="35">#REF!</definedName>
    <definedName name="ㄸㄱ구믇961953162" localSheetId="46">#REF!</definedName>
    <definedName name="ㄸㄱ구믇961953162" localSheetId="40">#REF!</definedName>
    <definedName name="ㄸㄱ구믇961953162" localSheetId="25">#REF!</definedName>
    <definedName name="ㄸㄱ구믇961953162" localSheetId="26">#REF!</definedName>
    <definedName name="ㄸㄱ구믇961953162" localSheetId="44">#REF!</definedName>
    <definedName name="ㄸㄱ구믇961953162" localSheetId="42">#REF!</definedName>
    <definedName name="ㄸㄱ구믇961953162">#REF!</definedName>
    <definedName name="ㄸㄱ구믇999414562" localSheetId="14">#REF!</definedName>
    <definedName name="ㄸㄱ구믇999414562" localSheetId="4">#REF!</definedName>
    <definedName name="ㄸㄱ구믇999414562" localSheetId="13">#REF!</definedName>
    <definedName name="ㄸㄱ구믇999414562" localSheetId="28">#REF!</definedName>
    <definedName name="ㄸㄱ구믇999414562" localSheetId="34">#REF!</definedName>
    <definedName name="ㄸㄱ구믇999414562" localSheetId="35">#REF!</definedName>
    <definedName name="ㄸㄱ구믇999414562" localSheetId="46">#REF!</definedName>
    <definedName name="ㄸㄱ구믇999414562" localSheetId="40">#REF!</definedName>
    <definedName name="ㄸㄱ구믇999414562" localSheetId="25">#REF!</definedName>
    <definedName name="ㄸㄱ구믇999414562" localSheetId="26">#REF!</definedName>
    <definedName name="ㄸㄱ구믇999414562" localSheetId="44">#REF!</definedName>
    <definedName name="ㄸㄱ구믇999414562" localSheetId="42">#REF!</definedName>
    <definedName name="ㄸㄱ구믇999414562">#REF!</definedName>
    <definedName name="땅속흙깬" localSheetId="14">#REF!</definedName>
    <definedName name="땅속흙깬" localSheetId="4">#REF!</definedName>
    <definedName name="땅속흙깬" localSheetId="13">#REF!</definedName>
    <definedName name="땅속흙깬" localSheetId="35">#REF!</definedName>
    <definedName name="땅속흙깬" localSheetId="46">#REF!</definedName>
    <definedName name="땅속흙깬" localSheetId="40">#REF!</definedName>
    <definedName name="땅속흙깬" localSheetId="3">#REF!</definedName>
    <definedName name="땅속흙깬" localSheetId="12">#REF!</definedName>
    <definedName name="땅속흙깬" localSheetId="15">#REF!</definedName>
    <definedName name="땅속흙깬" localSheetId="25">#REF!</definedName>
    <definedName name="땅속흙깬" localSheetId="26">#REF!</definedName>
    <definedName name="땅속흙깬" localSheetId="44">#REF!</definedName>
    <definedName name="땅속흙깬" localSheetId="43">#REF!</definedName>
    <definedName name="땅속흙깬" localSheetId="42">#REF!</definedName>
    <definedName name="땅속흙깬">#REF!</definedName>
    <definedName name="땅속흙막이1" localSheetId="14">#REF!</definedName>
    <definedName name="땅속흙막이1" localSheetId="4">#REF!</definedName>
    <definedName name="땅속흙막이1" localSheetId="13">#REF!</definedName>
    <definedName name="땅속흙막이1" localSheetId="34">#REF!</definedName>
    <definedName name="땅속흙막이1" localSheetId="35">#REF!</definedName>
    <definedName name="땅속흙막이1" localSheetId="46">#REF!</definedName>
    <definedName name="땅속흙막이1" localSheetId="40">#REF!</definedName>
    <definedName name="땅속흙막이1" localSheetId="3">#REF!</definedName>
    <definedName name="땅속흙막이1" localSheetId="12">#REF!</definedName>
    <definedName name="땅속흙막이1" localSheetId="15">#REF!</definedName>
    <definedName name="땅속흙막이1" localSheetId="25">#REF!</definedName>
    <definedName name="땅속흙막이1" localSheetId="26">#REF!</definedName>
    <definedName name="땅속흙막이1" localSheetId="44">#REF!</definedName>
    <definedName name="땅속흙막이1" localSheetId="43">#REF!</definedName>
    <definedName name="땅속흙막이1" localSheetId="42">#REF!</definedName>
    <definedName name="땅속흙막이1">#REF!</definedName>
    <definedName name="땅속흙막이2" localSheetId="14">#REF!</definedName>
    <definedName name="땅속흙막이2" localSheetId="4">'[96]땅속흙막이(야)'!#REF!</definedName>
    <definedName name="땅속흙막이2" localSheetId="13">'[96]땅속흙막이(야)'!#REF!</definedName>
    <definedName name="땅속흙막이2" localSheetId="35">#REF!</definedName>
    <definedName name="땅속흙막이2" localSheetId="46">#REF!</definedName>
    <definedName name="땅속흙막이2" localSheetId="40">#REF!</definedName>
    <definedName name="땅속흙막이2" localSheetId="3">'[96]땅속흙막이(야)'!#REF!</definedName>
    <definedName name="땅속흙막이2" localSheetId="12">'[96]땅속흙막이(야)'!#REF!</definedName>
    <definedName name="땅속흙막이2" localSheetId="15">'[96]땅속흙막이(야)'!#REF!</definedName>
    <definedName name="땅속흙막이2" localSheetId="25">#REF!</definedName>
    <definedName name="땅속흙막이2" localSheetId="26">'[94]땅속흙막이(야)'!#REF!</definedName>
    <definedName name="땅속흙막이2" localSheetId="44">#REF!</definedName>
    <definedName name="땅속흙막이2" localSheetId="43">#REF!</definedName>
    <definedName name="땅속흙막이2" localSheetId="42">#REF!</definedName>
    <definedName name="땅속흙막이2">#REF!</definedName>
    <definedName name="땅속흙막이3" localSheetId="14">#REF!</definedName>
    <definedName name="땅속흙막이3" localSheetId="4">'[96]땅속흙막이(야)'!#REF!</definedName>
    <definedName name="땅속흙막이3" localSheetId="13">'[96]땅속흙막이(야)'!#REF!</definedName>
    <definedName name="땅속흙막이3" localSheetId="35">#REF!</definedName>
    <definedName name="땅속흙막이3" localSheetId="46">#REF!</definedName>
    <definedName name="땅속흙막이3" localSheetId="40">#REF!</definedName>
    <definedName name="땅속흙막이3" localSheetId="3">'[96]땅속흙막이(야)'!#REF!</definedName>
    <definedName name="땅속흙막이3" localSheetId="12">'[96]땅속흙막이(야)'!#REF!</definedName>
    <definedName name="땅속흙막이3" localSheetId="15">'[96]땅속흙막이(야)'!#REF!</definedName>
    <definedName name="땅속흙막이3" localSheetId="25">#REF!</definedName>
    <definedName name="땅속흙막이3" localSheetId="26">'[94]땅속흙막이(야)'!#REF!</definedName>
    <definedName name="땅속흙막이3" localSheetId="44">#REF!</definedName>
    <definedName name="땅속흙막이3" localSheetId="43">#REF!</definedName>
    <definedName name="땅속흙막이3" localSheetId="42">#REF!</definedName>
    <definedName name="땅속흙막이3">#REF!</definedName>
    <definedName name="땅속흙야" localSheetId="14">#REF!</definedName>
    <definedName name="땅속흙야" localSheetId="4">#REF!</definedName>
    <definedName name="땅속흙야" localSheetId="13">#REF!</definedName>
    <definedName name="땅속흙야" localSheetId="34">#REF!</definedName>
    <definedName name="땅속흙야" localSheetId="35">#REF!</definedName>
    <definedName name="땅속흙야" localSheetId="46">#REF!</definedName>
    <definedName name="땅속흙야" localSheetId="40">#REF!</definedName>
    <definedName name="땅속흙야" localSheetId="3">#REF!</definedName>
    <definedName name="땅속흙야" localSheetId="12">#REF!</definedName>
    <definedName name="땅속흙야" localSheetId="15">#REF!</definedName>
    <definedName name="땅속흙야" localSheetId="25">#REF!</definedName>
    <definedName name="땅속흙야" localSheetId="26">#REF!</definedName>
    <definedName name="땅속흙야" localSheetId="44">#REF!</definedName>
    <definedName name="땅속흙야" localSheetId="43">#REF!</definedName>
    <definedName name="땅속흙야" localSheetId="42">#REF!</definedName>
    <definedName name="땅속흙야">#REF!</definedName>
    <definedName name="떼" localSheetId="14">#REF!</definedName>
    <definedName name="떼" localSheetId="4">#REF!</definedName>
    <definedName name="떼" localSheetId="13">#REF!</definedName>
    <definedName name="떼" localSheetId="28">#REF!</definedName>
    <definedName name="떼" localSheetId="34">#REF!</definedName>
    <definedName name="떼" localSheetId="35">#REF!</definedName>
    <definedName name="떼" localSheetId="46">#REF!</definedName>
    <definedName name="떼" localSheetId="40">#REF!</definedName>
    <definedName name="떼" localSheetId="25">#REF!</definedName>
    <definedName name="떼" localSheetId="26">#REF!</definedName>
    <definedName name="떼" localSheetId="44">#REF!</definedName>
    <definedName name="떼" localSheetId="42">#REF!</definedName>
    <definedName name="떼">#REF!</definedName>
    <definedName name="떼1" localSheetId="14">#REF!</definedName>
    <definedName name="떼1" localSheetId="4">#REF!</definedName>
    <definedName name="떼1" localSheetId="13">#REF!</definedName>
    <definedName name="떼1" localSheetId="28">#REF!</definedName>
    <definedName name="떼1" localSheetId="34">#REF!</definedName>
    <definedName name="떼1" localSheetId="35">#REF!</definedName>
    <definedName name="떼1" localSheetId="46">#REF!</definedName>
    <definedName name="떼1" localSheetId="40">#REF!</definedName>
    <definedName name="떼1" localSheetId="25">#REF!</definedName>
    <definedName name="떼1" localSheetId="26">#REF!</definedName>
    <definedName name="떼1" localSheetId="44">#REF!</definedName>
    <definedName name="떼1" localSheetId="42">#REF!</definedName>
    <definedName name="떼1">#REF!</definedName>
    <definedName name="떼붙이기" localSheetId="14">#REF!</definedName>
    <definedName name="떼붙이기" localSheetId="4">#REF!</definedName>
    <definedName name="떼붙이기" localSheetId="13">#REF!</definedName>
    <definedName name="떼붙이기" localSheetId="35">#REF!</definedName>
    <definedName name="떼붙이기" localSheetId="46">#REF!</definedName>
    <definedName name="떼붙이기" localSheetId="40">#REF!</definedName>
    <definedName name="떼붙이기" localSheetId="3">#REF!</definedName>
    <definedName name="떼붙이기" localSheetId="12">#REF!</definedName>
    <definedName name="떼붙이기" localSheetId="15">#REF!</definedName>
    <definedName name="떼붙이기" localSheetId="25">#REF!</definedName>
    <definedName name="떼붙이기" localSheetId="26">#REF!</definedName>
    <definedName name="떼붙이기" localSheetId="44">#REF!</definedName>
    <definedName name="떼붙이기" localSheetId="43">#REF!</definedName>
    <definedName name="떼붙이기" localSheetId="42">#REF!</definedName>
    <definedName name="떼붙이기">#REF!</definedName>
    <definedName name="떼수로" localSheetId="14">#REF!</definedName>
    <definedName name="떼수로" localSheetId="4">#REF!</definedName>
    <definedName name="떼수로" localSheetId="13">#REF!</definedName>
    <definedName name="떼수로" localSheetId="35">#REF!</definedName>
    <definedName name="떼수로" localSheetId="46">#REF!</definedName>
    <definedName name="떼수로" localSheetId="40">#REF!</definedName>
    <definedName name="떼수로" localSheetId="3">#REF!</definedName>
    <definedName name="떼수로" localSheetId="12">#REF!</definedName>
    <definedName name="떼수로" localSheetId="15">#REF!</definedName>
    <definedName name="떼수로" localSheetId="25">#REF!</definedName>
    <definedName name="떼수로" localSheetId="26">#REF!</definedName>
    <definedName name="떼수로" localSheetId="44">#REF!</definedName>
    <definedName name="떼수로" localSheetId="43">#REF!</definedName>
    <definedName name="떼수로" localSheetId="42">#REF!</definedName>
    <definedName name="떼수로">#REF!</definedName>
    <definedName name="떼수로내기" localSheetId="14">#REF!</definedName>
    <definedName name="떼수로내기" localSheetId="4">#REF!</definedName>
    <definedName name="떼수로내기" localSheetId="13">#REF!</definedName>
    <definedName name="떼수로내기" localSheetId="34">#REF!</definedName>
    <definedName name="떼수로내기" localSheetId="35">#REF!</definedName>
    <definedName name="떼수로내기" localSheetId="46">#REF!</definedName>
    <definedName name="떼수로내기" localSheetId="40">#REF!</definedName>
    <definedName name="떼수로내기" localSheetId="3">#REF!</definedName>
    <definedName name="떼수로내기" localSheetId="12">#REF!</definedName>
    <definedName name="떼수로내기" localSheetId="15">#REF!</definedName>
    <definedName name="떼수로내기" localSheetId="25">#REF!</definedName>
    <definedName name="떼수로내기" localSheetId="26">#REF!</definedName>
    <definedName name="떼수로내기" localSheetId="44">#REF!</definedName>
    <definedName name="떼수로내기" localSheetId="43">#REF!</definedName>
    <definedName name="떼수로내기" localSheetId="42">#REF!</definedName>
    <definedName name="떼수로내기">#REF!</definedName>
    <definedName name="떼흙" localSheetId="25">'[97]5흙막이'!$A$1</definedName>
    <definedName name="떼흙" localSheetId="26">'[98]5흙막이'!$A$1</definedName>
    <definedName name="떼흙" localSheetId="2">'[97]5흙막이'!$A$1</definedName>
    <definedName name="떼흙" localSheetId="50">'[99]5흙막이'!$A$1</definedName>
    <definedName name="떼흙">'[99]5흙막이'!$A$1</definedName>
    <definedName name="떼흙막이" localSheetId="14">#REF!</definedName>
    <definedName name="떼흙막이" localSheetId="4">#REF!</definedName>
    <definedName name="떼흙막이" localSheetId="13">#REF!</definedName>
    <definedName name="떼흙막이" localSheetId="35">#REF!</definedName>
    <definedName name="떼흙막이" localSheetId="46">#REF!</definedName>
    <definedName name="떼흙막이" localSheetId="40">#REF!</definedName>
    <definedName name="떼흙막이" localSheetId="3">#REF!</definedName>
    <definedName name="떼흙막이" localSheetId="12">#REF!</definedName>
    <definedName name="떼흙막이" localSheetId="15">#REF!</definedName>
    <definedName name="떼흙막이" localSheetId="25">#REF!</definedName>
    <definedName name="떼흙막이" localSheetId="26">#REF!</definedName>
    <definedName name="떼흙막이" localSheetId="44">#REF!</definedName>
    <definedName name="떼흙막이" localSheetId="50">#REF!</definedName>
    <definedName name="떼흙막이" localSheetId="43">#REF!</definedName>
    <definedName name="떼흙막이" localSheetId="42">#REF!</definedName>
    <definedName name="떼흙막이">#REF!</definedName>
    <definedName name="떼흙막이신규" localSheetId="38">'[98]5흙막이'!$A$1</definedName>
    <definedName name="떼흙막이신규" localSheetId="28">'[100]5흙막이'!$A$1</definedName>
    <definedName name="떼흙막이신규" localSheetId="25">'[98]5흙막이'!$A$1</definedName>
    <definedName name="떼흙막이신규" localSheetId="2">'[98]5흙막이'!$A$1</definedName>
    <definedName name="떼흙막이신규" localSheetId="0">'[98]5흙막이'!$A$1</definedName>
    <definedName name="떼흙막이신규">'[100]5흙막이'!$A$1</definedName>
    <definedName name="ㄹ" localSheetId="4">#REF!</definedName>
    <definedName name="ㄹ" localSheetId="13">#REF!</definedName>
    <definedName name="ㄹ" localSheetId="28">#REF!</definedName>
    <definedName name="ㄹ" localSheetId="34">#REF!</definedName>
    <definedName name="ㄹ" localSheetId="35">#REF!</definedName>
    <definedName name="ㄹ" localSheetId="46">#REF!</definedName>
    <definedName name="ㄹ" localSheetId="40">#REF!</definedName>
    <definedName name="ㄹ" localSheetId="25">#REF!</definedName>
    <definedName name="ㄹ" localSheetId="26">#REF!</definedName>
    <definedName name="ㄹ" localSheetId="44">#REF!</definedName>
    <definedName name="ㄹ" localSheetId="45">#REF!</definedName>
    <definedName name="ㄹ" localSheetId="50">#REF!</definedName>
    <definedName name="ㄹ" localSheetId="42">#REF!</definedName>
    <definedName name="ㄹ">#REF!</definedName>
    <definedName name="ㄹㄹ" localSheetId="38" hidden="1">{#N/A,#N/A,FALSE,"전력간선"}</definedName>
    <definedName name="ㄹㄹ" localSheetId="14" hidden="1">{#N/A,#N/A,FALSE,"전력간선"}</definedName>
    <definedName name="ㄹㄹ" localSheetId="4" hidden="1">{#N/A,#N/A,FALSE,"전력간선"}</definedName>
    <definedName name="ㄹㄹ" localSheetId="13" hidden="1">{#N/A,#N/A,FALSE,"전력간선"}</definedName>
    <definedName name="ㄹㄹ" localSheetId="28" hidden="1">{#N/A,#N/A,FALSE,"전력간선"}</definedName>
    <definedName name="ㄹㄹ" localSheetId="34" hidden="1">{#N/A,#N/A,FALSE,"전력간선"}</definedName>
    <definedName name="ㄹㄹ" localSheetId="35" hidden="1">{#N/A,#N/A,FALSE,"전력간선"}</definedName>
    <definedName name="ㄹㄹ" localSheetId="25" hidden="1">{#N/A,#N/A,FALSE,"전력간선"}</definedName>
    <definedName name="ㄹㄹ" localSheetId="41" hidden="1">{#N/A,#N/A,FALSE,"전력간선"}</definedName>
    <definedName name="ㄹㄹ" localSheetId="26" hidden="1">{#N/A,#N/A,FALSE,"전력간선"}</definedName>
    <definedName name="ㄹㄹ" localSheetId="45" hidden="1">{#N/A,#N/A,FALSE,"전력간선"}</definedName>
    <definedName name="ㄹㄹ" localSheetId="50" hidden="1">{#N/A,#N/A,FALSE,"전력간선"}</definedName>
    <definedName name="ㄹㄹ" localSheetId="29" hidden="1">{#N/A,#N/A,FALSE,"전력간선"}</definedName>
    <definedName name="ㄹㄹ" localSheetId="42" hidden="1">{#N/A,#N/A,FALSE,"전력간선"}</definedName>
    <definedName name="ㄹㄹ" hidden="1">{#N/A,#N/A,FALSE,"전력간선"}</definedName>
    <definedName name="ㄹㄹㄹ" localSheetId="14" hidden="1">#REF!</definedName>
    <definedName name="ㄹㄹㄹ" localSheetId="4" hidden="1">#REF!</definedName>
    <definedName name="ㄹㄹㄹ" localSheetId="13" hidden="1">#REF!</definedName>
    <definedName name="ㄹㄹㄹ" localSheetId="34" hidden="1">#REF!</definedName>
    <definedName name="ㄹㄹㄹ" localSheetId="35" hidden="1">#REF!</definedName>
    <definedName name="ㄹㄹㄹ" localSheetId="46" hidden="1">#REF!</definedName>
    <definedName name="ㄹㄹㄹ" localSheetId="39" hidden="1">#REF!</definedName>
    <definedName name="ㄹㄹㄹ" localSheetId="40" hidden="1">#REF!</definedName>
    <definedName name="ㄹㄹㄹ" localSheetId="32" hidden="1">#REF!</definedName>
    <definedName name="ㄹㄹㄹ" localSheetId="25" hidden="1">#REF!</definedName>
    <definedName name="ㄹㄹㄹ" localSheetId="41" hidden="1">#REF!</definedName>
    <definedName name="ㄹㄹㄹ" localSheetId="26" hidden="1">#REF!</definedName>
    <definedName name="ㄹㄹㄹ" localSheetId="44" hidden="1">#REF!</definedName>
    <definedName name="ㄹㄹㄹ" localSheetId="45" hidden="1">#REF!</definedName>
    <definedName name="ㄹㄹㄹ" localSheetId="50" hidden="1">#REF!</definedName>
    <definedName name="ㄹㄹㄹ" localSheetId="52" hidden="1">#REF!</definedName>
    <definedName name="ㄹㄹㄹ" localSheetId="29" hidden="1">#REF!</definedName>
    <definedName name="ㄹㄹㄹ" localSheetId="42" hidden="1">#REF!</definedName>
    <definedName name="ㄹㄹㄹ" hidden="1">#REF!</definedName>
    <definedName name="ㄹㄹㄹㄹ" localSheetId="14">#REF!</definedName>
    <definedName name="ㄹㄹㄹㄹ" localSheetId="4">#REF!</definedName>
    <definedName name="ㄹㄹㄹㄹ" localSheetId="13">#REF!</definedName>
    <definedName name="ㄹㄹㄹㄹ" localSheetId="34">#REF!</definedName>
    <definedName name="ㄹㄹㄹㄹ" localSheetId="35">#REF!</definedName>
    <definedName name="ㄹㄹㄹㄹ" localSheetId="46">#REF!</definedName>
    <definedName name="ㄹㄹㄹㄹ" localSheetId="40">#REF!</definedName>
    <definedName name="ㄹㄹㄹㄹ" localSheetId="25">#REF!</definedName>
    <definedName name="ㄹㄹㄹㄹ" localSheetId="26">#REF!</definedName>
    <definedName name="ㄹㄹㄹㄹ" localSheetId="44">#REF!</definedName>
    <definedName name="ㄹㄹㄹㄹ" localSheetId="43">#REF!</definedName>
    <definedName name="ㄹㄹㄹㄹ" localSheetId="42">#REF!</definedName>
    <definedName name="ㄹㄹㄹㄹ">#REF!</definedName>
    <definedName name="ㄹㄹㄹㅈㄹ" localSheetId="38" hidden="1">{#N/A,#N/A,FALSE,"혼합골재"}</definedName>
    <definedName name="ㄹㄹㄹㅈㄹ" localSheetId="14" hidden="1">{#N/A,#N/A,FALSE,"혼합골재"}</definedName>
    <definedName name="ㄹㄹㄹㅈㄹ" localSheetId="4" hidden="1">{#N/A,#N/A,FALSE,"혼합골재"}</definedName>
    <definedName name="ㄹㄹㄹㅈㄹ" localSheetId="13" hidden="1">{#N/A,#N/A,FALSE,"혼합골재"}</definedName>
    <definedName name="ㄹㄹㄹㅈㄹ" localSheetId="28" hidden="1">{#N/A,#N/A,FALSE,"혼합골재"}</definedName>
    <definedName name="ㄹㄹㄹㅈㄹ" localSheetId="34" hidden="1">{#N/A,#N/A,FALSE,"혼합골재"}</definedName>
    <definedName name="ㄹㄹㄹㅈㄹ" localSheetId="35" hidden="1">{#N/A,#N/A,FALSE,"혼합골재"}</definedName>
    <definedName name="ㄹㄹㄹㅈㄹ" localSheetId="25" hidden="1">{#N/A,#N/A,FALSE,"혼합골재"}</definedName>
    <definedName name="ㄹㄹㄹㅈㄹ" localSheetId="41" hidden="1">{#N/A,#N/A,FALSE,"혼합골재"}</definedName>
    <definedName name="ㄹㄹㄹㅈㄹ" localSheetId="26" hidden="1">{#N/A,#N/A,FALSE,"혼합골재"}</definedName>
    <definedName name="ㄹㄹㄹㅈㄹ" localSheetId="45" hidden="1">{#N/A,#N/A,FALSE,"혼합골재"}</definedName>
    <definedName name="ㄹㄹㄹㅈㄹ" localSheetId="50" hidden="1">{#N/A,#N/A,FALSE,"혼합골재"}</definedName>
    <definedName name="ㄹㄹㄹㅈㄹ" localSheetId="29" hidden="1">{#N/A,#N/A,FALSE,"혼합골재"}</definedName>
    <definedName name="ㄹㄹㄹㅈㄹ" localSheetId="42" hidden="1">{#N/A,#N/A,FALSE,"혼합골재"}</definedName>
    <definedName name="ㄹㄹㄹㅈㄹ" hidden="1">{#N/A,#N/A,FALSE,"혼합골재"}</definedName>
    <definedName name="ㄹㄹ로" localSheetId="38" hidden="1">{#N/A,#N/A,FALSE,"골재소요량";#N/A,#N/A,FALSE,"골재소요량"}</definedName>
    <definedName name="ㄹㄹ로" localSheetId="14" hidden="1">{#N/A,#N/A,FALSE,"골재소요량";#N/A,#N/A,FALSE,"골재소요량"}</definedName>
    <definedName name="ㄹㄹ로" localSheetId="4" hidden="1">{#N/A,#N/A,FALSE,"골재소요량";#N/A,#N/A,FALSE,"골재소요량"}</definedName>
    <definedName name="ㄹㄹ로" localSheetId="13" hidden="1">{#N/A,#N/A,FALSE,"골재소요량";#N/A,#N/A,FALSE,"골재소요량"}</definedName>
    <definedName name="ㄹㄹ로" localSheetId="28" hidden="1">{#N/A,#N/A,FALSE,"골재소요량";#N/A,#N/A,FALSE,"골재소요량"}</definedName>
    <definedName name="ㄹㄹ로" localSheetId="34" hidden="1">{#N/A,#N/A,FALSE,"골재소요량";#N/A,#N/A,FALSE,"골재소요량"}</definedName>
    <definedName name="ㄹㄹ로" localSheetId="35" hidden="1">{#N/A,#N/A,FALSE,"골재소요량";#N/A,#N/A,FALSE,"골재소요량"}</definedName>
    <definedName name="ㄹㄹ로" localSheetId="25" hidden="1">{#N/A,#N/A,FALSE,"골재소요량";#N/A,#N/A,FALSE,"골재소요량"}</definedName>
    <definedName name="ㄹㄹ로" localSheetId="41" hidden="1">{#N/A,#N/A,FALSE,"골재소요량";#N/A,#N/A,FALSE,"골재소요량"}</definedName>
    <definedName name="ㄹㄹ로" localSheetId="26" hidden="1">{#N/A,#N/A,FALSE,"골재소요량";#N/A,#N/A,FALSE,"골재소요량"}</definedName>
    <definedName name="ㄹㄹ로" localSheetId="45" hidden="1">{#N/A,#N/A,FALSE,"골재소요량";#N/A,#N/A,FALSE,"골재소요량"}</definedName>
    <definedName name="ㄹㄹ로" localSheetId="50" hidden="1">{#N/A,#N/A,FALSE,"골재소요량";#N/A,#N/A,FALSE,"골재소요량"}</definedName>
    <definedName name="ㄹㄹ로" localSheetId="29" hidden="1">{#N/A,#N/A,FALSE,"골재소요량";#N/A,#N/A,FALSE,"골재소요량"}</definedName>
    <definedName name="ㄹㄹ로" localSheetId="42" hidden="1">{#N/A,#N/A,FALSE,"골재소요량";#N/A,#N/A,FALSE,"골재소요량"}</definedName>
    <definedName name="ㄹㄹ로" hidden="1">{#N/A,#N/A,FALSE,"골재소요량";#N/A,#N/A,FALSE,"골재소요량"}</definedName>
    <definedName name="ㄹㅇ" localSheetId="38" hidden="1">{#N/A,#N/A,FALSE,"포장단가"}</definedName>
    <definedName name="ㄹㅇ" localSheetId="14" hidden="1">{#N/A,#N/A,FALSE,"포장단가"}</definedName>
    <definedName name="ㄹㅇ" localSheetId="4" hidden="1">{#N/A,#N/A,FALSE,"포장단가"}</definedName>
    <definedName name="ㄹㅇ" localSheetId="13" hidden="1">{#N/A,#N/A,FALSE,"포장단가"}</definedName>
    <definedName name="ㄹㅇ" localSheetId="28" hidden="1">{#N/A,#N/A,FALSE,"포장단가"}</definedName>
    <definedName name="ㄹㅇ" localSheetId="34" hidden="1">{#N/A,#N/A,FALSE,"포장단가"}</definedName>
    <definedName name="ㄹㅇ" localSheetId="35" hidden="1">{#N/A,#N/A,FALSE,"포장단가"}</definedName>
    <definedName name="ㄹㅇ" localSheetId="25" hidden="1">{#N/A,#N/A,FALSE,"포장단가"}</definedName>
    <definedName name="ㄹㅇ" localSheetId="41" hidden="1">{#N/A,#N/A,FALSE,"포장단가"}</definedName>
    <definedName name="ㄹㅇ" localSheetId="26" hidden="1">{#N/A,#N/A,FALSE,"포장단가"}</definedName>
    <definedName name="ㄹㅇ" localSheetId="45" hidden="1">{#N/A,#N/A,FALSE,"포장단가"}</definedName>
    <definedName name="ㄹㅇ" localSheetId="50" hidden="1">{#N/A,#N/A,FALSE,"포장단가"}</definedName>
    <definedName name="ㄹㅇ" localSheetId="29" hidden="1">{#N/A,#N/A,FALSE,"포장단가"}</definedName>
    <definedName name="ㄹㅇ" localSheetId="42" hidden="1">{#N/A,#N/A,FALSE,"포장단가"}</definedName>
    <definedName name="ㄹㅇ" hidden="1">{#N/A,#N/A,FALSE,"포장단가"}</definedName>
    <definedName name="ㄹㅇㄹㄷㅈㅍ" localSheetId="38" hidden="1">{#N/A,#N/A,FALSE,"혼합골재"}</definedName>
    <definedName name="ㄹㅇㄹㄷㅈㅍ" localSheetId="14" hidden="1">{#N/A,#N/A,FALSE,"혼합골재"}</definedName>
    <definedName name="ㄹㅇㄹㄷㅈㅍ" localSheetId="4" hidden="1">{#N/A,#N/A,FALSE,"혼합골재"}</definedName>
    <definedName name="ㄹㅇㄹㄷㅈㅍ" localSheetId="13" hidden="1">{#N/A,#N/A,FALSE,"혼합골재"}</definedName>
    <definedName name="ㄹㅇㄹㄷㅈㅍ" localSheetId="28" hidden="1">{#N/A,#N/A,FALSE,"혼합골재"}</definedName>
    <definedName name="ㄹㅇㄹㄷㅈㅍ" localSheetId="34" hidden="1">{#N/A,#N/A,FALSE,"혼합골재"}</definedName>
    <definedName name="ㄹㅇㄹㄷㅈㅍ" localSheetId="35" hidden="1">{#N/A,#N/A,FALSE,"혼합골재"}</definedName>
    <definedName name="ㄹㅇㄹㄷㅈㅍ" localSheetId="25" hidden="1">{#N/A,#N/A,FALSE,"혼합골재"}</definedName>
    <definedName name="ㄹㅇㄹㄷㅈㅍ" localSheetId="41" hidden="1">{#N/A,#N/A,FALSE,"혼합골재"}</definedName>
    <definedName name="ㄹㅇㄹㄷㅈㅍ" localSheetId="26" hidden="1">{#N/A,#N/A,FALSE,"혼합골재"}</definedName>
    <definedName name="ㄹㅇㄹㄷㅈㅍ" localSheetId="45" hidden="1">{#N/A,#N/A,FALSE,"혼합골재"}</definedName>
    <definedName name="ㄹㅇㄹㄷㅈㅍ" localSheetId="50" hidden="1">{#N/A,#N/A,FALSE,"혼합골재"}</definedName>
    <definedName name="ㄹㅇㄹㄷㅈㅍ" localSheetId="29" hidden="1">{#N/A,#N/A,FALSE,"혼합골재"}</definedName>
    <definedName name="ㄹㅇㄹㄷㅈㅍ" localSheetId="42" hidden="1">{#N/A,#N/A,FALSE,"혼합골재"}</definedName>
    <definedName name="ㄹㅇㄹㄷㅈㅍ" hidden="1">{#N/A,#N/A,FALSE,"혼합골재"}</definedName>
    <definedName name="ㄹㅈㄷㅅㅈㅅ" localSheetId="14" hidden="1">#REF!</definedName>
    <definedName name="ㄹㅈㄷㅅㅈㅅ" localSheetId="4" hidden="1">#REF!</definedName>
    <definedName name="ㄹㅈㄷㅅㅈㅅ" localSheetId="13" hidden="1">#REF!</definedName>
    <definedName name="ㄹㅈㄷㅅㅈㅅ" localSheetId="28" hidden="1">#REF!</definedName>
    <definedName name="ㄹㅈㄷㅅㅈㅅ" localSheetId="34" hidden="1">#REF!</definedName>
    <definedName name="ㄹㅈㄷㅅㅈㅅ" localSheetId="35" hidden="1">#REF!</definedName>
    <definedName name="ㄹㅈㄷㅅㅈㅅ" localSheetId="46" hidden="1">#REF!</definedName>
    <definedName name="ㄹㅈㄷㅅㅈㅅ" localSheetId="40" hidden="1">#REF!</definedName>
    <definedName name="ㄹㅈㄷㅅㅈㅅ" localSheetId="25" hidden="1">#REF!</definedName>
    <definedName name="ㄹㅈㄷㅅㅈㅅ" localSheetId="41" hidden="1">#REF!</definedName>
    <definedName name="ㄹㅈㄷㅅㅈㅅ" localSheetId="26" hidden="1">#REF!</definedName>
    <definedName name="ㄹㅈㄷㅅㅈㅅ" localSheetId="44" hidden="1">#REF!</definedName>
    <definedName name="ㄹㅈㄷㅅㅈㅅ" localSheetId="45" hidden="1">#REF!</definedName>
    <definedName name="ㄹㅈㄷㅅㅈㅅ" localSheetId="29" hidden="1">#REF!</definedName>
    <definedName name="ㄹㅈㄷㅅㅈㅅ" localSheetId="42" hidden="1">#REF!</definedName>
    <definedName name="ㄹㅈㄷㅅㅈㅅ" hidden="1">#REF!</definedName>
    <definedName name="라멘1" localSheetId="4">'[32]돌 적용인자표'!라멘1</definedName>
    <definedName name="라멘1" localSheetId="13">'[32]돌 적용인자표'!라멘1</definedName>
    <definedName name="라멘1" localSheetId="26">'[33]돌 적용인자표'!라멘1</definedName>
    <definedName name="라멘1" localSheetId="45">'[32]돌 적용인자표'!라멘1</definedName>
    <definedName name="라멘1">'[32]돌 적용인자표'!라멘1</definedName>
    <definedName name="라멘123" localSheetId="4">'[32]돌 적용인자표'!라멘123</definedName>
    <definedName name="라멘123" localSheetId="13">'[32]돌 적용인자표'!라멘123</definedName>
    <definedName name="라멘123" localSheetId="26">'[33]돌 적용인자표'!라멘123</definedName>
    <definedName name="라멘123" localSheetId="45">'[32]돌 적용인자표'!라멘123</definedName>
    <definedName name="라멘123">'[32]돌 적용인자표'!라멘123</definedName>
    <definedName name="라멘2" localSheetId="38">#REF!</definedName>
    <definedName name="라멘2" localSheetId="4">#REF!</definedName>
    <definedName name="라멘2" localSheetId="13">#REF!</definedName>
    <definedName name="라멘2" localSheetId="28">#REF!</definedName>
    <definedName name="라멘2" localSheetId="34">#REF!</definedName>
    <definedName name="라멘2" localSheetId="35">#REF!</definedName>
    <definedName name="라멘2" localSheetId="46">#REF!</definedName>
    <definedName name="라멘2" localSheetId="40">#REF!</definedName>
    <definedName name="라멘2" localSheetId="25">#REF!</definedName>
    <definedName name="라멘2" localSheetId="26">#REF!</definedName>
    <definedName name="라멘2" localSheetId="44">#REF!</definedName>
    <definedName name="라멘2" localSheetId="42">#REF!</definedName>
    <definedName name="라멘2">#REF!</definedName>
    <definedName name="램프A" localSheetId="38">[82]TOTAL_BOQ!#REF!</definedName>
    <definedName name="램프A" localSheetId="14">[84]TOTAL_BOQ!#REF!</definedName>
    <definedName name="램프A" localSheetId="4">[82]TOTAL_BOQ!#REF!</definedName>
    <definedName name="램프A" localSheetId="13">[82]TOTAL_BOQ!#REF!</definedName>
    <definedName name="램프A" localSheetId="28">[84]TOTAL_BOQ!#REF!</definedName>
    <definedName name="램프A" localSheetId="34">[84]TOTAL_BOQ!#REF!</definedName>
    <definedName name="램프A" localSheetId="35">[84]TOTAL_BOQ!#REF!</definedName>
    <definedName name="램프A" localSheetId="46">[84]TOTAL_BOQ!#REF!</definedName>
    <definedName name="램프A" localSheetId="40">[82]TOTAL_BOQ!#REF!</definedName>
    <definedName name="램프A" localSheetId="3">[82]TOTAL_BOQ!#REF!</definedName>
    <definedName name="램프A" localSheetId="12">[82]TOTAL_BOQ!#REF!</definedName>
    <definedName name="램프A" localSheetId="15">[82]TOTAL_BOQ!#REF!</definedName>
    <definedName name="램프A" localSheetId="25">[85]TOTAL_BOQ!#REF!</definedName>
    <definedName name="램프A" localSheetId="26">[38]TOTAL_BOQ!#REF!</definedName>
    <definedName name="램프A" localSheetId="2">[85]TOTAL_BOQ!#REF!</definedName>
    <definedName name="램프A" localSheetId="44">[84]TOTAL_BOQ!#REF!</definedName>
    <definedName name="램프A" localSheetId="45">[84]TOTAL_BOQ!#REF!</definedName>
    <definedName name="램프A" localSheetId="50">[84]TOTAL_BOQ!#REF!</definedName>
    <definedName name="램프A" localSheetId="43">[84]TOTAL_BOQ!#REF!</definedName>
    <definedName name="램프A" localSheetId="42">[84]TOTAL_BOQ!#REF!</definedName>
    <definedName name="램프A">[82]TOTAL_BOQ!#REF!</definedName>
    <definedName name="램프B" localSheetId="14">[84]TOTAL_BOQ!#REF!</definedName>
    <definedName name="램프B" localSheetId="4">[82]TOTAL_BOQ!#REF!</definedName>
    <definedName name="램프B" localSheetId="13">[82]TOTAL_BOQ!#REF!</definedName>
    <definedName name="램프B" localSheetId="35">[82]TOTAL_BOQ!#REF!</definedName>
    <definedName name="램프B" localSheetId="46">[84]TOTAL_BOQ!#REF!</definedName>
    <definedName name="램프B" localSheetId="40">[82]TOTAL_BOQ!#REF!</definedName>
    <definedName name="램프B" localSheetId="3">[82]TOTAL_BOQ!#REF!</definedName>
    <definedName name="램프B" localSheetId="12">[82]TOTAL_BOQ!#REF!</definedName>
    <definedName name="램프B" localSheetId="15">[82]TOTAL_BOQ!#REF!</definedName>
    <definedName name="램프B" localSheetId="25">[85]TOTAL_BOQ!#REF!</definedName>
    <definedName name="램프B" localSheetId="26">[38]TOTAL_BOQ!#REF!</definedName>
    <definedName name="램프B" localSheetId="2">[85]TOTAL_BOQ!#REF!</definedName>
    <definedName name="램프B" localSheetId="44">[84]TOTAL_BOQ!#REF!</definedName>
    <definedName name="램프B" localSheetId="43">[84]TOTAL_BOQ!#REF!</definedName>
    <definedName name="램프B" localSheetId="42">[84]TOTAL_BOQ!#REF!</definedName>
    <definedName name="램프B">[82]TOTAL_BOQ!#REF!</definedName>
    <definedName name="램프D" localSheetId="4">[82]TOTAL_BOQ!#REF!</definedName>
    <definedName name="램프D" localSheetId="13">[82]TOTAL_BOQ!#REF!</definedName>
    <definedName name="램프D" localSheetId="35">[82]TOTAL_BOQ!#REF!</definedName>
    <definedName name="램프D" localSheetId="46">[84]TOTAL_BOQ!#REF!</definedName>
    <definedName name="램프D" localSheetId="40">[82]TOTAL_BOQ!#REF!</definedName>
    <definedName name="램프D" localSheetId="3">[82]TOTAL_BOQ!#REF!</definedName>
    <definedName name="램프D" localSheetId="12">[82]TOTAL_BOQ!#REF!</definedName>
    <definedName name="램프D" localSheetId="15">[82]TOTAL_BOQ!#REF!</definedName>
    <definedName name="램프D" localSheetId="25">[85]TOTAL_BOQ!#REF!</definedName>
    <definedName name="램프D" localSheetId="26">[38]TOTAL_BOQ!#REF!</definedName>
    <definedName name="램프D" localSheetId="2">[85]TOTAL_BOQ!#REF!</definedName>
    <definedName name="램프D" localSheetId="44">[84]TOTAL_BOQ!#REF!</definedName>
    <definedName name="램프D" localSheetId="43">[84]TOTAL_BOQ!#REF!</definedName>
    <definedName name="램프D" localSheetId="42">[84]TOTAL_BOQ!#REF!</definedName>
    <definedName name="램프D">[82]TOTAL_BOQ!#REF!</definedName>
    <definedName name="램픙" localSheetId="4">[82]TOTAL_BOQ!#REF!</definedName>
    <definedName name="램픙" localSheetId="13">[82]TOTAL_BOQ!#REF!</definedName>
    <definedName name="램픙" localSheetId="35">[82]TOTAL_BOQ!#REF!</definedName>
    <definedName name="램픙" localSheetId="46">[84]TOTAL_BOQ!#REF!</definedName>
    <definedName name="램픙" localSheetId="40">[82]TOTAL_BOQ!#REF!</definedName>
    <definedName name="램픙" localSheetId="3">[82]TOTAL_BOQ!#REF!</definedName>
    <definedName name="램픙" localSheetId="12">[82]TOTAL_BOQ!#REF!</definedName>
    <definedName name="램픙" localSheetId="15">[82]TOTAL_BOQ!#REF!</definedName>
    <definedName name="램픙" localSheetId="25">[85]TOTAL_BOQ!#REF!</definedName>
    <definedName name="램픙" localSheetId="26">[38]TOTAL_BOQ!#REF!</definedName>
    <definedName name="램픙" localSheetId="2">[85]TOTAL_BOQ!#REF!</definedName>
    <definedName name="램픙" localSheetId="44">[84]TOTAL_BOQ!#REF!</definedName>
    <definedName name="램픙" localSheetId="43">[84]TOTAL_BOQ!#REF!</definedName>
    <definedName name="램픙" localSheetId="42">[84]TOTAL_BOQ!#REF!</definedName>
    <definedName name="램픙">[82]TOTAL_BOQ!#REF!</definedName>
    <definedName name="럴얼ㅓ" localSheetId="14" hidden="1">#REF!</definedName>
    <definedName name="럴얼ㅓ" localSheetId="4" hidden="1">#REF!</definedName>
    <definedName name="럴얼ㅓ" localSheetId="13" hidden="1">#REF!</definedName>
    <definedName name="럴얼ㅓ" localSheetId="28" hidden="1">#REF!</definedName>
    <definedName name="럴얼ㅓ" localSheetId="34" hidden="1">#REF!</definedName>
    <definedName name="럴얼ㅓ" localSheetId="35" hidden="1">#REF!</definedName>
    <definedName name="럴얼ㅓ" localSheetId="46" hidden="1">#REF!</definedName>
    <definedName name="럴얼ㅓ" localSheetId="40" hidden="1">#REF!</definedName>
    <definedName name="럴얼ㅓ" localSheetId="25" hidden="1">#REF!</definedName>
    <definedName name="럴얼ㅓ" localSheetId="41" hidden="1">#REF!</definedName>
    <definedName name="럴얼ㅓ" localSheetId="26" hidden="1">#REF!</definedName>
    <definedName name="럴얼ㅓ" localSheetId="44" hidden="1">#REF!</definedName>
    <definedName name="럴얼ㅓ" localSheetId="45" hidden="1">#REF!</definedName>
    <definedName name="럴얼ㅓ" localSheetId="29" hidden="1">#REF!</definedName>
    <definedName name="럴얼ㅓ" localSheetId="42" hidden="1">#REF!</definedName>
    <definedName name="럴얼ㅓ" hidden="1">#REF!</definedName>
    <definedName name="로ㅓㅎ러호ㅓㅎ" localSheetId="14" hidden="1">#REF!</definedName>
    <definedName name="로ㅓㅎ러호ㅓㅎ" localSheetId="4" hidden="1">#REF!</definedName>
    <definedName name="로ㅓㅎ러호ㅓㅎ" localSheetId="13" hidden="1">#REF!</definedName>
    <definedName name="로ㅓㅎ러호ㅓㅎ" localSheetId="28" hidden="1">#REF!</definedName>
    <definedName name="로ㅓㅎ러호ㅓㅎ" localSheetId="34" hidden="1">#REF!</definedName>
    <definedName name="로ㅓㅎ러호ㅓㅎ" localSheetId="35" hidden="1">#REF!</definedName>
    <definedName name="로ㅓㅎ러호ㅓㅎ" localSheetId="46" hidden="1">#REF!</definedName>
    <definedName name="로ㅓㅎ러호ㅓㅎ" localSheetId="40" hidden="1">#REF!</definedName>
    <definedName name="로ㅓㅎ러호ㅓㅎ" localSheetId="25" hidden="1">#REF!</definedName>
    <definedName name="로ㅓㅎ러호ㅓㅎ" localSheetId="41" hidden="1">#REF!</definedName>
    <definedName name="로ㅓㅎ러호ㅓㅎ" localSheetId="26" hidden="1">#REF!</definedName>
    <definedName name="로ㅓㅎ러호ㅓㅎ" localSheetId="44" hidden="1">#REF!</definedName>
    <definedName name="로ㅓㅎ러호ㅓㅎ" localSheetId="45" hidden="1">#REF!</definedName>
    <definedName name="로ㅓㅎ러호ㅓㅎ" localSheetId="29" hidden="1">#REF!</definedName>
    <definedName name="로ㅓㅎ러호ㅓㅎ" localSheetId="42" hidden="1">#REF!</definedName>
    <definedName name="로ㅓㅎ러호ㅓㅎ" hidden="1">#REF!</definedName>
    <definedName name="롱" localSheetId="14">#REF!</definedName>
    <definedName name="롱" localSheetId="4">#REF!</definedName>
    <definedName name="롱" localSheetId="13">#REF!</definedName>
    <definedName name="롱" localSheetId="28">#REF!</definedName>
    <definedName name="롱" localSheetId="34">#REF!</definedName>
    <definedName name="롱" localSheetId="35">#REF!</definedName>
    <definedName name="롱" localSheetId="46">#REF!</definedName>
    <definedName name="롱" localSheetId="40">#REF!</definedName>
    <definedName name="롱" localSheetId="25">#REF!</definedName>
    <definedName name="롱" localSheetId="26">#REF!</definedName>
    <definedName name="롱" localSheetId="44">#REF!</definedName>
    <definedName name="롱" localSheetId="42">#REF!</definedName>
    <definedName name="롱">#REF!</definedName>
    <definedName name="료ㅜㅇ교" localSheetId="38" hidden="1">{#N/A,#N/A,FALSE,"표지목차"}</definedName>
    <definedName name="료ㅜㅇ교" localSheetId="14" hidden="1">{#N/A,#N/A,FALSE,"표지목차"}</definedName>
    <definedName name="료ㅜㅇ교" localSheetId="4" hidden="1">{#N/A,#N/A,FALSE,"표지목차"}</definedName>
    <definedName name="료ㅜㅇ교" localSheetId="13" hidden="1">{#N/A,#N/A,FALSE,"표지목차"}</definedName>
    <definedName name="료ㅜㅇ교" localSheetId="28" hidden="1">{#N/A,#N/A,FALSE,"표지목차"}</definedName>
    <definedName name="료ㅜㅇ교" localSheetId="34" hidden="1">{#N/A,#N/A,FALSE,"표지목차"}</definedName>
    <definedName name="료ㅜㅇ교" localSheetId="35" hidden="1">{#N/A,#N/A,FALSE,"표지목차"}</definedName>
    <definedName name="료ㅜㅇ교" localSheetId="25" hidden="1">{#N/A,#N/A,FALSE,"표지목차"}</definedName>
    <definedName name="료ㅜㅇ교" localSheetId="41" hidden="1">{#N/A,#N/A,FALSE,"표지목차"}</definedName>
    <definedName name="료ㅜㅇ교" localSheetId="26" hidden="1">{#N/A,#N/A,FALSE,"표지목차"}</definedName>
    <definedName name="료ㅜㅇ교" localSheetId="45" hidden="1">{#N/A,#N/A,FALSE,"표지목차"}</definedName>
    <definedName name="료ㅜㅇ교" localSheetId="50" hidden="1">{#N/A,#N/A,FALSE,"표지목차"}</definedName>
    <definedName name="료ㅜㅇ교" localSheetId="29" hidden="1">{#N/A,#N/A,FALSE,"표지목차"}</definedName>
    <definedName name="료ㅜㅇ교" localSheetId="42" hidden="1">{#N/A,#N/A,FALSE,"표지목차"}</definedName>
    <definedName name="료ㅜㅇ교" hidden="1">{#N/A,#N/A,FALSE,"표지목차"}</definedName>
    <definedName name="루___핑___공" localSheetId="14">[71]노임단가!#REF!</definedName>
    <definedName name="루___핑___공" localSheetId="4">[68]노임단가!#REF!</definedName>
    <definedName name="루___핑___공" localSheetId="13">[68]노임단가!#REF!</definedName>
    <definedName name="루___핑___공" localSheetId="28">[71]노임단가!#REF!</definedName>
    <definedName name="루___핑___공" localSheetId="34">[71]노임단가!#REF!</definedName>
    <definedName name="루___핑___공" localSheetId="35">[71]노임단가!#REF!</definedName>
    <definedName name="루___핑___공" localSheetId="46">[71]노임단가!#REF!</definedName>
    <definedName name="루___핑___공" localSheetId="40">[68]노임단가!#REF!</definedName>
    <definedName name="루___핑___공" localSheetId="25">[72]노임단가!#REF!</definedName>
    <definedName name="루___핑___공" localSheetId="26">[73]노임단가!#REF!</definedName>
    <definedName name="루___핑___공" localSheetId="2">[72]노임단가!#REF!</definedName>
    <definedName name="루___핑___공" localSheetId="44">[71]노임단가!#REF!</definedName>
    <definedName name="루___핑___공" localSheetId="45">[71]노임단가!#REF!</definedName>
    <definedName name="루___핑___공" localSheetId="50">[71]노임단가!#REF!</definedName>
    <definedName name="루___핑___공" localSheetId="42">[71]노임단가!#REF!</definedName>
    <definedName name="루___핑___공">[68]노임단가!#REF!</definedName>
    <definedName name="룻우ㅕㄴ" localSheetId="38" hidden="1">{#N/A,#N/A,FALSE,"골재소요량";#N/A,#N/A,FALSE,"골재소요량"}</definedName>
    <definedName name="룻우ㅕㄴ" localSheetId="14" hidden="1">{#N/A,#N/A,FALSE,"골재소요량";#N/A,#N/A,FALSE,"골재소요량"}</definedName>
    <definedName name="룻우ㅕㄴ" localSheetId="4" hidden="1">{#N/A,#N/A,FALSE,"골재소요량";#N/A,#N/A,FALSE,"골재소요량"}</definedName>
    <definedName name="룻우ㅕㄴ" localSheetId="13" hidden="1">{#N/A,#N/A,FALSE,"골재소요량";#N/A,#N/A,FALSE,"골재소요량"}</definedName>
    <definedName name="룻우ㅕㄴ" localSheetId="28" hidden="1">{#N/A,#N/A,FALSE,"골재소요량";#N/A,#N/A,FALSE,"골재소요량"}</definedName>
    <definedName name="룻우ㅕㄴ" localSheetId="34" hidden="1">{#N/A,#N/A,FALSE,"골재소요량";#N/A,#N/A,FALSE,"골재소요량"}</definedName>
    <definedName name="룻우ㅕㄴ" localSheetId="35" hidden="1">{#N/A,#N/A,FALSE,"골재소요량";#N/A,#N/A,FALSE,"골재소요량"}</definedName>
    <definedName name="룻우ㅕㄴ" localSheetId="25" hidden="1">{#N/A,#N/A,FALSE,"골재소요량";#N/A,#N/A,FALSE,"골재소요량"}</definedName>
    <definedName name="룻우ㅕㄴ" localSheetId="41" hidden="1">{#N/A,#N/A,FALSE,"골재소요량";#N/A,#N/A,FALSE,"골재소요량"}</definedName>
    <definedName name="룻우ㅕㄴ" localSheetId="26" hidden="1">{#N/A,#N/A,FALSE,"골재소요량";#N/A,#N/A,FALSE,"골재소요량"}</definedName>
    <definedName name="룻우ㅕㄴ" localSheetId="45" hidden="1">{#N/A,#N/A,FALSE,"골재소요량";#N/A,#N/A,FALSE,"골재소요량"}</definedName>
    <definedName name="룻우ㅕㄴ" localSheetId="50" hidden="1">{#N/A,#N/A,FALSE,"골재소요량";#N/A,#N/A,FALSE,"골재소요량"}</definedName>
    <definedName name="룻우ㅕㄴ" localSheetId="29" hidden="1">{#N/A,#N/A,FALSE,"골재소요량";#N/A,#N/A,FALSE,"골재소요량"}</definedName>
    <definedName name="룻우ㅕㄴ" localSheetId="42" hidden="1">{#N/A,#N/A,FALSE,"골재소요량";#N/A,#N/A,FALSE,"골재소요량"}</definedName>
    <definedName name="룻우ㅕㄴ" hidden="1">{#N/A,#N/A,FALSE,"골재소요량";#N/A,#N/A,FALSE,"골재소요량"}</definedName>
    <definedName name="률류" localSheetId="38" hidden="1">{#N/A,#N/A,FALSE,"혼합골재"}</definedName>
    <definedName name="률류" localSheetId="14" hidden="1">{#N/A,#N/A,FALSE,"혼합골재"}</definedName>
    <definedName name="률류" localSheetId="4" hidden="1">{#N/A,#N/A,FALSE,"혼합골재"}</definedName>
    <definedName name="률류" localSheetId="13" hidden="1">{#N/A,#N/A,FALSE,"혼합골재"}</definedName>
    <definedName name="률류" localSheetId="28" hidden="1">{#N/A,#N/A,FALSE,"혼합골재"}</definedName>
    <definedName name="률류" localSheetId="34" hidden="1">{#N/A,#N/A,FALSE,"혼합골재"}</definedName>
    <definedName name="률류" localSheetId="35" hidden="1">{#N/A,#N/A,FALSE,"혼합골재"}</definedName>
    <definedName name="률류" localSheetId="25" hidden="1">{#N/A,#N/A,FALSE,"혼합골재"}</definedName>
    <definedName name="률류" localSheetId="41" hidden="1">{#N/A,#N/A,FALSE,"혼합골재"}</definedName>
    <definedName name="률류" localSheetId="26" hidden="1">{#N/A,#N/A,FALSE,"혼합골재"}</definedName>
    <definedName name="률류" localSheetId="45" hidden="1">{#N/A,#N/A,FALSE,"혼합골재"}</definedName>
    <definedName name="률류" localSheetId="50" hidden="1">{#N/A,#N/A,FALSE,"혼합골재"}</definedName>
    <definedName name="률류" localSheetId="29" hidden="1">{#N/A,#N/A,FALSE,"혼합골재"}</definedName>
    <definedName name="률류" localSheetId="42" hidden="1">{#N/A,#N/A,FALSE,"혼합골재"}</definedName>
    <definedName name="률류" hidden="1">{#N/A,#N/A,FALSE,"혼합골재"}</definedName>
    <definedName name="리___벳___공" localSheetId="4">[68]노임단가!#REF!</definedName>
    <definedName name="리___벳___공" localSheetId="13">[68]노임단가!#REF!</definedName>
    <definedName name="리___벳___공" localSheetId="28">[71]노임단가!#REF!</definedName>
    <definedName name="리___벳___공" localSheetId="34">[71]노임단가!#REF!</definedName>
    <definedName name="리___벳___공" localSheetId="35">[71]노임단가!#REF!</definedName>
    <definedName name="리___벳___공" localSheetId="46">[71]노임단가!#REF!</definedName>
    <definedName name="리___벳___공" localSheetId="40">[68]노임단가!#REF!</definedName>
    <definedName name="리___벳___공" localSheetId="25">[72]노임단가!#REF!</definedName>
    <definedName name="리___벳___공" localSheetId="26">[73]노임단가!#REF!</definedName>
    <definedName name="리___벳___공" localSheetId="2">[72]노임단가!#REF!</definedName>
    <definedName name="리___벳___공" localSheetId="44">[71]노임단가!#REF!</definedName>
    <definedName name="리___벳___공" localSheetId="42">[71]노임단가!#REF!</definedName>
    <definedName name="리___벳___공">[68]노임단가!#REF!</definedName>
    <definedName name="ㅀㄴㅇㅀ" localSheetId="14" hidden="1">#REF!</definedName>
    <definedName name="ㅀㄴㅇㅀ" localSheetId="4" hidden="1">#REF!</definedName>
    <definedName name="ㅀㄴㅇㅀ" localSheetId="13" hidden="1">#REF!</definedName>
    <definedName name="ㅀㄴㅇㅀ" localSheetId="28" hidden="1">#REF!</definedName>
    <definedName name="ㅀㄴㅇㅀ" localSheetId="34" hidden="1">#REF!</definedName>
    <definedName name="ㅀㄴㅇㅀ" localSheetId="35" hidden="1">#REF!</definedName>
    <definedName name="ㅀㄴㅇㅀ" localSheetId="46" hidden="1">#REF!</definedName>
    <definedName name="ㅀㄴㅇㅀ" localSheetId="40" hidden="1">#REF!</definedName>
    <definedName name="ㅀㄴㅇㅀ" localSheetId="25" hidden="1">#REF!</definedName>
    <definedName name="ㅀㄴㅇㅀ" localSheetId="41" hidden="1">#REF!</definedName>
    <definedName name="ㅀㄴㅇㅀ" localSheetId="26" hidden="1">#REF!</definedName>
    <definedName name="ㅀㄴㅇㅀ" localSheetId="44" hidden="1">#REF!</definedName>
    <definedName name="ㅀㄴㅇㅀ" localSheetId="45" hidden="1">#REF!</definedName>
    <definedName name="ㅀㄴㅇㅀ" localSheetId="29" hidden="1">#REF!</definedName>
    <definedName name="ㅀㄴㅇㅀ" localSheetId="42" hidden="1">#REF!</definedName>
    <definedName name="ㅀㄴㅇㅀ" hidden="1">#REF!</definedName>
    <definedName name="ㅀㅁ" localSheetId="38" hidden="1">{#N/A,#N/A,FALSE,"조골재"}</definedName>
    <definedName name="ㅀㅁ" localSheetId="14" hidden="1">{#N/A,#N/A,FALSE,"조골재"}</definedName>
    <definedName name="ㅀㅁ" localSheetId="4" hidden="1">{#N/A,#N/A,FALSE,"조골재"}</definedName>
    <definedName name="ㅀㅁ" localSheetId="13" hidden="1">{#N/A,#N/A,FALSE,"조골재"}</definedName>
    <definedName name="ㅀㅁ" localSheetId="28" hidden="1">{#N/A,#N/A,FALSE,"조골재"}</definedName>
    <definedName name="ㅀㅁ" localSheetId="34" hidden="1">{#N/A,#N/A,FALSE,"조골재"}</definedName>
    <definedName name="ㅀㅁ" localSheetId="35" hidden="1">{#N/A,#N/A,FALSE,"조골재"}</definedName>
    <definedName name="ㅀㅁ" localSheetId="25" hidden="1">{#N/A,#N/A,FALSE,"조골재"}</definedName>
    <definedName name="ㅀㅁ" localSheetId="41" hidden="1">{#N/A,#N/A,FALSE,"조골재"}</definedName>
    <definedName name="ㅀㅁ" localSheetId="26" hidden="1">{#N/A,#N/A,FALSE,"조골재"}</definedName>
    <definedName name="ㅀㅁ" localSheetId="45" hidden="1">{#N/A,#N/A,FALSE,"조골재"}</definedName>
    <definedName name="ㅀㅁ" localSheetId="50" hidden="1">{#N/A,#N/A,FALSE,"조골재"}</definedName>
    <definedName name="ㅀㅁ" localSheetId="29" hidden="1">{#N/A,#N/A,FALSE,"조골재"}</definedName>
    <definedName name="ㅀㅁ" localSheetId="42" hidden="1">{#N/A,#N/A,FALSE,"조골재"}</definedName>
    <definedName name="ㅀㅁ" hidden="1">{#N/A,#N/A,FALSE,"조골재"}</definedName>
    <definedName name="ㅁ" localSheetId="25">[34]포장공!$BU$34</definedName>
    <definedName name="ㅁ" localSheetId="26">[40]포장공!$BU$34</definedName>
    <definedName name="ㅁ" localSheetId="2">[34]포장공!$BU$34</definedName>
    <definedName name="ㅁ" localSheetId="50">[36]포장공!$BU$34</definedName>
    <definedName name="ㅁ" localSheetId="43">[37]포장공!$BU$34</definedName>
    <definedName name="ㅁ">[37]포장공!$BU$34</definedName>
    <definedName name="ㅁ1" localSheetId="14">#REF!</definedName>
    <definedName name="ㅁ1" localSheetId="4">#REF!</definedName>
    <definedName name="ㅁ1" localSheetId="13">#REF!</definedName>
    <definedName name="ㅁ1" localSheetId="35">#REF!</definedName>
    <definedName name="ㅁ1" localSheetId="46">#REF!</definedName>
    <definedName name="ㅁ1" localSheetId="40">#REF!</definedName>
    <definedName name="ㅁ1" localSheetId="3">#REF!</definedName>
    <definedName name="ㅁ1" localSheetId="12">#REF!</definedName>
    <definedName name="ㅁ1" localSheetId="15">#REF!</definedName>
    <definedName name="ㅁ1" localSheetId="25">#REF!</definedName>
    <definedName name="ㅁ1" localSheetId="26">#REF!</definedName>
    <definedName name="ㅁ1" localSheetId="44">#REF!</definedName>
    <definedName name="ㅁ1" localSheetId="50">#REF!</definedName>
    <definedName name="ㅁ1" localSheetId="43">#REF!</definedName>
    <definedName name="ㅁ1" localSheetId="42">#REF!</definedName>
    <definedName name="ㅁ1">#REF!</definedName>
    <definedName name="ㅁ147" localSheetId="14">[101]일위대가!#REF!</definedName>
    <definedName name="ㅁ147" localSheetId="4">[100]일위대가!#REF!</definedName>
    <definedName name="ㅁ147" localSheetId="13">[100]일위대가!#REF!</definedName>
    <definedName name="ㅁ147" localSheetId="35">[100]일위대가!#REF!</definedName>
    <definedName name="ㅁ147" localSheetId="46">[101]일위대가!#REF!</definedName>
    <definedName name="ㅁ147" localSheetId="40">[100]일위대가!#REF!</definedName>
    <definedName name="ㅁ147" localSheetId="25">[102]일위대가!#REF!</definedName>
    <definedName name="ㅁ147" localSheetId="26">[103]일위대가!#REF!</definedName>
    <definedName name="ㅁ147" localSheetId="2">[102]일위대가!#REF!</definedName>
    <definedName name="ㅁ147" localSheetId="44">[101]일위대가!#REF!</definedName>
    <definedName name="ㅁ147" localSheetId="45">[101]일위대가!#REF!</definedName>
    <definedName name="ㅁ147" localSheetId="50">[101]일위대가!#REF!</definedName>
    <definedName name="ㅁ147" localSheetId="43">[101]일위대가!#REF!</definedName>
    <definedName name="ㅁ147" localSheetId="42">[101]일위대가!#REF!</definedName>
    <definedName name="ㅁ147">[100]일위대가!#REF!</definedName>
    <definedName name="ㅁㄱ" localSheetId="14">#REF!</definedName>
    <definedName name="ㅁㄱ" localSheetId="4">#REF!</definedName>
    <definedName name="ㅁㄱ" localSheetId="13">#REF!</definedName>
    <definedName name="ㅁㄱ" localSheetId="28">#REF!</definedName>
    <definedName name="ㅁㄱ" localSheetId="34">#REF!</definedName>
    <definedName name="ㅁㄱ" localSheetId="35">#REF!</definedName>
    <definedName name="ㅁㄱ" localSheetId="46">#REF!</definedName>
    <definedName name="ㅁㄱ" localSheetId="40">#REF!</definedName>
    <definedName name="ㅁㄱ" localSheetId="25">#REF!</definedName>
    <definedName name="ㅁㄱ" localSheetId="26">#REF!</definedName>
    <definedName name="ㅁㄱ" localSheetId="44">#REF!</definedName>
    <definedName name="ㅁㄱ" localSheetId="50">#REF!</definedName>
    <definedName name="ㅁㄱ" localSheetId="42">#REF!</definedName>
    <definedName name="ㅁㄱ">#REF!</definedName>
    <definedName name="ㅁㄴ" localSheetId="38" hidden="1">{#N/A,#N/A,FALSE,"2~8번"}</definedName>
    <definedName name="ㅁㄴ" localSheetId="14" hidden="1">{#N/A,#N/A,FALSE,"2~8번"}</definedName>
    <definedName name="ㅁㄴ" localSheetId="4" hidden="1">{#N/A,#N/A,FALSE,"2~8번"}</definedName>
    <definedName name="ㅁㄴ" localSheetId="13" hidden="1">{#N/A,#N/A,FALSE,"2~8번"}</definedName>
    <definedName name="ㅁㄴ" localSheetId="28" hidden="1">{#N/A,#N/A,FALSE,"2~8번"}</definedName>
    <definedName name="ㅁㄴ" localSheetId="34" hidden="1">{#N/A,#N/A,FALSE,"2~8번"}</definedName>
    <definedName name="ㅁㄴ" localSheetId="35" hidden="1">{#N/A,#N/A,FALSE,"2~8번"}</definedName>
    <definedName name="ㅁㄴ" localSheetId="25" hidden="1">{#N/A,#N/A,FALSE,"2~8번"}</definedName>
    <definedName name="ㅁㄴ" localSheetId="41" hidden="1">{#N/A,#N/A,FALSE,"2~8번"}</definedName>
    <definedName name="ㅁㄴ" localSheetId="26" hidden="1">{#N/A,#N/A,FALSE,"2~8번"}</definedName>
    <definedName name="ㅁㄴ" localSheetId="45" hidden="1">{#N/A,#N/A,FALSE,"2~8번"}</definedName>
    <definedName name="ㅁㄴ" localSheetId="50" hidden="1">{#N/A,#N/A,FALSE,"2~8번"}</definedName>
    <definedName name="ㅁㄴ" localSheetId="29" hidden="1">{#N/A,#N/A,FALSE,"2~8번"}</definedName>
    <definedName name="ㅁㄴ" localSheetId="42" hidden="1">{#N/A,#N/A,FALSE,"2~8번"}</definedName>
    <definedName name="ㅁㄴ" hidden="1">{#N/A,#N/A,FALSE,"2~8번"}</definedName>
    <definedName name="ㅁㄴㄴ" localSheetId="38" hidden="1">{#N/A,#N/A,FALSE,"골재소요량";#N/A,#N/A,FALSE,"골재소요량"}</definedName>
    <definedName name="ㅁㄴㄴ" localSheetId="14" hidden="1">{#N/A,#N/A,FALSE,"골재소요량";#N/A,#N/A,FALSE,"골재소요량"}</definedName>
    <definedName name="ㅁㄴㄴ" localSheetId="4" hidden="1">{#N/A,#N/A,FALSE,"골재소요량";#N/A,#N/A,FALSE,"골재소요량"}</definedName>
    <definedName name="ㅁㄴㄴ" localSheetId="13" hidden="1">{#N/A,#N/A,FALSE,"골재소요량";#N/A,#N/A,FALSE,"골재소요량"}</definedName>
    <definedName name="ㅁㄴㄴ" localSheetId="28" hidden="1">{#N/A,#N/A,FALSE,"골재소요량";#N/A,#N/A,FALSE,"골재소요량"}</definedName>
    <definedName name="ㅁㄴㄴ" localSheetId="34" hidden="1">{#N/A,#N/A,FALSE,"골재소요량";#N/A,#N/A,FALSE,"골재소요량"}</definedName>
    <definedName name="ㅁㄴㄴ" localSheetId="35" hidden="1">{#N/A,#N/A,FALSE,"골재소요량";#N/A,#N/A,FALSE,"골재소요량"}</definedName>
    <definedName name="ㅁㄴㄴ" localSheetId="25" hidden="1">{#N/A,#N/A,FALSE,"골재소요량";#N/A,#N/A,FALSE,"골재소요량"}</definedName>
    <definedName name="ㅁㄴㄴ" localSheetId="41" hidden="1">{#N/A,#N/A,FALSE,"골재소요량";#N/A,#N/A,FALSE,"골재소요량"}</definedName>
    <definedName name="ㅁㄴㄴ" localSheetId="26" hidden="1">{#N/A,#N/A,FALSE,"골재소요량";#N/A,#N/A,FALSE,"골재소요량"}</definedName>
    <definedName name="ㅁㄴㄴ" localSheetId="45" hidden="1">{#N/A,#N/A,FALSE,"골재소요량";#N/A,#N/A,FALSE,"골재소요량"}</definedName>
    <definedName name="ㅁㄴㄴ" localSheetId="50" hidden="1">{#N/A,#N/A,FALSE,"골재소요량";#N/A,#N/A,FALSE,"골재소요량"}</definedName>
    <definedName name="ㅁㄴㄴ" localSheetId="29" hidden="1">{#N/A,#N/A,FALSE,"골재소요량";#N/A,#N/A,FALSE,"골재소요량"}</definedName>
    <definedName name="ㅁㄴㄴ" localSheetId="42" hidden="1">{#N/A,#N/A,FALSE,"골재소요량";#N/A,#N/A,FALSE,"골재소요량"}</definedName>
    <definedName name="ㅁㄴㄴ" hidden="1">{#N/A,#N/A,FALSE,"골재소요량";#N/A,#N/A,FALSE,"골재소요량"}</definedName>
    <definedName name="ㅁㄴㅇ" localSheetId="38" hidden="1">{#N/A,#N/A,FALSE,"운반시간"}</definedName>
    <definedName name="ㅁㄴㅇ" localSheetId="14" hidden="1">{#N/A,#N/A,FALSE,"운반시간"}</definedName>
    <definedName name="ㅁㄴㅇ" localSheetId="4" hidden="1">{#N/A,#N/A,FALSE,"운반시간"}</definedName>
    <definedName name="ㅁㄴㅇ" localSheetId="13" hidden="1">{#N/A,#N/A,FALSE,"운반시간"}</definedName>
    <definedName name="ㅁㄴㅇ" localSheetId="28" hidden="1">{#N/A,#N/A,FALSE,"운반시간"}</definedName>
    <definedName name="ㅁㄴㅇ" localSheetId="34" hidden="1">{#N/A,#N/A,FALSE,"운반시간"}</definedName>
    <definedName name="ㅁㄴㅇ" localSheetId="35" hidden="1">{#N/A,#N/A,FALSE,"운반시간"}</definedName>
    <definedName name="ㅁㄴㅇ" localSheetId="25" hidden="1">{#N/A,#N/A,FALSE,"운반시간"}</definedName>
    <definedName name="ㅁㄴㅇ" localSheetId="41" hidden="1">{#N/A,#N/A,FALSE,"운반시간"}</definedName>
    <definedName name="ㅁㄴㅇ" localSheetId="26">{#N/A,#N/A,FALSE,"운반시간"}</definedName>
    <definedName name="ㅁㄴㅇ" localSheetId="45" hidden="1">{#N/A,#N/A,FALSE,"운반시간"}</definedName>
    <definedName name="ㅁㄴㅇ" localSheetId="50" hidden="1">{#N/A,#N/A,FALSE,"운반시간"}</definedName>
    <definedName name="ㅁㄴㅇ" localSheetId="29" hidden="1">{#N/A,#N/A,FALSE,"운반시간"}</definedName>
    <definedName name="ㅁㄴㅇ" localSheetId="42" hidden="1">{#N/A,#N/A,FALSE,"운반시간"}</definedName>
    <definedName name="ㅁㄴㅇ" hidden="1">{#N/A,#N/A,FALSE,"운반시간"}</definedName>
    <definedName name="ㅁㄴㅇㅁㄴㅇ" localSheetId="14" hidden="1">#REF!</definedName>
    <definedName name="ㅁㄴㅇㅁㄴㅇ" localSheetId="4" hidden="1">#REF!</definedName>
    <definedName name="ㅁㄴㅇㅁㄴㅇ" localSheetId="13" hidden="1">#REF!</definedName>
    <definedName name="ㅁㄴㅇㅁㄴㅇ" localSheetId="28" hidden="1">#REF!</definedName>
    <definedName name="ㅁㄴㅇㅁㄴㅇ" localSheetId="34" hidden="1">#REF!</definedName>
    <definedName name="ㅁㄴㅇㅁㄴㅇ" localSheetId="35" hidden="1">#REF!</definedName>
    <definedName name="ㅁㄴㅇㅁㄴㅇ" localSheetId="46" hidden="1">#REF!</definedName>
    <definedName name="ㅁㄴㅇㅁㄴㅇ" localSheetId="40" hidden="1">#REF!</definedName>
    <definedName name="ㅁㄴㅇㅁㄴㅇ" localSheetId="25" hidden="1">#REF!</definedName>
    <definedName name="ㅁㄴㅇㅁㄴㅇ" localSheetId="41" hidden="1">#REF!</definedName>
    <definedName name="ㅁㄴㅇㅁㄴㅇ" localSheetId="26" hidden="1">#REF!</definedName>
    <definedName name="ㅁㄴㅇㅁㄴㅇ" localSheetId="44" hidden="1">#REF!</definedName>
    <definedName name="ㅁㄴㅇㅁㄴㅇ" localSheetId="45" hidden="1">#REF!</definedName>
    <definedName name="ㅁㄴㅇㅁㄴㅇ" localSheetId="29" hidden="1">#REF!</definedName>
    <definedName name="ㅁㄴㅇㅁㄴㅇ" localSheetId="42" hidden="1">#REF!</definedName>
    <definedName name="ㅁㄴㅇㅁㄴㅇ" hidden="1">#REF!</definedName>
    <definedName name="ㅁㄷㄱㅍㄱㅈㅁ" localSheetId="38" hidden="1">{#N/A,#N/A,FALSE,"골재소요량";#N/A,#N/A,FALSE,"골재소요량"}</definedName>
    <definedName name="ㅁㄷㄱㅍㄱㅈㅁ" localSheetId="14" hidden="1">{#N/A,#N/A,FALSE,"골재소요량";#N/A,#N/A,FALSE,"골재소요량"}</definedName>
    <definedName name="ㅁㄷㄱㅍㄱㅈㅁ" localSheetId="4" hidden="1">{#N/A,#N/A,FALSE,"골재소요량";#N/A,#N/A,FALSE,"골재소요량"}</definedName>
    <definedName name="ㅁㄷㄱㅍㄱㅈㅁ" localSheetId="13" hidden="1">{#N/A,#N/A,FALSE,"골재소요량";#N/A,#N/A,FALSE,"골재소요량"}</definedName>
    <definedName name="ㅁㄷㄱㅍㄱㅈㅁ" localSheetId="28" hidden="1">{#N/A,#N/A,FALSE,"골재소요량";#N/A,#N/A,FALSE,"골재소요량"}</definedName>
    <definedName name="ㅁㄷㄱㅍㄱㅈㅁ" localSheetId="34" hidden="1">{#N/A,#N/A,FALSE,"골재소요량";#N/A,#N/A,FALSE,"골재소요량"}</definedName>
    <definedName name="ㅁㄷㄱㅍㄱㅈㅁ" localSheetId="35" hidden="1">{#N/A,#N/A,FALSE,"골재소요량";#N/A,#N/A,FALSE,"골재소요량"}</definedName>
    <definedName name="ㅁㄷㄱㅍㄱㅈㅁ" localSheetId="25" hidden="1">{#N/A,#N/A,FALSE,"골재소요량";#N/A,#N/A,FALSE,"골재소요량"}</definedName>
    <definedName name="ㅁㄷㄱㅍㄱㅈㅁ" localSheetId="41" hidden="1">{#N/A,#N/A,FALSE,"골재소요량";#N/A,#N/A,FALSE,"골재소요량"}</definedName>
    <definedName name="ㅁㄷㄱㅍㄱㅈㅁ" localSheetId="26" hidden="1">{#N/A,#N/A,FALSE,"골재소요량";#N/A,#N/A,FALSE,"골재소요량"}</definedName>
    <definedName name="ㅁㄷㄱㅍㄱㅈㅁ" localSheetId="45" hidden="1">{#N/A,#N/A,FALSE,"골재소요량";#N/A,#N/A,FALSE,"골재소요량"}</definedName>
    <definedName name="ㅁㄷㄱㅍㄱㅈㅁ" localSheetId="50" hidden="1">{#N/A,#N/A,FALSE,"골재소요량";#N/A,#N/A,FALSE,"골재소요량"}</definedName>
    <definedName name="ㅁㄷㄱㅍㄱㅈㅁ" localSheetId="29" hidden="1">{#N/A,#N/A,FALSE,"골재소요량";#N/A,#N/A,FALSE,"골재소요량"}</definedName>
    <definedName name="ㅁㄷㄱㅍㄱㅈㅁ" localSheetId="42" hidden="1">{#N/A,#N/A,FALSE,"골재소요량";#N/A,#N/A,FALSE,"골재소요량"}</definedName>
    <definedName name="ㅁㄷㄱㅍㄱㅈㅁ" hidden="1">{#N/A,#N/A,FALSE,"골재소요량";#N/A,#N/A,FALSE,"골재소요량"}</definedName>
    <definedName name="ㅁㄷㅎㅁㅎㅁ" localSheetId="38" hidden="1">{#N/A,#N/A,FALSE,"조골재"}</definedName>
    <definedName name="ㅁㄷㅎㅁㅎㅁ" localSheetId="14" hidden="1">{#N/A,#N/A,FALSE,"조골재"}</definedName>
    <definedName name="ㅁㄷㅎㅁㅎㅁ" localSheetId="4" hidden="1">{#N/A,#N/A,FALSE,"조골재"}</definedName>
    <definedName name="ㅁㄷㅎㅁㅎㅁ" localSheetId="13" hidden="1">{#N/A,#N/A,FALSE,"조골재"}</definedName>
    <definedName name="ㅁㄷㅎㅁㅎㅁ" localSheetId="28" hidden="1">{#N/A,#N/A,FALSE,"조골재"}</definedName>
    <definedName name="ㅁㄷㅎㅁㅎㅁ" localSheetId="34" hidden="1">{#N/A,#N/A,FALSE,"조골재"}</definedName>
    <definedName name="ㅁㄷㅎㅁㅎㅁ" localSheetId="35" hidden="1">{#N/A,#N/A,FALSE,"조골재"}</definedName>
    <definedName name="ㅁㄷㅎㅁㅎㅁ" localSheetId="25" hidden="1">{#N/A,#N/A,FALSE,"조골재"}</definedName>
    <definedName name="ㅁㄷㅎㅁㅎㅁ" localSheetId="41" hidden="1">{#N/A,#N/A,FALSE,"조골재"}</definedName>
    <definedName name="ㅁㄷㅎㅁㅎㅁ" localSheetId="26" hidden="1">{#N/A,#N/A,FALSE,"조골재"}</definedName>
    <definedName name="ㅁㄷㅎㅁㅎㅁ" localSheetId="45" hidden="1">{#N/A,#N/A,FALSE,"조골재"}</definedName>
    <definedName name="ㅁㄷㅎㅁㅎㅁ" localSheetId="50" hidden="1">{#N/A,#N/A,FALSE,"조골재"}</definedName>
    <definedName name="ㅁㄷㅎㅁㅎㅁ" localSheetId="29" hidden="1">{#N/A,#N/A,FALSE,"조골재"}</definedName>
    <definedName name="ㅁㄷㅎㅁㅎㅁ" localSheetId="42" hidden="1">{#N/A,#N/A,FALSE,"조골재"}</definedName>
    <definedName name="ㅁㄷㅎㅁㅎㅁ" hidden="1">{#N/A,#N/A,FALSE,"조골재"}</definedName>
    <definedName name="ㅁㅁ" localSheetId="25">[62]댐구조도!$BT$11</definedName>
    <definedName name="ㅁㅁ" localSheetId="26">[104]댐구조도!$BT$11</definedName>
    <definedName name="ㅁㅁ" localSheetId="2">[62]댐구조도!$BT$11</definedName>
    <definedName name="ㅁㅁ" localSheetId="43">[64]댐구조도!$BT$11</definedName>
    <definedName name="ㅁㅁ">[64]댐구조도!$BT$11</definedName>
    <definedName name="ㅁㅁ185" localSheetId="4">[13]법면블럭!#REF!</definedName>
    <definedName name="ㅁㅁ185" localSheetId="13">[13]법면블럭!#REF!</definedName>
    <definedName name="ㅁㅁ185" localSheetId="28">#REF!</definedName>
    <definedName name="ㅁㅁ185" localSheetId="35">#REF!</definedName>
    <definedName name="ㅁㅁ185" localSheetId="40">#REF!</definedName>
    <definedName name="ㅁㅁ185" localSheetId="25">#REF!</definedName>
    <definedName name="ㅁㅁ185" localSheetId="26">[14]법면블럭!#REF!</definedName>
    <definedName name="ㅁㅁ185" localSheetId="44">#REF!</definedName>
    <definedName name="ㅁㅁ185" localSheetId="42">#REF!</definedName>
    <definedName name="ㅁㅁ185">#REF!</definedName>
    <definedName name="ㅁㅁㅁ" localSheetId="38" hidden="1">{#N/A,#N/A,FALSE,"조골재"}</definedName>
    <definedName name="ㅁㅁㅁ" localSheetId="14" hidden="1">{#N/A,#N/A,FALSE,"조골재"}</definedName>
    <definedName name="ㅁㅁㅁ" localSheetId="4" hidden="1">{#N/A,#N/A,FALSE,"조골재"}</definedName>
    <definedName name="ㅁㅁㅁ" localSheetId="13" hidden="1">{#N/A,#N/A,FALSE,"조골재"}</definedName>
    <definedName name="ㅁㅁㅁ" localSheetId="28" hidden="1">{#N/A,#N/A,FALSE,"조골재"}</definedName>
    <definedName name="ㅁㅁㅁ" localSheetId="34" hidden="1">{#N/A,#N/A,FALSE,"조골재"}</definedName>
    <definedName name="ㅁㅁㅁ" localSheetId="35" hidden="1">{#N/A,#N/A,FALSE,"조골재"}</definedName>
    <definedName name="ㅁㅁㅁ" localSheetId="25" hidden="1">{#N/A,#N/A,FALSE,"조골재"}</definedName>
    <definedName name="ㅁㅁㅁ" localSheetId="41" hidden="1">{#N/A,#N/A,FALSE,"조골재"}</definedName>
    <definedName name="ㅁㅁㅁ" localSheetId="26">{#N/A,#N/A,FALSE,"조골재"}</definedName>
    <definedName name="ㅁㅁㅁ" localSheetId="45" hidden="1">{#N/A,#N/A,FALSE,"조골재"}</definedName>
    <definedName name="ㅁㅁㅁ" localSheetId="50" hidden="1">{#N/A,#N/A,FALSE,"조골재"}</definedName>
    <definedName name="ㅁㅁㅁ" localSheetId="29" hidden="1">{#N/A,#N/A,FALSE,"조골재"}</definedName>
    <definedName name="ㅁㅁㅁ" localSheetId="42" hidden="1">{#N/A,#N/A,FALSE,"조골재"}</definedName>
    <definedName name="ㅁㅁㅁ" hidden="1">{#N/A,#N/A,FALSE,"조골재"}</definedName>
    <definedName name="ㅁㅁㅁㅁ" localSheetId="38" hidden="1">{#N/A,#N/A,FALSE,"표지목차"}</definedName>
    <definedName name="ㅁㅁㅁㅁ" localSheetId="14" hidden="1">{#N/A,#N/A,FALSE,"표지목차"}</definedName>
    <definedName name="ㅁㅁㅁㅁ" localSheetId="4" hidden="1">{#N/A,#N/A,FALSE,"표지목차"}</definedName>
    <definedName name="ㅁㅁㅁㅁ" localSheetId="13" hidden="1">{#N/A,#N/A,FALSE,"표지목차"}</definedName>
    <definedName name="ㅁㅁㅁㅁ" localSheetId="28" hidden="1">{#N/A,#N/A,FALSE,"표지목차"}</definedName>
    <definedName name="ㅁㅁㅁㅁ" localSheetId="34" hidden="1">{#N/A,#N/A,FALSE,"표지목차"}</definedName>
    <definedName name="ㅁㅁㅁㅁ" localSheetId="35" hidden="1">{#N/A,#N/A,FALSE,"표지목차"}</definedName>
    <definedName name="ㅁㅁㅁㅁ" localSheetId="25" hidden="1">{#N/A,#N/A,FALSE,"표지목차"}</definedName>
    <definedName name="ㅁㅁㅁㅁ" localSheetId="41" hidden="1">{#N/A,#N/A,FALSE,"표지목차"}</definedName>
    <definedName name="ㅁㅁㅁㅁ" localSheetId="26" hidden="1">{#N/A,#N/A,FALSE,"표지목차"}</definedName>
    <definedName name="ㅁㅁㅁㅁ" localSheetId="45" hidden="1">{#N/A,#N/A,FALSE,"표지목차"}</definedName>
    <definedName name="ㅁㅁㅁㅁ" localSheetId="50" hidden="1">{#N/A,#N/A,FALSE,"표지목차"}</definedName>
    <definedName name="ㅁㅁㅁㅁ" localSheetId="29" hidden="1">{#N/A,#N/A,FALSE,"표지목차"}</definedName>
    <definedName name="ㅁㅁㅁㅁ" localSheetId="42" hidden="1">{#N/A,#N/A,FALSE,"표지목차"}</definedName>
    <definedName name="ㅁㅁㅁㅁ" hidden="1">{#N/A,#N/A,FALSE,"표지목차"}</definedName>
    <definedName name="ㅁㅁㅁㅁㅁ" localSheetId="14">#REF!</definedName>
    <definedName name="ㅁㅁㅁㅁㅁ" localSheetId="4">#REF!</definedName>
    <definedName name="ㅁㅁㅁㅁㅁ" localSheetId="13">#REF!</definedName>
    <definedName name="ㅁㅁㅁㅁㅁ" localSheetId="34">#REF!</definedName>
    <definedName name="ㅁㅁㅁㅁㅁ" localSheetId="35">#REF!</definedName>
    <definedName name="ㅁㅁㅁㅁㅁ" localSheetId="46">#REF!</definedName>
    <definedName name="ㅁㅁㅁㅁㅁ" localSheetId="40">#REF!</definedName>
    <definedName name="ㅁㅁㅁㅁㅁ" localSheetId="25">#REF!</definedName>
    <definedName name="ㅁㅁㅁㅁㅁ" localSheetId="26">#REF!</definedName>
    <definedName name="ㅁㅁㅁㅁㅁ" localSheetId="44">#REF!</definedName>
    <definedName name="ㅁㅁㅁㅁㅁ" localSheetId="50">#REF!</definedName>
    <definedName name="ㅁㅁㅁㅁㅁ" localSheetId="43">#REF!</definedName>
    <definedName name="ㅁㅁㅁㅁㅁ" localSheetId="42">#REF!</definedName>
    <definedName name="ㅁㅁㅁㅁㅁ">#REF!</definedName>
    <definedName name="ㅁㅁㅁㅁㅁㅁ" localSheetId="38" hidden="1">{#N/A,#N/A,FALSE,"혼합골재"}</definedName>
    <definedName name="ㅁㅁㅁㅁㅁㅁ" localSheetId="14" hidden="1">{#N/A,#N/A,FALSE,"혼합골재"}</definedName>
    <definedName name="ㅁㅁㅁㅁㅁㅁ" localSheetId="4" hidden="1">{#N/A,#N/A,FALSE,"혼합골재"}</definedName>
    <definedName name="ㅁㅁㅁㅁㅁㅁ" localSheetId="13" hidden="1">{#N/A,#N/A,FALSE,"혼합골재"}</definedName>
    <definedName name="ㅁㅁㅁㅁㅁㅁ" localSheetId="28" hidden="1">{#N/A,#N/A,FALSE,"혼합골재"}</definedName>
    <definedName name="ㅁㅁㅁㅁㅁㅁ" localSheetId="34" hidden="1">{#N/A,#N/A,FALSE,"혼합골재"}</definedName>
    <definedName name="ㅁㅁㅁㅁㅁㅁ" localSheetId="35" hidden="1">{#N/A,#N/A,FALSE,"혼합골재"}</definedName>
    <definedName name="ㅁㅁㅁㅁㅁㅁ" localSheetId="25" hidden="1">{#N/A,#N/A,FALSE,"혼합골재"}</definedName>
    <definedName name="ㅁㅁㅁㅁㅁㅁ" localSheetId="41" hidden="1">{#N/A,#N/A,FALSE,"혼합골재"}</definedName>
    <definedName name="ㅁㅁㅁㅁㅁㅁ" localSheetId="26" hidden="1">{#N/A,#N/A,FALSE,"혼합골재"}</definedName>
    <definedName name="ㅁㅁㅁㅁㅁㅁ" localSheetId="45" hidden="1">{#N/A,#N/A,FALSE,"혼합골재"}</definedName>
    <definedName name="ㅁㅁㅁㅁㅁㅁ" localSheetId="50" hidden="1">{#N/A,#N/A,FALSE,"혼합골재"}</definedName>
    <definedName name="ㅁㅁㅁㅁㅁㅁ" localSheetId="29" hidden="1">{#N/A,#N/A,FALSE,"혼합골재"}</definedName>
    <definedName name="ㅁㅁㅁㅁㅁㅁ" localSheetId="42" hidden="1">{#N/A,#N/A,FALSE,"혼합골재"}</definedName>
    <definedName name="ㅁㅁㅁㅁㅁㅁ" hidden="1">{#N/A,#N/A,FALSE,"혼합골재"}</definedName>
    <definedName name="ㅁㅇㄹㄹ" localSheetId="14">#REF!</definedName>
    <definedName name="ㅁㅇㄹㄹ" localSheetId="4">#REF!</definedName>
    <definedName name="ㅁㅇㄹㄹ" localSheetId="13">#REF!</definedName>
    <definedName name="ㅁㅇㄹㄹ" localSheetId="28">#REF!</definedName>
    <definedName name="ㅁㅇㄹㄹ" localSheetId="34">#REF!</definedName>
    <definedName name="ㅁㅇㄹㄹ" localSheetId="35">#REF!</definedName>
    <definedName name="ㅁㅇㄹㄹ" localSheetId="46">#REF!</definedName>
    <definedName name="ㅁㅇㄹㄹ" localSheetId="40">#REF!</definedName>
    <definedName name="ㅁㅇㄹㄹ" localSheetId="25">#REF!</definedName>
    <definedName name="ㅁㅇㄹㄹ" localSheetId="26">#REF!</definedName>
    <definedName name="ㅁㅇㄹㄹ" localSheetId="44">#REF!</definedName>
    <definedName name="ㅁㅇㄹㄹ" localSheetId="50">#REF!</definedName>
    <definedName name="ㅁㅇㄹㄹ" localSheetId="42">#REF!</definedName>
    <definedName name="ㅁㅇㄹㄹ">#REF!</definedName>
    <definedName name="ㅁㅋ401" localSheetId="14">#REF!</definedName>
    <definedName name="ㅁㅋ401" localSheetId="4">#REF!</definedName>
    <definedName name="ㅁㅋ401" localSheetId="13">#REF!</definedName>
    <definedName name="ㅁㅋ401" localSheetId="35">#REF!</definedName>
    <definedName name="ㅁㅋ401" localSheetId="46">#REF!</definedName>
    <definedName name="ㅁㅋ401" localSheetId="40">#REF!</definedName>
    <definedName name="ㅁㅋ401" localSheetId="25">#REF!</definedName>
    <definedName name="ㅁㅋ401" localSheetId="26">#REF!</definedName>
    <definedName name="ㅁㅋ401" localSheetId="44">#REF!</definedName>
    <definedName name="ㅁㅋ401" localSheetId="43">#REF!</definedName>
    <definedName name="ㅁㅋ401" localSheetId="42">#REF!</definedName>
    <definedName name="ㅁㅋ401">#REF!</definedName>
    <definedName name="ㅁㅌ280" localSheetId="14">#REF!</definedName>
    <definedName name="ㅁㅌ280" localSheetId="4">#REF!</definedName>
    <definedName name="ㅁㅌ280" localSheetId="13">#REF!</definedName>
    <definedName name="ㅁㅌ280" localSheetId="34">#REF!</definedName>
    <definedName name="ㅁㅌ280" localSheetId="35">#REF!</definedName>
    <definedName name="ㅁㅌ280" localSheetId="46">#REF!</definedName>
    <definedName name="ㅁㅌ280" localSheetId="40">#REF!</definedName>
    <definedName name="ㅁㅌ280" localSheetId="25">#REF!</definedName>
    <definedName name="ㅁㅌ280" localSheetId="26">#REF!</definedName>
    <definedName name="ㅁㅌ280" localSheetId="44">#REF!</definedName>
    <definedName name="ㅁㅌ280" localSheetId="43">#REF!</definedName>
    <definedName name="ㅁㅌ280" localSheetId="42">#REF!</definedName>
    <definedName name="ㅁㅌ280">#REF!</definedName>
    <definedName name="마부_우마차포함" localSheetId="14">[71]노임단가!#REF!</definedName>
    <definedName name="마부_우마차포함" localSheetId="4">[68]노임단가!#REF!</definedName>
    <definedName name="마부_우마차포함" localSheetId="13">[68]노임단가!#REF!</definedName>
    <definedName name="마부_우마차포함" localSheetId="28">[71]노임단가!#REF!</definedName>
    <definedName name="마부_우마차포함" localSheetId="34">[71]노임단가!#REF!</definedName>
    <definedName name="마부_우마차포함" localSheetId="35">[71]노임단가!#REF!</definedName>
    <definedName name="마부_우마차포함" localSheetId="46">[71]노임단가!#REF!</definedName>
    <definedName name="마부_우마차포함" localSheetId="40">[68]노임단가!#REF!</definedName>
    <definedName name="마부_우마차포함" localSheetId="25">[72]노임단가!#REF!</definedName>
    <definedName name="마부_우마차포함" localSheetId="26">[73]노임단가!#REF!</definedName>
    <definedName name="마부_우마차포함" localSheetId="2">[72]노임단가!#REF!</definedName>
    <definedName name="마부_우마차포함" localSheetId="44">[71]노임단가!#REF!</definedName>
    <definedName name="마부_우마차포함" localSheetId="45">[71]노임단가!#REF!</definedName>
    <definedName name="마부_우마차포함" localSheetId="50">[71]노임단가!#REF!</definedName>
    <definedName name="마부_우마차포함" localSheetId="42">[71]노임단가!#REF!</definedName>
    <definedName name="마부_우마차포함">[68]노임단가!#REF!</definedName>
    <definedName name="막이" localSheetId="14">'[74]골막이(야매)'!#REF!</definedName>
    <definedName name="막이" localSheetId="4">'[71]골막이(야매)'!#REF!</definedName>
    <definedName name="막이" localSheetId="13">'[71]골막이(야매)'!#REF!</definedName>
    <definedName name="막이" localSheetId="35">'[71]골막이(야매)'!#REF!</definedName>
    <definedName name="막이" localSheetId="46">'[74]골막이(야매)'!#REF!</definedName>
    <definedName name="막이" localSheetId="40">'[71]골막이(야매)'!#REF!</definedName>
    <definedName name="막이" localSheetId="3">'[71]골막이(야매)'!#REF!</definedName>
    <definedName name="막이" localSheetId="12">'[71]골막이(야매)'!#REF!</definedName>
    <definedName name="막이" localSheetId="15">'[71]골막이(야매)'!#REF!</definedName>
    <definedName name="막이" localSheetId="25">'[75]골막이(야매)'!#REF!</definedName>
    <definedName name="막이" localSheetId="26">'[76]골막이(야매)'!#REF!</definedName>
    <definedName name="막이" localSheetId="2">'[75]골막이(야매)'!#REF!</definedName>
    <definedName name="막이" localSheetId="44">'[74]골막이(야매)'!#REF!</definedName>
    <definedName name="막이" localSheetId="43">'[74]골막이(야매)'!#REF!</definedName>
    <definedName name="막이" localSheetId="42">'[74]골막이(야매)'!#REF!</definedName>
    <definedName name="막이">'[71]골막이(야매)'!#REF!</definedName>
    <definedName name="매기" localSheetId="4">#REF!</definedName>
    <definedName name="매기" localSheetId="13">#REF!</definedName>
    <definedName name="매기" localSheetId="28">#REF!</definedName>
    <definedName name="매기" localSheetId="34">#REF!</definedName>
    <definedName name="매기" localSheetId="35">#REF!</definedName>
    <definedName name="매기" localSheetId="46">#REF!</definedName>
    <definedName name="매기" localSheetId="40">#REF!</definedName>
    <definedName name="매기" localSheetId="25">#REF!</definedName>
    <definedName name="매기" localSheetId="26">#REF!</definedName>
    <definedName name="매기" localSheetId="44">#REF!</definedName>
    <definedName name="매기" localSheetId="45">#REF!</definedName>
    <definedName name="매기" localSheetId="50">#REF!</definedName>
    <definedName name="매기" localSheetId="42">#REF!</definedName>
    <definedName name="매기">#REF!</definedName>
    <definedName name="맥문동" localSheetId="14">#REF!</definedName>
    <definedName name="맥문동" localSheetId="4">#REF!</definedName>
    <definedName name="맥문동" localSheetId="13">#REF!</definedName>
    <definedName name="맥문동" localSheetId="28">#REF!</definedName>
    <definedName name="맥문동" localSheetId="34">#REF!</definedName>
    <definedName name="맥문동" localSheetId="35">#REF!</definedName>
    <definedName name="맥문동" localSheetId="46">#REF!</definedName>
    <definedName name="맥문동" localSheetId="40">#REF!</definedName>
    <definedName name="맥문동" localSheetId="25">#REF!</definedName>
    <definedName name="맥문동" localSheetId="26">#REF!</definedName>
    <definedName name="맥문동" localSheetId="44">#REF!</definedName>
    <definedName name="맥문동" localSheetId="42">#REF!</definedName>
    <definedName name="맥문동">#REF!</definedName>
    <definedName name="맨홀인상위치조서" localSheetId="38" hidden="1">{#N/A,#N/A,FALSE,"조골재"}</definedName>
    <definedName name="맨홀인상위치조서" localSheetId="14" hidden="1">{#N/A,#N/A,FALSE,"조골재"}</definedName>
    <definedName name="맨홀인상위치조서" localSheetId="4" hidden="1">{#N/A,#N/A,FALSE,"조골재"}</definedName>
    <definedName name="맨홀인상위치조서" localSheetId="13" hidden="1">{#N/A,#N/A,FALSE,"조골재"}</definedName>
    <definedName name="맨홀인상위치조서" localSheetId="28" hidden="1">{#N/A,#N/A,FALSE,"조골재"}</definedName>
    <definedName name="맨홀인상위치조서" localSheetId="34" hidden="1">{#N/A,#N/A,FALSE,"조골재"}</definedName>
    <definedName name="맨홀인상위치조서" localSheetId="35" hidden="1">{#N/A,#N/A,FALSE,"조골재"}</definedName>
    <definedName name="맨홀인상위치조서" localSheetId="25" hidden="1">{#N/A,#N/A,FALSE,"조골재"}</definedName>
    <definedName name="맨홀인상위치조서" localSheetId="41" hidden="1">{#N/A,#N/A,FALSE,"조골재"}</definedName>
    <definedName name="맨홀인상위치조서" localSheetId="26" hidden="1">{#N/A,#N/A,FALSE,"조골재"}</definedName>
    <definedName name="맨홀인상위치조서" localSheetId="45" hidden="1">{#N/A,#N/A,FALSE,"조골재"}</definedName>
    <definedName name="맨홀인상위치조서" localSheetId="50" hidden="1">{#N/A,#N/A,FALSE,"조골재"}</definedName>
    <definedName name="맨홀인상위치조서" localSheetId="29" hidden="1">{#N/A,#N/A,FALSE,"조골재"}</definedName>
    <definedName name="맨홀인상위치조서" localSheetId="42" hidden="1">{#N/A,#N/A,FALSE,"조골재"}</definedName>
    <definedName name="맨홀인상위치조서" hidden="1">{#N/A,#N/A,FALSE,"조골재"}</definedName>
    <definedName name="맹암거" localSheetId="38">[101]적용단위길이!$AB$1:$AH$65536</definedName>
    <definedName name="맹암거" localSheetId="28">[67]적용단위길이!$AB$1:$AH$65536</definedName>
    <definedName name="맹암거" localSheetId="25">[55]적용단위길이!$AB$1:$AH$65536</definedName>
    <definedName name="맹암거" localSheetId="26">[99]적용단위길이!$AB$1:$AH$65536</definedName>
    <definedName name="맹암거" localSheetId="2">[101]적용단위길이!$AB$1:$AH$65536</definedName>
    <definedName name="맹암거" localSheetId="0">[101]적용단위길이!$AB$1:$AH$65536</definedName>
    <definedName name="맹암거">[67]적용단위길이!$AB$1:$AH$65536</definedName>
    <definedName name="맹암거형태" localSheetId="14">[67]피벗테이블데이터분석!#REF!</definedName>
    <definedName name="맹암거형태" localSheetId="4">[101]피벗테이블데이터분석!#REF!</definedName>
    <definedName name="맹암거형태" localSheetId="13">[101]피벗테이블데이터분석!#REF!</definedName>
    <definedName name="맹암거형태" localSheetId="28">[67]피벗테이블데이터분석!#REF!</definedName>
    <definedName name="맹암거형태" localSheetId="34">[67]피벗테이블데이터분석!#REF!</definedName>
    <definedName name="맹암거형태" localSheetId="35">[67]피벗테이블데이터분석!#REF!</definedName>
    <definedName name="맹암거형태" localSheetId="46">[67]피벗테이블데이터분석!#REF!</definedName>
    <definedName name="맹암거형태" localSheetId="40">[101]피벗테이블데이터분석!#REF!</definedName>
    <definedName name="맹암거형태" localSheetId="25">[55]피벗테이블데이터분석!#REF!</definedName>
    <definedName name="맹암거형태" localSheetId="26">[99]피벗테이블데이터분석!#REF!</definedName>
    <definedName name="맹암거형태" localSheetId="2">[55]피벗테이블데이터분석!#REF!</definedName>
    <definedName name="맹암거형태" localSheetId="44">[67]피벗테이블데이터분석!#REF!</definedName>
    <definedName name="맹암거형태" localSheetId="45">[67]피벗테이블데이터분석!#REF!</definedName>
    <definedName name="맹암거형태" localSheetId="50">[67]피벗테이블데이터분석!#REF!</definedName>
    <definedName name="맹암거형태" localSheetId="42">[67]피벗테이블데이터분석!#REF!</definedName>
    <definedName name="맹암거형태">[101]피벗테이블데이터분석!#REF!</definedName>
    <definedName name="먼대" localSheetId="14">'[105]A-4'!#REF!</definedName>
    <definedName name="먼대" localSheetId="4">'[67]A-4'!#REF!</definedName>
    <definedName name="먼대" localSheetId="13">'[67]A-4'!#REF!</definedName>
    <definedName name="먼대" localSheetId="28">'[105]A-4'!#REF!</definedName>
    <definedName name="먼대" localSheetId="34">'[105]A-4'!#REF!</definedName>
    <definedName name="먼대" localSheetId="35">'[105]A-4'!#REF!</definedName>
    <definedName name="먼대" localSheetId="46">'[105]A-4'!#REF!</definedName>
    <definedName name="먼대" localSheetId="40">'[67]A-4'!#REF!</definedName>
    <definedName name="먼대" localSheetId="25">'[8]A-4'!#REF!</definedName>
    <definedName name="먼대" localSheetId="26">'[105]A-4'!#REF!</definedName>
    <definedName name="먼대" localSheetId="2">'[8]A-4'!#REF!</definedName>
    <definedName name="먼대" localSheetId="44">'[105]A-4'!#REF!</definedName>
    <definedName name="먼대" localSheetId="43">'[105]A-4'!#REF!</definedName>
    <definedName name="먼대" localSheetId="42">'[105]A-4'!#REF!</definedName>
    <definedName name="먼대">'[67]A-4'!#REF!</definedName>
    <definedName name="메1" localSheetId="14">'[106]교대(A1)'!#REF!</definedName>
    <definedName name="메1" localSheetId="4">'[105]교대(A1)'!#REF!</definedName>
    <definedName name="메1" localSheetId="13">'[105]교대(A1)'!#REF!</definedName>
    <definedName name="메1" localSheetId="35">'[105]교대(A1)'!#REF!</definedName>
    <definedName name="메1" localSheetId="46">'[106]교대(A1)'!#REF!</definedName>
    <definedName name="메1" localSheetId="40">'[105]교대(A1)'!#REF!</definedName>
    <definedName name="메1" localSheetId="3">'[105]교대(A1)'!#REF!</definedName>
    <definedName name="메1" localSheetId="12">'[105]교대(A1)'!#REF!</definedName>
    <definedName name="메1" localSheetId="15">'[105]교대(A1)'!#REF!</definedName>
    <definedName name="메1" localSheetId="25">'[107]교대(A1)'!#REF!</definedName>
    <definedName name="메1" localSheetId="26">'[108]교대(A1)'!#REF!</definedName>
    <definedName name="메1" localSheetId="2">'[107]교대(A1)'!#REF!</definedName>
    <definedName name="메1" localSheetId="44">'[106]교대(A1)'!#REF!</definedName>
    <definedName name="메1" localSheetId="43">'[106]교대(A1)'!#REF!</definedName>
    <definedName name="메1" localSheetId="42">'[106]교대(A1)'!#REF!</definedName>
    <definedName name="메1">'[105]교대(A1)'!#REF!</definedName>
    <definedName name="메60" localSheetId="14">#REF!</definedName>
    <definedName name="메60" localSheetId="4">#REF!</definedName>
    <definedName name="메60" localSheetId="13">#REF!</definedName>
    <definedName name="메60" localSheetId="34">#REF!</definedName>
    <definedName name="메60" localSheetId="35">#REF!</definedName>
    <definedName name="메60" localSheetId="46">#REF!</definedName>
    <definedName name="메60" localSheetId="40">#REF!</definedName>
    <definedName name="메60" localSheetId="25">#REF!</definedName>
    <definedName name="메60" localSheetId="26">#REF!</definedName>
    <definedName name="메60" localSheetId="44">#REF!</definedName>
    <definedName name="메60" localSheetId="50">#REF!</definedName>
    <definedName name="메60" localSheetId="43">#REF!</definedName>
    <definedName name="메60" localSheetId="42">#REF!</definedName>
    <definedName name="메60">#REF!</definedName>
    <definedName name="면벽높이" localSheetId="14">#REF!</definedName>
    <definedName name="면벽높이" localSheetId="4">#REF!</definedName>
    <definedName name="면벽높이" localSheetId="13">#REF!</definedName>
    <definedName name="면벽높이" localSheetId="35">#REF!</definedName>
    <definedName name="면벽높이" localSheetId="46">#REF!</definedName>
    <definedName name="면벽높이" localSheetId="40">#REF!</definedName>
    <definedName name="면벽높이" localSheetId="3">#REF!</definedName>
    <definedName name="면벽높이" localSheetId="12">#REF!</definedName>
    <definedName name="면벽높이" localSheetId="15">#REF!</definedName>
    <definedName name="면벽높이" localSheetId="25">#REF!</definedName>
    <definedName name="면벽높이" localSheetId="26">#REF!</definedName>
    <definedName name="면벽높이" localSheetId="44">#REF!</definedName>
    <definedName name="면벽높이" localSheetId="43">#REF!</definedName>
    <definedName name="면벽높이" localSheetId="42">#REF!</definedName>
    <definedName name="면벽높이">#REF!</definedName>
    <definedName name="면벽두께" localSheetId="14">#REF!</definedName>
    <definedName name="면벽두께" localSheetId="4">#REF!</definedName>
    <definedName name="면벽두께" localSheetId="13">#REF!</definedName>
    <definedName name="면벽두께" localSheetId="35">#REF!</definedName>
    <definedName name="면벽두께" localSheetId="46">#REF!</definedName>
    <definedName name="면벽두께" localSheetId="40">#REF!</definedName>
    <definedName name="면벽두께" localSheetId="3">#REF!</definedName>
    <definedName name="면벽두께" localSheetId="12">#REF!</definedName>
    <definedName name="면벽두께" localSheetId="15">#REF!</definedName>
    <definedName name="면벽두께" localSheetId="25">#REF!</definedName>
    <definedName name="면벽두께" localSheetId="26">#REF!</definedName>
    <definedName name="면벽두께" localSheetId="44">#REF!</definedName>
    <definedName name="면벽두께" localSheetId="43">#REF!</definedName>
    <definedName name="면벽두께" localSheetId="42">#REF!</definedName>
    <definedName name="면벽두께">#REF!</definedName>
    <definedName name="면적산출" localSheetId="14">#REF!</definedName>
    <definedName name="면적산출" localSheetId="4">#REF!</definedName>
    <definedName name="면적산출" localSheetId="13">#REF!</definedName>
    <definedName name="면적산출" localSheetId="34">#REF!</definedName>
    <definedName name="면적산출" localSheetId="35">#REF!</definedName>
    <definedName name="면적산출" localSheetId="46">#REF!</definedName>
    <definedName name="면적산출" localSheetId="40">#REF!</definedName>
    <definedName name="면적산출" localSheetId="25">#REF!</definedName>
    <definedName name="면적산출" localSheetId="26">#REF!</definedName>
    <definedName name="면적산출" localSheetId="44">#REF!</definedName>
    <definedName name="면적산출" localSheetId="43">#REF!</definedName>
    <definedName name="면적산출" localSheetId="42">#REF!</definedName>
    <definedName name="면적산출">#REF!</definedName>
    <definedName name="명칭" localSheetId="14">[109]내역!#REF!</definedName>
    <definedName name="명칭" localSheetId="4">[106]내역!#REF!</definedName>
    <definedName name="명칭" localSheetId="13">[106]내역!#REF!</definedName>
    <definedName name="명칭" localSheetId="28">[109]내역!#REF!</definedName>
    <definedName name="명칭" localSheetId="34">[109]내역!#REF!</definedName>
    <definedName name="명칭" localSheetId="35">[109]내역!#REF!</definedName>
    <definedName name="명칭" localSheetId="46">[109]내역!#REF!</definedName>
    <definedName name="명칭" localSheetId="40">[106]내역!#REF!</definedName>
    <definedName name="명칭" localSheetId="25">[110]내역!#REF!</definedName>
    <definedName name="명칭" localSheetId="26">[109]내역!#REF!</definedName>
    <definedName name="명칭" localSheetId="2">[110]내역!#REF!</definedName>
    <definedName name="명칭" localSheetId="44">[109]내역!#REF!</definedName>
    <definedName name="명칭" localSheetId="45">[109]내역!#REF!</definedName>
    <definedName name="명칭" localSheetId="50">[109]내역!#REF!</definedName>
    <definedName name="명칭" localSheetId="42">[109]내역!#REF!</definedName>
    <definedName name="명칭">[106]내역!#REF!</definedName>
    <definedName name="모" localSheetId="14">#REF!</definedName>
    <definedName name="모" localSheetId="4">#REF!</definedName>
    <definedName name="모" localSheetId="13">#REF!</definedName>
    <definedName name="모" localSheetId="28">#REF!</definedName>
    <definedName name="모" localSheetId="34">#REF!</definedName>
    <definedName name="모" localSheetId="35">#REF!</definedName>
    <definedName name="모" localSheetId="46">#REF!</definedName>
    <definedName name="모" localSheetId="40">#REF!</definedName>
    <definedName name="모" localSheetId="25">#REF!</definedName>
    <definedName name="모" localSheetId="26">#REF!</definedName>
    <definedName name="모" localSheetId="44">#REF!</definedName>
    <definedName name="모" localSheetId="50">#REF!</definedName>
    <definedName name="모" localSheetId="42">#REF!</definedName>
    <definedName name="모">#REF!</definedName>
    <definedName name="모과나무" localSheetId="14">#REF!</definedName>
    <definedName name="모과나무" localSheetId="4">#REF!</definedName>
    <definedName name="모과나무" localSheetId="13">#REF!</definedName>
    <definedName name="모과나무" localSheetId="28">#REF!</definedName>
    <definedName name="모과나무" localSheetId="34">#REF!</definedName>
    <definedName name="모과나무" localSheetId="35">#REF!</definedName>
    <definedName name="모과나무" localSheetId="46">#REF!</definedName>
    <definedName name="모과나무" localSheetId="40">#REF!</definedName>
    <definedName name="모과나무" localSheetId="25">#REF!</definedName>
    <definedName name="모과나무" localSheetId="26">#REF!</definedName>
    <definedName name="모과나무" localSheetId="44">#REF!</definedName>
    <definedName name="모과나무" localSheetId="42">#REF!</definedName>
    <definedName name="모과나무">#REF!</definedName>
    <definedName name="모래" localSheetId="14">'[19]토사(PE)'!#REF!</definedName>
    <definedName name="모래" localSheetId="4">'[19]토사(PE)'!#REF!</definedName>
    <definedName name="모래" localSheetId="13">'[19]토사(PE)'!#REF!</definedName>
    <definedName name="모래" localSheetId="28">'[19]토사(PE)'!#REF!</definedName>
    <definedName name="모래" localSheetId="34">'[19]토사(PE)'!#REF!</definedName>
    <definedName name="모래" localSheetId="35">'[19]토사(PE)'!#REF!</definedName>
    <definedName name="모래" localSheetId="46">'[19]토사(PE)'!#REF!</definedName>
    <definedName name="모래" localSheetId="40">'[19]토사(PE)'!#REF!</definedName>
    <definedName name="모래" localSheetId="25">'[81]토사(PE)'!#REF!</definedName>
    <definedName name="모래" localSheetId="26">'[19]토사(PE)'!#REF!</definedName>
    <definedName name="모래" localSheetId="2">'[81]토사(PE)'!#REF!</definedName>
    <definedName name="모래" localSheetId="44">'[19]토사(PE)'!#REF!</definedName>
    <definedName name="모래" localSheetId="45">'[19]토사(PE)'!#REF!</definedName>
    <definedName name="모래" localSheetId="50">'[19]토사(PE)'!#REF!</definedName>
    <definedName name="모래" localSheetId="43">'[19]토사(PE)'!#REF!</definedName>
    <definedName name="모래" localSheetId="42">'[19]토사(PE)'!#REF!</definedName>
    <definedName name="모래">'[19]토사(PE)'!#REF!</definedName>
    <definedName name="모래__분사공" localSheetId="14">[71]노임단가!#REF!</definedName>
    <definedName name="모래__분사공" localSheetId="4">[68]노임단가!#REF!</definedName>
    <definedName name="모래__분사공" localSheetId="13">[68]노임단가!#REF!</definedName>
    <definedName name="모래__분사공" localSheetId="28">[71]노임단가!#REF!</definedName>
    <definedName name="모래__분사공" localSheetId="34">[71]노임단가!#REF!</definedName>
    <definedName name="모래__분사공" localSheetId="35">[71]노임단가!#REF!</definedName>
    <definedName name="모래__분사공" localSheetId="46">[71]노임단가!#REF!</definedName>
    <definedName name="모래__분사공" localSheetId="40">[68]노임단가!#REF!</definedName>
    <definedName name="모래__분사공" localSheetId="25">[72]노임단가!#REF!</definedName>
    <definedName name="모래__분사공" localSheetId="26">[73]노임단가!#REF!</definedName>
    <definedName name="모래__분사공" localSheetId="2">[72]노임단가!#REF!</definedName>
    <definedName name="모래__분사공" localSheetId="44">[71]노임단가!#REF!</definedName>
    <definedName name="모래__분사공" localSheetId="42">[71]노임단가!#REF!</definedName>
    <definedName name="모래__분사공">[68]노임단가!#REF!</definedName>
    <definedName name="모래15덤프" localSheetId="14">#REF!</definedName>
    <definedName name="모래15덤프" localSheetId="4">#REF!</definedName>
    <definedName name="모래15덤프" localSheetId="13">#REF!</definedName>
    <definedName name="모래15덤프" localSheetId="28">#REF!</definedName>
    <definedName name="모래15덤프" localSheetId="34">#REF!</definedName>
    <definedName name="모래15덤프" localSheetId="35">#REF!</definedName>
    <definedName name="모래15덤프" localSheetId="46">#REF!</definedName>
    <definedName name="모래15덤프" localSheetId="40">#REF!</definedName>
    <definedName name="모래15덤프" localSheetId="25">#REF!</definedName>
    <definedName name="모래15덤프" localSheetId="26">#REF!</definedName>
    <definedName name="모래15덤프" localSheetId="44">#REF!</definedName>
    <definedName name="모래15덤프" localSheetId="50">#REF!</definedName>
    <definedName name="모래15덤프" localSheetId="42">#REF!</definedName>
    <definedName name="모래15덤프">#REF!</definedName>
    <definedName name="모르터" localSheetId="4">[13]법면블럭!#REF!</definedName>
    <definedName name="모르터" localSheetId="13">[13]법면블럭!#REF!</definedName>
    <definedName name="모르터" localSheetId="35">#REF!</definedName>
    <definedName name="모르터" localSheetId="40">#REF!</definedName>
    <definedName name="모르터" localSheetId="25">#REF!</definedName>
    <definedName name="모르터" localSheetId="26">[14]법면블럭!#REF!</definedName>
    <definedName name="모르터" localSheetId="44">#REF!</definedName>
    <definedName name="모르터" localSheetId="42">#REF!</definedName>
    <definedName name="모르터">#REF!</definedName>
    <definedName name="목백합" localSheetId="14">#REF!</definedName>
    <definedName name="목백합" localSheetId="4">#REF!</definedName>
    <definedName name="목백합" localSheetId="13">#REF!</definedName>
    <definedName name="목백합" localSheetId="28">#REF!</definedName>
    <definedName name="목백합" localSheetId="34">#REF!</definedName>
    <definedName name="목백합" localSheetId="35">#REF!</definedName>
    <definedName name="목백합" localSheetId="46">#REF!</definedName>
    <definedName name="목백합" localSheetId="40">#REF!</definedName>
    <definedName name="목백합" localSheetId="25">#REF!</definedName>
    <definedName name="목백합" localSheetId="26">#REF!</definedName>
    <definedName name="목백합" localSheetId="44">#REF!</definedName>
    <definedName name="목백합" localSheetId="42">#REF!</definedName>
    <definedName name="목백합">#REF!</definedName>
    <definedName name="무궁화" localSheetId="14">#REF!</definedName>
    <definedName name="무궁화" localSheetId="4">#REF!</definedName>
    <definedName name="무궁화" localSheetId="13">#REF!</definedName>
    <definedName name="무궁화" localSheetId="28">#REF!</definedName>
    <definedName name="무궁화" localSheetId="34">#REF!</definedName>
    <definedName name="무궁화" localSheetId="35">#REF!</definedName>
    <definedName name="무궁화" localSheetId="46">#REF!</definedName>
    <definedName name="무궁화" localSheetId="40">#REF!</definedName>
    <definedName name="무궁화" localSheetId="25">#REF!</definedName>
    <definedName name="무궁화" localSheetId="26">#REF!</definedName>
    <definedName name="무궁화" localSheetId="44">#REF!</definedName>
    <definedName name="무궁화" localSheetId="42">#REF!</definedName>
    <definedName name="무궁화">#REF!</definedName>
    <definedName name="무깨" localSheetId="14">[44]토공!#REF!</definedName>
    <definedName name="무깨" localSheetId="4">[44]토공!#REF!</definedName>
    <definedName name="무깨" localSheetId="13">[44]토공!#REF!</definedName>
    <definedName name="무깨" localSheetId="28">[44]토공!#REF!</definedName>
    <definedName name="무깨" localSheetId="34">[44]토공!#REF!</definedName>
    <definedName name="무깨" localSheetId="35">[44]토공!#REF!</definedName>
    <definedName name="무깨" localSheetId="46">[44]토공!#REF!</definedName>
    <definedName name="무깨" localSheetId="40">[44]토공!#REF!</definedName>
    <definedName name="무깨" localSheetId="25">[24]토공!#REF!</definedName>
    <definedName name="무깨" localSheetId="26">[44]토공!#REF!</definedName>
    <definedName name="무깨" localSheetId="2">[24]토공!#REF!</definedName>
    <definedName name="무깨" localSheetId="44">[44]토공!#REF!</definedName>
    <definedName name="무깨" localSheetId="45">[44]토공!#REF!</definedName>
    <definedName name="무깨" localSheetId="50">[44]토공!#REF!</definedName>
    <definedName name="무깨" localSheetId="43">[23]토공!#REF!</definedName>
    <definedName name="무깨" localSheetId="42">[44]토공!#REF!</definedName>
    <definedName name="무깨">[44]토공!#REF!</definedName>
    <definedName name="물푸기" localSheetId="4">#REF!</definedName>
    <definedName name="물푸기" localSheetId="13">#REF!</definedName>
    <definedName name="물푸기" localSheetId="28">#REF!</definedName>
    <definedName name="물푸기" localSheetId="34">#REF!</definedName>
    <definedName name="물푸기" localSheetId="35">#REF!</definedName>
    <definedName name="물푸기" localSheetId="46">#REF!</definedName>
    <definedName name="물푸기" localSheetId="40">#REF!</definedName>
    <definedName name="물푸기" localSheetId="25">#REF!</definedName>
    <definedName name="물푸기" localSheetId="26">#REF!</definedName>
    <definedName name="물푸기" localSheetId="44">#REF!</definedName>
    <definedName name="물푸기" localSheetId="45">#REF!</definedName>
    <definedName name="물푸기" localSheetId="50">#REF!</definedName>
    <definedName name="물푸기" localSheetId="42">#REF!</definedName>
    <definedName name="물푸기">#REF!</definedName>
    <definedName name="뮤" localSheetId="4">[13]법면블럭!#REF!</definedName>
    <definedName name="뮤" localSheetId="13">[13]법면블럭!#REF!</definedName>
    <definedName name="뮤" localSheetId="35">#REF!</definedName>
    <definedName name="뮤" localSheetId="40">#REF!</definedName>
    <definedName name="뮤" localSheetId="25">#REF!</definedName>
    <definedName name="뮤" localSheetId="26">[14]법면블럭!#REF!</definedName>
    <definedName name="뮤" localSheetId="44">#REF!</definedName>
    <definedName name="뮤" localSheetId="42">#REF!</definedName>
    <definedName name="뮤">#REF!</definedName>
    <definedName name="뮤18" localSheetId="14">#REF!</definedName>
    <definedName name="뮤18" localSheetId="4">#REF!</definedName>
    <definedName name="뮤18" localSheetId="13">#REF!</definedName>
    <definedName name="뮤18" localSheetId="28">#REF!</definedName>
    <definedName name="뮤18" localSheetId="34">#REF!</definedName>
    <definedName name="뮤18" localSheetId="35">#REF!</definedName>
    <definedName name="뮤18" localSheetId="46">#REF!</definedName>
    <definedName name="뮤18" localSheetId="40">#REF!</definedName>
    <definedName name="뮤18" localSheetId="25">#REF!</definedName>
    <definedName name="뮤18" localSheetId="26">#REF!</definedName>
    <definedName name="뮤18" localSheetId="44">#REF!</definedName>
    <definedName name="뮤18" localSheetId="50">#REF!</definedName>
    <definedName name="뮤18" localSheetId="42">#REF!</definedName>
    <definedName name="뮤18">#REF!</definedName>
    <definedName name="뮤2" localSheetId="4">[13]법면블럭!#REF!</definedName>
    <definedName name="뮤2" localSheetId="13">[13]법면블럭!#REF!</definedName>
    <definedName name="뮤2" localSheetId="35">#REF!</definedName>
    <definedName name="뮤2" localSheetId="40">#REF!</definedName>
    <definedName name="뮤2" localSheetId="25">#REF!</definedName>
    <definedName name="뮤2" localSheetId="26">[14]법면블럭!#REF!</definedName>
    <definedName name="뮤2" localSheetId="44">#REF!</definedName>
    <definedName name="뮤2" localSheetId="42">#REF!</definedName>
    <definedName name="뮤2">#REF!</definedName>
    <definedName name="ㅂ" localSheetId="14">#REF!</definedName>
    <definedName name="ㅂ" localSheetId="4">#REF!</definedName>
    <definedName name="ㅂ" localSheetId="13">#REF!</definedName>
    <definedName name="ㅂ" localSheetId="34">#REF!</definedName>
    <definedName name="ㅂ" localSheetId="35">#REF!</definedName>
    <definedName name="ㅂ" localSheetId="46">#REF!</definedName>
    <definedName name="ㅂ" localSheetId="40">#REF!</definedName>
    <definedName name="ㅂ" localSheetId="25">#REF!</definedName>
    <definedName name="ㅂ" localSheetId="26">#REF!</definedName>
    <definedName name="ㅂ" localSheetId="44">#REF!</definedName>
    <definedName name="ㅂ" localSheetId="43">#REF!</definedName>
    <definedName name="ㅂ" localSheetId="42">#REF!</definedName>
    <definedName name="ㅂ">#REF!</definedName>
    <definedName name="ㅂㄷㅇ" localSheetId="38" hidden="1">{#N/A,#N/A,FALSE,"표지목차"}</definedName>
    <definedName name="ㅂㄷㅇ" localSheetId="14" hidden="1">{#N/A,#N/A,FALSE,"표지목차"}</definedName>
    <definedName name="ㅂㄷㅇ" localSheetId="4" hidden="1">{#N/A,#N/A,FALSE,"표지목차"}</definedName>
    <definedName name="ㅂㄷㅇ" localSheetId="13" hidden="1">{#N/A,#N/A,FALSE,"표지목차"}</definedName>
    <definedName name="ㅂㄷㅇ" localSheetId="28" hidden="1">{#N/A,#N/A,FALSE,"표지목차"}</definedName>
    <definedName name="ㅂㄷㅇ" localSheetId="34" hidden="1">{#N/A,#N/A,FALSE,"표지목차"}</definedName>
    <definedName name="ㅂㄷㅇ" localSheetId="35" hidden="1">{#N/A,#N/A,FALSE,"표지목차"}</definedName>
    <definedName name="ㅂㄷㅇ" localSheetId="25" hidden="1">{#N/A,#N/A,FALSE,"표지목차"}</definedName>
    <definedName name="ㅂㄷㅇ" localSheetId="41" hidden="1">{#N/A,#N/A,FALSE,"표지목차"}</definedName>
    <definedName name="ㅂㄷㅇ" localSheetId="26" hidden="1">{#N/A,#N/A,FALSE,"표지목차"}</definedName>
    <definedName name="ㅂㄷㅇ" localSheetId="45" hidden="1">{#N/A,#N/A,FALSE,"표지목차"}</definedName>
    <definedName name="ㅂㄷㅇ" localSheetId="50" hidden="1">{#N/A,#N/A,FALSE,"표지목차"}</definedName>
    <definedName name="ㅂㄷㅇ" localSheetId="29" hidden="1">{#N/A,#N/A,FALSE,"표지목차"}</definedName>
    <definedName name="ㅂㄷㅇ" localSheetId="42" hidden="1">{#N/A,#N/A,FALSE,"표지목차"}</definedName>
    <definedName name="ㅂㄷㅇ" hidden="1">{#N/A,#N/A,FALSE,"표지목차"}</definedName>
    <definedName name="ㅂㅂ" localSheetId="25">[51]배수공!$DJ$35</definedName>
    <definedName name="ㅂㅂ" localSheetId="26">[111]배수공!$DJ$35</definedName>
    <definedName name="ㅂㅂ" localSheetId="2">[51]배수공!$DJ$35</definedName>
    <definedName name="ㅂㅂ" localSheetId="50">[112]배수공!$DJ$35</definedName>
    <definedName name="ㅂㅂ" localSheetId="43">[34]배수공!$DJ$35</definedName>
    <definedName name="ㅂㅂ">[34]배수공!$DJ$35</definedName>
    <definedName name="ㅂㅂㅂㅂ" localSheetId="38" hidden="1">{#N/A,#N/A,FALSE,"운반시간"}</definedName>
    <definedName name="ㅂㅂㅂㅂ" localSheetId="14" hidden="1">{#N/A,#N/A,FALSE,"운반시간"}</definedName>
    <definedName name="ㅂㅂㅂㅂ" localSheetId="4" hidden="1">{#N/A,#N/A,FALSE,"운반시간"}</definedName>
    <definedName name="ㅂㅂㅂㅂ" localSheetId="13" hidden="1">{#N/A,#N/A,FALSE,"운반시간"}</definedName>
    <definedName name="ㅂㅂㅂㅂ" localSheetId="28" hidden="1">{#N/A,#N/A,FALSE,"운반시간"}</definedName>
    <definedName name="ㅂㅂㅂㅂ" localSheetId="34" hidden="1">{#N/A,#N/A,FALSE,"운반시간"}</definedName>
    <definedName name="ㅂㅂㅂㅂ" localSheetId="35" hidden="1">{#N/A,#N/A,FALSE,"운반시간"}</definedName>
    <definedName name="ㅂㅂㅂㅂ" localSheetId="25" hidden="1">{#N/A,#N/A,FALSE,"운반시간"}</definedName>
    <definedName name="ㅂㅂㅂㅂ" localSheetId="41" hidden="1">{#N/A,#N/A,FALSE,"운반시간"}</definedName>
    <definedName name="ㅂㅂㅂㅂ" localSheetId="26" hidden="1">{#N/A,#N/A,FALSE,"운반시간"}</definedName>
    <definedName name="ㅂㅂㅂㅂ" localSheetId="45" hidden="1">{#N/A,#N/A,FALSE,"운반시간"}</definedName>
    <definedName name="ㅂㅂㅂㅂ" localSheetId="50" hidden="1">{#N/A,#N/A,FALSE,"운반시간"}</definedName>
    <definedName name="ㅂㅂㅂㅂ" localSheetId="29" hidden="1">{#N/A,#N/A,FALSE,"운반시간"}</definedName>
    <definedName name="ㅂㅂㅂㅂ" localSheetId="42" hidden="1">{#N/A,#N/A,FALSE,"운반시간"}</definedName>
    <definedName name="ㅂㅂㅂㅂ" hidden="1">{#N/A,#N/A,FALSE,"운반시간"}</definedName>
    <definedName name="ㅂㅂㅂㅂㅂ" localSheetId="38" hidden="1">{#N/A,#N/A,FALSE,"혼합골재"}</definedName>
    <definedName name="ㅂㅂㅂㅂㅂ" localSheetId="14" hidden="1">{#N/A,#N/A,FALSE,"혼합골재"}</definedName>
    <definedName name="ㅂㅂㅂㅂㅂ" localSheetId="4" hidden="1">{#N/A,#N/A,FALSE,"혼합골재"}</definedName>
    <definedName name="ㅂㅂㅂㅂㅂ" localSheetId="13" hidden="1">{#N/A,#N/A,FALSE,"혼합골재"}</definedName>
    <definedName name="ㅂㅂㅂㅂㅂ" localSheetId="28" hidden="1">{#N/A,#N/A,FALSE,"혼합골재"}</definedName>
    <definedName name="ㅂㅂㅂㅂㅂ" localSheetId="34" hidden="1">{#N/A,#N/A,FALSE,"혼합골재"}</definedName>
    <definedName name="ㅂㅂㅂㅂㅂ" localSheetId="35" hidden="1">{#N/A,#N/A,FALSE,"혼합골재"}</definedName>
    <definedName name="ㅂㅂㅂㅂㅂ" localSheetId="25" hidden="1">{#N/A,#N/A,FALSE,"혼합골재"}</definedName>
    <definedName name="ㅂㅂㅂㅂㅂ" localSheetId="41" hidden="1">{#N/A,#N/A,FALSE,"혼합골재"}</definedName>
    <definedName name="ㅂㅂㅂㅂㅂ" localSheetId="26" hidden="1">{#N/A,#N/A,FALSE,"혼합골재"}</definedName>
    <definedName name="ㅂㅂㅂㅂㅂ" localSheetId="45" hidden="1">{#N/A,#N/A,FALSE,"혼합골재"}</definedName>
    <definedName name="ㅂㅂㅂㅂㅂ" localSheetId="50" hidden="1">{#N/A,#N/A,FALSE,"혼합골재"}</definedName>
    <definedName name="ㅂㅂㅂㅂㅂ" localSheetId="29" hidden="1">{#N/A,#N/A,FALSE,"혼합골재"}</definedName>
    <definedName name="ㅂㅂㅂㅂㅂ" localSheetId="42" hidden="1">{#N/A,#N/A,FALSE,"혼합골재"}</definedName>
    <definedName name="ㅂㅂㅂㅂㅂ" hidden="1">{#N/A,#N/A,FALSE,"혼합골재"}</definedName>
    <definedName name="ㅂㅂㅂㅂㅂㅂㅂㅂㅂ" localSheetId="38" hidden="1">{#N/A,#N/A,FALSE,"표지목차"}</definedName>
    <definedName name="ㅂㅂㅂㅂㅂㅂㅂㅂㅂ" localSheetId="14" hidden="1">{#N/A,#N/A,FALSE,"표지목차"}</definedName>
    <definedName name="ㅂㅂㅂㅂㅂㅂㅂㅂㅂ" localSheetId="4" hidden="1">{#N/A,#N/A,FALSE,"표지목차"}</definedName>
    <definedName name="ㅂㅂㅂㅂㅂㅂㅂㅂㅂ" localSheetId="13" hidden="1">{#N/A,#N/A,FALSE,"표지목차"}</definedName>
    <definedName name="ㅂㅂㅂㅂㅂㅂㅂㅂㅂ" localSheetId="28" hidden="1">{#N/A,#N/A,FALSE,"표지목차"}</definedName>
    <definedName name="ㅂㅂㅂㅂㅂㅂㅂㅂㅂ" localSheetId="34" hidden="1">{#N/A,#N/A,FALSE,"표지목차"}</definedName>
    <definedName name="ㅂㅂㅂㅂㅂㅂㅂㅂㅂ" localSheetId="35" hidden="1">{#N/A,#N/A,FALSE,"표지목차"}</definedName>
    <definedName name="ㅂㅂㅂㅂㅂㅂㅂㅂㅂ" localSheetId="25" hidden="1">{#N/A,#N/A,FALSE,"표지목차"}</definedName>
    <definedName name="ㅂㅂㅂㅂㅂㅂㅂㅂㅂ" localSheetId="41" hidden="1">{#N/A,#N/A,FALSE,"표지목차"}</definedName>
    <definedName name="ㅂㅂㅂㅂㅂㅂㅂㅂㅂ" localSheetId="26" hidden="1">{#N/A,#N/A,FALSE,"표지목차"}</definedName>
    <definedName name="ㅂㅂㅂㅂㅂㅂㅂㅂㅂ" localSheetId="45" hidden="1">{#N/A,#N/A,FALSE,"표지목차"}</definedName>
    <definedName name="ㅂㅂㅂㅂㅂㅂㅂㅂㅂ" localSheetId="50" hidden="1">{#N/A,#N/A,FALSE,"표지목차"}</definedName>
    <definedName name="ㅂㅂㅂㅂㅂㅂㅂㅂㅂ" localSheetId="29" hidden="1">{#N/A,#N/A,FALSE,"표지목차"}</definedName>
    <definedName name="ㅂㅂㅂㅂㅂㅂㅂㅂㅂ" localSheetId="42" hidden="1">{#N/A,#N/A,FALSE,"표지목차"}</definedName>
    <definedName name="ㅂㅂㅂㅂㅂㅂㅂㅂㅂ" hidden="1">{#N/A,#N/A,FALSE,"표지목차"}</definedName>
    <definedName name="ㅂㅈ" localSheetId="25">[62]수량산출표!$U$130</definedName>
    <definedName name="ㅂㅈ" localSheetId="26">[63]수량산출표!$U$130</definedName>
    <definedName name="ㅂㅈ" localSheetId="2">[62]수량산출표!$U$130</definedName>
    <definedName name="ㅂㅈ" localSheetId="43">[64]수량산출표!$U$130</definedName>
    <definedName name="ㅂㅈ">[64]수량산출표!$U$130</definedName>
    <definedName name="ㅂㅈ1" localSheetId="25">[62]댐구조도!$BT$11</definedName>
    <definedName name="ㅂㅈ1" localSheetId="26">[63]댐구조도!$BT$11</definedName>
    <definedName name="ㅂㅈ1" localSheetId="2">[62]댐구조도!$BT$11</definedName>
    <definedName name="ㅂㅈ1" localSheetId="43">[64]댐구조도!$BT$11</definedName>
    <definedName name="ㅂㅈ1">[64]댐구조도!$BT$11</definedName>
    <definedName name="ㅂㅈ12" localSheetId="28">[113]댐구조도!$BT$11</definedName>
    <definedName name="ㅂㅈ12" localSheetId="25">[62]댐구조도!$BT$11</definedName>
    <definedName name="ㅂㅈ12" localSheetId="26">[63]댐구조도!$BT$11</definedName>
    <definedName name="ㅂㅈ12" localSheetId="2">[62]댐구조도!$BT$11</definedName>
    <definedName name="ㅂㅈ12" localSheetId="43">[64]댐구조도!$BT$11</definedName>
    <definedName name="ㅂㅈ12" localSheetId="42">[113]댐구조도!$BT$11</definedName>
    <definedName name="ㅂㅈ12">[64]댐구조도!$BT$11</definedName>
    <definedName name="ㅂㅈㅈ" localSheetId="38" hidden="1">{#N/A,#N/A,FALSE,"운반시간"}</definedName>
    <definedName name="ㅂㅈㅈ" localSheetId="14" hidden="1">{#N/A,#N/A,FALSE,"운반시간"}</definedName>
    <definedName name="ㅂㅈㅈ" localSheetId="4" hidden="1">{#N/A,#N/A,FALSE,"운반시간"}</definedName>
    <definedName name="ㅂㅈㅈ" localSheetId="13" hidden="1">{#N/A,#N/A,FALSE,"운반시간"}</definedName>
    <definedName name="ㅂㅈㅈ" localSheetId="28" hidden="1">{#N/A,#N/A,FALSE,"운반시간"}</definedName>
    <definedName name="ㅂㅈㅈ" localSheetId="34" hidden="1">{#N/A,#N/A,FALSE,"운반시간"}</definedName>
    <definedName name="ㅂㅈㅈ" localSheetId="35" hidden="1">{#N/A,#N/A,FALSE,"운반시간"}</definedName>
    <definedName name="ㅂㅈㅈ" localSheetId="25" hidden="1">{#N/A,#N/A,FALSE,"운반시간"}</definedName>
    <definedName name="ㅂㅈㅈ" localSheetId="41" hidden="1">{#N/A,#N/A,FALSE,"운반시간"}</definedName>
    <definedName name="ㅂㅈㅈ" localSheetId="26">{#N/A,#N/A,FALSE,"운반시간"}</definedName>
    <definedName name="ㅂㅈㅈ" localSheetId="45" hidden="1">{#N/A,#N/A,FALSE,"운반시간"}</definedName>
    <definedName name="ㅂㅈㅈ" localSheetId="50" hidden="1">{#N/A,#N/A,FALSE,"운반시간"}</definedName>
    <definedName name="ㅂㅈㅈ" localSheetId="29" hidden="1">{#N/A,#N/A,FALSE,"운반시간"}</definedName>
    <definedName name="ㅂㅈㅈ" localSheetId="42" hidden="1">{#N/A,#N/A,FALSE,"운반시간"}</definedName>
    <definedName name="ㅂㅈㅈ" hidden="1">{#N/A,#N/A,FALSE,"운반시간"}</definedName>
    <definedName name="바" localSheetId="14">#REF!</definedName>
    <definedName name="바" localSheetId="4">#REF!</definedName>
    <definedName name="바" localSheetId="13">#REF!</definedName>
    <definedName name="바" localSheetId="35">#REF!</definedName>
    <definedName name="바" localSheetId="46">#REF!</definedName>
    <definedName name="바" localSheetId="40">#REF!</definedName>
    <definedName name="바" localSheetId="3">#REF!</definedName>
    <definedName name="바" localSheetId="12">#REF!</definedName>
    <definedName name="바" localSheetId="15">#REF!</definedName>
    <definedName name="바" localSheetId="25">#REF!</definedName>
    <definedName name="바" localSheetId="26">#REF!</definedName>
    <definedName name="바" localSheetId="44">#REF!</definedName>
    <definedName name="바" localSheetId="50">#REF!</definedName>
    <definedName name="바" localSheetId="43">#REF!</definedName>
    <definedName name="바" localSheetId="42">#REF!</definedName>
    <definedName name="바">#REF!</definedName>
    <definedName name="바11" localSheetId="4">#REF!</definedName>
    <definedName name="바11" localSheetId="13">#REF!</definedName>
    <definedName name="바11" localSheetId="28">#REF!</definedName>
    <definedName name="바11" localSheetId="34">#REF!</definedName>
    <definedName name="바11" localSheetId="35">#REF!</definedName>
    <definedName name="바11" localSheetId="46">#REF!</definedName>
    <definedName name="바11" localSheetId="40">#REF!</definedName>
    <definedName name="바11" localSheetId="25">#REF!</definedName>
    <definedName name="바11" localSheetId="26">#REF!</definedName>
    <definedName name="바11" localSheetId="44">#REF!</definedName>
    <definedName name="바11" localSheetId="50">#REF!</definedName>
    <definedName name="바11" localSheetId="42">#REF!</definedName>
    <definedName name="바11">#REF!</definedName>
    <definedName name="바117" localSheetId="26">'[92]5흙막이'!$A$36</definedName>
    <definedName name="바117" localSheetId="45">'[91]5흙막이'!$A$36</definedName>
    <definedName name="바117">'[91]5흙막이'!$A$36</definedName>
    <definedName name="바12" localSheetId="4">#REF!</definedName>
    <definedName name="바12" localSheetId="13">#REF!</definedName>
    <definedName name="바12" localSheetId="28">#REF!</definedName>
    <definedName name="바12" localSheetId="34">#REF!</definedName>
    <definedName name="바12" localSheetId="35">#REF!</definedName>
    <definedName name="바12" localSheetId="46">#REF!</definedName>
    <definedName name="바12" localSheetId="40">#REF!</definedName>
    <definedName name="바12" localSheetId="25">#REF!</definedName>
    <definedName name="바12" localSheetId="26">#REF!</definedName>
    <definedName name="바12" localSheetId="44">#REF!</definedName>
    <definedName name="바12" localSheetId="45">#REF!</definedName>
    <definedName name="바12" localSheetId="50">#REF!</definedName>
    <definedName name="바12" localSheetId="42">#REF!</definedName>
    <definedName name="바12">#REF!</definedName>
    <definedName name="바14" localSheetId="4">#REF!</definedName>
    <definedName name="바14" localSheetId="13">#REF!</definedName>
    <definedName name="바14" localSheetId="28">#REF!</definedName>
    <definedName name="바14" localSheetId="34">#REF!</definedName>
    <definedName name="바14" localSheetId="35">#REF!</definedName>
    <definedName name="바14" localSheetId="46">#REF!</definedName>
    <definedName name="바14" localSheetId="40">#REF!</definedName>
    <definedName name="바14" localSheetId="25">#REF!</definedName>
    <definedName name="바14" localSheetId="26">#REF!</definedName>
    <definedName name="바14" localSheetId="44">#REF!</definedName>
    <definedName name="바14" localSheetId="45">#REF!</definedName>
    <definedName name="바14" localSheetId="50">#REF!</definedName>
    <definedName name="바14" localSheetId="42">#REF!</definedName>
    <definedName name="바14">#REF!</definedName>
    <definedName name="바15" localSheetId="4">#REF!</definedName>
    <definedName name="바15" localSheetId="13">#REF!</definedName>
    <definedName name="바15" localSheetId="28">#REF!</definedName>
    <definedName name="바15" localSheetId="34">#REF!</definedName>
    <definedName name="바15" localSheetId="35">#REF!</definedName>
    <definedName name="바15" localSheetId="46">#REF!</definedName>
    <definedName name="바15" localSheetId="40">#REF!</definedName>
    <definedName name="바15" localSheetId="25">#REF!</definedName>
    <definedName name="바15" localSheetId="26">#REF!</definedName>
    <definedName name="바15" localSheetId="44">#REF!</definedName>
    <definedName name="바15" localSheetId="45">#REF!</definedName>
    <definedName name="바15" localSheetId="50">#REF!</definedName>
    <definedName name="바15" localSheetId="42">#REF!</definedName>
    <definedName name="바15">#REF!</definedName>
    <definedName name="바16" localSheetId="4">#REF!</definedName>
    <definedName name="바16" localSheetId="13">#REF!</definedName>
    <definedName name="바16" localSheetId="28">#REF!</definedName>
    <definedName name="바16" localSheetId="34">#REF!</definedName>
    <definedName name="바16" localSheetId="35">#REF!</definedName>
    <definedName name="바16" localSheetId="46">#REF!</definedName>
    <definedName name="바16" localSheetId="40">#REF!</definedName>
    <definedName name="바16" localSheetId="25">#REF!</definedName>
    <definedName name="바16" localSheetId="26">#REF!</definedName>
    <definedName name="바16" localSheetId="44">#REF!</definedName>
    <definedName name="바16" localSheetId="42">#REF!</definedName>
    <definedName name="바16">#REF!</definedName>
    <definedName name="바9" localSheetId="4">#REF!</definedName>
    <definedName name="바9" localSheetId="13">#REF!</definedName>
    <definedName name="바9" localSheetId="28">#REF!</definedName>
    <definedName name="바9" localSheetId="34">#REF!</definedName>
    <definedName name="바9" localSheetId="35">#REF!</definedName>
    <definedName name="바9" localSheetId="46">#REF!</definedName>
    <definedName name="바9" localSheetId="40">#REF!</definedName>
    <definedName name="바9" localSheetId="25">#REF!</definedName>
    <definedName name="바9" localSheetId="26">#REF!</definedName>
    <definedName name="바9" localSheetId="44">#REF!</definedName>
    <definedName name="바9" localSheetId="42">#REF!</definedName>
    <definedName name="바9">#REF!</definedName>
    <definedName name="바닥" localSheetId="14">'[19]토사(PE)'!#REF!</definedName>
    <definedName name="바닥" localSheetId="4">'[19]토사(PE)'!#REF!</definedName>
    <definedName name="바닥" localSheetId="13">'[19]토사(PE)'!#REF!</definedName>
    <definedName name="바닥" localSheetId="28">'[19]토사(PE)'!#REF!</definedName>
    <definedName name="바닥" localSheetId="34">'[19]토사(PE)'!#REF!</definedName>
    <definedName name="바닥" localSheetId="35">'[19]토사(PE)'!#REF!</definedName>
    <definedName name="바닥" localSheetId="46">'[19]토사(PE)'!#REF!</definedName>
    <definedName name="바닥" localSheetId="40">'[19]토사(PE)'!#REF!</definedName>
    <definedName name="바닥" localSheetId="25">'[81]토사(PE)'!#REF!</definedName>
    <definedName name="바닥" localSheetId="26">'[19]토사(PE)'!#REF!</definedName>
    <definedName name="바닥" localSheetId="2">'[81]토사(PE)'!#REF!</definedName>
    <definedName name="바닥" localSheetId="44">'[19]토사(PE)'!#REF!</definedName>
    <definedName name="바닥" localSheetId="45">'[19]토사(PE)'!#REF!</definedName>
    <definedName name="바닥" localSheetId="50">'[19]토사(PE)'!#REF!</definedName>
    <definedName name="바닥" localSheetId="43">'[19]토사(PE)'!#REF!</definedName>
    <definedName name="바닥" localSheetId="42">'[19]토사(PE)'!#REF!</definedName>
    <definedName name="바닥">'[19]토사(PE)'!#REF!</definedName>
    <definedName name="바닥막이" localSheetId="4">'[86]골막이(야매)'!#REF!</definedName>
    <definedName name="바닥막이" localSheetId="13">'[86]골막이(야매)'!#REF!</definedName>
    <definedName name="바닥막이" localSheetId="35">'[86]골막이(야매)'!#REF!</definedName>
    <definedName name="바닥막이" localSheetId="46">'[89]골막이(야매)'!#REF!</definedName>
    <definedName name="바닥막이" localSheetId="40">'[86]골막이(야매)'!#REF!</definedName>
    <definedName name="바닥막이" localSheetId="3">'[86]골막이(야매)'!#REF!</definedName>
    <definedName name="바닥막이" localSheetId="12">'[86]골막이(야매)'!#REF!</definedName>
    <definedName name="바닥막이" localSheetId="15">'[86]골막이(야매)'!#REF!</definedName>
    <definedName name="바닥막이" localSheetId="25">'[90]골막이(야매)'!#REF!</definedName>
    <definedName name="바닥막이" localSheetId="26">'[91]골막이(야매)'!#REF!</definedName>
    <definedName name="바닥막이" localSheetId="2">'[90]골막이(야매)'!#REF!</definedName>
    <definedName name="바닥막이" localSheetId="44">'[89]골막이(야매)'!#REF!</definedName>
    <definedName name="바닥막이" localSheetId="43">'[89]골막이(야매)'!#REF!</definedName>
    <definedName name="바닥막이" localSheetId="42">'[89]골막이(야매)'!#REF!</definedName>
    <definedName name="바닥막이">'[86]골막이(야매)'!#REF!</definedName>
    <definedName name="바닥파기" localSheetId="14">#REF!</definedName>
    <definedName name="바닥파기" localSheetId="4">#REF!</definedName>
    <definedName name="바닥파기" localSheetId="13">#REF!</definedName>
    <definedName name="바닥파기" localSheetId="34">#REF!</definedName>
    <definedName name="바닥파기" localSheetId="35">#REF!</definedName>
    <definedName name="바닥파기" localSheetId="46">#REF!</definedName>
    <definedName name="바닥파기" localSheetId="40">#REF!</definedName>
    <definedName name="바닥파기" localSheetId="3">#REF!</definedName>
    <definedName name="바닥파기" localSheetId="12">#REF!</definedName>
    <definedName name="바닥파기" localSheetId="15">#REF!</definedName>
    <definedName name="바닥파기" localSheetId="25">#REF!</definedName>
    <definedName name="바닥파기" localSheetId="26">#REF!</definedName>
    <definedName name="바닥파기" localSheetId="44">#REF!</definedName>
    <definedName name="바닥파기" localSheetId="50">#REF!</definedName>
    <definedName name="바닥파기" localSheetId="43">#REF!</definedName>
    <definedName name="바닥파기" localSheetId="42">#REF!</definedName>
    <definedName name="바닥파기">#REF!</definedName>
    <definedName name="바이브레타공" localSheetId="14">[71]노임단가!#REF!</definedName>
    <definedName name="바이브레타공" localSheetId="4">[68]노임단가!#REF!</definedName>
    <definedName name="바이브레타공" localSheetId="13">[68]노임단가!#REF!</definedName>
    <definedName name="바이브레타공" localSheetId="28">[71]노임단가!#REF!</definedName>
    <definedName name="바이브레타공" localSheetId="34">[71]노임단가!#REF!</definedName>
    <definedName name="바이브레타공" localSheetId="35">[71]노임단가!#REF!</definedName>
    <definedName name="바이브레타공" localSheetId="46">[71]노임단가!#REF!</definedName>
    <definedName name="바이브레타공" localSheetId="40">[68]노임단가!#REF!</definedName>
    <definedName name="바이브레타공" localSheetId="25">[72]노임단가!#REF!</definedName>
    <definedName name="바이브레타공" localSheetId="26">[73]노임단가!#REF!</definedName>
    <definedName name="바이브레타공" localSheetId="2">[72]노임단가!#REF!</definedName>
    <definedName name="바이브레타공" localSheetId="44">[71]노임단가!#REF!</definedName>
    <definedName name="바이브레타공" localSheetId="45">[71]노임단가!#REF!</definedName>
    <definedName name="바이브레타공" localSheetId="42">[71]노임단가!#REF!</definedName>
    <definedName name="바이브레타공">[68]노임단가!#REF!</definedName>
    <definedName name="바자얼기" localSheetId="14">#REF!</definedName>
    <definedName name="바자얼기" localSheetId="4">#REF!</definedName>
    <definedName name="바자얼기" localSheetId="13">#REF!</definedName>
    <definedName name="바자얼기" localSheetId="35">#REF!</definedName>
    <definedName name="바자얼기" localSheetId="46">#REF!</definedName>
    <definedName name="바자얼기" localSheetId="40">#REF!</definedName>
    <definedName name="바자얼기" localSheetId="3">#REF!</definedName>
    <definedName name="바자얼기" localSheetId="12">#REF!</definedName>
    <definedName name="바자얼기" localSheetId="15">#REF!</definedName>
    <definedName name="바자얼기" localSheetId="25">#REF!</definedName>
    <definedName name="바자얼기" localSheetId="26">#REF!</definedName>
    <definedName name="바자얼기" localSheetId="44">#REF!</definedName>
    <definedName name="바자얼기" localSheetId="50">#REF!</definedName>
    <definedName name="바자얼기" localSheetId="43">#REF!</definedName>
    <definedName name="바자얼기" localSheetId="42">#REF!</definedName>
    <definedName name="바자얼기">#REF!</definedName>
    <definedName name="박" localSheetId="14">#REF!</definedName>
    <definedName name="박" localSheetId="4">#REF!</definedName>
    <definedName name="박" localSheetId="13">#REF!</definedName>
    <definedName name="박" localSheetId="34">#REF!</definedName>
    <definedName name="박" localSheetId="35">#REF!</definedName>
    <definedName name="박" localSheetId="46">#REF!</definedName>
    <definedName name="박" localSheetId="40">#REF!</definedName>
    <definedName name="박" localSheetId="25">#REF!</definedName>
    <definedName name="박" localSheetId="26">#REF!</definedName>
    <definedName name="박" localSheetId="44">#REF!</definedName>
    <definedName name="박" localSheetId="43">#REF!</definedName>
    <definedName name="박" localSheetId="42">#REF!</definedName>
    <definedName name="박">#REF!</definedName>
    <definedName name="박광호" localSheetId="14">#REF!</definedName>
    <definedName name="박광호" localSheetId="4">#REF!</definedName>
    <definedName name="박광호" localSheetId="13">#REF!</definedName>
    <definedName name="박광호" localSheetId="34">#REF!</definedName>
    <definedName name="박광호" localSheetId="35">#REF!</definedName>
    <definedName name="박광호" localSheetId="46">#REF!</definedName>
    <definedName name="박광호" localSheetId="40">#REF!</definedName>
    <definedName name="박광호" localSheetId="25">#REF!</definedName>
    <definedName name="박광호" localSheetId="26">#REF!</definedName>
    <definedName name="박광호" localSheetId="44">#REF!</definedName>
    <definedName name="박광호" localSheetId="43">#REF!</definedName>
    <definedName name="박광호" localSheetId="42">#REF!</definedName>
    <definedName name="박광호">#REF!</definedName>
    <definedName name="박사" localSheetId="14">#REF!</definedName>
    <definedName name="박사" localSheetId="4">#REF!</definedName>
    <definedName name="박사" localSheetId="13">#REF!</definedName>
    <definedName name="박사" localSheetId="34">#REF!</definedName>
    <definedName name="박사" localSheetId="35">#REF!</definedName>
    <definedName name="박사" localSheetId="46">#REF!</definedName>
    <definedName name="박사" localSheetId="40">#REF!</definedName>
    <definedName name="박사" localSheetId="25">#REF!</definedName>
    <definedName name="박사" localSheetId="26">#REF!</definedName>
    <definedName name="박사" localSheetId="44">#REF!</definedName>
    <definedName name="박사" localSheetId="43">#REF!</definedName>
    <definedName name="박사" localSheetId="42">#REF!</definedName>
    <definedName name="박사">#REF!</definedName>
    <definedName name="박태기" localSheetId="14">#REF!</definedName>
    <definedName name="박태기" localSheetId="4">#REF!</definedName>
    <definedName name="박태기" localSheetId="13">#REF!</definedName>
    <definedName name="박태기" localSheetId="28">#REF!</definedName>
    <definedName name="박태기" localSheetId="34">#REF!</definedName>
    <definedName name="박태기" localSheetId="35">#REF!</definedName>
    <definedName name="박태기" localSheetId="46">#REF!</definedName>
    <definedName name="박태기" localSheetId="40">#REF!</definedName>
    <definedName name="박태기" localSheetId="25">#REF!</definedName>
    <definedName name="박태기" localSheetId="26">#REF!</definedName>
    <definedName name="박태기" localSheetId="44">#REF!</definedName>
    <definedName name="박태기" localSheetId="42">#REF!</definedName>
    <definedName name="박태기">#REF!</definedName>
    <definedName name="반옹벽1" localSheetId="14">#REF!</definedName>
    <definedName name="반옹벽1" localSheetId="4">#REF!</definedName>
    <definedName name="반옹벽1" localSheetId="13">#REF!</definedName>
    <definedName name="반옹벽1" localSheetId="28">#REF!</definedName>
    <definedName name="반옹벽1" localSheetId="34">#REF!</definedName>
    <definedName name="반옹벽1" localSheetId="35">#REF!</definedName>
    <definedName name="반옹벽1" localSheetId="46">#REF!</definedName>
    <definedName name="반옹벽1" localSheetId="40">#REF!</definedName>
    <definedName name="반옹벽1" localSheetId="25">#REF!</definedName>
    <definedName name="반옹벽1" localSheetId="26">#REF!</definedName>
    <definedName name="반옹벽1" localSheetId="44">#REF!</definedName>
    <definedName name="반옹벽1" localSheetId="42">#REF!</definedName>
    <definedName name="반옹벽1">#REF!</definedName>
    <definedName name="반중력식옹벽" localSheetId="4" hidden="1">#REF!</definedName>
    <definedName name="반중력식옹벽" localSheetId="13" hidden="1">#REF!</definedName>
    <definedName name="반중력식옹벽" hidden="1">#REF!</definedName>
    <definedName name="밥13" localSheetId="4">#REF!</definedName>
    <definedName name="밥13" localSheetId="13">#REF!</definedName>
    <definedName name="밥13" localSheetId="28">#REF!</definedName>
    <definedName name="밥13" localSheetId="34">#REF!</definedName>
    <definedName name="밥13" localSheetId="35">#REF!</definedName>
    <definedName name="밥13" localSheetId="46">#REF!</definedName>
    <definedName name="밥13" localSheetId="40">#REF!</definedName>
    <definedName name="밥13" localSheetId="25">#REF!</definedName>
    <definedName name="밥13" localSheetId="26">#REF!</definedName>
    <definedName name="밥13" localSheetId="44">#REF!</definedName>
    <definedName name="밥13" localSheetId="42">#REF!</definedName>
    <definedName name="밥13">#REF!</definedName>
    <definedName name="방수로하장" localSheetId="4">#REF!</definedName>
    <definedName name="방수로하장" localSheetId="13">#REF!</definedName>
    <definedName name="방수로하장" localSheetId="28">#REF!</definedName>
    <definedName name="방수로하장" localSheetId="34">#REF!</definedName>
    <definedName name="방수로하장" localSheetId="35">#REF!</definedName>
    <definedName name="방수로하장" localSheetId="46">#REF!</definedName>
    <definedName name="방수로하장" localSheetId="40">#REF!</definedName>
    <definedName name="방수로하장" localSheetId="25">#REF!</definedName>
    <definedName name="방수로하장" localSheetId="26">#REF!</definedName>
    <definedName name="방수로하장" localSheetId="44">#REF!</definedName>
    <definedName name="방수로하장" localSheetId="42">#REF!</definedName>
    <definedName name="방수로하장">#REF!</definedName>
    <definedName name="배강거몰" localSheetId="38">[101]특수기호강도거푸집!$S$2:$V$7</definedName>
    <definedName name="배강거몰" localSheetId="28">[67]특수기호강도거푸집!$S$2:$V$7</definedName>
    <definedName name="배강거몰" localSheetId="25">[55]특수기호강도거푸집!$S$2:$V$7</definedName>
    <definedName name="배강거몰" localSheetId="26">[99]특수기호강도거푸집!$S$2:$V$7</definedName>
    <definedName name="배강거몰" localSheetId="2">[101]특수기호강도거푸집!$S$2:$V$7</definedName>
    <definedName name="배강거몰" localSheetId="0">[101]특수기호강도거푸집!$S$2:$V$7</definedName>
    <definedName name="배강거몰">[67]특수기호강도거푸집!$S$2:$V$7</definedName>
    <definedName name="배롱나무" localSheetId="14">#REF!</definedName>
    <definedName name="배롱나무" localSheetId="4">#REF!</definedName>
    <definedName name="배롱나무" localSheetId="13">#REF!</definedName>
    <definedName name="배롱나무" localSheetId="28">#REF!</definedName>
    <definedName name="배롱나무" localSheetId="34">#REF!</definedName>
    <definedName name="배롱나무" localSheetId="35">#REF!</definedName>
    <definedName name="배롱나무" localSheetId="46">#REF!</definedName>
    <definedName name="배롱나무" localSheetId="40">#REF!</definedName>
    <definedName name="배롱나무" localSheetId="25">#REF!</definedName>
    <definedName name="배롱나무" localSheetId="26">#REF!</definedName>
    <definedName name="배롱나무" localSheetId="44">#REF!</definedName>
    <definedName name="배롱나무" localSheetId="50">#REF!</definedName>
    <definedName name="배롱나무" localSheetId="42">#REF!</definedName>
    <definedName name="배롱나무">#REF!</definedName>
    <definedName name="배수" localSheetId="38" hidden="1">[114]날개벽수량표!#REF!</definedName>
    <definedName name="배수" localSheetId="4" hidden="1">[115]날개벽수량표!#REF!</definedName>
    <definedName name="배수" localSheetId="13" hidden="1">[115]날개벽수량표!#REF!</definedName>
    <definedName name="배수" localSheetId="33" hidden="1">[113]날개벽수량표!#REF!</definedName>
    <definedName name="배수" localSheetId="28" hidden="1">[115]날개벽수량표!#REF!</definedName>
    <definedName name="배수" localSheetId="34" hidden="1">[114]날개벽수량표!#REF!</definedName>
    <definedName name="배수" localSheetId="35" hidden="1">[114]날개벽수량표!#REF!</definedName>
    <definedName name="배수" localSheetId="51" hidden="1">[116]날개벽수량표!#REF!</definedName>
    <definedName name="배수" localSheetId="46" hidden="1">[116]날개벽수량표!#REF!</definedName>
    <definedName name="배수" localSheetId="40" hidden="1">[115]날개벽수량표!#REF!</definedName>
    <definedName name="배수" localSheetId="32" hidden="1">[117]날개벽수량표!#REF!</definedName>
    <definedName name="배수" localSheetId="25" hidden="1">[44]날개벽수량표!#REF!</definedName>
    <definedName name="배수" localSheetId="41" hidden="1">[118]날개벽수량표!#REF!</definedName>
    <definedName name="배수" localSheetId="26" hidden="1">[119]날개벽수량표!#REF!</definedName>
    <definedName name="배수" localSheetId="2" hidden="1">[44]날개벽수량표!#REF!</definedName>
    <definedName name="배수" localSheetId="49" hidden="1">[114]날개벽수량표!#REF!</definedName>
    <definedName name="배수" localSheetId="44" hidden="1">[114]날개벽수량표!#REF!</definedName>
    <definedName name="배수" localSheetId="45" hidden="1">[120]날개벽수량표!#REF!</definedName>
    <definedName name="배수" localSheetId="50" hidden="1">[121]날개벽수량표!#REF!</definedName>
    <definedName name="배수" localSheetId="52" hidden="1">[116]날개벽수량표!#REF!</definedName>
    <definedName name="배수" localSheetId="43" hidden="1">[116]날개벽수량표!#REF!</definedName>
    <definedName name="배수" localSheetId="29" hidden="1">[121]날개벽수량표!#REF!</definedName>
    <definedName name="배수" localSheetId="42" hidden="1">[116]날개벽수량표!#REF!</definedName>
    <definedName name="배수" hidden="1">[115]날개벽수량표!#REF!</definedName>
    <definedName name="배수공표지" localSheetId="4">[13]법면블럭!#REF!</definedName>
    <definedName name="배수공표지" localSheetId="13">[13]법면블럭!#REF!</definedName>
    <definedName name="배수공표지" localSheetId="28">#REF!</definedName>
    <definedName name="배수공표지" localSheetId="35">#REF!</definedName>
    <definedName name="배수공표지" localSheetId="40">#REF!</definedName>
    <definedName name="배수공표지" localSheetId="25">#REF!</definedName>
    <definedName name="배수공표지" localSheetId="26">[14]법면블럭!#REF!</definedName>
    <definedName name="배수공표지" localSheetId="44">#REF!</definedName>
    <definedName name="배수공표지" localSheetId="42">#REF!</definedName>
    <definedName name="배수공표지">#REF!</definedName>
    <definedName name="배수관단위" localSheetId="14">#REF!</definedName>
    <definedName name="배수관단위" localSheetId="4">#REF!</definedName>
    <definedName name="배수관단위" localSheetId="13">#REF!</definedName>
    <definedName name="배수관단위" localSheetId="28">#REF!</definedName>
    <definedName name="배수관단위" localSheetId="34">#REF!</definedName>
    <definedName name="배수관단위" localSheetId="35">#REF!</definedName>
    <definedName name="배수관단위" localSheetId="46">#REF!</definedName>
    <definedName name="배수관단위" localSheetId="40">#REF!</definedName>
    <definedName name="배수관단위" localSheetId="25">#REF!</definedName>
    <definedName name="배수관단위" localSheetId="26">#REF!</definedName>
    <definedName name="배수관단위" localSheetId="44">#REF!</definedName>
    <definedName name="배수관단위" localSheetId="50">#REF!</definedName>
    <definedName name="배수관단위" localSheetId="43">#REF!</definedName>
    <definedName name="배수관단위" localSheetId="42">#REF!</definedName>
    <definedName name="배수관단위">#REF!</definedName>
    <definedName name="배수단위" localSheetId="14">#REF!</definedName>
    <definedName name="배수단위" localSheetId="4">#REF!</definedName>
    <definedName name="배수단위" localSheetId="13">#REF!</definedName>
    <definedName name="배수단위" localSheetId="28">#REF!</definedName>
    <definedName name="배수단위" localSheetId="34">#REF!</definedName>
    <definedName name="배수단위" localSheetId="35">#REF!</definedName>
    <definedName name="배수단위" localSheetId="46">#REF!</definedName>
    <definedName name="배수단위" localSheetId="40">#REF!</definedName>
    <definedName name="배수단위" localSheetId="25">#REF!</definedName>
    <definedName name="배수단위" localSheetId="26">#REF!</definedName>
    <definedName name="배수단위" localSheetId="44">#REF!</definedName>
    <definedName name="배수단위" localSheetId="43">#REF!</definedName>
    <definedName name="배수단위" localSheetId="42">#REF!</definedName>
    <definedName name="배수단위">#REF!</definedName>
    <definedName name="번호" localSheetId="14">#REF!</definedName>
    <definedName name="번호" localSheetId="4">#REF!</definedName>
    <definedName name="번호" localSheetId="13">#REF!</definedName>
    <definedName name="번호" localSheetId="35">#REF!</definedName>
    <definedName name="번호" localSheetId="46">#REF!</definedName>
    <definedName name="번호" localSheetId="40">#REF!</definedName>
    <definedName name="번호" localSheetId="3">#REF!</definedName>
    <definedName name="번호" localSheetId="12">#REF!</definedName>
    <definedName name="번호" localSheetId="15">#REF!</definedName>
    <definedName name="번호" localSheetId="25">#REF!</definedName>
    <definedName name="번호" localSheetId="26">#REF!</definedName>
    <definedName name="번호" localSheetId="44">#REF!</definedName>
    <definedName name="번호" localSheetId="43">#REF!</definedName>
    <definedName name="번호" localSheetId="42">#REF!</definedName>
    <definedName name="번호">#REF!</definedName>
    <definedName name="벤" localSheetId="14">#REF!</definedName>
    <definedName name="벤" localSheetId="4">#REF!</definedName>
    <definedName name="벤" localSheetId="13">#REF!</definedName>
    <definedName name="벤" localSheetId="28">#REF!</definedName>
    <definedName name="벤" localSheetId="34">#REF!</definedName>
    <definedName name="벤" localSheetId="35">#REF!</definedName>
    <definedName name="벤" localSheetId="46">#REF!</definedName>
    <definedName name="벤" localSheetId="40">#REF!</definedName>
    <definedName name="벤" localSheetId="25">#REF!</definedName>
    <definedName name="벤" localSheetId="26">#REF!</definedName>
    <definedName name="벤" localSheetId="44">#REF!</definedName>
    <definedName name="벤" localSheetId="42">#REF!</definedName>
    <definedName name="벤">#REF!</definedName>
    <definedName name="벤치포륨" localSheetId="14">#REF!</definedName>
    <definedName name="벤치포륨" localSheetId="4">#REF!</definedName>
    <definedName name="벤치포륨" localSheetId="13">#REF!</definedName>
    <definedName name="벤치포륨" localSheetId="35">#REF!</definedName>
    <definedName name="벤치포륨" localSheetId="46">#REF!</definedName>
    <definedName name="벤치포륨" localSheetId="40">#REF!</definedName>
    <definedName name="벤치포륨" localSheetId="3">#REF!</definedName>
    <definedName name="벤치포륨" localSheetId="12">#REF!</definedName>
    <definedName name="벤치포륨" localSheetId="15">#REF!</definedName>
    <definedName name="벤치포륨" localSheetId="25">#REF!</definedName>
    <definedName name="벤치포륨" localSheetId="26">#REF!</definedName>
    <definedName name="벤치포륨" localSheetId="44">#REF!</definedName>
    <definedName name="벤치포륨" localSheetId="43">#REF!</definedName>
    <definedName name="벤치포륨" localSheetId="42">#REF!</definedName>
    <definedName name="벤치포륨">#REF!</definedName>
    <definedName name="벤치플륨" localSheetId="14">#REF!</definedName>
    <definedName name="벤치플륨" localSheetId="4">#REF!</definedName>
    <definedName name="벤치플륨" localSheetId="13">#REF!</definedName>
    <definedName name="벤치플륨" localSheetId="28">#REF!</definedName>
    <definedName name="벤치플륨" localSheetId="34">#REF!</definedName>
    <definedName name="벤치플륨" localSheetId="35">#REF!</definedName>
    <definedName name="벤치플륨" localSheetId="46">#REF!</definedName>
    <definedName name="벤치플륨" localSheetId="40">#REF!</definedName>
    <definedName name="벤치플륨" localSheetId="25">#REF!</definedName>
    <definedName name="벤치플륨" localSheetId="26">#REF!</definedName>
    <definedName name="벤치플륨" localSheetId="44">#REF!</definedName>
    <definedName name="벤치플륨" localSheetId="42">#REF!</definedName>
    <definedName name="벤치플륨">#REF!</definedName>
    <definedName name="벨트컨베이어작업공" localSheetId="14">[71]노임단가!#REF!</definedName>
    <definedName name="벨트컨베이어작업공" localSheetId="4">[68]노임단가!#REF!</definedName>
    <definedName name="벨트컨베이어작업공" localSheetId="13">[68]노임단가!#REF!</definedName>
    <definedName name="벨트컨베이어작업공" localSheetId="28">[71]노임단가!#REF!</definedName>
    <definedName name="벨트컨베이어작업공" localSheetId="34">[71]노임단가!#REF!</definedName>
    <definedName name="벨트컨베이어작업공" localSheetId="35">[71]노임단가!#REF!</definedName>
    <definedName name="벨트컨베이어작업공" localSheetId="46">[71]노임단가!#REF!</definedName>
    <definedName name="벨트컨베이어작업공" localSheetId="40">[68]노임단가!#REF!</definedName>
    <definedName name="벨트컨베이어작업공" localSheetId="25">[72]노임단가!#REF!</definedName>
    <definedName name="벨트컨베이어작업공" localSheetId="26">[73]노임단가!#REF!</definedName>
    <definedName name="벨트컨베이어작업공" localSheetId="2">[72]노임단가!#REF!</definedName>
    <definedName name="벨트컨베이어작업공" localSheetId="44">[71]노임단가!#REF!</definedName>
    <definedName name="벨트컨베이어작업공" localSheetId="45">[71]노임단가!#REF!</definedName>
    <definedName name="벨트컨베이어작업공" localSheetId="50">[71]노임단가!#REF!</definedName>
    <definedName name="벨트컨베이어작업공" localSheetId="42">[71]노임단가!#REF!</definedName>
    <definedName name="벨트컨베이어작업공">[68]노임단가!#REF!</definedName>
    <definedName name="보1" localSheetId="14">#REF!</definedName>
    <definedName name="보1" localSheetId="4">#REF!</definedName>
    <definedName name="보1" localSheetId="13">#REF!</definedName>
    <definedName name="보1" localSheetId="35">#REF!</definedName>
    <definedName name="보1" localSheetId="46">#REF!</definedName>
    <definedName name="보1" localSheetId="40">#REF!</definedName>
    <definedName name="보1" localSheetId="3">#REF!</definedName>
    <definedName name="보1" localSheetId="12">#REF!</definedName>
    <definedName name="보1" localSheetId="15">#REF!</definedName>
    <definedName name="보1" localSheetId="25">#REF!</definedName>
    <definedName name="보1" localSheetId="26">#REF!</definedName>
    <definedName name="보1" localSheetId="44">#REF!</definedName>
    <definedName name="보1" localSheetId="50">#REF!</definedName>
    <definedName name="보1" localSheetId="43">#REF!</definedName>
    <definedName name="보1" localSheetId="42">#REF!</definedName>
    <definedName name="보1">#REF!</definedName>
    <definedName name="보막이" localSheetId="38">'[122]골막이(야매)'!$A$1</definedName>
    <definedName name="보막이" localSheetId="28">'[123]골막이(야매)'!$A$1</definedName>
    <definedName name="보막이" localSheetId="25">'[124]골막이(야매)'!$A$1</definedName>
    <definedName name="보막이" localSheetId="26">'[125]골막이(야매)'!$A$1</definedName>
    <definedName name="보막이" localSheetId="2">'[122]골막이(야매)'!$A$1</definedName>
    <definedName name="보막이" localSheetId="0">'[122]골막이(야매)'!$A$1</definedName>
    <definedName name="보막이">'[123]골막이(야매)'!$A$1</definedName>
    <definedName name="보막이1" localSheetId="14">#REF!</definedName>
    <definedName name="보막이1" localSheetId="4">#REF!</definedName>
    <definedName name="보막이1" localSheetId="13">#REF!</definedName>
    <definedName name="보막이1" localSheetId="34">#REF!</definedName>
    <definedName name="보막이1" localSheetId="35">#REF!</definedName>
    <definedName name="보막이1" localSheetId="46">#REF!</definedName>
    <definedName name="보막이1" localSheetId="40">#REF!</definedName>
    <definedName name="보막이1" localSheetId="3">#REF!</definedName>
    <definedName name="보막이1" localSheetId="12">#REF!</definedName>
    <definedName name="보막이1" localSheetId="15">#REF!</definedName>
    <definedName name="보막이1" localSheetId="25">#REF!</definedName>
    <definedName name="보막이1" localSheetId="26">#REF!</definedName>
    <definedName name="보막이1" localSheetId="44">#REF!</definedName>
    <definedName name="보막이1" localSheetId="50">#REF!</definedName>
    <definedName name="보막이1" localSheetId="43">#REF!</definedName>
    <definedName name="보막이1" localSheetId="42">#REF!</definedName>
    <definedName name="보막이1">#REF!</definedName>
    <definedName name="보막이2" localSheetId="14">#REF!</definedName>
    <definedName name="보막이2" localSheetId="4">#REF!</definedName>
    <definedName name="보막이2" localSheetId="13">#REF!</definedName>
    <definedName name="보막이2" localSheetId="34">#REF!</definedName>
    <definedName name="보막이2" localSheetId="35">#REF!</definedName>
    <definedName name="보막이2" localSheetId="46">#REF!</definedName>
    <definedName name="보막이2" localSheetId="40">#REF!</definedName>
    <definedName name="보막이2" localSheetId="3">#REF!</definedName>
    <definedName name="보막이2" localSheetId="12">#REF!</definedName>
    <definedName name="보막이2" localSheetId="15">#REF!</definedName>
    <definedName name="보막이2" localSheetId="25">#REF!</definedName>
    <definedName name="보막이2" localSheetId="26">#REF!</definedName>
    <definedName name="보막이2" localSheetId="44">#REF!</definedName>
    <definedName name="보막이2" localSheetId="43">#REF!</definedName>
    <definedName name="보막이2" localSheetId="42">#REF!</definedName>
    <definedName name="보막이2">#REF!</definedName>
    <definedName name="보막이3" localSheetId="14">#REF!</definedName>
    <definedName name="보막이3" localSheetId="4">#REF!</definedName>
    <definedName name="보막이3" localSheetId="13">#REF!</definedName>
    <definedName name="보막이3" localSheetId="34">#REF!</definedName>
    <definedName name="보막이3" localSheetId="35">#REF!</definedName>
    <definedName name="보막이3" localSheetId="46">#REF!</definedName>
    <definedName name="보막이3" localSheetId="40">#REF!</definedName>
    <definedName name="보막이3" localSheetId="3">#REF!</definedName>
    <definedName name="보막이3" localSheetId="12">#REF!</definedName>
    <definedName name="보막이3" localSheetId="15">#REF!</definedName>
    <definedName name="보막이3" localSheetId="25">#REF!</definedName>
    <definedName name="보막이3" localSheetId="26">#REF!</definedName>
    <definedName name="보막이3" localSheetId="44">#REF!</definedName>
    <definedName name="보막이3" localSheetId="43">#REF!</definedName>
    <definedName name="보막이3" localSheetId="42">#REF!</definedName>
    <definedName name="보막이3">#REF!</definedName>
    <definedName name="보막이4" localSheetId="14">#REF!</definedName>
    <definedName name="보막이4" localSheetId="4">#REF!</definedName>
    <definedName name="보막이4" localSheetId="13">#REF!</definedName>
    <definedName name="보막이4" localSheetId="34">#REF!</definedName>
    <definedName name="보막이4" localSheetId="35">#REF!</definedName>
    <definedName name="보막이4" localSheetId="46">#REF!</definedName>
    <definedName name="보막이4" localSheetId="40">#REF!</definedName>
    <definedName name="보막이4" localSheetId="3">#REF!</definedName>
    <definedName name="보막이4" localSheetId="12">#REF!</definedName>
    <definedName name="보막이4" localSheetId="15">#REF!</definedName>
    <definedName name="보막이4" localSheetId="25">#REF!</definedName>
    <definedName name="보막이4" localSheetId="26">#REF!</definedName>
    <definedName name="보막이4" localSheetId="44">#REF!</definedName>
    <definedName name="보막이4" localSheetId="43">#REF!</definedName>
    <definedName name="보막이4" localSheetId="42">#REF!</definedName>
    <definedName name="보막이4">#REF!</definedName>
    <definedName name="보막이5" localSheetId="14">#REF!</definedName>
    <definedName name="보막이5" localSheetId="4">#REF!</definedName>
    <definedName name="보막이5" localSheetId="13">#REF!</definedName>
    <definedName name="보막이5" localSheetId="34">#REF!</definedName>
    <definedName name="보막이5" localSheetId="35">#REF!</definedName>
    <definedName name="보막이5" localSheetId="46">#REF!</definedName>
    <definedName name="보막이5" localSheetId="40">#REF!</definedName>
    <definedName name="보막이5" localSheetId="3">#REF!</definedName>
    <definedName name="보막이5" localSheetId="12">#REF!</definedName>
    <definedName name="보막이5" localSheetId="15">#REF!</definedName>
    <definedName name="보막이5" localSheetId="25">#REF!</definedName>
    <definedName name="보막이5" localSheetId="26">#REF!</definedName>
    <definedName name="보막이5" localSheetId="44">#REF!</definedName>
    <definedName name="보막이5" localSheetId="43">#REF!</definedName>
    <definedName name="보막이5" localSheetId="42">#REF!</definedName>
    <definedName name="보막이5">#REF!</definedName>
    <definedName name="보막이찰쌓기" localSheetId="14">#REF!</definedName>
    <definedName name="보막이찰쌓기" localSheetId="4">#REF!</definedName>
    <definedName name="보막이찰쌓기" localSheetId="13">#REF!</definedName>
    <definedName name="보막이찰쌓기" localSheetId="34">#REF!</definedName>
    <definedName name="보막이찰쌓기" localSheetId="35">#REF!</definedName>
    <definedName name="보막이찰쌓기" localSheetId="46">#REF!</definedName>
    <definedName name="보막이찰쌓기" localSheetId="40">#REF!</definedName>
    <definedName name="보막이찰쌓기" localSheetId="3">#REF!</definedName>
    <definedName name="보막이찰쌓기" localSheetId="12">#REF!</definedName>
    <definedName name="보막이찰쌓기" localSheetId="15">#REF!</definedName>
    <definedName name="보막이찰쌓기" localSheetId="25">#REF!</definedName>
    <definedName name="보막이찰쌓기" localSheetId="26">#REF!</definedName>
    <definedName name="보막이찰쌓기" localSheetId="44">#REF!</definedName>
    <definedName name="보막이찰쌓기" localSheetId="43">#REF!</definedName>
    <definedName name="보막이찰쌓기" localSheetId="42">#REF!</definedName>
    <definedName name="보막이찰쌓기">#REF!</definedName>
    <definedName name="복구" localSheetId="14">#REF!</definedName>
    <definedName name="복구" localSheetId="4">#REF!</definedName>
    <definedName name="복구" localSheetId="13">#REF!</definedName>
    <definedName name="복구" localSheetId="34">#REF!</definedName>
    <definedName name="복구" localSheetId="35">#REF!</definedName>
    <definedName name="복구" localSheetId="46">#REF!</definedName>
    <definedName name="복구" localSheetId="40">#REF!</definedName>
    <definedName name="복구" localSheetId="25">#REF!</definedName>
    <definedName name="복구" localSheetId="26">#REF!</definedName>
    <definedName name="복구" localSheetId="44">#REF!</definedName>
    <definedName name="복구" localSheetId="43">#REF!</definedName>
    <definedName name="복구" localSheetId="42">#REF!</definedName>
    <definedName name="복구">#REF!</definedName>
    <definedName name="부" localSheetId="38" hidden="1">{#N/A,#N/A,FALSE,"현장 NCR 분석";#N/A,#N/A,FALSE,"현장품질감사";#N/A,#N/A,FALSE,"현장품질감사"}</definedName>
    <definedName name="부" localSheetId="14" hidden="1">{#N/A,#N/A,FALSE,"현장 NCR 분석";#N/A,#N/A,FALSE,"현장품질감사";#N/A,#N/A,FALSE,"현장품질감사"}</definedName>
    <definedName name="부" localSheetId="4" hidden="1">{#N/A,#N/A,FALSE,"현장 NCR 분석";#N/A,#N/A,FALSE,"현장품질감사";#N/A,#N/A,FALSE,"현장품질감사"}</definedName>
    <definedName name="부" localSheetId="13" hidden="1">{#N/A,#N/A,FALSE,"현장 NCR 분석";#N/A,#N/A,FALSE,"현장품질감사";#N/A,#N/A,FALSE,"현장품질감사"}</definedName>
    <definedName name="부" localSheetId="28" hidden="1">{#N/A,#N/A,FALSE,"현장 NCR 분석";#N/A,#N/A,FALSE,"현장품질감사";#N/A,#N/A,FALSE,"현장품질감사"}</definedName>
    <definedName name="부" localSheetId="34" hidden="1">{#N/A,#N/A,FALSE,"현장 NCR 분석";#N/A,#N/A,FALSE,"현장품질감사";#N/A,#N/A,FALSE,"현장품질감사"}</definedName>
    <definedName name="부" localSheetId="35" hidden="1">{#N/A,#N/A,FALSE,"현장 NCR 분석";#N/A,#N/A,FALSE,"현장품질감사";#N/A,#N/A,FALSE,"현장품질감사"}</definedName>
    <definedName name="부" localSheetId="25" hidden="1">{#N/A,#N/A,FALSE,"현장 NCR 분석";#N/A,#N/A,FALSE,"현장품질감사";#N/A,#N/A,FALSE,"현장품질감사"}</definedName>
    <definedName name="부" localSheetId="41" hidden="1">{#N/A,#N/A,FALSE,"현장 NCR 분석";#N/A,#N/A,FALSE,"현장품질감사";#N/A,#N/A,FALSE,"현장품질감사"}</definedName>
    <definedName name="부" localSheetId="26" hidden="1">{#N/A,#N/A,FALSE,"현장 NCR 분석";#N/A,#N/A,FALSE,"현장품질감사";#N/A,#N/A,FALSE,"현장품질감사"}</definedName>
    <definedName name="부" localSheetId="45" hidden="1">{#N/A,#N/A,FALSE,"현장 NCR 분석";#N/A,#N/A,FALSE,"현장품질감사";#N/A,#N/A,FALSE,"현장품질감사"}</definedName>
    <definedName name="부" localSheetId="50" hidden="1">{#N/A,#N/A,FALSE,"현장 NCR 분석";#N/A,#N/A,FALSE,"현장품질감사";#N/A,#N/A,FALSE,"현장품질감사"}</definedName>
    <definedName name="부" localSheetId="29" hidden="1">{#N/A,#N/A,FALSE,"현장 NCR 분석";#N/A,#N/A,FALSE,"현장품질감사";#N/A,#N/A,FALSE,"현장품질감사"}</definedName>
    <definedName name="부" localSheetId="42" hidden="1">{#N/A,#N/A,FALSE,"현장 NCR 분석";#N/A,#N/A,FALSE,"현장품질감사";#N/A,#N/A,FALSE,"현장품질감사"}</definedName>
    <definedName name="부" hidden="1">{#N/A,#N/A,FALSE,"현장 NCR 분석";#N/A,#N/A,FALSE,"현장품질감사";#N/A,#N/A,FALSE,"현장품질감사"}</definedName>
    <definedName name="부가가치세" localSheetId="14">#REF!</definedName>
    <definedName name="부가가치세" localSheetId="4">#REF!</definedName>
    <definedName name="부가가치세" localSheetId="13">#REF!</definedName>
    <definedName name="부가가치세" localSheetId="28">#REF!</definedName>
    <definedName name="부가가치세" localSheetId="34">#REF!</definedName>
    <definedName name="부가가치세" localSheetId="35">#REF!</definedName>
    <definedName name="부가가치세" localSheetId="46">#REF!</definedName>
    <definedName name="부가가치세" localSheetId="40">#REF!</definedName>
    <definedName name="부가가치세" localSheetId="25">#REF!</definedName>
    <definedName name="부가가치세" localSheetId="26">#REF!</definedName>
    <definedName name="부가가치세" localSheetId="44">#REF!</definedName>
    <definedName name="부가가치세" localSheetId="50">#REF!</definedName>
    <definedName name="부가가치세" localSheetId="42">#REF!</definedName>
    <definedName name="부가가치세">#REF!</definedName>
    <definedName name="부가가치세요율" localSheetId="14">#REF!</definedName>
    <definedName name="부가가치세요율" localSheetId="4">#REF!</definedName>
    <definedName name="부가가치세요율" localSheetId="13">#REF!</definedName>
    <definedName name="부가가치세요율" localSheetId="28">#REF!</definedName>
    <definedName name="부가가치세요율" localSheetId="34">#REF!</definedName>
    <definedName name="부가가치세요율" localSheetId="35">#REF!</definedName>
    <definedName name="부가가치세요율" localSheetId="46">#REF!</definedName>
    <definedName name="부가가치세요율" localSheetId="40">#REF!</definedName>
    <definedName name="부가가치세요율" localSheetId="25">#REF!</definedName>
    <definedName name="부가가치세요율" localSheetId="26">#REF!</definedName>
    <definedName name="부가가치세요율" localSheetId="44">#REF!</definedName>
    <definedName name="부가가치세요율" localSheetId="42">#REF!</definedName>
    <definedName name="부가가치세요율">#REF!</definedName>
    <definedName name="부가가치세요율_변경" localSheetId="14">#REF!</definedName>
    <definedName name="부가가치세요율_변경" localSheetId="4">#REF!</definedName>
    <definedName name="부가가치세요율_변경" localSheetId="13">#REF!</definedName>
    <definedName name="부가가치세요율_변경" localSheetId="28">#REF!</definedName>
    <definedName name="부가가치세요율_변경" localSheetId="34">#REF!</definedName>
    <definedName name="부가가치세요율_변경" localSheetId="35">#REF!</definedName>
    <definedName name="부가가치세요율_변경" localSheetId="46">#REF!</definedName>
    <definedName name="부가가치세요율_변경" localSheetId="40">#REF!</definedName>
    <definedName name="부가가치세요율_변경" localSheetId="25">#REF!</definedName>
    <definedName name="부가가치세요율_변경" localSheetId="26">#REF!</definedName>
    <definedName name="부가가치세요율_변경" localSheetId="44">#REF!</definedName>
    <definedName name="부가가치세요율_변경" localSheetId="42">#REF!</definedName>
    <definedName name="부가가치세요율_변경">#REF!</definedName>
    <definedName name="부대공사" localSheetId="14" hidden="1">#REF!</definedName>
    <definedName name="부대공사" localSheetId="4" hidden="1">#REF!</definedName>
    <definedName name="부대공사" localSheetId="13" hidden="1">#REF!</definedName>
    <definedName name="부대공사" localSheetId="33" hidden="1">#REF!</definedName>
    <definedName name="부대공사" localSheetId="34" hidden="1">#REF!</definedName>
    <definedName name="부대공사" localSheetId="35" hidden="1">#REF!</definedName>
    <definedName name="부대공사" localSheetId="46" hidden="1">#REF!</definedName>
    <definedName name="부대공사" localSheetId="40" hidden="1">#REF!</definedName>
    <definedName name="부대공사" localSheetId="32" hidden="1">#REF!</definedName>
    <definedName name="부대공사" localSheetId="25" hidden="1">#REF!</definedName>
    <definedName name="부대공사" localSheetId="41" hidden="1">#REF!</definedName>
    <definedName name="부대공사" localSheetId="26" hidden="1">#REF!</definedName>
    <definedName name="부대공사" localSheetId="49" hidden="1">#REF!</definedName>
    <definedName name="부대공사" localSheetId="44" hidden="1">#REF!</definedName>
    <definedName name="부대공사" localSheetId="45" hidden="1">#REF!</definedName>
    <definedName name="부대공사" localSheetId="50" hidden="1">#REF!</definedName>
    <definedName name="부대공사" localSheetId="43" hidden="1">#REF!</definedName>
    <definedName name="부대공사" localSheetId="29" hidden="1">#REF!</definedName>
    <definedName name="부대공사" localSheetId="42" hidden="1">#REF!</definedName>
    <definedName name="부대공사" hidden="1">#REF!</definedName>
    <definedName name="부손익" localSheetId="38" hidden="1">{#N/A,#N/A,FALSE,"현장 NCR 분석";#N/A,#N/A,FALSE,"현장품질감사";#N/A,#N/A,FALSE,"현장품질감사"}</definedName>
    <definedName name="부손익" localSheetId="14" hidden="1">{#N/A,#N/A,FALSE,"현장 NCR 분석";#N/A,#N/A,FALSE,"현장품질감사";#N/A,#N/A,FALSE,"현장품질감사"}</definedName>
    <definedName name="부손익" localSheetId="4" hidden="1">{#N/A,#N/A,FALSE,"현장 NCR 분석";#N/A,#N/A,FALSE,"현장품질감사";#N/A,#N/A,FALSE,"현장품질감사"}</definedName>
    <definedName name="부손익" localSheetId="13" hidden="1">{#N/A,#N/A,FALSE,"현장 NCR 분석";#N/A,#N/A,FALSE,"현장품질감사";#N/A,#N/A,FALSE,"현장품질감사"}</definedName>
    <definedName name="부손익" localSheetId="28" hidden="1">{#N/A,#N/A,FALSE,"현장 NCR 분석";#N/A,#N/A,FALSE,"현장품질감사";#N/A,#N/A,FALSE,"현장품질감사"}</definedName>
    <definedName name="부손익" localSheetId="34" hidden="1">{#N/A,#N/A,FALSE,"현장 NCR 분석";#N/A,#N/A,FALSE,"현장품질감사";#N/A,#N/A,FALSE,"현장품질감사"}</definedName>
    <definedName name="부손익" localSheetId="35" hidden="1">{#N/A,#N/A,FALSE,"현장 NCR 분석";#N/A,#N/A,FALSE,"현장품질감사";#N/A,#N/A,FALSE,"현장품질감사"}</definedName>
    <definedName name="부손익" localSheetId="25" hidden="1">{#N/A,#N/A,FALSE,"현장 NCR 분석";#N/A,#N/A,FALSE,"현장품질감사";#N/A,#N/A,FALSE,"현장품질감사"}</definedName>
    <definedName name="부손익" localSheetId="41" hidden="1">{#N/A,#N/A,FALSE,"현장 NCR 분석";#N/A,#N/A,FALSE,"현장품질감사";#N/A,#N/A,FALSE,"현장품질감사"}</definedName>
    <definedName name="부손익" localSheetId="26" hidden="1">{#N/A,#N/A,FALSE,"현장 NCR 분석";#N/A,#N/A,FALSE,"현장품질감사";#N/A,#N/A,FALSE,"현장품질감사"}</definedName>
    <definedName name="부손익" localSheetId="45" hidden="1">{#N/A,#N/A,FALSE,"현장 NCR 분석";#N/A,#N/A,FALSE,"현장품질감사";#N/A,#N/A,FALSE,"현장품질감사"}</definedName>
    <definedName name="부손익" localSheetId="50" hidden="1">{#N/A,#N/A,FALSE,"현장 NCR 분석";#N/A,#N/A,FALSE,"현장품질감사";#N/A,#N/A,FALSE,"현장품질감사"}</definedName>
    <definedName name="부손익" localSheetId="29" hidden="1">{#N/A,#N/A,FALSE,"현장 NCR 분석";#N/A,#N/A,FALSE,"현장품질감사";#N/A,#N/A,FALSE,"현장품질감사"}</definedName>
    <definedName name="부손익" localSheetId="42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브라켓길이1" localSheetId="14">#REF!</definedName>
    <definedName name="브라켓길이1" localSheetId="4">#REF!</definedName>
    <definedName name="브라켓길이1" localSheetId="13">#REF!</definedName>
    <definedName name="브라켓길이1" localSheetId="35">#REF!</definedName>
    <definedName name="브라켓길이1" localSheetId="46">#REF!</definedName>
    <definedName name="브라켓길이1" localSheetId="40">#REF!</definedName>
    <definedName name="브라켓길이1" localSheetId="3">#REF!</definedName>
    <definedName name="브라켓길이1" localSheetId="12">#REF!</definedName>
    <definedName name="브라켓길이1" localSheetId="15">#REF!</definedName>
    <definedName name="브라켓길이1" localSheetId="25">#REF!</definedName>
    <definedName name="브라켓길이1" localSheetId="26">#REF!</definedName>
    <definedName name="브라켓길이1" localSheetId="44">#REF!</definedName>
    <definedName name="브라켓길이1" localSheetId="50">#REF!</definedName>
    <definedName name="브라켓길이1" localSheetId="43">#REF!</definedName>
    <definedName name="브라켓길이1" localSheetId="42">#REF!</definedName>
    <definedName name="브라켓길이1">#REF!</definedName>
    <definedName name="브라켓길이2" localSheetId="14">#REF!</definedName>
    <definedName name="브라켓길이2" localSheetId="4">#REF!</definedName>
    <definedName name="브라켓길이2" localSheetId="13">#REF!</definedName>
    <definedName name="브라켓길이2" localSheetId="35">#REF!</definedName>
    <definedName name="브라켓길이2" localSheetId="46">#REF!</definedName>
    <definedName name="브라켓길이2" localSheetId="40">#REF!</definedName>
    <definedName name="브라켓길이2" localSheetId="3">#REF!</definedName>
    <definedName name="브라켓길이2" localSheetId="12">#REF!</definedName>
    <definedName name="브라켓길이2" localSheetId="15">#REF!</definedName>
    <definedName name="브라켓길이2" localSheetId="25">#REF!</definedName>
    <definedName name="브라켓길이2" localSheetId="26">#REF!</definedName>
    <definedName name="브라켓길이2" localSheetId="44">#REF!</definedName>
    <definedName name="브라켓길이2" localSheetId="43">#REF!</definedName>
    <definedName name="브라켓길이2" localSheetId="42">#REF!</definedName>
    <definedName name="브라켓길이2">#REF!</definedName>
    <definedName name="브라켓높이1" localSheetId="14">#REF!</definedName>
    <definedName name="브라켓높이1" localSheetId="4">#REF!</definedName>
    <definedName name="브라켓높이1" localSheetId="13">#REF!</definedName>
    <definedName name="브라켓높이1" localSheetId="35">#REF!</definedName>
    <definedName name="브라켓높이1" localSheetId="46">#REF!</definedName>
    <definedName name="브라켓높이1" localSheetId="40">#REF!</definedName>
    <definedName name="브라켓높이1" localSheetId="3">#REF!</definedName>
    <definedName name="브라켓높이1" localSheetId="12">#REF!</definedName>
    <definedName name="브라켓높이1" localSheetId="15">#REF!</definedName>
    <definedName name="브라켓높이1" localSheetId="25">#REF!</definedName>
    <definedName name="브라켓높이1" localSheetId="26">#REF!</definedName>
    <definedName name="브라켓높이1" localSheetId="44">#REF!</definedName>
    <definedName name="브라켓높이1" localSheetId="43">#REF!</definedName>
    <definedName name="브라켓높이1" localSheetId="42">#REF!</definedName>
    <definedName name="브라켓높이1">#REF!</definedName>
    <definedName name="브라켓높이2" localSheetId="14">#REF!</definedName>
    <definedName name="브라켓높이2" localSheetId="4">#REF!</definedName>
    <definedName name="브라켓높이2" localSheetId="13">#REF!</definedName>
    <definedName name="브라켓높이2" localSheetId="35">#REF!</definedName>
    <definedName name="브라켓높이2" localSheetId="46">#REF!</definedName>
    <definedName name="브라켓높이2" localSheetId="40">#REF!</definedName>
    <definedName name="브라켓높이2" localSheetId="3">#REF!</definedName>
    <definedName name="브라켓높이2" localSheetId="12">#REF!</definedName>
    <definedName name="브라켓높이2" localSheetId="15">#REF!</definedName>
    <definedName name="브라켓높이2" localSheetId="25">#REF!</definedName>
    <definedName name="브라켓높이2" localSheetId="26">#REF!</definedName>
    <definedName name="브라켓높이2" localSheetId="44">#REF!</definedName>
    <definedName name="브라켓높이2" localSheetId="43">#REF!</definedName>
    <definedName name="브라켓높이2" localSheetId="42">#REF!</definedName>
    <definedName name="브라켓높이2">#REF!</definedName>
    <definedName name="브라켓폭" localSheetId="14">#REF!</definedName>
    <definedName name="브라켓폭" localSheetId="4">#REF!</definedName>
    <definedName name="브라켓폭" localSheetId="13">#REF!</definedName>
    <definedName name="브라켓폭" localSheetId="35">#REF!</definedName>
    <definedName name="브라켓폭" localSheetId="46">#REF!</definedName>
    <definedName name="브라켓폭" localSheetId="40">#REF!</definedName>
    <definedName name="브라켓폭" localSheetId="3">#REF!</definedName>
    <definedName name="브라켓폭" localSheetId="12">#REF!</definedName>
    <definedName name="브라켓폭" localSheetId="15">#REF!</definedName>
    <definedName name="브라켓폭" localSheetId="25">#REF!</definedName>
    <definedName name="브라켓폭" localSheetId="26">#REF!</definedName>
    <definedName name="브라켓폭" localSheetId="44">#REF!</definedName>
    <definedName name="브라켓폭" localSheetId="43">#REF!</definedName>
    <definedName name="브라켓폭" localSheetId="42">#REF!</definedName>
    <definedName name="브라켓폭">#REF!</definedName>
    <definedName name="브이c" localSheetId="4">[13]법면블럭!#REF!</definedName>
    <definedName name="브이c" localSheetId="13">[13]법면블럭!#REF!</definedName>
    <definedName name="브이c" localSheetId="35">#REF!</definedName>
    <definedName name="브이c" localSheetId="46">#REF!</definedName>
    <definedName name="브이c" localSheetId="40">#REF!</definedName>
    <definedName name="브이c" localSheetId="25">#REF!</definedName>
    <definedName name="브이c" localSheetId="26">[14]법면블럭!#REF!</definedName>
    <definedName name="브이c" localSheetId="44">#REF!</definedName>
    <definedName name="브이c" localSheetId="42">#REF!</definedName>
    <definedName name="브이c">#REF!</definedName>
    <definedName name="블록H" localSheetId="14">#REF!</definedName>
    <definedName name="블록H" localSheetId="4">#REF!</definedName>
    <definedName name="블록H" localSheetId="13">#REF!</definedName>
    <definedName name="블록H" localSheetId="34">#REF!</definedName>
    <definedName name="블록H" localSheetId="35">#REF!</definedName>
    <definedName name="블록H" localSheetId="46">#REF!</definedName>
    <definedName name="블록H" localSheetId="40">#REF!</definedName>
    <definedName name="블록H" localSheetId="3">#REF!</definedName>
    <definedName name="블록H" localSheetId="12">#REF!</definedName>
    <definedName name="블록H" localSheetId="15">#REF!</definedName>
    <definedName name="블록H" localSheetId="25">#REF!</definedName>
    <definedName name="블록H" localSheetId="26">#REF!</definedName>
    <definedName name="블록H" localSheetId="44">#REF!</definedName>
    <definedName name="블록H" localSheetId="43">#REF!</definedName>
    <definedName name="블록H" localSheetId="42">#REF!</definedName>
    <definedName name="블록H">#REF!</definedName>
    <definedName name="블록V" localSheetId="14">#REF!</definedName>
    <definedName name="블록V" localSheetId="4">#REF!</definedName>
    <definedName name="블록V" localSheetId="13">#REF!</definedName>
    <definedName name="블록V" localSheetId="34">#REF!</definedName>
    <definedName name="블록V" localSheetId="35">#REF!</definedName>
    <definedName name="블록V" localSheetId="46">#REF!</definedName>
    <definedName name="블록V" localSheetId="40">#REF!</definedName>
    <definedName name="블록V" localSheetId="3">#REF!</definedName>
    <definedName name="블록V" localSheetId="12">#REF!</definedName>
    <definedName name="블록V" localSheetId="15">#REF!</definedName>
    <definedName name="블록V" localSheetId="25">#REF!</definedName>
    <definedName name="블록V" localSheetId="26">#REF!</definedName>
    <definedName name="블록V" localSheetId="44">#REF!</definedName>
    <definedName name="블록V" localSheetId="43">#REF!</definedName>
    <definedName name="블록V" localSheetId="42">#REF!</definedName>
    <definedName name="블록V">#REF!</definedName>
    <definedName name="비목1" localSheetId="14">#REF!</definedName>
    <definedName name="비목1" localSheetId="4">#REF!</definedName>
    <definedName name="비목1" localSheetId="13">#REF!</definedName>
    <definedName name="비목1" localSheetId="28">#REF!</definedName>
    <definedName name="비목1" localSheetId="34">#REF!</definedName>
    <definedName name="비목1" localSheetId="35">#REF!</definedName>
    <definedName name="비목1" localSheetId="46">#REF!</definedName>
    <definedName name="비목1" localSheetId="40">#REF!</definedName>
    <definedName name="비목1" localSheetId="25">#REF!</definedName>
    <definedName name="비목1" localSheetId="26">#REF!</definedName>
    <definedName name="비목1" localSheetId="44">#REF!</definedName>
    <definedName name="비목1" localSheetId="42">#REF!</definedName>
    <definedName name="비목1">#REF!</definedName>
    <definedName name="비목2" localSheetId="14">#REF!</definedName>
    <definedName name="비목2" localSheetId="4">#REF!</definedName>
    <definedName name="비목2" localSheetId="13">#REF!</definedName>
    <definedName name="비목2" localSheetId="28">#REF!</definedName>
    <definedName name="비목2" localSheetId="34">#REF!</definedName>
    <definedName name="비목2" localSheetId="35">#REF!</definedName>
    <definedName name="비목2" localSheetId="46">#REF!</definedName>
    <definedName name="비목2" localSheetId="40">#REF!</definedName>
    <definedName name="비목2" localSheetId="25">#REF!</definedName>
    <definedName name="비목2" localSheetId="26">#REF!</definedName>
    <definedName name="비목2" localSheetId="44">#REF!</definedName>
    <definedName name="비목2" localSheetId="42">#REF!</definedName>
    <definedName name="비목2">#REF!</definedName>
    <definedName name="비목3" localSheetId="14">#REF!</definedName>
    <definedName name="비목3" localSheetId="4">#REF!</definedName>
    <definedName name="비목3" localSheetId="13">#REF!</definedName>
    <definedName name="비목3" localSheetId="28">#REF!</definedName>
    <definedName name="비목3" localSheetId="34">#REF!</definedName>
    <definedName name="비목3" localSheetId="35">#REF!</definedName>
    <definedName name="비목3" localSheetId="46">#REF!</definedName>
    <definedName name="비목3" localSheetId="40">#REF!</definedName>
    <definedName name="비목3" localSheetId="25">#REF!</definedName>
    <definedName name="비목3" localSheetId="26">#REF!</definedName>
    <definedName name="비목3" localSheetId="44">#REF!</definedName>
    <definedName name="비목3" localSheetId="42">#REF!</definedName>
    <definedName name="비목3">#REF!</definedName>
    <definedName name="비목4" localSheetId="14">#REF!</definedName>
    <definedName name="비목4" localSheetId="4">#REF!</definedName>
    <definedName name="비목4" localSheetId="13">#REF!</definedName>
    <definedName name="비목4" localSheetId="28">#REF!</definedName>
    <definedName name="비목4" localSheetId="34">#REF!</definedName>
    <definedName name="비목4" localSheetId="35">#REF!</definedName>
    <definedName name="비목4" localSheetId="46">#REF!</definedName>
    <definedName name="비목4" localSheetId="40">#REF!</definedName>
    <definedName name="비목4" localSheetId="25">#REF!</definedName>
    <definedName name="비목4" localSheetId="26">#REF!</definedName>
    <definedName name="비목4" localSheetId="44">#REF!</definedName>
    <definedName name="비목4" localSheetId="42">#REF!</definedName>
    <definedName name="비목4">#REF!</definedName>
    <definedName name="비비추" localSheetId="14">#REF!</definedName>
    <definedName name="비비추" localSheetId="4">#REF!</definedName>
    <definedName name="비비추" localSheetId="13">#REF!</definedName>
    <definedName name="비비추" localSheetId="28">#REF!</definedName>
    <definedName name="비비추" localSheetId="34">#REF!</definedName>
    <definedName name="비비추" localSheetId="35">#REF!</definedName>
    <definedName name="비비추" localSheetId="46">#REF!</definedName>
    <definedName name="비비추" localSheetId="40">#REF!</definedName>
    <definedName name="비비추" localSheetId="25">#REF!</definedName>
    <definedName name="비비추" localSheetId="26">#REF!</definedName>
    <definedName name="비비추" localSheetId="44">#REF!</definedName>
    <definedName name="비비추" localSheetId="42">#REF!</definedName>
    <definedName name="비비추">#REF!</definedName>
    <definedName name="비탈다듬기1" localSheetId="14">#REF!</definedName>
    <definedName name="비탈다듬기1" localSheetId="4">#REF!</definedName>
    <definedName name="비탈다듬기1" localSheetId="13">#REF!</definedName>
    <definedName name="비탈다듬기1" localSheetId="35">#REF!</definedName>
    <definedName name="비탈다듬기1" localSheetId="46">#REF!</definedName>
    <definedName name="비탈다듬기1" localSheetId="40">#REF!</definedName>
    <definedName name="비탈다듬기1" localSheetId="3">#REF!</definedName>
    <definedName name="비탈다듬기1" localSheetId="12">#REF!</definedName>
    <definedName name="비탈다듬기1" localSheetId="15">#REF!</definedName>
    <definedName name="비탈다듬기1" localSheetId="25">#REF!</definedName>
    <definedName name="비탈다듬기1" localSheetId="26">#REF!</definedName>
    <definedName name="비탈다듬기1" localSheetId="44">#REF!</definedName>
    <definedName name="비탈다듬기1" localSheetId="43">#REF!</definedName>
    <definedName name="비탈다듬기1" localSheetId="42">#REF!</definedName>
    <definedName name="비탈다듬기1">#REF!</definedName>
    <definedName name="비탈다듬기2" localSheetId="14">#REF!</definedName>
    <definedName name="비탈다듬기2" localSheetId="4">#REF!</definedName>
    <definedName name="비탈다듬기2" localSheetId="13">#REF!</definedName>
    <definedName name="비탈다듬기2" localSheetId="35">#REF!</definedName>
    <definedName name="비탈다듬기2" localSheetId="46">#REF!</definedName>
    <definedName name="비탈다듬기2" localSheetId="40">#REF!</definedName>
    <definedName name="비탈다듬기2" localSheetId="3">#REF!</definedName>
    <definedName name="비탈다듬기2" localSheetId="12">#REF!</definedName>
    <definedName name="비탈다듬기2" localSheetId="15">#REF!</definedName>
    <definedName name="비탈다듬기2" localSheetId="25">#REF!</definedName>
    <definedName name="비탈다듬기2" localSheetId="26">#REF!</definedName>
    <definedName name="비탈다듬기2" localSheetId="44">#REF!</definedName>
    <definedName name="비탈다듬기2" localSheetId="43">#REF!</definedName>
    <definedName name="비탈다듬기2" localSheetId="42">#REF!</definedName>
    <definedName name="비탈다듬기2">#REF!</definedName>
    <definedName name="비탈할부" localSheetId="4">#REF!</definedName>
    <definedName name="비탈할부" localSheetId="13">#REF!</definedName>
    <definedName name="비탈할부" localSheetId="28">#REF!</definedName>
    <definedName name="비탈할부" localSheetId="34">#REF!</definedName>
    <definedName name="비탈할부" localSheetId="35">#REF!</definedName>
    <definedName name="비탈할부" localSheetId="46">#REF!</definedName>
    <definedName name="비탈할부" localSheetId="40">#REF!</definedName>
    <definedName name="비탈할부" localSheetId="25">#REF!</definedName>
    <definedName name="비탈할부" localSheetId="26">#REF!</definedName>
    <definedName name="비탈할부" localSheetId="44">#REF!</definedName>
    <definedName name="비탈할부" localSheetId="42">#REF!</definedName>
    <definedName name="비탈할부">#REF!</definedName>
    <definedName name="ㅄ" localSheetId="14" hidden="1">#REF!</definedName>
    <definedName name="ㅄ" localSheetId="4" hidden="1">#REF!</definedName>
    <definedName name="ㅄ" localSheetId="13" hidden="1">#REF!</definedName>
    <definedName name="ㅄ" localSheetId="28" hidden="1">#REF!</definedName>
    <definedName name="ㅄ" localSheetId="34" hidden="1">#REF!</definedName>
    <definedName name="ㅄ" localSheetId="35" hidden="1">#REF!</definedName>
    <definedName name="ㅄ" localSheetId="46" hidden="1">#REF!</definedName>
    <definedName name="ㅄ" localSheetId="40" hidden="1">#REF!</definedName>
    <definedName name="ㅄ" localSheetId="25" hidden="1">#REF!</definedName>
    <definedName name="ㅄ" localSheetId="41" hidden="1">#REF!</definedName>
    <definedName name="ㅄ" localSheetId="26" hidden="1">#REF!</definedName>
    <definedName name="ㅄ" localSheetId="44" hidden="1">#REF!</definedName>
    <definedName name="ㅄ" localSheetId="45" hidden="1">#REF!</definedName>
    <definedName name="ㅄ" localSheetId="29" hidden="1">#REF!</definedName>
    <definedName name="ㅄ" localSheetId="42" hidden="1">#REF!</definedName>
    <definedName name="ㅄ" hidden="1">#REF!</definedName>
    <definedName name="ㅅ" localSheetId="14">#REF!</definedName>
    <definedName name="ㅅ" localSheetId="4">#REF!</definedName>
    <definedName name="ㅅ" localSheetId="13">#REF!</definedName>
    <definedName name="ㅅ" localSheetId="28">#REF!</definedName>
    <definedName name="ㅅ" localSheetId="34">#REF!</definedName>
    <definedName name="ㅅ" localSheetId="35">#REF!</definedName>
    <definedName name="ㅅ" localSheetId="46">#REF!</definedName>
    <definedName name="ㅅ" localSheetId="40">#REF!</definedName>
    <definedName name="ㅅ" localSheetId="25">#REF!</definedName>
    <definedName name="ㅅ" localSheetId="26">#REF!</definedName>
    <definedName name="ㅅ" localSheetId="44">#REF!</definedName>
    <definedName name="ㅅ" localSheetId="42">#REF!</definedName>
    <definedName name="ㅅ">#REF!</definedName>
    <definedName name="ㅅ.." localSheetId="38" hidden="1">{#N/A,#N/A,FALSE,"골재소요량";#N/A,#N/A,FALSE,"골재소요량"}</definedName>
    <definedName name="ㅅ.." localSheetId="14" hidden="1">{#N/A,#N/A,FALSE,"골재소요량";#N/A,#N/A,FALSE,"골재소요량"}</definedName>
    <definedName name="ㅅ.." localSheetId="4" hidden="1">{#N/A,#N/A,FALSE,"골재소요량";#N/A,#N/A,FALSE,"골재소요량"}</definedName>
    <definedName name="ㅅ.." localSheetId="13" hidden="1">{#N/A,#N/A,FALSE,"골재소요량";#N/A,#N/A,FALSE,"골재소요량"}</definedName>
    <definedName name="ㅅ.." localSheetId="28" hidden="1">{#N/A,#N/A,FALSE,"골재소요량";#N/A,#N/A,FALSE,"골재소요량"}</definedName>
    <definedName name="ㅅ.." localSheetId="34" hidden="1">{#N/A,#N/A,FALSE,"골재소요량";#N/A,#N/A,FALSE,"골재소요량"}</definedName>
    <definedName name="ㅅ.." localSheetId="35" hidden="1">{#N/A,#N/A,FALSE,"골재소요량";#N/A,#N/A,FALSE,"골재소요량"}</definedName>
    <definedName name="ㅅ.." localSheetId="25" hidden="1">{#N/A,#N/A,FALSE,"골재소요량";#N/A,#N/A,FALSE,"골재소요량"}</definedName>
    <definedName name="ㅅ.." localSheetId="41" hidden="1">{#N/A,#N/A,FALSE,"골재소요량";#N/A,#N/A,FALSE,"골재소요량"}</definedName>
    <definedName name="ㅅ.." localSheetId="26" hidden="1">{#N/A,#N/A,FALSE,"골재소요량";#N/A,#N/A,FALSE,"골재소요량"}</definedName>
    <definedName name="ㅅ.." localSheetId="45" hidden="1">{#N/A,#N/A,FALSE,"골재소요량";#N/A,#N/A,FALSE,"골재소요량"}</definedName>
    <definedName name="ㅅ.." localSheetId="50" hidden="1">{#N/A,#N/A,FALSE,"골재소요량";#N/A,#N/A,FALSE,"골재소요량"}</definedName>
    <definedName name="ㅅ.." localSheetId="29" hidden="1">{#N/A,#N/A,FALSE,"골재소요량";#N/A,#N/A,FALSE,"골재소요량"}</definedName>
    <definedName name="ㅅ.." localSheetId="42" hidden="1">{#N/A,#N/A,FALSE,"골재소요량";#N/A,#N/A,FALSE,"골재소요량"}</definedName>
    <definedName name="ㅅ.." hidden="1">{#N/A,#N/A,FALSE,"골재소요량";#N/A,#N/A,FALSE,"골재소요량"}</definedName>
    <definedName name="ㅅ곳ㄴ고" localSheetId="38" hidden="1">{#N/A,#N/A,FALSE,"2~8번"}</definedName>
    <definedName name="ㅅ곳ㄴ고" localSheetId="14" hidden="1">{#N/A,#N/A,FALSE,"2~8번"}</definedName>
    <definedName name="ㅅ곳ㄴ고" localSheetId="4" hidden="1">{#N/A,#N/A,FALSE,"2~8번"}</definedName>
    <definedName name="ㅅ곳ㄴ고" localSheetId="13" hidden="1">{#N/A,#N/A,FALSE,"2~8번"}</definedName>
    <definedName name="ㅅ곳ㄴ고" localSheetId="28" hidden="1">{#N/A,#N/A,FALSE,"2~8번"}</definedName>
    <definedName name="ㅅ곳ㄴ고" localSheetId="34" hidden="1">{#N/A,#N/A,FALSE,"2~8번"}</definedName>
    <definedName name="ㅅ곳ㄴ고" localSheetId="35" hidden="1">{#N/A,#N/A,FALSE,"2~8번"}</definedName>
    <definedName name="ㅅ곳ㄴ고" localSheetId="25" hidden="1">{#N/A,#N/A,FALSE,"2~8번"}</definedName>
    <definedName name="ㅅ곳ㄴ고" localSheetId="41" hidden="1">{#N/A,#N/A,FALSE,"2~8번"}</definedName>
    <definedName name="ㅅ곳ㄴ고" localSheetId="26" hidden="1">{#N/A,#N/A,FALSE,"2~8번"}</definedName>
    <definedName name="ㅅ곳ㄴ고" localSheetId="45" hidden="1">{#N/A,#N/A,FALSE,"2~8번"}</definedName>
    <definedName name="ㅅ곳ㄴ고" localSheetId="50" hidden="1">{#N/A,#N/A,FALSE,"2~8번"}</definedName>
    <definedName name="ㅅ곳ㄴ고" localSheetId="29" hidden="1">{#N/A,#N/A,FALSE,"2~8번"}</definedName>
    <definedName name="ㅅ곳ㄴ고" localSheetId="42" hidden="1">{#N/A,#N/A,FALSE,"2~8번"}</definedName>
    <definedName name="ㅅ곳ㄴ고" hidden="1">{#N/A,#N/A,FALSE,"2~8번"}</definedName>
    <definedName name="ㅅㄳ" localSheetId="38" hidden="1">{#N/A,#N/A,FALSE,"골재소요량";#N/A,#N/A,FALSE,"골재소요량"}</definedName>
    <definedName name="ㅅㄳ" localSheetId="14" hidden="1">{#N/A,#N/A,FALSE,"골재소요량";#N/A,#N/A,FALSE,"골재소요량"}</definedName>
    <definedName name="ㅅㄳ" localSheetId="4" hidden="1">{#N/A,#N/A,FALSE,"골재소요량";#N/A,#N/A,FALSE,"골재소요량"}</definedName>
    <definedName name="ㅅㄳ" localSheetId="13" hidden="1">{#N/A,#N/A,FALSE,"골재소요량";#N/A,#N/A,FALSE,"골재소요량"}</definedName>
    <definedName name="ㅅㄳ" localSheetId="28" hidden="1">{#N/A,#N/A,FALSE,"골재소요량";#N/A,#N/A,FALSE,"골재소요량"}</definedName>
    <definedName name="ㅅㄳ" localSheetId="34" hidden="1">{#N/A,#N/A,FALSE,"골재소요량";#N/A,#N/A,FALSE,"골재소요량"}</definedName>
    <definedName name="ㅅㄳ" localSheetId="35" hidden="1">{#N/A,#N/A,FALSE,"골재소요량";#N/A,#N/A,FALSE,"골재소요량"}</definedName>
    <definedName name="ㅅㄳ" localSheetId="25" hidden="1">{#N/A,#N/A,FALSE,"골재소요량";#N/A,#N/A,FALSE,"골재소요량"}</definedName>
    <definedName name="ㅅㄳ" localSheetId="41" hidden="1">{#N/A,#N/A,FALSE,"골재소요량";#N/A,#N/A,FALSE,"골재소요량"}</definedName>
    <definedName name="ㅅㄳ" localSheetId="26" hidden="1">{#N/A,#N/A,FALSE,"골재소요량";#N/A,#N/A,FALSE,"골재소요량"}</definedName>
    <definedName name="ㅅㄳ" localSheetId="45" hidden="1">{#N/A,#N/A,FALSE,"골재소요량";#N/A,#N/A,FALSE,"골재소요량"}</definedName>
    <definedName name="ㅅㄳ" localSheetId="50" hidden="1">{#N/A,#N/A,FALSE,"골재소요량";#N/A,#N/A,FALSE,"골재소요량"}</definedName>
    <definedName name="ㅅㄳ" localSheetId="29" hidden="1">{#N/A,#N/A,FALSE,"골재소요량";#N/A,#N/A,FALSE,"골재소요량"}</definedName>
    <definedName name="ㅅㄳ" localSheetId="42" hidden="1">{#N/A,#N/A,FALSE,"골재소요량";#N/A,#N/A,FALSE,"골재소요량"}</definedName>
    <definedName name="ㅅㄳ" hidden="1">{#N/A,#N/A,FALSE,"골재소요량";#N/A,#N/A,FALSE,"골재소요량"}</definedName>
    <definedName name="ㅅㅅ" localSheetId="38" hidden="1">{#N/A,#N/A,FALSE,"골재소요량";#N/A,#N/A,FALSE,"골재소요량"}</definedName>
    <definedName name="ㅅㅅ" localSheetId="14" hidden="1">{#N/A,#N/A,FALSE,"골재소요량";#N/A,#N/A,FALSE,"골재소요량"}</definedName>
    <definedName name="ㅅㅅ" localSheetId="4" hidden="1">{#N/A,#N/A,FALSE,"골재소요량";#N/A,#N/A,FALSE,"골재소요량"}</definedName>
    <definedName name="ㅅㅅ" localSheetId="13" hidden="1">{#N/A,#N/A,FALSE,"골재소요량";#N/A,#N/A,FALSE,"골재소요량"}</definedName>
    <definedName name="ㅅㅅ" localSheetId="28" hidden="1">{#N/A,#N/A,FALSE,"골재소요량";#N/A,#N/A,FALSE,"골재소요량"}</definedName>
    <definedName name="ㅅㅅ" localSheetId="34" hidden="1">{#N/A,#N/A,FALSE,"골재소요량";#N/A,#N/A,FALSE,"골재소요량"}</definedName>
    <definedName name="ㅅㅅ" localSheetId="35" hidden="1">{#N/A,#N/A,FALSE,"골재소요량";#N/A,#N/A,FALSE,"골재소요량"}</definedName>
    <definedName name="ㅅㅅ" localSheetId="25" hidden="1">{#N/A,#N/A,FALSE,"골재소요량";#N/A,#N/A,FALSE,"골재소요량"}</definedName>
    <definedName name="ㅅㅅ" localSheetId="41" hidden="1">{#N/A,#N/A,FALSE,"골재소요량";#N/A,#N/A,FALSE,"골재소요량"}</definedName>
    <definedName name="ㅅㅅ" localSheetId="26" hidden="1">{#N/A,#N/A,FALSE,"골재소요량";#N/A,#N/A,FALSE,"골재소요량"}</definedName>
    <definedName name="ㅅㅅ" localSheetId="45" hidden="1">{#N/A,#N/A,FALSE,"골재소요량";#N/A,#N/A,FALSE,"골재소요량"}</definedName>
    <definedName name="ㅅㅅ" localSheetId="50" hidden="1">{#N/A,#N/A,FALSE,"골재소요량";#N/A,#N/A,FALSE,"골재소요량"}</definedName>
    <definedName name="ㅅㅅ" localSheetId="29" hidden="1">{#N/A,#N/A,FALSE,"골재소요량";#N/A,#N/A,FALSE,"골재소요량"}</definedName>
    <definedName name="ㅅㅅ" localSheetId="42" hidden="1">{#N/A,#N/A,FALSE,"골재소요량";#N/A,#N/A,FALSE,"골재소요량"}</definedName>
    <definedName name="ㅅㅅ" hidden="1">{#N/A,#N/A,FALSE,"골재소요량";#N/A,#N/A,FALSE,"골재소요량"}</definedName>
    <definedName name="ㅅㅅㅅ" localSheetId="38" hidden="1">{#N/A,#N/A,FALSE,"2~8번"}</definedName>
    <definedName name="ㅅㅅㅅ" localSheetId="14" hidden="1">{#N/A,#N/A,FALSE,"2~8번"}</definedName>
    <definedName name="ㅅㅅㅅ" localSheetId="4" hidden="1">{#N/A,#N/A,FALSE,"2~8번"}</definedName>
    <definedName name="ㅅㅅㅅ" localSheetId="13" hidden="1">{#N/A,#N/A,FALSE,"2~8번"}</definedName>
    <definedName name="ㅅㅅㅅ" localSheetId="28" hidden="1">{#N/A,#N/A,FALSE,"2~8번"}</definedName>
    <definedName name="ㅅㅅㅅ" localSheetId="34" hidden="1">{#N/A,#N/A,FALSE,"2~8번"}</definedName>
    <definedName name="ㅅㅅㅅ" localSheetId="35" hidden="1">{#N/A,#N/A,FALSE,"2~8번"}</definedName>
    <definedName name="ㅅㅅㅅ" localSheetId="25" hidden="1">{#N/A,#N/A,FALSE,"2~8번"}</definedName>
    <definedName name="ㅅㅅㅅ" localSheetId="41" hidden="1">{#N/A,#N/A,FALSE,"2~8번"}</definedName>
    <definedName name="ㅅㅅㅅ" localSheetId="26" hidden="1">{#N/A,#N/A,FALSE,"2~8번"}</definedName>
    <definedName name="ㅅㅅㅅ" localSheetId="45" hidden="1">{#N/A,#N/A,FALSE,"2~8번"}</definedName>
    <definedName name="ㅅㅅㅅ" localSheetId="50" hidden="1">{#N/A,#N/A,FALSE,"2~8번"}</definedName>
    <definedName name="ㅅㅅㅅ" localSheetId="29" hidden="1">{#N/A,#N/A,FALSE,"2~8번"}</definedName>
    <definedName name="ㅅㅅㅅ" localSheetId="42" hidden="1">{#N/A,#N/A,FALSE,"2~8번"}</definedName>
    <definedName name="ㅅㅅㅅ" hidden="1">{#N/A,#N/A,FALSE,"2~8번"}</definedName>
    <definedName name="ㅅㅅㅅㅅ" localSheetId="38" hidden="1">{#N/A,#N/A,FALSE,"골재소요량";#N/A,#N/A,FALSE,"골재소요량"}</definedName>
    <definedName name="ㅅㅅㅅㅅ" localSheetId="14" hidden="1">{#N/A,#N/A,FALSE,"골재소요량";#N/A,#N/A,FALSE,"골재소요량"}</definedName>
    <definedName name="ㅅㅅㅅㅅ" localSheetId="4" hidden="1">{#N/A,#N/A,FALSE,"골재소요량";#N/A,#N/A,FALSE,"골재소요량"}</definedName>
    <definedName name="ㅅㅅㅅㅅ" localSheetId="13" hidden="1">{#N/A,#N/A,FALSE,"골재소요량";#N/A,#N/A,FALSE,"골재소요량"}</definedName>
    <definedName name="ㅅㅅㅅㅅ" localSheetId="28" hidden="1">{#N/A,#N/A,FALSE,"골재소요량";#N/A,#N/A,FALSE,"골재소요량"}</definedName>
    <definedName name="ㅅㅅㅅㅅ" localSheetId="34" hidden="1">{#N/A,#N/A,FALSE,"골재소요량";#N/A,#N/A,FALSE,"골재소요량"}</definedName>
    <definedName name="ㅅㅅㅅㅅ" localSheetId="35" hidden="1">{#N/A,#N/A,FALSE,"골재소요량";#N/A,#N/A,FALSE,"골재소요량"}</definedName>
    <definedName name="ㅅㅅㅅㅅ" localSheetId="25" hidden="1">{#N/A,#N/A,FALSE,"골재소요량";#N/A,#N/A,FALSE,"골재소요량"}</definedName>
    <definedName name="ㅅㅅㅅㅅ" localSheetId="41" hidden="1">{#N/A,#N/A,FALSE,"골재소요량";#N/A,#N/A,FALSE,"골재소요량"}</definedName>
    <definedName name="ㅅㅅㅅㅅ" localSheetId="26" hidden="1">{#N/A,#N/A,FALSE,"골재소요량";#N/A,#N/A,FALSE,"골재소요량"}</definedName>
    <definedName name="ㅅㅅㅅㅅ" localSheetId="45" hidden="1">{#N/A,#N/A,FALSE,"골재소요량";#N/A,#N/A,FALSE,"골재소요량"}</definedName>
    <definedName name="ㅅㅅㅅㅅ" localSheetId="50" hidden="1">{#N/A,#N/A,FALSE,"골재소요량";#N/A,#N/A,FALSE,"골재소요량"}</definedName>
    <definedName name="ㅅㅅㅅㅅ" localSheetId="29" hidden="1">{#N/A,#N/A,FALSE,"골재소요량";#N/A,#N/A,FALSE,"골재소요량"}</definedName>
    <definedName name="ㅅㅅㅅㅅ" localSheetId="42" hidden="1">{#N/A,#N/A,FALSE,"골재소요량";#N/A,#N/A,FALSE,"골재소요량"}</definedName>
    <definedName name="ㅅㅅㅅㅅ" hidden="1">{#N/A,#N/A,FALSE,"골재소요량";#N/A,#N/A,FALSE,"골재소요량"}</definedName>
    <definedName name="ㅅㅅㅅㅅㅅ" localSheetId="38" hidden="1">{#N/A,#N/A,FALSE,"골재소요량";#N/A,#N/A,FALSE,"골재소요량"}</definedName>
    <definedName name="ㅅㅅㅅㅅㅅ" localSheetId="14" hidden="1">{#N/A,#N/A,FALSE,"골재소요량";#N/A,#N/A,FALSE,"골재소요량"}</definedName>
    <definedName name="ㅅㅅㅅㅅㅅ" localSheetId="4" hidden="1">{#N/A,#N/A,FALSE,"골재소요량";#N/A,#N/A,FALSE,"골재소요량"}</definedName>
    <definedName name="ㅅㅅㅅㅅㅅ" localSheetId="13" hidden="1">{#N/A,#N/A,FALSE,"골재소요량";#N/A,#N/A,FALSE,"골재소요량"}</definedName>
    <definedName name="ㅅㅅㅅㅅㅅ" localSheetId="28" hidden="1">{#N/A,#N/A,FALSE,"골재소요량";#N/A,#N/A,FALSE,"골재소요량"}</definedName>
    <definedName name="ㅅㅅㅅㅅㅅ" localSheetId="34" hidden="1">{#N/A,#N/A,FALSE,"골재소요량";#N/A,#N/A,FALSE,"골재소요량"}</definedName>
    <definedName name="ㅅㅅㅅㅅㅅ" localSheetId="35" hidden="1">{#N/A,#N/A,FALSE,"골재소요량";#N/A,#N/A,FALSE,"골재소요량"}</definedName>
    <definedName name="ㅅㅅㅅㅅㅅ" localSheetId="25" hidden="1">{#N/A,#N/A,FALSE,"골재소요량";#N/A,#N/A,FALSE,"골재소요량"}</definedName>
    <definedName name="ㅅㅅㅅㅅㅅ" localSheetId="41" hidden="1">{#N/A,#N/A,FALSE,"골재소요량";#N/A,#N/A,FALSE,"골재소요량"}</definedName>
    <definedName name="ㅅㅅㅅㅅㅅ" localSheetId="26" hidden="1">{#N/A,#N/A,FALSE,"골재소요량";#N/A,#N/A,FALSE,"골재소요량"}</definedName>
    <definedName name="ㅅㅅㅅㅅㅅ" localSheetId="45" hidden="1">{#N/A,#N/A,FALSE,"골재소요량";#N/A,#N/A,FALSE,"골재소요량"}</definedName>
    <definedName name="ㅅㅅㅅㅅㅅ" localSheetId="50" hidden="1">{#N/A,#N/A,FALSE,"골재소요량";#N/A,#N/A,FALSE,"골재소요량"}</definedName>
    <definedName name="ㅅㅅㅅㅅㅅ" localSheetId="29" hidden="1">{#N/A,#N/A,FALSE,"골재소요량";#N/A,#N/A,FALSE,"골재소요량"}</definedName>
    <definedName name="ㅅㅅㅅㅅㅅ" localSheetId="42" hidden="1">{#N/A,#N/A,FALSE,"골재소요량";#N/A,#N/A,FALSE,"골재소요량"}</definedName>
    <definedName name="ㅅㅅㅅㅅㅅ" hidden="1">{#N/A,#N/A,FALSE,"골재소요량";#N/A,#N/A,FALSE,"골재소요량"}</definedName>
    <definedName name="ㅅㅅㅅㅅㅅㅅㅅ" localSheetId="38" hidden="1">{#N/A,#N/A,FALSE,"골재소요량";#N/A,#N/A,FALSE,"골재소요량"}</definedName>
    <definedName name="ㅅㅅㅅㅅㅅㅅㅅ" localSheetId="14" hidden="1">{#N/A,#N/A,FALSE,"골재소요량";#N/A,#N/A,FALSE,"골재소요량"}</definedName>
    <definedName name="ㅅㅅㅅㅅㅅㅅㅅ" localSheetId="4" hidden="1">{#N/A,#N/A,FALSE,"골재소요량";#N/A,#N/A,FALSE,"골재소요량"}</definedName>
    <definedName name="ㅅㅅㅅㅅㅅㅅㅅ" localSheetId="13" hidden="1">{#N/A,#N/A,FALSE,"골재소요량";#N/A,#N/A,FALSE,"골재소요량"}</definedName>
    <definedName name="ㅅㅅㅅㅅㅅㅅㅅ" localSheetId="28" hidden="1">{#N/A,#N/A,FALSE,"골재소요량";#N/A,#N/A,FALSE,"골재소요량"}</definedName>
    <definedName name="ㅅㅅㅅㅅㅅㅅㅅ" localSheetId="34" hidden="1">{#N/A,#N/A,FALSE,"골재소요량";#N/A,#N/A,FALSE,"골재소요량"}</definedName>
    <definedName name="ㅅㅅㅅㅅㅅㅅㅅ" localSheetId="35" hidden="1">{#N/A,#N/A,FALSE,"골재소요량";#N/A,#N/A,FALSE,"골재소요량"}</definedName>
    <definedName name="ㅅㅅㅅㅅㅅㅅㅅ" localSheetId="25" hidden="1">{#N/A,#N/A,FALSE,"골재소요량";#N/A,#N/A,FALSE,"골재소요량"}</definedName>
    <definedName name="ㅅㅅㅅㅅㅅㅅㅅ" localSheetId="41" hidden="1">{#N/A,#N/A,FALSE,"골재소요량";#N/A,#N/A,FALSE,"골재소요량"}</definedName>
    <definedName name="ㅅㅅㅅㅅㅅㅅㅅ" localSheetId="26" hidden="1">{#N/A,#N/A,FALSE,"골재소요량";#N/A,#N/A,FALSE,"골재소요량"}</definedName>
    <definedName name="ㅅㅅㅅㅅㅅㅅㅅ" localSheetId="45" hidden="1">{#N/A,#N/A,FALSE,"골재소요량";#N/A,#N/A,FALSE,"골재소요량"}</definedName>
    <definedName name="ㅅㅅㅅㅅㅅㅅㅅ" localSheetId="50" hidden="1">{#N/A,#N/A,FALSE,"골재소요량";#N/A,#N/A,FALSE,"골재소요량"}</definedName>
    <definedName name="ㅅㅅㅅㅅㅅㅅㅅ" localSheetId="29" hidden="1">{#N/A,#N/A,FALSE,"골재소요량";#N/A,#N/A,FALSE,"골재소요량"}</definedName>
    <definedName name="ㅅㅅㅅㅅㅅㅅㅅ" localSheetId="42" hidden="1">{#N/A,#N/A,FALSE,"골재소요량";#N/A,#N/A,FALSE,"골재소요량"}</definedName>
    <definedName name="ㅅㅅㅅㅅㅅㅅㅅ" hidden="1">{#N/A,#N/A,FALSE,"골재소요량";#N/A,#N/A,FALSE,"골재소요량"}</definedName>
    <definedName name="ㅅㅅㅅㅅㅅㅅㅅㅅㅅㅅㅅ" localSheetId="38" hidden="1">{#N/A,#N/A,FALSE,"골재소요량";#N/A,#N/A,FALSE,"골재소요량"}</definedName>
    <definedName name="ㅅㅅㅅㅅㅅㅅㅅㅅㅅㅅㅅ" localSheetId="14" hidden="1">{#N/A,#N/A,FALSE,"골재소요량";#N/A,#N/A,FALSE,"골재소요량"}</definedName>
    <definedName name="ㅅㅅㅅㅅㅅㅅㅅㅅㅅㅅㅅ" localSheetId="4" hidden="1">{#N/A,#N/A,FALSE,"골재소요량";#N/A,#N/A,FALSE,"골재소요량"}</definedName>
    <definedName name="ㅅㅅㅅㅅㅅㅅㅅㅅㅅㅅㅅ" localSheetId="13" hidden="1">{#N/A,#N/A,FALSE,"골재소요량";#N/A,#N/A,FALSE,"골재소요량"}</definedName>
    <definedName name="ㅅㅅㅅㅅㅅㅅㅅㅅㅅㅅㅅ" localSheetId="28" hidden="1">{#N/A,#N/A,FALSE,"골재소요량";#N/A,#N/A,FALSE,"골재소요량"}</definedName>
    <definedName name="ㅅㅅㅅㅅㅅㅅㅅㅅㅅㅅㅅ" localSheetId="34" hidden="1">{#N/A,#N/A,FALSE,"골재소요량";#N/A,#N/A,FALSE,"골재소요량"}</definedName>
    <definedName name="ㅅㅅㅅㅅㅅㅅㅅㅅㅅㅅㅅ" localSheetId="35" hidden="1">{#N/A,#N/A,FALSE,"골재소요량";#N/A,#N/A,FALSE,"골재소요량"}</definedName>
    <definedName name="ㅅㅅㅅㅅㅅㅅㅅㅅㅅㅅㅅ" localSheetId="25" hidden="1">{#N/A,#N/A,FALSE,"골재소요량";#N/A,#N/A,FALSE,"골재소요량"}</definedName>
    <definedName name="ㅅㅅㅅㅅㅅㅅㅅㅅㅅㅅㅅ" localSheetId="41" hidden="1">{#N/A,#N/A,FALSE,"골재소요량";#N/A,#N/A,FALSE,"골재소요량"}</definedName>
    <definedName name="ㅅㅅㅅㅅㅅㅅㅅㅅㅅㅅㅅ" localSheetId="26" hidden="1">{#N/A,#N/A,FALSE,"골재소요량";#N/A,#N/A,FALSE,"골재소요량"}</definedName>
    <definedName name="ㅅㅅㅅㅅㅅㅅㅅㅅㅅㅅㅅ" localSheetId="45" hidden="1">{#N/A,#N/A,FALSE,"골재소요량";#N/A,#N/A,FALSE,"골재소요량"}</definedName>
    <definedName name="ㅅㅅㅅㅅㅅㅅㅅㅅㅅㅅㅅ" localSheetId="50" hidden="1">{#N/A,#N/A,FALSE,"골재소요량";#N/A,#N/A,FALSE,"골재소요량"}</definedName>
    <definedName name="ㅅㅅㅅㅅㅅㅅㅅㅅㅅㅅㅅ" localSheetId="29" hidden="1">{#N/A,#N/A,FALSE,"골재소요량";#N/A,#N/A,FALSE,"골재소요량"}</definedName>
    <definedName name="ㅅㅅㅅㅅㅅㅅㅅㅅㅅㅅㅅ" localSheetId="42" hidden="1">{#N/A,#N/A,FALSE,"골재소요량";#N/A,#N/A,FALSE,"골재소요량"}</definedName>
    <definedName name="ㅅㅅㅅㅅㅅㅅㅅㅅㅅㅅㅅ" hidden="1">{#N/A,#N/A,FALSE,"골재소요량";#N/A,#N/A,FALSE,"골재소요량"}</definedName>
    <definedName name="ㅅ석축공" localSheetId="14">#REF!</definedName>
    <definedName name="ㅅ석축공" localSheetId="4">#REF!</definedName>
    <definedName name="ㅅ석축공" localSheetId="13">#REF!</definedName>
    <definedName name="ㅅ석축공" localSheetId="28">#REF!</definedName>
    <definedName name="ㅅ석축공" localSheetId="34">#REF!</definedName>
    <definedName name="ㅅ석축공" localSheetId="35">#REF!</definedName>
    <definedName name="ㅅ석축공" localSheetId="46">#REF!</definedName>
    <definedName name="ㅅ석축공" localSheetId="40">#REF!</definedName>
    <definedName name="ㅅ석축공" localSheetId="25">#REF!</definedName>
    <definedName name="ㅅ석축공" localSheetId="26">#REF!</definedName>
    <definedName name="ㅅ석축공" localSheetId="44">#REF!</definedName>
    <definedName name="ㅅ석축공" localSheetId="50">#REF!</definedName>
    <definedName name="ㅅ석축공" localSheetId="43">#REF!</definedName>
    <definedName name="ㅅ석축공" localSheetId="42">#REF!</definedName>
    <definedName name="ㅅ석축공">#REF!</definedName>
    <definedName name="ㅅ여ㅛ윣ㄴ" localSheetId="38" hidden="1">{#N/A,#N/A,FALSE,"조골재"}</definedName>
    <definedName name="ㅅ여ㅛ윣ㄴ" localSheetId="14" hidden="1">{#N/A,#N/A,FALSE,"조골재"}</definedName>
    <definedName name="ㅅ여ㅛ윣ㄴ" localSheetId="4" hidden="1">{#N/A,#N/A,FALSE,"조골재"}</definedName>
    <definedName name="ㅅ여ㅛ윣ㄴ" localSheetId="13" hidden="1">{#N/A,#N/A,FALSE,"조골재"}</definedName>
    <definedName name="ㅅ여ㅛ윣ㄴ" localSheetId="28" hidden="1">{#N/A,#N/A,FALSE,"조골재"}</definedName>
    <definedName name="ㅅ여ㅛ윣ㄴ" localSheetId="34" hidden="1">{#N/A,#N/A,FALSE,"조골재"}</definedName>
    <definedName name="ㅅ여ㅛ윣ㄴ" localSheetId="35" hidden="1">{#N/A,#N/A,FALSE,"조골재"}</definedName>
    <definedName name="ㅅ여ㅛ윣ㄴ" localSheetId="25" hidden="1">{#N/A,#N/A,FALSE,"조골재"}</definedName>
    <definedName name="ㅅ여ㅛ윣ㄴ" localSheetId="41" hidden="1">{#N/A,#N/A,FALSE,"조골재"}</definedName>
    <definedName name="ㅅ여ㅛ윣ㄴ" localSheetId="26" hidden="1">{#N/A,#N/A,FALSE,"조골재"}</definedName>
    <definedName name="ㅅ여ㅛ윣ㄴ" localSheetId="45" hidden="1">{#N/A,#N/A,FALSE,"조골재"}</definedName>
    <definedName name="ㅅ여ㅛ윣ㄴ" localSheetId="50" hidden="1">{#N/A,#N/A,FALSE,"조골재"}</definedName>
    <definedName name="ㅅ여ㅛ윣ㄴ" localSheetId="29" hidden="1">{#N/A,#N/A,FALSE,"조골재"}</definedName>
    <definedName name="ㅅ여ㅛ윣ㄴ" localSheetId="42" hidden="1">{#N/A,#N/A,FALSE,"조골재"}</definedName>
    <definedName name="ㅅ여ㅛ윣ㄴ" hidden="1">{#N/A,#N/A,FALSE,"조골재"}</definedName>
    <definedName name="ㅅ융ㄴㄳ" localSheetId="38" hidden="1">{#N/A,#N/A,FALSE,"조골재"}</definedName>
    <definedName name="ㅅ융ㄴㄳ" localSheetId="14" hidden="1">{#N/A,#N/A,FALSE,"조골재"}</definedName>
    <definedName name="ㅅ융ㄴㄳ" localSheetId="4" hidden="1">{#N/A,#N/A,FALSE,"조골재"}</definedName>
    <definedName name="ㅅ융ㄴㄳ" localSheetId="13" hidden="1">{#N/A,#N/A,FALSE,"조골재"}</definedName>
    <definedName name="ㅅ융ㄴㄳ" localSheetId="28" hidden="1">{#N/A,#N/A,FALSE,"조골재"}</definedName>
    <definedName name="ㅅ융ㄴㄳ" localSheetId="34" hidden="1">{#N/A,#N/A,FALSE,"조골재"}</definedName>
    <definedName name="ㅅ융ㄴㄳ" localSheetId="35" hidden="1">{#N/A,#N/A,FALSE,"조골재"}</definedName>
    <definedName name="ㅅ융ㄴㄳ" localSheetId="25" hidden="1">{#N/A,#N/A,FALSE,"조골재"}</definedName>
    <definedName name="ㅅ융ㄴㄳ" localSheetId="41" hidden="1">{#N/A,#N/A,FALSE,"조골재"}</definedName>
    <definedName name="ㅅ융ㄴㄳ" localSheetId="26" hidden="1">{#N/A,#N/A,FALSE,"조골재"}</definedName>
    <definedName name="ㅅ융ㄴㄳ" localSheetId="45" hidden="1">{#N/A,#N/A,FALSE,"조골재"}</definedName>
    <definedName name="ㅅ융ㄴㄳ" localSheetId="50" hidden="1">{#N/A,#N/A,FALSE,"조골재"}</definedName>
    <definedName name="ㅅ융ㄴㄳ" localSheetId="29" hidden="1">{#N/A,#N/A,FALSE,"조골재"}</definedName>
    <definedName name="ㅅ융ㄴㄳ" localSheetId="42" hidden="1">{#N/A,#N/A,FALSE,"조골재"}</definedName>
    <definedName name="ㅅ융ㄴㄳ" hidden="1">{#N/A,#N/A,FALSE,"조골재"}</definedName>
    <definedName name="ㅅㅈㅅㄱㄷㅂ" localSheetId="14" hidden="1">#REF!</definedName>
    <definedName name="ㅅㅈㅅㄱㄷㅂ" localSheetId="4" hidden="1">#REF!</definedName>
    <definedName name="ㅅㅈㅅㄱㄷㅂ" localSheetId="13" hidden="1">#REF!</definedName>
    <definedName name="ㅅㅈㅅㄱㄷㅂ" localSheetId="28" hidden="1">#REF!</definedName>
    <definedName name="ㅅㅈㅅㄱㄷㅂ" localSheetId="34" hidden="1">#REF!</definedName>
    <definedName name="ㅅㅈㅅㄱㄷㅂ" localSheetId="35" hidden="1">#REF!</definedName>
    <definedName name="ㅅㅈㅅㄱㄷㅂ" localSheetId="46" hidden="1">#REF!</definedName>
    <definedName name="ㅅㅈㅅㄱㄷㅂ" localSheetId="40" hidden="1">#REF!</definedName>
    <definedName name="ㅅㅈㅅㄱㄷㅂ" localSheetId="25" hidden="1">#REF!</definedName>
    <definedName name="ㅅㅈㅅㄱㄷㅂ" localSheetId="41" hidden="1">#REF!</definedName>
    <definedName name="ㅅㅈㅅㄱㄷㅂ" localSheetId="26" hidden="1">#REF!</definedName>
    <definedName name="ㅅㅈㅅㄱㄷㅂ" localSheetId="44" hidden="1">#REF!</definedName>
    <definedName name="ㅅㅈㅅㄱㄷㅂ" localSheetId="45" hidden="1">#REF!</definedName>
    <definedName name="ㅅㅈㅅㄱㄷㅂ" localSheetId="29" hidden="1">#REF!</definedName>
    <definedName name="ㅅㅈㅅㄱㄷㅂ" localSheetId="42" hidden="1">#REF!</definedName>
    <definedName name="ㅅㅈㅅㄱㄷㅂ" hidden="1">#REF!</definedName>
    <definedName name="ㅅㅎ공ㅋ" localSheetId="38" hidden="1">{#N/A,#N/A,FALSE,"단가표지"}</definedName>
    <definedName name="ㅅㅎ공ㅋ" localSheetId="14" hidden="1">{#N/A,#N/A,FALSE,"단가표지"}</definedName>
    <definedName name="ㅅㅎ공ㅋ" localSheetId="4" hidden="1">{#N/A,#N/A,FALSE,"단가표지"}</definedName>
    <definedName name="ㅅㅎ공ㅋ" localSheetId="13" hidden="1">{#N/A,#N/A,FALSE,"단가표지"}</definedName>
    <definedName name="ㅅㅎ공ㅋ" localSheetId="28" hidden="1">{#N/A,#N/A,FALSE,"단가표지"}</definedName>
    <definedName name="ㅅㅎ공ㅋ" localSheetId="34" hidden="1">{#N/A,#N/A,FALSE,"단가표지"}</definedName>
    <definedName name="ㅅㅎ공ㅋ" localSheetId="35" hidden="1">{#N/A,#N/A,FALSE,"단가표지"}</definedName>
    <definedName name="ㅅㅎ공ㅋ" localSheetId="25" hidden="1">{#N/A,#N/A,FALSE,"단가표지"}</definedName>
    <definedName name="ㅅㅎ공ㅋ" localSheetId="41" hidden="1">{#N/A,#N/A,FALSE,"단가표지"}</definedName>
    <definedName name="ㅅㅎ공ㅋ" localSheetId="26" hidden="1">{#N/A,#N/A,FALSE,"단가표지"}</definedName>
    <definedName name="ㅅㅎ공ㅋ" localSheetId="45" hidden="1">{#N/A,#N/A,FALSE,"단가표지"}</definedName>
    <definedName name="ㅅㅎ공ㅋ" localSheetId="50" hidden="1">{#N/A,#N/A,FALSE,"단가표지"}</definedName>
    <definedName name="ㅅㅎ공ㅋ" localSheetId="29" hidden="1">{#N/A,#N/A,FALSE,"단가표지"}</definedName>
    <definedName name="ㅅㅎ공ㅋ" localSheetId="42" hidden="1">{#N/A,#N/A,FALSE,"단가표지"}</definedName>
    <definedName name="ㅅㅎ공ㅋ" hidden="1">{#N/A,#N/A,FALSE,"단가표지"}</definedName>
    <definedName name="사" localSheetId="14">#REF!</definedName>
    <definedName name="사" localSheetId="4">#REF!</definedName>
    <definedName name="사" localSheetId="13">#REF!</definedName>
    <definedName name="사" localSheetId="28">#REF!</definedName>
    <definedName name="사" localSheetId="34">#REF!</definedName>
    <definedName name="사" localSheetId="35">#REF!</definedName>
    <definedName name="사" localSheetId="46">#REF!</definedName>
    <definedName name="사" localSheetId="40">#REF!</definedName>
    <definedName name="사" localSheetId="25">#REF!</definedName>
    <definedName name="사" localSheetId="26">#REF!</definedName>
    <definedName name="사" localSheetId="44">#REF!</definedName>
    <definedName name="사" localSheetId="50">#REF!</definedName>
    <definedName name="사" localSheetId="42">#REF!</definedName>
    <definedName name="사">#REF!</definedName>
    <definedName name="사공_배포함" localSheetId="14">[71]노임단가!#REF!</definedName>
    <definedName name="사공_배포함" localSheetId="4">[68]노임단가!#REF!</definedName>
    <definedName name="사공_배포함" localSheetId="13">[68]노임단가!#REF!</definedName>
    <definedName name="사공_배포함" localSheetId="28">[71]노임단가!#REF!</definedName>
    <definedName name="사공_배포함" localSheetId="34">[71]노임단가!#REF!</definedName>
    <definedName name="사공_배포함" localSheetId="35">[71]노임단가!#REF!</definedName>
    <definedName name="사공_배포함" localSheetId="46">[71]노임단가!#REF!</definedName>
    <definedName name="사공_배포함" localSheetId="40">[68]노임단가!#REF!</definedName>
    <definedName name="사공_배포함" localSheetId="25">[72]노임단가!#REF!</definedName>
    <definedName name="사공_배포함" localSheetId="26">[73]노임단가!#REF!</definedName>
    <definedName name="사공_배포함" localSheetId="2">[72]노임단가!#REF!</definedName>
    <definedName name="사공_배포함" localSheetId="44">[71]노임단가!#REF!</definedName>
    <definedName name="사공_배포함" localSheetId="45">[71]노임단가!#REF!</definedName>
    <definedName name="사공_배포함" localSheetId="42">[71]노임단가!#REF!</definedName>
    <definedName name="사공_배포함">[68]노임단가!#REF!</definedName>
    <definedName name="사방댐" localSheetId="14">#REF!</definedName>
    <definedName name="사방댐" localSheetId="4">#REF!</definedName>
    <definedName name="사방댐" localSheetId="13">#REF!</definedName>
    <definedName name="사방댐" localSheetId="28">#REF!</definedName>
    <definedName name="사방댐" localSheetId="34">#REF!</definedName>
    <definedName name="사방댐" localSheetId="35">#REF!</definedName>
    <definedName name="사방댐" localSheetId="46">#REF!</definedName>
    <definedName name="사방댐" localSheetId="40">#REF!</definedName>
    <definedName name="사방댐" localSheetId="25">#REF!</definedName>
    <definedName name="사방댐" localSheetId="26">#REF!</definedName>
    <definedName name="사방댐" localSheetId="44">#REF!</definedName>
    <definedName name="사방댐" localSheetId="50">#REF!</definedName>
    <definedName name="사방댐" localSheetId="42">#REF!</definedName>
    <definedName name="사방댐">#REF!</definedName>
    <definedName name="사방댐표지석" localSheetId="14">#REF!</definedName>
    <definedName name="사방댐표지석" localSheetId="4">#REF!</definedName>
    <definedName name="사방댐표지석" localSheetId="13">#REF!</definedName>
    <definedName name="사방댐표지석" localSheetId="28">#REF!</definedName>
    <definedName name="사방댐표지석" localSheetId="34">#REF!</definedName>
    <definedName name="사방댐표지석" localSheetId="35">#REF!</definedName>
    <definedName name="사방댐표지석" localSheetId="46">#REF!</definedName>
    <definedName name="사방댐표지석" localSheetId="40">#REF!</definedName>
    <definedName name="사방댐표지석" localSheetId="25">#REF!</definedName>
    <definedName name="사방댐표지석" localSheetId="26">#REF!</definedName>
    <definedName name="사방댐표지석" localSheetId="44">#REF!</definedName>
    <definedName name="사방댐표지석" localSheetId="50">#REF!</definedName>
    <definedName name="사방댐표지석" localSheetId="42">#REF!</definedName>
    <definedName name="사방댐표지석">#REF!</definedName>
    <definedName name="삭1" localSheetId="14">#REF!</definedName>
    <definedName name="삭1" localSheetId="4">#REF!</definedName>
    <definedName name="삭1" localSheetId="13">#REF!</definedName>
    <definedName name="삭1" localSheetId="28">#REF!</definedName>
    <definedName name="삭1" localSheetId="34">#REF!</definedName>
    <definedName name="삭1" localSheetId="35">#REF!</definedName>
    <definedName name="삭1" localSheetId="46">#REF!</definedName>
    <definedName name="삭1" localSheetId="40">#REF!</definedName>
    <definedName name="삭1" localSheetId="25">#REF!</definedName>
    <definedName name="삭1" localSheetId="26">#REF!</definedName>
    <definedName name="삭1" localSheetId="44">#REF!</definedName>
    <definedName name="삭1" localSheetId="42">#REF!</definedName>
    <definedName name="삭1">#REF!</definedName>
    <definedName name="삭10" localSheetId="14">#REF!</definedName>
    <definedName name="삭10" localSheetId="4">#REF!</definedName>
    <definedName name="삭10" localSheetId="13">#REF!</definedName>
    <definedName name="삭10" localSheetId="28">#REF!</definedName>
    <definedName name="삭10" localSheetId="34">#REF!</definedName>
    <definedName name="삭10" localSheetId="35">#REF!</definedName>
    <definedName name="삭10" localSheetId="46">#REF!</definedName>
    <definedName name="삭10" localSheetId="40">#REF!</definedName>
    <definedName name="삭10" localSheetId="25">#REF!</definedName>
    <definedName name="삭10" localSheetId="26">#REF!</definedName>
    <definedName name="삭10" localSheetId="44">#REF!</definedName>
    <definedName name="삭10" localSheetId="42">#REF!</definedName>
    <definedName name="삭10">#REF!</definedName>
    <definedName name="삭11" localSheetId="14">#REF!</definedName>
    <definedName name="삭11" localSheetId="4">#REF!</definedName>
    <definedName name="삭11" localSheetId="13">#REF!</definedName>
    <definedName name="삭11" localSheetId="28">#REF!</definedName>
    <definedName name="삭11" localSheetId="34">#REF!</definedName>
    <definedName name="삭11" localSheetId="35">#REF!</definedName>
    <definedName name="삭11" localSheetId="46">#REF!</definedName>
    <definedName name="삭11" localSheetId="40">#REF!</definedName>
    <definedName name="삭11" localSheetId="25">#REF!</definedName>
    <definedName name="삭11" localSheetId="26">#REF!</definedName>
    <definedName name="삭11" localSheetId="44">#REF!</definedName>
    <definedName name="삭11" localSheetId="42">#REF!</definedName>
    <definedName name="삭11">#REF!</definedName>
    <definedName name="삭12" localSheetId="14">#REF!</definedName>
    <definedName name="삭12" localSheetId="4">#REF!</definedName>
    <definedName name="삭12" localSheetId="13">#REF!</definedName>
    <definedName name="삭12" localSheetId="28">#REF!</definedName>
    <definedName name="삭12" localSheetId="34">#REF!</definedName>
    <definedName name="삭12" localSheetId="35">#REF!</definedName>
    <definedName name="삭12" localSheetId="46">#REF!</definedName>
    <definedName name="삭12" localSheetId="40">#REF!</definedName>
    <definedName name="삭12" localSheetId="25">#REF!</definedName>
    <definedName name="삭12" localSheetId="26">#REF!</definedName>
    <definedName name="삭12" localSheetId="44">#REF!</definedName>
    <definedName name="삭12" localSheetId="42">#REF!</definedName>
    <definedName name="삭12">#REF!</definedName>
    <definedName name="삭13" localSheetId="14">#REF!</definedName>
    <definedName name="삭13" localSheetId="4">#REF!</definedName>
    <definedName name="삭13" localSheetId="13">#REF!</definedName>
    <definedName name="삭13" localSheetId="28">#REF!</definedName>
    <definedName name="삭13" localSheetId="34">#REF!</definedName>
    <definedName name="삭13" localSheetId="35">#REF!</definedName>
    <definedName name="삭13" localSheetId="46">#REF!</definedName>
    <definedName name="삭13" localSheetId="40">#REF!</definedName>
    <definedName name="삭13" localSheetId="25">#REF!</definedName>
    <definedName name="삭13" localSheetId="26">#REF!</definedName>
    <definedName name="삭13" localSheetId="44">#REF!</definedName>
    <definedName name="삭13" localSheetId="42">#REF!</definedName>
    <definedName name="삭13">#REF!</definedName>
    <definedName name="삭14" localSheetId="14">#REF!</definedName>
    <definedName name="삭14" localSheetId="4">#REF!</definedName>
    <definedName name="삭14" localSheetId="13">#REF!</definedName>
    <definedName name="삭14" localSheetId="28">#REF!</definedName>
    <definedName name="삭14" localSheetId="34">#REF!</definedName>
    <definedName name="삭14" localSheetId="35">#REF!</definedName>
    <definedName name="삭14" localSheetId="46">#REF!</definedName>
    <definedName name="삭14" localSheetId="40">#REF!</definedName>
    <definedName name="삭14" localSheetId="25">#REF!</definedName>
    <definedName name="삭14" localSheetId="26">#REF!</definedName>
    <definedName name="삭14" localSheetId="44">#REF!</definedName>
    <definedName name="삭14" localSheetId="42">#REF!</definedName>
    <definedName name="삭14">#REF!</definedName>
    <definedName name="삭15" localSheetId="14">#REF!</definedName>
    <definedName name="삭15" localSheetId="4">#REF!</definedName>
    <definedName name="삭15" localSheetId="13">#REF!</definedName>
    <definedName name="삭15" localSheetId="28">#REF!</definedName>
    <definedName name="삭15" localSheetId="34">#REF!</definedName>
    <definedName name="삭15" localSheetId="35">#REF!</definedName>
    <definedName name="삭15" localSheetId="46">#REF!</definedName>
    <definedName name="삭15" localSheetId="40">#REF!</definedName>
    <definedName name="삭15" localSheetId="25">#REF!</definedName>
    <definedName name="삭15" localSheetId="26">#REF!</definedName>
    <definedName name="삭15" localSheetId="44">#REF!</definedName>
    <definedName name="삭15" localSheetId="42">#REF!</definedName>
    <definedName name="삭15">#REF!</definedName>
    <definedName name="삭2" localSheetId="14">#REF!</definedName>
    <definedName name="삭2" localSheetId="4">#REF!</definedName>
    <definedName name="삭2" localSheetId="13">#REF!</definedName>
    <definedName name="삭2" localSheetId="28">#REF!</definedName>
    <definedName name="삭2" localSheetId="34">#REF!</definedName>
    <definedName name="삭2" localSheetId="35">#REF!</definedName>
    <definedName name="삭2" localSheetId="46">#REF!</definedName>
    <definedName name="삭2" localSheetId="40">#REF!</definedName>
    <definedName name="삭2" localSheetId="25">#REF!</definedName>
    <definedName name="삭2" localSheetId="26">#REF!</definedName>
    <definedName name="삭2" localSheetId="44">#REF!</definedName>
    <definedName name="삭2" localSheetId="42">#REF!</definedName>
    <definedName name="삭2">#REF!</definedName>
    <definedName name="삭3" localSheetId="14">#REF!</definedName>
    <definedName name="삭3" localSheetId="4">#REF!</definedName>
    <definedName name="삭3" localSheetId="13">#REF!</definedName>
    <definedName name="삭3" localSheetId="28">#REF!</definedName>
    <definedName name="삭3" localSheetId="34">#REF!</definedName>
    <definedName name="삭3" localSheetId="35">#REF!</definedName>
    <definedName name="삭3" localSheetId="46">#REF!</definedName>
    <definedName name="삭3" localSheetId="40">#REF!</definedName>
    <definedName name="삭3" localSheetId="25">#REF!</definedName>
    <definedName name="삭3" localSheetId="26">#REF!</definedName>
    <definedName name="삭3" localSheetId="44">#REF!</definedName>
    <definedName name="삭3" localSheetId="42">#REF!</definedName>
    <definedName name="삭3">#REF!</definedName>
    <definedName name="삭4" localSheetId="14">#REF!</definedName>
    <definedName name="삭4" localSheetId="4">#REF!</definedName>
    <definedName name="삭4" localSheetId="13">#REF!</definedName>
    <definedName name="삭4" localSheetId="28">#REF!</definedName>
    <definedName name="삭4" localSheetId="34">#REF!</definedName>
    <definedName name="삭4" localSheetId="35">#REF!</definedName>
    <definedName name="삭4" localSheetId="46">#REF!</definedName>
    <definedName name="삭4" localSheetId="40">#REF!</definedName>
    <definedName name="삭4" localSheetId="25">#REF!</definedName>
    <definedName name="삭4" localSheetId="26">#REF!</definedName>
    <definedName name="삭4" localSheetId="44">#REF!</definedName>
    <definedName name="삭4" localSheetId="42">#REF!</definedName>
    <definedName name="삭4">#REF!</definedName>
    <definedName name="삭5" localSheetId="14">#REF!</definedName>
    <definedName name="삭5" localSheetId="4">#REF!</definedName>
    <definedName name="삭5" localSheetId="13">#REF!</definedName>
    <definedName name="삭5" localSheetId="28">#REF!</definedName>
    <definedName name="삭5" localSheetId="34">#REF!</definedName>
    <definedName name="삭5" localSheetId="35">#REF!</definedName>
    <definedName name="삭5" localSheetId="46">#REF!</definedName>
    <definedName name="삭5" localSheetId="40">#REF!</definedName>
    <definedName name="삭5" localSheetId="25">#REF!</definedName>
    <definedName name="삭5" localSheetId="26">#REF!</definedName>
    <definedName name="삭5" localSheetId="44">#REF!</definedName>
    <definedName name="삭5" localSheetId="42">#REF!</definedName>
    <definedName name="삭5">#REF!</definedName>
    <definedName name="삭6" localSheetId="14">#REF!</definedName>
    <definedName name="삭6" localSheetId="4">#REF!</definedName>
    <definedName name="삭6" localSheetId="13">#REF!</definedName>
    <definedName name="삭6" localSheetId="28">#REF!</definedName>
    <definedName name="삭6" localSheetId="34">#REF!</definedName>
    <definedName name="삭6" localSheetId="35">#REF!</definedName>
    <definedName name="삭6" localSheetId="46">#REF!</definedName>
    <definedName name="삭6" localSheetId="40">#REF!</definedName>
    <definedName name="삭6" localSheetId="25">#REF!</definedName>
    <definedName name="삭6" localSheetId="26">#REF!</definedName>
    <definedName name="삭6" localSheetId="44">#REF!</definedName>
    <definedName name="삭6" localSheetId="42">#REF!</definedName>
    <definedName name="삭6">#REF!</definedName>
    <definedName name="삭7" localSheetId="14">#REF!</definedName>
    <definedName name="삭7" localSheetId="4">#REF!</definedName>
    <definedName name="삭7" localSheetId="13">#REF!</definedName>
    <definedName name="삭7" localSheetId="28">#REF!</definedName>
    <definedName name="삭7" localSheetId="34">#REF!</definedName>
    <definedName name="삭7" localSheetId="35">#REF!</definedName>
    <definedName name="삭7" localSheetId="46">#REF!</definedName>
    <definedName name="삭7" localSheetId="40">#REF!</definedName>
    <definedName name="삭7" localSheetId="25">#REF!</definedName>
    <definedName name="삭7" localSheetId="26">#REF!</definedName>
    <definedName name="삭7" localSheetId="44">#REF!</definedName>
    <definedName name="삭7" localSheetId="42">#REF!</definedName>
    <definedName name="삭7">#REF!</definedName>
    <definedName name="삭8" localSheetId="14">#REF!</definedName>
    <definedName name="삭8" localSheetId="4">#REF!</definedName>
    <definedName name="삭8" localSheetId="13">#REF!</definedName>
    <definedName name="삭8" localSheetId="28">#REF!</definedName>
    <definedName name="삭8" localSheetId="34">#REF!</definedName>
    <definedName name="삭8" localSheetId="35">#REF!</definedName>
    <definedName name="삭8" localSheetId="46">#REF!</definedName>
    <definedName name="삭8" localSheetId="40">#REF!</definedName>
    <definedName name="삭8" localSheetId="25">#REF!</definedName>
    <definedName name="삭8" localSheetId="26">#REF!</definedName>
    <definedName name="삭8" localSheetId="44">#REF!</definedName>
    <definedName name="삭8" localSheetId="42">#REF!</definedName>
    <definedName name="삭8">#REF!</definedName>
    <definedName name="삭9" localSheetId="14">#REF!</definedName>
    <definedName name="삭9" localSheetId="4">#REF!</definedName>
    <definedName name="삭9" localSheetId="13">#REF!</definedName>
    <definedName name="삭9" localSheetId="28">#REF!</definedName>
    <definedName name="삭9" localSheetId="34">#REF!</definedName>
    <definedName name="삭9" localSheetId="35">#REF!</definedName>
    <definedName name="삭9" localSheetId="46">#REF!</definedName>
    <definedName name="삭9" localSheetId="40">#REF!</definedName>
    <definedName name="삭9" localSheetId="25">#REF!</definedName>
    <definedName name="삭9" localSheetId="26">#REF!</definedName>
    <definedName name="삭9" localSheetId="44">#REF!</definedName>
    <definedName name="삭9" localSheetId="42">#REF!</definedName>
    <definedName name="삭9">#REF!</definedName>
    <definedName name="삭제" localSheetId="14">#REF!</definedName>
    <definedName name="삭제" localSheetId="4">#REF!</definedName>
    <definedName name="삭제" localSheetId="13">#REF!</definedName>
    <definedName name="삭제" localSheetId="28">#REF!</definedName>
    <definedName name="삭제" localSheetId="34">#REF!</definedName>
    <definedName name="삭제" localSheetId="35">#REF!</definedName>
    <definedName name="삭제" localSheetId="46">#REF!</definedName>
    <definedName name="삭제" localSheetId="40">#REF!</definedName>
    <definedName name="삭제" localSheetId="25">#REF!</definedName>
    <definedName name="삭제" localSheetId="26">#REF!</definedName>
    <definedName name="삭제" localSheetId="44">#REF!</definedName>
    <definedName name="삭제" localSheetId="42">#REF!</definedName>
    <definedName name="삭제">#REF!</definedName>
    <definedName name="산___출___근___거" localSheetId="14">[9]수로단위수량!#REF!</definedName>
    <definedName name="산___출___근___거" localSheetId="4">[9]수로단위수량!#REF!</definedName>
    <definedName name="산___출___근___거" localSheetId="13">[9]수로단위수량!#REF!</definedName>
    <definedName name="산___출___근___거" localSheetId="28">[9]수로단위수량!#REF!</definedName>
    <definedName name="산___출___근___거" localSheetId="34">[9]수로단위수량!#REF!</definedName>
    <definedName name="산___출___근___거" localSheetId="35">[9]수로단위수량!#REF!</definedName>
    <definedName name="산___출___근___거" localSheetId="46">[9]수로단위수량!#REF!</definedName>
    <definedName name="산___출___근___거" localSheetId="40">[9]수로단위수량!#REF!</definedName>
    <definedName name="산___출___근___거" localSheetId="25">[10]수로단위수량!#REF!</definedName>
    <definedName name="산___출___근___거" localSheetId="26">[9]수로단위수량!#REF!</definedName>
    <definedName name="산___출___근___거" localSheetId="2">[10]수로단위수량!#REF!</definedName>
    <definedName name="산___출___근___거" localSheetId="44">[9]수로단위수량!#REF!</definedName>
    <definedName name="산___출___근___거" localSheetId="45">[9]수로단위수량!#REF!</definedName>
    <definedName name="산___출___근___거" localSheetId="50">[9]수로단위수량!#REF!</definedName>
    <definedName name="산___출___근___거" localSheetId="42">[9]수로단위수량!#REF!</definedName>
    <definedName name="산___출___근___거">[9]수로단위수량!#REF!</definedName>
    <definedName name="산돌깬" localSheetId="14">#REF!</definedName>
    <definedName name="산돌깬" localSheetId="4">#REF!</definedName>
    <definedName name="산돌깬" localSheetId="13">#REF!</definedName>
    <definedName name="산돌깬" localSheetId="35">#REF!</definedName>
    <definedName name="산돌깬" localSheetId="46">#REF!</definedName>
    <definedName name="산돌깬" localSheetId="40">#REF!</definedName>
    <definedName name="산돌깬" localSheetId="3">#REF!</definedName>
    <definedName name="산돌깬" localSheetId="12">#REF!</definedName>
    <definedName name="산돌깬" localSheetId="15">#REF!</definedName>
    <definedName name="산돌깬" localSheetId="25">#REF!</definedName>
    <definedName name="산돌깬" localSheetId="26">#REF!</definedName>
    <definedName name="산돌깬" localSheetId="44">#REF!</definedName>
    <definedName name="산돌깬" localSheetId="50">#REF!</definedName>
    <definedName name="산돌깬" localSheetId="43">#REF!</definedName>
    <definedName name="산돌깬" localSheetId="42">#REF!</definedName>
    <definedName name="산돌깬">#REF!</definedName>
    <definedName name="산돌야" localSheetId="14">#REF!</definedName>
    <definedName name="산돌야" localSheetId="4">#REF!</definedName>
    <definedName name="산돌야" localSheetId="13">#REF!</definedName>
    <definedName name="산돌야" localSheetId="35">#REF!</definedName>
    <definedName name="산돌야" localSheetId="46">#REF!</definedName>
    <definedName name="산돌야" localSheetId="40">#REF!</definedName>
    <definedName name="산돌야" localSheetId="3">#REF!</definedName>
    <definedName name="산돌야" localSheetId="12">#REF!</definedName>
    <definedName name="산돌야" localSheetId="15">#REF!</definedName>
    <definedName name="산돌야" localSheetId="25">#REF!</definedName>
    <definedName name="산돌야" localSheetId="26">#REF!</definedName>
    <definedName name="산돌야" localSheetId="44">#REF!</definedName>
    <definedName name="산돌야" localSheetId="43">#REF!</definedName>
    <definedName name="산돌야" localSheetId="42">#REF!</definedName>
    <definedName name="산돌야">#REF!</definedName>
    <definedName name="산돌야찰" localSheetId="14">#REF!</definedName>
    <definedName name="산돌야찰" localSheetId="4">#REF!</definedName>
    <definedName name="산돌야찰" localSheetId="13">#REF!</definedName>
    <definedName name="산돌야찰" localSheetId="34">#REF!</definedName>
    <definedName name="산돌야찰" localSheetId="35">#REF!</definedName>
    <definedName name="산돌야찰" localSheetId="46">#REF!</definedName>
    <definedName name="산돌야찰" localSheetId="40">#REF!</definedName>
    <definedName name="산돌야찰" localSheetId="3">#REF!</definedName>
    <definedName name="산돌야찰" localSheetId="12">#REF!</definedName>
    <definedName name="산돌야찰" localSheetId="15">#REF!</definedName>
    <definedName name="산돌야찰" localSheetId="25">#REF!</definedName>
    <definedName name="산돌야찰" localSheetId="26">#REF!</definedName>
    <definedName name="산돌야찰" localSheetId="44">#REF!</definedName>
    <definedName name="산돌야찰" localSheetId="43">#REF!</definedName>
    <definedName name="산돌야찰" localSheetId="42">#REF!</definedName>
    <definedName name="산돌야찰">#REF!</definedName>
    <definedName name="산마루측구" localSheetId="38">BlankMacro1</definedName>
    <definedName name="산마루측구" localSheetId="19">BlankMacro1</definedName>
    <definedName name="산마루측구" localSheetId="20">BlankMacro1</definedName>
    <definedName name="산마루측구" localSheetId="14">BlankMacro1</definedName>
    <definedName name="산마루측구" localSheetId="4">BlankMacro1</definedName>
    <definedName name="산마루측구" localSheetId="13">BlankMacro1</definedName>
    <definedName name="산마루측구" localSheetId="28">BlankMacro1</definedName>
    <definedName name="산마루측구" localSheetId="34">BlankMacro1</definedName>
    <definedName name="산마루측구" localSheetId="35">BlankMacro1</definedName>
    <definedName name="산마루측구" localSheetId="23">BlankMacro1</definedName>
    <definedName name="산마루측구" localSheetId="46">BlankMacro1</definedName>
    <definedName name="산마루측구" localSheetId="40">BlankMacro1</definedName>
    <definedName name="산마루측구" localSheetId="3">BlankMacro1</definedName>
    <definedName name="산마루측구" localSheetId="12">BlankMacro1</definedName>
    <definedName name="산마루측구" localSheetId="15">BlankMacro1</definedName>
    <definedName name="산마루측구" localSheetId="25">BlankMacro1</definedName>
    <definedName name="산마루측구" localSheetId="26">BlankMacro1</definedName>
    <definedName name="산마루측구" localSheetId="2">BlankMacro1</definedName>
    <definedName name="산마루측구" localSheetId="44">BlankMacro1</definedName>
    <definedName name="산마루측구" localSheetId="45">BlankMacro1</definedName>
    <definedName name="산마루측구" localSheetId="50">BlankMacro1</definedName>
    <definedName name="산마루측구" localSheetId="42">BlankMacro1</definedName>
    <definedName name="산마루측구">BlankMacro1</definedName>
    <definedName name="산바" localSheetId="14">#REF!</definedName>
    <definedName name="산바" localSheetId="4">#REF!</definedName>
    <definedName name="산바" localSheetId="13">#REF!</definedName>
    <definedName name="산바" localSheetId="35">#REF!</definedName>
    <definedName name="산바" localSheetId="46">#REF!</definedName>
    <definedName name="산바" localSheetId="40">#REF!</definedName>
    <definedName name="산바" localSheetId="3">#REF!</definedName>
    <definedName name="산바" localSheetId="12">#REF!</definedName>
    <definedName name="산바" localSheetId="15">#REF!</definedName>
    <definedName name="산바" localSheetId="25">#REF!</definedName>
    <definedName name="산바" localSheetId="26">#REF!</definedName>
    <definedName name="산바" localSheetId="44">#REF!</definedName>
    <definedName name="산바" localSheetId="50">#REF!</definedName>
    <definedName name="산바" localSheetId="43">#REF!</definedName>
    <definedName name="산바" localSheetId="42">#REF!</definedName>
    <definedName name="산바">#REF!</definedName>
    <definedName name="산비탈돌샇기1" localSheetId="14">#REF!</definedName>
    <definedName name="산비탈돌샇기1" localSheetId="4">#REF!</definedName>
    <definedName name="산비탈돌샇기1" localSheetId="13">#REF!</definedName>
    <definedName name="산비탈돌샇기1" localSheetId="34">#REF!</definedName>
    <definedName name="산비탈돌샇기1" localSheetId="35">#REF!</definedName>
    <definedName name="산비탈돌샇기1" localSheetId="46">#REF!</definedName>
    <definedName name="산비탈돌샇기1" localSheetId="40">#REF!</definedName>
    <definedName name="산비탈돌샇기1" localSheetId="3">#REF!</definedName>
    <definedName name="산비탈돌샇기1" localSheetId="12">#REF!</definedName>
    <definedName name="산비탈돌샇기1" localSheetId="15">#REF!</definedName>
    <definedName name="산비탈돌샇기1" localSheetId="25">#REF!</definedName>
    <definedName name="산비탈돌샇기1" localSheetId="26">#REF!</definedName>
    <definedName name="산비탈돌샇기1" localSheetId="44">#REF!</definedName>
    <definedName name="산비탈돌샇기1" localSheetId="43">#REF!</definedName>
    <definedName name="산비탈돌샇기1" localSheetId="42">#REF!</definedName>
    <definedName name="산비탈돌샇기1">#REF!</definedName>
    <definedName name="산비탈돌쌓기" localSheetId="14">#REF!</definedName>
    <definedName name="산비탈돌쌓기" localSheetId="4">#REF!</definedName>
    <definedName name="산비탈돌쌓기" localSheetId="13">#REF!</definedName>
    <definedName name="산비탈돌쌓기" localSheetId="34">#REF!</definedName>
    <definedName name="산비탈돌쌓기" localSheetId="35">#REF!</definedName>
    <definedName name="산비탈돌쌓기" localSheetId="46">#REF!</definedName>
    <definedName name="산비탈돌쌓기" localSheetId="40">#REF!</definedName>
    <definedName name="산비탈돌쌓기" localSheetId="3">#REF!</definedName>
    <definedName name="산비탈돌쌓기" localSheetId="12">#REF!</definedName>
    <definedName name="산비탈돌쌓기" localSheetId="15">#REF!</definedName>
    <definedName name="산비탈돌쌓기" localSheetId="25">#REF!</definedName>
    <definedName name="산비탈돌쌓기" localSheetId="26">#REF!</definedName>
    <definedName name="산비탈돌쌓기" localSheetId="44">#REF!</definedName>
    <definedName name="산비탈돌쌓기" localSheetId="43">#REF!</definedName>
    <definedName name="산비탈돌쌓기" localSheetId="42">#REF!</definedName>
    <definedName name="산비탈돌쌓기">#REF!</definedName>
    <definedName name="산비탈돌쌓기2" localSheetId="14">#REF!</definedName>
    <definedName name="산비탈돌쌓기2" localSheetId="4">#REF!</definedName>
    <definedName name="산비탈돌쌓기2" localSheetId="13">#REF!</definedName>
    <definedName name="산비탈돌쌓기2" localSheetId="34">#REF!</definedName>
    <definedName name="산비탈돌쌓기2" localSheetId="35">#REF!</definedName>
    <definedName name="산비탈돌쌓기2" localSheetId="46">#REF!</definedName>
    <definedName name="산비탈돌쌓기2" localSheetId="40">#REF!</definedName>
    <definedName name="산비탈돌쌓기2" localSheetId="3">#REF!</definedName>
    <definedName name="산비탈돌쌓기2" localSheetId="12">#REF!</definedName>
    <definedName name="산비탈돌쌓기2" localSheetId="15">#REF!</definedName>
    <definedName name="산비탈돌쌓기2" localSheetId="25">#REF!</definedName>
    <definedName name="산비탈돌쌓기2" localSheetId="26">#REF!</definedName>
    <definedName name="산비탈돌쌓기2" localSheetId="44">#REF!</definedName>
    <definedName name="산비탈돌쌓기2" localSheetId="43">#REF!</definedName>
    <definedName name="산비탈돌쌓기2" localSheetId="42">#REF!</definedName>
    <definedName name="산비탈돌쌓기2">#REF!</definedName>
    <definedName name="산비탈돌쌓기3" localSheetId="14">#REF!</definedName>
    <definedName name="산비탈돌쌓기3" localSheetId="4">#REF!</definedName>
    <definedName name="산비탈돌쌓기3" localSheetId="13">#REF!</definedName>
    <definedName name="산비탈돌쌓기3" localSheetId="34">#REF!</definedName>
    <definedName name="산비탈돌쌓기3" localSheetId="35">#REF!</definedName>
    <definedName name="산비탈돌쌓기3" localSheetId="46">#REF!</definedName>
    <definedName name="산비탈돌쌓기3" localSheetId="40">#REF!</definedName>
    <definedName name="산비탈돌쌓기3" localSheetId="3">#REF!</definedName>
    <definedName name="산비탈돌쌓기3" localSheetId="12">#REF!</definedName>
    <definedName name="산비탈돌쌓기3" localSheetId="15">#REF!</definedName>
    <definedName name="산비탈돌쌓기3" localSheetId="25">#REF!</definedName>
    <definedName name="산비탈돌쌓기3" localSheetId="26">#REF!</definedName>
    <definedName name="산비탈돌쌓기3" localSheetId="44">#REF!</definedName>
    <definedName name="산비탈돌쌓기3" localSheetId="43">#REF!</definedName>
    <definedName name="산비탈돌쌓기3" localSheetId="42">#REF!</definedName>
    <definedName name="산비탈돌쌓기3">#REF!</definedName>
    <definedName name="산비탈돌쌓기4" localSheetId="14">#REF!</definedName>
    <definedName name="산비탈돌쌓기4" localSheetId="4">#REF!</definedName>
    <definedName name="산비탈돌쌓기4" localSheetId="13">#REF!</definedName>
    <definedName name="산비탈돌쌓기4" localSheetId="34">#REF!</definedName>
    <definedName name="산비탈돌쌓기4" localSheetId="35">#REF!</definedName>
    <definedName name="산비탈돌쌓기4" localSheetId="46">#REF!</definedName>
    <definedName name="산비탈돌쌓기4" localSheetId="40">#REF!</definedName>
    <definedName name="산비탈돌쌓기4" localSheetId="3">#REF!</definedName>
    <definedName name="산비탈돌쌓기4" localSheetId="12">#REF!</definedName>
    <definedName name="산비탈돌쌓기4" localSheetId="15">#REF!</definedName>
    <definedName name="산비탈돌쌓기4" localSheetId="25">#REF!</definedName>
    <definedName name="산비탈돌쌓기4" localSheetId="26">#REF!</definedName>
    <definedName name="산비탈돌쌓기4" localSheetId="44">#REF!</definedName>
    <definedName name="산비탈돌쌓기4" localSheetId="43">#REF!</definedName>
    <definedName name="산비탈돌쌓기4" localSheetId="42">#REF!</definedName>
    <definedName name="산비탈돌쌓기4">#REF!</definedName>
    <definedName name="산재보험료" localSheetId="14">#REF!</definedName>
    <definedName name="산재보험료" localSheetId="4">#REF!</definedName>
    <definedName name="산재보험료" localSheetId="13">#REF!</definedName>
    <definedName name="산재보험료" localSheetId="28">#REF!</definedName>
    <definedName name="산재보험료" localSheetId="34">#REF!</definedName>
    <definedName name="산재보험료" localSheetId="35">#REF!</definedName>
    <definedName name="산재보험료" localSheetId="46">#REF!</definedName>
    <definedName name="산재보험료" localSheetId="40">#REF!</definedName>
    <definedName name="산재보험료" localSheetId="25">#REF!</definedName>
    <definedName name="산재보험료" localSheetId="26">#REF!</definedName>
    <definedName name="산재보험료" localSheetId="44">#REF!</definedName>
    <definedName name="산재보험료" localSheetId="42">#REF!</definedName>
    <definedName name="산재보험료">#REF!</definedName>
    <definedName name="산재보험료요율" localSheetId="14">#REF!</definedName>
    <definedName name="산재보험료요율" localSheetId="4">#REF!</definedName>
    <definedName name="산재보험료요율" localSheetId="13">#REF!</definedName>
    <definedName name="산재보험료요율" localSheetId="28">#REF!</definedName>
    <definedName name="산재보험료요율" localSheetId="34">#REF!</definedName>
    <definedName name="산재보험료요율" localSheetId="35">#REF!</definedName>
    <definedName name="산재보험료요율" localSheetId="46">#REF!</definedName>
    <definedName name="산재보험료요율" localSheetId="40">#REF!</definedName>
    <definedName name="산재보험료요율" localSheetId="25">#REF!</definedName>
    <definedName name="산재보험료요율" localSheetId="26">#REF!</definedName>
    <definedName name="산재보험료요율" localSheetId="44">#REF!</definedName>
    <definedName name="산재보험료요율" localSheetId="42">#REF!</definedName>
    <definedName name="산재보험료요율">#REF!</definedName>
    <definedName name="산재보험료요율_변경" localSheetId="14">#REF!</definedName>
    <definedName name="산재보험료요율_변경" localSheetId="4">#REF!</definedName>
    <definedName name="산재보험료요율_변경" localSheetId="13">#REF!</definedName>
    <definedName name="산재보험료요율_변경" localSheetId="28">#REF!</definedName>
    <definedName name="산재보험료요율_변경" localSheetId="34">#REF!</definedName>
    <definedName name="산재보험료요율_변경" localSheetId="35">#REF!</definedName>
    <definedName name="산재보험료요율_변경" localSheetId="46">#REF!</definedName>
    <definedName name="산재보험료요율_변경" localSheetId="40">#REF!</definedName>
    <definedName name="산재보험료요율_변경" localSheetId="25">#REF!</definedName>
    <definedName name="산재보험료요율_변경" localSheetId="26">#REF!</definedName>
    <definedName name="산재보험료요율_변경" localSheetId="44">#REF!</definedName>
    <definedName name="산재보험료요율_변경" localSheetId="42">#REF!</definedName>
    <definedName name="산재보험료요율_변경">#REF!</definedName>
    <definedName name="산지흙" localSheetId="38">'[98]5흙막이'!$A$138</definedName>
    <definedName name="산지흙" localSheetId="28">'[100]5흙막이'!$A$138</definedName>
    <definedName name="산지흙" localSheetId="25">'[98]5흙막이'!$A$138</definedName>
    <definedName name="산지흙" localSheetId="2">'[98]5흙막이'!$A$138</definedName>
    <definedName name="산지흙" localSheetId="0">'[98]5흙막이'!$A$138</definedName>
    <definedName name="산지흙">'[100]5흙막이'!$A$138</definedName>
    <definedName name="산철쭉" localSheetId="14">#REF!</definedName>
    <definedName name="산철쭉" localSheetId="4">#REF!</definedName>
    <definedName name="산철쭉" localSheetId="13">#REF!</definedName>
    <definedName name="산철쭉" localSheetId="28">#REF!</definedName>
    <definedName name="산철쭉" localSheetId="34">#REF!</definedName>
    <definedName name="산철쭉" localSheetId="35">#REF!</definedName>
    <definedName name="산철쭉" localSheetId="46">#REF!</definedName>
    <definedName name="산철쭉" localSheetId="40">#REF!</definedName>
    <definedName name="산철쭉" localSheetId="25">#REF!</definedName>
    <definedName name="산철쭉" localSheetId="26">#REF!</definedName>
    <definedName name="산철쭉" localSheetId="44">#REF!</definedName>
    <definedName name="산철쭉" localSheetId="50">#REF!</definedName>
    <definedName name="산철쭉" localSheetId="42">#REF!</definedName>
    <definedName name="산철쭉">#REF!</definedName>
    <definedName name="상부" localSheetId="14">'[19]토사(PE)'!#REF!</definedName>
    <definedName name="상부" localSheetId="4">'[19]토사(PE)'!#REF!</definedName>
    <definedName name="상부" localSheetId="13">'[19]토사(PE)'!#REF!</definedName>
    <definedName name="상부" localSheetId="28">'[19]토사(PE)'!#REF!</definedName>
    <definedName name="상부" localSheetId="34">'[19]토사(PE)'!#REF!</definedName>
    <definedName name="상부" localSheetId="35">'[19]토사(PE)'!#REF!</definedName>
    <definedName name="상부" localSheetId="46">'[19]토사(PE)'!#REF!</definedName>
    <definedName name="상부" localSheetId="40">'[19]토사(PE)'!#REF!</definedName>
    <definedName name="상부" localSheetId="25">'[81]토사(PE)'!#REF!</definedName>
    <definedName name="상부" localSheetId="26">'[19]토사(PE)'!#REF!</definedName>
    <definedName name="상부" localSheetId="2">'[81]토사(PE)'!#REF!</definedName>
    <definedName name="상부" localSheetId="44">'[19]토사(PE)'!#REF!</definedName>
    <definedName name="상부" localSheetId="45">'[19]토사(PE)'!#REF!</definedName>
    <definedName name="상부" localSheetId="50">'[19]토사(PE)'!#REF!</definedName>
    <definedName name="상부" localSheetId="43">'[19]토사(PE)'!#REF!</definedName>
    <definedName name="상부" localSheetId="42">'[19]토사(PE)'!#REF!</definedName>
    <definedName name="상부">'[19]토사(PE)'!#REF!</definedName>
    <definedName name="상부공최종" localSheetId="4">'[38]#REF'!#REF!</definedName>
    <definedName name="상부공최종" localSheetId="13">'[38]#REF'!#REF!</definedName>
    <definedName name="상부공최종" localSheetId="28">'[43]#REF'!#REF!</definedName>
    <definedName name="상부공최종" localSheetId="34">'[43]#REF'!#REF!</definedName>
    <definedName name="상부공최종" localSheetId="35">'[43]#REF'!#REF!</definedName>
    <definedName name="상부공최종" localSheetId="46">'[43]#REF'!#REF!</definedName>
    <definedName name="상부공최종" localSheetId="40">'[38]#REF'!#REF!</definedName>
    <definedName name="상부공최종" localSheetId="26">'[84]#REF'!#REF!</definedName>
    <definedName name="상부공최종" localSheetId="44">'[43]#REF'!#REF!</definedName>
    <definedName name="상부공최종" localSheetId="42">'[43]#REF'!#REF!</definedName>
    <definedName name="상부공최종">'[38]#REF'!#REF!</definedName>
    <definedName name="상부슬라브" localSheetId="14">#REF!</definedName>
    <definedName name="상부슬라브" localSheetId="4">#REF!</definedName>
    <definedName name="상부슬라브" localSheetId="13">#REF!</definedName>
    <definedName name="상부슬라브" localSheetId="35">#REF!</definedName>
    <definedName name="상부슬라브" localSheetId="46">#REF!</definedName>
    <definedName name="상부슬라브" localSheetId="40">#REF!</definedName>
    <definedName name="상부슬라브" localSheetId="3">#REF!</definedName>
    <definedName name="상부슬라브" localSheetId="12">#REF!</definedName>
    <definedName name="상부슬라브" localSheetId="15">#REF!</definedName>
    <definedName name="상부슬라브" localSheetId="25">#REF!</definedName>
    <definedName name="상부슬라브" localSheetId="26">#REF!</definedName>
    <definedName name="상부슬라브" localSheetId="44">#REF!</definedName>
    <definedName name="상부슬라브" localSheetId="50">#REF!</definedName>
    <definedName name="상부슬라브" localSheetId="42">#REF!</definedName>
    <definedName name="상부슬라브">#REF!</definedName>
    <definedName name="상환금액" localSheetId="4">[5]법면블럭!#REF!</definedName>
    <definedName name="상환금액" localSheetId="13">[5]법면블럭!#REF!</definedName>
    <definedName name="상환금액" localSheetId="28">#REF!</definedName>
    <definedName name="상환금액" localSheetId="34">#REF!</definedName>
    <definedName name="상환금액" localSheetId="35">#REF!</definedName>
    <definedName name="상환금액" localSheetId="46">#REF!</definedName>
    <definedName name="상환금액" localSheetId="40">#REF!</definedName>
    <definedName name="상환금액" localSheetId="25">#REF!</definedName>
    <definedName name="상환금액" localSheetId="26">#REF!</definedName>
    <definedName name="상환금액" localSheetId="44">#REF!</definedName>
    <definedName name="상환금액" localSheetId="42">#REF!</definedName>
    <definedName name="상환금액">#REF!</definedName>
    <definedName name="새">#N/A</definedName>
    <definedName name="새심기" localSheetId="14">#REF!</definedName>
    <definedName name="새심기" localSheetId="4">#REF!</definedName>
    <definedName name="새심기" localSheetId="13">#REF!</definedName>
    <definedName name="새심기" localSheetId="34">#REF!</definedName>
    <definedName name="새심기" localSheetId="35">#REF!</definedName>
    <definedName name="새심기" localSheetId="46">#REF!</definedName>
    <definedName name="새심기" localSheetId="40">#REF!</definedName>
    <definedName name="새심기" localSheetId="3">#REF!</definedName>
    <definedName name="새심기" localSheetId="12">#REF!</definedName>
    <definedName name="새심기" localSheetId="15">#REF!</definedName>
    <definedName name="새심기" localSheetId="25">#REF!</definedName>
    <definedName name="새심기" localSheetId="26">#REF!</definedName>
    <definedName name="새심기" localSheetId="44">#REF!</definedName>
    <definedName name="새심기" localSheetId="50">#REF!</definedName>
    <definedName name="새심기" localSheetId="43">#REF!</definedName>
    <definedName name="새심기" localSheetId="42">#REF!</definedName>
    <definedName name="새심기">#REF!</definedName>
    <definedName name="새조공" localSheetId="14">#REF!</definedName>
    <definedName name="새조공" localSheetId="4">#REF!</definedName>
    <definedName name="새조공" localSheetId="13">#REF!</definedName>
    <definedName name="새조공" localSheetId="34">#REF!</definedName>
    <definedName name="새조공" localSheetId="35">#REF!</definedName>
    <definedName name="새조공" localSheetId="46">#REF!</definedName>
    <definedName name="새조공" localSheetId="40">#REF!</definedName>
    <definedName name="새조공" localSheetId="3">#REF!</definedName>
    <definedName name="새조공" localSheetId="12">#REF!</definedName>
    <definedName name="새조공" localSheetId="15">#REF!</definedName>
    <definedName name="새조공" localSheetId="25">#REF!</definedName>
    <definedName name="새조공" localSheetId="26">#REF!</definedName>
    <definedName name="새조공" localSheetId="44">#REF!</definedName>
    <definedName name="새조공" localSheetId="43">#REF!</definedName>
    <definedName name="새조공" localSheetId="42">#REF!</definedName>
    <definedName name="새조공">#REF!</definedName>
    <definedName name="석" localSheetId="14">[38]흄관기초!#REF!</definedName>
    <definedName name="석" localSheetId="4">[35]흄관기초!#REF!</definedName>
    <definedName name="석" localSheetId="13">[35]흄관기초!#REF!</definedName>
    <definedName name="석" localSheetId="28">[38]흄관기초!#REF!</definedName>
    <definedName name="석" localSheetId="34">[38]흄관기초!#REF!</definedName>
    <definedName name="석" localSheetId="35">[38]흄관기초!#REF!</definedName>
    <definedName name="석" localSheetId="46">[38]흄관기초!#REF!</definedName>
    <definedName name="석" localSheetId="40">[35]흄관기초!#REF!</definedName>
    <definedName name="석" localSheetId="25">[39]흄관기초!#REF!</definedName>
    <definedName name="석" localSheetId="26">[25]흄관기초!#REF!</definedName>
    <definedName name="석" localSheetId="2">[39]흄관기초!#REF!</definedName>
    <definedName name="석" localSheetId="44">[38]흄관기초!#REF!</definedName>
    <definedName name="석" localSheetId="45">[38]흄관기초!#REF!</definedName>
    <definedName name="석" localSheetId="50">[38]흄관기초!#REF!</definedName>
    <definedName name="석" localSheetId="43">[38]흄관기초!#REF!</definedName>
    <definedName name="석" localSheetId="42">[38]흄관기초!#REF!</definedName>
    <definedName name="석">[35]흄관기초!#REF!</definedName>
    <definedName name="석축" localSheetId="14">#REF!</definedName>
    <definedName name="석축" localSheetId="4">#REF!</definedName>
    <definedName name="석축" localSheetId="13">#REF!</definedName>
    <definedName name="석축" localSheetId="34">#REF!</definedName>
    <definedName name="석축" localSheetId="35">#REF!</definedName>
    <definedName name="석축" localSheetId="46">#REF!</definedName>
    <definedName name="석축" localSheetId="40">#REF!</definedName>
    <definedName name="석축" localSheetId="25">#REF!</definedName>
    <definedName name="석축" localSheetId="26">#REF!</definedName>
    <definedName name="석축" localSheetId="44">#REF!</definedName>
    <definedName name="석축" localSheetId="50">#REF!</definedName>
    <definedName name="석축" localSheetId="43">#REF!</definedName>
    <definedName name="석축" localSheetId="42">#REF!</definedName>
    <definedName name="석축">#REF!</definedName>
    <definedName name="석축공수량산출" localSheetId="14">#REF!</definedName>
    <definedName name="석축공수량산출" localSheetId="4">#REF!</definedName>
    <definedName name="석축공수량산출" localSheetId="13">#REF!</definedName>
    <definedName name="석축공수량산출" localSheetId="34">#REF!</definedName>
    <definedName name="석축공수량산출" localSheetId="35">#REF!</definedName>
    <definedName name="석축공수량산출" localSheetId="46">#REF!</definedName>
    <definedName name="석축공수량산출" localSheetId="40">#REF!</definedName>
    <definedName name="석축공수량산출" localSheetId="25">#REF!</definedName>
    <definedName name="석축공수량산출" localSheetId="26">#REF!</definedName>
    <definedName name="석축공수량산출" localSheetId="44">#REF!</definedName>
    <definedName name="석축공수량산출" localSheetId="43">#REF!</definedName>
    <definedName name="석축공수량산출" localSheetId="42">#REF!</definedName>
    <definedName name="석축공수량산출">#REF!</definedName>
    <definedName name="선___반___공" localSheetId="14">[71]노임단가!#REF!</definedName>
    <definedName name="선___반___공" localSheetId="4">[68]노임단가!#REF!</definedName>
    <definedName name="선___반___공" localSheetId="13">[68]노임단가!#REF!</definedName>
    <definedName name="선___반___공" localSheetId="28">[71]노임단가!#REF!</definedName>
    <definedName name="선___반___공" localSheetId="34">[71]노임단가!#REF!</definedName>
    <definedName name="선___반___공" localSheetId="35">[71]노임단가!#REF!</definedName>
    <definedName name="선___반___공" localSheetId="46">[71]노임단가!#REF!</definedName>
    <definedName name="선___반___공" localSheetId="40">[68]노임단가!#REF!</definedName>
    <definedName name="선___반___공" localSheetId="25">[72]노임단가!#REF!</definedName>
    <definedName name="선___반___공" localSheetId="26">[73]노임단가!#REF!</definedName>
    <definedName name="선___반___공" localSheetId="2">[72]노임단가!#REF!</definedName>
    <definedName name="선___반___공" localSheetId="44">[71]노임단가!#REF!</definedName>
    <definedName name="선___반___공" localSheetId="45">[71]노임단가!#REF!</definedName>
    <definedName name="선___반___공" localSheetId="50">[71]노임단가!#REF!</definedName>
    <definedName name="선___반___공" localSheetId="42">[71]노임단가!#REF!</definedName>
    <definedName name="선___반___공">[68]노임단가!#REF!</definedName>
    <definedName name="설계" localSheetId="38" hidden="1">{#N/A,#N/A,FALSE,"전력간선"}</definedName>
    <definedName name="설계" localSheetId="14" hidden="1">{#N/A,#N/A,FALSE,"전력간선"}</definedName>
    <definedName name="설계" localSheetId="4" hidden="1">{#N/A,#N/A,FALSE,"전력간선"}</definedName>
    <definedName name="설계" localSheetId="13" hidden="1">{#N/A,#N/A,FALSE,"전력간선"}</definedName>
    <definedName name="설계" localSheetId="28" hidden="1">{#N/A,#N/A,FALSE,"전력간선"}</definedName>
    <definedName name="설계" localSheetId="34" hidden="1">{#N/A,#N/A,FALSE,"전력간선"}</definedName>
    <definedName name="설계" localSheetId="35" hidden="1">{#N/A,#N/A,FALSE,"전력간선"}</definedName>
    <definedName name="설계" localSheetId="25" hidden="1">{#N/A,#N/A,FALSE,"전력간선"}</definedName>
    <definedName name="설계" localSheetId="41" hidden="1">{#N/A,#N/A,FALSE,"전력간선"}</definedName>
    <definedName name="설계" localSheetId="26" hidden="1">{#N/A,#N/A,FALSE,"전력간선"}</definedName>
    <definedName name="설계" localSheetId="45" hidden="1">{#N/A,#N/A,FALSE,"전력간선"}</definedName>
    <definedName name="설계" localSheetId="50" hidden="1">{#N/A,#N/A,FALSE,"전력간선"}</definedName>
    <definedName name="설계" localSheetId="29" hidden="1">{#N/A,#N/A,FALSE,"전력간선"}</definedName>
    <definedName name="설계" localSheetId="42" hidden="1">{#N/A,#N/A,FALSE,"전력간선"}</definedName>
    <definedName name="설계" hidden="1">{#N/A,#N/A,FALSE,"전력간선"}</definedName>
    <definedName name="설계단면력요약.SAP90Work" localSheetId="4">'[32]돌 적용인자표'!설계단면력요약.SAP90Work</definedName>
    <definedName name="설계단면력요약.SAP90Work" localSheetId="13">'[32]돌 적용인자표'!설계단면력요약.SAP90Work</definedName>
    <definedName name="설계단면력요약.SAP90Work" localSheetId="26">'[33]돌 적용인자표'!설계단면력요약.SAP90Work</definedName>
    <definedName name="설계단면력요약.SAP90Work" localSheetId="45">'[32]돌 적용인자표'!설계단면력요약.SAP90Work</definedName>
    <definedName name="설계단면력요약.SAP90Work">'[32]돌 적용인자표'!설계단면력요약.SAP90Work</definedName>
    <definedName name="설계설명서2" localSheetId="38" hidden="1">{#N/A,#N/A,FALSE,"전력간선"}</definedName>
    <definedName name="설계설명서2" localSheetId="14" hidden="1">{#N/A,#N/A,FALSE,"전력간선"}</definedName>
    <definedName name="설계설명서2" localSheetId="4" hidden="1">{#N/A,#N/A,FALSE,"전력간선"}</definedName>
    <definedName name="설계설명서2" localSheetId="13" hidden="1">{#N/A,#N/A,FALSE,"전력간선"}</definedName>
    <definedName name="설계설명서2" localSheetId="28" hidden="1">{#N/A,#N/A,FALSE,"전력간선"}</definedName>
    <definedName name="설계설명서2" localSheetId="34" hidden="1">{#N/A,#N/A,FALSE,"전력간선"}</definedName>
    <definedName name="설계설명서2" localSheetId="35" hidden="1">{#N/A,#N/A,FALSE,"전력간선"}</definedName>
    <definedName name="설계설명서2" localSheetId="25" hidden="1">{#N/A,#N/A,FALSE,"전력간선"}</definedName>
    <definedName name="설계설명서2" localSheetId="41" hidden="1">{#N/A,#N/A,FALSE,"전력간선"}</definedName>
    <definedName name="설계설명서2" localSheetId="26" hidden="1">{#N/A,#N/A,FALSE,"전력간선"}</definedName>
    <definedName name="설계설명서2" localSheetId="45" hidden="1">{#N/A,#N/A,FALSE,"전력간선"}</definedName>
    <definedName name="설계설명서2" localSheetId="50" hidden="1">{#N/A,#N/A,FALSE,"전력간선"}</definedName>
    <definedName name="설계설명서2" localSheetId="29" hidden="1">{#N/A,#N/A,FALSE,"전력간선"}</definedName>
    <definedName name="설계설명서2" localSheetId="42" hidden="1">{#N/A,#N/A,FALSE,"전력간선"}</definedName>
    <definedName name="설계설명서2" hidden="1">{#N/A,#N/A,FALSE,"전력간선"}</definedName>
    <definedName name="설계설명서3" localSheetId="38" hidden="1">{#N/A,#N/A,FALSE,"전력간선"}</definedName>
    <definedName name="설계설명서3" localSheetId="14" hidden="1">{#N/A,#N/A,FALSE,"전력간선"}</definedName>
    <definedName name="설계설명서3" localSheetId="4" hidden="1">{#N/A,#N/A,FALSE,"전력간선"}</definedName>
    <definedName name="설계설명서3" localSheetId="13" hidden="1">{#N/A,#N/A,FALSE,"전력간선"}</definedName>
    <definedName name="설계설명서3" localSheetId="28" hidden="1">{#N/A,#N/A,FALSE,"전력간선"}</definedName>
    <definedName name="설계설명서3" localSheetId="34" hidden="1">{#N/A,#N/A,FALSE,"전력간선"}</definedName>
    <definedName name="설계설명서3" localSheetId="35" hidden="1">{#N/A,#N/A,FALSE,"전력간선"}</definedName>
    <definedName name="설계설명서3" localSheetId="25" hidden="1">{#N/A,#N/A,FALSE,"전력간선"}</definedName>
    <definedName name="설계설명서3" localSheetId="41" hidden="1">{#N/A,#N/A,FALSE,"전력간선"}</definedName>
    <definedName name="설계설명서3" localSheetId="26" hidden="1">{#N/A,#N/A,FALSE,"전력간선"}</definedName>
    <definedName name="설계설명서3" localSheetId="45" hidden="1">{#N/A,#N/A,FALSE,"전력간선"}</definedName>
    <definedName name="설계설명서3" localSheetId="50" hidden="1">{#N/A,#N/A,FALSE,"전력간선"}</definedName>
    <definedName name="설계설명서3" localSheetId="29" hidden="1">{#N/A,#N/A,FALSE,"전력간선"}</definedName>
    <definedName name="설계설명서3" localSheetId="42" hidden="1">{#N/A,#N/A,FALSE,"전력간선"}</definedName>
    <definedName name="설계설명서3" hidden="1">{#N/A,#N/A,FALSE,"전력간선"}</definedName>
    <definedName name="설계설명서4" localSheetId="38" hidden="1">{#N/A,#N/A,FALSE,"전력간선"}</definedName>
    <definedName name="설계설명서4" localSheetId="14" hidden="1">{#N/A,#N/A,FALSE,"전력간선"}</definedName>
    <definedName name="설계설명서4" localSheetId="4" hidden="1">{#N/A,#N/A,FALSE,"전력간선"}</definedName>
    <definedName name="설계설명서4" localSheetId="13" hidden="1">{#N/A,#N/A,FALSE,"전력간선"}</definedName>
    <definedName name="설계설명서4" localSheetId="28" hidden="1">{#N/A,#N/A,FALSE,"전력간선"}</definedName>
    <definedName name="설계설명서4" localSheetId="34" hidden="1">{#N/A,#N/A,FALSE,"전력간선"}</definedName>
    <definedName name="설계설명서4" localSheetId="35" hidden="1">{#N/A,#N/A,FALSE,"전력간선"}</definedName>
    <definedName name="설계설명서4" localSheetId="25" hidden="1">{#N/A,#N/A,FALSE,"전력간선"}</definedName>
    <definedName name="설계설명서4" localSheetId="41" hidden="1">{#N/A,#N/A,FALSE,"전력간선"}</definedName>
    <definedName name="설계설명서4" localSheetId="26" hidden="1">{#N/A,#N/A,FALSE,"전력간선"}</definedName>
    <definedName name="설계설명서4" localSheetId="45" hidden="1">{#N/A,#N/A,FALSE,"전력간선"}</definedName>
    <definedName name="설계설명서4" localSheetId="50" hidden="1">{#N/A,#N/A,FALSE,"전력간선"}</definedName>
    <definedName name="설계설명서4" localSheetId="29" hidden="1">{#N/A,#N/A,FALSE,"전력간선"}</definedName>
    <definedName name="설계설명서4" localSheetId="42" hidden="1">{#N/A,#N/A,FALSE,"전력간선"}</definedName>
    <definedName name="설계설명서4" hidden="1">{#N/A,#N/A,FALSE,"전력간선"}</definedName>
    <definedName name="설비기초일위" localSheetId="14">#REF!</definedName>
    <definedName name="설비기초일위" localSheetId="4">#REF!</definedName>
    <definedName name="설비기초일위" localSheetId="13">#REF!</definedName>
    <definedName name="설비기초일위" localSheetId="28">#REF!</definedName>
    <definedName name="설비기초일위" localSheetId="34">#REF!</definedName>
    <definedName name="설비기초일위" localSheetId="35">#REF!</definedName>
    <definedName name="설비기초일위" localSheetId="46">#REF!</definedName>
    <definedName name="설비기초일위" localSheetId="40">#REF!</definedName>
    <definedName name="설비기초일위" localSheetId="25">#REF!</definedName>
    <definedName name="설비기초일위" localSheetId="26">#REF!</definedName>
    <definedName name="설비기초일위" localSheetId="44">#REF!</definedName>
    <definedName name="설비기초일위" localSheetId="50">#REF!</definedName>
    <definedName name="설비기초일위" localSheetId="42">#REF!</definedName>
    <definedName name="설비기초일위">#REF!</definedName>
    <definedName name="설치" localSheetId="14">[9]수로단위수량!#REF!</definedName>
    <definedName name="설치" localSheetId="4">[9]수로단위수량!#REF!</definedName>
    <definedName name="설치" localSheetId="13">[9]수로단위수량!#REF!</definedName>
    <definedName name="설치" localSheetId="28">[9]수로단위수량!#REF!</definedName>
    <definedName name="설치" localSheetId="34">[9]수로단위수량!#REF!</definedName>
    <definedName name="설치" localSheetId="35">[9]수로단위수량!#REF!</definedName>
    <definedName name="설치" localSheetId="46">[9]수로단위수량!#REF!</definedName>
    <definedName name="설치" localSheetId="40">[9]수로단위수량!#REF!</definedName>
    <definedName name="설치" localSheetId="25">[10]수로단위수량!#REF!</definedName>
    <definedName name="설치" localSheetId="26">[9]수로단위수량!#REF!</definedName>
    <definedName name="설치" localSheetId="2">[10]수로단위수량!#REF!</definedName>
    <definedName name="설치" localSheetId="44">[9]수로단위수량!#REF!</definedName>
    <definedName name="설치" localSheetId="45">[9]수로단위수량!#REF!</definedName>
    <definedName name="설치" localSheetId="42">[9]수로단위수량!#REF!</definedName>
    <definedName name="설치">[9]수로단위수량!#REF!</definedName>
    <definedName name="성토" localSheetId="14">#REF!</definedName>
    <definedName name="성토" localSheetId="4">#REF!</definedName>
    <definedName name="성토" localSheetId="13">#REF!</definedName>
    <definedName name="성토" localSheetId="28">#REF!</definedName>
    <definedName name="성토" localSheetId="34">#REF!</definedName>
    <definedName name="성토" localSheetId="35">#REF!</definedName>
    <definedName name="성토" localSheetId="46">#REF!</definedName>
    <definedName name="성토" localSheetId="40">#REF!</definedName>
    <definedName name="성토" localSheetId="25">#REF!</definedName>
    <definedName name="성토" localSheetId="26">#REF!</definedName>
    <definedName name="성토" localSheetId="44">#REF!</definedName>
    <definedName name="성토" localSheetId="50">#REF!</definedName>
    <definedName name="성토" localSheetId="43">#REF!</definedName>
    <definedName name="성토" localSheetId="42">#REF!</definedName>
    <definedName name="성토">#REF!</definedName>
    <definedName name="세금" localSheetId="4">[5]법면블럭!#REF!</definedName>
    <definedName name="세금" localSheetId="13">[5]법면블럭!#REF!</definedName>
    <definedName name="세금" localSheetId="28">#REF!</definedName>
    <definedName name="세금" localSheetId="34">#REF!</definedName>
    <definedName name="세금" localSheetId="35">#REF!</definedName>
    <definedName name="세금" localSheetId="46">#REF!</definedName>
    <definedName name="세금" localSheetId="40">#REF!</definedName>
    <definedName name="세금" localSheetId="25">#REF!</definedName>
    <definedName name="세금" localSheetId="26">#REF!</definedName>
    <definedName name="세금" localSheetId="44">#REF!</definedName>
    <definedName name="세금" localSheetId="50">#REF!</definedName>
    <definedName name="세금" localSheetId="42">#REF!</definedName>
    <definedName name="세금">#REF!</definedName>
    <definedName name="셧터공" localSheetId="14">[71]노임단가!#REF!</definedName>
    <definedName name="셧터공" localSheetId="4">[68]노임단가!#REF!</definedName>
    <definedName name="셧터공" localSheetId="13">[68]노임단가!#REF!</definedName>
    <definedName name="셧터공" localSheetId="28">[71]노임단가!#REF!</definedName>
    <definedName name="셧터공" localSheetId="34">[71]노임단가!#REF!</definedName>
    <definedName name="셧터공" localSheetId="35">[71]노임단가!#REF!</definedName>
    <definedName name="셧터공" localSheetId="46">[71]노임단가!#REF!</definedName>
    <definedName name="셧터공" localSheetId="40">[68]노임단가!#REF!</definedName>
    <definedName name="셧터공" localSheetId="25">[72]노임단가!#REF!</definedName>
    <definedName name="셧터공" localSheetId="26">[73]노임단가!#REF!</definedName>
    <definedName name="셧터공" localSheetId="2">[72]노임단가!#REF!</definedName>
    <definedName name="셧터공" localSheetId="44">[71]노임단가!#REF!</definedName>
    <definedName name="셧터공" localSheetId="45">[71]노임단가!#REF!</definedName>
    <definedName name="셧터공" localSheetId="50">[71]노임단가!#REF!</definedName>
    <definedName name="셧터공" localSheetId="42">[71]노임단가!#REF!</definedName>
    <definedName name="셧터공">[68]노임단가!#REF!</definedName>
    <definedName name="소계" localSheetId="14">#REF!</definedName>
    <definedName name="소계" localSheetId="4">#REF!</definedName>
    <definedName name="소계" localSheetId="13">#REF!</definedName>
    <definedName name="소계" localSheetId="28">#REF!</definedName>
    <definedName name="소계" localSheetId="34">#REF!</definedName>
    <definedName name="소계" localSheetId="35">#REF!</definedName>
    <definedName name="소계" localSheetId="46">#REF!</definedName>
    <definedName name="소계" localSheetId="40">#REF!</definedName>
    <definedName name="소계" localSheetId="25">#REF!</definedName>
    <definedName name="소계" localSheetId="26">#REF!</definedName>
    <definedName name="소계" localSheetId="44">#REF!</definedName>
    <definedName name="소계" localSheetId="50">#REF!</definedName>
    <definedName name="소계" localSheetId="42">#REF!</definedName>
    <definedName name="소계">#REF!</definedName>
    <definedName name="소나무" localSheetId="14">#REF!</definedName>
    <definedName name="소나무" localSheetId="4">#REF!</definedName>
    <definedName name="소나무" localSheetId="13">#REF!</definedName>
    <definedName name="소나무" localSheetId="28">#REF!</definedName>
    <definedName name="소나무" localSheetId="34">#REF!</definedName>
    <definedName name="소나무" localSheetId="35">#REF!</definedName>
    <definedName name="소나무" localSheetId="46">#REF!</definedName>
    <definedName name="소나무" localSheetId="40">#REF!</definedName>
    <definedName name="소나무" localSheetId="25">#REF!</definedName>
    <definedName name="소나무" localSheetId="26">#REF!</definedName>
    <definedName name="소나무" localSheetId="44">#REF!</definedName>
    <definedName name="소나무" localSheetId="42">#REF!</definedName>
    <definedName name="소나무">#REF!</definedName>
    <definedName name="속" localSheetId="14">#REF!</definedName>
    <definedName name="속" localSheetId="4">#REF!</definedName>
    <definedName name="속" localSheetId="13">#REF!</definedName>
    <definedName name="속" localSheetId="35">#REF!</definedName>
    <definedName name="속" localSheetId="46">#REF!</definedName>
    <definedName name="속" localSheetId="40">#REF!</definedName>
    <definedName name="속" localSheetId="3">#REF!</definedName>
    <definedName name="속" localSheetId="12">#REF!</definedName>
    <definedName name="속" localSheetId="15">#REF!</definedName>
    <definedName name="속" localSheetId="25">#REF!</definedName>
    <definedName name="속" localSheetId="26">#REF!</definedName>
    <definedName name="속" localSheetId="44">#REF!</definedName>
    <definedName name="속" localSheetId="43">#REF!</definedName>
    <definedName name="속" localSheetId="42">#REF!</definedName>
    <definedName name="속">#REF!</definedName>
    <definedName name="속도랑내기" localSheetId="14">#REF!</definedName>
    <definedName name="속도랑내기" localSheetId="4">#REF!</definedName>
    <definedName name="속도랑내기" localSheetId="13">#REF!</definedName>
    <definedName name="속도랑내기" localSheetId="34">#REF!</definedName>
    <definedName name="속도랑내기" localSheetId="35">#REF!</definedName>
    <definedName name="속도랑내기" localSheetId="46">#REF!</definedName>
    <definedName name="속도랑내기" localSheetId="40">#REF!</definedName>
    <definedName name="속도랑내기" localSheetId="3">#REF!</definedName>
    <definedName name="속도랑내기" localSheetId="12">#REF!</definedName>
    <definedName name="속도랑내기" localSheetId="15">#REF!</definedName>
    <definedName name="속도랑내기" localSheetId="25">#REF!</definedName>
    <definedName name="속도랑내기" localSheetId="26">#REF!</definedName>
    <definedName name="속도랑내기" localSheetId="44">#REF!</definedName>
    <definedName name="속도랑내기" localSheetId="43">#REF!</definedName>
    <definedName name="속도랑내기" localSheetId="42">#REF!</definedName>
    <definedName name="속도랑내기">#REF!</definedName>
    <definedName name="속도자" localSheetId="14">#REF!</definedName>
    <definedName name="속도자" localSheetId="4">#REF!</definedName>
    <definedName name="속도자" localSheetId="13">#REF!</definedName>
    <definedName name="속도자" localSheetId="34">#REF!</definedName>
    <definedName name="속도자" localSheetId="35">#REF!</definedName>
    <definedName name="속도자" localSheetId="46">#REF!</definedName>
    <definedName name="속도자" localSheetId="40">#REF!</definedName>
    <definedName name="속도자" localSheetId="3">#REF!</definedName>
    <definedName name="속도자" localSheetId="12">#REF!</definedName>
    <definedName name="속도자" localSheetId="15">#REF!</definedName>
    <definedName name="속도자" localSheetId="25">#REF!</definedName>
    <definedName name="속도자" localSheetId="26">#REF!</definedName>
    <definedName name="속도자" localSheetId="44">#REF!</definedName>
    <definedName name="속도자" localSheetId="43">#REF!</definedName>
    <definedName name="속도자" localSheetId="42">#REF!</definedName>
    <definedName name="속도자">#REF!</definedName>
    <definedName name="속도조" localSheetId="14">#REF!</definedName>
    <definedName name="속도조" localSheetId="4">#REF!</definedName>
    <definedName name="속도조" localSheetId="13">#REF!</definedName>
    <definedName name="속도조" localSheetId="34">#REF!</definedName>
    <definedName name="속도조" localSheetId="35">#REF!</definedName>
    <definedName name="속도조" localSheetId="46">#REF!</definedName>
    <definedName name="속도조" localSheetId="40">#REF!</definedName>
    <definedName name="속도조" localSheetId="3">#REF!</definedName>
    <definedName name="속도조" localSheetId="12">#REF!</definedName>
    <definedName name="속도조" localSheetId="15">#REF!</definedName>
    <definedName name="속도조" localSheetId="25">#REF!</definedName>
    <definedName name="속도조" localSheetId="26">#REF!</definedName>
    <definedName name="속도조" localSheetId="44">#REF!</definedName>
    <definedName name="속도조" localSheetId="43">#REF!</definedName>
    <definedName name="속도조" localSheetId="42">#REF!</definedName>
    <definedName name="속도조">#REF!</definedName>
    <definedName name="쇼홎" localSheetId="14" hidden="1">#REF!</definedName>
    <definedName name="쇼홎" localSheetId="4" hidden="1">#REF!</definedName>
    <definedName name="쇼홎" localSheetId="13" hidden="1">#REF!</definedName>
    <definedName name="쇼홎" localSheetId="34" hidden="1">#REF!</definedName>
    <definedName name="쇼홎" localSheetId="35" hidden="1">#REF!</definedName>
    <definedName name="쇼홎" localSheetId="46" hidden="1">#REF!</definedName>
    <definedName name="쇼홎" localSheetId="40" hidden="1">#REF!</definedName>
    <definedName name="쇼홎" localSheetId="32" hidden="1">#REF!</definedName>
    <definedName name="쇼홎" localSheetId="25" hidden="1">#REF!</definedName>
    <definedName name="쇼홎" localSheetId="41" hidden="1">#REF!</definedName>
    <definedName name="쇼홎" localSheetId="26" hidden="1">#REF!</definedName>
    <definedName name="쇼홎" localSheetId="44" hidden="1">#REF!</definedName>
    <definedName name="쇼홎" localSheetId="45" hidden="1">#REF!</definedName>
    <definedName name="쇼홎" localSheetId="50" hidden="1">#REF!</definedName>
    <definedName name="쇼홎" localSheetId="52" hidden="1">#REF!</definedName>
    <definedName name="쇼홎" localSheetId="29" hidden="1">#REF!</definedName>
    <definedName name="쇼홎" localSheetId="42" hidden="1">#REF!</definedName>
    <definedName name="쇼홎" hidden="1">#REF!</definedName>
    <definedName name="수" localSheetId="14">#REF!</definedName>
    <definedName name="수" localSheetId="4">#REF!</definedName>
    <definedName name="수" localSheetId="13">#REF!</definedName>
    <definedName name="수" localSheetId="34">#REF!</definedName>
    <definedName name="수" localSheetId="35">#REF!</definedName>
    <definedName name="수" localSheetId="46">#REF!</definedName>
    <definedName name="수" localSheetId="40">#REF!</definedName>
    <definedName name="수" localSheetId="25">#REF!</definedName>
    <definedName name="수" localSheetId="26">#REF!</definedName>
    <definedName name="수" localSheetId="44">#REF!</definedName>
    <definedName name="수" localSheetId="43">#REF!</definedName>
    <definedName name="수" localSheetId="42">#REF!</definedName>
    <definedName name="수">#REF!</definedName>
    <definedName name="수____종" localSheetId="14">#REF!</definedName>
    <definedName name="수____종" localSheetId="4">#REF!</definedName>
    <definedName name="수____종" localSheetId="13">#REF!</definedName>
    <definedName name="수____종" localSheetId="28">#REF!</definedName>
    <definedName name="수____종" localSheetId="34">#REF!</definedName>
    <definedName name="수____종" localSheetId="35">#REF!</definedName>
    <definedName name="수____종" localSheetId="46">#REF!</definedName>
    <definedName name="수____종" localSheetId="40">#REF!</definedName>
    <definedName name="수____종" localSheetId="25">#REF!</definedName>
    <definedName name="수____종" localSheetId="26">#REF!</definedName>
    <definedName name="수____종" localSheetId="44">#REF!</definedName>
    <definedName name="수____종" localSheetId="42">#REF!</definedName>
    <definedName name="수____종">#REF!</definedName>
    <definedName name="수1" localSheetId="4">'[80]7급줄떼'!#REF!</definedName>
    <definedName name="수1" localSheetId="13">'[80]7급줄떼'!#REF!</definedName>
    <definedName name="수1" localSheetId="28">'[81]7급줄떼'!#REF!</definedName>
    <definedName name="수1" localSheetId="34">'[81]7급줄떼'!#REF!</definedName>
    <definedName name="수1" localSheetId="35">'[81]7급줄떼'!#REF!</definedName>
    <definedName name="수1" localSheetId="40">'[80]7급줄떼'!#REF!</definedName>
    <definedName name="수1" localSheetId="26">'[81]7급줄떼'!#REF!</definedName>
    <definedName name="수1" localSheetId="44">'[81]7급줄떼'!#REF!</definedName>
    <definedName name="수1" localSheetId="42">'[81]7급줄떼'!#REF!</definedName>
    <definedName name="수1">'[80]7급줄떼'!#REF!</definedName>
    <definedName name="수2" localSheetId="4">'[80]7급줄떼'!#REF!</definedName>
    <definedName name="수2" localSheetId="13">'[80]7급줄떼'!#REF!</definedName>
    <definedName name="수2" localSheetId="28">'[81]7급줄떼'!#REF!</definedName>
    <definedName name="수2" localSheetId="34">'[81]7급줄떼'!#REF!</definedName>
    <definedName name="수2" localSheetId="35">'[81]7급줄떼'!#REF!</definedName>
    <definedName name="수2" localSheetId="40">'[80]7급줄떼'!#REF!</definedName>
    <definedName name="수2" localSheetId="26">'[81]7급줄떼'!#REF!</definedName>
    <definedName name="수2" localSheetId="44">'[81]7급줄떼'!#REF!</definedName>
    <definedName name="수2" localSheetId="42">'[81]7급줄떼'!#REF!</definedName>
    <definedName name="수2">'[80]7급줄떼'!#REF!</definedName>
    <definedName name="수3" localSheetId="4">'[80]7급줄떼'!#REF!</definedName>
    <definedName name="수3" localSheetId="13">'[80]7급줄떼'!#REF!</definedName>
    <definedName name="수3" localSheetId="28">'[81]7급줄떼'!#REF!</definedName>
    <definedName name="수3" localSheetId="34">'[81]7급줄떼'!#REF!</definedName>
    <definedName name="수3" localSheetId="35">'[81]7급줄떼'!#REF!</definedName>
    <definedName name="수3" localSheetId="40">'[80]7급줄떼'!#REF!</definedName>
    <definedName name="수3" localSheetId="26">'[81]7급줄떼'!#REF!</definedName>
    <definedName name="수3" localSheetId="44">'[81]7급줄떼'!#REF!</definedName>
    <definedName name="수3" localSheetId="42">'[81]7급줄떼'!#REF!</definedName>
    <definedName name="수3">'[80]7급줄떼'!#REF!</definedName>
    <definedName name="수4" localSheetId="4">'[80]7급줄떼'!#REF!</definedName>
    <definedName name="수4" localSheetId="13">'[80]7급줄떼'!#REF!</definedName>
    <definedName name="수4" localSheetId="28">'[81]7급줄떼'!#REF!</definedName>
    <definedName name="수4" localSheetId="34">'[81]7급줄떼'!#REF!</definedName>
    <definedName name="수4" localSheetId="35">'[81]7급줄떼'!#REF!</definedName>
    <definedName name="수4" localSheetId="40">'[80]7급줄떼'!#REF!</definedName>
    <definedName name="수4" localSheetId="26">'[81]7급줄떼'!#REF!</definedName>
    <definedName name="수4" localSheetId="44">'[81]7급줄떼'!#REF!</definedName>
    <definedName name="수4" localSheetId="42">'[81]7급줄떼'!#REF!</definedName>
    <definedName name="수4">'[80]7급줄떼'!#REF!</definedName>
    <definedName name="수5" localSheetId="4">#REF!</definedName>
    <definedName name="수5" localSheetId="13">#REF!</definedName>
    <definedName name="수5" localSheetId="28">#REF!</definedName>
    <definedName name="수5" localSheetId="34">#REF!</definedName>
    <definedName name="수5" localSheetId="35">#REF!</definedName>
    <definedName name="수5" localSheetId="40">#REF!</definedName>
    <definedName name="수5" localSheetId="25">#REF!</definedName>
    <definedName name="수5" localSheetId="26">#REF!</definedName>
    <definedName name="수5" localSheetId="44">#REF!</definedName>
    <definedName name="수5" localSheetId="42">#REF!</definedName>
    <definedName name="수5">#REF!</definedName>
    <definedName name="수6" localSheetId="4">#REF!</definedName>
    <definedName name="수6" localSheetId="13">#REF!</definedName>
    <definedName name="수6" localSheetId="28">#REF!</definedName>
    <definedName name="수6" localSheetId="34">#REF!</definedName>
    <definedName name="수6" localSheetId="35">#REF!</definedName>
    <definedName name="수6" localSheetId="40">#REF!</definedName>
    <definedName name="수6" localSheetId="25">#REF!</definedName>
    <definedName name="수6" localSheetId="26">#REF!</definedName>
    <definedName name="수6" localSheetId="44">#REF!</definedName>
    <definedName name="수6" localSheetId="42">#REF!</definedName>
    <definedName name="수6">#REF!</definedName>
    <definedName name="수경단가" localSheetId="14">#REF!</definedName>
    <definedName name="수경단가" localSheetId="4">#REF!</definedName>
    <definedName name="수경단가" localSheetId="13">#REF!</definedName>
    <definedName name="수경단가" localSheetId="28">#REF!</definedName>
    <definedName name="수경단가" localSheetId="34">#REF!</definedName>
    <definedName name="수경단가" localSheetId="35">#REF!</definedName>
    <definedName name="수경단가" localSheetId="46">#REF!</definedName>
    <definedName name="수경단가" localSheetId="40">#REF!</definedName>
    <definedName name="수경단가" localSheetId="25">#REF!</definedName>
    <definedName name="수경단가" localSheetId="26">#REF!</definedName>
    <definedName name="수경단가" localSheetId="44">#REF!</definedName>
    <definedName name="수경단가" localSheetId="42">#REF!</definedName>
    <definedName name="수경단가">#REF!</definedName>
    <definedName name="수경단가1" localSheetId="14">#REF!</definedName>
    <definedName name="수경단가1" localSheetId="4">#REF!</definedName>
    <definedName name="수경단가1" localSheetId="13">#REF!</definedName>
    <definedName name="수경단가1" localSheetId="28">#REF!</definedName>
    <definedName name="수경단가1" localSheetId="34">#REF!</definedName>
    <definedName name="수경단가1" localSheetId="35">#REF!</definedName>
    <definedName name="수경단가1" localSheetId="46">#REF!</definedName>
    <definedName name="수경단가1" localSheetId="40">#REF!</definedName>
    <definedName name="수경단가1" localSheetId="25">#REF!</definedName>
    <definedName name="수경단가1" localSheetId="26">#REF!</definedName>
    <definedName name="수경단가1" localSheetId="44">#REF!</definedName>
    <definedName name="수경단가1" localSheetId="42">#REF!</definedName>
    <definedName name="수경단가1">#REF!</definedName>
    <definedName name="수경일위" localSheetId="14">#REF!</definedName>
    <definedName name="수경일위" localSheetId="4">#REF!</definedName>
    <definedName name="수경일위" localSheetId="13">#REF!</definedName>
    <definedName name="수경일위" localSheetId="28">#REF!</definedName>
    <definedName name="수경일위" localSheetId="34">#REF!</definedName>
    <definedName name="수경일위" localSheetId="35">#REF!</definedName>
    <definedName name="수경일위" localSheetId="46">#REF!</definedName>
    <definedName name="수경일위" localSheetId="40">#REF!</definedName>
    <definedName name="수경일위" localSheetId="25">#REF!</definedName>
    <definedName name="수경일위" localSheetId="26">#REF!</definedName>
    <definedName name="수경일위" localSheetId="44">#REF!</definedName>
    <definedName name="수경일위" localSheetId="42">#REF!</definedName>
    <definedName name="수경일위">#REF!</definedName>
    <definedName name="수량" localSheetId="14">#REF!</definedName>
    <definedName name="수량" localSheetId="4">#REF!</definedName>
    <definedName name="수량" localSheetId="13">#REF!</definedName>
    <definedName name="수량" localSheetId="28">#REF!</definedName>
    <definedName name="수량" localSheetId="34">#REF!</definedName>
    <definedName name="수량" localSheetId="35">#REF!</definedName>
    <definedName name="수량" localSheetId="46">#REF!</definedName>
    <definedName name="수량" localSheetId="40">#REF!</definedName>
    <definedName name="수량" localSheetId="25">#REF!</definedName>
    <definedName name="수량" localSheetId="26">#REF!</definedName>
    <definedName name="수량" localSheetId="44">#REF!</definedName>
    <definedName name="수량" localSheetId="43">#REF!</definedName>
    <definedName name="수량" localSheetId="42">#REF!</definedName>
    <definedName name="수량">#REF!</definedName>
    <definedName name="수량산출">#N/A</definedName>
    <definedName name="수량산출서" localSheetId="4" hidden="1">#REF!</definedName>
    <definedName name="수량산출서" localSheetId="13" hidden="1">#REF!</definedName>
    <definedName name="수량산출서" hidden="1">#REF!</definedName>
    <definedName name="수량집계" localSheetId="14" hidden="1">#REF!</definedName>
    <definedName name="수량집계" localSheetId="4" hidden="1">#REF!</definedName>
    <definedName name="수량집계" localSheetId="13" hidden="1">#REF!</definedName>
    <definedName name="수량집계" localSheetId="34" hidden="1">#REF!</definedName>
    <definedName name="수량집계" localSheetId="35" hidden="1">#REF!</definedName>
    <definedName name="수량집계" localSheetId="46" hidden="1">#REF!</definedName>
    <definedName name="수량집계" localSheetId="40" hidden="1">#REF!</definedName>
    <definedName name="수량집계" localSheetId="32" hidden="1">#REF!</definedName>
    <definedName name="수량집계" localSheetId="25">#REF!</definedName>
    <definedName name="수량집계" localSheetId="41" hidden="1">#REF!</definedName>
    <definedName name="수량집계" localSheetId="26" hidden="1">#REF!</definedName>
    <definedName name="수량집계" localSheetId="44" hidden="1">#REF!</definedName>
    <definedName name="수량집계" localSheetId="45" hidden="1">#REF!</definedName>
    <definedName name="수량집계" localSheetId="50" hidden="1">#REF!</definedName>
    <definedName name="수량집계" localSheetId="43">#REF!</definedName>
    <definedName name="수량집계" localSheetId="29" hidden="1">#REF!</definedName>
    <definedName name="수량집계" localSheetId="42" hidden="1">#REF!</definedName>
    <definedName name="수량집계" hidden="1">#REF!</definedName>
    <definedName name="수리" localSheetId="14">#REF!</definedName>
    <definedName name="수리" localSheetId="4">#REF!</definedName>
    <definedName name="수리" localSheetId="13">#REF!</definedName>
    <definedName name="수리" localSheetId="34">#REF!</definedName>
    <definedName name="수리" localSheetId="35">#REF!</definedName>
    <definedName name="수리" localSheetId="46">#REF!</definedName>
    <definedName name="수리" localSheetId="40">#REF!</definedName>
    <definedName name="수리" localSheetId="25">#REF!</definedName>
    <definedName name="수리" localSheetId="26">#REF!</definedName>
    <definedName name="수리" localSheetId="44">#REF!</definedName>
    <definedName name="수리" localSheetId="42">#REF!</definedName>
    <definedName name="수리">#REF!</definedName>
    <definedName name="수목보호대" localSheetId="26">'[42]#REF'!$K$84</definedName>
    <definedName name="수목보호대" localSheetId="45">#REF!</definedName>
    <definedName name="수목보호대">'[43]#REF'!$K$84</definedName>
    <definedName name="수수꽃다리" localSheetId="14">#REF!</definedName>
    <definedName name="수수꽃다리" localSheetId="4">#REF!</definedName>
    <definedName name="수수꽃다리" localSheetId="13">#REF!</definedName>
    <definedName name="수수꽃다리" localSheetId="28">#REF!</definedName>
    <definedName name="수수꽃다리" localSheetId="34">#REF!</definedName>
    <definedName name="수수꽃다리" localSheetId="35">#REF!</definedName>
    <definedName name="수수꽃다리" localSheetId="46">#REF!</definedName>
    <definedName name="수수꽃다리" localSheetId="40">#REF!</definedName>
    <definedName name="수수꽃다리" localSheetId="25">#REF!</definedName>
    <definedName name="수수꽃다리" localSheetId="26">#REF!</definedName>
    <definedName name="수수꽃다리" localSheetId="44">#REF!</definedName>
    <definedName name="수수꽃다리" localSheetId="50">#REF!</definedName>
    <definedName name="수수꽃다리" localSheetId="42">#REF!</definedName>
    <definedName name="수수꽃다리">#REF!</definedName>
    <definedName name="수익" localSheetId="4">[5]법면블럭!#REF!</definedName>
    <definedName name="수익" localSheetId="13">[5]법면블럭!#REF!</definedName>
    <definedName name="수익" localSheetId="28">#REF!</definedName>
    <definedName name="수익" localSheetId="34">#REF!</definedName>
    <definedName name="수익" localSheetId="35">#REF!</definedName>
    <definedName name="수익" localSheetId="46">#REF!</definedName>
    <definedName name="수익" localSheetId="40">#REF!</definedName>
    <definedName name="수익" localSheetId="25">#REF!</definedName>
    <definedName name="수익" localSheetId="26">#REF!</definedName>
    <definedName name="수익" localSheetId="44">#REF!</definedName>
    <definedName name="수익" localSheetId="42">#REF!</definedName>
    <definedName name="수익">#REF!</definedName>
    <definedName name="수작업__반장" localSheetId="14">[71]노임단가!#REF!</definedName>
    <definedName name="수작업__반장" localSheetId="4">[68]노임단가!#REF!</definedName>
    <definedName name="수작업__반장" localSheetId="13">[68]노임단가!#REF!</definedName>
    <definedName name="수작업__반장" localSheetId="28">[71]노임단가!#REF!</definedName>
    <definedName name="수작업__반장" localSheetId="34">[71]노임단가!#REF!</definedName>
    <definedName name="수작업__반장" localSheetId="35">[71]노임단가!#REF!</definedName>
    <definedName name="수작업__반장" localSheetId="46">[71]노임단가!#REF!</definedName>
    <definedName name="수작업__반장" localSheetId="40">[68]노임단가!#REF!</definedName>
    <definedName name="수작업__반장" localSheetId="25">[72]노임단가!#REF!</definedName>
    <definedName name="수작업__반장" localSheetId="26">[73]노임단가!#REF!</definedName>
    <definedName name="수작업__반장" localSheetId="2">[72]노임단가!#REF!</definedName>
    <definedName name="수작업__반장" localSheetId="44">[71]노임단가!#REF!</definedName>
    <definedName name="수작업__반장" localSheetId="45">[71]노임단가!#REF!</definedName>
    <definedName name="수작업__반장" localSheetId="50">[71]노임단가!#REF!</definedName>
    <definedName name="수작업__반장" localSheetId="42">[71]노임단가!#REF!</definedName>
    <definedName name="수작업__반장">[68]노임단가!#REF!</definedName>
    <definedName name="슬레이트__공" localSheetId="14">[71]노임단가!#REF!</definedName>
    <definedName name="슬레이트__공" localSheetId="4">[68]노임단가!#REF!</definedName>
    <definedName name="슬레이트__공" localSheetId="13">[68]노임단가!#REF!</definedName>
    <definedName name="슬레이트__공" localSheetId="28">[71]노임단가!#REF!</definedName>
    <definedName name="슬레이트__공" localSheetId="34">[71]노임단가!#REF!</definedName>
    <definedName name="슬레이트__공" localSheetId="35">[71]노임단가!#REF!</definedName>
    <definedName name="슬레이트__공" localSheetId="46">[71]노임단가!#REF!</definedName>
    <definedName name="슬레이트__공" localSheetId="40">[68]노임단가!#REF!</definedName>
    <definedName name="슬레이트__공" localSheetId="25">[72]노임단가!#REF!</definedName>
    <definedName name="슬레이트__공" localSheetId="26">[73]노임단가!#REF!</definedName>
    <definedName name="슬레이트__공" localSheetId="2">[72]노임단가!#REF!</definedName>
    <definedName name="슬레이트__공" localSheetId="44">[71]노임단가!#REF!</definedName>
    <definedName name="슬레이트__공" localSheetId="42">[71]노임단가!#REF!</definedName>
    <definedName name="슬레이트__공">[68]노임단가!#REF!</definedName>
    <definedName name="시" localSheetId="14">#REF!</definedName>
    <definedName name="시" localSheetId="4">#REF!</definedName>
    <definedName name="시" localSheetId="13">#REF!</definedName>
    <definedName name="시" localSheetId="35">#REF!</definedName>
    <definedName name="시" localSheetId="46">#REF!</definedName>
    <definedName name="시" localSheetId="40">#REF!</definedName>
    <definedName name="시" localSheetId="3">#REF!</definedName>
    <definedName name="시" localSheetId="12">#REF!</definedName>
    <definedName name="시" localSheetId="15">#REF!</definedName>
    <definedName name="시" localSheetId="25">#REF!</definedName>
    <definedName name="시" localSheetId="26">#REF!</definedName>
    <definedName name="시" localSheetId="44">#REF!</definedName>
    <definedName name="시" localSheetId="50">#REF!</definedName>
    <definedName name="시" localSheetId="43">#REF!</definedName>
    <definedName name="시" localSheetId="42">#REF!</definedName>
    <definedName name="시">#REF!</definedName>
    <definedName name="시_험_사_4급" localSheetId="14">[71]노임단가!#REF!</definedName>
    <definedName name="시_험_사_4급" localSheetId="4">[68]노임단가!#REF!</definedName>
    <definedName name="시_험_사_4급" localSheetId="13">[68]노임단가!#REF!</definedName>
    <definedName name="시_험_사_4급" localSheetId="28">[71]노임단가!#REF!</definedName>
    <definedName name="시_험_사_4급" localSheetId="34">[71]노임단가!#REF!</definedName>
    <definedName name="시_험_사_4급" localSheetId="35">[71]노임단가!#REF!</definedName>
    <definedName name="시_험_사_4급" localSheetId="46">[71]노임단가!#REF!</definedName>
    <definedName name="시_험_사_4급" localSheetId="40">[68]노임단가!#REF!</definedName>
    <definedName name="시_험_사_4급" localSheetId="25">[72]노임단가!#REF!</definedName>
    <definedName name="시_험_사_4급" localSheetId="26">[73]노임단가!#REF!</definedName>
    <definedName name="시_험_사_4급" localSheetId="2">[72]노임단가!#REF!</definedName>
    <definedName name="시_험_사_4급" localSheetId="44">[71]노임단가!#REF!</definedName>
    <definedName name="시_험_사_4급" localSheetId="45">[71]노임단가!#REF!</definedName>
    <definedName name="시_험_사_4급" localSheetId="50">[71]노임단가!#REF!</definedName>
    <definedName name="시_험_사_4급" localSheetId="42">[71]노임단가!#REF!</definedName>
    <definedName name="시_험_사_4급">[68]노임단가!#REF!</definedName>
    <definedName name="시멘트운반리프트" localSheetId="14">'[126]7급줄떼'!#REF!</definedName>
    <definedName name="시멘트운반리프트" localSheetId="4">'[123]7급줄떼'!#REF!</definedName>
    <definedName name="시멘트운반리프트" localSheetId="13">'[123]7급줄떼'!#REF!</definedName>
    <definedName name="시멘트운반리프트" localSheetId="28">'[126]7급줄떼'!#REF!</definedName>
    <definedName name="시멘트운반리프트" localSheetId="34">'[126]7급줄떼'!#REF!</definedName>
    <definedName name="시멘트운반리프트" localSheetId="35">'[126]7급줄떼'!#REF!</definedName>
    <definedName name="시멘트운반리프트" localSheetId="46">'[126]7급줄떼'!#REF!</definedName>
    <definedName name="시멘트운반리프트" localSheetId="40">'[123]7급줄떼'!#REF!</definedName>
    <definedName name="시멘트운반리프트" localSheetId="25">'[127]7급줄떼'!#REF!</definedName>
    <definedName name="시멘트운반리프트" localSheetId="26">'[122]7급줄떼'!#REF!</definedName>
    <definedName name="시멘트운반리프트" localSheetId="2">'[127]7급줄떼'!#REF!</definedName>
    <definedName name="시멘트운반리프트" localSheetId="44">'[126]7급줄떼'!#REF!</definedName>
    <definedName name="시멘트운반리프트" localSheetId="42">'[126]7급줄떼'!#REF!</definedName>
    <definedName name="시멘트운반리프트">'[123]7급줄떼'!#REF!</definedName>
    <definedName name="시설물수량" localSheetId="14">#REF!</definedName>
    <definedName name="시설물수량" localSheetId="4">#REF!</definedName>
    <definedName name="시설물수량" localSheetId="13">#REF!</definedName>
    <definedName name="시설물수량" localSheetId="28">#REF!</definedName>
    <definedName name="시설물수량" localSheetId="34">#REF!</definedName>
    <definedName name="시설물수량" localSheetId="35">#REF!</definedName>
    <definedName name="시설물수량" localSheetId="46">#REF!</definedName>
    <definedName name="시설물수량" localSheetId="40">#REF!</definedName>
    <definedName name="시설물수량" localSheetId="25">#REF!</definedName>
    <definedName name="시설물수량" localSheetId="26">#REF!</definedName>
    <definedName name="시설물수량" localSheetId="44">#REF!</definedName>
    <definedName name="시설물수량" localSheetId="50">#REF!</definedName>
    <definedName name="시설물수량" localSheetId="42">#REF!</definedName>
    <definedName name="시설물수량">#REF!</definedName>
    <definedName name="시험__보조수" localSheetId="14">[71]노임단가!#REF!</definedName>
    <definedName name="시험__보조수" localSheetId="4">[68]노임단가!#REF!</definedName>
    <definedName name="시험__보조수" localSheetId="13">[68]노임단가!#REF!</definedName>
    <definedName name="시험__보조수" localSheetId="28">[71]노임단가!#REF!</definedName>
    <definedName name="시험__보조수" localSheetId="34">[71]노임단가!#REF!</definedName>
    <definedName name="시험__보조수" localSheetId="35">[71]노임단가!#REF!</definedName>
    <definedName name="시험__보조수" localSheetId="46">[71]노임단가!#REF!</definedName>
    <definedName name="시험__보조수" localSheetId="40">[68]노임단가!#REF!</definedName>
    <definedName name="시험__보조수" localSheetId="25">[72]노임단가!#REF!</definedName>
    <definedName name="시험__보조수" localSheetId="26">[73]노임단가!#REF!</definedName>
    <definedName name="시험__보조수" localSheetId="2">[72]노임단가!#REF!</definedName>
    <definedName name="시험__보조수" localSheetId="44">[71]노임단가!#REF!</definedName>
    <definedName name="시험__보조수" localSheetId="45">[71]노임단가!#REF!</definedName>
    <definedName name="시험__보조수" localSheetId="42">[71]노임단가!#REF!</definedName>
    <definedName name="시험__보조수">[68]노임단가!#REF!</definedName>
    <definedName name="식재공" localSheetId="38" hidden="1">{#N/A,#N/A,FALSE,"조골재"}</definedName>
    <definedName name="식재공" localSheetId="14" hidden="1">{#N/A,#N/A,FALSE,"조골재"}</definedName>
    <definedName name="식재공" localSheetId="4" hidden="1">{#N/A,#N/A,FALSE,"조골재"}</definedName>
    <definedName name="식재공" localSheetId="13" hidden="1">{#N/A,#N/A,FALSE,"조골재"}</definedName>
    <definedName name="식재공" localSheetId="28" hidden="1">{#N/A,#N/A,FALSE,"조골재"}</definedName>
    <definedName name="식재공" localSheetId="34" hidden="1">{#N/A,#N/A,FALSE,"조골재"}</definedName>
    <definedName name="식재공" localSheetId="35" hidden="1">{#N/A,#N/A,FALSE,"조골재"}</definedName>
    <definedName name="식재공" localSheetId="25" hidden="1">{#N/A,#N/A,FALSE,"조골재"}</definedName>
    <definedName name="식재공" localSheetId="41" hidden="1">{#N/A,#N/A,FALSE,"조골재"}</definedName>
    <definedName name="식재공" localSheetId="26" hidden="1">{#N/A,#N/A,FALSE,"조골재"}</definedName>
    <definedName name="식재공" localSheetId="45" hidden="1">{#N/A,#N/A,FALSE,"조골재"}</definedName>
    <definedName name="식재공" localSheetId="50" hidden="1">{#N/A,#N/A,FALSE,"조골재"}</definedName>
    <definedName name="식재공" localSheetId="29" hidden="1">{#N/A,#N/A,FALSE,"조골재"}</definedName>
    <definedName name="식재공" localSheetId="42" hidden="1">{#N/A,#N/A,FALSE,"조골재"}</definedName>
    <definedName name="식재공" hidden="1">{#N/A,#N/A,FALSE,"조골재"}</definedName>
    <definedName name="식재수량" localSheetId="14">#REF!</definedName>
    <definedName name="식재수량" localSheetId="4">#REF!</definedName>
    <definedName name="식재수량" localSheetId="13">#REF!</definedName>
    <definedName name="식재수량" localSheetId="28">#REF!</definedName>
    <definedName name="식재수량" localSheetId="34">#REF!</definedName>
    <definedName name="식재수량" localSheetId="35">#REF!</definedName>
    <definedName name="식재수량" localSheetId="46">#REF!</definedName>
    <definedName name="식재수량" localSheetId="40">#REF!</definedName>
    <definedName name="식재수량" localSheetId="25">#REF!</definedName>
    <definedName name="식재수량" localSheetId="26">#REF!</definedName>
    <definedName name="식재수량" localSheetId="44">#REF!</definedName>
    <definedName name="식재수량" localSheetId="50">#REF!</definedName>
    <definedName name="식재수량" localSheetId="42">#REF!</definedName>
    <definedName name="식재수량">#REF!</definedName>
    <definedName name="식재수량표" localSheetId="14">#REF!</definedName>
    <definedName name="식재수량표" localSheetId="4">#REF!</definedName>
    <definedName name="식재수량표" localSheetId="13">#REF!</definedName>
    <definedName name="식재수량표" localSheetId="28">#REF!</definedName>
    <definedName name="식재수량표" localSheetId="34">#REF!</definedName>
    <definedName name="식재수량표" localSheetId="35">#REF!</definedName>
    <definedName name="식재수량표" localSheetId="46">#REF!</definedName>
    <definedName name="식재수량표" localSheetId="40">#REF!</definedName>
    <definedName name="식재수량표" localSheetId="25">#REF!</definedName>
    <definedName name="식재수량표" localSheetId="26">#REF!</definedName>
    <definedName name="식재수량표" localSheetId="44">#REF!</definedName>
    <definedName name="식재수량표" localSheetId="50">#REF!</definedName>
    <definedName name="식재수량표" localSheetId="42">#REF!</definedName>
    <definedName name="식재수량표">#REF!</definedName>
    <definedName name="신규일위대가" localSheetId="38" hidden="1">{#N/A,#N/A,FALSE,"포장단가"}</definedName>
    <definedName name="신규일위대가" localSheetId="14" hidden="1">{#N/A,#N/A,FALSE,"포장단가"}</definedName>
    <definedName name="신규일위대가" localSheetId="4" hidden="1">{#N/A,#N/A,FALSE,"포장단가"}</definedName>
    <definedName name="신규일위대가" localSheetId="13" hidden="1">{#N/A,#N/A,FALSE,"포장단가"}</definedName>
    <definedName name="신규일위대가" localSheetId="28" hidden="1">{#N/A,#N/A,FALSE,"포장단가"}</definedName>
    <definedName name="신규일위대가" localSheetId="34" hidden="1">{#N/A,#N/A,FALSE,"포장단가"}</definedName>
    <definedName name="신규일위대가" localSheetId="35" hidden="1">{#N/A,#N/A,FALSE,"포장단가"}</definedName>
    <definedName name="신규일위대가" localSheetId="25" hidden="1">{#N/A,#N/A,FALSE,"포장단가"}</definedName>
    <definedName name="신규일위대가" localSheetId="41" hidden="1">{#N/A,#N/A,FALSE,"포장단가"}</definedName>
    <definedName name="신규일위대가" localSheetId="26" hidden="1">{#N/A,#N/A,FALSE,"포장단가"}</definedName>
    <definedName name="신규일위대가" localSheetId="45" hidden="1">{#N/A,#N/A,FALSE,"포장단가"}</definedName>
    <definedName name="신규일위대가" localSheetId="50" hidden="1">{#N/A,#N/A,FALSE,"포장단가"}</definedName>
    <definedName name="신규일위대가" localSheetId="29" hidden="1">{#N/A,#N/A,FALSE,"포장단가"}</definedName>
    <definedName name="신규일위대가" localSheetId="42" hidden="1">{#N/A,#N/A,FALSE,"포장단가"}</definedName>
    <definedName name="신규일위대가" hidden="1">{#N/A,#N/A,FALSE,"포장단가"}</definedName>
    <definedName name="신용준" localSheetId="4">[13]법면블럭!#REF!</definedName>
    <definedName name="신용준" localSheetId="13">[13]법면블럭!#REF!</definedName>
    <definedName name="신용준" localSheetId="28">#REF!</definedName>
    <definedName name="신용준" localSheetId="35">#REF!</definedName>
    <definedName name="신용준" localSheetId="40">#REF!</definedName>
    <definedName name="신용준" localSheetId="25">#REF!</definedName>
    <definedName name="신용준" localSheetId="26">[14]법면블럭!#REF!</definedName>
    <definedName name="신용준" localSheetId="44">#REF!</definedName>
    <definedName name="신용준" localSheetId="42">#REF!</definedName>
    <definedName name="신용준">#REF!</definedName>
    <definedName name="신종면" localSheetId="38">[101]종배수관면벽신!$A$34:$J$40</definedName>
    <definedName name="신종면" localSheetId="28">[67]종배수관면벽신!$A$34:$J$40</definedName>
    <definedName name="신종면" localSheetId="25">[55]종배수관면벽신!$A$34:$J$40</definedName>
    <definedName name="신종면" localSheetId="26">[99]종배수관면벽신!$A$34:$J$40</definedName>
    <definedName name="신종면" localSheetId="2">[101]종배수관면벽신!$A$34:$J$40</definedName>
    <definedName name="신종면" localSheetId="0">[101]종배수관면벽신!$A$34:$J$40</definedName>
    <definedName name="신종면">[67]종배수관면벽신!$A$34:$J$40</definedName>
    <definedName name="신종배수" localSheetId="38">'[101]종배수관(신)'!$A$27:$L$33</definedName>
    <definedName name="신종배수" localSheetId="28">'[67]종배수관(신)'!$A$27:$L$33</definedName>
    <definedName name="신종배수" localSheetId="25">'[55]종배수관(신)'!$A$27:$L$33</definedName>
    <definedName name="신종배수" localSheetId="26">'[99]종배수관(신)'!$A$27:$L$33</definedName>
    <definedName name="신종배수" localSheetId="2">'[101]종배수관(신)'!$A$27:$L$33</definedName>
    <definedName name="신종배수" localSheetId="0">'[101]종배수관(신)'!$A$27:$L$33</definedName>
    <definedName name="신종배수">'[67]종배수관(신)'!$A$27:$L$33</definedName>
    <definedName name="신축이음각도" localSheetId="14">#REF!</definedName>
    <definedName name="신축이음각도" localSheetId="4">#REF!</definedName>
    <definedName name="신축이음각도" localSheetId="13">#REF!</definedName>
    <definedName name="신축이음각도" localSheetId="35">#REF!</definedName>
    <definedName name="신축이음각도" localSheetId="46">#REF!</definedName>
    <definedName name="신축이음각도" localSheetId="40">#REF!</definedName>
    <definedName name="신축이음각도" localSheetId="3">#REF!</definedName>
    <definedName name="신축이음각도" localSheetId="12">#REF!</definedName>
    <definedName name="신축이음각도" localSheetId="15">#REF!</definedName>
    <definedName name="신축이음각도" localSheetId="25">#REF!</definedName>
    <definedName name="신축이음각도" localSheetId="26">#REF!</definedName>
    <definedName name="신축이음각도" localSheetId="44">#REF!</definedName>
    <definedName name="신축이음각도" localSheetId="50">#REF!</definedName>
    <definedName name="신축이음각도" localSheetId="43">#REF!</definedName>
    <definedName name="신축이음각도" localSheetId="42">#REF!</definedName>
    <definedName name="신축이음각도">#REF!</definedName>
    <definedName name="신축이음갯수" localSheetId="14">#REF!</definedName>
    <definedName name="신축이음갯수" localSheetId="4">#REF!</definedName>
    <definedName name="신축이음갯수" localSheetId="13">#REF!</definedName>
    <definedName name="신축이음갯수" localSheetId="35">#REF!</definedName>
    <definedName name="신축이음갯수" localSheetId="46">#REF!</definedName>
    <definedName name="신축이음갯수" localSheetId="40">#REF!</definedName>
    <definedName name="신축이음갯수" localSheetId="3">#REF!</definedName>
    <definedName name="신축이음갯수" localSheetId="12">#REF!</definedName>
    <definedName name="신축이음갯수" localSheetId="15">#REF!</definedName>
    <definedName name="신축이음갯수" localSheetId="25">#REF!</definedName>
    <definedName name="신축이음갯수" localSheetId="26">#REF!</definedName>
    <definedName name="신축이음갯수" localSheetId="44">#REF!</definedName>
    <definedName name="신축이음갯수" localSheetId="43">#REF!</definedName>
    <definedName name="신축이음갯수" localSheetId="42">#REF!</definedName>
    <definedName name="신축이음갯수">#REF!</definedName>
    <definedName name="실행공기" localSheetId="14">#REF!</definedName>
    <definedName name="실행공기" localSheetId="4">#REF!</definedName>
    <definedName name="실행공기" localSheetId="13">#REF!</definedName>
    <definedName name="실행공기" localSheetId="28">#REF!</definedName>
    <definedName name="실행공기" localSheetId="34">#REF!</definedName>
    <definedName name="실행공기" localSheetId="35">#REF!</definedName>
    <definedName name="실행공기" localSheetId="46">#REF!</definedName>
    <definedName name="실행공기" localSheetId="40">#REF!</definedName>
    <definedName name="실행공기" localSheetId="25">#REF!</definedName>
    <definedName name="실행공기" localSheetId="26">#REF!</definedName>
    <definedName name="실행공기" localSheetId="44">#REF!</definedName>
    <definedName name="실행공기" localSheetId="42">#REF!</definedName>
    <definedName name="실행공기">#REF!</definedName>
    <definedName name="씨" localSheetId="4">[13]법면블럭!#REF!</definedName>
    <definedName name="씨" localSheetId="13">[13]법면블럭!#REF!</definedName>
    <definedName name="씨" localSheetId="35">#REF!</definedName>
    <definedName name="씨" localSheetId="40">#REF!</definedName>
    <definedName name="씨" localSheetId="25">#REF!</definedName>
    <definedName name="씨" localSheetId="26">[14]법면블럭!#REF!</definedName>
    <definedName name="씨" localSheetId="44">#REF!</definedName>
    <definedName name="씨" localSheetId="42">#REF!</definedName>
    <definedName name="씨">#REF!</definedName>
    <definedName name="씨그마ck" localSheetId="4">[13]법면블럭!#REF!</definedName>
    <definedName name="씨그마ck" localSheetId="13">[13]법면블럭!#REF!</definedName>
    <definedName name="씨그마ck" localSheetId="35">#REF!</definedName>
    <definedName name="씨그마ck" localSheetId="40">#REF!</definedName>
    <definedName name="씨그마ck" localSheetId="25">#REF!</definedName>
    <definedName name="씨그마ck" localSheetId="26">[14]법면블럭!#REF!</definedName>
    <definedName name="씨그마ck" localSheetId="44">#REF!</definedName>
    <definedName name="씨그마ck" localSheetId="42">#REF!</definedName>
    <definedName name="씨그마ck">#REF!</definedName>
    <definedName name="씨그마y" localSheetId="4">[13]법면블럭!#REF!</definedName>
    <definedName name="씨그마y" localSheetId="13">[13]법면블럭!#REF!</definedName>
    <definedName name="씨그마y" localSheetId="35">#REF!</definedName>
    <definedName name="씨그마y" localSheetId="40">#REF!</definedName>
    <definedName name="씨그마y" localSheetId="25">#REF!</definedName>
    <definedName name="씨그마y" localSheetId="26">[14]법면블럭!#REF!</definedName>
    <definedName name="씨그마y" localSheetId="44">#REF!</definedName>
    <definedName name="씨그마y" localSheetId="42">#REF!</definedName>
    <definedName name="씨그마y">#REF!</definedName>
    <definedName name="씨뿌리기" localSheetId="14">#REF!</definedName>
    <definedName name="씨뿌리기" localSheetId="4">#REF!</definedName>
    <definedName name="씨뿌리기" localSheetId="13">#REF!</definedName>
    <definedName name="씨뿌리기" localSheetId="35">#REF!</definedName>
    <definedName name="씨뿌리기" localSheetId="46">#REF!</definedName>
    <definedName name="씨뿌리기" localSheetId="40">#REF!</definedName>
    <definedName name="씨뿌리기" localSheetId="3">#REF!</definedName>
    <definedName name="씨뿌리기" localSheetId="12">#REF!</definedName>
    <definedName name="씨뿌리기" localSheetId="15">#REF!</definedName>
    <definedName name="씨뿌리기" localSheetId="25">#REF!</definedName>
    <definedName name="씨뿌리기" localSheetId="26">#REF!</definedName>
    <definedName name="씨뿌리기" localSheetId="44">#REF!</definedName>
    <definedName name="씨뿌리기" localSheetId="43">#REF!</definedName>
    <definedName name="씨뿌리기" localSheetId="42">#REF!</definedName>
    <definedName name="씨뿌리기">#REF!</definedName>
    <definedName name="ㅇ" localSheetId="14">[71]노임단가!#REF!</definedName>
    <definedName name="ㅇ" localSheetId="4">[68]노임단가!#REF!</definedName>
    <definedName name="ㅇ" localSheetId="13">[68]노임단가!#REF!</definedName>
    <definedName name="ㅇ" localSheetId="28">[71]노임단가!#REF!</definedName>
    <definedName name="ㅇ" localSheetId="34">[71]노임단가!#REF!</definedName>
    <definedName name="ㅇ" localSheetId="35">[71]노임단가!#REF!</definedName>
    <definedName name="ㅇ" localSheetId="46">[71]노임단가!#REF!</definedName>
    <definedName name="ㅇ" localSheetId="40">[68]노임단가!#REF!</definedName>
    <definedName name="ㅇ" localSheetId="25">[72]노임단가!#REF!</definedName>
    <definedName name="ㅇ" localSheetId="26">[73]노임단가!#REF!</definedName>
    <definedName name="ㅇ" localSheetId="2">[72]노임단가!#REF!</definedName>
    <definedName name="ㅇ" localSheetId="44">[71]노임단가!#REF!</definedName>
    <definedName name="ㅇ" localSheetId="45">[71]노임단가!#REF!</definedName>
    <definedName name="ㅇ" localSheetId="50">[71]노임단가!#REF!</definedName>
    <definedName name="ㅇ" localSheetId="42">[71]노임단가!#REF!</definedName>
    <definedName name="ㅇ">[68]노임단가!#REF!</definedName>
    <definedName name="ㅇ48" localSheetId="14">#REF!</definedName>
    <definedName name="ㅇ48" localSheetId="4">#REF!</definedName>
    <definedName name="ㅇ48" localSheetId="13">#REF!</definedName>
    <definedName name="ㅇ48" localSheetId="28">#REF!</definedName>
    <definedName name="ㅇ48" localSheetId="34">#REF!</definedName>
    <definedName name="ㅇ48" localSheetId="35">#REF!</definedName>
    <definedName name="ㅇ48" localSheetId="46">#REF!</definedName>
    <definedName name="ㅇ48" localSheetId="40">#REF!</definedName>
    <definedName name="ㅇ48" localSheetId="25">#REF!</definedName>
    <definedName name="ㅇ48" localSheetId="26">#REF!</definedName>
    <definedName name="ㅇ48" localSheetId="44">#REF!</definedName>
    <definedName name="ㅇ48" localSheetId="50">#REF!</definedName>
    <definedName name="ㅇ48" localSheetId="42">#REF!</definedName>
    <definedName name="ㅇ48">#REF!</definedName>
    <definedName name="ㅇㄴㄹㅇㄴㄹㅇㄴ" localSheetId="38" hidden="1">{#N/A,#N/A,FALSE,"조골재"}</definedName>
    <definedName name="ㅇㄴㄹㅇㄴㄹㅇㄴ" localSheetId="14" hidden="1">{#N/A,#N/A,FALSE,"조골재"}</definedName>
    <definedName name="ㅇㄴㄹㅇㄴㄹㅇㄴ" localSheetId="4" hidden="1">{#N/A,#N/A,FALSE,"조골재"}</definedName>
    <definedName name="ㅇㄴㄹㅇㄴㄹㅇㄴ" localSheetId="13" hidden="1">{#N/A,#N/A,FALSE,"조골재"}</definedName>
    <definedName name="ㅇㄴㄹㅇㄴㄹㅇㄴ" localSheetId="28" hidden="1">{#N/A,#N/A,FALSE,"조골재"}</definedName>
    <definedName name="ㅇㄴㄹㅇㄴㄹㅇㄴ" localSheetId="34" hidden="1">{#N/A,#N/A,FALSE,"조골재"}</definedName>
    <definedName name="ㅇㄴㄹㅇㄴㄹㅇㄴ" localSheetId="35" hidden="1">{#N/A,#N/A,FALSE,"조골재"}</definedName>
    <definedName name="ㅇㄴㄹㅇㄴㄹㅇㄴ" localSheetId="25" hidden="1">{#N/A,#N/A,FALSE,"조골재"}</definedName>
    <definedName name="ㅇㄴㄹㅇㄴㄹㅇㄴ" localSheetId="41" hidden="1">{#N/A,#N/A,FALSE,"조골재"}</definedName>
    <definedName name="ㅇㄴㄹㅇㄴㄹㅇㄴ" localSheetId="26" hidden="1">{#N/A,#N/A,FALSE,"조골재"}</definedName>
    <definedName name="ㅇㄴㄹㅇㄴㄹㅇㄴ" localSheetId="45" hidden="1">{#N/A,#N/A,FALSE,"조골재"}</definedName>
    <definedName name="ㅇㄴㄹㅇㄴㄹㅇㄴ" localSheetId="50" hidden="1">{#N/A,#N/A,FALSE,"조골재"}</definedName>
    <definedName name="ㅇㄴㄹㅇㄴㄹㅇㄴ" localSheetId="29" hidden="1">{#N/A,#N/A,FALSE,"조골재"}</definedName>
    <definedName name="ㅇㄴㄹㅇㄴㄹㅇㄴ" localSheetId="42" hidden="1">{#N/A,#N/A,FALSE,"조골재"}</definedName>
    <definedName name="ㅇㄴㄹㅇㄴㄹㅇㄴ" hidden="1">{#N/A,#N/A,FALSE,"조골재"}</definedName>
    <definedName name="ㅇㄴㄻㄹ" localSheetId="14" hidden="1">#REF!</definedName>
    <definedName name="ㅇㄴㄻㄹ" localSheetId="4" hidden="1">#REF!</definedName>
    <definedName name="ㅇㄴㄻㄹ" localSheetId="13" hidden="1">#REF!</definedName>
    <definedName name="ㅇㄴㄻㄹ" localSheetId="28" hidden="1">#REF!</definedName>
    <definedName name="ㅇㄴㄻㄹ" localSheetId="34" hidden="1">#REF!</definedName>
    <definedName name="ㅇㄴㄻㄹ" localSheetId="35" hidden="1">#REF!</definedName>
    <definedName name="ㅇㄴㄻㄹ" localSheetId="46" hidden="1">#REF!</definedName>
    <definedName name="ㅇㄴㄻㄹ" localSheetId="40" hidden="1">#REF!</definedName>
    <definedName name="ㅇㄴㄻㄹ" localSheetId="25" hidden="1">#REF!</definedName>
    <definedName name="ㅇㄴㄻㄹ" localSheetId="41" hidden="1">#REF!</definedName>
    <definedName name="ㅇㄴㄻㄹ" localSheetId="26" hidden="1">#REF!</definedName>
    <definedName name="ㅇㄴㄻㄹ" localSheetId="44" hidden="1">#REF!</definedName>
    <definedName name="ㅇㄴㄻㄹ" localSheetId="45" hidden="1">#REF!</definedName>
    <definedName name="ㅇㄴㄻㄹ" localSheetId="29" hidden="1">#REF!</definedName>
    <definedName name="ㅇㄴㄻㄹ" localSheetId="42" hidden="1">#REF!</definedName>
    <definedName name="ㅇㄴㄻㄹ" hidden="1">#REF!</definedName>
    <definedName name="ㅇㄴㅋㅋㅌ" localSheetId="38" hidden="1">{#N/A,#N/A,FALSE,"혼합골재"}</definedName>
    <definedName name="ㅇㄴㅋㅋㅌ" localSheetId="14" hidden="1">{#N/A,#N/A,FALSE,"혼합골재"}</definedName>
    <definedName name="ㅇㄴㅋㅋㅌ" localSheetId="4" hidden="1">{#N/A,#N/A,FALSE,"혼합골재"}</definedName>
    <definedName name="ㅇㄴㅋㅋㅌ" localSheetId="13" hidden="1">{#N/A,#N/A,FALSE,"혼합골재"}</definedName>
    <definedName name="ㅇㄴㅋㅋㅌ" localSheetId="28" hidden="1">{#N/A,#N/A,FALSE,"혼합골재"}</definedName>
    <definedName name="ㅇㄴㅋㅋㅌ" localSheetId="34" hidden="1">{#N/A,#N/A,FALSE,"혼합골재"}</definedName>
    <definedName name="ㅇㄴㅋㅋㅌ" localSheetId="35" hidden="1">{#N/A,#N/A,FALSE,"혼합골재"}</definedName>
    <definedName name="ㅇㄴㅋㅋㅌ" localSheetId="25" hidden="1">{#N/A,#N/A,FALSE,"혼합골재"}</definedName>
    <definedName name="ㅇㄴㅋㅋㅌ" localSheetId="41" hidden="1">{#N/A,#N/A,FALSE,"혼합골재"}</definedName>
    <definedName name="ㅇㄴㅋㅋㅌ" localSheetId="26" hidden="1">{#N/A,#N/A,FALSE,"혼합골재"}</definedName>
    <definedName name="ㅇㄴㅋㅋㅌ" localSheetId="45" hidden="1">{#N/A,#N/A,FALSE,"혼합골재"}</definedName>
    <definedName name="ㅇㄴㅋㅋㅌ" localSheetId="50" hidden="1">{#N/A,#N/A,FALSE,"혼합골재"}</definedName>
    <definedName name="ㅇㄴㅋㅋㅌ" localSheetId="29" hidden="1">{#N/A,#N/A,FALSE,"혼합골재"}</definedName>
    <definedName name="ㅇㄴㅋㅋㅌ" localSheetId="42" hidden="1">{#N/A,#N/A,FALSE,"혼합골재"}</definedName>
    <definedName name="ㅇㄴㅋㅋㅌ" hidden="1">{#N/A,#N/A,FALSE,"혼합골재"}</definedName>
    <definedName name="ㅇㄴㅍㄴㄱ" localSheetId="38" hidden="1">{#N/A,#N/A,FALSE,"골재소요량";#N/A,#N/A,FALSE,"골재소요량"}</definedName>
    <definedName name="ㅇㄴㅍㄴㄱ" localSheetId="14" hidden="1">{#N/A,#N/A,FALSE,"골재소요량";#N/A,#N/A,FALSE,"골재소요량"}</definedName>
    <definedName name="ㅇㄴㅍㄴㄱ" localSheetId="4" hidden="1">{#N/A,#N/A,FALSE,"골재소요량";#N/A,#N/A,FALSE,"골재소요량"}</definedName>
    <definedName name="ㅇㄴㅍㄴㄱ" localSheetId="13" hidden="1">{#N/A,#N/A,FALSE,"골재소요량";#N/A,#N/A,FALSE,"골재소요량"}</definedName>
    <definedName name="ㅇㄴㅍㄴㄱ" localSheetId="28" hidden="1">{#N/A,#N/A,FALSE,"골재소요량";#N/A,#N/A,FALSE,"골재소요량"}</definedName>
    <definedName name="ㅇㄴㅍㄴㄱ" localSheetId="34" hidden="1">{#N/A,#N/A,FALSE,"골재소요량";#N/A,#N/A,FALSE,"골재소요량"}</definedName>
    <definedName name="ㅇㄴㅍㄴㄱ" localSheetId="35" hidden="1">{#N/A,#N/A,FALSE,"골재소요량";#N/A,#N/A,FALSE,"골재소요량"}</definedName>
    <definedName name="ㅇㄴㅍㄴㄱ" localSheetId="25" hidden="1">{#N/A,#N/A,FALSE,"골재소요량";#N/A,#N/A,FALSE,"골재소요량"}</definedName>
    <definedName name="ㅇㄴㅍㄴㄱ" localSheetId="41" hidden="1">{#N/A,#N/A,FALSE,"골재소요량";#N/A,#N/A,FALSE,"골재소요량"}</definedName>
    <definedName name="ㅇㄴㅍㄴㄱ" localSheetId="26" hidden="1">{#N/A,#N/A,FALSE,"골재소요량";#N/A,#N/A,FALSE,"골재소요량"}</definedName>
    <definedName name="ㅇㄴㅍㄴㄱ" localSheetId="45" hidden="1">{#N/A,#N/A,FALSE,"골재소요량";#N/A,#N/A,FALSE,"골재소요량"}</definedName>
    <definedName name="ㅇㄴㅍㄴㄱ" localSheetId="50" hidden="1">{#N/A,#N/A,FALSE,"골재소요량";#N/A,#N/A,FALSE,"골재소요량"}</definedName>
    <definedName name="ㅇㄴㅍㄴㄱ" localSheetId="29" hidden="1">{#N/A,#N/A,FALSE,"골재소요량";#N/A,#N/A,FALSE,"골재소요량"}</definedName>
    <definedName name="ㅇㄴㅍㄴㄱ" localSheetId="42" hidden="1">{#N/A,#N/A,FALSE,"골재소요량";#N/A,#N/A,FALSE,"골재소요량"}</definedName>
    <definedName name="ㅇㄴㅍㄴㄱ" hidden="1">{#N/A,#N/A,FALSE,"골재소요량";#N/A,#N/A,FALSE,"골재소요량"}</definedName>
    <definedName name="ㅇㄶㄹ" localSheetId="14" hidden="1">#REF!</definedName>
    <definedName name="ㅇㄶㄹ" localSheetId="4" hidden="1">#REF!</definedName>
    <definedName name="ㅇㄶㄹ" localSheetId="13" hidden="1">#REF!</definedName>
    <definedName name="ㅇㄶㄹ" localSheetId="28" hidden="1">#REF!</definedName>
    <definedName name="ㅇㄶㄹ" localSheetId="34" hidden="1">#REF!</definedName>
    <definedName name="ㅇㄶㄹ" localSheetId="35" hidden="1">#REF!</definedName>
    <definedName name="ㅇㄶㄹ" localSheetId="46" hidden="1">#REF!</definedName>
    <definedName name="ㅇㄶㄹ" localSheetId="40" hidden="1">#REF!</definedName>
    <definedName name="ㅇㄶㄹ" localSheetId="25" hidden="1">#REF!</definedName>
    <definedName name="ㅇㄶㄹ" localSheetId="41" hidden="1">#REF!</definedName>
    <definedName name="ㅇㄶㄹ" localSheetId="26">#REF!</definedName>
    <definedName name="ㅇㄶㄹ" localSheetId="44" hidden="1">#REF!</definedName>
    <definedName name="ㅇㄶㄹ" localSheetId="45" hidden="1">#REF!</definedName>
    <definedName name="ㅇㄶㄹ" localSheetId="29" hidden="1">#REF!</definedName>
    <definedName name="ㅇㄶㄹ" localSheetId="42" hidden="1">#REF!</definedName>
    <definedName name="ㅇㄶㄹ" hidden="1">#REF!</definedName>
    <definedName name="ㅇㄷ1" localSheetId="25">[62]세월교산출기초!$J$11</definedName>
    <definedName name="ㅇㄷ1" localSheetId="26">[104]세월교산출기초!$J$11</definedName>
    <definedName name="ㅇㄷ1" localSheetId="2">[62]세월교산출기초!$J$11</definedName>
    <definedName name="ㅇㄷ1" localSheetId="43">[64]세월교산출기초!$J$11</definedName>
    <definedName name="ㅇㄷ1">[64]세월교산출기초!$J$11</definedName>
    <definedName name="ㅇㄹㄶㄹㄴ" localSheetId="14" hidden="1">#REF!</definedName>
    <definedName name="ㅇㄹㄶㄹㄴ" localSheetId="4" hidden="1">#REF!</definedName>
    <definedName name="ㅇㄹㄶㄹㄴ" localSheetId="13" hidden="1">#REF!</definedName>
    <definedName name="ㅇㄹㄶㄹㄴ" localSheetId="28" hidden="1">#REF!</definedName>
    <definedName name="ㅇㄹㄶㄹㄴ" localSheetId="34" hidden="1">#REF!</definedName>
    <definedName name="ㅇㄹㄶㄹㄴ" localSheetId="35" hidden="1">#REF!</definedName>
    <definedName name="ㅇㄹㄶㄹㄴ" localSheetId="46" hidden="1">#REF!</definedName>
    <definedName name="ㅇㄹㄶㄹㄴ" localSheetId="40" hidden="1">#REF!</definedName>
    <definedName name="ㅇㄹㄶㄹㄴ" localSheetId="25" hidden="1">#REF!</definedName>
    <definedName name="ㅇㄹㄶㄹㄴ" localSheetId="41" hidden="1">#REF!</definedName>
    <definedName name="ㅇㄹㄶㄹㄴ" localSheetId="26" hidden="1">#REF!</definedName>
    <definedName name="ㅇㄹㄶㄹㄴ" localSheetId="44" hidden="1">#REF!</definedName>
    <definedName name="ㅇㄹㄶㄹㄴ" localSheetId="45" hidden="1">#REF!</definedName>
    <definedName name="ㅇㄹㄶㄹㄴ" localSheetId="29" hidden="1">#REF!</definedName>
    <definedName name="ㅇㄹㄶㄹㄴ" localSheetId="42" hidden="1">#REF!</definedName>
    <definedName name="ㅇㄹㄶㄹㄴ" hidden="1">#REF!</definedName>
    <definedName name="ㅇㄹㄶㅇ" localSheetId="14" hidden="1">#REF!</definedName>
    <definedName name="ㅇㄹㄶㅇ" localSheetId="4" hidden="1">#REF!</definedName>
    <definedName name="ㅇㄹㄶㅇ" localSheetId="13" hidden="1">#REF!</definedName>
    <definedName name="ㅇㄹㄶㅇ" localSheetId="28" hidden="1">#REF!</definedName>
    <definedName name="ㅇㄹㄶㅇ" localSheetId="34" hidden="1">#REF!</definedName>
    <definedName name="ㅇㄹㄶㅇ" localSheetId="35" hidden="1">#REF!</definedName>
    <definedName name="ㅇㄹㄶㅇ" localSheetId="46" hidden="1">#REF!</definedName>
    <definedName name="ㅇㄹㄶㅇ" localSheetId="40" hidden="1">#REF!</definedName>
    <definedName name="ㅇㄹㄶㅇ" localSheetId="25" hidden="1">#REF!</definedName>
    <definedName name="ㅇㄹㄶㅇ" localSheetId="41" hidden="1">#REF!</definedName>
    <definedName name="ㅇㄹㄶㅇ" localSheetId="26" hidden="1">#REF!</definedName>
    <definedName name="ㅇㄹㄶㅇ" localSheetId="44" hidden="1">#REF!</definedName>
    <definedName name="ㅇㄹㄶㅇ" localSheetId="45" hidden="1">#REF!</definedName>
    <definedName name="ㅇㄹㄶㅇ" localSheetId="29" hidden="1">#REF!</definedName>
    <definedName name="ㅇㄹㄶㅇ" localSheetId="42" hidden="1">#REF!</definedName>
    <definedName name="ㅇㄹㄶㅇ" hidden="1">#REF!</definedName>
    <definedName name="ㅇㄹㄹ" localSheetId="14" hidden="1">#REF!</definedName>
    <definedName name="ㅇㄹㄹ" localSheetId="4" hidden="1">#REF!</definedName>
    <definedName name="ㅇㄹㄹ" localSheetId="13" hidden="1">#REF!</definedName>
    <definedName name="ㅇㄹㄹ" localSheetId="28" hidden="1">#REF!</definedName>
    <definedName name="ㅇㄹㄹ" localSheetId="34" hidden="1">#REF!</definedName>
    <definedName name="ㅇㄹㄹ" localSheetId="35" hidden="1">#REF!</definedName>
    <definedName name="ㅇㄹㄹ" localSheetId="46" hidden="1">#REF!</definedName>
    <definedName name="ㅇㄹㄹ" localSheetId="40" hidden="1">#REF!</definedName>
    <definedName name="ㅇㄹㄹ" localSheetId="25" hidden="1">#REF!</definedName>
    <definedName name="ㅇㄹㄹ" localSheetId="41" hidden="1">#REF!</definedName>
    <definedName name="ㅇㄹㄹ" localSheetId="26" hidden="1">#REF!</definedName>
    <definedName name="ㅇㄹㄹ" localSheetId="44" hidden="1">#REF!</definedName>
    <definedName name="ㅇㄹㄹ" localSheetId="45" hidden="1">#REF!</definedName>
    <definedName name="ㅇㄹㄹ" localSheetId="29" hidden="1">#REF!</definedName>
    <definedName name="ㅇㄹㄹ" localSheetId="42" hidden="1">#REF!</definedName>
    <definedName name="ㅇㄹㄹ" hidden="1">#REF!</definedName>
    <definedName name="ㅇㄹㅇㄹ" localSheetId="4">[5]법면블럭!#REF!</definedName>
    <definedName name="ㅇㄹㅇㄹ" localSheetId="13">[5]법면블럭!#REF!</definedName>
    <definedName name="ㅇㄹㅇㄹ" localSheetId="28">#REF!</definedName>
    <definedName name="ㅇㄹㅇㄹ" localSheetId="34">#REF!</definedName>
    <definedName name="ㅇㄹㅇㄹ" localSheetId="35">#REF!</definedName>
    <definedName name="ㅇㄹㅇㄹ" localSheetId="46">#REF!</definedName>
    <definedName name="ㅇㄹㅇㄹ" localSheetId="40">#REF!</definedName>
    <definedName name="ㅇㄹㅇㄹ" localSheetId="25">#REF!</definedName>
    <definedName name="ㅇㄹㅇㄹ" localSheetId="26">#REF!</definedName>
    <definedName name="ㅇㄹㅇㄹ" localSheetId="44">#REF!</definedName>
    <definedName name="ㅇㄹㅇㄹ" localSheetId="42">#REF!</definedName>
    <definedName name="ㅇㄹㅇㄹ">#REF!</definedName>
    <definedName name="ㅇㄹㅇㄹㄹㄹ" localSheetId="38">'[126]골막이(야매)'!#REF!</definedName>
    <definedName name="ㅇㄹㅇㄹㄹㄹ" localSheetId="14">'[128]골막이(야매)'!#REF!</definedName>
    <definedName name="ㅇㄹㅇㄹㄹㄹ" localSheetId="4">'[129]골막이(야매)'!#REF!</definedName>
    <definedName name="ㅇㄹㅇㄹㄹㄹ" localSheetId="13">'[129]골막이(야매)'!#REF!</definedName>
    <definedName name="ㅇㄹㅇㄹㄹㄹ" localSheetId="28">'[130]골막이(야매)'!#REF!</definedName>
    <definedName name="ㅇㄹㅇㄹㄹㄹ" localSheetId="34">'[130]골막이(야매)'!#REF!</definedName>
    <definedName name="ㅇㄹㅇㄹㄹㄹ" localSheetId="35">'[130]골막이(야매)'!#REF!</definedName>
    <definedName name="ㅇㄹㅇㄹㄹㄹ" localSheetId="46">'[128]골막이(야매)'!#REF!</definedName>
    <definedName name="ㅇㄹㅇㄹㄹㄹ" localSheetId="40">'[131]골막이(야매)'!#REF!</definedName>
    <definedName name="ㅇㄹㅇㄹㄹㄹ" localSheetId="3">'[129]골막이(야매)'!#REF!</definedName>
    <definedName name="ㅇㄹㅇㄹㄹㄹ" localSheetId="12">'[129]골막이(야매)'!#REF!</definedName>
    <definedName name="ㅇㄹㅇㄹㄹㄹ" localSheetId="15">'[129]골막이(야매)'!#REF!</definedName>
    <definedName name="ㅇㄹㅇㄹㄹㄹ" localSheetId="25">'[106]골막이(야매)'!#REF!</definedName>
    <definedName name="ㅇㄹㅇㄹㄹㄹ" localSheetId="26">'[129]골막이(야매)'!#REF!</definedName>
    <definedName name="ㅇㄹㅇㄹㄹㄹ" localSheetId="2">'[106]골막이(야매)'!#REF!</definedName>
    <definedName name="ㅇㄹㅇㄹㄹㄹ" localSheetId="44">'[128]골막이(야매)'!#REF!</definedName>
    <definedName name="ㅇㄹㅇㄹㄹㄹ" localSheetId="45">'[132]골막이(야매)'!#REF!</definedName>
    <definedName name="ㅇㄹㅇㄹㄹㄹ" localSheetId="50">'[133]골막이(야매)'!#REF!</definedName>
    <definedName name="ㅇㄹㅇㄹㄹㄹ" localSheetId="43">'[134]골막이(야매)'!#REF!</definedName>
    <definedName name="ㅇㄹㅇㄹㄹㄹ" localSheetId="42">'[130]골막이(야매)'!#REF!</definedName>
    <definedName name="ㅇㄹㅇㄹㄹㄹ">'[131]골막이(야매)'!#REF!</definedName>
    <definedName name="ㅇㄺ" localSheetId="38" hidden="1">{#N/A,#N/A,FALSE,"혼합골재"}</definedName>
    <definedName name="ㅇㄺ" localSheetId="14" hidden="1">{#N/A,#N/A,FALSE,"혼합골재"}</definedName>
    <definedName name="ㅇㄺ" localSheetId="4" hidden="1">{#N/A,#N/A,FALSE,"혼합골재"}</definedName>
    <definedName name="ㅇㄺ" localSheetId="13" hidden="1">{#N/A,#N/A,FALSE,"혼합골재"}</definedName>
    <definedName name="ㅇㄺ" localSheetId="28" hidden="1">{#N/A,#N/A,FALSE,"혼합골재"}</definedName>
    <definedName name="ㅇㄺ" localSheetId="34" hidden="1">{#N/A,#N/A,FALSE,"혼합골재"}</definedName>
    <definedName name="ㅇㄺ" localSheetId="35" hidden="1">{#N/A,#N/A,FALSE,"혼합골재"}</definedName>
    <definedName name="ㅇㄺ" localSheetId="25" hidden="1">{#N/A,#N/A,FALSE,"혼합골재"}</definedName>
    <definedName name="ㅇㄺ" localSheetId="41" hidden="1">{#N/A,#N/A,FALSE,"혼합골재"}</definedName>
    <definedName name="ㅇㄺ" localSheetId="26" hidden="1">{#N/A,#N/A,FALSE,"혼합골재"}</definedName>
    <definedName name="ㅇㄺ" localSheetId="45" hidden="1">{#N/A,#N/A,FALSE,"혼합골재"}</definedName>
    <definedName name="ㅇㄺ" localSheetId="50" hidden="1">{#N/A,#N/A,FALSE,"혼합골재"}</definedName>
    <definedName name="ㅇㄺ" localSheetId="29" hidden="1">{#N/A,#N/A,FALSE,"혼합골재"}</definedName>
    <definedName name="ㅇㄺ" localSheetId="42" hidden="1">{#N/A,#N/A,FALSE,"혼합골재"}</definedName>
    <definedName name="ㅇㄺ" hidden="1">{#N/A,#N/A,FALSE,"혼합골재"}</definedName>
    <definedName name="ㅇㅀㄶㅇㄴ" localSheetId="14" hidden="1">#REF!</definedName>
    <definedName name="ㅇㅀㄶㅇㄴ" localSheetId="4" hidden="1">#REF!</definedName>
    <definedName name="ㅇㅀㄶㅇㄴ" localSheetId="13" hidden="1">#REF!</definedName>
    <definedName name="ㅇㅀㄶㅇㄴ" localSheetId="28" hidden="1">#REF!</definedName>
    <definedName name="ㅇㅀㄶㅇㄴ" localSheetId="34" hidden="1">#REF!</definedName>
    <definedName name="ㅇㅀㄶㅇㄴ" localSheetId="35" hidden="1">#REF!</definedName>
    <definedName name="ㅇㅀㄶㅇㄴ" localSheetId="46" hidden="1">#REF!</definedName>
    <definedName name="ㅇㅀㄶㅇㄴ" localSheetId="40" hidden="1">#REF!</definedName>
    <definedName name="ㅇㅀㄶㅇㄴ" localSheetId="25" hidden="1">#REF!</definedName>
    <definedName name="ㅇㅀㄶㅇㄴ" localSheetId="41" hidden="1">#REF!</definedName>
    <definedName name="ㅇㅀㄶㅇㄴ" localSheetId="26" hidden="1">#REF!</definedName>
    <definedName name="ㅇㅀㄶㅇㄴ" localSheetId="44" hidden="1">#REF!</definedName>
    <definedName name="ㅇㅀㄶㅇㄴ" localSheetId="45" hidden="1">#REF!</definedName>
    <definedName name="ㅇㅀㄶㅇㄴ" localSheetId="29" hidden="1">#REF!</definedName>
    <definedName name="ㅇㅀㄶㅇㄴ" localSheetId="42" hidden="1">#REF!</definedName>
    <definedName name="ㅇㅀㄶㅇㄴ" hidden="1">#REF!</definedName>
    <definedName name="ㅇㅀㅇㅎㄴ" localSheetId="14" hidden="1">#REF!</definedName>
    <definedName name="ㅇㅀㅇㅎㄴ" localSheetId="4" hidden="1">#REF!</definedName>
    <definedName name="ㅇㅀㅇㅎㄴ" localSheetId="13" hidden="1">#REF!</definedName>
    <definedName name="ㅇㅀㅇㅎㄴ" localSheetId="28" hidden="1">#REF!</definedName>
    <definedName name="ㅇㅀㅇㅎㄴ" localSheetId="34" hidden="1">#REF!</definedName>
    <definedName name="ㅇㅀㅇㅎㄴ" localSheetId="35" hidden="1">#REF!</definedName>
    <definedName name="ㅇㅀㅇㅎㄴ" localSheetId="46" hidden="1">#REF!</definedName>
    <definedName name="ㅇㅀㅇㅎㄴ" localSheetId="40" hidden="1">#REF!</definedName>
    <definedName name="ㅇㅀㅇㅎㄴ" localSheetId="25" hidden="1">#REF!</definedName>
    <definedName name="ㅇㅀㅇㅎㄴ" localSheetId="41" hidden="1">#REF!</definedName>
    <definedName name="ㅇㅀㅇㅎㄴ" localSheetId="26" hidden="1">#REF!</definedName>
    <definedName name="ㅇㅀㅇㅎㄴ" localSheetId="44" hidden="1">#REF!</definedName>
    <definedName name="ㅇㅀㅇㅎㄴ" localSheetId="45" hidden="1">#REF!</definedName>
    <definedName name="ㅇㅀㅇㅎㄴ" localSheetId="29" hidden="1">#REF!</definedName>
    <definedName name="ㅇㅀㅇㅎㄴ" localSheetId="42" hidden="1">#REF!</definedName>
    <definedName name="ㅇㅀㅇㅎㄴ" hidden="1">#REF!</definedName>
    <definedName name="ㅇㅀㅎ" localSheetId="14" hidden="1">#REF!</definedName>
    <definedName name="ㅇㅀㅎ" localSheetId="4" hidden="1">#REF!</definedName>
    <definedName name="ㅇㅀㅎ" localSheetId="13" hidden="1">#REF!</definedName>
    <definedName name="ㅇㅀㅎ" localSheetId="28" hidden="1">#REF!</definedName>
    <definedName name="ㅇㅀㅎ" localSheetId="34" hidden="1">#REF!</definedName>
    <definedName name="ㅇㅀㅎ" localSheetId="35" hidden="1">#REF!</definedName>
    <definedName name="ㅇㅀㅎ" localSheetId="46" hidden="1">#REF!</definedName>
    <definedName name="ㅇㅀㅎ" localSheetId="40" hidden="1">#REF!</definedName>
    <definedName name="ㅇㅀㅎ" localSheetId="25" hidden="1">#REF!</definedName>
    <definedName name="ㅇㅀㅎ" localSheetId="41" hidden="1">#REF!</definedName>
    <definedName name="ㅇㅀㅎ" localSheetId="26" hidden="1">#REF!</definedName>
    <definedName name="ㅇㅀㅎ" localSheetId="44" hidden="1">#REF!</definedName>
    <definedName name="ㅇㅀㅎ" localSheetId="45" hidden="1">#REF!</definedName>
    <definedName name="ㅇㅀㅎ" localSheetId="29" hidden="1">#REF!</definedName>
    <definedName name="ㅇㅀㅎ" localSheetId="42" hidden="1">#REF!</definedName>
    <definedName name="ㅇㅀㅎ" hidden="1">#REF!</definedName>
    <definedName name="ㅇ쇼뉴굔" localSheetId="38" hidden="1">{#N/A,#N/A,FALSE,"조골재"}</definedName>
    <definedName name="ㅇ쇼뉴굔" localSheetId="14" hidden="1">{#N/A,#N/A,FALSE,"조골재"}</definedName>
    <definedName name="ㅇ쇼뉴굔" localSheetId="4" hidden="1">{#N/A,#N/A,FALSE,"조골재"}</definedName>
    <definedName name="ㅇ쇼뉴굔" localSheetId="13" hidden="1">{#N/A,#N/A,FALSE,"조골재"}</definedName>
    <definedName name="ㅇ쇼뉴굔" localSheetId="28" hidden="1">{#N/A,#N/A,FALSE,"조골재"}</definedName>
    <definedName name="ㅇ쇼뉴굔" localSheetId="34" hidden="1">{#N/A,#N/A,FALSE,"조골재"}</definedName>
    <definedName name="ㅇ쇼뉴굔" localSheetId="35" hidden="1">{#N/A,#N/A,FALSE,"조골재"}</definedName>
    <definedName name="ㅇ쇼뉴굔" localSheetId="25" hidden="1">{#N/A,#N/A,FALSE,"조골재"}</definedName>
    <definedName name="ㅇ쇼뉴굔" localSheetId="41" hidden="1">{#N/A,#N/A,FALSE,"조골재"}</definedName>
    <definedName name="ㅇ쇼뉴굔" localSheetId="26" hidden="1">{#N/A,#N/A,FALSE,"조골재"}</definedName>
    <definedName name="ㅇ쇼뉴굔" localSheetId="45" hidden="1">{#N/A,#N/A,FALSE,"조골재"}</definedName>
    <definedName name="ㅇ쇼뉴굔" localSheetId="50" hidden="1">{#N/A,#N/A,FALSE,"조골재"}</definedName>
    <definedName name="ㅇ쇼뉴굔" localSheetId="29" hidden="1">{#N/A,#N/A,FALSE,"조골재"}</definedName>
    <definedName name="ㅇ쇼뉴굔" localSheetId="42" hidden="1">{#N/A,#N/A,FALSE,"조골재"}</definedName>
    <definedName name="ㅇ쇼뉴굔" hidden="1">{#N/A,#N/A,FALSE,"조골재"}</definedName>
    <definedName name="ㅇ수ㅕㅜㅇ" localSheetId="38" hidden="1">{#N/A,#N/A,FALSE,"단가표지"}</definedName>
    <definedName name="ㅇ수ㅕㅜㅇ" localSheetId="14" hidden="1">{#N/A,#N/A,FALSE,"단가표지"}</definedName>
    <definedName name="ㅇ수ㅕㅜㅇ" localSheetId="4" hidden="1">{#N/A,#N/A,FALSE,"단가표지"}</definedName>
    <definedName name="ㅇ수ㅕㅜㅇ" localSheetId="13" hidden="1">{#N/A,#N/A,FALSE,"단가표지"}</definedName>
    <definedName name="ㅇ수ㅕㅜㅇ" localSheetId="28" hidden="1">{#N/A,#N/A,FALSE,"단가표지"}</definedName>
    <definedName name="ㅇ수ㅕㅜㅇ" localSheetId="34" hidden="1">{#N/A,#N/A,FALSE,"단가표지"}</definedName>
    <definedName name="ㅇ수ㅕㅜㅇ" localSheetId="35" hidden="1">{#N/A,#N/A,FALSE,"단가표지"}</definedName>
    <definedName name="ㅇ수ㅕㅜㅇ" localSheetId="25" hidden="1">{#N/A,#N/A,FALSE,"단가표지"}</definedName>
    <definedName name="ㅇ수ㅕㅜㅇ" localSheetId="41" hidden="1">{#N/A,#N/A,FALSE,"단가표지"}</definedName>
    <definedName name="ㅇ수ㅕㅜㅇ" localSheetId="26" hidden="1">{#N/A,#N/A,FALSE,"단가표지"}</definedName>
    <definedName name="ㅇ수ㅕㅜㅇ" localSheetId="45" hidden="1">{#N/A,#N/A,FALSE,"단가표지"}</definedName>
    <definedName name="ㅇ수ㅕㅜㅇ" localSheetId="50" hidden="1">{#N/A,#N/A,FALSE,"단가표지"}</definedName>
    <definedName name="ㅇ수ㅕㅜㅇ" localSheetId="29" hidden="1">{#N/A,#N/A,FALSE,"단가표지"}</definedName>
    <definedName name="ㅇ수ㅕㅜㅇ" localSheetId="42" hidden="1">{#N/A,#N/A,FALSE,"단가표지"}</definedName>
    <definedName name="ㅇ수ㅕㅜㅇ" hidden="1">{#N/A,#N/A,FALSE,"단가표지"}</definedName>
    <definedName name="ㅇㅇ" localSheetId="38" hidden="1">{#N/A,#N/A,FALSE,"포장단가"}</definedName>
    <definedName name="ㅇㅇ" localSheetId="14" hidden="1">{#N/A,#N/A,FALSE,"포장단가"}</definedName>
    <definedName name="ㅇㅇ" localSheetId="4" hidden="1">{#N/A,#N/A,FALSE,"포장단가"}</definedName>
    <definedName name="ㅇㅇ" localSheetId="13" hidden="1">{#N/A,#N/A,FALSE,"포장단가"}</definedName>
    <definedName name="ㅇㅇ" localSheetId="28" hidden="1">{#N/A,#N/A,FALSE,"포장단가"}</definedName>
    <definedName name="ㅇㅇ" localSheetId="34" hidden="1">{#N/A,#N/A,FALSE,"포장단가"}</definedName>
    <definedName name="ㅇㅇ" localSheetId="35" hidden="1">{#N/A,#N/A,FALSE,"포장단가"}</definedName>
    <definedName name="ㅇㅇ" localSheetId="25" hidden="1">{#N/A,#N/A,FALSE,"포장단가"}</definedName>
    <definedName name="ㅇㅇ" localSheetId="41" hidden="1">{#N/A,#N/A,FALSE,"포장단가"}</definedName>
    <definedName name="ㅇㅇ" localSheetId="26" hidden="1">{#N/A,#N/A,FALSE,"포장단가"}</definedName>
    <definedName name="ㅇㅇ" localSheetId="45" hidden="1">{#N/A,#N/A,FALSE,"포장단가"}</definedName>
    <definedName name="ㅇㅇ" localSheetId="50" hidden="1">{#N/A,#N/A,FALSE,"포장단가"}</definedName>
    <definedName name="ㅇㅇ" localSheetId="29" hidden="1">{#N/A,#N/A,FALSE,"포장단가"}</definedName>
    <definedName name="ㅇㅇ" localSheetId="42" hidden="1">{#N/A,#N/A,FALSE,"포장단가"}</definedName>
    <definedName name="ㅇㅇ" hidden="1">{#N/A,#N/A,FALSE,"포장단가"}</definedName>
    <definedName name="ㅇㅇㄹ" localSheetId="38">'[126]골막이(야매)'!#REF!</definedName>
    <definedName name="ㅇㅇㄹ" localSheetId="14">'[128]골막이(야매)'!#REF!</definedName>
    <definedName name="ㅇㅇㄹ" localSheetId="4">'[129]골막이(야매)'!#REF!</definedName>
    <definedName name="ㅇㅇㄹ" localSheetId="13">'[129]골막이(야매)'!#REF!</definedName>
    <definedName name="ㅇㅇㄹ" localSheetId="28">'[130]골막이(야매)'!#REF!</definedName>
    <definedName name="ㅇㅇㄹ" localSheetId="34">'[130]골막이(야매)'!#REF!</definedName>
    <definedName name="ㅇㅇㄹ" localSheetId="35">'[130]골막이(야매)'!#REF!</definedName>
    <definedName name="ㅇㅇㄹ" localSheetId="46">'[128]골막이(야매)'!#REF!</definedName>
    <definedName name="ㅇㅇㄹ" localSheetId="40">'[131]골막이(야매)'!#REF!</definedName>
    <definedName name="ㅇㅇㄹ" localSheetId="3">'[129]골막이(야매)'!#REF!</definedName>
    <definedName name="ㅇㅇㄹ" localSheetId="12">'[129]골막이(야매)'!#REF!</definedName>
    <definedName name="ㅇㅇㄹ" localSheetId="15">'[129]골막이(야매)'!#REF!</definedName>
    <definedName name="ㅇㅇㄹ" localSheetId="25">'[106]골막이(야매)'!#REF!</definedName>
    <definedName name="ㅇㅇㄹ" localSheetId="26">'[129]골막이(야매)'!#REF!</definedName>
    <definedName name="ㅇㅇㄹ" localSheetId="2">'[106]골막이(야매)'!#REF!</definedName>
    <definedName name="ㅇㅇㄹ" localSheetId="44">'[128]골막이(야매)'!#REF!</definedName>
    <definedName name="ㅇㅇㄹ" localSheetId="45">'[132]골막이(야매)'!#REF!</definedName>
    <definedName name="ㅇㅇㄹ" localSheetId="50">'[133]골막이(야매)'!#REF!</definedName>
    <definedName name="ㅇㅇㄹ" localSheetId="43">'[134]골막이(야매)'!#REF!</definedName>
    <definedName name="ㅇㅇㄹ" localSheetId="42">'[130]골막이(야매)'!#REF!</definedName>
    <definedName name="ㅇㅇㄹ">'[131]골막이(야매)'!#REF!</definedName>
    <definedName name="ㅇㅇㄹㄹㅇㄹㅇㄴㄹㅇㄴㅁ" localSheetId="4">[5]법면블럭!#REF!</definedName>
    <definedName name="ㅇㅇㄹㄹㅇㄹㅇㄴㄹㅇㄴㅁ" localSheetId="13">[5]법면블럭!#REF!</definedName>
    <definedName name="ㅇㅇㄹㄹㅇㄹㅇㄴㄹㅇㄴㅁ" localSheetId="28">'[76]골막이(야매)'!#REF!</definedName>
    <definedName name="ㅇㅇㄹㄹㅇㄹㅇㄴㄹㅇㄴㅁ" localSheetId="34">'[76]골막이(야매)'!#REF!</definedName>
    <definedName name="ㅇㅇㄹㄹㅇㄹㅇㄴㄹㅇㄴㅁ" localSheetId="35">'[76]골막이(야매)'!#REF!</definedName>
    <definedName name="ㅇㅇㄹㄹㅇㄹㅇㄴㄹㅇㄴㅁ" localSheetId="46">'[76]골막이(야매)'!#REF!</definedName>
    <definedName name="ㅇㅇㄹㄹㅇㄹㅇㄴㄹㅇㄴㅁ" localSheetId="40">'[79]골막이(야매)'!#REF!</definedName>
    <definedName name="ㅇㅇㄹㄹㅇㄹㅇㄴㄹㅇㄴㅁ" localSheetId="26">'[135]골막이(야매)'!#REF!</definedName>
    <definedName name="ㅇㅇㄹㄹㅇㄹㅇㄴㄹㅇㄴㅁ" localSheetId="44">'[76]골막이(야매)'!#REF!</definedName>
    <definedName name="ㅇㅇㄹㄹㅇㄹㅇㄴㄹㅇㄴㅁ" localSheetId="45">'[20]골막이(야매)'!#REF!</definedName>
    <definedName name="ㅇㅇㄹㄹㅇㄹㅇㄴㄹㅇㄴㅁ" localSheetId="50">'[76]골막이(야매)'!#REF!</definedName>
    <definedName name="ㅇㅇㄹㄹㅇㄹㅇㄴㄹㅇㄴㅁ" localSheetId="42">'[76]골막이(야매)'!#REF!</definedName>
    <definedName name="ㅇㅇㄹㄹㅇㄹㅇㄴㄹㅇㄴㅁ">'[79]골막이(야매)'!#REF!</definedName>
    <definedName name="ㅇㅇㅇㅇ" localSheetId="38" hidden="1">{#N/A,#N/A,FALSE,"2~8번"}</definedName>
    <definedName name="ㅇㅇㅇㅇ" localSheetId="14" hidden="1">{#N/A,#N/A,FALSE,"2~8번"}</definedName>
    <definedName name="ㅇㅇㅇㅇ" localSheetId="4" hidden="1">{#N/A,#N/A,FALSE,"2~8번"}</definedName>
    <definedName name="ㅇㅇㅇㅇ" localSheetId="13" hidden="1">{#N/A,#N/A,FALSE,"2~8번"}</definedName>
    <definedName name="ㅇㅇㅇㅇ" localSheetId="28" hidden="1">{#N/A,#N/A,FALSE,"2~8번"}</definedName>
    <definedName name="ㅇㅇㅇㅇ" localSheetId="34" hidden="1">{#N/A,#N/A,FALSE,"2~8번"}</definedName>
    <definedName name="ㅇㅇㅇㅇ" localSheetId="35" hidden="1">{#N/A,#N/A,FALSE,"2~8번"}</definedName>
    <definedName name="ㅇㅇㅇㅇ" localSheetId="25" hidden="1">{#N/A,#N/A,FALSE,"2~8번"}</definedName>
    <definedName name="ㅇㅇㅇㅇ" localSheetId="41" hidden="1">{#N/A,#N/A,FALSE,"2~8번"}</definedName>
    <definedName name="ㅇㅇㅇㅇ" localSheetId="26" hidden="1">{#N/A,#N/A,FALSE,"2~8번"}</definedName>
    <definedName name="ㅇㅇㅇㅇ" localSheetId="45" hidden="1">{#N/A,#N/A,FALSE,"2~8번"}</definedName>
    <definedName name="ㅇㅇㅇㅇ" localSheetId="50" hidden="1">{#N/A,#N/A,FALSE,"2~8번"}</definedName>
    <definedName name="ㅇㅇㅇㅇ" localSheetId="29" hidden="1">{#N/A,#N/A,FALSE,"2~8번"}</definedName>
    <definedName name="ㅇㅇㅇㅇ" localSheetId="42" hidden="1">{#N/A,#N/A,FALSE,"2~8번"}</definedName>
    <definedName name="ㅇㅇㅇㅇ" hidden="1">{#N/A,#N/A,FALSE,"2~8번"}</definedName>
    <definedName name="ㅇㅍㄴㅁ3" localSheetId="38" hidden="1">{#N/A,#N/A,FALSE,"조골재"}</definedName>
    <definedName name="ㅇㅍㄴㅁ3" localSheetId="14" hidden="1">{#N/A,#N/A,FALSE,"조골재"}</definedName>
    <definedName name="ㅇㅍㄴㅁ3" localSheetId="4" hidden="1">{#N/A,#N/A,FALSE,"조골재"}</definedName>
    <definedName name="ㅇㅍㄴㅁ3" localSheetId="13" hidden="1">{#N/A,#N/A,FALSE,"조골재"}</definedName>
    <definedName name="ㅇㅍㄴㅁ3" localSheetId="28" hidden="1">{#N/A,#N/A,FALSE,"조골재"}</definedName>
    <definedName name="ㅇㅍㄴㅁ3" localSheetId="34" hidden="1">{#N/A,#N/A,FALSE,"조골재"}</definedName>
    <definedName name="ㅇㅍㄴㅁ3" localSheetId="35" hidden="1">{#N/A,#N/A,FALSE,"조골재"}</definedName>
    <definedName name="ㅇㅍㄴㅁ3" localSheetId="25" hidden="1">{#N/A,#N/A,FALSE,"조골재"}</definedName>
    <definedName name="ㅇㅍㄴㅁ3" localSheetId="41" hidden="1">{#N/A,#N/A,FALSE,"조골재"}</definedName>
    <definedName name="ㅇㅍㄴㅁ3" localSheetId="26" hidden="1">{#N/A,#N/A,FALSE,"조골재"}</definedName>
    <definedName name="ㅇㅍㄴㅁ3" localSheetId="45" hidden="1">{#N/A,#N/A,FALSE,"조골재"}</definedName>
    <definedName name="ㅇㅍㄴㅁ3" localSheetId="50" hidden="1">{#N/A,#N/A,FALSE,"조골재"}</definedName>
    <definedName name="ㅇㅍㄴㅁ3" localSheetId="29" hidden="1">{#N/A,#N/A,FALSE,"조골재"}</definedName>
    <definedName name="ㅇㅍㄴㅁ3" localSheetId="42" hidden="1">{#N/A,#N/A,FALSE,"조골재"}</definedName>
    <definedName name="ㅇㅍㄴㅁ3" hidden="1">{#N/A,#N/A,FALSE,"조골재"}</definedName>
    <definedName name="ㅇㅎㄴㄹㅇㄴ호ㅗ" localSheetId="14" hidden="1">#REF!</definedName>
    <definedName name="ㅇㅎㄴㄹㅇㄴ호ㅗ" localSheetId="4" hidden="1">#REF!</definedName>
    <definedName name="ㅇㅎㄴㄹㅇㄴ호ㅗ" localSheetId="13" hidden="1">#REF!</definedName>
    <definedName name="ㅇㅎㄴㄹㅇㄴ호ㅗ" localSheetId="28" hidden="1">#REF!</definedName>
    <definedName name="ㅇㅎㄴㄹㅇㄴ호ㅗ" localSheetId="34" hidden="1">#REF!</definedName>
    <definedName name="ㅇㅎㄴㄹㅇㄴ호ㅗ" localSheetId="35" hidden="1">#REF!</definedName>
    <definedName name="ㅇㅎㄴㄹㅇㄴ호ㅗ" localSheetId="46" hidden="1">#REF!</definedName>
    <definedName name="ㅇㅎㄴㄹㅇㄴ호ㅗ" localSheetId="40" hidden="1">#REF!</definedName>
    <definedName name="ㅇㅎㄴㄹㅇㄴ호ㅗ" localSheetId="25" hidden="1">#REF!</definedName>
    <definedName name="ㅇㅎㄴㄹㅇㄴ호ㅗ" localSheetId="41" hidden="1">#REF!</definedName>
    <definedName name="ㅇㅎㄴㄹㅇㄴ호ㅗ" localSheetId="26" hidden="1">#REF!</definedName>
    <definedName name="ㅇㅎㄴㄹㅇㄴ호ㅗ" localSheetId="44" hidden="1">#REF!</definedName>
    <definedName name="ㅇㅎㄴㄹㅇㄴ호ㅗ" localSheetId="45" hidden="1">#REF!</definedName>
    <definedName name="ㅇㅎㄴㄹㅇㄴ호ㅗ" localSheetId="29" hidden="1">#REF!</definedName>
    <definedName name="ㅇㅎㄴㄹㅇㄴ호ㅗ" localSheetId="42" hidden="1">#REF!</definedName>
    <definedName name="ㅇㅎㄴㄹㅇㄴ호ㅗ" hidden="1">#REF!</definedName>
    <definedName name="ㅇㅎㄴㅀㄴㅇ" localSheetId="14" hidden="1">#REF!</definedName>
    <definedName name="ㅇㅎㄴㅀㄴㅇ" localSheetId="4" hidden="1">#REF!</definedName>
    <definedName name="ㅇㅎㄴㅀㄴㅇ" localSheetId="13" hidden="1">#REF!</definedName>
    <definedName name="ㅇㅎㄴㅀㄴㅇ" localSheetId="28" hidden="1">#REF!</definedName>
    <definedName name="ㅇㅎㄴㅀㄴㅇ" localSheetId="34" hidden="1">#REF!</definedName>
    <definedName name="ㅇㅎㄴㅀㄴㅇ" localSheetId="35" hidden="1">#REF!</definedName>
    <definedName name="ㅇㅎㄴㅀㄴㅇ" localSheetId="46" hidden="1">#REF!</definedName>
    <definedName name="ㅇㅎㄴㅀㄴㅇ" localSheetId="40" hidden="1">#REF!</definedName>
    <definedName name="ㅇㅎㄴㅀㄴㅇ" localSheetId="25" hidden="1">#REF!</definedName>
    <definedName name="ㅇㅎㄴㅀㄴㅇ" localSheetId="41" hidden="1">#REF!</definedName>
    <definedName name="ㅇㅎㄴㅀㄴㅇ" localSheetId="26" hidden="1">#REF!</definedName>
    <definedName name="ㅇㅎㄴㅀㄴㅇ" localSheetId="44" hidden="1">#REF!</definedName>
    <definedName name="ㅇㅎㄴㅀㄴㅇ" localSheetId="45" hidden="1">#REF!</definedName>
    <definedName name="ㅇㅎㄴㅀㄴㅇ" localSheetId="29" hidden="1">#REF!</definedName>
    <definedName name="ㅇㅎㄴㅀㄴㅇ" localSheetId="42" hidden="1">#REF!</definedName>
    <definedName name="ㅇㅎㄴㅀㄴㅇ" hidden="1">#REF!</definedName>
    <definedName name="ㅇㅎㅎㄷㄳㄷㄱ" localSheetId="4">'[32]돌 적용인자표'!ㅇㅎㅎㄷㄳㄷㄱ</definedName>
    <definedName name="ㅇㅎㅎㄷㄳㄷㄱ" localSheetId="13">'[32]돌 적용인자표'!ㅇㅎㅎㄷㄳㄷㄱ</definedName>
    <definedName name="ㅇㅎㅎㄷㄳㄷㄱ" localSheetId="26">'[33]돌 적용인자표'!ㅇㅎㅎㄷㄳㄷㄱ</definedName>
    <definedName name="ㅇㅎㅎㄷㄳㄷㄱ" localSheetId="45">'[32]돌 적용인자표'!ㅇㅎㅎㄷㄳㄷㄱ</definedName>
    <definedName name="ㅇㅎㅎㄷㄳㄷㄱ">'[32]돌 적용인자표'!ㅇㅎㅎㄷㄳㄷㄱ</definedName>
    <definedName name="아" localSheetId="4" hidden="1">#REF!</definedName>
    <definedName name="아" localSheetId="13" hidden="1">#REF!</definedName>
    <definedName name="아" hidden="1">#REF!</definedName>
    <definedName name="아스타일__공" localSheetId="14">[71]노임단가!#REF!</definedName>
    <definedName name="아스타일__공" localSheetId="4">[68]노임단가!#REF!</definedName>
    <definedName name="아스타일__공" localSheetId="13">[68]노임단가!#REF!</definedName>
    <definedName name="아스타일__공" localSheetId="28">[71]노임단가!#REF!</definedName>
    <definedName name="아스타일__공" localSheetId="34">[71]노임단가!#REF!</definedName>
    <definedName name="아스타일__공" localSheetId="35">[71]노임단가!#REF!</definedName>
    <definedName name="아스타일__공" localSheetId="46">[71]노임단가!#REF!</definedName>
    <definedName name="아스타일__공" localSheetId="40">[68]노임단가!#REF!</definedName>
    <definedName name="아스타일__공" localSheetId="25">[72]노임단가!#REF!</definedName>
    <definedName name="아스타일__공" localSheetId="26">[73]노임단가!#REF!</definedName>
    <definedName name="아스타일__공" localSheetId="2">[72]노임단가!#REF!</definedName>
    <definedName name="아스타일__공" localSheetId="44">[71]노임단가!#REF!</definedName>
    <definedName name="아스타일__공" localSheetId="45">[71]노임단가!#REF!</definedName>
    <definedName name="아스타일__공" localSheetId="50">[71]노임단가!#REF!</definedName>
    <definedName name="아스타일__공" localSheetId="42">[71]노임단가!#REF!</definedName>
    <definedName name="아스타일__공">[68]노임단가!#REF!</definedName>
    <definedName name="아싸" localSheetId="4">[13]법면블럭!#REF!</definedName>
    <definedName name="아싸" localSheetId="13">[13]법면블럭!#REF!</definedName>
    <definedName name="아싸" localSheetId="28">#REF!</definedName>
    <definedName name="아싸" localSheetId="35">#REF!</definedName>
    <definedName name="아싸" localSheetId="40">#REF!</definedName>
    <definedName name="아싸" localSheetId="25">#REF!</definedName>
    <definedName name="아싸" localSheetId="26">[14]법면블럭!#REF!</definedName>
    <definedName name="아싸" localSheetId="44">#REF!</definedName>
    <definedName name="아싸" localSheetId="42">#REF!</definedName>
    <definedName name="아싸">#REF!</definedName>
    <definedName name="안" localSheetId="14">[84]TOTAL_BOQ!#REF!</definedName>
    <definedName name="안" localSheetId="4">[82]TOTAL_BOQ!#REF!</definedName>
    <definedName name="안" localSheetId="13">[82]TOTAL_BOQ!#REF!</definedName>
    <definedName name="안" localSheetId="35">[82]TOTAL_BOQ!#REF!</definedName>
    <definedName name="안" localSheetId="46">[84]TOTAL_BOQ!#REF!</definedName>
    <definedName name="안" localSheetId="40">[82]TOTAL_BOQ!#REF!</definedName>
    <definedName name="안" localSheetId="3">[82]TOTAL_BOQ!#REF!</definedName>
    <definedName name="안" localSheetId="12">[82]TOTAL_BOQ!#REF!</definedName>
    <definedName name="안" localSheetId="15">[82]TOTAL_BOQ!#REF!</definedName>
    <definedName name="안" localSheetId="25">[85]TOTAL_BOQ!#REF!</definedName>
    <definedName name="안" localSheetId="26">[38]TOTAL_BOQ!#REF!</definedName>
    <definedName name="안" localSheetId="2">[85]TOTAL_BOQ!#REF!</definedName>
    <definedName name="안" localSheetId="44">[84]TOTAL_BOQ!#REF!</definedName>
    <definedName name="안" localSheetId="43">[84]TOTAL_BOQ!#REF!</definedName>
    <definedName name="안" localSheetId="42">[84]TOTAL_BOQ!#REF!</definedName>
    <definedName name="안">[82]TOTAL_BOQ!#REF!</definedName>
    <definedName name="안전관리기사1급" localSheetId="14">[71]노임단가!#REF!</definedName>
    <definedName name="안전관리기사1급" localSheetId="4">[68]노임단가!#REF!</definedName>
    <definedName name="안전관리기사1급" localSheetId="13">[68]노임단가!#REF!</definedName>
    <definedName name="안전관리기사1급" localSheetId="28">[71]노임단가!#REF!</definedName>
    <definedName name="안전관리기사1급" localSheetId="34">[71]노임단가!#REF!</definedName>
    <definedName name="안전관리기사1급" localSheetId="35">[71]노임단가!#REF!</definedName>
    <definedName name="안전관리기사1급" localSheetId="46">[71]노임단가!#REF!</definedName>
    <definedName name="안전관리기사1급" localSheetId="40">[68]노임단가!#REF!</definedName>
    <definedName name="안전관리기사1급" localSheetId="25">[72]노임단가!#REF!</definedName>
    <definedName name="안전관리기사1급" localSheetId="26">[73]노임단가!#REF!</definedName>
    <definedName name="안전관리기사1급" localSheetId="2">[72]노임단가!#REF!</definedName>
    <definedName name="안전관리기사1급" localSheetId="44">[71]노임단가!#REF!</definedName>
    <definedName name="안전관리기사1급" localSheetId="42">[71]노임단가!#REF!</definedName>
    <definedName name="안전관리기사1급">[68]노임단가!#REF!</definedName>
    <definedName name="안전관리기사2급" localSheetId="14">[71]노임단가!#REF!</definedName>
    <definedName name="안전관리기사2급" localSheetId="4">[68]노임단가!#REF!</definedName>
    <definedName name="안전관리기사2급" localSheetId="13">[68]노임단가!#REF!</definedName>
    <definedName name="안전관리기사2급" localSheetId="28">[71]노임단가!#REF!</definedName>
    <definedName name="안전관리기사2급" localSheetId="34">[71]노임단가!#REF!</definedName>
    <definedName name="안전관리기사2급" localSheetId="35">[71]노임단가!#REF!</definedName>
    <definedName name="안전관리기사2급" localSheetId="46">[71]노임단가!#REF!</definedName>
    <definedName name="안전관리기사2급" localSheetId="40">[68]노임단가!#REF!</definedName>
    <definedName name="안전관리기사2급" localSheetId="25">[72]노임단가!#REF!</definedName>
    <definedName name="안전관리기사2급" localSheetId="26">[73]노임단가!#REF!</definedName>
    <definedName name="안전관리기사2급" localSheetId="2">[72]노임단가!#REF!</definedName>
    <definedName name="안전관리기사2급" localSheetId="44">[71]노임단가!#REF!</definedName>
    <definedName name="안전관리기사2급" localSheetId="42">[71]노임단가!#REF!</definedName>
    <definedName name="안전관리기사2급">[68]노임단가!#REF!</definedName>
    <definedName name="안전관리비" localSheetId="14">#REF!</definedName>
    <definedName name="안전관리비" localSheetId="4">#REF!</definedName>
    <definedName name="안전관리비" localSheetId="13">#REF!</definedName>
    <definedName name="안전관리비" localSheetId="28">#REF!</definedName>
    <definedName name="안전관리비" localSheetId="34">#REF!</definedName>
    <definedName name="안전관리비" localSheetId="35">#REF!</definedName>
    <definedName name="안전관리비" localSheetId="46">#REF!</definedName>
    <definedName name="안전관리비" localSheetId="40">#REF!</definedName>
    <definedName name="안전관리비" localSheetId="25">#REF!</definedName>
    <definedName name="안전관리비" localSheetId="26">#REF!</definedName>
    <definedName name="안전관리비" localSheetId="44">#REF!</definedName>
    <definedName name="안전관리비" localSheetId="50">#REF!</definedName>
    <definedName name="안전관리비" localSheetId="42">#REF!</definedName>
    <definedName name="안전관리비">#REF!</definedName>
    <definedName name="안전관리비요율" localSheetId="14">#REF!</definedName>
    <definedName name="안전관리비요율" localSheetId="4">#REF!</definedName>
    <definedName name="안전관리비요율" localSheetId="13">#REF!</definedName>
    <definedName name="안전관리비요율" localSheetId="28">#REF!</definedName>
    <definedName name="안전관리비요율" localSheetId="34">#REF!</definedName>
    <definedName name="안전관리비요율" localSheetId="35">#REF!</definedName>
    <definedName name="안전관리비요율" localSheetId="46">#REF!</definedName>
    <definedName name="안전관리비요율" localSheetId="40">#REF!</definedName>
    <definedName name="안전관리비요율" localSheetId="25">#REF!</definedName>
    <definedName name="안전관리비요율" localSheetId="26">#REF!</definedName>
    <definedName name="안전관리비요율" localSheetId="44">#REF!</definedName>
    <definedName name="안전관리비요율" localSheetId="42">#REF!</definedName>
    <definedName name="안전관리비요율">#REF!</definedName>
    <definedName name="안전관리비요율_변경" localSheetId="14">#REF!</definedName>
    <definedName name="안전관리비요율_변경" localSheetId="4">#REF!</definedName>
    <definedName name="안전관리비요율_변경" localSheetId="13">#REF!</definedName>
    <definedName name="안전관리비요율_변경" localSheetId="28">#REF!</definedName>
    <definedName name="안전관리비요율_변경" localSheetId="34">#REF!</definedName>
    <definedName name="안전관리비요율_변경" localSheetId="35">#REF!</definedName>
    <definedName name="안전관리비요율_변경" localSheetId="46">#REF!</definedName>
    <definedName name="안전관리비요율_변경" localSheetId="40">#REF!</definedName>
    <definedName name="안전관리비요율_변경" localSheetId="25">#REF!</definedName>
    <definedName name="안전관리비요율_변경" localSheetId="26">#REF!</definedName>
    <definedName name="안전관리비요율_변경" localSheetId="44">#REF!</definedName>
    <definedName name="안전관리비요율_변경" localSheetId="42">#REF!</definedName>
    <definedName name="안전관리비요율_변경">#REF!</definedName>
    <definedName name="알d" localSheetId="4">[13]법면블럭!#REF!</definedName>
    <definedName name="알d" localSheetId="13">[13]법면블럭!#REF!</definedName>
    <definedName name="알d" localSheetId="35">#REF!</definedName>
    <definedName name="알d" localSheetId="40">#REF!</definedName>
    <definedName name="알d" localSheetId="25">#REF!</definedName>
    <definedName name="알d" localSheetId="26">[14]법면블럭!#REF!</definedName>
    <definedName name="알d" localSheetId="44">#REF!</definedName>
    <definedName name="알d" localSheetId="42">#REF!</definedName>
    <definedName name="알d">#REF!</definedName>
    <definedName name="알파1" localSheetId="4">[13]법면블럭!#REF!</definedName>
    <definedName name="알파1" localSheetId="13">[13]법면블럭!#REF!</definedName>
    <definedName name="알파1" localSheetId="35">#REF!</definedName>
    <definedName name="알파1" localSheetId="40">#REF!</definedName>
    <definedName name="알파1" localSheetId="25">#REF!</definedName>
    <definedName name="알파1" localSheetId="26">[14]법면블럭!#REF!</definedName>
    <definedName name="알파1" localSheetId="44">#REF!</definedName>
    <definedName name="알파1" localSheetId="42">#REF!</definedName>
    <definedName name="알파1">#REF!</definedName>
    <definedName name="알파2" localSheetId="4">[13]법면블럭!#REF!</definedName>
    <definedName name="알파2" localSheetId="13">[13]법면블럭!#REF!</definedName>
    <definedName name="알파2" localSheetId="35">#REF!</definedName>
    <definedName name="알파2" localSheetId="40">#REF!</definedName>
    <definedName name="알파2" localSheetId="25">#REF!</definedName>
    <definedName name="알파2" localSheetId="26">[14]법면블럭!#REF!</definedName>
    <definedName name="알파2" localSheetId="44">#REF!</definedName>
    <definedName name="알파2" localSheetId="42">#REF!</definedName>
    <definedName name="알파2">#REF!</definedName>
    <definedName name="암거" localSheetId="14" hidden="1">#REF!</definedName>
    <definedName name="암거" localSheetId="4" hidden="1">#REF!</definedName>
    <definedName name="암거" localSheetId="13" hidden="1">#REF!</definedName>
    <definedName name="암거" localSheetId="28" hidden="1">#REF!</definedName>
    <definedName name="암거" localSheetId="34" hidden="1">#REF!</definedName>
    <definedName name="암거" localSheetId="35" hidden="1">#REF!</definedName>
    <definedName name="암거" localSheetId="46" hidden="1">#REF!</definedName>
    <definedName name="암거" localSheetId="40" hidden="1">#REF!</definedName>
    <definedName name="암거" localSheetId="25" hidden="1">#REF!</definedName>
    <definedName name="암거" localSheetId="41" hidden="1">#REF!</definedName>
    <definedName name="암거" localSheetId="26" hidden="1">#REF!</definedName>
    <definedName name="암거" localSheetId="44" hidden="1">#REF!</definedName>
    <definedName name="암거" localSheetId="45" hidden="1">#REF!</definedName>
    <definedName name="암거" localSheetId="29" hidden="1">#REF!</definedName>
    <definedName name="암거" localSheetId="42" hidden="1">#REF!</definedName>
    <definedName name="암거" hidden="1">#REF!</definedName>
    <definedName name="암거공1" localSheetId="14" hidden="1">#REF!</definedName>
    <definedName name="암거공1" localSheetId="4" hidden="1">#REF!</definedName>
    <definedName name="암거공1" localSheetId="13" hidden="1">#REF!</definedName>
    <definedName name="암거공1" localSheetId="28" hidden="1">#REF!</definedName>
    <definedName name="암거공1" localSheetId="34" hidden="1">#REF!</definedName>
    <definedName name="암거공1" localSheetId="35" hidden="1">#REF!</definedName>
    <definedName name="암거공1" localSheetId="46" hidden="1">#REF!</definedName>
    <definedName name="암거공1" localSheetId="40" hidden="1">#REF!</definedName>
    <definedName name="암거공1" localSheetId="25" hidden="1">#REF!</definedName>
    <definedName name="암거공1" localSheetId="41" hidden="1">#REF!</definedName>
    <definedName name="암거공1" localSheetId="26" hidden="1">#REF!</definedName>
    <definedName name="암거공1" localSheetId="44" hidden="1">#REF!</definedName>
    <definedName name="암거공1" localSheetId="45" hidden="1">#REF!</definedName>
    <definedName name="암거공1" localSheetId="29" hidden="1">#REF!</definedName>
    <definedName name="암거공1" localSheetId="42" hidden="1">#REF!</definedName>
    <definedName name="암거공1" hidden="1">#REF!</definedName>
    <definedName name="암거날개벽" localSheetId="38" hidden="1">[136]덕전리!#REF!</definedName>
    <definedName name="암거날개벽" localSheetId="4" hidden="1">[137]덕전리!#REF!</definedName>
    <definedName name="암거날개벽" localSheetId="13" hidden="1">[137]덕전리!#REF!</definedName>
    <definedName name="암거날개벽" localSheetId="33" hidden="1">[134]덕전리!#REF!</definedName>
    <definedName name="암거날개벽" localSheetId="28" hidden="1">[137]덕전리!#REF!</definedName>
    <definedName name="암거날개벽" localSheetId="34" hidden="1">[136]덕전리!#REF!</definedName>
    <definedName name="암거날개벽" localSheetId="35" hidden="1">[136]덕전리!#REF!</definedName>
    <definedName name="암거날개벽" localSheetId="51" hidden="1">[138]덕전리!#REF!</definedName>
    <definedName name="암거날개벽" localSheetId="46" hidden="1">[138]덕전리!#REF!</definedName>
    <definedName name="암거날개벽" localSheetId="40" hidden="1">[137]덕전리!#REF!</definedName>
    <definedName name="암거날개벽" localSheetId="32" hidden="1">[139]덕전리!#REF!</definedName>
    <definedName name="암거날개벽" localSheetId="25" hidden="1">[140]덕전리!#REF!</definedName>
    <definedName name="암거날개벽" localSheetId="41" hidden="1">[141]덕전리!#REF!</definedName>
    <definedName name="암거날개벽" localSheetId="26" hidden="1">[142]덕전리!#REF!</definedName>
    <definedName name="암거날개벽" localSheetId="2" hidden="1">[140]덕전리!#REF!</definedName>
    <definedName name="암거날개벽" localSheetId="49" hidden="1">[136]덕전리!#REF!</definedName>
    <definedName name="암거날개벽" localSheetId="44" hidden="1">[136]덕전리!#REF!</definedName>
    <definedName name="암거날개벽" localSheetId="45" hidden="1">[143]덕전리!#REF!</definedName>
    <definedName name="암거날개벽" localSheetId="50" hidden="1">[144]덕전리!#REF!</definedName>
    <definedName name="암거날개벽" localSheetId="52" hidden="1">[138]덕전리!#REF!</definedName>
    <definedName name="암거날개벽" localSheetId="43" hidden="1">[138]덕전리!#REF!</definedName>
    <definedName name="암거날개벽" localSheetId="29" hidden="1">[144]덕전리!#REF!</definedName>
    <definedName name="암거날개벽" localSheetId="42" hidden="1">[138]덕전리!#REF!</definedName>
    <definedName name="암거날개벽" hidden="1">[137]덕전리!#REF!</definedName>
    <definedName name="암거떼" localSheetId="26">'[47]속도랑내기(자갈)'!$A$1</definedName>
    <definedName name="암거떼" localSheetId="50">'[145]속도랑내기(자갈)'!$A$1</definedName>
    <definedName name="암거떼">'[145]속도랑내기(자갈)'!$A$1</definedName>
    <definedName name="암총뒷" localSheetId="25">[46]암거!$BV$26</definedName>
    <definedName name="암총뒷" localSheetId="26">[22]암거!$BV$26</definedName>
    <definedName name="암총뒷" localSheetId="2">[46]암거!$BV$26</definedName>
    <definedName name="암총뒷" localSheetId="50">[45]암거!$BV$26</definedName>
    <definedName name="암총뒷" localSheetId="43">[47]암거!$BV$26</definedName>
    <definedName name="암총뒷">[47]암거!$BV$26</definedName>
    <definedName name="암총철13" localSheetId="28">[22]암거!$CI$26</definedName>
    <definedName name="암총철13" localSheetId="25">[46]암거!$CI$26</definedName>
    <definedName name="암총철13" localSheetId="26">[22]암거!$CI$26</definedName>
    <definedName name="암총철13" localSheetId="2">[46]암거!$CI$26</definedName>
    <definedName name="암총철13" localSheetId="50">[45]암거!$CI$26</definedName>
    <definedName name="암총철13" localSheetId="43">[47]암거!$CI$26</definedName>
    <definedName name="암총철13" localSheetId="42">[22]암거!$CI$26</definedName>
    <definedName name="암총철13">[47]암거!$CI$26</definedName>
    <definedName name="암총철16" localSheetId="28">[22]암거!$CJ$26</definedName>
    <definedName name="암총철16" localSheetId="25">[46]암거!$CJ$26</definedName>
    <definedName name="암총철16" localSheetId="26">[22]암거!$CJ$26</definedName>
    <definedName name="암총철16" localSheetId="2">[46]암거!$CJ$26</definedName>
    <definedName name="암총철16" localSheetId="50">[45]암거!$CJ$26</definedName>
    <definedName name="암총철16" localSheetId="43">[47]암거!$CJ$26</definedName>
    <definedName name="암총철16" localSheetId="42">[22]암거!$CJ$26</definedName>
    <definedName name="암총철16">[47]암거!$CJ$26</definedName>
    <definedName name="암총철19" localSheetId="28">[22]암거!$CK$26</definedName>
    <definedName name="암총철19" localSheetId="25">[46]암거!$CK$26</definedName>
    <definedName name="암총철19" localSheetId="26">[22]암거!$CK$26</definedName>
    <definedName name="암총철19" localSheetId="2">[46]암거!$CK$26</definedName>
    <definedName name="암총철19" localSheetId="50">[45]암거!$CK$26</definedName>
    <definedName name="암총철19" localSheetId="43">[47]암거!$CK$26</definedName>
    <definedName name="암총철19" localSheetId="42">[22]암거!$CK$26</definedName>
    <definedName name="암총철19">[47]암거!$CK$26</definedName>
    <definedName name="암총철22" localSheetId="28">[22]암거!$CL$26</definedName>
    <definedName name="암총철22" localSheetId="25">[46]암거!$CL$26</definedName>
    <definedName name="암총철22" localSheetId="26">[22]암거!$CL$26</definedName>
    <definedName name="암총철22" localSheetId="2">[46]암거!$CL$26</definedName>
    <definedName name="암총철22" localSheetId="50">[45]암거!$CL$26</definedName>
    <definedName name="암총철22" localSheetId="43">[47]암거!$CL$26</definedName>
    <definedName name="암총철22" localSheetId="42">[22]암거!$CL$26</definedName>
    <definedName name="암총철22">[47]암거!$CL$26</definedName>
    <definedName name="암총철25" localSheetId="28">[22]암거!$CM$26</definedName>
    <definedName name="암총철25" localSheetId="25">[46]암거!$CM$26</definedName>
    <definedName name="암총철25" localSheetId="26">[22]암거!$CM$26</definedName>
    <definedName name="암총철25" localSheetId="2">[46]암거!$CM$26</definedName>
    <definedName name="암총철25" localSheetId="50">[45]암거!$CM$26</definedName>
    <definedName name="암총철25" localSheetId="43">[47]암거!$CM$26</definedName>
    <definedName name="암총철25" localSheetId="42">[22]암거!$CM$26</definedName>
    <definedName name="암총철25">[47]암거!$CM$26</definedName>
    <definedName name="암총콘135" localSheetId="28">[22]암거!$AZ$26</definedName>
    <definedName name="암총콘135" localSheetId="25">[46]암거!$AZ$26</definedName>
    <definedName name="암총콘135" localSheetId="26">[22]암거!$AZ$26</definedName>
    <definedName name="암총콘135" localSheetId="2">[46]암거!$AZ$26</definedName>
    <definedName name="암총콘135" localSheetId="50">[45]암거!$AZ$26</definedName>
    <definedName name="암총콘135" localSheetId="43">[47]암거!$AZ$26</definedName>
    <definedName name="암총콘135" localSheetId="42">[22]암거!$AZ$26</definedName>
    <definedName name="암총콘135">[47]암거!$AZ$26</definedName>
    <definedName name="암총콘210" localSheetId="28">[22]암거!$AY$26</definedName>
    <definedName name="암총콘210" localSheetId="25">[46]암거!$AY$26</definedName>
    <definedName name="암총콘210" localSheetId="26">[22]암거!$AY$26</definedName>
    <definedName name="암총콘210" localSheetId="2">[46]암거!$AY$26</definedName>
    <definedName name="암총콘210" localSheetId="50">[45]암거!$AY$26</definedName>
    <definedName name="암총콘210" localSheetId="43">[47]암거!$AY$26</definedName>
    <definedName name="암총콘210" localSheetId="42">[22]암거!$AY$26</definedName>
    <definedName name="암총콘210">[47]암거!$AY$26</definedName>
    <definedName name="앨c" localSheetId="4">[13]법면블럭!#REF!</definedName>
    <definedName name="앨c" localSheetId="13">[13]법면블럭!#REF!</definedName>
    <definedName name="앨c" localSheetId="28">#REF!</definedName>
    <definedName name="앨c" localSheetId="35">#REF!</definedName>
    <definedName name="앨c" localSheetId="40">#REF!</definedName>
    <definedName name="앨c" localSheetId="25">#REF!</definedName>
    <definedName name="앨c" localSheetId="26">[14]법면블럭!#REF!</definedName>
    <definedName name="앨c" localSheetId="44">#REF!</definedName>
    <definedName name="앨c" localSheetId="42">#REF!</definedName>
    <definedName name="앨c">#REF!</definedName>
    <definedName name="앨e" localSheetId="4">[13]법면블럭!#REF!</definedName>
    <definedName name="앨e" localSheetId="13">[13]법면블럭!#REF!</definedName>
    <definedName name="앨e" localSheetId="35">#REF!</definedName>
    <definedName name="앨e" localSheetId="40">#REF!</definedName>
    <definedName name="앨e" localSheetId="25">#REF!</definedName>
    <definedName name="앨e" localSheetId="26">[14]법면블럭!#REF!</definedName>
    <definedName name="앨e" localSheetId="44">#REF!</definedName>
    <definedName name="앨e" localSheetId="42">#REF!</definedName>
    <definedName name="앨e">#REF!</definedName>
    <definedName name="야골찰" localSheetId="14">#REF!</definedName>
    <definedName name="야골찰" localSheetId="4">#REF!</definedName>
    <definedName name="야골찰" localSheetId="13">#REF!</definedName>
    <definedName name="야골찰" localSheetId="34">#REF!</definedName>
    <definedName name="야골찰" localSheetId="35">#REF!</definedName>
    <definedName name="야골찰" localSheetId="46">#REF!</definedName>
    <definedName name="야골찰" localSheetId="40">#REF!</definedName>
    <definedName name="야골찰" localSheetId="25">#REF!</definedName>
    <definedName name="야골찰" localSheetId="26">#REF!</definedName>
    <definedName name="야골찰" localSheetId="44">#REF!</definedName>
    <definedName name="야골찰" localSheetId="50">#REF!</definedName>
    <definedName name="야골찰" localSheetId="42">#REF!</definedName>
    <definedName name="야골찰">#REF!</definedName>
    <definedName name="야근" localSheetId="14">#REF!</definedName>
    <definedName name="야근" localSheetId="4">#REF!</definedName>
    <definedName name="야근" localSheetId="13">#REF!</definedName>
    <definedName name="야근" localSheetId="28">#REF!</definedName>
    <definedName name="야근" localSheetId="34">#REF!</definedName>
    <definedName name="야근" localSheetId="35">#REF!</definedName>
    <definedName name="야근" localSheetId="46">#REF!</definedName>
    <definedName name="야근" localSheetId="40">#REF!</definedName>
    <definedName name="야근" localSheetId="25">#REF!</definedName>
    <definedName name="야근" localSheetId="26">#REF!</definedName>
    <definedName name="야근" localSheetId="44">#REF!</definedName>
    <definedName name="야근" localSheetId="50">#REF!</definedName>
    <definedName name="야근" localSheetId="42">#REF!</definedName>
    <definedName name="야근">#REF!</definedName>
    <definedName name="양___생___공" localSheetId="14">[71]노임단가!#REF!</definedName>
    <definedName name="양___생___공" localSheetId="4">[68]노임단가!#REF!</definedName>
    <definedName name="양___생___공" localSheetId="13">[68]노임단가!#REF!</definedName>
    <definedName name="양___생___공" localSheetId="28">[71]노임단가!#REF!</definedName>
    <definedName name="양___생___공" localSheetId="34">[71]노임단가!#REF!</definedName>
    <definedName name="양___생___공" localSheetId="35">[71]노임단가!#REF!</definedName>
    <definedName name="양___생___공" localSheetId="46">[71]노임단가!#REF!</definedName>
    <definedName name="양___생___공" localSheetId="40">[68]노임단가!#REF!</definedName>
    <definedName name="양___생___공" localSheetId="25">[72]노임단가!#REF!</definedName>
    <definedName name="양___생___공" localSheetId="26">[73]노임단가!#REF!</definedName>
    <definedName name="양___생___공" localSheetId="2">[72]노임단가!#REF!</definedName>
    <definedName name="양___생___공" localSheetId="44">[71]노임단가!#REF!</definedName>
    <definedName name="양___생___공" localSheetId="45">[71]노임단가!#REF!</definedName>
    <definedName name="양___생___공" localSheetId="50">[71]노임단가!#REF!</definedName>
    <definedName name="양___생___공" localSheetId="42">[71]노임단가!#REF!</definedName>
    <definedName name="양___생___공">[68]노임단가!#REF!</definedName>
    <definedName name="어럴어" localSheetId="14" hidden="1">#REF!</definedName>
    <definedName name="어럴어" localSheetId="4" hidden="1">#REF!</definedName>
    <definedName name="어럴어" localSheetId="13" hidden="1">#REF!</definedName>
    <definedName name="어럴어" localSheetId="28" hidden="1">#REF!</definedName>
    <definedName name="어럴어" localSheetId="34" hidden="1">#REF!</definedName>
    <definedName name="어럴어" localSheetId="35" hidden="1">#REF!</definedName>
    <definedName name="어럴어" localSheetId="46" hidden="1">#REF!</definedName>
    <definedName name="어럴어" localSheetId="40" hidden="1">#REF!</definedName>
    <definedName name="어럴어" localSheetId="25" hidden="1">#REF!</definedName>
    <definedName name="어럴어" localSheetId="41" hidden="1">#REF!</definedName>
    <definedName name="어럴어" localSheetId="26" hidden="1">#REF!</definedName>
    <definedName name="어럴어" localSheetId="44" hidden="1">#REF!</definedName>
    <definedName name="어럴어" localSheetId="45" hidden="1">#REF!</definedName>
    <definedName name="어럴어" localSheetId="29" hidden="1">#REF!</definedName>
    <definedName name="어럴어" localSheetId="42" hidden="1">#REF!</definedName>
    <definedName name="어럴어" hidden="1">#REF!</definedName>
    <definedName name="어ㅏㅏㄴ" localSheetId="4" hidden="1">#REF!</definedName>
    <definedName name="어ㅏㅏㄴ" localSheetId="13" hidden="1">#REF!</definedName>
    <definedName name="어ㅏㅏㄴ" localSheetId="26" hidden="1">#REF!</definedName>
    <definedName name="어ㅏㅏㄴ" hidden="1">#REF!</definedName>
    <definedName name="여ㅜㅅㅅㄱㅇ" localSheetId="38" hidden="1">{#N/A,#N/A,FALSE,"골재소요량";#N/A,#N/A,FALSE,"골재소요량"}</definedName>
    <definedName name="여ㅜㅅㅅㄱㅇ" localSheetId="14" hidden="1">{#N/A,#N/A,FALSE,"골재소요량";#N/A,#N/A,FALSE,"골재소요량"}</definedName>
    <definedName name="여ㅜㅅㅅㄱㅇ" localSheetId="4" hidden="1">{#N/A,#N/A,FALSE,"골재소요량";#N/A,#N/A,FALSE,"골재소요량"}</definedName>
    <definedName name="여ㅜㅅㅅㄱㅇ" localSheetId="13" hidden="1">{#N/A,#N/A,FALSE,"골재소요량";#N/A,#N/A,FALSE,"골재소요량"}</definedName>
    <definedName name="여ㅜㅅㅅㄱㅇ" localSheetId="28" hidden="1">{#N/A,#N/A,FALSE,"골재소요량";#N/A,#N/A,FALSE,"골재소요량"}</definedName>
    <definedName name="여ㅜㅅㅅㄱㅇ" localSheetId="34" hidden="1">{#N/A,#N/A,FALSE,"골재소요량";#N/A,#N/A,FALSE,"골재소요량"}</definedName>
    <definedName name="여ㅜㅅㅅㄱㅇ" localSheetId="35" hidden="1">{#N/A,#N/A,FALSE,"골재소요량";#N/A,#N/A,FALSE,"골재소요량"}</definedName>
    <definedName name="여ㅜㅅㅅㄱㅇ" localSheetId="25" hidden="1">{#N/A,#N/A,FALSE,"골재소요량";#N/A,#N/A,FALSE,"골재소요량"}</definedName>
    <definedName name="여ㅜㅅㅅㄱㅇ" localSheetId="41" hidden="1">{#N/A,#N/A,FALSE,"골재소요량";#N/A,#N/A,FALSE,"골재소요량"}</definedName>
    <definedName name="여ㅜㅅㅅㄱㅇ" localSheetId="26" hidden="1">{#N/A,#N/A,FALSE,"골재소요량";#N/A,#N/A,FALSE,"골재소요량"}</definedName>
    <definedName name="여ㅜㅅㅅㄱㅇ" localSheetId="45" hidden="1">{#N/A,#N/A,FALSE,"골재소요량";#N/A,#N/A,FALSE,"골재소요량"}</definedName>
    <definedName name="여ㅜㅅㅅㄱㅇ" localSheetId="50" hidden="1">{#N/A,#N/A,FALSE,"골재소요량";#N/A,#N/A,FALSE,"골재소요량"}</definedName>
    <definedName name="여ㅜㅅㅅㄱㅇ" localSheetId="29" hidden="1">{#N/A,#N/A,FALSE,"골재소요량";#N/A,#N/A,FALSE,"골재소요량"}</definedName>
    <definedName name="여ㅜㅅㅅㄱㅇ" localSheetId="42" hidden="1">{#N/A,#N/A,FALSE,"골재소요량";#N/A,#N/A,FALSE,"골재소요량"}</definedName>
    <definedName name="여ㅜㅅㅅㄱㅇ" hidden="1">{#N/A,#N/A,FALSE,"골재소요량";#N/A,#N/A,FALSE,"골재소요량"}</definedName>
    <definedName name="연" localSheetId="14">#REF!</definedName>
    <definedName name="연" localSheetId="4">#REF!</definedName>
    <definedName name="연" localSheetId="13">#REF!</definedName>
    <definedName name="연" localSheetId="28">#REF!</definedName>
    <definedName name="연" localSheetId="34">#REF!</definedName>
    <definedName name="연" localSheetId="35">#REF!</definedName>
    <definedName name="연" localSheetId="46">#REF!</definedName>
    <definedName name="연" localSheetId="40">#REF!</definedName>
    <definedName name="연" localSheetId="25">#REF!</definedName>
    <definedName name="연" localSheetId="26">#REF!</definedName>
    <definedName name="연" localSheetId="44">#REF!</definedName>
    <definedName name="연" localSheetId="50">#REF!</definedName>
    <definedName name="연" localSheetId="43">#REF!</definedName>
    <definedName name="연" localSheetId="42">#REF!</definedName>
    <definedName name="연">#REF!</definedName>
    <definedName name="연___돌___공" localSheetId="14">[71]노임단가!#REF!</definedName>
    <definedName name="연___돌___공" localSheetId="4">[68]노임단가!#REF!</definedName>
    <definedName name="연___돌___공" localSheetId="13">[68]노임단가!#REF!</definedName>
    <definedName name="연___돌___공" localSheetId="28">[71]노임단가!#REF!</definedName>
    <definedName name="연___돌___공" localSheetId="34">[71]노임단가!#REF!</definedName>
    <definedName name="연___돌___공" localSheetId="35">[71]노임단가!#REF!</definedName>
    <definedName name="연___돌___공" localSheetId="46">[71]노임단가!#REF!</definedName>
    <definedName name="연___돌___공" localSheetId="40">[68]노임단가!#REF!</definedName>
    <definedName name="연___돌___공" localSheetId="25">[72]노임단가!#REF!</definedName>
    <definedName name="연___돌___공" localSheetId="26">[73]노임단가!#REF!</definedName>
    <definedName name="연___돌___공" localSheetId="2">[72]노임단가!#REF!</definedName>
    <definedName name="연___돌___공" localSheetId="44">[71]노임단가!#REF!</definedName>
    <definedName name="연___돌___공" localSheetId="45">[71]노임단가!#REF!</definedName>
    <definedName name="연___돌___공" localSheetId="42">[71]노임단가!#REF!</definedName>
    <definedName name="연___돌___공">[68]노임단가!#REF!</definedName>
    <definedName name="연장" localSheetId="14">#REF!</definedName>
    <definedName name="연장" localSheetId="4">#REF!</definedName>
    <definedName name="연장" localSheetId="13">#REF!</definedName>
    <definedName name="연장" localSheetId="35">#REF!</definedName>
    <definedName name="연장" localSheetId="46">#REF!</definedName>
    <definedName name="연장" localSheetId="40">#REF!</definedName>
    <definedName name="연장" localSheetId="3">#REF!</definedName>
    <definedName name="연장" localSheetId="12">#REF!</definedName>
    <definedName name="연장" localSheetId="15">#REF!</definedName>
    <definedName name="연장" localSheetId="25">#REF!</definedName>
    <definedName name="연장" localSheetId="26">#REF!</definedName>
    <definedName name="연장" localSheetId="44">#REF!</definedName>
    <definedName name="연장" localSheetId="50">#REF!</definedName>
    <definedName name="연장" localSheetId="43">#REF!</definedName>
    <definedName name="연장" localSheetId="42">#REF!</definedName>
    <definedName name="연장">#REF!</definedName>
    <definedName name="영_림__기_사" localSheetId="14">[71]노임단가!#REF!</definedName>
    <definedName name="영_림__기_사" localSheetId="4">[68]노임단가!#REF!</definedName>
    <definedName name="영_림__기_사" localSheetId="13">[68]노임단가!#REF!</definedName>
    <definedName name="영_림__기_사" localSheetId="28">[71]노임단가!#REF!</definedName>
    <definedName name="영_림__기_사" localSheetId="34">[71]노임단가!#REF!</definedName>
    <definedName name="영_림__기_사" localSheetId="35">[71]노임단가!#REF!</definedName>
    <definedName name="영_림__기_사" localSheetId="46">[71]노임단가!#REF!</definedName>
    <definedName name="영_림__기_사" localSheetId="40">[68]노임단가!#REF!</definedName>
    <definedName name="영_림__기_사" localSheetId="25">[72]노임단가!#REF!</definedName>
    <definedName name="영_림__기_사" localSheetId="26">[73]노임단가!#REF!</definedName>
    <definedName name="영_림__기_사" localSheetId="2">[72]노임단가!#REF!</definedName>
    <definedName name="영_림__기_사" localSheetId="44">[71]노임단가!#REF!</definedName>
    <definedName name="영_림__기_사" localSheetId="45">[71]노임단가!#REF!</definedName>
    <definedName name="영_림__기_사" localSheetId="50">[71]노임단가!#REF!</definedName>
    <definedName name="영_림__기_사" localSheetId="42">[71]노임단가!#REF!</definedName>
    <definedName name="영_림__기_사">[68]노임단가!#REF!</definedName>
    <definedName name="영산홍" localSheetId="14">#REF!</definedName>
    <definedName name="영산홍" localSheetId="4">#REF!</definedName>
    <definedName name="영산홍" localSheetId="13">#REF!</definedName>
    <definedName name="영산홍" localSheetId="28">#REF!</definedName>
    <definedName name="영산홍" localSheetId="34">#REF!</definedName>
    <definedName name="영산홍" localSheetId="35">#REF!</definedName>
    <definedName name="영산홍" localSheetId="46">#REF!</definedName>
    <definedName name="영산홍" localSheetId="40">#REF!</definedName>
    <definedName name="영산홍" localSheetId="25">#REF!</definedName>
    <definedName name="영산홍" localSheetId="26">#REF!</definedName>
    <definedName name="영산홍" localSheetId="44">#REF!</definedName>
    <definedName name="영산홍" localSheetId="50">#REF!</definedName>
    <definedName name="영산홍" localSheetId="42">#REF!</definedName>
    <definedName name="영산홍">#REF!</definedName>
    <definedName name="영주" localSheetId="14">#REF!</definedName>
    <definedName name="영주" localSheetId="4">#REF!</definedName>
    <definedName name="영주" localSheetId="13">#REF!</definedName>
    <definedName name="영주" localSheetId="35">#REF!</definedName>
    <definedName name="영주" localSheetId="46">#REF!</definedName>
    <definedName name="영주" localSheetId="40">#REF!</definedName>
    <definedName name="영주" localSheetId="3">#REF!</definedName>
    <definedName name="영주" localSheetId="12">#REF!</definedName>
    <definedName name="영주" localSheetId="15">#REF!</definedName>
    <definedName name="영주" localSheetId="25">#REF!</definedName>
    <definedName name="영주" localSheetId="26">#REF!</definedName>
    <definedName name="영주" localSheetId="44">#REF!</definedName>
    <definedName name="영주" localSheetId="43">#REF!</definedName>
    <definedName name="영주" localSheetId="42">#REF!</definedName>
    <definedName name="영주">#REF!</definedName>
    <definedName name="예" localSheetId="38">BlankMacro1</definedName>
    <definedName name="예" localSheetId="19">BlankMacro1</definedName>
    <definedName name="예" localSheetId="20">BlankMacro1</definedName>
    <definedName name="예" localSheetId="14">BlankMacro1</definedName>
    <definedName name="예" localSheetId="4">BlankMacro1</definedName>
    <definedName name="예" localSheetId="13">BlankMacro1</definedName>
    <definedName name="예" localSheetId="28">BlankMacro1</definedName>
    <definedName name="예" localSheetId="34">BlankMacro1</definedName>
    <definedName name="예" localSheetId="35">BlankMacro1</definedName>
    <definedName name="예" localSheetId="23">BlankMacro1</definedName>
    <definedName name="예" localSheetId="46">BlankMacro1</definedName>
    <definedName name="예" localSheetId="40">BlankMacro1</definedName>
    <definedName name="예" localSheetId="3">BlankMacro1</definedName>
    <definedName name="예" localSheetId="12">BlankMacro1</definedName>
    <definedName name="예" localSheetId="15">BlankMacro1</definedName>
    <definedName name="예" localSheetId="25">BlankMacro1</definedName>
    <definedName name="예" localSheetId="26">BlankMacro1</definedName>
    <definedName name="예" localSheetId="2">BlankMacro1</definedName>
    <definedName name="예" localSheetId="44">BlankMacro1</definedName>
    <definedName name="예" localSheetId="45">BlankMacro1</definedName>
    <definedName name="예" localSheetId="50">BlankMacro1</definedName>
    <definedName name="예" localSheetId="42">BlankMacro1</definedName>
    <definedName name="예">BlankMacro1</definedName>
    <definedName name="오늘" localSheetId="14">#REF!</definedName>
    <definedName name="오늘" localSheetId="4">#REF!</definedName>
    <definedName name="오늘" localSheetId="13">#REF!</definedName>
    <definedName name="오늘" localSheetId="28">#REF!</definedName>
    <definedName name="오늘" localSheetId="34">#REF!</definedName>
    <definedName name="오늘" localSheetId="35">#REF!</definedName>
    <definedName name="오늘" localSheetId="46">#REF!</definedName>
    <definedName name="오늘" localSheetId="40">#REF!</definedName>
    <definedName name="오늘" localSheetId="25">#REF!</definedName>
    <definedName name="오늘" localSheetId="26">#REF!</definedName>
    <definedName name="오늘" localSheetId="44">#REF!</definedName>
    <definedName name="오늘" localSheetId="50">#REF!</definedName>
    <definedName name="오늘" localSheetId="42">#REF!</definedName>
    <definedName name="오늘">#REF!</definedName>
    <definedName name="오호" localSheetId="4">[13]법면블럭!#REF!</definedName>
    <definedName name="오호" localSheetId="13">[13]법면블럭!#REF!</definedName>
    <definedName name="오호" localSheetId="35">#REF!</definedName>
    <definedName name="오호" localSheetId="40">#REF!</definedName>
    <definedName name="오호" localSheetId="25">#REF!</definedName>
    <definedName name="오호" localSheetId="26">[14]법면블럭!#REF!</definedName>
    <definedName name="오호" localSheetId="44">#REF!</definedName>
    <definedName name="오호" localSheetId="42">#REF!</definedName>
    <definedName name="오호">#REF!</definedName>
    <definedName name="온___돌___공" localSheetId="14">[71]노임단가!#REF!</definedName>
    <definedName name="온___돌___공" localSheetId="4">[68]노임단가!#REF!</definedName>
    <definedName name="온___돌___공" localSheetId="13">[68]노임단가!#REF!</definedName>
    <definedName name="온___돌___공" localSheetId="28">[71]노임단가!#REF!</definedName>
    <definedName name="온___돌___공" localSheetId="34">[71]노임단가!#REF!</definedName>
    <definedName name="온___돌___공" localSheetId="35">[71]노임단가!#REF!</definedName>
    <definedName name="온___돌___공" localSheetId="46">[71]노임단가!#REF!</definedName>
    <definedName name="온___돌___공" localSheetId="40">[68]노임단가!#REF!</definedName>
    <definedName name="온___돌___공" localSheetId="25">[72]노임단가!#REF!</definedName>
    <definedName name="온___돌___공" localSheetId="26">[73]노임단가!#REF!</definedName>
    <definedName name="온___돌___공" localSheetId="2">[72]노임단가!#REF!</definedName>
    <definedName name="온___돌___공" localSheetId="44">[71]노임단가!#REF!</definedName>
    <definedName name="온___돌___공" localSheetId="45">[71]노임단가!#REF!</definedName>
    <definedName name="온___돌___공" localSheetId="50">[71]노임단가!#REF!</definedName>
    <definedName name="온___돌___공" localSheetId="42">[71]노임단가!#REF!</definedName>
    <definedName name="온___돌___공">[68]노임단가!#REF!</definedName>
    <definedName name="옹벼집계" localSheetId="38" hidden="1">{#N/A,#N/A,FALSE,"혼합골재"}</definedName>
    <definedName name="옹벼집계" localSheetId="14" hidden="1">{#N/A,#N/A,FALSE,"혼합골재"}</definedName>
    <definedName name="옹벼집계" localSheetId="4" hidden="1">{#N/A,#N/A,FALSE,"혼합골재"}</definedName>
    <definedName name="옹벼집계" localSheetId="13" hidden="1">{#N/A,#N/A,FALSE,"혼합골재"}</definedName>
    <definedName name="옹벼집계" localSheetId="28" hidden="1">{#N/A,#N/A,FALSE,"혼합골재"}</definedName>
    <definedName name="옹벼집계" localSheetId="34" hidden="1">{#N/A,#N/A,FALSE,"혼합골재"}</definedName>
    <definedName name="옹벼집계" localSheetId="35" hidden="1">{#N/A,#N/A,FALSE,"혼합골재"}</definedName>
    <definedName name="옹벼집계" localSheetId="25" hidden="1">{#N/A,#N/A,FALSE,"혼합골재"}</definedName>
    <definedName name="옹벼집계" localSheetId="41" hidden="1">{#N/A,#N/A,FALSE,"혼합골재"}</definedName>
    <definedName name="옹벼집계" localSheetId="26" hidden="1">{#N/A,#N/A,FALSE,"혼합골재"}</definedName>
    <definedName name="옹벼집계" localSheetId="45" hidden="1">{#N/A,#N/A,FALSE,"혼합골재"}</definedName>
    <definedName name="옹벼집계" localSheetId="50" hidden="1">{#N/A,#N/A,FALSE,"혼합골재"}</definedName>
    <definedName name="옹벼집계" localSheetId="29" hidden="1">{#N/A,#N/A,FALSE,"혼합골재"}</definedName>
    <definedName name="옹벼집계" localSheetId="42" hidden="1">{#N/A,#N/A,FALSE,"혼합골재"}</definedName>
    <definedName name="옹벼집계" hidden="1">{#N/A,#N/A,FALSE,"혼합골재"}</definedName>
    <definedName name="옹벽" localSheetId="38" hidden="1">{#N/A,#N/A,FALSE,"표지목차"}</definedName>
    <definedName name="옹벽" localSheetId="14" hidden="1">{#N/A,#N/A,FALSE,"표지목차"}</definedName>
    <definedName name="옹벽" localSheetId="4" hidden="1">{#N/A,#N/A,FALSE,"표지목차"}</definedName>
    <definedName name="옹벽" localSheetId="13" hidden="1">{#N/A,#N/A,FALSE,"표지목차"}</definedName>
    <definedName name="옹벽" localSheetId="28" hidden="1">{#N/A,#N/A,FALSE,"표지목차"}</definedName>
    <definedName name="옹벽" localSheetId="34" hidden="1">{#N/A,#N/A,FALSE,"표지목차"}</definedName>
    <definedName name="옹벽" localSheetId="35" hidden="1">{#N/A,#N/A,FALSE,"표지목차"}</definedName>
    <definedName name="옹벽" localSheetId="25" hidden="1">{#N/A,#N/A,FALSE,"표지목차"}</definedName>
    <definedName name="옹벽" localSheetId="41" hidden="1">{#N/A,#N/A,FALSE,"표지목차"}</definedName>
    <definedName name="옹벽" localSheetId="26" hidden="1">{#N/A,#N/A,FALSE,"표지목차"}</definedName>
    <definedName name="옹벽" localSheetId="45" hidden="1">{#N/A,#N/A,FALSE,"표지목차"}</definedName>
    <definedName name="옹벽" localSheetId="50" hidden="1">{#N/A,#N/A,FALSE,"표지목차"}</definedName>
    <definedName name="옹벽" localSheetId="29" hidden="1">{#N/A,#N/A,FALSE,"표지목차"}</definedName>
    <definedName name="옹벽" localSheetId="42" hidden="1">{#N/A,#N/A,FALSE,"표지목차"}</definedName>
    <definedName name="옹벽" hidden="1">{#N/A,#N/A,FALSE,"표지목차"}</definedName>
    <definedName name="옹벽공" localSheetId="4">[82]TOTAL_BOQ!#REF!</definedName>
    <definedName name="옹벽공" localSheetId="13">[82]TOTAL_BOQ!#REF!</definedName>
    <definedName name="옹벽공" localSheetId="35">[82]TOTAL_BOQ!#REF!</definedName>
    <definedName name="옹벽공" localSheetId="46">[84]TOTAL_BOQ!#REF!</definedName>
    <definedName name="옹벽공" localSheetId="40">[82]TOTAL_BOQ!#REF!</definedName>
    <definedName name="옹벽공" localSheetId="3">[82]TOTAL_BOQ!#REF!</definedName>
    <definedName name="옹벽공" localSheetId="12">[82]TOTAL_BOQ!#REF!</definedName>
    <definedName name="옹벽공" localSheetId="15">[82]TOTAL_BOQ!#REF!</definedName>
    <definedName name="옹벽공" localSheetId="25">[85]TOTAL_BOQ!#REF!</definedName>
    <definedName name="옹벽공" localSheetId="26">[38]TOTAL_BOQ!#REF!</definedName>
    <definedName name="옹벽공" localSheetId="2">[85]TOTAL_BOQ!#REF!</definedName>
    <definedName name="옹벽공" localSheetId="44">[84]TOTAL_BOQ!#REF!</definedName>
    <definedName name="옹벽공" localSheetId="43">[84]TOTAL_BOQ!#REF!</definedName>
    <definedName name="옹벽공" localSheetId="42">[84]TOTAL_BOQ!#REF!</definedName>
    <definedName name="옹벽공">[82]TOTAL_BOQ!#REF!</definedName>
    <definedName name="옹벽단위" localSheetId="38" hidden="1">[22]날개벽수량표!#REF!</definedName>
    <definedName name="옹벽단위" localSheetId="4" hidden="1">[22]날개벽수량표!#REF!</definedName>
    <definedName name="옹벽단위" localSheetId="13" hidden="1">[22]날개벽수량표!#REF!</definedName>
    <definedName name="옹벽단위" localSheetId="34" hidden="1">[146]날개벽수량표!#REF!</definedName>
    <definedName name="옹벽단위" localSheetId="35" hidden="1">[146]날개벽수량표!#REF!</definedName>
    <definedName name="옹벽단위" localSheetId="51" hidden="1">[146]날개벽수량표!#REF!</definedName>
    <definedName name="옹벽단위" localSheetId="46" hidden="1">[146]날개벽수량표!#REF!</definedName>
    <definedName name="옹벽단위" localSheetId="40" hidden="1">[22]날개벽수량표!#REF!</definedName>
    <definedName name="옹벽단위" localSheetId="32" hidden="1">[22]날개벽수량표!#REF!</definedName>
    <definedName name="옹벽단위" localSheetId="25" hidden="1">[147]날개벽수량표!#REF!</definedName>
    <definedName name="옹벽단위" localSheetId="26" hidden="1">[22]날개벽수량표!#REF!</definedName>
    <definedName name="옹벽단위" localSheetId="2" hidden="1">[147]날개벽수량표!#REF!</definedName>
    <definedName name="옹벽단위" localSheetId="49" hidden="1">[146]날개벽수량표!#REF!</definedName>
    <definedName name="옹벽단위" localSheetId="44" hidden="1">[146]날개벽수량표!#REF!</definedName>
    <definedName name="옹벽단위" localSheetId="52" hidden="1">[146]날개벽수량표!#REF!</definedName>
    <definedName name="옹벽단위" localSheetId="43" hidden="1">[146]날개벽수량표!#REF!</definedName>
    <definedName name="옹벽단위" localSheetId="29" hidden="1">[22]날개벽수량표!#REF!</definedName>
    <definedName name="옹벽단위" localSheetId="42" hidden="1">[146]날개벽수량표!#REF!</definedName>
    <definedName name="옹벽단위" hidden="1">[22]날개벽수량표!#REF!</definedName>
    <definedName name="옹벽지" localSheetId="38" hidden="1">{#N/A,#N/A,FALSE,"혼합골재"}</definedName>
    <definedName name="옹벽지" localSheetId="14" hidden="1">{#N/A,#N/A,FALSE,"혼합골재"}</definedName>
    <definedName name="옹벽지" localSheetId="4" hidden="1">{#N/A,#N/A,FALSE,"혼합골재"}</definedName>
    <definedName name="옹벽지" localSheetId="13" hidden="1">{#N/A,#N/A,FALSE,"혼합골재"}</definedName>
    <definedName name="옹벽지" localSheetId="28" hidden="1">{#N/A,#N/A,FALSE,"혼합골재"}</definedName>
    <definedName name="옹벽지" localSheetId="34" hidden="1">{#N/A,#N/A,FALSE,"혼합골재"}</definedName>
    <definedName name="옹벽지" localSheetId="35" hidden="1">{#N/A,#N/A,FALSE,"혼합골재"}</definedName>
    <definedName name="옹벽지" localSheetId="25" hidden="1">{#N/A,#N/A,FALSE,"혼합골재"}</definedName>
    <definedName name="옹벽지" localSheetId="41" hidden="1">{#N/A,#N/A,FALSE,"혼합골재"}</definedName>
    <definedName name="옹벽지" localSheetId="26" hidden="1">{#N/A,#N/A,FALSE,"혼합골재"}</definedName>
    <definedName name="옹벽지" localSheetId="45" hidden="1">{#N/A,#N/A,FALSE,"혼합골재"}</definedName>
    <definedName name="옹벽지" localSheetId="50" hidden="1">{#N/A,#N/A,FALSE,"혼합골재"}</definedName>
    <definedName name="옹벽지" localSheetId="29" hidden="1">{#N/A,#N/A,FALSE,"혼합골재"}</definedName>
    <definedName name="옹벽지" localSheetId="42" hidden="1">{#N/A,#N/A,FALSE,"혼합골재"}</definedName>
    <definedName name="옹벽지" hidden="1">{#N/A,#N/A,FALSE,"혼합골재"}</definedName>
    <definedName name="왕벚나무" localSheetId="14">#REF!</definedName>
    <definedName name="왕벚나무" localSheetId="4">#REF!</definedName>
    <definedName name="왕벚나무" localSheetId="13">#REF!</definedName>
    <definedName name="왕벚나무" localSheetId="28">#REF!</definedName>
    <definedName name="왕벚나무" localSheetId="34">#REF!</definedName>
    <definedName name="왕벚나무" localSheetId="35">#REF!</definedName>
    <definedName name="왕벚나무" localSheetId="46">#REF!</definedName>
    <definedName name="왕벚나무" localSheetId="40">#REF!</definedName>
    <definedName name="왕벚나무" localSheetId="25">#REF!</definedName>
    <definedName name="왕벚나무" localSheetId="26">#REF!</definedName>
    <definedName name="왕벚나무" localSheetId="44">#REF!</definedName>
    <definedName name="왕벚나무" localSheetId="50">#REF!</definedName>
    <definedName name="왕벚나무" localSheetId="42">#REF!</definedName>
    <definedName name="왕벚나무">#REF!</definedName>
    <definedName name="왜성도라지" localSheetId="14">#REF!</definedName>
    <definedName name="왜성도라지" localSheetId="4">#REF!</definedName>
    <definedName name="왜성도라지" localSheetId="13">#REF!</definedName>
    <definedName name="왜성도라지" localSheetId="28">#REF!</definedName>
    <definedName name="왜성도라지" localSheetId="34">#REF!</definedName>
    <definedName name="왜성도라지" localSheetId="35">#REF!</definedName>
    <definedName name="왜성도라지" localSheetId="46">#REF!</definedName>
    <definedName name="왜성도라지" localSheetId="40">#REF!</definedName>
    <definedName name="왜성도라지" localSheetId="25">#REF!</definedName>
    <definedName name="왜성도라지" localSheetId="26">#REF!</definedName>
    <definedName name="왜성도라지" localSheetId="44">#REF!</definedName>
    <definedName name="왜성도라지" localSheetId="42">#REF!</definedName>
    <definedName name="왜성도라지">#REF!</definedName>
    <definedName name="외벽" localSheetId="14">#REF!</definedName>
    <definedName name="외벽" localSheetId="4">#REF!</definedName>
    <definedName name="외벽" localSheetId="13">#REF!</definedName>
    <definedName name="외벽" localSheetId="35">#REF!</definedName>
    <definedName name="외벽" localSheetId="46">#REF!</definedName>
    <definedName name="외벽" localSheetId="40">#REF!</definedName>
    <definedName name="외벽" localSheetId="3">#REF!</definedName>
    <definedName name="외벽" localSheetId="12">#REF!</definedName>
    <definedName name="외벽" localSheetId="15">#REF!</definedName>
    <definedName name="외벽" localSheetId="25">#REF!</definedName>
    <definedName name="외벽" localSheetId="26">#REF!</definedName>
    <definedName name="외벽" localSheetId="44">#REF!</definedName>
    <definedName name="외벽" localSheetId="43">#REF!</definedName>
    <definedName name="외벽" localSheetId="42">#REF!</definedName>
    <definedName name="외벽">#REF!</definedName>
    <definedName name="우___물___공" localSheetId="14">[71]노임단가!#REF!</definedName>
    <definedName name="우___물___공" localSheetId="4">[68]노임단가!#REF!</definedName>
    <definedName name="우___물___공" localSheetId="13">[68]노임단가!#REF!</definedName>
    <definedName name="우___물___공" localSheetId="28">[71]노임단가!#REF!</definedName>
    <definedName name="우___물___공" localSheetId="34">[71]노임단가!#REF!</definedName>
    <definedName name="우___물___공" localSheetId="35">[71]노임단가!#REF!</definedName>
    <definedName name="우___물___공" localSheetId="46">[71]노임단가!#REF!</definedName>
    <definedName name="우___물___공" localSheetId="40">[68]노임단가!#REF!</definedName>
    <definedName name="우___물___공" localSheetId="25">[72]노임단가!#REF!</definedName>
    <definedName name="우___물___공" localSheetId="26">[73]노임단가!#REF!</definedName>
    <definedName name="우___물___공" localSheetId="2">[72]노임단가!#REF!</definedName>
    <definedName name="우___물___공" localSheetId="44">[71]노임단가!#REF!</definedName>
    <definedName name="우___물___공" localSheetId="45">[71]노임단가!#REF!</definedName>
    <definedName name="우___물___공" localSheetId="50">[71]노임단가!#REF!</definedName>
    <definedName name="우___물___공" localSheetId="42">[71]노임단가!#REF!</definedName>
    <definedName name="우___물___공">[68]노임단가!#REF!</definedName>
    <definedName name="우J" localSheetId="14">[40]포장공!#REF!</definedName>
    <definedName name="우J" localSheetId="4">[47]포장공!#REF!</definedName>
    <definedName name="우J" localSheetId="13">[47]포장공!#REF!</definedName>
    <definedName name="우J" localSheetId="28">[40]포장공!#REF!</definedName>
    <definedName name="우J" localSheetId="34">[40]포장공!#REF!</definedName>
    <definedName name="우J" localSheetId="35">[40]포장공!#REF!</definedName>
    <definedName name="우J" localSheetId="46">[40]포장공!#REF!</definedName>
    <definedName name="우J" localSheetId="40">[47]포장공!#REF!</definedName>
    <definedName name="우J" localSheetId="25">[46]포장공!#REF!</definedName>
    <definedName name="우J" localSheetId="26">[45]포장공!#REF!</definedName>
    <definedName name="우J" localSheetId="2">[46]포장공!#REF!</definedName>
    <definedName name="우J" localSheetId="44">[40]포장공!#REF!</definedName>
    <definedName name="우J" localSheetId="43">[47]포장공!#REF!</definedName>
    <definedName name="우J" localSheetId="42">[40]포장공!#REF!</definedName>
    <definedName name="우J">[47]포장공!#REF!</definedName>
    <definedName name="우성" localSheetId="14">[40]포장공!#REF!</definedName>
    <definedName name="우성" localSheetId="4">[47]포장공!#REF!</definedName>
    <definedName name="우성" localSheetId="13">[47]포장공!#REF!</definedName>
    <definedName name="우성" localSheetId="28">[40]포장공!#REF!</definedName>
    <definedName name="우성" localSheetId="34">[40]포장공!#REF!</definedName>
    <definedName name="우성" localSheetId="35">[40]포장공!#REF!</definedName>
    <definedName name="우성" localSheetId="46">[40]포장공!#REF!</definedName>
    <definedName name="우성" localSheetId="40">[47]포장공!#REF!</definedName>
    <definedName name="우성" localSheetId="25">[46]포장공!#REF!</definedName>
    <definedName name="우성" localSheetId="26">[45]포장공!#REF!</definedName>
    <definedName name="우성" localSheetId="2">[46]포장공!#REF!</definedName>
    <definedName name="우성" localSheetId="44">[40]포장공!#REF!</definedName>
    <definedName name="우성" localSheetId="43">[47]포장공!#REF!</definedName>
    <definedName name="우성" localSheetId="42">[40]포장공!#REF!</definedName>
    <definedName name="우성">[47]포장공!#REF!</definedName>
    <definedName name="우수받이위치조서" localSheetId="38" hidden="1">{#N/A,#N/A,FALSE,"단가표지"}</definedName>
    <definedName name="우수받이위치조서" localSheetId="14" hidden="1">{#N/A,#N/A,FALSE,"단가표지"}</definedName>
    <definedName name="우수받이위치조서" localSheetId="4" hidden="1">{#N/A,#N/A,FALSE,"단가표지"}</definedName>
    <definedName name="우수받이위치조서" localSheetId="13" hidden="1">{#N/A,#N/A,FALSE,"단가표지"}</definedName>
    <definedName name="우수받이위치조서" localSheetId="28" hidden="1">{#N/A,#N/A,FALSE,"단가표지"}</definedName>
    <definedName name="우수받이위치조서" localSheetId="34" hidden="1">{#N/A,#N/A,FALSE,"단가표지"}</definedName>
    <definedName name="우수받이위치조서" localSheetId="35" hidden="1">{#N/A,#N/A,FALSE,"단가표지"}</definedName>
    <definedName name="우수받이위치조서" localSheetId="25" hidden="1">{#N/A,#N/A,FALSE,"단가표지"}</definedName>
    <definedName name="우수받이위치조서" localSheetId="41" hidden="1">{#N/A,#N/A,FALSE,"단가표지"}</definedName>
    <definedName name="우수받이위치조서" localSheetId="26" hidden="1">{#N/A,#N/A,FALSE,"단가표지"}</definedName>
    <definedName name="우수받이위치조서" localSheetId="45" hidden="1">{#N/A,#N/A,FALSE,"단가표지"}</definedName>
    <definedName name="우수받이위치조서" localSheetId="50" hidden="1">{#N/A,#N/A,FALSE,"단가표지"}</definedName>
    <definedName name="우수받이위치조서" localSheetId="29" hidden="1">{#N/A,#N/A,FALSE,"단가표지"}</definedName>
    <definedName name="우수받이위치조서" localSheetId="42" hidden="1">{#N/A,#N/A,FALSE,"단가표지"}</definedName>
    <definedName name="우수받이위치조서" hidden="1">{#N/A,#N/A,FALSE,"단가표지"}</definedName>
    <definedName name="우일" localSheetId="4">[47]포장공!#REF!</definedName>
    <definedName name="우일" localSheetId="13">[47]포장공!#REF!</definedName>
    <definedName name="우일" localSheetId="28">[40]포장공!#REF!</definedName>
    <definedName name="우일" localSheetId="34">[40]포장공!#REF!</definedName>
    <definedName name="우일" localSheetId="35">[40]포장공!#REF!</definedName>
    <definedName name="우일" localSheetId="46">[40]포장공!#REF!</definedName>
    <definedName name="우일" localSheetId="40">[47]포장공!#REF!</definedName>
    <definedName name="우일" localSheetId="25">[46]포장공!#REF!</definedName>
    <definedName name="우일" localSheetId="26">[45]포장공!#REF!</definedName>
    <definedName name="우일" localSheetId="2">[46]포장공!#REF!</definedName>
    <definedName name="우일" localSheetId="44">[40]포장공!#REF!</definedName>
    <definedName name="우일" localSheetId="43">[47]포장공!#REF!</definedName>
    <definedName name="우일" localSheetId="42">[40]포장공!#REF!</definedName>
    <definedName name="우일">[47]포장공!#REF!</definedName>
    <definedName name="우절" localSheetId="4">[47]포장공!#REF!</definedName>
    <definedName name="우절" localSheetId="13">[47]포장공!#REF!</definedName>
    <definedName name="우절" localSheetId="28">[40]포장공!#REF!</definedName>
    <definedName name="우절" localSheetId="34">[40]포장공!#REF!</definedName>
    <definedName name="우절" localSheetId="35">[40]포장공!#REF!</definedName>
    <definedName name="우절" localSheetId="46">[40]포장공!#REF!</definedName>
    <definedName name="우절" localSheetId="40">[47]포장공!#REF!</definedName>
    <definedName name="우절" localSheetId="25">[46]포장공!#REF!</definedName>
    <definedName name="우절" localSheetId="26">[45]포장공!#REF!</definedName>
    <definedName name="우절" localSheetId="2">[46]포장공!#REF!</definedName>
    <definedName name="우절" localSheetId="44">[40]포장공!#REF!</definedName>
    <definedName name="우절" localSheetId="43">[47]포장공!#REF!</definedName>
    <definedName name="우절" localSheetId="42">[40]포장공!#REF!</definedName>
    <definedName name="우절">[47]포장공!#REF!</definedName>
    <definedName name="운반량집계표" localSheetId="38" hidden="1">{#N/A,#N/A,FALSE,"전력간선"}</definedName>
    <definedName name="운반량집계표" localSheetId="14" hidden="1">{#N/A,#N/A,FALSE,"전력간선"}</definedName>
    <definedName name="운반량집계표" localSheetId="4" hidden="1">{#N/A,#N/A,FALSE,"전력간선"}</definedName>
    <definedName name="운반량집계표" localSheetId="13" hidden="1">{#N/A,#N/A,FALSE,"전력간선"}</definedName>
    <definedName name="운반량집계표" localSheetId="28" hidden="1">{#N/A,#N/A,FALSE,"전력간선"}</definedName>
    <definedName name="운반량집계표" localSheetId="34" hidden="1">{#N/A,#N/A,FALSE,"전력간선"}</definedName>
    <definedName name="운반량집계표" localSheetId="35" hidden="1">{#N/A,#N/A,FALSE,"전력간선"}</definedName>
    <definedName name="운반량집계표" localSheetId="25" hidden="1">{#N/A,#N/A,FALSE,"전력간선"}</definedName>
    <definedName name="운반량집계표" localSheetId="41" hidden="1">{#N/A,#N/A,FALSE,"전력간선"}</definedName>
    <definedName name="운반량집계표" localSheetId="26" hidden="1">{#N/A,#N/A,FALSE,"전력간선"}</definedName>
    <definedName name="운반량집계표" localSheetId="45" hidden="1">{#N/A,#N/A,FALSE,"전력간선"}</definedName>
    <definedName name="운반량집계표" localSheetId="50" hidden="1">{#N/A,#N/A,FALSE,"전력간선"}</definedName>
    <definedName name="운반량집계표" localSheetId="29" hidden="1">{#N/A,#N/A,FALSE,"전력간선"}</definedName>
    <definedName name="운반량집계표" localSheetId="42" hidden="1">{#N/A,#N/A,FALSE,"전력간선"}</definedName>
    <definedName name="운반량집계표" hidden="1">{#N/A,#N/A,FALSE,"전력간선"}</definedName>
    <definedName name="운반비" localSheetId="14">#REF!</definedName>
    <definedName name="운반비" localSheetId="4">#REF!</definedName>
    <definedName name="운반비" localSheetId="13">#REF!</definedName>
    <definedName name="운반비" localSheetId="34">#REF!</definedName>
    <definedName name="운반비" localSheetId="35">#REF!</definedName>
    <definedName name="운반비" localSheetId="46">#REF!</definedName>
    <definedName name="운반비" localSheetId="40">#REF!</definedName>
    <definedName name="운반비" localSheetId="3">#REF!</definedName>
    <definedName name="운반비" localSheetId="12">#REF!</definedName>
    <definedName name="운반비" localSheetId="15">#REF!</definedName>
    <definedName name="운반비" localSheetId="25">#REF!</definedName>
    <definedName name="운반비" localSheetId="26">#REF!</definedName>
    <definedName name="운반비" localSheetId="44">#REF!</definedName>
    <definedName name="운반비" localSheetId="50">#REF!</definedName>
    <definedName name="운반비" localSheetId="43">#REF!</definedName>
    <definedName name="운반비" localSheetId="42">#REF!</definedName>
    <definedName name="운반비">#REF!</definedName>
    <definedName name="운반집계" localSheetId="38" hidden="1">{#N/A,#N/A,FALSE,"전력간선"}</definedName>
    <definedName name="운반집계" localSheetId="14" hidden="1">{#N/A,#N/A,FALSE,"전력간선"}</definedName>
    <definedName name="운반집계" localSheetId="4" hidden="1">{#N/A,#N/A,FALSE,"전력간선"}</definedName>
    <definedName name="운반집계" localSheetId="13" hidden="1">{#N/A,#N/A,FALSE,"전력간선"}</definedName>
    <definedName name="운반집계" localSheetId="28" hidden="1">{#N/A,#N/A,FALSE,"전력간선"}</definedName>
    <definedName name="운반집계" localSheetId="34" hidden="1">{#N/A,#N/A,FALSE,"전력간선"}</definedName>
    <definedName name="운반집계" localSheetId="35" hidden="1">{#N/A,#N/A,FALSE,"전력간선"}</definedName>
    <definedName name="운반집계" localSheetId="25" hidden="1">{#N/A,#N/A,FALSE,"전력간선"}</definedName>
    <definedName name="운반집계" localSheetId="41" hidden="1">{#N/A,#N/A,FALSE,"전력간선"}</definedName>
    <definedName name="운반집계" localSheetId="26" hidden="1">{#N/A,#N/A,FALSE,"전력간선"}</definedName>
    <definedName name="운반집계" localSheetId="45" hidden="1">{#N/A,#N/A,FALSE,"전력간선"}</definedName>
    <definedName name="운반집계" localSheetId="50" hidden="1">{#N/A,#N/A,FALSE,"전력간선"}</definedName>
    <definedName name="운반집계" localSheetId="29" hidden="1">{#N/A,#N/A,FALSE,"전력간선"}</definedName>
    <definedName name="운반집계" localSheetId="42" hidden="1">{#N/A,#N/A,FALSE,"전력간선"}</definedName>
    <definedName name="운반집계" hidden="1">{#N/A,#N/A,FALSE,"전력간선"}</definedName>
    <definedName name="운반집계표" localSheetId="38" hidden="1">{#N/A,#N/A,FALSE,"전력간선"}</definedName>
    <definedName name="운반집계표" localSheetId="14" hidden="1">{#N/A,#N/A,FALSE,"전력간선"}</definedName>
    <definedName name="운반집계표" localSheetId="4" hidden="1">{#N/A,#N/A,FALSE,"전력간선"}</definedName>
    <definedName name="운반집계표" localSheetId="13" hidden="1">{#N/A,#N/A,FALSE,"전력간선"}</definedName>
    <definedName name="운반집계표" localSheetId="28" hidden="1">{#N/A,#N/A,FALSE,"전력간선"}</definedName>
    <definedName name="운반집계표" localSheetId="34" hidden="1">{#N/A,#N/A,FALSE,"전력간선"}</definedName>
    <definedName name="운반집계표" localSheetId="35" hidden="1">{#N/A,#N/A,FALSE,"전력간선"}</definedName>
    <definedName name="운반집계표" localSheetId="25" hidden="1">{#N/A,#N/A,FALSE,"전력간선"}</definedName>
    <definedName name="운반집계표" localSheetId="41" hidden="1">{#N/A,#N/A,FALSE,"전력간선"}</definedName>
    <definedName name="운반집계표" localSheetId="26" hidden="1">{#N/A,#N/A,FALSE,"전력간선"}</definedName>
    <definedName name="운반집계표" localSheetId="45" hidden="1">{#N/A,#N/A,FALSE,"전력간선"}</definedName>
    <definedName name="운반집계표" localSheetId="50" hidden="1">{#N/A,#N/A,FALSE,"전력간선"}</definedName>
    <definedName name="운반집계표" localSheetId="29" hidden="1">{#N/A,#N/A,FALSE,"전력간선"}</definedName>
    <definedName name="운반집계표" localSheetId="42" hidden="1">{#N/A,#N/A,FALSE,"전력간선"}</definedName>
    <definedName name="운반집계표" hidden="1">{#N/A,#N/A,FALSE,"전력간선"}</definedName>
    <definedName name="웃ㅇ국ㅇ" localSheetId="38" hidden="1">{#N/A,#N/A,FALSE,"혼합골재"}</definedName>
    <definedName name="웃ㅇ국ㅇ" localSheetId="14" hidden="1">{#N/A,#N/A,FALSE,"혼합골재"}</definedName>
    <definedName name="웃ㅇ국ㅇ" localSheetId="4" hidden="1">{#N/A,#N/A,FALSE,"혼합골재"}</definedName>
    <definedName name="웃ㅇ국ㅇ" localSheetId="13" hidden="1">{#N/A,#N/A,FALSE,"혼합골재"}</definedName>
    <definedName name="웃ㅇ국ㅇ" localSheetId="28" hidden="1">{#N/A,#N/A,FALSE,"혼합골재"}</definedName>
    <definedName name="웃ㅇ국ㅇ" localSheetId="34" hidden="1">{#N/A,#N/A,FALSE,"혼합골재"}</definedName>
    <definedName name="웃ㅇ국ㅇ" localSheetId="35" hidden="1">{#N/A,#N/A,FALSE,"혼합골재"}</definedName>
    <definedName name="웃ㅇ국ㅇ" localSheetId="25" hidden="1">{#N/A,#N/A,FALSE,"혼합골재"}</definedName>
    <definedName name="웃ㅇ국ㅇ" localSheetId="41" hidden="1">{#N/A,#N/A,FALSE,"혼합골재"}</definedName>
    <definedName name="웃ㅇ국ㅇ" localSheetId="26" hidden="1">{#N/A,#N/A,FALSE,"혼합골재"}</definedName>
    <definedName name="웃ㅇ국ㅇ" localSheetId="45" hidden="1">{#N/A,#N/A,FALSE,"혼합골재"}</definedName>
    <definedName name="웃ㅇ국ㅇ" localSheetId="50" hidden="1">{#N/A,#N/A,FALSE,"혼합골재"}</definedName>
    <definedName name="웃ㅇ국ㅇ" localSheetId="29" hidden="1">{#N/A,#N/A,FALSE,"혼합골재"}</definedName>
    <definedName name="웃ㅇ국ㅇ" localSheetId="42" hidden="1">{#N/A,#N/A,FALSE,"혼합골재"}</definedName>
    <definedName name="웃ㅇ국ㅇ" hidden="1">{#N/A,#N/A,FALSE,"혼합골재"}</definedName>
    <definedName name="원" localSheetId="38">'[146]1'!$A$1:$O$51</definedName>
    <definedName name="원" localSheetId="28">'[148]1'!$A$1:$O$51</definedName>
    <definedName name="원" localSheetId="25">'[149]1'!$A$1:$O$51</definedName>
    <definedName name="원" localSheetId="26">'[150]1'!$A$1:$O$51</definedName>
    <definedName name="원" localSheetId="2">'[146]1'!$A$1:$O$51</definedName>
    <definedName name="원" localSheetId="0">'[146]1'!$A$1:$O$51</definedName>
    <definedName name="원">'[148]1'!$A$1:$O$51</definedName>
    <definedName name="원1234" localSheetId="14">#REF!</definedName>
    <definedName name="원1234" localSheetId="4">#REF!</definedName>
    <definedName name="원1234" localSheetId="13">#REF!</definedName>
    <definedName name="원1234" localSheetId="28">#REF!</definedName>
    <definedName name="원1234" localSheetId="34">#REF!</definedName>
    <definedName name="원1234" localSheetId="35">#REF!</definedName>
    <definedName name="원1234" localSheetId="46">#REF!</definedName>
    <definedName name="원1234" localSheetId="40">#REF!</definedName>
    <definedName name="원1234" localSheetId="25">#REF!</definedName>
    <definedName name="원1234" localSheetId="26">#REF!</definedName>
    <definedName name="원1234" localSheetId="44">#REF!</definedName>
    <definedName name="원1234" localSheetId="50">#REF!</definedName>
    <definedName name="원1234" localSheetId="42">#REF!</definedName>
    <definedName name="원1234">#REF!</definedName>
    <definedName name="원금" localSheetId="4">[5]법면블럭!#REF!</definedName>
    <definedName name="원금" localSheetId="13">[5]법면블럭!#REF!</definedName>
    <definedName name="원금" localSheetId="28">#REF!</definedName>
    <definedName name="원금" localSheetId="34">#REF!</definedName>
    <definedName name="원금" localSheetId="35">#REF!</definedName>
    <definedName name="원금" localSheetId="46">#REF!</definedName>
    <definedName name="원금" localSheetId="40">#REF!</definedName>
    <definedName name="원금" localSheetId="25">#REF!</definedName>
    <definedName name="원금" localSheetId="26">#REF!</definedName>
    <definedName name="원금" localSheetId="44">#REF!</definedName>
    <definedName name="원금" localSheetId="50">#REF!</definedName>
    <definedName name="원금" localSheetId="42">#REF!</definedName>
    <definedName name="원금">#REF!</definedName>
    <definedName name="원돌11" localSheetId="14">#REF!</definedName>
    <definedName name="원돌11" localSheetId="4">#REF!</definedName>
    <definedName name="원돌11" localSheetId="13">#REF!</definedName>
    <definedName name="원돌11" localSheetId="28">#REF!</definedName>
    <definedName name="원돌11" localSheetId="34">#REF!</definedName>
    <definedName name="원돌11" localSheetId="35">#REF!</definedName>
    <definedName name="원돌11" localSheetId="46">#REF!</definedName>
    <definedName name="원돌11" localSheetId="40">#REF!</definedName>
    <definedName name="원돌11" localSheetId="25">#REF!</definedName>
    <definedName name="원돌11" localSheetId="26">#REF!</definedName>
    <definedName name="원돌11" localSheetId="44">#REF!</definedName>
    <definedName name="원돌11" localSheetId="50">#REF!</definedName>
    <definedName name="원돌11" localSheetId="42">#REF!</definedName>
    <definedName name="원돌11">#REF!</definedName>
    <definedName name="원돌흙1" localSheetId="14">#REF!</definedName>
    <definedName name="원돌흙1" localSheetId="4">#REF!</definedName>
    <definedName name="원돌흙1" localSheetId="13">#REF!</definedName>
    <definedName name="원돌흙1" localSheetId="28">#REF!</definedName>
    <definedName name="원돌흙1" localSheetId="34">#REF!</definedName>
    <definedName name="원돌흙1" localSheetId="35">#REF!</definedName>
    <definedName name="원돌흙1" localSheetId="46">#REF!</definedName>
    <definedName name="원돌흙1" localSheetId="40">#REF!</definedName>
    <definedName name="원돌흙1" localSheetId="25">#REF!</definedName>
    <definedName name="원돌흙1" localSheetId="26">#REF!</definedName>
    <definedName name="원돌흙1" localSheetId="44">#REF!</definedName>
    <definedName name="원돌흙1" localSheetId="42">#REF!</definedName>
    <definedName name="원돌흙1">#REF!</definedName>
    <definedName name="원수" localSheetId="14">#REF!</definedName>
    <definedName name="원수" localSheetId="4">#REF!</definedName>
    <definedName name="원수" localSheetId="13">#REF!</definedName>
    <definedName name="원수" localSheetId="28">#REF!</definedName>
    <definedName name="원수" localSheetId="34">#REF!</definedName>
    <definedName name="원수" localSheetId="35">#REF!</definedName>
    <definedName name="원수" localSheetId="46">#REF!</definedName>
    <definedName name="원수" localSheetId="40">#REF!</definedName>
    <definedName name="원수" localSheetId="25">#REF!</definedName>
    <definedName name="원수" localSheetId="26">#REF!</definedName>
    <definedName name="원수" localSheetId="44">#REF!</definedName>
    <definedName name="원수" localSheetId="42">#REF!</definedName>
    <definedName name="원수">#REF!</definedName>
    <definedName name="원형" localSheetId="14">#REF!</definedName>
    <definedName name="원형" localSheetId="4">#REF!</definedName>
    <definedName name="원형" localSheetId="13">#REF!</definedName>
    <definedName name="원형" localSheetId="34">#REF!</definedName>
    <definedName name="원형" localSheetId="35">#REF!</definedName>
    <definedName name="원형" localSheetId="46">#REF!</definedName>
    <definedName name="원형" localSheetId="40">#REF!</definedName>
    <definedName name="원형" localSheetId="25">#REF!</definedName>
    <definedName name="원형" localSheetId="26">#REF!</definedName>
    <definedName name="원형" localSheetId="44">#REF!</definedName>
    <definedName name="원형" localSheetId="43">#REF!</definedName>
    <definedName name="원형" localSheetId="42">#REF!</definedName>
    <definedName name="원형">#REF!</definedName>
    <definedName name="원형3" localSheetId="14">#REF!</definedName>
    <definedName name="원형3" localSheetId="4">#REF!</definedName>
    <definedName name="원형3" localSheetId="13">#REF!</definedName>
    <definedName name="원형3" localSheetId="28">#REF!</definedName>
    <definedName name="원형3" localSheetId="34">#REF!</definedName>
    <definedName name="원형3" localSheetId="35">#REF!</definedName>
    <definedName name="원형3" localSheetId="46">#REF!</definedName>
    <definedName name="원형3" localSheetId="40">#REF!</definedName>
    <definedName name="원형3" localSheetId="25">#REF!</definedName>
    <definedName name="원형3" localSheetId="26">#REF!</definedName>
    <definedName name="원형3" localSheetId="44">#REF!</definedName>
    <definedName name="원형3" localSheetId="42">#REF!</definedName>
    <definedName name="원형3">#REF!</definedName>
    <definedName name="원형돌망태" localSheetId="14">#REF!</definedName>
    <definedName name="원형돌망태" localSheetId="4">#REF!</definedName>
    <definedName name="원형돌망태" localSheetId="13">#REF!</definedName>
    <definedName name="원형돌망태" localSheetId="28">#REF!</definedName>
    <definedName name="원형돌망태" localSheetId="34">#REF!</definedName>
    <definedName name="원형돌망태" localSheetId="35">#REF!</definedName>
    <definedName name="원형돌망태" localSheetId="46">#REF!</definedName>
    <definedName name="원형돌망태" localSheetId="40">#REF!</definedName>
    <definedName name="원형돌망태" localSheetId="25">#REF!</definedName>
    <definedName name="원형돌망태" localSheetId="26">#REF!</definedName>
    <definedName name="원형돌망태" localSheetId="44">#REF!</definedName>
    <definedName name="원형돌망태" localSheetId="42">#REF!</definedName>
    <definedName name="원형돌망태">#REF!</definedName>
    <definedName name="원형돌망태골막이" localSheetId="14">#REF!</definedName>
    <definedName name="원형돌망태골막이" localSheetId="4">#REF!</definedName>
    <definedName name="원형돌망태골막이" localSheetId="13">#REF!</definedName>
    <definedName name="원형돌망태골막이" localSheetId="28">#REF!</definedName>
    <definedName name="원형돌망태골막이" localSheetId="34">#REF!</definedName>
    <definedName name="원형돌망태골막이" localSheetId="35">#REF!</definedName>
    <definedName name="원형돌망태골막이" localSheetId="46">#REF!</definedName>
    <definedName name="원형돌망태골막이" localSheetId="40">#REF!</definedName>
    <definedName name="원형돌망태골막이" localSheetId="25">#REF!</definedName>
    <definedName name="원형돌망태골막이" localSheetId="26">#REF!</definedName>
    <definedName name="원형돌망태골막이" localSheetId="44">#REF!</definedName>
    <definedName name="원형돌망태골막이" localSheetId="42">#REF!</definedName>
    <definedName name="원형돌망태골막이">#REF!</definedName>
    <definedName name="유효고" localSheetId="4">#REF!</definedName>
    <definedName name="유효고" localSheetId="13">#REF!</definedName>
    <definedName name="유효고" localSheetId="28">#REF!</definedName>
    <definedName name="유효고" localSheetId="34">#REF!</definedName>
    <definedName name="유효고" localSheetId="35">#REF!</definedName>
    <definedName name="유효고" localSheetId="46">#REF!</definedName>
    <definedName name="유효고" localSheetId="40">#REF!</definedName>
    <definedName name="유효고" localSheetId="25">#REF!</definedName>
    <definedName name="유효고" localSheetId="26">#REF!</definedName>
    <definedName name="유효고" localSheetId="44">#REF!</definedName>
    <definedName name="유효고" localSheetId="42">#REF!</definedName>
    <definedName name="유효고">#REF!</definedName>
    <definedName name="은행나무" localSheetId="14">#REF!</definedName>
    <definedName name="은행나무" localSheetId="4">#REF!</definedName>
    <definedName name="은행나무" localSheetId="13">#REF!</definedName>
    <definedName name="은행나무" localSheetId="28">#REF!</definedName>
    <definedName name="은행나무" localSheetId="34">#REF!</definedName>
    <definedName name="은행나무" localSheetId="35">#REF!</definedName>
    <definedName name="은행나무" localSheetId="46">#REF!</definedName>
    <definedName name="은행나무" localSheetId="40">#REF!</definedName>
    <definedName name="은행나무" localSheetId="25">#REF!</definedName>
    <definedName name="은행나무" localSheetId="26">#REF!</definedName>
    <definedName name="은행나무" localSheetId="44">#REF!</definedName>
    <definedName name="은행나무" localSheetId="42">#REF!</definedName>
    <definedName name="은행나무">#REF!</definedName>
    <definedName name="이" localSheetId="14">#REF!</definedName>
    <definedName name="이" localSheetId="4">#REF!</definedName>
    <definedName name="이" localSheetId="13">#REF!</definedName>
    <definedName name="이" localSheetId="28">#REF!</definedName>
    <definedName name="이" localSheetId="34">#REF!</definedName>
    <definedName name="이" localSheetId="35">#REF!</definedName>
    <definedName name="이" localSheetId="46">#REF!</definedName>
    <definedName name="이" localSheetId="40">#REF!</definedName>
    <definedName name="이" localSheetId="25">#REF!</definedName>
    <definedName name="이" localSheetId="26">#REF!</definedName>
    <definedName name="이" localSheetId="44">#REF!</definedName>
    <definedName name="이" localSheetId="42">#REF!</definedName>
    <definedName name="이">#REF!</definedName>
    <definedName name="이런" localSheetId="4">[13]법면블럭!#REF!</definedName>
    <definedName name="이런" localSheetId="13">[13]법면블럭!#REF!</definedName>
    <definedName name="이런" localSheetId="35">#REF!</definedName>
    <definedName name="이런" localSheetId="46">#REF!</definedName>
    <definedName name="이런" localSheetId="40">#REF!</definedName>
    <definedName name="이런" localSheetId="25">#REF!</definedName>
    <definedName name="이런" localSheetId="26">[14]법면블럭!#REF!</definedName>
    <definedName name="이런" localSheetId="44">#REF!</definedName>
    <definedName name="이런" localSheetId="42">#REF!</definedName>
    <definedName name="이런">#REF!</definedName>
    <definedName name="이미" localSheetId="25">'[106]골막이(야매)'!$A$1</definedName>
    <definedName name="이미" localSheetId="26">'[129]골막이(야매)'!$A$1</definedName>
    <definedName name="이미" localSheetId="2">'[106]골막이(야매)'!$A$1</definedName>
    <definedName name="이미" localSheetId="50">'[129]골막이(야매)'!$A$1</definedName>
    <definedName name="이미" localSheetId="43">'[134]골막이(야매)'!$A$1</definedName>
    <definedName name="이미">'[129]골막이(야매)'!$A$1</definedName>
    <definedName name="이삼" localSheetId="4">[13]법면블럭!#REF!</definedName>
    <definedName name="이삼" localSheetId="13">[13]법면블럭!#REF!</definedName>
    <definedName name="이삼" localSheetId="28">#REF!</definedName>
    <definedName name="이삼" localSheetId="35">#REF!</definedName>
    <definedName name="이삼" localSheetId="46">#REF!</definedName>
    <definedName name="이삼" localSheetId="40">#REF!</definedName>
    <definedName name="이삼" localSheetId="25">#REF!</definedName>
    <definedName name="이삼" localSheetId="26">[14]법면블럭!#REF!</definedName>
    <definedName name="이삼" localSheetId="44">#REF!</definedName>
    <definedName name="이삼" localSheetId="42">#REF!</definedName>
    <definedName name="이삼">#REF!</definedName>
    <definedName name="이식단가" localSheetId="14">#REF!</definedName>
    <definedName name="이식단가" localSheetId="4">#REF!</definedName>
    <definedName name="이식단가" localSheetId="13">#REF!</definedName>
    <definedName name="이식단가" localSheetId="28">#REF!</definedName>
    <definedName name="이식단가" localSheetId="34">#REF!</definedName>
    <definedName name="이식단가" localSheetId="35">#REF!</definedName>
    <definedName name="이식단가" localSheetId="46">#REF!</definedName>
    <definedName name="이식단가" localSheetId="40">#REF!</definedName>
    <definedName name="이식단가" localSheetId="25">#REF!</definedName>
    <definedName name="이식단가" localSheetId="26">#REF!</definedName>
    <definedName name="이식단가" localSheetId="44">#REF!</definedName>
    <definedName name="이식단가" localSheetId="50">#REF!</definedName>
    <definedName name="이식단가" localSheetId="42">#REF!</definedName>
    <definedName name="이식단가">#REF!</definedName>
    <definedName name="이식단가1" localSheetId="14">#REF!</definedName>
    <definedName name="이식단가1" localSheetId="4">#REF!</definedName>
    <definedName name="이식단가1" localSheetId="13">#REF!</definedName>
    <definedName name="이식단가1" localSheetId="28">#REF!</definedName>
    <definedName name="이식단가1" localSheetId="34">#REF!</definedName>
    <definedName name="이식단가1" localSheetId="35">#REF!</definedName>
    <definedName name="이식단가1" localSheetId="46">#REF!</definedName>
    <definedName name="이식단가1" localSheetId="40">#REF!</definedName>
    <definedName name="이식단가1" localSheetId="25">#REF!</definedName>
    <definedName name="이식단가1" localSheetId="26">#REF!</definedName>
    <definedName name="이식단가1" localSheetId="44">#REF!</definedName>
    <definedName name="이식단가1" localSheetId="42">#REF!</definedName>
    <definedName name="이식단가1">#REF!</definedName>
    <definedName name="이식일위" localSheetId="14">#REF!</definedName>
    <definedName name="이식일위" localSheetId="4">#REF!</definedName>
    <definedName name="이식일위" localSheetId="13">#REF!</definedName>
    <definedName name="이식일위" localSheetId="28">#REF!</definedName>
    <definedName name="이식일위" localSheetId="34">#REF!</definedName>
    <definedName name="이식일위" localSheetId="35">#REF!</definedName>
    <definedName name="이식일위" localSheetId="46">#REF!</definedName>
    <definedName name="이식일위" localSheetId="40">#REF!</definedName>
    <definedName name="이식일위" localSheetId="25">#REF!</definedName>
    <definedName name="이식일위" localSheetId="26">#REF!</definedName>
    <definedName name="이식일위" localSheetId="44">#REF!</definedName>
    <definedName name="이식일위" localSheetId="42">#REF!</definedName>
    <definedName name="이식일위">#REF!</definedName>
    <definedName name="이윤" localSheetId="14">#REF!</definedName>
    <definedName name="이윤" localSheetId="4">#REF!</definedName>
    <definedName name="이윤" localSheetId="13">#REF!</definedName>
    <definedName name="이윤" localSheetId="28">#REF!</definedName>
    <definedName name="이윤" localSheetId="34">#REF!</definedName>
    <definedName name="이윤" localSheetId="35">#REF!</definedName>
    <definedName name="이윤" localSheetId="46">#REF!</definedName>
    <definedName name="이윤" localSheetId="40">#REF!</definedName>
    <definedName name="이윤" localSheetId="25">#REF!</definedName>
    <definedName name="이윤" localSheetId="26">#REF!</definedName>
    <definedName name="이윤" localSheetId="44">#REF!</definedName>
    <definedName name="이윤" localSheetId="42">#REF!</definedName>
    <definedName name="이윤">#REF!</definedName>
    <definedName name="이윤요율" localSheetId="14">#REF!</definedName>
    <definedName name="이윤요율" localSheetId="4">#REF!</definedName>
    <definedName name="이윤요율" localSheetId="13">#REF!</definedName>
    <definedName name="이윤요율" localSheetId="28">#REF!</definedName>
    <definedName name="이윤요율" localSheetId="34">#REF!</definedName>
    <definedName name="이윤요율" localSheetId="35">#REF!</definedName>
    <definedName name="이윤요율" localSheetId="46">#REF!</definedName>
    <definedName name="이윤요율" localSheetId="40">#REF!</definedName>
    <definedName name="이윤요율" localSheetId="25">#REF!</definedName>
    <definedName name="이윤요율" localSheetId="26">#REF!</definedName>
    <definedName name="이윤요율" localSheetId="44">#REF!</definedName>
    <definedName name="이윤요율" localSheetId="42">#REF!</definedName>
    <definedName name="이윤요율">#REF!</definedName>
    <definedName name="이윤요율_변경" localSheetId="14">#REF!</definedName>
    <definedName name="이윤요율_변경" localSheetId="4">#REF!</definedName>
    <definedName name="이윤요율_변경" localSheetId="13">#REF!</definedName>
    <definedName name="이윤요율_변경" localSheetId="28">#REF!</definedName>
    <definedName name="이윤요율_변경" localSheetId="34">#REF!</definedName>
    <definedName name="이윤요율_변경" localSheetId="35">#REF!</definedName>
    <definedName name="이윤요율_변경" localSheetId="46">#REF!</definedName>
    <definedName name="이윤요율_변경" localSheetId="40">#REF!</definedName>
    <definedName name="이윤요율_변경" localSheetId="25">#REF!</definedName>
    <definedName name="이윤요율_변경" localSheetId="26">#REF!</definedName>
    <definedName name="이윤요율_변경" localSheetId="44">#REF!</definedName>
    <definedName name="이윤요율_변경" localSheetId="42">#REF!</definedName>
    <definedName name="이윤요율_변경">#REF!</definedName>
    <definedName name="이자" localSheetId="4">[5]법면블럭!#REF!</definedName>
    <definedName name="이자" localSheetId="13">[5]법면블럭!#REF!</definedName>
    <definedName name="이자" localSheetId="28">#REF!</definedName>
    <definedName name="이자" localSheetId="34">#REF!</definedName>
    <definedName name="이자" localSheetId="35">#REF!</definedName>
    <definedName name="이자" localSheetId="46">#REF!</definedName>
    <definedName name="이자" localSheetId="40">#REF!</definedName>
    <definedName name="이자" localSheetId="25">#REF!</definedName>
    <definedName name="이자" localSheetId="26">#REF!</definedName>
    <definedName name="이자" localSheetId="44">#REF!</definedName>
    <definedName name="이자" localSheetId="42">#REF!</definedName>
    <definedName name="이자">#REF!</definedName>
    <definedName name="이자율">0.125</definedName>
    <definedName name="이히" localSheetId="4">[13]법면블럭!#REF!</definedName>
    <definedName name="이히" localSheetId="13">[13]법면블럭!#REF!</definedName>
    <definedName name="이히" localSheetId="28">#REF!</definedName>
    <definedName name="이히" localSheetId="35">#REF!</definedName>
    <definedName name="이히" localSheetId="40">#REF!</definedName>
    <definedName name="이히" localSheetId="25">#REF!</definedName>
    <definedName name="이히" localSheetId="26">[14]법면블럭!#REF!</definedName>
    <definedName name="이히" localSheetId="44">#REF!</definedName>
    <definedName name="이히" localSheetId="42">#REF!</definedName>
    <definedName name="이히">#REF!</definedName>
    <definedName name="이ㅓㅏ" localSheetId="38">BlankMacro1</definedName>
    <definedName name="이ㅓㅏ" localSheetId="19">BlankMacro1</definedName>
    <definedName name="이ㅓㅏ" localSheetId="20">BlankMacro1</definedName>
    <definedName name="이ㅓㅏ" localSheetId="14">BlankMacro1</definedName>
    <definedName name="이ㅓㅏ" localSheetId="4">BlankMacro1</definedName>
    <definedName name="이ㅓㅏ" localSheetId="13">BlankMacro1</definedName>
    <definedName name="이ㅓㅏ" localSheetId="28">BlankMacro1</definedName>
    <definedName name="이ㅓㅏ" localSheetId="34">BlankMacro1</definedName>
    <definedName name="이ㅓㅏ" localSheetId="35">BlankMacro1</definedName>
    <definedName name="이ㅓㅏ" localSheetId="23">BlankMacro1</definedName>
    <definedName name="이ㅓㅏ" localSheetId="46">BlankMacro1</definedName>
    <definedName name="이ㅓㅏ" localSheetId="40">BlankMacro1</definedName>
    <definedName name="이ㅓㅏ" localSheetId="3">BlankMacro1</definedName>
    <definedName name="이ㅓㅏ" localSheetId="12">BlankMacro1</definedName>
    <definedName name="이ㅓㅏ" localSheetId="15">BlankMacro1</definedName>
    <definedName name="이ㅓㅏ" localSheetId="25">BlankMacro1</definedName>
    <definedName name="이ㅓㅏ" localSheetId="26">BlankMacro1</definedName>
    <definedName name="이ㅓㅏ" localSheetId="2">BlankMacro1</definedName>
    <definedName name="이ㅓㅏ" localSheetId="44">BlankMacro1</definedName>
    <definedName name="이ㅓㅏ" localSheetId="45">BlankMacro1</definedName>
    <definedName name="이ㅓㅏ" localSheetId="50">BlankMacro1</definedName>
    <definedName name="이ㅓㅏ" localSheetId="42">BlankMacro1</definedName>
    <definedName name="이ㅓㅏ">BlankMacro1</definedName>
    <definedName name="인동덩쿨" localSheetId="14">#REF!</definedName>
    <definedName name="인동덩쿨" localSheetId="4">#REF!</definedName>
    <definedName name="인동덩쿨" localSheetId="13">#REF!</definedName>
    <definedName name="인동덩쿨" localSheetId="28">#REF!</definedName>
    <definedName name="인동덩쿨" localSheetId="34">#REF!</definedName>
    <definedName name="인동덩쿨" localSheetId="35">#REF!</definedName>
    <definedName name="인동덩쿨" localSheetId="46">#REF!</definedName>
    <definedName name="인동덩쿨" localSheetId="40">#REF!</definedName>
    <definedName name="인동덩쿨" localSheetId="25">#REF!</definedName>
    <definedName name="인동덩쿨" localSheetId="26">#REF!</definedName>
    <definedName name="인동덩쿨" localSheetId="44">#REF!</definedName>
    <definedName name="인동덩쿨" localSheetId="50">#REF!</definedName>
    <definedName name="인동덩쿨" localSheetId="42">#REF!</definedName>
    <definedName name="인동덩쿨">#REF!</definedName>
    <definedName name="일람" localSheetId="14">#REF!</definedName>
    <definedName name="일람" localSheetId="4">#REF!</definedName>
    <definedName name="일람" localSheetId="13">#REF!</definedName>
    <definedName name="일람" localSheetId="28">#REF!</definedName>
    <definedName name="일람" localSheetId="34">#REF!</definedName>
    <definedName name="일람" localSheetId="35">#REF!</definedName>
    <definedName name="일람" localSheetId="46">#REF!</definedName>
    <definedName name="일람" localSheetId="40">#REF!</definedName>
    <definedName name="일람" localSheetId="25">#REF!</definedName>
    <definedName name="일람" localSheetId="26">#REF!</definedName>
    <definedName name="일람" localSheetId="44">#REF!</definedName>
    <definedName name="일람" localSheetId="43">#REF!</definedName>
    <definedName name="일람" localSheetId="42">#REF!</definedName>
    <definedName name="일람">#REF!</definedName>
    <definedName name="일람이지" localSheetId="14">#REF!</definedName>
    <definedName name="일람이지" localSheetId="4">#REF!</definedName>
    <definedName name="일람이지" localSheetId="13">#REF!</definedName>
    <definedName name="일람이지" localSheetId="34">#REF!</definedName>
    <definedName name="일람이지" localSheetId="35">#REF!</definedName>
    <definedName name="일람이지" localSheetId="46">#REF!</definedName>
    <definedName name="일람이지" localSheetId="40">#REF!</definedName>
    <definedName name="일람이지" localSheetId="25">#REF!</definedName>
    <definedName name="일람이지" localSheetId="26">#REF!</definedName>
    <definedName name="일람이지" localSheetId="44">#REF!</definedName>
    <definedName name="일람이지" localSheetId="43">#REF!</definedName>
    <definedName name="일람이지" localSheetId="42">#REF!</definedName>
    <definedName name="일람이지">#REF!</definedName>
    <definedName name="일반관리비" localSheetId="14">#REF!</definedName>
    <definedName name="일반관리비" localSheetId="4">#REF!</definedName>
    <definedName name="일반관리비" localSheetId="13">#REF!</definedName>
    <definedName name="일반관리비" localSheetId="28">#REF!</definedName>
    <definedName name="일반관리비" localSheetId="34">#REF!</definedName>
    <definedName name="일반관리비" localSheetId="35">#REF!</definedName>
    <definedName name="일반관리비" localSheetId="46">#REF!</definedName>
    <definedName name="일반관리비" localSheetId="40">#REF!</definedName>
    <definedName name="일반관리비" localSheetId="25">#REF!</definedName>
    <definedName name="일반관리비" localSheetId="26">#REF!</definedName>
    <definedName name="일반관리비" localSheetId="44">#REF!</definedName>
    <definedName name="일반관리비" localSheetId="42">#REF!</definedName>
    <definedName name="일반관리비">#REF!</definedName>
    <definedName name="일반관리비요율" localSheetId="14">#REF!</definedName>
    <definedName name="일반관리비요율" localSheetId="4">#REF!</definedName>
    <definedName name="일반관리비요율" localSheetId="13">#REF!</definedName>
    <definedName name="일반관리비요율" localSheetId="28">#REF!</definedName>
    <definedName name="일반관리비요율" localSheetId="34">#REF!</definedName>
    <definedName name="일반관리비요율" localSheetId="35">#REF!</definedName>
    <definedName name="일반관리비요율" localSheetId="46">#REF!</definedName>
    <definedName name="일반관리비요율" localSheetId="40">#REF!</definedName>
    <definedName name="일반관리비요율" localSheetId="25">#REF!</definedName>
    <definedName name="일반관리비요율" localSheetId="26">#REF!</definedName>
    <definedName name="일반관리비요율" localSheetId="44">#REF!</definedName>
    <definedName name="일반관리비요율" localSheetId="42">#REF!</definedName>
    <definedName name="일반관리비요율">#REF!</definedName>
    <definedName name="일반관리비요율_변경" localSheetId="14">#REF!</definedName>
    <definedName name="일반관리비요율_변경" localSheetId="4">#REF!</definedName>
    <definedName name="일반관리비요율_변경" localSheetId="13">#REF!</definedName>
    <definedName name="일반관리비요율_변경" localSheetId="28">#REF!</definedName>
    <definedName name="일반관리비요율_변경" localSheetId="34">#REF!</definedName>
    <definedName name="일반관리비요율_변경" localSheetId="35">#REF!</definedName>
    <definedName name="일반관리비요율_변경" localSheetId="46">#REF!</definedName>
    <definedName name="일반관리비요율_변경" localSheetId="40">#REF!</definedName>
    <definedName name="일반관리비요율_변경" localSheetId="25">#REF!</definedName>
    <definedName name="일반관리비요율_변경" localSheetId="26">#REF!</definedName>
    <definedName name="일반관리비요율_변경" localSheetId="44">#REF!</definedName>
    <definedName name="일반관리비요율_변경" localSheetId="42">#REF!</definedName>
    <definedName name="일반관리비요율_변경">#REF!</definedName>
    <definedName name="일반부" localSheetId="38" hidden="1">{#N/A,#N/A,FALSE,"조골재"}</definedName>
    <definedName name="일반부" localSheetId="14" hidden="1">{#N/A,#N/A,FALSE,"조골재"}</definedName>
    <definedName name="일반부" localSheetId="4" hidden="1">{#N/A,#N/A,FALSE,"조골재"}</definedName>
    <definedName name="일반부" localSheetId="13" hidden="1">{#N/A,#N/A,FALSE,"조골재"}</definedName>
    <definedName name="일반부" localSheetId="28" hidden="1">{#N/A,#N/A,FALSE,"조골재"}</definedName>
    <definedName name="일반부" localSheetId="34" hidden="1">{#N/A,#N/A,FALSE,"조골재"}</definedName>
    <definedName name="일반부" localSheetId="35" hidden="1">{#N/A,#N/A,FALSE,"조골재"}</definedName>
    <definedName name="일반부" localSheetId="25" hidden="1">{#N/A,#N/A,FALSE,"조골재"}</definedName>
    <definedName name="일반부" localSheetId="41" hidden="1">{#N/A,#N/A,FALSE,"조골재"}</definedName>
    <definedName name="일반부" localSheetId="26" hidden="1">{#N/A,#N/A,FALSE,"조골재"}</definedName>
    <definedName name="일반부" localSheetId="45" hidden="1">{#N/A,#N/A,FALSE,"조골재"}</definedName>
    <definedName name="일반부" localSheetId="50" hidden="1">{#N/A,#N/A,FALSE,"조골재"}</definedName>
    <definedName name="일반부" localSheetId="29" hidden="1">{#N/A,#N/A,FALSE,"조골재"}</definedName>
    <definedName name="일반부" localSheetId="42" hidden="1">{#N/A,#N/A,FALSE,"조골재"}</definedName>
    <definedName name="일반부" hidden="1">{#N/A,#N/A,FALSE,"조골재"}</definedName>
    <definedName name="일위2" localSheetId="14">#REF!</definedName>
    <definedName name="일위2" localSheetId="4">#REF!</definedName>
    <definedName name="일위2" localSheetId="13">#REF!</definedName>
    <definedName name="일위2" localSheetId="28">#REF!</definedName>
    <definedName name="일위2" localSheetId="34">#REF!</definedName>
    <definedName name="일위2" localSheetId="35">#REF!</definedName>
    <definedName name="일위2" localSheetId="46">#REF!</definedName>
    <definedName name="일위2" localSheetId="40">#REF!</definedName>
    <definedName name="일위2" localSheetId="25">#REF!</definedName>
    <definedName name="일위2" localSheetId="26">#REF!</definedName>
    <definedName name="일위2" localSheetId="44">#REF!</definedName>
    <definedName name="일위2" localSheetId="50">#REF!</definedName>
    <definedName name="일위2" localSheetId="42">#REF!</definedName>
    <definedName name="일위2">#REF!</definedName>
    <definedName name="일위대가표" localSheetId="14">#REF!</definedName>
    <definedName name="일위대가표" localSheetId="4">#REF!</definedName>
    <definedName name="일위대가표" localSheetId="13">#REF!</definedName>
    <definedName name="일위대가표" localSheetId="28">#REF!</definedName>
    <definedName name="일위대가표" localSheetId="34">#REF!</definedName>
    <definedName name="일위대가표" localSheetId="35">#REF!</definedName>
    <definedName name="일위대가표" localSheetId="46">#REF!</definedName>
    <definedName name="일위대가표" localSheetId="40">#REF!</definedName>
    <definedName name="일위대가표" localSheetId="25">#REF!</definedName>
    <definedName name="일위대가표" localSheetId="26">#REF!</definedName>
    <definedName name="일위대가표" localSheetId="44">#REF!</definedName>
    <definedName name="일위대가표" localSheetId="50">#REF!</definedName>
    <definedName name="일위대가표" localSheetId="42">#REF!</definedName>
    <definedName name="일위대가표">#REF!</definedName>
    <definedName name="ㅈ" localSheetId="14">#REF!</definedName>
    <definedName name="ㅈ" localSheetId="4">#REF!</definedName>
    <definedName name="ㅈ" localSheetId="13">#REF!</definedName>
    <definedName name="ㅈ" localSheetId="28">#REF!</definedName>
    <definedName name="ㅈ" localSheetId="34">#REF!</definedName>
    <definedName name="ㅈ" localSheetId="35">#REF!</definedName>
    <definedName name="ㅈ" localSheetId="46">#REF!</definedName>
    <definedName name="ㅈ" localSheetId="40">#REF!</definedName>
    <definedName name="ㅈ" localSheetId="25">#REF!</definedName>
    <definedName name="ㅈ" localSheetId="26">#REF!</definedName>
    <definedName name="ㅈ" localSheetId="44">#REF!</definedName>
    <definedName name="ㅈ" localSheetId="43">#REF!</definedName>
    <definedName name="ㅈ" localSheetId="42">#REF!</definedName>
    <definedName name="ㅈ">#REF!</definedName>
    <definedName name="ㅈㄱ" localSheetId="38" hidden="1">{#N/A,#N/A,FALSE,"조골재"}</definedName>
    <definedName name="ㅈㄱ" localSheetId="14" hidden="1">{#N/A,#N/A,FALSE,"조골재"}</definedName>
    <definedName name="ㅈㄱ" localSheetId="4" hidden="1">{#N/A,#N/A,FALSE,"조골재"}</definedName>
    <definedName name="ㅈㄱ" localSheetId="13" hidden="1">{#N/A,#N/A,FALSE,"조골재"}</definedName>
    <definedName name="ㅈㄱ" localSheetId="28" hidden="1">{#N/A,#N/A,FALSE,"조골재"}</definedName>
    <definedName name="ㅈㄱ" localSheetId="34" hidden="1">{#N/A,#N/A,FALSE,"조골재"}</definedName>
    <definedName name="ㅈㄱ" localSheetId="35" hidden="1">{#N/A,#N/A,FALSE,"조골재"}</definedName>
    <definedName name="ㅈㄱ" localSheetId="25" hidden="1">{#N/A,#N/A,FALSE,"조골재"}</definedName>
    <definedName name="ㅈㄱ" localSheetId="41" hidden="1">{#N/A,#N/A,FALSE,"조골재"}</definedName>
    <definedName name="ㅈㄱ" localSheetId="26" hidden="1">{#N/A,#N/A,FALSE,"조골재"}</definedName>
    <definedName name="ㅈㄱ" localSheetId="45" hidden="1">{#N/A,#N/A,FALSE,"조골재"}</definedName>
    <definedName name="ㅈㄱ" localSheetId="50" hidden="1">{#N/A,#N/A,FALSE,"조골재"}</definedName>
    <definedName name="ㅈㄱ" localSheetId="29" hidden="1">{#N/A,#N/A,FALSE,"조골재"}</definedName>
    <definedName name="ㅈㄱ" localSheetId="42" hidden="1">{#N/A,#N/A,FALSE,"조골재"}</definedName>
    <definedName name="ㅈㄱ" hidden="1">{#N/A,#N/A,FALSE,"조골재"}</definedName>
    <definedName name="ㅈㄱㅂㅈ" localSheetId="14" hidden="1">#REF!</definedName>
    <definedName name="ㅈㄱㅂㅈ" localSheetId="4" hidden="1">#REF!</definedName>
    <definedName name="ㅈㄱㅂㅈ" localSheetId="13" hidden="1">#REF!</definedName>
    <definedName name="ㅈㄱㅂㅈ" localSheetId="33" hidden="1">#REF!</definedName>
    <definedName name="ㅈㄱㅂㅈ" localSheetId="34" hidden="1">#REF!</definedName>
    <definedName name="ㅈㄱㅂㅈ" localSheetId="35" hidden="1">#REF!</definedName>
    <definedName name="ㅈㄱㅂㅈ" localSheetId="46" hidden="1">#REF!</definedName>
    <definedName name="ㅈㄱㅂㅈ" localSheetId="39" hidden="1">#REF!</definedName>
    <definedName name="ㅈㄱㅂㅈ" localSheetId="40" hidden="1">#REF!</definedName>
    <definedName name="ㅈㄱㅂㅈ" localSheetId="32" hidden="1">#REF!</definedName>
    <definedName name="ㅈㄱㅂㅈ" localSheetId="25" hidden="1">#REF!</definedName>
    <definedName name="ㅈㄱㅂㅈ" localSheetId="41" hidden="1">#REF!</definedName>
    <definedName name="ㅈㄱㅂㅈ" localSheetId="26" hidden="1">#REF!</definedName>
    <definedName name="ㅈㄱㅂㅈ" localSheetId="44" hidden="1">#REF!</definedName>
    <definedName name="ㅈㄱㅂㅈ" localSheetId="45" hidden="1">#REF!</definedName>
    <definedName name="ㅈㄱㅂㅈ" localSheetId="50" hidden="1">#REF!</definedName>
    <definedName name="ㅈㄱㅂㅈ" localSheetId="52" hidden="1">#REF!</definedName>
    <definedName name="ㅈㄱㅂㅈ" localSheetId="29" hidden="1">#REF!</definedName>
    <definedName name="ㅈㄱㅂㅈ" localSheetId="42" hidden="1">#REF!</definedName>
    <definedName name="ㅈㄱㅂㅈ" hidden="1">#REF!</definedName>
    <definedName name="ㅈㄷㄳㅈㄷㅍㅎㄱ" localSheetId="38" hidden="1">{#N/A,#N/A,FALSE,"표지목차"}</definedName>
    <definedName name="ㅈㄷㄳㅈㄷㅍㅎㄱ" localSheetId="14" hidden="1">{#N/A,#N/A,FALSE,"표지목차"}</definedName>
    <definedName name="ㅈㄷㄳㅈㄷㅍㅎㄱ" localSheetId="4" hidden="1">{#N/A,#N/A,FALSE,"표지목차"}</definedName>
    <definedName name="ㅈㄷㄳㅈㄷㅍㅎㄱ" localSheetId="13" hidden="1">{#N/A,#N/A,FALSE,"표지목차"}</definedName>
    <definedName name="ㅈㄷㄳㅈㄷㅍㅎㄱ" localSheetId="28" hidden="1">{#N/A,#N/A,FALSE,"표지목차"}</definedName>
    <definedName name="ㅈㄷㄳㅈㄷㅍㅎㄱ" localSheetId="34" hidden="1">{#N/A,#N/A,FALSE,"표지목차"}</definedName>
    <definedName name="ㅈㄷㄳㅈㄷㅍㅎㄱ" localSheetId="35" hidden="1">{#N/A,#N/A,FALSE,"표지목차"}</definedName>
    <definedName name="ㅈㄷㄳㅈㄷㅍㅎㄱ" localSheetId="25" hidden="1">{#N/A,#N/A,FALSE,"표지목차"}</definedName>
    <definedName name="ㅈㄷㄳㅈㄷㅍㅎㄱ" localSheetId="41" hidden="1">{#N/A,#N/A,FALSE,"표지목차"}</definedName>
    <definedName name="ㅈㄷㄳㅈㄷㅍㅎㄱ" localSheetId="26" hidden="1">{#N/A,#N/A,FALSE,"표지목차"}</definedName>
    <definedName name="ㅈㄷㄳㅈㄷㅍㅎㄱ" localSheetId="45" hidden="1">{#N/A,#N/A,FALSE,"표지목차"}</definedName>
    <definedName name="ㅈㄷㄳㅈㄷㅍㅎㄱ" localSheetId="50" hidden="1">{#N/A,#N/A,FALSE,"표지목차"}</definedName>
    <definedName name="ㅈㄷㄳㅈㄷㅍㅎㄱ" localSheetId="29" hidden="1">{#N/A,#N/A,FALSE,"표지목차"}</definedName>
    <definedName name="ㅈㄷㄳㅈㄷㅍㅎㄱ" localSheetId="42" hidden="1">{#N/A,#N/A,FALSE,"표지목차"}</definedName>
    <definedName name="ㅈㄷㄳㅈㄷㅍㅎㄱ" hidden="1">{#N/A,#N/A,FALSE,"표지목차"}</definedName>
    <definedName name="ㅈㄷㄳㅎㅍㅂㅈㄱ" localSheetId="38" hidden="1">{#N/A,#N/A,FALSE,"골재소요량";#N/A,#N/A,FALSE,"골재소요량"}</definedName>
    <definedName name="ㅈㄷㄳㅎㅍㅂㅈㄱ" localSheetId="14" hidden="1">{#N/A,#N/A,FALSE,"골재소요량";#N/A,#N/A,FALSE,"골재소요량"}</definedName>
    <definedName name="ㅈㄷㄳㅎㅍㅂㅈㄱ" localSheetId="4" hidden="1">{#N/A,#N/A,FALSE,"골재소요량";#N/A,#N/A,FALSE,"골재소요량"}</definedName>
    <definedName name="ㅈㄷㄳㅎㅍㅂㅈㄱ" localSheetId="13" hidden="1">{#N/A,#N/A,FALSE,"골재소요량";#N/A,#N/A,FALSE,"골재소요량"}</definedName>
    <definedName name="ㅈㄷㄳㅎㅍㅂㅈㄱ" localSheetId="28" hidden="1">{#N/A,#N/A,FALSE,"골재소요량";#N/A,#N/A,FALSE,"골재소요량"}</definedName>
    <definedName name="ㅈㄷㄳㅎㅍㅂㅈㄱ" localSheetId="34" hidden="1">{#N/A,#N/A,FALSE,"골재소요량";#N/A,#N/A,FALSE,"골재소요량"}</definedName>
    <definedName name="ㅈㄷㄳㅎㅍㅂㅈㄱ" localSheetId="35" hidden="1">{#N/A,#N/A,FALSE,"골재소요량";#N/A,#N/A,FALSE,"골재소요량"}</definedName>
    <definedName name="ㅈㄷㄳㅎㅍㅂㅈㄱ" localSheetId="25" hidden="1">{#N/A,#N/A,FALSE,"골재소요량";#N/A,#N/A,FALSE,"골재소요량"}</definedName>
    <definedName name="ㅈㄷㄳㅎㅍㅂㅈㄱ" localSheetId="41" hidden="1">{#N/A,#N/A,FALSE,"골재소요량";#N/A,#N/A,FALSE,"골재소요량"}</definedName>
    <definedName name="ㅈㄷㄳㅎㅍㅂㅈㄱ" localSheetId="26" hidden="1">{#N/A,#N/A,FALSE,"골재소요량";#N/A,#N/A,FALSE,"골재소요량"}</definedName>
    <definedName name="ㅈㄷㄳㅎㅍㅂㅈㄱ" localSheetId="45" hidden="1">{#N/A,#N/A,FALSE,"골재소요량";#N/A,#N/A,FALSE,"골재소요량"}</definedName>
    <definedName name="ㅈㄷㄳㅎㅍㅂㅈㄱ" localSheetId="50" hidden="1">{#N/A,#N/A,FALSE,"골재소요량";#N/A,#N/A,FALSE,"골재소요량"}</definedName>
    <definedName name="ㅈㄷㄳㅎㅍㅂㅈㄱ" localSheetId="29" hidden="1">{#N/A,#N/A,FALSE,"골재소요량";#N/A,#N/A,FALSE,"골재소요량"}</definedName>
    <definedName name="ㅈㄷㄳㅎㅍㅂㅈㄱ" localSheetId="42" hidden="1">{#N/A,#N/A,FALSE,"골재소요량";#N/A,#N/A,FALSE,"골재소요량"}</definedName>
    <definedName name="ㅈㄷㄳㅎㅍㅂㅈㄱ" hidden="1">{#N/A,#N/A,FALSE,"골재소요량";#N/A,#N/A,FALSE,"골재소요량"}</definedName>
    <definedName name="ㅈㄷㄷㄱㅇ로" localSheetId="14" hidden="1">#REF!</definedName>
    <definedName name="ㅈㄷㄷㄱㅇ로" localSheetId="4" hidden="1">#REF!</definedName>
    <definedName name="ㅈㄷㄷㄱㅇ로" localSheetId="13" hidden="1">#REF!</definedName>
    <definedName name="ㅈㄷㄷㄱㅇ로" localSheetId="28" hidden="1">#REF!</definedName>
    <definedName name="ㅈㄷㄷㄱㅇ로" localSheetId="34" hidden="1">#REF!</definedName>
    <definedName name="ㅈㄷㄷㄱㅇ로" localSheetId="35" hidden="1">#REF!</definedName>
    <definedName name="ㅈㄷㄷㄱㅇ로" localSheetId="46" hidden="1">#REF!</definedName>
    <definedName name="ㅈㄷㄷㄱㅇ로" localSheetId="40" hidden="1">#REF!</definedName>
    <definedName name="ㅈㄷㄷㄱㅇ로" localSheetId="25" hidden="1">#REF!</definedName>
    <definedName name="ㅈㄷㄷㄱㅇ로" localSheetId="41" hidden="1">#REF!</definedName>
    <definedName name="ㅈㄷㄷㄱㅇ로" localSheetId="26" hidden="1">#REF!</definedName>
    <definedName name="ㅈㄷㄷㄱㅇ로" localSheetId="44" hidden="1">#REF!</definedName>
    <definedName name="ㅈㄷㄷㄱㅇ로" localSheetId="45" hidden="1">#REF!</definedName>
    <definedName name="ㅈㄷㄷㄱㅇ로" localSheetId="29" hidden="1">#REF!</definedName>
    <definedName name="ㅈㄷㄷㄱㅇ로" localSheetId="42" hidden="1">#REF!</definedName>
    <definedName name="ㅈㄷㄷㄱㅇ로" hidden="1">#REF!</definedName>
    <definedName name="ㅈㄷㅂㄱㄷ" localSheetId="14" hidden="1">#REF!</definedName>
    <definedName name="ㅈㄷㅂㄱㄷ" localSheetId="4" hidden="1">#REF!</definedName>
    <definedName name="ㅈㄷㅂㄱㄷ" localSheetId="13" hidden="1">#REF!</definedName>
    <definedName name="ㅈㄷㅂㄱㄷ" localSheetId="28" hidden="1">#REF!</definedName>
    <definedName name="ㅈㄷㅂㄱㄷ" localSheetId="34" hidden="1">#REF!</definedName>
    <definedName name="ㅈㄷㅂㄱㄷ" localSheetId="35" hidden="1">#REF!</definedName>
    <definedName name="ㅈㄷㅂㄱㄷ" localSheetId="46" hidden="1">#REF!</definedName>
    <definedName name="ㅈㄷㅂㄱㄷ" localSheetId="40" hidden="1">#REF!</definedName>
    <definedName name="ㅈㄷㅂㄱㄷ" localSheetId="25" hidden="1">#REF!</definedName>
    <definedName name="ㅈㄷㅂㄱㄷ" localSheetId="41" hidden="1">#REF!</definedName>
    <definedName name="ㅈㄷㅂㄱㄷ" localSheetId="26" hidden="1">#REF!</definedName>
    <definedName name="ㅈㄷㅂㄱㄷ" localSheetId="44" hidden="1">#REF!</definedName>
    <definedName name="ㅈㄷㅂㄱㄷ" localSheetId="45" hidden="1">#REF!</definedName>
    <definedName name="ㅈㄷㅂㄱㄷ" localSheetId="29" hidden="1">#REF!</definedName>
    <definedName name="ㅈㄷㅂㄱㄷ" localSheetId="42" hidden="1">#REF!</definedName>
    <definedName name="ㅈㄷㅂㄱㄷ" hidden="1">#REF!</definedName>
    <definedName name="ㅈㄷㅅㅅㄱ" localSheetId="14" hidden="1">#REF!</definedName>
    <definedName name="ㅈㄷㅅㅅㄱ" localSheetId="4" hidden="1">#REF!</definedName>
    <definedName name="ㅈㄷㅅㅅㄱ" localSheetId="13" hidden="1">#REF!</definedName>
    <definedName name="ㅈㄷㅅㅅㄱ" localSheetId="28" hidden="1">#REF!</definedName>
    <definedName name="ㅈㄷㅅㅅㄱ" localSheetId="34" hidden="1">#REF!</definedName>
    <definedName name="ㅈㄷㅅㅅㄱ" localSheetId="35" hidden="1">#REF!</definedName>
    <definedName name="ㅈㄷㅅㅅㄱ" localSheetId="46" hidden="1">#REF!</definedName>
    <definedName name="ㅈㄷㅅㅅㄱ" localSheetId="40" hidden="1">#REF!</definedName>
    <definedName name="ㅈㄷㅅㅅㄱ" localSheetId="25" hidden="1">#REF!</definedName>
    <definedName name="ㅈㄷㅅㅅㄱ" localSheetId="41" hidden="1">#REF!</definedName>
    <definedName name="ㅈㄷㅅㅅㄱ" localSheetId="26" hidden="1">#REF!</definedName>
    <definedName name="ㅈㄷㅅㅅㄱ" localSheetId="44" hidden="1">#REF!</definedName>
    <definedName name="ㅈㄷㅅㅅㄱ" localSheetId="45" hidden="1">#REF!</definedName>
    <definedName name="ㅈㄷㅅㅅㄱ" localSheetId="29" hidden="1">#REF!</definedName>
    <definedName name="ㅈㄷㅅㅅㄱ" localSheetId="42" hidden="1">#REF!</definedName>
    <definedName name="ㅈㄷㅅㅅㄱ" hidden="1">#REF!</definedName>
    <definedName name="ㅈㅁㄱㄷ" localSheetId="38" hidden="1">{#N/A,#N/A,FALSE,"단가표지"}</definedName>
    <definedName name="ㅈㅁㄱㄷ" localSheetId="14" hidden="1">{#N/A,#N/A,FALSE,"단가표지"}</definedName>
    <definedName name="ㅈㅁㄱㄷ" localSheetId="4" hidden="1">{#N/A,#N/A,FALSE,"단가표지"}</definedName>
    <definedName name="ㅈㅁㄱㄷ" localSheetId="13" hidden="1">{#N/A,#N/A,FALSE,"단가표지"}</definedName>
    <definedName name="ㅈㅁㄱㄷ" localSheetId="28" hidden="1">{#N/A,#N/A,FALSE,"단가표지"}</definedName>
    <definedName name="ㅈㅁㄱㄷ" localSheetId="34" hidden="1">{#N/A,#N/A,FALSE,"단가표지"}</definedName>
    <definedName name="ㅈㅁㄱㄷ" localSheetId="35" hidden="1">{#N/A,#N/A,FALSE,"단가표지"}</definedName>
    <definedName name="ㅈㅁㄱㄷ" localSheetId="25" hidden="1">{#N/A,#N/A,FALSE,"단가표지"}</definedName>
    <definedName name="ㅈㅁㄱㄷ" localSheetId="41" hidden="1">{#N/A,#N/A,FALSE,"단가표지"}</definedName>
    <definedName name="ㅈㅁㄱㄷ" localSheetId="26" hidden="1">{#N/A,#N/A,FALSE,"단가표지"}</definedName>
    <definedName name="ㅈㅁㄱㄷ" localSheetId="45" hidden="1">{#N/A,#N/A,FALSE,"단가표지"}</definedName>
    <definedName name="ㅈㅁㄱㄷ" localSheetId="50" hidden="1">{#N/A,#N/A,FALSE,"단가표지"}</definedName>
    <definedName name="ㅈㅁㄱㄷ" localSheetId="29" hidden="1">{#N/A,#N/A,FALSE,"단가표지"}</definedName>
    <definedName name="ㅈㅁㄱㄷ" localSheetId="42" hidden="1">{#N/A,#N/A,FALSE,"단가표지"}</definedName>
    <definedName name="ㅈㅁㄱㄷ" hidden="1">{#N/A,#N/A,FALSE,"단가표지"}</definedName>
    <definedName name="ㅈㅈ" localSheetId="38" hidden="1">{#N/A,#N/A,FALSE,"조골재"}</definedName>
    <definedName name="ㅈㅈ" localSheetId="14" hidden="1">{#N/A,#N/A,FALSE,"조골재"}</definedName>
    <definedName name="ㅈㅈ" localSheetId="4" hidden="1">{#N/A,#N/A,FALSE,"조골재"}</definedName>
    <definedName name="ㅈㅈ" localSheetId="13" hidden="1">{#N/A,#N/A,FALSE,"조골재"}</definedName>
    <definedName name="ㅈㅈ" localSheetId="28" hidden="1">{#N/A,#N/A,FALSE,"조골재"}</definedName>
    <definedName name="ㅈㅈ" localSheetId="34" hidden="1">{#N/A,#N/A,FALSE,"조골재"}</definedName>
    <definedName name="ㅈㅈ" localSheetId="35" hidden="1">{#N/A,#N/A,FALSE,"조골재"}</definedName>
    <definedName name="ㅈㅈ" localSheetId="25" hidden="1">{#N/A,#N/A,FALSE,"조골재"}</definedName>
    <definedName name="ㅈㅈ" localSheetId="41" hidden="1">{#N/A,#N/A,FALSE,"조골재"}</definedName>
    <definedName name="ㅈㅈ" localSheetId="26" hidden="1">{#N/A,#N/A,FALSE,"조골재"}</definedName>
    <definedName name="ㅈㅈ" localSheetId="45" hidden="1">{#N/A,#N/A,FALSE,"조골재"}</definedName>
    <definedName name="ㅈㅈ" localSheetId="50" hidden="1">{#N/A,#N/A,FALSE,"조골재"}</definedName>
    <definedName name="ㅈㅈ" localSheetId="29" hidden="1">{#N/A,#N/A,FALSE,"조골재"}</definedName>
    <definedName name="ㅈㅈ" localSheetId="42" hidden="1">{#N/A,#N/A,FALSE,"조골재"}</definedName>
    <definedName name="ㅈㅈ" hidden="1">{#N/A,#N/A,FALSE,"조골재"}</definedName>
    <definedName name="ㅈㅈㄷㅈㅂㄷ" localSheetId="4">'[32]돌 적용인자표'!ㅈㅈㄷㅈㅂㄷ</definedName>
    <definedName name="ㅈㅈㄷㅈㅂㄷ" localSheetId="13">'[32]돌 적용인자표'!ㅈㅈㄷㅈㅂㄷ</definedName>
    <definedName name="ㅈㅈㄷㅈㅂㄷ" localSheetId="26">'[33]돌 적용인자표'!ㅈㅈㄷㅈㅂㄷ</definedName>
    <definedName name="ㅈㅈㄷㅈㅂㄷ" localSheetId="45">'[32]돌 적용인자표'!ㅈㅈㄷㅈㅂㄷ</definedName>
    <definedName name="ㅈㅈㄷㅈㅂㄷ">'[32]돌 적용인자표'!ㅈㅈㄷㅈㅂㄷ</definedName>
    <definedName name="ㅈㅈㅈ" localSheetId="14">#REF!</definedName>
    <definedName name="ㅈㅈㅈ" localSheetId="4">#REF!</definedName>
    <definedName name="ㅈㅈㅈ" localSheetId="13">#REF!</definedName>
    <definedName name="ㅈㅈㅈ" localSheetId="35">#REF!</definedName>
    <definedName name="ㅈㅈㅈ" localSheetId="46">#REF!</definedName>
    <definedName name="ㅈㅈㅈ" localSheetId="40">#REF!</definedName>
    <definedName name="ㅈㅈㅈ" localSheetId="3">#REF!</definedName>
    <definedName name="ㅈㅈㅈ" localSheetId="12">#REF!</definedName>
    <definedName name="ㅈㅈㅈ" localSheetId="15">#REF!</definedName>
    <definedName name="ㅈㅈㅈ" localSheetId="25">#REF!</definedName>
    <definedName name="ㅈㅈㅈ" localSheetId="26">#REF!</definedName>
    <definedName name="ㅈㅈㅈ" localSheetId="44">#REF!</definedName>
    <definedName name="ㅈㅈㅈ" localSheetId="50">#REF!</definedName>
    <definedName name="ㅈㅈㅈ" localSheetId="43">#REF!</definedName>
    <definedName name="ㅈㅈㅈ" localSheetId="42">#REF!</definedName>
    <definedName name="ㅈㅈㅈ">#REF!</definedName>
    <definedName name="ㅈㅈㅈㅈ" localSheetId="38" hidden="1">{#N/A,#N/A,FALSE,"골재소요량";#N/A,#N/A,FALSE,"골재소요량"}</definedName>
    <definedName name="ㅈㅈㅈㅈ" localSheetId="14" hidden="1">{#N/A,#N/A,FALSE,"골재소요량";#N/A,#N/A,FALSE,"골재소요량"}</definedName>
    <definedName name="ㅈㅈㅈㅈ" localSheetId="4" hidden="1">{#N/A,#N/A,FALSE,"골재소요량";#N/A,#N/A,FALSE,"골재소요량"}</definedName>
    <definedName name="ㅈㅈㅈㅈ" localSheetId="13" hidden="1">{#N/A,#N/A,FALSE,"골재소요량";#N/A,#N/A,FALSE,"골재소요량"}</definedName>
    <definedName name="ㅈㅈㅈㅈ" localSheetId="28" hidden="1">{#N/A,#N/A,FALSE,"골재소요량";#N/A,#N/A,FALSE,"골재소요량"}</definedName>
    <definedName name="ㅈㅈㅈㅈ" localSheetId="34" hidden="1">{#N/A,#N/A,FALSE,"골재소요량";#N/A,#N/A,FALSE,"골재소요량"}</definedName>
    <definedName name="ㅈㅈㅈㅈ" localSheetId="35" hidden="1">{#N/A,#N/A,FALSE,"골재소요량";#N/A,#N/A,FALSE,"골재소요량"}</definedName>
    <definedName name="ㅈㅈㅈㅈ" localSheetId="25" hidden="1">{#N/A,#N/A,FALSE,"골재소요량";#N/A,#N/A,FALSE,"골재소요량"}</definedName>
    <definedName name="ㅈㅈㅈㅈ" localSheetId="41" hidden="1">{#N/A,#N/A,FALSE,"골재소요량";#N/A,#N/A,FALSE,"골재소요량"}</definedName>
    <definedName name="ㅈㅈㅈㅈ" localSheetId="26" hidden="1">{#N/A,#N/A,FALSE,"골재소요량";#N/A,#N/A,FALSE,"골재소요량"}</definedName>
    <definedName name="ㅈㅈㅈㅈ" localSheetId="45" hidden="1">{#N/A,#N/A,FALSE,"골재소요량";#N/A,#N/A,FALSE,"골재소요량"}</definedName>
    <definedName name="ㅈㅈㅈㅈ" localSheetId="50" hidden="1">{#N/A,#N/A,FALSE,"골재소요량";#N/A,#N/A,FALSE,"골재소요량"}</definedName>
    <definedName name="ㅈㅈㅈㅈ" localSheetId="29" hidden="1">{#N/A,#N/A,FALSE,"골재소요량";#N/A,#N/A,FALSE,"골재소요량"}</definedName>
    <definedName name="ㅈㅈㅈㅈ" localSheetId="42" hidden="1">{#N/A,#N/A,FALSE,"골재소요량";#N/A,#N/A,FALSE,"골재소요량"}</definedName>
    <definedName name="ㅈㅈㅈㅈ" hidden="1">{#N/A,#N/A,FALSE,"골재소요량";#N/A,#N/A,FALSE,"골재소요량"}</definedName>
    <definedName name="ㅈㅈㅈㅈㅈ" localSheetId="38" hidden="1">{#N/A,#N/A,FALSE,"혼합골재"}</definedName>
    <definedName name="ㅈㅈㅈㅈㅈ" localSheetId="14" hidden="1">{#N/A,#N/A,FALSE,"혼합골재"}</definedName>
    <definedName name="ㅈㅈㅈㅈㅈ" localSheetId="4" hidden="1">{#N/A,#N/A,FALSE,"혼합골재"}</definedName>
    <definedName name="ㅈㅈㅈㅈㅈ" localSheetId="13" hidden="1">{#N/A,#N/A,FALSE,"혼합골재"}</definedName>
    <definedName name="ㅈㅈㅈㅈㅈ" localSheetId="28" hidden="1">{#N/A,#N/A,FALSE,"혼합골재"}</definedName>
    <definedName name="ㅈㅈㅈㅈㅈ" localSheetId="34" hidden="1">{#N/A,#N/A,FALSE,"혼합골재"}</definedName>
    <definedName name="ㅈㅈㅈㅈㅈ" localSheetId="35" hidden="1">{#N/A,#N/A,FALSE,"혼합골재"}</definedName>
    <definedName name="ㅈㅈㅈㅈㅈ" localSheetId="25" hidden="1">{#N/A,#N/A,FALSE,"혼합골재"}</definedName>
    <definedName name="ㅈㅈㅈㅈㅈ" localSheetId="41" hidden="1">{#N/A,#N/A,FALSE,"혼합골재"}</definedName>
    <definedName name="ㅈㅈㅈㅈㅈ" localSheetId="26" hidden="1">{#N/A,#N/A,FALSE,"혼합골재"}</definedName>
    <definedName name="ㅈㅈㅈㅈㅈ" localSheetId="45" hidden="1">{#N/A,#N/A,FALSE,"혼합골재"}</definedName>
    <definedName name="ㅈㅈㅈㅈㅈ" localSheetId="50" hidden="1">{#N/A,#N/A,FALSE,"혼합골재"}</definedName>
    <definedName name="ㅈㅈㅈㅈㅈ" localSheetId="29" hidden="1">{#N/A,#N/A,FALSE,"혼합골재"}</definedName>
    <definedName name="ㅈㅈㅈㅈㅈ" localSheetId="42" hidden="1">{#N/A,#N/A,FALSE,"혼합골재"}</definedName>
    <definedName name="ㅈㅈㅈㅈㅈ" hidden="1">{#N/A,#N/A,FALSE,"혼합골재"}</definedName>
    <definedName name="자귀나무" localSheetId="14">#REF!</definedName>
    <definedName name="자귀나무" localSheetId="4">#REF!</definedName>
    <definedName name="자귀나무" localSheetId="13">#REF!</definedName>
    <definedName name="자귀나무" localSheetId="28">#REF!</definedName>
    <definedName name="자귀나무" localSheetId="34">#REF!</definedName>
    <definedName name="자귀나무" localSheetId="35">#REF!</definedName>
    <definedName name="자귀나무" localSheetId="46">#REF!</definedName>
    <definedName name="자귀나무" localSheetId="40">#REF!</definedName>
    <definedName name="자귀나무" localSheetId="25">#REF!</definedName>
    <definedName name="자귀나무" localSheetId="26">#REF!</definedName>
    <definedName name="자귀나무" localSheetId="44">#REF!</definedName>
    <definedName name="자귀나무" localSheetId="50">#REF!</definedName>
    <definedName name="자귀나무" localSheetId="42">#REF!</definedName>
    <definedName name="자귀나무">#REF!</definedName>
    <definedName name="잔디_평떼" localSheetId="14">#REF!</definedName>
    <definedName name="잔디_평떼" localSheetId="4">#REF!</definedName>
    <definedName name="잔디_평떼" localSheetId="13">#REF!</definedName>
    <definedName name="잔디_평떼" localSheetId="28">#REF!</definedName>
    <definedName name="잔디_평떼" localSheetId="34">#REF!</definedName>
    <definedName name="잔디_평떼" localSheetId="35">#REF!</definedName>
    <definedName name="잔디_평떼" localSheetId="46">#REF!</definedName>
    <definedName name="잔디_평떼" localSheetId="40">#REF!</definedName>
    <definedName name="잔디_평떼" localSheetId="25">#REF!</definedName>
    <definedName name="잔디_평떼" localSheetId="26">#REF!</definedName>
    <definedName name="잔디_평떼" localSheetId="44">#REF!</definedName>
    <definedName name="잔디_평떼" localSheetId="42">#REF!</definedName>
    <definedName name="잔디_평떼">#REF!</definedName>
    <definedName name="잠___함___공" localSheetId="14">[71]노임단가!#REF!</definedName>
    <definedName name="잠___함___공" localSheetId="4">[68]노임단가!#REF!</definedName>
    <definedName name="잠___함___공" localSheetId="13">[68]노임단가!#REF!</definedName>
    <definedName name="잠___함___공" localSheetId="28">[71]노임단가!#REF!</definedName>
    <definedName name="잠___함___공" localSheetId="34">[71]노임단가!#REF!</definedName>
    <definedName name="잠___함___공" localSheetId="35">[71]노임단가!#REF!</definedName>
    <definedName name="잠___함___공" localSheetId="46">[71]노임단가!#REF!</definedName>
    <definedName name="잠___함___공" localSheetId="40">[68]노임단가!#REF!</definedName>
    <definedName name="잠___함___공" localSheetId="25">[72]노임단가!#REF!</definedName>
    <definedName name="잠___함___공" localSheetId="26">[73]노임단가!#REF!</definedName>
    <definedName name="잠___함___공" localSheetId="2">[72]노임단가!#REF!</definedName>
    <definedName name="잠___함___공" localSheetId="44">[71]노임단가!#REF!</definedName>
    <definedName name="잠___함___공" localSheetId="45">[71]노임단가!#REF!</definedName>
    <definedName name="잠___함___공" localSheetId="50">[71]노임단가!#REF!</definedName>
    <definedName name="잠___함___공" localSheetId="42">[71]노임단가!#REF!</definedName>
    <definedName name="잠___함___공">[68]노임단가!#REF!</definedName>
    <definedName name="잡공사" localSheetId="14">#REF!</definedName>
    <definedName name="잡공사" localSheetId="4">#REF!</definedName>
    <definedName name="잡공사" localSheetId="13">#REF!</definedName>
    <definedName name="잡공사" localSheetId="35">#REF!</definedName>
    <definedName name="잡공사" localSheetId="46">#REF!</definedName>
    <definedName name="잡공사" localSheetId="40">#REF!</definedName>
    <definedName name="잡공사" localSheetId="3">#REF!</definedName>
    <definedName name="잡공사" localSheetId="12">#REF!</definedName>
    <definedName name="잡공사" localSheetId="15">#REF!</definedName>
    <definedName name="잡공사" localSheetId="25">#REF!</definedName>
    <definedName name="잡공사" localSheetId="26">#REF!</definedName>
    <definedName name="잡공사" localSheetId="44">#REF!</definedName>
    <definedName name="잡공사" localSheetId="50">#REF!</definedName>
    <definedName name="잡공사" localSheetId="43">#REF!</definedName>
    <definedName name="잡공사" localSheetId="42">#REF!</definedName>
    <definedName name="잡공사">#REF!</definedName>
    <definedName name="잣나무" localSheetId="14">#REF!</definedName>
    <definedName name="잣나무" localSheetId="4">#REF!</definedName>
    <definedName name="잣나무" localSheetId="13">#REF!</definedName>
    <definedName name="잣나무" localSheetId="28">#REF!</definedName>
    <definedName name="잣나무" localSheetId="34">#REF!</definedName>
    <definedName name="잣나무" localSheetId="35">#REF!</definedName>
    <definedName name="잣나무" localSheetId="46">#REF!</definedName>
    <definedName name="잣나무" localSheetId="40">#REF!</definedName>
    <definedName name="잣나무" localSheetId="25">#REF!</definedName>
    <definedName name="잣나무" localSheetId="26">#REF!</definedName>
    <definedName name="잣나무" localSheetId="44">#REF!</definedName>
    <definedName name="잣나무" localSheetId="42">#REF!</definedName>
    <definedName name="잣나무">#REF!</definedName>
    <definedName name="장산교" localSheetId="14">#REF!</definedName>
    <definedName name="장산교" localSheetId="4">#REF!</definedName>
    <definedName name="장산교" localSheetId="13">#REF!</definedName>
    <definedName name="장산교" localSheetId="35">#REF!</definedName>
    <definedName name="장산교" localSheetId="46">#REF!</definedName>
    <definedName name="장산교" localSheetId="40">#REF!</definedName>
    <definedName name="장산교" localSheetId="3">#REF!</definedName>
    <definedName name="장산교" localSheetId="12">#REF!</definedName>
    <definedName name="장산교" localSheetId="15">#REF!</definedName>
    <definedName name="장산교" localSheetId="25">#REF!</definedName>
    <definedName name="장산교" localSheetId="26">#REF!</definedName>
    <definedName name="장산교" localSheetId="44">#REF!</definedName>
    <definedName name="장산교" localSheetId="43">#REF!</definedName>
    <definedName name="장산교" localSheetId="42">#REF!</definedName>
    <definedName name="장산교">#REF!</definedName>
    <definedName name="재료비" localSheetId="14">#REF!</definedName>
    <definedName name="재료비" localSheetId="4">#REF!</definedName>
    <definedName name="재료비" localSheetId="13">#REF!</definedName>
    <definedName name="재료비" localSheetId="28">#REF!</definedName>
    <definedName name="재료비" localSheetId="34">#REF!</definedName>
    <definedName name="재료비" localSheetId="35">#REF!</definedName>
    <definedName name="재료비" localSheetId="46">#REF!</definedName>
    <definedName name="재료비" localSheetId="40">#REF!</definedName>
    <definedName name="재료비" localSheetId="25">#REF!</definedName>
    <definedName name="재료비" localSheetId="26">#REF!</definedName>
    <definedName name="재료비" localSheetId="44">#REF!</definedName>
    <definedName name="재료비" localSheetId="42">#REF!</definedName>
    <definedName name="재료비">#REF!</definedName>
    <definedName name="재료비금액" localSheetId="14">#REF!</definedName>
    <definedName name="재료비금액" localSheetId="4">#REF!</definedName>
    <definedName name="재료비금액" localSheetId="13">#REF!</definedName>
    <definedName name="재료비금액" localSheetId="28">#REF!</definedName>
    <definedName name="재료비금액" localSheetId="34">#REF!</definedName>
    <definedName name="재료비금액" localSheetId="35">#REF!</definedName>
    <definedName name="재료비금액" localSheetId="46">#REF!</definedName>
    <definedName name="재료비금액" localSheetId="40">#REF!</definedName>
    <definedName name="재료비금액" localSheetId="25">#REF!</definedName>
    <definedName name="재료비금액" localSheetId="26">#REF!</definedName>
    <definedName name="재료비금액" localSheetId="44">#REF!</definedName>
    <definedName name="재료비금액" localSheetId="42">#REF!</definedName>
    <definedName name="재료비금액">#REF!</definedName>
    <definedName name="재료비단가" localSheetId="14">#REF!</definedName>
    <definedName name="재료비단가" localSheetId="4">#REF!</definedName>
    <definedName name="재료비단가" localSheetId="13">#REF!</definedName>
    <definedName name="재료비단가" localSheetId="28">#REF!</definedName>
    <definedName name="재료비단가" localSheetId="34">#REF!</definedName>
    <definedName name="재료비단가" localSheetId="35">#REF!</definedName>
    <definedName name="재료비단가" localSheetId="46">#REF!</definedName>
    <definedName name="재료비단가" localSheetId="40">#REF!</definedName>
    <definedName name="재료비단가" localSheetId="25">#REF!</definedName>
    <definedName name="재료비단가" localSheetId="26">#REF!</definedName>
    <definedName name="재료비단가" localSheetId="44">#REF!</definedName>
    <definedName name="재료비단가" localSheetId="42">#REF!</definedName>
    <definedName name="재료비단가">#REF!</definedName>
    <definedName name="재료집계" localSheetId="14">#REF!</definedName>
    <definedName name="재료집계" localSheetId="4">#REF!</definedName>
    <definedName name="재료집계" localSheetId="13">#REF!</definedName>
    <definedName name="재료집계" localSheetId="28">#REF!</definedName>
    <definedName name="재료집계" localSheetId="34">#REF!</definedName>
    <definedName name="재료집계" localSheetId="35">#REF!</definedName>
    <definedName name="재료집계" localSheetId="46">#REF!</definedName>
    <definedName name="재료집계" localSheetId="40">#REF!</definedName>
    <definedName name="재료집계" localSheetId="25">#REF!</definedName>
    <definedName name="재료집계" localSheetId="26">#REF!</definedName>
    <definedName name="재료집계" localSheetId="44">#REF!</definedName>
    <definedName name="재료집계" localSheetId="43">#REF!</definedName>
    <definedName name="재료집계" localSheetId="42">#REF!</definedName>
    <definedName name="재료집계">#REF!</definedName>
    <definedName name="저판두께" localSheetId="38">'[150]#REF'!$AJ$30</definedName>
    <definedName name="저판두께" localSheetId="28">'[151]#REF'!$AJ$30</definedName>
    <definedName name="저판두께" localSheetId="25">'[150]#REF'!$AJ$30</definedName>
    <definedName name="저판두께" localSheetId="26">'[24]#REF'!$AJ$30</definedName>
    <definedName name="저판두께" localSheetId="2">'[150]#REF'!$AJ$30</definedName>
    <definedName name="저판두께">'[151]#REF'!$AJ$30</definedName>
    <definedName name="전202" localSheetId="25">[47]편입토지조서!$AB$62</definedName>
    <definedName name="전202" localSheetId="26">[152]편입토지조서!$AB$62</definedName>
    <definedName name="전202" localSheetId="2">[47]편입토지조서!$AB$62</definedName>
    <definedName name="전202" localSheetId="50">[152]편입토지조서!$AB$62</definedName>
    <definedName name="전202" localSheetId="43">[24]편입토지조서!$AB$62</definedName>
    <definedName name="전202">[24]편입토지조서!$AB$62</definedName>
    <definedName name="전66" localSheetId="28">[153]편입토지조서!$AB$65</definedName>
    <definedName name="전66" localSheetId="25">[47]편입토지조서!$AB$65</definedName>
    <definedName name="전66" localSheetId="26">[153]편입토지조서!$AB$65</definedName>
    <definedName name="전66" localSheetId="2">[47]편입토지조서!$AB$65</definedName>
    <definedName name="전66" localSheetId="50">[152]편입토지조서!$AB$65</definedName>
    <definedName name="전66" localSheetId="43">[24]편입토지조서!$AB$65</definedName>
    <definedName name="전66" localSheetId="42">[153]편입토지조서!$AB$65</definedName>
    <definedName name="전66">[24]편입토지조서!$AB$65</definedName>
    <definedName name="전석11" localSheetId="14">#REF!</definedName>
    <definedName name="전석11" localSheetId="4">#REF!</definedName>
    <definedName name="전석11" localSheetId="13">#REF!</definedName>
    <definedName name="전석11" localSheetId="28">#REF!</definedName>
    <definedName name="전석11" localSheetId="34">#REF!</definedName>
    <definedName name="전석11" localSheetId="35">#REF!</definedName>
    <definedName name="전석11" localSheetId="46">#REF!</definedName>
    <definedName name="전석11" localSheetId="40">#REF!</definedName>
    <definedName name="전석11" localSheetId="25">#REF!</definedName>
    <definedName name="전석11" localSheetId="26">#REF!</definedName>
    <definedName name="전석11" localSheetId="44">#REF!</definedName>
    <definedName name="전석11" localSheetId="50">#REF!</definedName>
    <definedName name="전석11" localSheetId="42">#REF!</definedName>
    <definedName name="전석11">#REF!</definedName>
    <definedName name="전석5" localSheetId="14">#REF!</definedName>
    <definedName name="전석5" localSheetId="4">#REF!</definedName>
    <definedName name="전석5" localSheetId="13">#REF!</definedName>
    <definedName name="전석5" localSheetId="28">#REF!</definedName>
    <definedName name="전석5" localSheetId="34">#REF!</definedName>
    <definedName name="전석5" localSheetId="35">#REF!</definedName>
    <definedName name="전석5" localSheetId="46">#REF!</definedName>
    <definedName name="전석5" localSheetId="40">#REF!</definedName>
    <definedName name="전석5" localSheetId="25">#REF!</definedName>
    <definedName name="전석5" localSheetId="26">#REF!</definedName>
    <definedName name="전석5" localSheetId="44">#REF!</definedName>
    <definedName name="전석5" localSheetId="50">#REF!</definedName>
    <definedName name="전석5" localSheetId="42">#REF!</definedName>
    <definedName name="전석5">#REF!</definedName>
    <definedName name="전석9" localSheetId="14">#REF!</definedName>
    <definedName name="전석9" localSheetId="4">#REF!</definedName>
    <definedName name="전석9" localSheetId="13">#REF!</definedName>
    <definedName name="전석9" localSheetId="28">#REF!</definedName>
    <definedName name="전석9" localSheetId="34">#REF!</definedName>
    <definedName name="전석9" localSheetId="35">#REF!</definedName>
    <definedName name="전석9" localSheetId="46">#REF!</definedName>
    <definedName name="전석9" localSheetId="40">#REF!</definedName>
    <definedName name="전석9" localSheetId="25">#REF!</definedName>
    <definedName name="전석9" localSheetId="26">#REF!</definedName>
    <definedName name="전석9" localSheetId="44">#REF!</definedName>
    <definedName name="전석9" localSheetId="50">#REF!</definedName>
    <definedName name="전석9" localSheetId="42">#REF!</definedName>
    <definedName name="전석9">#REF!</definedName>
    <definedName name="전석쌓기" localSheetId="14">#REF!</definedName>
    <definedName name="전석쌓기" localSheetId="4">#REF!</definedName>
    <definedName name="전석쌓기" localSheetId="13">#REF!</definedName>
    <definedName name="전석쌓기" localSheetId="28">#REF!</definedName>
    <definedName name="전석쌓기" localSheetId="34">#REF!</definedName>
    <definedName name="전석쌓기" localSheetId="35">#REF!</definedName>
    <definedName name="전석쌓기" localSheetId="46">#REF!</definedName>
    <definedName name="전석쌓기" localSheetId="40">#REF!</definedName>
    <definedName name="전석쌓기" localSheetId="25">#REF!</definedName>
    <definedName name="전석쌓기" localSheetId="26">#REF!</definedName>
    <definedName name="전석쌓기" localSheetId="44">#REF!</definedName>
    <definedName name="전석쌓기" localSheetId="42">#REF!</definedName>
    <definedName name="전석쌓기">#REF!</definedName>
    <definedName name="전석쌓기1" localSheetId="14">#REF!</definedName>
    <definedName name="전석쌓기1" localSheetId="4">#REF!</definedName>
    <definedName name="전석쌓기1" localSheetId="13">#REF!</definedName>
    <definedName name="전석쌓기1" localSheetId="28">#REF!</definedName>
    <definedName name="전석쌓기1" localSheetId="34">#REF!</definedName>
    <definedName name="전석쌓기1" localSheetId="35">#REF!</definedName>
    <definedName name="전석쌓기1" localSheetId="46">#REF!</definedName>
    <definedName name="전석쌓기1" localSheetId="40">#REF!</definedName>
    <definedName name="전석쌓기1" localSheetId="25">#REF!</definedName>
    <definedName name="전석쌓기1" localSheetId="26">#REF!</definedName>
    <definedName name="전석쌓기1" localSheetId="44">#REF!</definedName>
    <definedName name="전석쌓기1" localSheetId="42">#REF!</definedName>
    <definedName name="전석쌓기1">#REF!</definedName>
    <definedName name="전석쌓기2" localSheetId="14">#REF!</definedName>
    <definedName name="전석쌓기2" localSheetId="4">#REF!</definedName>
    <definedName name="전석쌓기2" localSheetId="13">#REF!</definedName>
    <definedName name="전석쌓기2" localSheetId="28">#REF!</definedName>
    <definedName name="전석쌓기2" localSheetId="34">#REF!</definedName>
    <definedName name="전석쌓기2" localSheetId="35">#REF!</definedName>
    <definedName name="전석쌓기2" localSheetId="46">#REF!</definedName>
    <definedName name="전석쌓기2" localSheetId="40">#REF!</definedName>
    <definedName name="전석쌓기2" localSheetId="25">#REF!</definedName>
    <definedName name="전석쌓기2" localSheetId="26">#REF!</definedName>
    <definedName name="전석쌓기2" localSheetId="44">#REF!</definedName>
    <definedName name="전석쌓기2" localSheetId="42">#REF!</definedName>
    <definedName name="전석쌓기2">#REF!</definedName>
    <definedName name="전석찰쌓기" localSheetId="14">#REF!</definedName>
    <definedName name="전석찰쌓기" localSheetId="4">#REF!</definedName>
    <definedName name="전석찰쌓기" localSheetId="13">#REF!</definedName>
    <definedName name="전석찰쌓기" localSheetId="28">#REF!</definedName>
    <definedName name="전석찰쌓기" localSheetId="34">#REF!</definedName>
    <definedName name="전석찰쌓기" localSheetId="35">#REF!</definedName>
    <definedName name="전석찰쌓기" localSheetId="46">#REF!</definedName>
    <definedName name="전석찰쌓기" localSheetId="40">#REF!</definedName>
    <definedName name="전석찰쌓기" localSheetId="25">#REF!</definedName>
    <definedName name="전석찰쌓기" localSheetId="26">#REF!</definedName>
    <definedName name="전석찰쌓기" localSheetId="44">#REF!</definedName>
    <definedName name="전석찰쌓기" localSheetId="42">#REF!</definedName>
    <definedName name="전석찰쌓기">#REF!</definedName>
    <definedName name="전석찰쌓기기슭막이" localSheetId="14">#REF!</definedName>
    <definedName name="전석찰쌓기기슭막이" localSheetId="4">#REF!</definedName>
    <definedName name="전석찰쌓기기슭막이" localSheetId="13">#REF!</definedName>
    <definedName name="전석찰쌓기기슭막이" localSheetId="28">#REF!</definedName>
    <definedName name="전석찰쌓기기슭막이" localSheetId="34">#REF!</definedName>
    <definedName name="전석찰쌓기기슭막이" localSheetId="35">#REF!</definedName>
    <definedName name="전석찰쌓기기슭막이" localSheetId="46">#REF!</definedName>
    <definedName name="전석찰쌓기기슭막이" localSheetId="40">#REF!</definedName>
    <definedName name="전석찰쌓기기슭막이" localSheetId="25">#REF!</definedName>
    <definedName name="전석찰쌓기기슭막이" localSheetId="26">#REF!</definedName>
    <definedName name="전석찰쌓기기슭막이" localSheetId="44">#REF!</definedName>
    <definedName name="전석찰쌓기기슭막이" localSheetId="42">#REF!</definedName>
    <definedName name="전석찰쌓기기슭막이">#REF!</definedName>
    <definedName name="전장" localSheetId="4">[13]법면블럭!#REF!</definedName>
    <definedName name="전장" localSheetId="13">[13]법면블럭!#REF!</definedName>
    <definedName name="전장" localSheetId="35">#REF!</definedName>
    <definedName name="전장" localSheetId="40">#REF!</definedName>
    <definedName name="전장" localSheetId="25">#REF!</definedName>
    <definedName name="전장" localSheetId="26">[14]법면블럭!#REF!</definedName>
    <definedName name="전장" localSheetId="44">#REF!</definedName>
    <definedName name="전장" localSheetId="42">#REF!</definedName>
    <definedName name="전장">#REF!</definedName>
    <definedName name="접속슬라브길이1" localSheetId="14">#REF!</definedName>
    <definedName name="접속슬라브길이1" localSheetId="4">#REF!</definedName>
    <definedName name="접속슬라브길이1" localSheetId="13">#REF!</definedName>
    <definedName name="접속슬라브길이1" localSheetId="35">#REF!</definedName>
    <definedName name="접속슬라브길이1" localSheetId="46">#REF!</definedName>
    <definedName name="접속슬라브길이1" localSheetId="40">#REF!</definedName>
    <definedName name="접속슬라브길이1" localSheetId="3">#REF!</definedName>
    <definedName name="접속슬라브길이1" localSheetId="12">#REF!</definedName>
    <definedName name="접속슬라브길이1" localSheetId="15">#REF!</definedName>
    <definedName name="접속슬라브길이1" localSheetId="25">#REF!</definedName>
    <definedName name="접속슬라브길이1" localSheetId="26">#REF!</definedName>
    <definedName name="접속슬라브길이1" localSheetId="44">#REF!</definedName>
    <definedName name="접속슬라브길이1" localSheetId="43">#REF!</definedName>
    <definedName name="접속슬라브길이1" localSheetId="42">#REF!</definedName>
    <definedName name="접속슬라브길이1">#REF!</definedName>
    <definedName name="접속슬라브길이2" localSheetId="14">#REF!</definedName>
    <definedName name="접속슬라브길이2" localSheetId="4">#REF!</definedName>
    <definedName name="접속슬라브길이2" localSheetId="13">#REF!</definedName>
    <definedName name="접속슬라브길이2" localSheetId="35">#REF!</definedName>
    <definedName name="접속슬라브길이2" localSheetId="46">#REF!</definedName>
    <definedName name="접속슬라브길이2" localSheetId="40">#REF!</definedName>
    <definedName name="접속슬라브길이2" localSheetId="3">#REF!</definedName>
    <definedName name="접속슬라브길이2" localSheetId="12">#REF!</definedName>
    <definedName name="접속슬라브길이2" localSheetId="15">#REF!</definedName>
    <definedName name="접속슬라브길이2" localSheetId="25">#REF!</definedName>
    <definedName name="접속슬라브길이2" localSheetId="26">#REF!</definedName>
    <definedName name="접속슬라브길이2" localSheetId="44">#REF!</definedName>
    <definedName name="접속슬라브길이2" localSheetId="43">#REF!</definedName>
    <definedName name="접속슬라브길이2" localSheetId="42">#REF!</definedName>
    <definedName name="접속슬라브길이2">#REF!</definedName>
    <definedName name="접속슬라브폭1" localSheetId="14">#REF!</definedName>
    <definedName name="접속슬라브폭1" localSheetId="4">#REF!</definedName>
    <definedName name="접속슬라브폭1" localSheetId="13">#REF!</definedName>
    <definedName name="접속슬라브폭1" localSheetId="35">#REF!</definedName>
    <definedName name="접속슬라브폭1" localSheetId="46">#REF!</definedName>
    <definedName name="접속슬라브폭1" localSheetId="40">#REF!</definedName>
    <definedName name="접속슬라브폭1" localSheetId="3">#REF!</definedName>
    <definedName name="접속슬라브폭1" localSheetId="12">#REF!</definedName>
    <definedName name="접속슬라브폭1" localSheetId="15">#REF!</definedName>
    <definedName name="접속슬라브폭1" localSheetId="25">#REF!</definedName>
    <definedName name="접속슬라브폭1" localSheetId="26">#REF!</definedName>
    <definedName name="접속슬라브폭1" localSheetId="44">#REF!</definedName>
    <definedName name="접속슬라브폭1" localSheetId="43">#REF!</definedName>
    <definedName name="접속슬라브폭1" localSheetId="42">#REF!</definedName>
    <definedName name="접속슬라브폭1">#REF!</definedName>
    <definedName name="접속슬라브폭2" localSheetId="14">#REF!</definedName>
    <definedName name="접속슬라브폭2" localSheetId="4">#REF!</definedName>
    <definedName name="접속슬라브폭2" localSheetId="13">#REF!</definedName>
    <definedName name="접속슬라브폭2" localSheetId="35">#REF!</definedName>
    <definedName name="접속슬라브폭2" localSheetId="46">#REF!</definedName>
    <definedName name="접속슬라브폭2" localSheetId="40">#REF!</definedName>
    <definedName name="접속슬라브폭2" localSheetId="3">#REF!</definedName>
    <definedName name="접속슬라브폭2" localSheetId="12">#REF!</definedName>
    <definedName name="접속슬라브폭2" localSheetId="15">#REF!</definedName>
    <definedName name="접속슬라브폭2" localSheetId="25">#REF!</definedName>
    <definedName name="접속슬라브폭2" localSheetId="26">#REF!</definedName>
    <definedName name="접속슬라브폭2" localSheetId="44">#REF!</definedName>
    <definedName name="접속슬라브폭2" localSheetId="43">#REF!</definedName>
    <definedName name="접속슬라브폭2" localSheetId="42">#REF!</definedName>
    <definedName name="접속슬라브폭2">#REF!</definedName>
    <definedName name="접속슬라브폭3" localSheetId="14">#REF!</definedName>
    <definedName name="접속슬라브폭3" localSheetId="4">#REF!</definedName>
    <definedName name="접속슬라브폭3" localSheetId="13">#REF!</definedName>
    <definedName name="접속슬라브폭3" localSheetId="35">#REF!</definedName>
    <definedName name="접속슬라브폭3" localSheetId="46">#REF!</definedName>
    <definedName name="접속슬라브폭3" localSheetId="40">#REF!</definedName>
    <definedName name="접속슬라브폭3" localSheetId="3">#REF!</definedName>
    <definedName name="접속슬라브폭3" localSheetId="12">#REF!</definedName>
    <definedName name="접속슬라브폭3" localSheetId="15">#REF!</definedName>
    <definedName name="접속슬라브폭3" localSheetId="25">#REF!</definedName>
    <definedName name="접속슬라브폭3" localSheetId="26">#REF!</definedName>
    <definedName name="접속슬라브폭3" localSheetId="44">#REF!</definedName>
    <definedName name="접속슬라브폭3" localSheetId="43">#REF!</definedName>
    <definedName name="접속슬라브폭3" localSheetId="42">#REF!</definedName>
    <definedName name="접속슬라브폭3">#REF!</definedName>
    <definedName name="접속슬라브폭4" localSheetId="14">#REF!</definedName>
    <definedName name="접속슬라브폭4" localSheetId="4">#REF!</definedName>
    <definedName name="접속슬라브폭4" localSheetId="13">#REF!</definedName>
    <definedName name="접속슬라브폭4" localSheetId="35">#REF!</definedName>
    <definedName name="접속슬라브폭4" localSheetId="46">#REF!</definedName>
    <definedName name="접속슬라브폭4" localSheetId="40">#REF!</definedName>
    <definedName name="접속슬라브폭4" localSheetId="3">#REF!</definedName>
    <definedName name="접속슬라브폭4" localSheetId="12">#REF!</definedName>
    <definedName name="접속슬라브폭4" localSheetId="15">#REF!</definedName>
    <definedName name="접속슬라브폭4" localSheetId="25">#REF!</definedName>
    <definedName name="접속슬라브폭4" localSheetId="26">#REF!</definedName>
    <definedName name="접속슬라브폭4" localSheetId="44">#REF!</definedName>
    <definedName name="접속슬라브폭4" localSheetId="43">#REF!</definedName>
    <definedName name="접속슬라브폭4" localSheetId="42">#REF!</definedName>
    <definedName name="접속슬라브폭4">#REF!</definedName>
    <definedName name="접속저판길이1" localSheetId="14">#REF!</definedName>
    <definedName name="접속저판길이1" localSheetId="4">#REF!</definedName>
    <definedName name="접속저판길이1" localSheetId="13">#REF!</definedName>
    <definedName name="접속저판길이1" localSheetId="35">#REF!</definedName>
    <definedName name="접속저판길이1" localSheetId="46">#REF!</definedName>
    <definedName name="접속저판길이1" localSheetId="40">#REF!</definedName>
    <definedName name="접속저판길이1" localSheetId="3">#REF!</definedName>
    <definedName name="접속저판길이1" localSheetId="12">#REF!</definedName>
    <definedName name="접속저판길이1" localSheetId="15">#REF!</definedName>
    <definedName name="접속저판길이1" localSheetId="25">#REF!</definedName>
    <definedName name="접속저판길이1" localSheetId="26">#REF!</definedName>
    <definedName name="접속저판길이1" localSheetId="44">#REF!</definedName>
    <definedName name="접속저판길이1" localSheetId="43">#REF!</definedName>
    <definedName name="접속저판길이1" localSheetId="42">#REF!</definedName>
    <definedName name="접속저판길이1">#REF!</definedName>
    <definedName name="접속저판길이2" localSheetId="14">#REF!</definedName>
    <definedName name="접속저판길이2" localSheetId="4">#REF!</definedName>
    <definedName name="접속저판길이2" localSheetId="13">#REF!</definedName>
    <definedName name="접속저판길이2" localSheetId="35">#REF!</definedName>
    <definedName name="접속저판길이2" localSheetId="46">#REF!</definedName>
    <definedName name="접속저판길이2" localSheetId="40">#REF!</definedName>
    <definedName name="접속저판길이2" localSheetId="3">#REF!</definedName>
    <definedName name="접속저판길이2" localSheetId="12">#REF!</definedName>
    <definedName name="접속저판길이2" localSheetId="15">#REF!</definedName>
    <definedName name="접속저판길이2" localSheetId="25">#REF!</definedName>
    <definedName name="접속저판길이2" localSheetId="26">#REF!</definedName>
    <definedName name="접속저판길이2" localSheetId="44">#REF!</definedName>
    <definedName name="접속저판길이2" localSheetId="43">#REF!</definedName>
    <definedName name="접속저판길이2" localSheetId="42">#REF!</definedName>
    <definedName name="접속저판길이2">#REF!</definedName>
    <definedName name="접속저판폭1" localSheetId="14">#REF!</definedName>
    <definedName name="접속저판폭1" localSheetId="4">#REF!</definedName>
    <definedName name="접속저판폭1" localSheetId="13">#REF!</definedName>
    <definedName name="접속저판폭1" localSheetId="35">#REF!</definedName>
    <definedName name="접속저판폭1" localSheetId="46">#REF!</definedName>
    <definedName name="접속저판폭1" localSheetId="40">#REF!</definedName>
    <definedName name="접속저판폭1" localSheetId="3">#REF!</definedName>
    <definedName name="접속저판폭1" localSheetId="12">#REF!</definedName>
    <definedName name="접속저판폭1" localSheetId="15">#REF!</definedName>
    <definedName name="접속저판폭1" localSheetId="25">#REF!</definedName>
    <definedName name="접속저판폭1" localSheetId="26">#REF!</definedName>
    <definedName name="접속저판폭1" localSheetId="44">#REF!</definedName>
    <definedName name="접속저판폭1" localSheetId="43">#REF!</definedName>
    <definedName name="접속저판폭1" localSheetId="42">#REF!</definedName>
    <definedName name="접속저판폭1">#REF!</definedName>
    <definedName name="접속저판폭2" localSheetId="14">#REF!</definedName>
    <definedName name="접속저판폭2" localSheetId="4">#REF!</definedName>
    <definedName name="접속저판폭2" localSheetId="13">#REF!</definedName>
    <definedName name="접속저판폭2" localSheetId="35">#REF!</definedName>
    <definedName name="접속저판폭2" localSheetId="46">#REF!</definedName>
    <definedName name="접속저판폭2" localSheetId="40">#REF!</definedName>
    <definedName name="접속저판폭2" localSheetId="3">#REF!</definedName>
    <definedName name="접속저판폭2" localSheetId="12">#REF!</definedName>
    <definedName name="접속저판폭2" localSheetId="15">#REF!</definedName>
    <definedName name="접속저판폭2" localSheetId="25">#REF!</definedName>
    <definedName name="접속저판폭2" localSheetId="26">#REF!</definedName>
    <definedName name="접속저판폭2" localSheetId="44">#REF!</definedName>
    <definedName name="접속저판폭2" localSheetId="43">#REF!</definedName>
    <definedName name="접속저판폭2" localSheetId="42">#REF!</definedName>
    <definedName name="접속저판폭2">#REF!</definedName>
    <definedName name="접속저판폭3" localSheetId="14">#REF!</definedName>
    <definedName name="접속저판폭3" localSheetId="4">#REF!</definedName>
    <definedName name="접속저판폭3" localSheetId="13">#REF!</definedName>
    <definedName name="접속저판폭3" localSheetId="35">#REF!</definedName>
    <definedName name="접속저판폭3" localSheetId="46">#REF!</definedName>
    <definedName name="접속저판폭3" localSheetId="40">#REF!</definedName>
    <definedName name="접속저판폭3" localSheetId="3">#REF!</definedName>
    <definedName name="접속저판폭3" localSheetId="12">#REF!</definedName>
    <definedName name="접속저판폭3" localSheetId="15">#REF!</definedName>
    <definedName name="접속저판폭3" localSheetId="25">#REF!</definedName>
    <definedName name="접속저판폭3" localSheetId="26">#REF!</definedName>
    <definedName name="접속저판폭3" localSheetId="44">#REF!</definedName>
    <definedName name="접속저판폭3" localSheetId="43">#REF!</definedName>
    <definedName name="접속저판폭3" localSheetId="42">#REF!</definedName>
    <definedName name="접속저판폭3">#REF!</definedName>
    <definedName name="접속저판폭4" localSheetId="14">#REF!</definedName>
    <definedName name="접속저판폭4" localSheetId="4">#REF!</definedName>
    <definedName name="접속저판폭4" localSheetId="13">#REF!</definedName>
    <definedName name="접속저판폭4" localSheetId="35">#REF!</definedName>
    <definedName name="접속저판폭4" localSheetId="46">#REF!</definedName>
    <definedName name="접속저판폭4" localSheetId="40">#REF!</definedName>
    <definedName name="접속저판폭4" localSheetId="3">#REF!</definedName>
    <definedName name="접속저판폭4" localSheetId="12">#REF!</definedName>
    <definedName name="접속저판폭4" localSheetId="15">#REF!</definedName>
    <definedName name="접속저판폭4" localSheetId="25">#REF!</definedName>
    <definedName name="접속저판폭4" localSheetId="26">#REF!</definedName>
    <definedName name="접속저판폭4" localSheetId="44">#REF!</definedName>
    <definedName name="접속저판폭4" localSheetId="43">#REF!</definedName>
    <definedName name="접속저판폭4" localSheetId="42">#REF!</definedName>
    <definedName name="접속저판폭4">#REF!</definedName>
    <definedName name="정___비___공" localSheetId="14">[71]노임단가!#REF!</definedName>
    <definedName name="정___비___공" localSheetId="4">[68]노임단가!#REF!</definedName>
    <definedName name="정___비___공" localSheetId="13">[68]노임단가!#REF!</definedName>
    <definedName name="정___비___공" localSheetId="28">[71]노임단가!#REF!</definedName>
    <definedName name="정___비___공" localSheetId="34">[71]노임단가!#REF!</definedName>
    <definedName name="정___비___공" localSheetId="35">[71]노임단가!#REF!</definedName>
    <definedName name="정___비___공" localSheetId="46">[71]노임단가!#REF!</definedName>
    <definedName name="정___비___공" localSheetId="40">[68]노임단가!#REF!</definedName>
    <definedName name="정___비___공" localSheetId="25">[72]노임단가!#REF!</definedName>
    <definedName name="정___비___공" localSheetId="26">[73]노임단가!#REF!</definedName>
    <definedName name="정___비___공" localSheetId="2">[72]노임단가!#REF!</definedName>
    <definedName name="정___비___공" localSheetId="44">[71]노임단가!#REF!</definedName>
    <definedName name="정___비___공" localSheetId="45">[71]노임단가!#REF!</definedName>
    <definedName name="정___비___공" localSheetId="50">[71]노임단가!#REF!</definedName>
    <definedName name="정___비___공" localSheetId="42">[71]노임단가!#REF!</definedName>
    <definedName name="정___비___공">[68]노임단가!#REF!</definedName>
    <definedName name="정체인간격" localSheetId="38">[101]자료입력!$C$21</definedName>
    <definedName name="정체인간격" localSheetId="28">[67]자료입력!$C$21</definedName>
    <definedName name="정체인간격" localSheetId="25">[55]자료입력!$C$21</definedName>
    <definedName name="정체인간격" localSheetId="26">[99]자료입력!$C$21</definedName>
    <definedName name="정체인간격" localSheetId="2">[101]자료입력!$C$21</definedName>
    <definedName name="정체인간격" localSheetId="0">[101]자료입력!$C$21</definedName>
    <definedName name="정체인간격">[67]자료입력!$C$21</definedName>
    <definedName name="제___재___공" localSheetId="14">[71]노임단가!#REF!</definedName>
    <definedName name="제___재___공" localSheetId="4">[68]노임단가!#REF!</definedName>
    <definedName name="제___재___공" localSheetId="13">[68]노임단가!#REF!</definedName>
    <definedName name="제___재___공" localSheetId="28">[71]노임단가!#REF!</definedName>
    <definedName name="제___재___공" localSheetId="34">[71]노임단가!#REF!</definedName>
    <definedName name="제___재___공" localSheetId="35">[71]노임단가!#REF!</definedName>
    <definedName name="제___재___공" localSheetId="46">[71]노임단가!#REF!</definedName>
    <definedName name="제___재___공" localSheetId="40">[68]노임단가!#REF!</definedName>
    <definedName name="제___재___공" localSheetId="25">[72]노임단가!#REF!</definedName>
    <definedName name="제___재___공" localSheetId="26">[73]노임단가!#REF!</definedName>
    <definedName name="제___재___공" localSheetId="2">[72]노임단가!#REF!</definedName>
    <definedName name="제___재___공" localSheetId="44">[71]노임단가!#REF!</definedName>
    <definedName name="제___재___공" localSheetId="45">[71]노임단가!#REF!</definedName>
    <definedName name="제___재___공" localSheetId="50">[71]노임단가!#REF!</definedName>
    <definedName name="제___재___공" localSheetId="42">[71]노임단가!#REF!</definedName>
    <definedName name="제___재___공">[68]노임단가!#REF!</definedName>
    <definedName name="조" localSheetId="14">#REF!</definedName>
    <definedName name="조" localSheetId="4">#REF!</definedName>
    <definedName name="조" localSheetId="13">#REF!</definedName>
    <definedName name="조" localSheetId="28">#REF!</definedName>
    <definedName name="조" localSheetId="34">#REF!</definedName>
    <definedName name="조" localSheetId="35">#REF!</definedName>
    <definedName name="조" localSheetId="46">#REF!</definedName>
    <definedName name="조" localSheetId="40">#REF!</definedName>
    <definedName name="조" localSheetId="25">#REF!</definedName>
    <definedName name="조" localSheetId="26">#REF!</definedName>
    <definedName name="조" localSheetId="44">#REF!</definedName>
    <definedName name="조" localSheetId="50">#REF!</definedName>
    <definedName name="조" localSheetId="43">#REF!</definedName>
    <definedName name="조" localSheetId="42">#REF!</definedName>
    <definedName name="조">#REF!</definedName>
    <definedName name="조경자재총괄표" localSheetId="38" hidden="1">{#N/A,#N/A,FALSE,"골재소요량";#N/A,#N/A,FALSE,"골재소요량"}</definedName>
    <definedName name="조경자재총괄표" localSheetId="14" hidden="1">{#N/A,#N/A,FALSE,"골재소요량";#N/A,#N/A,FALSE,"골재소요량"}</definedName>
    <definedName name="조경자재총괄표" localSheetId="4" hidden="1">{#N/A,#N/A,FALSE,"골재소요량";#N/A,#N/A,FALSE,"골재소요량"}</definedName>
    <definedName name="조경자재총괄표" localSheetId="13" hidden="1">{#N/A,#N/A,FALSE,"골재소요량";#N/A,#N/A,FALSE,"골재소요량"}</definedName>
    <definedName name="조경자재총괄표" localSheetId="28" hidden="1">{#N/A,#N/A,FALSE,"골재소요량";#N/A,#N/A,FALSE,"골재소요량"}</definedName>
    <definedName name="조경자재총괄표" localSheetId="34" hidden="1">{#N/A,#N/A,FALSE,"골재소요량";#N/A,#N/A,FALSE,"골재소요량"}</definedName>
    <definedName name="조경자재총괄표" localSheetId="35" hidden="1">{#N/A,#N/A,FALSE,"골재소요량";#N/A,#N/A,FALSE,"골재소요량"}</definedName>
    <definedName name="조경자재총괄표" localSheetId="25" hidden="1">{#N/A,#N/A,FALSE,"골재소요량";#N/A,#N/A,FALSE,"골재소요량"}</definedName>
    <definedName name="조경자재총괄표" localSheetId="41" hidden="1">{#N/A,#N/A,FALSE,"골재소요량";#N/A,#N/A,FALSE,"골재소요량"}</definedName>
    <definedName name="조경자재총괄표" localSheetId="26" hidden="1">{#N/A,#N/A,FALSE,"골재소요량";#N/A,#N/A,FALSE,"골재소요량"}</definedName>
    <definedName name="조경자재총괄표" localSheetId="45" hidden="1">{#N/A,#N/A,FALSE,"골재소요량";#N/A,#N/A,FALSE,"골재소요량"}</definedName>
    <definedName name="조경자재총괄표" localSheetId="50" hidden="1">{#N/A,#N/A,FALSE,"골재소요량";#N/A,#N/A,FALSE,"골재소요량"}</definedName>
    <definedName name="조경자재총괄표" localSheetId="29" hidden="1">{#N/A,#N/A,FALSE,"골재소요량";#N/A,#N/A,FALSE,"골재소요량"}</definedName>
    <definedName name="조경자재총괄표" localSheetId="42" hidden="1">{#N/A,#N/A,FALSE,"골재소요량";#N/A,#N/A,FALSE,"골재소요량"}</definedName>
    <definedName name="조경자재총괄표" hidden="1">{#N/A,#N/A,FALSE,"골재소요량";#N/A,#N/A,FALSE,"골재소요량"}</definedName>
    <definedName name="조달자재" localSheetId="14">#REF!</definedName>
    <definedName name="조달자재" localSheetId="4">#REF!</definedName>
    <definedName name="조달자재" localSheetId="13">#REF!</definedName>
    <definedName name="조달자재" localSheetId="34">#REF!</definedName>
    <definedName name="조달자재" localSheetId="35">#REF!</definedName>
    <definedName name="조달자재" localSheetId="46">#REF!</definedName>
    <definedName name="조달자재" localSheetId="40">#REF!</definedName>
    <definedName name="조달자재" localSheetId="3">#REF!</definedName>
    <definedName name="조달자재" localSheetId="12">#REF!</definedName>
    <definedName name="조달자재" localSheetId="15">#REF!</definedName>
    <definedName name="조달자재" localSheetId="25">#REF!</definedName>
    <definedName name="조달자재" localSheetId="26">#REF!</definedName>
    <definedName name="조달자재" localSheetId="44">#REF!</definedName>
    <definedName name="조달자재" localSheetId="50">#REF!</definedName>
    <definedName name="조달자재" localSheetId="43">#REF!</definedName>
    <definedName name="조달자재" localSheetId="42">#REF!</definedName>
    <definedName name="조달자재">#REF!</definedName>
    <definedName name="조부" localSheetId="14">#REF!</definedName>
    <definedName name="조부" localSheetId="4">#REF!</definedName>
    <definedName name="조부" localSheetId="13">#REF!</definedName>
    <definedName name="조부" localSheetId="34">#REF!</definedName>
    <definedName name="조부" localSheetId="35">#REF!</definedName>
    <definedName name="조부" localSheetId="46">#REF!</definedName>
    <definedName name="조부" localSheetId="40">#REF!</definedName>
    <definedName name="조부" localSheetId="25">#REF!</definedName>
    <definedName name="조부" localSheetId="26">#REF!</definedName>
    <definedName name="조부" localSheetId="44">#REF!</definedName>
    <definedName name="조부" localSheetId="50">#REF!</definedName>
    <definedName name="조부" localSheetId="43">#REF!</definedName>
    <definedName name="조부" localSheetId="42">#REF!</definedName>
    <definedName name="조부">#REF!</definedName>
    <definedName name="종" localSheetId="38">BlankMacro1</definedName>
    <definedName name="종" localSheetId="19">BlankMacro1</definedName>
    <definedName name="종" localSheetId="20">BlankMacro1</definedName>
    <definedName name="종" localSheetId="14">BlankMacro1</definedName>
    <definedName name="종" localSheetId="4">BlankMacro1</definedName>
    <definedName name="종" localSheetId="13">BlankMacro1</definedName>
    <definedName name="종" localSheetId="28">BlankMacro1</definedName>
    <definedName name="종" localSheetId="34">BlankMacro1</definedName>
    <definedName name="종" localSheetId="35">BlankMacro1</definedName>
    <definedName name="종" localSheetId="23">BlankMacro1</definedName>
    <definedName name="종" localSheetId="46">BlankMacro1</definedName>
    <definedName name="종" localSheetId="40">BlankMacro1</definedName>
    <definedName name="종" localSheetId="3">BlankMacro1</definedName>
    <definedName name="종" localSheetId="12">BlankMacro1</definedName>
    <definedName name="종" localSheetId="15">BlankMacro1</definedName>
    <definedName name="종" localSheetId="25">BlankMacro1</definedName>
    <definedName name="종" localSheetId="26">BlankMacro1</definedName>
    <definedName name="종" localSheetId="2">BlankMacro1</definedName>
    <definedName name="종" localSheetId="44">BlankMacro1</definedName>
    <definedName name="종" localSheetId="45">BlankMacro1</definedName>
    <definedName name="종" localSheetId="50">BlankMacro1</definedName>
    <definedName name="종" localSheetId="42">BlankMacro1</definedName>
    <definedName name="종">BlankMacro1</definedName>
    <definedName name="종구분" localSheetId="38">[101]자료입력!$A$16</definedName>
    <definedName name="종구분" localSheetId="28">[67]자료입력!$A$16</definedName>
    <definedName name="종구분" localSheetId="25">[55]자료입력!$A$16</definedName>
    <definedName name="종구분" localSheetId="26">[99]자료입력!$A$16</definedName>
    <definedName name="종구분" localSheetId="2">[101]자료입력!$A$16</definedName>
    <definedName name="종구분" localSheetId="0">[101]자료입력!$A$16</definedName>
    <definedName name="종구분">[67]자료입력!$A$16</definedName>
    <definedName name="종면벽" localSheetId="4">[153]종배수관면벽구!#REF!</definedName>
    <definedName name="종면벽" localSheetId="13">[153]종배수관면벽구!#REF!</definedName>
    <definedName name="종면벽" localSheetId="28">[154]종배수관면벽구!#REF!</definedName>
    <definedName name="종면벽" localSheetId="34">[154]종배수관면벽구!#REF!</definedName>
    <definedName name="종면벽" localSheetId="35">[154]종배수관면벽구!#REF!</definedName>
    <definedName name="종면벽" localSheetId="46">[154]종배수관면벽구!#REF!</definedName>
    <definedName name="종면벽" localSheetId="40">[153]종배수관면벽구!#REF!</definedName>
    <definedName name="종면벽" localSheetId="25">[155]종배수관면벽구!#REF!</definedName>
    <definedName name="종면벽" localSheetId="26">[156]종배수관면벽구!#REF!</definedName>
    <definedName name="종면벽" localSheetId="2">[155]종배수관면벽구!#REF!</definedName>
    <definedName name="종면벽" localSheetId="44">[154]종배수관면벽구!#REF!</definedName>
    <definedName name="종면벽" localSheetId="42">[154]종배수관면벽구!#REF!</definedName>
    <definedName name="종면벽">[153]종배수관면벽구!#REF!</definedName>
    <definedName name="종배수" localSheetId="14">#REF!</definedName>
    <definedName name="종배수" localSheetId="4">#REF!</definedName>
    <definedName name="종배수" localSheetId="13">#REF!</definedName>
    <definedName name="종배수" localSheetId="28">#REF!</definedName>
    <definedName name="종배수" localSheetId="34">#REF!</definedName>
    <definedName name="종배수" localSheetId="35">#REF!</definedName>
    <definedName name="종배수" localSheetId="46">#REF!</definedName>
    <definedName name="종배수" localSheetId="40">#REF!</definedName>
    <definedName name="종배수" localSheetId="25">#REF!</definedName>
    <definedName name="종배수" localSheetId="26">#REF!</definedName>
    <definedName name="종배수" localSheetId="44">#REF!</definedName>
    <definedName name="종배수" localSheetId="50">#REF!</definedName>
    <definedName name="종배수" localSheetId="42">#REF!</definedName>
    <definedName name="종배수">#REF!</definedName>
    <definedName name="종배수날개벽단위수량" localSheetId="38">BlankMacro1</definedName>
    <definedName name="종배수날개벽단위수량" localSheetId="19">BlankMacro1</definedName>
    <definedName name="종배수날개벽단위수량" localSheetId="20">BlankMacro1</definedName>
    <definedName name="종배수날개벽단위수량" localSheetId="14">BlankMacro1</definedName>
    <definedName name="종배수날개벽단위수량" localSheetId="4">BlankMacro1</definedName>
    <definedName name="종배수날개벽단위수량" localSheetId="13">BlankMacro1</definedName>
    <definedName name="종배수날개벽단위수량" localSheetId="28">BlankMacro1</definedName>
    <definedName name="종배수날개벽단위수량" localSheetId="34">BlankMacro1</definedName>
    <definedName name="종배수날개벽단위수량" localSheetId="35">BlankMacro1</definedName>
    <definedName name="종배수날개벽단위수량" localSheetId="23">BlankMacro1</definedName>
    <definedName name="종배수날개벽단위수량" localSheetId="46">BlankMacro1</definedName>
    <definedName name="종배수날개벽단위수량" localSheetId="40">BlankMacro1</definedName>
    <definedName name="종배수날개벽단위수량" localSheetId="3">BlankMacro1</definedName>
    <definedName name="종배수날개벽단위수량" localSheetId="12">BlankMacro1</definedName>
    <definedName name="종배수날개벽단위수량" localSheetId="15">BlankMacro1</definedName>
    <definedName name="종배수날개벽단위수량" localSheetId="25">BlankMacro1</definedName>
    <definedName name="종배수날개벽단위수량" localSheetId="26">BlankMacro1</definedName>
    <definedName name="종배수날개벽단위수량" localSheetId="2">BlankMacro1</definedName>
    <definedName name="종배수날개벽단위수량" localSheetId="44">BlankMacro1</definedName>
    <definedName name="종배수날개벽단위수량" localSheetId="45">BlankMacro1</definedName>
    <definedName name="종배수날개벽단위수량" localSheetId="50">BlankMacro1</definedName>
    <definedName name="종배수날개벽단위수량" localSheetId="42">BlankMacro1</definedName>
    <definedName name="종배수날개벽단위수량">BlankMacro1</definedName>
    <definedName name="좌일" localSheetId="2">[24]포장공!$AR$54</definedName>
    <definedName name="좌일" localSheetId="50">[25]포장공!$AR$54</definedName>
    <definedName name="좌일" localSheetId="43">[23]포장공!$AR$54</definedName>
    <definedName name="좌일">[44]포장공!$AR$54</definedName>
    <definedName name="주목" localSheetId="14">#REF!</definedName>
    <definedName name="주목" localSheetId="4">#REF!</definedName>
    <definedName name="주목" localSheetId="13">#REF!</definedName>
    <definedName name="주목" localSheetId="28">#REF!</definedName>
    <definedName name="주목" localSheetId="34">#REF!</definedName>
    <definedName name="주목" localSheetId="35">#REF!</definedName>
    <definedName name="주목" localSheetId="46">#REF!</definedName>
    <definedName name="주목" localSheetId="40">#REF!</definedName>
    <definedName name="주목" localSheetId="25">#REF!</definedName>
    <definedName name="주목" localSheetId="26">#REF!</definedName>
    <definedName name="주목" localSheetId="44">#REF!</definedName>
    <definedName name="주목" localSheetId="50">#REF!</definedName>
    <definedName name="주목" localSheetId="42">#REF!</definedName>
    <definedName name="주목">#REF!</definedName>
    <definedName name="주차장토공" localSheetId="14">#REF!</definedName>
    <definedName name="주차장토공" localSheetId="4">#REF!</definedName>
    <definedName name="주차장토공" localSheetId="13">#REF!</definedName>
    <definedName name="주차장토공" localSheetId="28">#REF!</definedName>
    <definedName name="주차장토공" localSheetId="34">#REF!</definedName>
    <definedName name="주차장토공" localSheetId="35">#REF!</definedName>
    <definedName name="주차장토공" localSheetId="46">#REF!</definedName>
    <definedName name="주차장토공" localSheetId="40">#REF!</definedName>
    <definedName name="주차장토공" localSheetId="25">#REF!</definedName>
    <definedName name="주차장토공" localSheetId="26">#REF!</definedName>
    <definedName name="주차장토공" localSheetId="44">#REF!</definedName>
    <definedName name="주차장토공" localSheetId="42">#REF!</definedName>
    <definedName name="주차장토공">#REF!</definedName>
    <definedName name="줄" localSheetId="14">#REF!</definedName>
    <definedName name="줄" localSheetId="4">#REF!</definedName>
    <definedName name="줄" localSheetId="13">#REF!</definedName>
    <definedName name="줄" localSheetId="28">#REF!</definedName>
    <definedName name="줄" localSheetId="34">#REF!</definedName>
    <definedName name="줄" localSheetId="35">#REF!</definedName>
    <definedName name="줄" localSheetId="46">#REF!</definedName>
    <definedName name="줄" localSheetId="40">#REF!</definedName>
    <definedName name="줄" localSheetId="25">#REF!</definedName>
    <definedName name="줄" localSheetId="26">#REF!</definedName>
    <definedName name="줄" localSheetId="44">#REF!</definedName>
    <definedName name="줄" localSheetId="43">#REF!</definedName>
    <definedName name="줄" localSheetId="42">#REF!</definedName>
    <definedName name="줄">#REF!</definedName>
    <definedName name="줄떼5" localSheetId="14">#REF!</definedName>
    <definedName name="줄떼5" localSheetId="4">#REF!</definedName>
    <definedName name="줄떼5" localSheetId="13">#REF!</definedName>
    <definedName name="줄떼5" localSheetId="34">#REF!</definedName>
    <definedName name="줄떼5" localSheetId="35">#REF!</definedName>
    <definedName name="줄떼5" localSheetId="46">#REF!</definedName>
    <definedName name="줄떼5" localSheetId="40">#REF!</definedName>
    <definedName name="줄떼5" localSheetId="3">#REF!</definedName>
    <definedName name="줄떼5" localSheetId="12">#REF!</definedName>
    <definedName name="줄떼5" localSheetId="15">#REF!</definedName>
    <definedName name="줄떼5" localSheetId="25">#REF!</definedName>
    <definedName name="줄떼5" localSheetId="26">#REF!</definedName>
    <definedName name="줄떼5" localSheetId="44">#REF!</definedName>
    <definedName name="줄떼5" localSheetId="43">#REF!</definedName>
    <definedName name="줄떼5" localSheetId="42">#REF!</definedName>
    <definedName name="줄떼5">#REF!</definedName>
    <definedName name="줄떼5객" localSheetId="14">#REF!</definedName>
    <definedName name="줄떼5객" localSheetId="4">#REF!</definedName>
    <definedName name="줄떼5객" localSheetId="13">#REF!</definedName>
    <definedName name="줄떼5객" localSheetId="35">#REF!</definedName>
    <definedName name="줄떼5객" localSheetId="46">#REF!</definedName>
    <definedName name="줄떼5객" localSheetId="40">#REF!</definedName>
    <definedName name="줄떼5객" localSheetId="3">#REF!</definedName>
    <definedName name="줄떼5객" localSheetId="12">#REF!</definedName>
    <definedName name="줄떼5객" localSheetId="15">#REF!</definedName>
    <definedName name="줄떼5객" localSheetId="25">#REF!</definedName>
    <definedName name="줄떼5객" localSheetId="26">#REF!</definedName>
    <definedName name="줄떼5객" localSheetId="44">#REF!</definedName>
    <definedName name="줄떼5객" localSheetId="43">#REF!</definedName>
    <definedName name="줄떼5객" localSheetId="42">#REF!</definedName>
    <definedName name="줄떼5객">#REF!</definedName>
    <definedName name="줄떼6" localSheetId="14">#REF!</definedName>
    <definedName name="줄떼6" localSheetId="4">#REF!</definedName>
    <definedName name="줄떼6" localSheetId="13">#REF!</definedName>
    <definedName name="줄떼6" localSheetId="35">#REF!</definedName>
    <definedName name="줄떼6" localSheetId="46">#REF!</definedName>
    <definedName name="줄떼6" localSheetId="40">#REF!</definedName>
    <definedName name="줄떼6" localSheetId="3">#REF!</definedName>
    <definedName name="줄떼6" localSheetId="12">#REF!</definedName>
    <definedName name="줄떼6" localSheetId="15">#REF!</definedName>
    <definedName name="줄떼6" localSheetId="25">#REF!</definedName>
    <definedName name="줄떼6" localSheetId="26">#REF!</definedName>
    <definedName name="줄떼6" localSheetId="44">#REF!</definedName>
    <definedName name="줄떼6" localSheetId="43">#REF!</definedName>
    <definedName name="줄떼6" localSheetId="42">#REF!</definedName>
    <definedName name="줄떼6">#REF!</definedName>
    <definedName name="줄떼7급" localSheetId="14">#REF!</definedName>
    <definedName name="줄떼7급" localSheetId="4">#REF!</definedName>
    <definedName name="줄떼7급" localSheetId="13">#REF!</definedName>
    <definedName name="줄떼7급" localSheetId="35">#REF!</definedName>
    <definedName name="줄떼7급" localSheetId="46">#REF!</definedName>
    <definedName name="줄떼7급" localSheetId="40">#REF!</definedName>
    <definedName name="줄떼7급" localSheetId="3">#REF!</definedName>
    <definedName name="줄떼7급" localSheetId="12">#REF!</definedName>
    <definedName name="줄떼7급" localSheetId="15">#REF!</definedName>
    <definedName name="줄떼7급" localSheetId="25">#REF!</definedName>
    <definedName name="줄떼7급" localSheetId="26">#REF!</definedName>
    <definedName name="줄떼7급" localSheetId="44">#REF!</definedName>
    <definedName name="줄떼7급" localSheetId="43">#REF!</definedName>
    <definedName name="줄떼7급" localSheetId="42">#REF!</definedName>
    <definedName name="줄떼7급">#REF!</definedName>
    <definedName name="줄떼공1" localSheetId="38">'[154]7급줄떼'!#REF!</definedName>
    <definedName name="줄떼공1" localSheetId="14">'[157]7급줄떼'!#REF!</definedName>
    <definedName name="줄떼공1" localSheetId="4">'[154]7급줄떼'!#REF!</definedName>
    <definedName name="줄떼공1" localSheetId="13">'[154]7급줄떼'!#REF!</definedName>
    <definedName name="줄떼공1" localSheetId="28">'[154]7급줄떼'!#REF!</definedName>
    <definedName name="줄떼공1" localSheetId="35">'[154]7급줄떼'!#REF!</definedName>
    <definedName name="줄떼공1" localSheetId="46">'[157]7급줄떼'!#REF!</definedName>
    <definedName name="줄떼공1" localSheetId="40">'[154]7급줄떼'!#REF!</definedName>
    <definedName name="줄떼공1" localSheetId="26">'[157]7급줄떼'!#REF!</definedName>
    <definedName name="줄떼공1" localSheetId="44">'[157]7급줄떼'!#REF!</definedName>
    <definedName name="줄떼공1" localSheetId="45">'[157]7급줄떼'!#REF!</definedName>
    <definedName name="줄떼공1" localSheetId="50">'[157]7급줄떼'!#REF!</definedName>
    <definedName name="줄떼공1" localSheetId="42">'[157]7급줄떼'!#REF!</definedName>
    <definedName name="줄떼공1">'[154]7급줄떼'!#REF!</definedName>
    <definedName name="줄떼공2" localSheetId="14">#REF!</definedName>
    <definedName name="줄떼공2" localSheetId="4">#REF!</definedName>
    <definedName name="줄떼공2" localSheetId="13">#REF!</definedName>
    <definedName name="줄떼공2" localSheetId="34">#REF!</definedName>
    <definedName name="줄떼공2" localSheetId="35">#REF!</definedName>
    <definedName name="줄떼공2" localSheetId="46">#REF!</definedName>
    <definedName name="줄떼공2" localSheetId="40">#REF!</definedName>
    <definedName name="줄떼공2" localSheetId="3">#REF!</definedName>
    <definedName name="줄떼공2" localSheetId="12">#REF!</definedName>
    <definedName name="줄떼공2" localSheetId="15">#REF!</definedName>
    <definedName name="줄떼공2" localSheetId="25">#REF!</definedName>
    <definedName name="줄떼공2" localSheetId="26">#REF!</definedName>
    <definedName name="줄떼공2" localSheetId="44">#REF!</definedName>
    <definedName name="줄떼공2" localSheetId="50">#REF!</definedName>
    <definedName name="줄떼공2" localSheetId="43">#REF!</definedName>
    <definedName name="줄떼공2" localSheetId="42">#REF!</definedName>
    <definedName name="줄떼공2">#REF!</definedName>
    <definedName name="줄사철" localSheetId="14">#REF!</definedName>
    <definedName name="줄사철" localSheetId="4">#REF!</definedName>
    <definedName name="줄사철" localSheetId="13">#REF!</definedName>
    <definedName name="줄사철" localSheetId="28">#REF!</definedName>
    <definedName name="줄사철" localSheetId="34">#REF!</definedName>
    <definedName name="줄사철" localSheetId="35">#REF!</definedName>
    <definedName name="줄사철" localSheetId="46">#REF!</definedName>
    <definedName name="줄사철" localSheetId="40">#REF!</definedName>
    <definedName name="줄사철" localSheetId="25">#REF!</definedName>
    <definedName name="줄사철" localSheetId="26">#REF!</definedName>
    <definedName name="줄사철" localSheetId="44">#REF!</definedName>
    <definedName name="줄사철" localSheetId="42">#REF!</definedName>
    <definedName name="줄사철">#REF!</definedName>
    <definedName name="중간" localSheetId="14">'[19]토사(PE)'!#REF!</definedName>
    <definedName name="중간" localSheetId="4">'[19]토사(PE)'!#REF!</definedName>
    <definedName name="중간" localSheetId="13">'[19]토사(PE)'!#REF!</definedName>
    <definedName name="중간" localSheetId="28">'[19]토사(PE)'!#REF!</definedName>
    <definedName name="중간" localSheetId="34">'[19]토사(PE)'!#REF!</definedName>
    <definedName name="중간" localSheetId="35">'[19]토사(PE)'!#REF!</definedName>
    <definedName name="중간" localSheetId="46">'[19]토사(PE)'!#REF!</definedName>
    <definedName name="중간" localSheetId="40">'[19]토사(PE)'!#REF!</definedName>
    <definedName name="중간" localSheetId="25">'[81]토사(PE)'!#REF!</definedName>
    <definedName name="중간" localSheetId="26">'[19]토사(PE)'!#REF!</definedName>
    <definedName name="중간" localSheetId="2">'[81]토사(PE)'!#REF!</definedName>
    <definedName name="중간" localSheetId="44">'[19]토사(PE)'!#REF!</definedName>
    <definedName name="중간" localSheetId="45">'[19]토사(PE)'!#REF!</definedName>
    <definedName name="중간" localSheetId="50">'[19]토사(PE)'!#REF!</definedName>
    <definedName name="중간" localSheetId="43">'[19]토사(PE)'!#REF!</definedName>
    <definedName name="중간" localSheetId="42">'[19]토사(PE)'!#REF!</definedName>
    <definedName name="중간">'[19]토사(PE)'!#REF!</definedName>
    <definedName name="중떼공3" localSheetId="14">'[157]7급줄떼'!#REF!</definedName>
    <definedName name="중떼공3" localSheetId="4">'[154]7급줄떼'!#REF!</definedName>
    <definedName name="중떼공3" localSheetId="13">'[154]7급줄떼'!#REF!</definedName>
    <definedName name="중떼공3" localSheetId="35">'[154]7급줄떼'!#REF!</definedName>
    <definedName name="중떼공3" localSheetId="46">'[157]7급줄떼'!#REF!</definedName>
    <definedName name="중떼공3" localSheetId="40">'[154]7급줄떼'!#REF!</definedName>
    <definedName name="중떼공3" localSheetId="3">'[154]7급줄떼'!#REF!</definedName>
    <definedName name="중떼공3" localSheetId="12">'[154]7급줄떼'!#REF!</definedName>
    <definedName name="중떼공3" localSheetId="15">'[154]7급줄떼'!#REF!</definedName>
    <definedName name="중떼공3" localSheetId="26">'[157]7급줄떼'!#REF!</definedName>
    <definedName name="중떼공3" localSheetId="44">'[157]7급줄떼'!#REF!</definedName>
    <definedName name="중떼공3" localSheetId="43">'[157]7급줄떼'!#REF!</definedName>
    <definedName name="중떼공3" localSheetId="42">'[157]7급줄떼'!#REF!</definedName>
    <definedName name="중떼공3">'[154]7급줄떼'!#REF!</definedName>
    <definedName name="중복" localSheetId="14" hidden="1">#REF!</definedName>
    <definedName name="중복" localSheetId="4" hidden="1">#REF!</definedName>
    <definedName name="중복" localSheetId="13" hidden="1">#REF!</definedName>
    <definedName name="중복" localSheetId="28" hidden="1">#REF!</definedName>
    <definedName name="중복" localSheetId="34" hidden="1">#REF!</definedName>
    <definedName name="중복" localSheetId="35" hidden="1">#REF!</definedName>
    <definedName name="중복" localSheetId="46" hidden="1">#REF!</definedName>
    <definedName name="중복" localSheetId="40" hidden="1">#REF!</definedName>
    <definedName name="중복" localSheetId="25" hidden="1">#REF!</definedName>
    <definedName name="중복" localSheetId="41" hidden="1">#REF!</definedName>
    <definedName name="중복" localSheetId="26" hidden="1">#REF!</definedName>
    <definedName name="중복" localSheetId="44" hidden="1">#REF!</definedName>
    <definedName name="중복" localSheetId="45" hidden="1">#REF!</definedName>
    <definedName name="중복" localSheetId="29" hidden="1">#REF!</definedName>
    <definedName name="중복" localSheetId="42" hidden="1">#REF!</definedName>
    <definedName name="중복" hidden="1">#REF!</definedName>
    <definedName name="지" localSheetId="38" hidden="1">{#N/A,#N/A,FALSE,"토공2"}</definedName>
    <definedName name="지" localSheetId="14" hidden="1">{#N/A,#N/A,FALSE,"토공2"}</definedName>
    <definedName name="지" localSheetId="4" hidden="1">{#N/A,#N/A,FALSE,"토공2"}</definedName>
    <definedName name="지" localSheetId="13" hidden="1">{#N/A,#N/A,FALSE,"토공2"}</definedName>
    <definedName name="지" localSheetId="28" hidden="1">{#N/A,#N/A,FALSE,"토공2"}</definedName>
    <definedName name="지" localSheetId="34" hidden="1">{#N/A,#N/A,FALSE,"토공2"}</definedName>
    <definedName name="지" localSheetId="35" hidden="1">{#N/A,#N/A,FALSE,"토공2"}</definedName>
    <definedName name="지" localSheetId="25" hidden="1">{#N/A,#N/A,FALSE,"토공2"}</definedName>
    <definedName name="지" localSheetId="41" hidden="1">{#N/A,#N/A,FALSE,"토공2"}</definedName>
    <definedName name="지" localSheetId="26" hidden="1">{#N/A,#N/A,FALSE,"토공2"}</definedName>
    <definedName name="지" localSheetId="45" hidden="1">{#N/A,#N/A,FALSE,"토공2"}</definedName>
    <definedName name="지" localSheetId="50" hidden="1">{#N/A,#N/A,FALSE,"토공2"}</definedName>
    <definedName name="지" localSheetId="29" hidden="1">{#N/A,#N/A,FALSE,"토공2"}</definedName>
    <definedName name="지" localSheetId="42" hidden="1">{#N/A,#N/A,FALSE,"토공2"}</definedName>
    <definedName name="지" hidden="1">{#N/A,#N/A,FALSE,"토공2"}</definedName>
    <definedName name="지간" localSheetId="38">[38]주beam!#REF!</definedName>
    <definedName name="지간" localSheetId="4">[38]주beam!#REF!</definedName>
    <definedName name="지간" localSheetId="13">[38]주beam!#REF!</definedName>
    <definedName name="지간" localSheetId="28">[43]주beam!#REF!</definedName>
    <definedName name="지간" localSheetId="34">[43]주beam!#REF!</definedName>
    <definedName name="지간" localSheetId="35">[43]주beam!#REF!</definedName>
    <definedName name="지간" localSheetId="46">[43]주beam!#REF!</definedName>
    <definedName name="지간" localSheetId="40">[38]주beam!#REF!</definedName>
    <definedName name="지간" localSheetId="25">[38]주beam!#REF!</definedName>
    <definedName name="지간" localSheetId="26">[84]주beam!#REF!</definedName>
    <definedName name="지간" localSheetId="44">[43]주beam!#REF!</definedName>
    <definedName name="지간" localSheetId="42">[43]주beam!#REF!</definedName>
    <definedName name="지간">[38]주beam!#REF!</definedName>
    <definedName name="지움" localSheetId="38" hidden="1">{#N/A,#N/A,FALSE,"속도"}</definedName>
    <definedName name="지움" localSheetId="14" hidden="1">{#N/A,#N/A,FALSE,"속도"}</definedName>
    <definedName name="지움" localSheetId="4" hidden="1">{#N/A,#N/A,FALSE,"속도"}</definedName>
    <definedName name="지움" localSheetId="13" hidden="1">{#N/A,#N/A,FALSE,"속도"}</definedName>
    <definedName name="지움" localSheetId="28" hidden="1">{#N/A,#N/A,FALSE,"속도"}</definedName>
    <definedName name="지움" localSheetId="34" hidden="1">{#N/A,#N/A,FALSE,"속도"}</definedName>
    <definedName name="지움" localSheetId="35" hidden="1">{#N/A,#N/A,FALSE,"속도"}</definedName>
    <definedName name="지움" localSheetId="25" hidden="1">{#N/A,#N/A,FALSE,"속도"}</definedName>
    <definedName name="지움" localSheetId="41" hidden="1">{#N/A,#N/A,FALSE,"속도"}</definedName>
    <definedName name="지움" localSheetId="26" hidden="1">{#N/A,#N/A,FALSE,"속도"}</definedName>
    <definedName name="지움" localSheetId="45" hidden="1">{#N/A,#N/A,FALSE,"속도"}</definedName>
    <definedName name="지움" localSheetId="50" hidden="1">{#N/A,#N/A,FALSE,"속도"}</definedName>
    <definedName name="지움" localSheetId="29" hidden="1">{#N/A,#N/A,FALSE,"속도"}</definedName>
    <definedName name="지움" localSheetId="42" hidden="1">{#N/A,#N/A,FALSE,"속도"}</definedName>
    <definedName name="지움" hidden="1">{#N/A,#N/A,FALSE,"속도"}</definedName>
    <definedName name="지움2" localSheetId="38" hidden="1">{#N/A,#N/A,FALSE,"토공2"}</definedName>
    <definedName name="지움2" localSheetId="14" hidden="1">{#N/A,#N/A,FALSE,"토공2"}</definedName>
    <definedName name="지움2" localSheetId="4" hidden="1">{#N/A,#N/A,FALSE,"토공2"}</definedName>
    <definedName name="지움2" localSheetId="13" hidden="1">{#N/A,#N/A,FALSE,"토공2"}</definedName>
    <definedName name="지움2" localSheetId="28" hidden="1">{#N/A,#N/A,FALSE,"토공2"}</definedName>
    <definedName name="지움2" localSheetId="34" hidden="1">{#N/A,#N/A,FALSE,"토공2"}</definedName>
    <definedName name="지움2" localSheetId="35" hidden="1">{#N/A,#N/A,FALSE,"토공2"}</definedName>
    <definedName name="지움2" localSheetId="25" hidden="1">{#N/A,#N/A,FALSE,"토공2"}</definedName>
    <definedName name="지움2" localSheetId="41" hidden="1">{#N/A,#N/A,FALSE,"토공2"}</definedName>
    <definedName name="지움2" localSheetId="26" hidden="1">{#N/A,#N/A,FALSE,"토공2"}</definedName>
    <definedName name="지움2" localSheetId="45" hidden="1">{#N/A,#N/A,FALSE,"토공2"}</definedName>
    <definedName name="지움2" localSheetId="50" hidden="1">{#N/A,#N/A,FALSE,"토공2"}</definedName>
    <definedName name="지움2" localSheetId="29" hidden="1">{#N/A,#N/A,FALSE,"토공2"}</definedName>
    <definedName name="지움2" localSheetId="42" hidden="1">{#N/A,#N/A,FALSE,"토공2"}</definedName>
    <definedName name="지움2" hidden="1">{#N/A,#N/A,FALSE,"토공2"}</definedName>
    <definedName name="지움3" localSheetId="38" hidden="1">{#N/A,#N/A,FALSE,"표지목차"}</definedName>
    <definedName name="지움3" localSheetId="14" hidden="1">{#N/A,#N/A,FALSE,"표지목차"}</definedName>
    <definedName name="지움3" localSheetId="4" hidden="1">{#N/A,#N/A,FALSE,"표지목차"}</definedName>
    <definedName name="지움3" localSheetId="13" hidden="1">{#N/A,#N/A,FALSE,"표지목차"}</definedName>
    <definedName name="지움3" localSheetId="28" hidden="1">{#N/A,#N/A,FALSE,"표지목차"}</definedName>
    <definedName name="지움3" localSheetId="34" hidden="1">{#N/A,#N/A,FALSE,"표지목차"}</definedName>
    <definedName name="지움3" localSheetId="35" hidden="1">{#N/A,#N/A,FALSE,"표지목차"}</definedName>
    <definedName name="지움3" localSheetId="25" hidden="1">{#N/A,#N/A,FALSE,"표지목차"}</definedName>
    <definedName name="지움3" localSheetId="41" hidden="1">{#N/A,#N/A,FALSE,"표지목차"}</definedName>
    <definedName name="지움3" localSheetId="26" hidden="1">{#N/A,#N/A,FALSE,"표지목차"}</definedName>
    <definedName name="지움3" localSheetId="45" hidden="1">{#N/A,#N/A,FALSE,"표지목차"}</definedName>
    <definedName name="지움3" localSheetId="50" hidden="1">{#N/A,#N/A,FALSE,"표지목차"}</definedName>
    <definedName name="지움3" localSheetId="29" hidden="1">{#N/A,#N/A,FALSE,"표지목차"}</definedName>
    <definedName name="지움3" localSheetId="42" hidden="1">{#N/A,#N/A,FALSE,"표지목차"}</definedName>
    <definedName name="지움3" hidden="1">{#N/A,#N/A,FALSE,"표지목차"}</definedName>
    <definedName name="직접노무비" localSheetId="14">#REF!</definedName>
    <definedName name="직접노무비" localSheetId="4">#REF!</definedName>
    <definedName name="직접노무비" localSheetId="13">#REF!</definedName>
    <definedName name="직접노무비" localSheetId="28">#REF!</definedName>
    <definedName name="직접노무비" localSheetId="34">#REF!</definedName>
    <definedName name="직접노무비" localSheetId="35">#REF!</definedName>
    <definedName name="직접노무비" localSheetId="46">#REF!</definedName>
    <definedName name="직접노무비" localSheetId="40">#REF!</definedName>
    <definedName name="직접노무비" localSheetId="25">#REF!</definedName>
    <definedName name="직접노무비" localSheetId="26">#REF!</definedName>
    <definedName name="직접노무비" localSheetId="44">#REF!</definedName>
    <definedName name="직접노무비" localSheetId="50">#REF!</definedName>
    <definedName name="직접노무비" localSheetId="42">#REF!</definedName>
    <definedName name="직접노무비">#REF!</definedName>
    <definedName name="집계표" localSheetId="38" hidden="1">{#N/A,#N/A,FALSE,"전력간선"}</definedName>
    <definedName name="집계표" localSheetId="14" hidden="1">{#N/A,#N/A,FALSE,"전력간선"}</definedName>
    <definedName name="집계표" localSheetId="4" hidden="1">{#N/A,#N/A,FALSE,"전력간선"}</definedName>
    <definedName name="집계표" localSheetId="13" hidden="1">{#N/A,#N/A,FALSE,"전력간선"}</definedName>
    <definedName name="집계표" localSheetId="28" hidden="1">{#N/A,#N/A,FALSE,"전력간선"}</definedName>
    <definedName name="집계표" localSheetId="34" hidden="1">{#N/A,#N/A,FALSE,"전력간선"}</definedName>
    <definedName name="집계표" localSheetId="35" hidden="1">{#N/A,#N/A,FALSE,"전력간선"}</definedName>
    <definedName name="집계표" localSheetId="25" hidden="1">{#N/A,#N/A,FALSE,"전력간선"}</definedName>
    <definedName name="집계표" localSheetId="41" hidden="1">{#N/A,#N/A,FALSE,"전력간선"}</definedName>
    <definedName name="집계표" localSheetId="26" hidden="1">{#N/A,#N/A,FALSE,"전력간선"}</definedName>
    <definedName name="집계표" localSheetId="45" hidden="1">{#N/A,#N/A,FALSE,"전력간선"}</definedName>
    <definedName name="집계표" localSheetId="50" hidden="1">{#N/A,#N/A,FALSE,"전력간선"}</definedName>
    <definedName name="집계표" localSheetId="29" hidden="1">{#N/A,#N/A,FALSE,"전력간선"}</definedName>
    <definedName name="집계표" localSheetId="42" hidden="1">{#N/A,#N/A,FALSE,"전력간선"}</definedName>
    <definedName name="집계표" hidden="1">{#N/A,#N/A,FALSE,"전력간선"}</definedName>
    <definedName name="집수정" localSheetId="30" hidden="1">#REF!</definedName>
    <definedName name="집수정" localSheetId="38" hidden="1">#REF!</definedName>
    <definedName name="집수정" localSheetId="14" hidden="1">#REF!</definedName>
    <definedName name="집수정" localSheetId="48" hidden="1">#REF!</definedName>
    <definedName name="집수정" localSheetId="4" hidden="1">#REF!</definedName>
    <definedName name="집수정" localSheetId="13" hidden="1">#REF!</definedName>
    <definedName name="집수정" localSheetId="33" hidden="1">#REF!</definedName>
    <definedName name="집수정" localSheetId="37" hidden="1">#REF!</definedName>
    <definedName name="집수정" localSheetId="36" hidden="1">#REF!</definedName>
    <definedName name="집수정" localSheetId="34" hidden="1">#REF!</definedName>
    <definedName name="집수정" localSheetId="35" hidden="1">#REF!</definedName>
    <definedName name="집수정" localSheetId="51" hidden="1">#REF!</definedName>
    <definedName name="집수정" localSheetId="46" hidden="1">#REF!</definedName>
    <definedName name="집수정" localSheetId="40" hidden="1">#REF!</definedName>
    <definedName name="집수정" localSheetId="32" hidden="1">#REF!</definedName>
    <definedName name="집수정" localSheetId="25" hidden="1">#REF!</definedName>
    <definedName name="집수정" localSheetId="41" hidden="1">#REF!</definedName>
    <definedName name="집수정" localSheetId="26" hidden="1">#REF!</definedName>
    <definedName name="집수정" localSheetId="49" hidden="1">#REF!</definedName>
    <definedName name="집수정" localSheetId="44" hidden="1">#REF!</definedName>
    <definedName name="집수정" localSheetId="45" hidden="1">#REF!</definedName>
    <definedName name="집수정" localSheetId="50" hidden="1">#REF!</definedName>
    <definedName name="집수정" localSheetId="52" hidden="1">#REF!</definedName>
    <definedName name="집수정" localSheetId="43" hidden="1">#REF!</definedName>
    <definedName name="집수정" localSheetId="29" hidden="1">#REF!</definedName>
    <definedName name="집수정" localSheetId="42" hidden="1">#REF!</definedName>
    <definedName name="집수정" localSheetId="9" hidden="1">#REF!</definedName>
    <definedName name="집수정" localSheetId="10" hidden="1">#REF!</definedName>
    <definedName name="집수정" localSheetId="27" hidden="1">#REF!</definedName>
    <definedName name="집수정" hidden="1">#REF!</definedName>
    <definedName name="집수정1" localSheetId="30" hidden="1">#REF!</definedName>
    <definedName name="집수정1" localSheetId="38" hidden="1">#REF!</definedName>
    <definedName name="집수정1" localSheetId="14" hidden="1">#REF!</definedName>
    <definedName name="집수정1" localSheetId="48" hidden="1">#REF!</definedName>
    <definedName name="집수정1" localSheetId="4" hidden="1">#REF!</definedName>
    <definedName name="집수정1" localSheetId="13" hidden="1">#REF!</definedName>
    <definedName name="집수정1" localSheetId="37" hidden="1">#REF!</definedName>
    <definedName name="집수정1" localSheetId="36" hidden="1">#REF!</definedName>
    <definedName name="집수정1" localSheetId="34" hidden="1">#REF!</definedName>
    <definedName name="집수정1" localSheetId="35" hidden="1">#REF!</definedName>
    <definedName name="집수정1" localSheetId="51" hidden="1">#REF!</definedName>
    <definedName name="집수정1" localSheetId="46" hidden="1">#REF!</definedName>
    <definedName name="집수정1" localSheetId="40" hidden="1">#REF!</definedName>
    <definedName name="집수정1" localSheetId="32" hidden="1">#REF!</definedName>
    <definedName name="집수정1" localSheetId="25" hidden="1">#REF!</definedName>
    <definedName name="집수정1" localSheetId="41" hidden="1">#REF!</definedName>
    <definedName name="집수정1" localSheetId="26" hidden="1">#REF!</definedName>
    <definedName name="집수정1" localSheetId="49" hidden="1">#REF!</definedName>
    <definedName name="집수정1" localSheetId="44" hidden="1">#REF!</definedName>
    <definedName name="집수정1" localSheetId="45" hidden="1">#REF!</definedName>
    <definedName name="집수정1" localSheetId="50" hidden="1">#REF!</definedName>
    <definedName name="집수정1" localSheetId="52" hidden="1">#REF!</definedName>
    <definedName name="집수정1" localSheetId="43" hidden="1">#REF!</definedName>
    <definedName name="집수정1" localSheetId="29" hidden="1">#REF!</definedName>
    <definedName name="집수정1" localSheetId="42" hidden="1">#REF!</definedName>
    <definedName name="집수정1" localSheetId="9" hidden="1">#REF!</definedName>
    <definedName name="집수정1" localSheetId="10" hidden="1">#REF!</definedName>
    <definedName name="집수정1" localSheetId="27" hidden="1">#REF!</definedName>
    <definedName name="집수정1" hidden="1">#REF!</definedName>
    <definedName name="집수정토공" localSheetId="38" hidden="1">[157]날개벽수량표!#REF!</definedName>
    <definedName name="집수정토공" localSheetId="4" hidden="1">[157]날개벽수량표!#REF!</definedName>
    <definedName name="집수정토공" localSheetId="13" hidden="1">[157]날개벽수량표!#REF!</definedName>
    <definedName name="집수정토공" localSheetId="34" hidden="1">[158]날개벽수량표!#REF!</definedName>
    <definedName name="집수정토공" localSheetId="35" hidden="1">[158]날개벽수량표!#REF!</definedName>
    <definedName name="집수정토공" localSheetId="51" hidden="1">[158]날개벽수량표!#REF!</definedName>
    <definedName name="집수정토공" localSheetId="46" hidden="1">[158]날개벽수량표!#REF!</definedName>
    <definedName name="집수정토공" localSheetId="40" hidden="1">[157]날개벽수량표!#REF!</definedName>
    <definedName name="집수정토공" localSheetId="32" hidden="1">[157]날개벽수량표!#REF!</definedName>
    <definedName name="집수정토공" localSheetId="25" hidden="1">[158]날개벽수량표!#REF!</definedName>
    <definedName name="집수정토공" localSheetId="26" hidden="1">[157]날개벽수량표!#REF!</definedName>
    <definedName name="집수정토공" localSheetId="2" hidden="1">[158]날개벽수량표!#REF!</definedName>
    <definedName name="집수정토공" localSheetId="49" hidden="1">[158]날개벽수량표!#REF!</definedName>
    <definedName name="집수정토공" localSheetId="44" hidden="1">[158]날개벽수량표!#REF!</definedName>
    <definedName name="집수정토공" localSheetId="52" hidden="1">[158]날개벽수량표!#REF!</definedName>
    <definedName name="집수정토공" localSheetId="43" hidden="1">[158]날개벽수량표!#REF!</definedName>
    <definedName name="집수정토공" localSheetId="29" hidden="1">[157]날개벽수량표!#REF!</definedName>
    <definedName name="집수정토공" localSheetId="42" hidden="1">[158]날개벽수량표!#REF!</definedName>
    <definedName name="집수정토공" hidden="1">[157]날개벽수량표!#REF!</definedName>
    <definedName name="ㅊ" localSheetId="38" hidden="1">{#N/A,#N/A,FALSE,"단가표지"}</definedName>
    <definedName name="ㅊ" localSheetId="14" hidden="1">{#N/A,#N/A,FALSE,"단가표지"}</definedName>
    <definedName name="ㅊ" localSheetId="4" hidden="1">{#N/A,#N/A,FALSE,"단가표지"}</definedName>
    <definedName name="ㅊ" localSheetId="13" hidden="1">{#N/A,#N/A,FALSE,"단가표지"}</definedName>
    <definedName name="ㅊ" localSheetId="28" hidden="1">{#N/A,#N/A,FALSE,"단가표지"}</definedName>
    <definedName name="ㅊ" localSheetId="34" hidden="1">{#N/A,#N/A,FALSE,"단가표지"}</definedName>
    <definedName name="ㅊ" localSheetId="35" hidden="1">{#N/A,#N/A,FALSE,"단가표지"}</definedName>
    <definedName name="ㅊ" localSheetId="25" hidden="1">{#N/A,#N/A,FALSE,"단가표지"}</definedName>
    <definedName name="ㅊ" localSheetId="41" hidden="1">{#N/A,#N/A,FALSE,"단가표지"}</definedName>
    <definedName name="ㅊ" localSheetId="26" hidden="1">{#N/A,#N/A,FALSE,"단가표지"}</definedName>
    <definedName name="ㅊ" localSheetId="45" hidden="1">{#N/A,#N/A,FALSE,"단가표지"}</definedName>
    <definedName name="ㅊ" localSheetId="50" hidden="1">{#N/A,#N/A,FALSE,"단가표지"}</definedName>
    <definedName name="ㅊ" localSheetId="29" hidden="1">{#N/A,#N/A,FALSE,"단가표지"}</definedName>
    <definedName name="ㅊ" localSheetId="42" hidden="1">{#N/A,#N/A,FALSE,"단가표지"}</definedName>
    <definedName name="ㅊ" hidden="1">{#N/A,#N/A,FALSE,"단가표지"}</definedName>
    <definedName name="ㅊㅇ1" localSheetId="25">[62]수량산출표!$U$130</definedName>
    <definedName name="ㅊㅇ1" localSheetId="26">[104]수량산출표!$U$130</definedName>
    <definedName name="ㅊㅇ1" localSheetId="2">[62]수량산출표!$U$130</definedName>
    <definedName name="ㅊㅇ1" localSheetId="43">[64]수량산출표!$U$130</definedName>
    <definedName name="ㅊㅇ1">[64]수량산출표!$U$130</definedName>
    <definedName name="ㅊㅇ122" localSheetId="14">#REF!</definedName>
    <definedName name="ㅊㅇ122" localSheetId="4">#REF!</definedName>
    <definedName name="ㅊㅇ122" localSheetId="13">#REF!</definedName>
    <definedName name="ㅊㅇ122" localSheetId="34">#REF!</definedName>
    <definedName name="ㅊㅇ122" localSheetId="35">#REF!</definedName>
    <definedName name="ㅊㅇ122" localSheetId="46">#REF!</definedName>
    <definedName name="ㅊㅇ122" localSheetId="40">#REF!</definedName>
    <definedName name="ㅊㅇ122" localSheetId="25">#REF!</definedName>
    <definedName name="ㅊㅇ122" localSheetId="26">#REF!</definedName>
    <definedName name="ㅊㅇ122" localSheetId="44">#REF!</definedName>
    <definedName name="ㅊㅇ122" localSheetId="50">#REF!</definedName>
    <definedName name="ㅊㅇ122" localSheetId="43">#REF!</definedName>
    <definedName name="ㅊㅇ122" localSheetId="42">#REF!</definedName>
    <definedName name="ㅊㅇ122">#REF!</definedName>
    <definedName name="ㅊㅈㄹ" localSheetId="14">#REF!</definedName>
    <definedName name="ㅊㅈㄹ" localSheetId="4">#REF!</definedName>
    <definedName name="ㅊㅈㄹ" localSheetId="13">#REF!</definedName>
    <definedName name="ㅊㅈㄹ" localSheetId="28">#REF!</definedName>
    <definedName name="ㅊㅈㄹ" localSheetId="34">#REF!</definedName>
    <definedName name="ㅊㅈㄹ" localSheetId="35">#REF!</definedName>
    <definedName name="ㅊㅈㄹ" localSheetId="46">#REF!</definedName>
    <definedName name="ㅊㅈㄹ" localSheetId="40">#REF!</definedName>
    <definedName name="ㅊㅈㄹ" localSheetId="25">#REF!</definedName>
    <definedName name="ㅊㅈㄹ" localSheetId="26">#REF!</definedName>
    <definedName name="ㅊㅈㄹ" localSheetId="44">#REF!</definedName>
    <definedName name="ㅊㅈㄹ" localSheetId="42">#REF!</definedName>
    <definedName name="ㅊㅈㄹ">#REF!</definedName>
    <definedName name="ㅊㅊ" localSheetId="14">#REF!</definedName>
    <definedName name="ㅊㅊ" localSheetId="4">#REF!</definedName>
    <definedName name="ㅊㅊ" localSheetId="13">#REF!</definedName>
    <definedName name="ㅊㅊ" localSheetId="28">#REF!</definedName>
    <definedName name="ㅊㅊ" localSheetId="34">#REF!</definedName>
    <definedName name="ㅊㅊ" localSheetId="35">#REF!</definedName>
    <definedName name="ㅊㅊ" localSheetId="46">#REF!</definedName>
    <definedName name="ㅊㅊ" localSheetId="40">#REF!</definedName>
    <definedName name="ㅊㅊ" localSheetId="25">#REF!</definedName>
    <definedName name="ㅊㅊ" localSheetId="26">#REF!</definedName>
    <definedName name="ㅊㅊ" localSheetId="44">#REF!</definedName>
    <definedName name="ㅊㅊ" localSheetId="42">#REF!</definedName>
    <definedName name="ㅊㅊ">#REF!</definedName>
    <definedName name="ㅊㅊㅊ" localSheetId="38" hidden="1">{#N/A,#N/A,FALSE,"운반시간"}</definedName>
    <definedName name="ㅊㅊㅊ" localSheetId="14" hidden="1">{#N/A,#N/A,FALSE,"운반시간"}</definedName>
    <definedName name="ㅊㅊㅊ" localSheetId="4" hidden="1">{#N/A,#N/A,FALSE,"운반시간"}</definedName>
    <definedName name="ㅊㅊㅊ" localSheetId="13" hidden="1">{#N/A,#N/A,FALSE,"운반시간"}</definedName>
    <definedName name="ㅊㅊㅊ" localSheetId="28" hidden="1">{#N/A,#N/A,FALSE,"운반시간"}</definedName>
    <definedName name="ㅊㅊㅊ" localSheetId="34" hidden="1">{#N/A,#N/A,FALSE,"운반시간"}</definedName>
    <definedName name="ㅊㅊㅊ" localSheetId="35" hidden="1">{#N/A,#N/A,FALSE,"운반시간"}</definedName>
    <definedName name="ㅊㅊㅊ" localSheetId="25" hidden="1">{#N/A,#N/A,FALSE,"운반시간"}</definedName>
    <definedName name="ㅊㅊㅊ" localSheetId="41" hidden="1">{#N/A,#N/A,FALSE,"운반시간"}</definedName>
    <definedName name="ㅊㅊㅊ" localSheetId="26" hidden="1">{#N/A,#N/A,FALSE,"운반시간"}</definedName>
    <definedName name="ㅊㅊㅊ" localSheetId="45" hidden="1">{#N/A,#N/A,FALSE,"운반시간"}</definedName>
    <definedName name="ㅊㅊㅊ" localSheetId="50" hidden="1">{#N/A,#N/A,FALSE,"운반시간"}</definedName>
    <definedName name="ㅊㅊㅊ" localSheetId="29" hidden="1">{#N/A,#N/A,FALSE,"운반시간"}</definedName>
    <definedName name="ㅊㅊㅊ" localSheetId="42" hidden="1">{#N/A,#N/A,FALSE,"운반시간"}</definedName>
    <definedName name="ㅊㅊㅊ" hidden="1">{#N/A,#N/A,FALSE,"운반시간"}</definedName>
    <definedName name="ㅊㅊㅊㅊㅊ" localSheetId="38" hidden="1">{#N/A,#N/A,FALSE,"단가표지"}</definedName>
    <definedName name="ㅊㅊㅊㅊㅊ" localSheetId="14" hidden="1">{#N/A,#N/A,FALSE,"단가표지"}</definedName>
    <definedName name="ㅊㅊㅊㅊㅊ" localSheetId="4" hidden="1">{#N/A,#N/A,FALSE,"단가표지"}</definedName>
    <definedName name="ㅊㅊㅊㅊㅊ" localSheetId="13" hidden="1">{#N/A,#N/A,FALSE,"단가표지"}</definedName>
    <definedName name="ㅊㅊㅊㅊㅊ" localSheetId="28" hidden="1">{#N/A,#N/A,FALSE,"단가표지"}</definedName>
    <definedName name="ㅊㅊㅊㅊㅊ" localSheetId="34" hidden="1">{#N/A,#N/A,FALSE,"단가표지"}</definedName>
    <definedName name="ㅊㅊㅊㅊㅊ" localSheetId="35" hidden="1">{#N/A,#N/A,FALSE,"단가표지"}</definedName>
    <definedName name="ㅊㅊㅊㅊㅊ" localSheetId="25" hidden="1">{#N/A,#N/A,FALSE,"단가표지"}</definedName>
    <definedName name="ㅊㅊㅊㅊㅊ" localSheetId="41" hidden="1">{#N/A,#N/A,FALSE,"단가표지"}</definedName>
    <definedName name="ㅊㅊㅊㅊㅊ" localSheetId="26" hidden="1">{#N/A,#N/A,FALSE,"단가표지"}</definedName>
    <definedName name="ㅊㅊㅊㅊㅊ" localSheetId="45" hidden="1">{#N/A,#N/A,FALSE,"단가표지"}</definedName>
    <definedName name="ㅊㅊㅊㅊㅊ" localSheetId="50" hidden="1">{#N/A,#N/A,FALSE,"단가표지"}</definedName>
    <definedName name="ㅊㅊㅊㅊㅊ" localSheetId="29" hidden="1">{#N/A,#N/A,FALSE,"단가표지"}</definedName>
    <definedName name="ㅊㅊㅊㅊㅊ" localSheetId="42" hidden="1">{#N/A,#N/A,FALSE,"단가표지"}</definedName>
    <definedName name="ㅊㅊㅊㅊㅊ" hidden="1">{#N/A,#N/A,FALSE,"단가표지"}</definedName>
    <definedName name="ㅊㅊㅊㅊㅊㅊ" localSheetId="38" hidden="1">{#N/A,#N/A,FALSE,"조골재"}</definedName>
    <definedName name="ㅊㅊㅊㅊㅊㅊ" localSheetId="14" hidden="1">{#N/A,#N/A,FALSE,"조골재"}</definedName>
    <definedName name="ㅊㅊㅊㅊㅊㅊ" localSheetId="4" hidden="1">{#N/A,#N/A,FALSE,"조골재"}</definedName>
    <definedName name="ㅊㅊㅊㅊㅊㅊ" localSheetId="13" hidden="1">{#N/A,#N/A,FALSE,"조골재"}</definedName>
    <definedName name="ㅊㅊㅊㅊㅊㅊ" localSheetId="28" hidden="1">{#N/A,#N/A,FALSE,"조골재"}</definedName>
    <definedName name="ㅊㅊㅊㅊㅊㅊ" localSheetId="34" hidden="1">{#N/A,#N/A,FALSE,"조골재"}</definedName>
    <definedName name="ㅊㅊㅊㅊㅊㅊ" localSheetId="35" hidden="1">{#N/A,#N/A,FALSE,"조골재"}</definedName>
    <definedName name="ㅊㅊㅊㅊㅊㅊ" localSheetId="25" hidden="1">{#N/A,#N/A,FALSE,"조골재"}</definedName>
    <definedName name="ㅊㅊㅊㅊㅊㅊ" localSheetId="41" hidden="1">{#N/A,#N/A,FALSE,"조골재"}</definedName>
    <definedName name="ㅊㅊㅊㅊㅊㅊ" localSheetId="26" hidden="1">{#N/A,#N/A,FALSE,"조골재"}</definedName>
    <definedName name="ㅊㅊㅊㅊㅊㅊ" localSheetId="45" hidden="1">{#N/A,#N/A,FALSE,"조골재"}</definedName>
    <definedName name="ㅊㅊㅊㅊㅊㅊ" localSheetId="50" hidden="1">{#N/A,#N/A,FALSE,"조골재"}</definedName>
    <definedName name="ㅊㅊㅊㅊㅊㅊ" localSheetId="29" hidden="1">{#N/A,#N/A,FALSE,"조골재"}</definedName>
    <definedName name="ㅊㅊㅊㅊㅊㅊ" localSheetId="42" hidden="1">{#N/A,#N/A,FALSE,"조골재"}</definedName>
    <definedName name="ㅊㅊㅊㅊㅊㅊ" hidden="1">{#N/A,#N/A,FALSE,"조골재"}</definedName>
    <definedName name="ㅊㅊㅊㅊㅊㅊㅊ" localSheetId="38" hidden="1">{#N/A,#N/A,FALSE,"표지목차"}</definedName>
    <definedName name="ㅊㅊㅊㅊㅊㅊㅊ" localSheetId="14" hidden="1">{#N/A,#N/A,FALSE,"표지목차"}</definedName>
    <definedName name="ㅊㅊㅊㅊㅊㅊㅊ" localSheetId="4" hidden="1">{#N/A,#N/A,FALSE,"표지목차"}</definedName>
    <definedName name="ㅊㅊㅊㅊㅊㅊㅊ" localSheetId="13" hidden="1">{#N/A,#N/A,FALSE,"표지목차"}</definedName>
    <definedName name="ㅊㅊㅊㅊㅊㅊㅊ" localSheetId="28" hidden="1">{#N/A,#N/A,FALSE,"표지목차"}</definedName>
    <definedName name="ㅊㅊㅊㅊㅊㅊㅊ" localSheetId="34" hidden="1">{#N/A,#N/A,FALSE,"표지목차"}</definedName>
    <definedName name="ㅊㅊㅊㅊㅊㅊㅊ" localSheetId="35" hidden="1">{#N/A,#N/A,FALSE,"표지목차"}</definedName>
    <definedName name="ㅊㅊㅊㅊㅊㅊㅊ" localSheetId="25" hidden="1">{#N/A,#N/A,FALSE,"표지목차"}</definedName>
    <definedName name="ㅊㅊㅊㅊㅊㅊㅊ" localSheetId="41" hidden="1">{#N/A,#N/A,FALSE,"표지목차"}</definedName>
    <definedName name="ㅊㅊㅊㅊㅊㅊㅊ" localSheetId="26" hidden="1">{#N/A,#N/A,FALSE,"표지목차"}</definedName>
    <definedName name="ㅊㅊㅊㅊㅊㅊㅊ" localSheetId="45" hidden="1">{#N/A,#N/A,FALSE,"표지목차"}</definedName>
    <definedName name="ㅊㅊㅊㅊㅊㅊㅊ" localSheetId="50" hidden="1">{#N/A,#N/A,FALSE,"표지목차"}</definedName>
    <definedName name="ㅊㅊㅊㅊㅊㅊㅊ" localSheetId="29" hidden="1">{#N/A,#N/A,FALSE,"표지목차"}</definedName>
    <definedName name="ㅊㅊㅊㅊㅊㅊㅊ" localSheetId="42" hidden="1">{#N/A,#N/A,FALSE,"표지목차"}</definedName>
    <definedName name="ㅊㅊㅊㅊㅊㅊㅊ" hidden="1">{#N/A,#N/A,FALSE,"표지목차"}</definedName>
    <definedName name="차수벽높이" localSheetId="14">#REF!</definedName>
    <definedName name="차수벽높이" localSheetId="4">#REF!</definedName>
    <definedName name="차수벽높이" localSheetId="13">#REF!</definedName>
    <definedName name="차수벽높이" localSheetId="35">#REF!</definedName>
    <definedName name="차수벽높이" localSheetId="46">#REF!</definedName>
    <definedName name="차수벽높이" localSheetId="40">#REF!</definedName>
    <definedName name="차수벽높이" localSheetId="3">#REF!</definedName>
    <definedName name="차수벽높이" localSheetId="12">#REF!</definedName>
    <definedName name="차수벽높이" localSheetId="15">#REF!</definedName>
    <definedName name="차수벽높이" localSheetId="25">#REF!</definedName>
    <definedName name="차수벽높이" localSheetId="26">#REF!</definedName>
    <definedName name="차수벽높이" localSheetId="44">#REF!</definedName>
    <definedName name="차수벽높이" localSheetId="50">#REF!</definedName>
    <definedName name="차수벽높이" localSheetId="43">#REF!</definedName>
    <definedName name="차수벽높이" localSheetId="42">#REF!</definedName>
    <definedName name="차수벽높이">#REF!</definedName>
    <definedName name="차수벽두께" localSheetId="14">#REF!</definedName>
    <definedName name="차수벽두께" localSheetId="4">#REF!</definedName>
    <definedName name="차수벽두께" localSheetId="13">#REF!</definedName>
    <definedName name="차수벽두께" localSheetId="35">#REF!</definedName>
    <definedName name="차수벽두께" localSheetId="46">#REF!</definedName>
    <definedName name="차수벽두께" localSheetId="40">#REF!</definedName>
    <definedName name="차수벽두께" localSheetId="3">#REF!</definedName>
    <definedName name="차수벽두께" localSheetId="12">#REF!</definedName>
    <definedName name="차수벽두께" localSheetId="15">#REF!</definedName>
    <definedName name="차수벽두께" localSheetId="25">#REF!</definedName>
    <definedName name="차수벽두께" localSheetId="26">#REF!</definedName>
    <definedName name="차수벽두께" localSheetId="44">#REF!</definedName>
    <definedName name="차수벽두께" localSheetId="43">#REF!</definedName>
    <definedName name="차수벽두께" localSheetId="42">#REF!</definedName>
    <definedName name="차수벽두께">#REF!</definedName>
    <definedName name="찰샇기" localSheetId="14" hidden="1">#REF!</definedName>
    <definedName name="찰샇기" localSheetId="4" hidden="1">#REF!</definedName>
    <definedName name="찰샇기" localSheetId="13" hidden="1">#REF!</definedName>
    <definedName name="찰샇기" localSheetId="28" hidden="1">#REF!</definedName>
    <definedName name="찰샇기" localSheetId="34" hidden="1">#REF!</definedName>
    <definedName name="찰샇기" localSheetId="35" hidden="1">#REF!</definedName>
    <definedName name="찰샇기" localSheetId="46" hidden="1">#REF!</definedName>
    <definedName name="찰샇기" localSheetId="40" hidden="1">#REF!</definedName>
    <definedName name="찰샇기" localSheetId="25" hidden="1">#REF!</definedName>
    <definedName name="찰샇기" localSheetId="41" hidden="1">#REF!</definedName>
    <definedName name="찰샇기" localSheetId="26" hidden="1">#REF!</definedName>
    <definedName name="찰샇기" localSheetId="44" hidden="1">#REF!</definedName>
    <definedName name="찰샇기" localSheetId="45" hidden="1">#REF!</definedName>
    <definedName name="찰샇기" localSheetId="29" hidden="1">#REF!</definedName>
    <definedName name="찰샇기" localSheetId="42" hidden="1">#REF!</definedName>
    <definedName name="찰샇기" hidden="1">#REF!</definedName>
    <definedName name="찰쌓기깬잡석" localSheetId="14">#REF!</definedName>
    <definedName name="찰쌓기깬잡석" localSheetId="4">#REF!</definedName>
    <definedName name="찰쌓기깬잡석" localSheetId="13">#REF!</definedName>
    <definedName name="찰쌓기깬잡석" localSheetId="34">#REF!</definedName>
    <definedName name="찰쌓기깬잡석" localSheetId="35">#REF!</definedName>
    <definedName name="찰쌓기깬잡석" localSheetId="46">#REF!</definedName>
    <definedName name="찰쌓기깬잡석" localSheetId="40">#REF!</definedName>
    <definedName name="찰쌓기깬잡석" localSheetId="3">#REF!</definedName>
    <definedName name="찰쌓기깬잡석" localSheetId="12">#REF!</definedName>
    <definedName name="찰쌓기깬잡석" localSheetId="15">#REF!</definedName>
    <definedName name="찰쌓기깬잡석" localSheetId="25">#REF!</definedName>
    <definedName name="찰쌓기깬잡석" localSheetId="26">#REF!</definedName>
    <definedName name="찰쌓기깬잡석" localSheetId="44">#REF!</definedName>
    <definedName name="찰쌓기깬잡석" localSheetId="43">#REF!</definedName>
    <definedName name="찰쌓기깬잡석" localSheetId="42">#REF!</definedName>
    <definedName name="찰쌓기깬잡석">#REF!</definedName>
    <definedName name="천안토공_토공_List" localSheetId="4">[13]법면블럭!#REF!</definedName>
    <definedName name="천안토공_토공_List" localSheetId="13">[13]법면블럭!#REF!</definedName>
    <definedName name="천안토공_토공_List" localSheetId="35">#REF!</definedName>
    <definedName name="천안토공_토공_List" localSheetId="46">#REF!</definedName>
    <definedName name="천안토공_토공_List" localSheetId="40">#REF!</definedName>
    <definedName name="천안토공_토공_List" localSheetId="25">#REF!</definedName>
    <definedName name="천안토공_토공_List" localSheetId="26">[14]법면블럭!#REF!</definedName>
    <definedName name="천안토공_토공_List" localSheetId="44">#REF!</definedName>
    <definedName name="천안토공_토공_List" localSheetId="42">#REF!</definedName>
    <definedName name="천안토공_토공_List">#REF!</definedName>
    <definedName name="철근총괄1" localSheetId="38" hidden="1">{#N/A,#N/A,FALSE,"표지목차"}</definedName>
    <definedName name="철근총괄1" localSheetId="14" hidden="1">{#N/A,#N/A,FALSE,"표지목차"}</definedName>
    <definedName name="철근총괄1" localSheetId="4" hidden="1">{#N/A,#N/A,FALSE,"표지목차"}</definedName>
    <definedName name="철근총괄1" localSheetId="13" hidden="1">{#N/A,#N/A,FALSE,"표지목차"}</definedName>
    <definedName name="철근총괄1" localSheetId="28" hidden="1">{#N/A,#N/A,FALSE,"표지목차"}</definedName>
    <definedName name="철근총괄1" localSheetId="34" hidden="1">{#N/A,#N/A,FALSE,"표지목차"}</definedName>
    <definedName name="철근총괄1" localSheetId="35" hidden="1">{#N/A,#N/A,FALSE,"표지목차"}</definedName>
    <definedName name="철근총괄1" localSheetId="25" hidden="1">{#N/A,#N/A,FALSE,"표지목차"}</definedName>
    <definedName name="철근총괄1" localSheetId="41" hidden="1">{#N/A,#N/A,FALSE,"표지목차"}</definedName>
    <definedName name="철근총괄1" localSheetId="26" hidden="1">{#N/A,#N/A,FALSE,"표지목차"}</definedName>
    <definedName name="철근총괄1" localSheetId="45" hidden="1">{#N/A,#N/A,FALSE,"표지목차"}</definedName>
    <definedName name="철근총괄1" localSheetId="50" hidden="1">{#N/A,#N/A,FALSE,"표지목차"}</definedName>
    <definedName name="철근총괄1" localSheetId="29" hidden="1">{#N/A,#N/A,FALSE,"표지목차"}</definedName>
    <definedName name="철근총괄1" localSheetId="42" hidden="1">{#N/A,#N/A,FALSE,"표지목차"}</definedName>
    <definedName name="철근총괄1" hidden="1">{#N/A,#N/A,FALSE,"표지목차"}</definedName>
    <definedName name="철근항복응력" localSheetId="38">'[150]#REF'!$G$144</definedName>
    <definedName name="철근항복응력" localSheetId="28">'[151]#REF'!$G$144</definedName>
    <definedName name="철근항복응력" localSheetId="25">'[150]#REF'!$G$144</definedName>
    <definedName name="철근항복응력" localSheetId="26">'[24]#REF'!$G$144</definedName>
    <definedName name="철근항복응력" localSheetId="2">'[150]#REF'!$G$144</definedName>
    <definedName name="철근항복응력">'[151]#REF'!$G$144</definedName>
    <definedName name="철도__궤도공" localSheetId="14">[71]노임단가!#REF!</definedName>
    <definedName name="철도__궤도공" localSheetId="4">[68]노임단가!#REF!</definedName>
    <definedName name="철도__궤도공" localSheetId="13">[68]노임단가!#REF!</definedName>
    <definedName name="철도__궤도공" localSheetId="28">[71]노임단가!#REF!</definedName>
    <definedName name="철도__궤도공" localSheetId="34">[71]노임단가!#REF!</definedName>
    <definedName name="철도__궤도공" localSheetId="35">[71]노임단가!#REF!</definedName>
    <definedName name="철도__궤도공" localSheetId="46">[71]노임단가!#REF!</definedName>
    <definedName name="철도__궤도공" localSheetId="40">[68]노임단가!#REF!</definedName>
    <definedName name="철도__궤도공" localSheetId="25">[72]노임단가!#REF!</definedName>
    <definedName name="철도__궤도공" localSheetId="26">[73]노임단가!#REF!</definedName>
    <definedName name="철도__궤도공" localSheetId="2">[72]노임단가!#REF!</definedName>
    <definedName name="철도__궤도공" localSheetId="44">[71]노임단가!#REF!</definedName>
    <definedName name="철도__궤도공" localSheetId="45">[71]노임단가!#REF!</definedName>
    <definedName name="철도__궤도공" localSheetId="50">[71]노임단가!#REF!</definedName>
    <definedName name="철도__궤도공" localSheetId="42">[71]노임단가!#REF!</definedName>
    <definedName name="철도__궤도공">[68]노임단가!#REF!</definedName>
    <definedName name="청단풍" localSheetId="14">#REF!</definedName>
    <definedName name="청단풍" localSheetId="4">#REF!</definedName>
    <definedName name="청단풍" localSheetId="13">#REF!</definedName>
    <definedName name="청단풍" localSheetId="28">#REF!</definedName>
    <definedName name="청단풍" localSheetId="34">#REF!</definedName>
    <definedName name="청단풍" localSheetId="35">#REF!</definedName>
    <definedName name="청단풍" localSheetId="46">#REF!</definedName>
    <definedName name="청단풍" localSheetId="40">#REF!</definedName>
    <definedName name="청단풍" localSheetId="25">#REF!</definedName>
    <definedName name="청단풍" localSheetId="26">#REF!</definedName>
    <definedName name="청단풍" localSheetId="44">#REF!</definedName>
    <definedName name="청단풍" localSheetId="50">#REF!</definedName>
    <definedName name="청단풍" localSheetId="42">#REF!</definedName>
    <definedName name="청단풍">#REF!</definedName>
    <definedName name="총계" localSheetId="14">#REF!</definedName>
    <definedName name="총계" localSheetId="4">#REF!</definedName>
    <definedName name="총계" localSheetId="13">#REF!</definedName>
    <definedName name="총계" localSheetId="28">#REF!</definedName>
    <definedName name="총계" localSheetId="34">#REF!</definedName>
    <definedName name="총계" localSheetId="35">#REF!</definedName>
    <definedName name="총계" localSheetId="46">#REF!</definedName>
    <definedName name="총계" localSheetId="40">#REF!</definedName>
    <definedName name="총계" localSheetId="25">#REF!</definedName>
    <definedName name="총계" localSheetId="26">#REF!</definedName>
    <definedName name="총계" localSheetId="44">#REF!</definedName>
    <definedName name="총계" localSheetId="42">#REF!</definedName>
    <definedName name="총계">#REF!</definedName>
    <definedName name="총괄횡배수현황" localSheetId="38">BlankMacro1</definedName>
    <definedName name="총괄횡배수현황" localSheetId="19">BlankMacro1</definedName>
    <definedName name="총괄횡배수현황" localSheetId="20">BlankMacro1</definedName>
    <definedName name="총괄횡배수현황" localSheetId="14">BlankMacro1</definedName>
    <definedName name="총괄횡배수현황" localSheetId="4">BlankMacro1</definedName>
    <definedName name="총괄횡배수현황" localSheetId="13">BlankMacro1</definedName>
    <definedName name="총괄횡배수현황" localSheetId="28">BlankMacro1</definedName>
    <definedName name="총괄횡배수현황" localSheetId="34">BlankMacro1</definedName>
    <definedName name="총괄횡배수현황" localSheetId="35">BlankMacro1</definedName>
    <definedName name="총괄횡배수현황" localSheetId="23">BlankMacro1</definedName>
    <definedName name="총괄횡배수현황" localSheetId="46">BlankMacro1</definedName>
    <definedName name="총괄횡배수현황" localSheetId="40">BlankMacro1</definedName>
    <definedName name="총괄횡배수현황" localSheetId="3">BlankMacro1</definedName>
    <definedName name="총괄횡배수현황" localSheetId="12">BlankMacro1</definedName>
    <definedName name="총괄횡배수현황" localSheetId="15">BlankMacro1</definedName>
    <definedName name="총괄횡배수현황" localSheetId="25">BlankMacro1</definedName>
    <definedName name="총괄횡배수현황" localSheetId="26">BlankMacro1</definedName>
    <definedName name="총괄횡배수현황" localSheetId="2">BlankMacro1</definedName>
    <definedName name="총괄횡배수현황" localSheetId="44">BlankMacro1</definedName>
    <definedName name="총괄횡배수현황" localSheetId="45">BlankMacro1</definedName>
    <definedName name="총괄횡배수현황" localSheetId="50">BlankMacro1</definedName>
    <definedName name="총괄횡배수현황" localSheetId="42">BlankMacro1</definedName>
    <definedName name="총괄횡배수현황">BlankMacro1</definedName>
    <definedName name="총괄횡배수현황1" localSheetId="38">BlankMacro1</definedName>
    <definedName name="총괄횡배수현황1" localSheetId="19">BlankMacro1</definedName>
    <definedName name="총괄횡배수현황1" localSheetId="20">BlankMacro1</definedName>
    <definedName name="총괄횡배수현황1" localSheetId="14">BlankMacro1</definedName>
    <definedName name="총괄횡배수현황1" localSheetId="4">BlankMacro1</definedName>
    <definedName name="총괄횡배수현황1" localSheetId="13">BlankMacro1</definedName>
    <definedName name="총괄횡배수현황1" localSheetId="28">BlankMacro1</definedName>
    <definedName name="총괄횡배수현황1" localSheetId="34">BlankMacro1</definedName>
    <definedName name="총괄횡배수현황1" localSheetId="35">BlankMacro1</definedName>
    <definedName name="총괄횡배수현황1" localSheetId="23">BlankMacro1</definedName>
    <definedName name="총괄횡배수현황1" localSheetId="46">BlankMacro1</definedName>
    <definedName name="총괄횡배수현황1" localSheetId="40">BlankMacro1</definedName>
    <definedName name="총괄횡배수현황1" localSheetId="3">BlankMacro1</definedName>
    <definedName name="총괄횡배수현황1" localSheetId="12">BlankMacro1</definedName>
    <definedName name="총괄횡배수현황1" localSheetId="15">BlankMacro1</definedName>
    <definedName name="총괄횡배수현황1" localSheetId="25">BlankMacro1</definedName>
    <definedName name="총괄횡배수현황1" localSheetId="26">BlankMacro1</definedName>
    <definedName name="총괄횡배수현황1" localSheetId="2">BlankMacro1</definedName>
    <definedName name="총괄횡배수현황1" localSheetId="44">BlankMacro1</definedName>
    <definedName name="총괄횡배수현황1" localSheetId="45">BlankMacro1</definedName>
    <definedName name="총괄횡배수현황1" localSheetId="50">BlankMacro1</definedName>
    <definedName name="총괄횡배수현황1" localSheetId="42">BlankMacro1</definedName>
    <definedName name="총괄횡배수현황1">BlankMacro1</definedName>
    <definedName name="총기" localSheetId="25">[46]포장공!$AY$18</definedName>
    <definedName name="총기" localSheetId="26">[45]포장공!$AY$18</definedName>
    <definedName name="총기" localSheetId="2">[46]포장공!$AY$18</definedName>
    <definedName name="총기" localSheetId="50">[45]포장공!$AY$18</definedName>
    <definedName name="총기" localSheetId="43">[47]포장공!$AY$18</definedName>
    <definedName name="총기">[47]포장공!$AY$18</definedName>
    <definedName name="총노" localSheetId="25">[46]포장공!$AT$38</definedName>
    <definedName name="총노" localSheetId="26">[45]포장공!$AT$38</definedName>
    <definedName name="총노" localSheetId="2">[46]포장공!$AT$38</definedName>
    <definedName name="총노" localSheetId="50">[45]포장공!$AT$38</definedName>
    <definedName name="총노" localSheetId="43">[47]포장공!$AT$38</definedName>
    <definedName name="총노">[47]포장공!$AT$38</definedName>
    <definedName name="총높이" localSheetId="14">'[19]토사(PE)'!#REF!</definedName>
    <definedName name="총높이" localSheetId="4">'[19]토사(PE)'!#REF!</definedName>
    <definedName name="총높이" localSheetId="13">'[19]토사(PE)'!#REF!</definedName>
    <definedName name="총높이" localSheetId="28">'[19]토사(PE)'!#REF!</definedName>
    <definedName name="총높이" localSheetId="34">'[19]토사(PE)'!#REF!</definedName>
    <definedName name="총높이" localSheetId="35">'[19]토사(PE)'!#REF!</definedName>
    <definedName name="총높이" localSheetId="46">'[19]토사(PE)'!#REF!</definedName>
    <definedName name="총높이" localSheetId="40">'[19]토사(PE)'!#REF!</definedName>
    <definedName name="총높이" localSheetId="25">'[81]토사(PE)'!#REF!</definedName>
    <definedName name="총높이" localSheetId="26">'[19]토사(PE)'!#REF!</definedName>
    <definedName name="총높이" localSheetId="2">'[81]토사(PE)'!#REF!</definedName>
    <definedName name="총높이" localSheetId="44">'[19]토사(PE)'!#REF!</definedName>
    <definedName name="총높이" localSheetId="45">'[19]토사(PE)'!#REF!</definedName>
    <definedName name="총높이" localSheetId="50">'[19]토사(PE)'!#REF!</definedName>
    <definedName name="총높이" localSheetId="43">'[19]토사(PE)'!#REF!</definedName>
    <definedName name="총높이" localSheetId="42">'[19]토사(PE)'!#REF!</definedName>
    <definedName name="총높이">'[19]토사(PE)'!#REF!</definedName>
    <definedName name="총동" localSheetId="25">[46]포장공!$AT$33</definedName>
    <definedName name="총동" localSheetId="26">[45]포장공!$AT$33</definedName>
    <definedName name="총동" localSheetId="2">[46]포장공!$AT$33</definedName>
    <definedName name="총동" localSheetId="50">[45]포장공!$AT$33</definedName>
    <definedName name="총동" localSheetId="43">[47]포장공!$AT$33</definedName>
    <definedName name="총동">[47]포장공!$AT$33</definedName>
    <definedName name="총면적" localSheetId="28">[153]편입토지조서!$AB$72</definedName>
    <definedName name="총면적" localSheetId="25">[47]편입토지조서!$AB$72</definedName>
    <definedName name="총면적" localSheetId="26">[153]편입토지조서!$AB$72</definedName>
    <definedName name="총면적" localSheetId="2">[47]편입토지조서!$AB$72</definedName>
    <definedName name="총면적" localSheetId="50">[152]편입토지조서!$AB$72</definedName>
    <definedName name="총면적" localSheetId="43">[24]편입토지조서!$AB$72</definedName>
    <definedName name="총면적" localSheetId="42">[153]편입토지조서!$AB$72</definedName>
    <definedName name="총면적">[24]편입토지조서!$AB$72</definedName>
    <definedName name="총보" localSheetId="28">[22]포장공!$AT$28</definedName>
    <definedName name="총보" localSheetId="25">[46]포장공!$AT$28</definedName>
    <definedName name="총보" localSheetId="26">[22]포장공!$AT$28</definedName>
    <definedName name="총보" localSheetId="2">[46]포장공!$AT$28</definedName>
    <definedName name="총보" localSheetId="50">[45]포장공!$AT$28</definedName>
    <definedName name="총보" localSheetId="43">[47]포장공!$AT$28</definedName>
    <definedName name="총보" localSheetId="42">[22]포장공!$AT$28</definedName>
    <definedName name="총보">[47]포장공!$AT$28</definedName>
    <definedName name="총원가" localSheetId="14">#REF!</definedName>
    <definedName name="총원가" localSheetId="4">#REF!</definedName>
    <definedName name="총원가" localSheetId="13">#REF!</definedName>
    <definedName name="총원가" localSheetId="28">#REF!</definedName>
    <definedName name="총원가" localSheetId="34">#REF!</definedName>
    <definedName name="총원가" localSheetId="35">#REF!</definedName>
    <definedName name="총원가" localSheetId="46">#REF!</definedName>
    <definedName name="총원가" localSheetId="40">#REF!</definedName>
    <definedName name="총원가" localSheetId="25">#REF!</definedName>
    <definedName name="총원가" localSheetId="26">#REF!</definedName>
    <definedName name="총원가" localSheetId="44">#REF!</definedName>
    <definedName name="총원가" localSheetId="50">#REF!</definedName>
    <definedName name="총원가" localSheetId="42">#REF!</definedName>
    <definedName name="총원가">#REF!</definedName>
    <definedName name="총이윤" localSheetId="14">#REF!</definedName>
    <definedName name="총이윤" localSheetId="4">#REF!</definedName>
    <definedName name="총이윤" localSheetId="13">#REF!</definedName>
    <definedName name="총이윤" localSheetId="28">#REF!</definedName>
    <definedName name="총이윤" localSheetId="34">#REF!</definedName>
    <definedName name="총이윤" localSheetId="35">#REF!</definedName>
    <definedName name="총이윤" localSheetId="46">#REF!</definedName>
    <definedName name="총이윤" localSheetId="40">#REF!</definedName>
    <definedName name="총이윤" localSheetId="25">#REF!</definedName>
    <definedName name="총이윤" localSheetId="26">#REF!</definedName>
    <definedName name="총이윤" localSheetId="44">#REF!</definedName>
    <definedName name="총이윤" localSheetId="43">#REF!</definedName>
    <definedName name="총이윤" localSheetId="42">#REF!</definedName>
    <definedName name="총이윤">#REF!</definedName>
    <definedName name="총택" localSheetId="25">[46]포장공!$AY$13</definedName>
    <definedName name="총택" localSheetId="26">[45]포장공!$AY$13</definedName>
    <definedName name="총택" localSheetId="2">[46]포장공!$AY$13</definedName>
    <definedName name="총택" localSheetId="50">[45]포장공!$AY$13</definedName>
    <definedName name="총택" localSheetId="43">[47]포장공!$AY$13</definedName>
    <definedName name="총택">[47]포장공!$AY$13</definedName>
    <definedName name="총폭" localSheetId="14">#REF!</definedName>
    <definedName name="총폭" localSheetId="4">#REF!</definedName>
    <definedName name="총폭" localSheetId="13">#REF!</definedName>
    <definedName name="총폭" localSheetId="35">#REF!</definedName>
    <definedName name="총폭" localSheetId="46">#REF!</definedName>
    <definedName name="총폭" localSheetId="40">#REF!</definedName>
    <definedName name="총폭" localSheetId="3">#REF!</definedName>
    <definedName name="총폭" localSheetId="12">#REF!</definedName>
    <definedName name="총폭" localSheetId="15">#REF!</definedName>
    <definedName name="총폭" localSheetId="25">#REF!</definedName>
    <definedName name="총폭" localSheetId="26">#REF!</definedName>
    <definedName name="총폭" localSheetId="44">#REF!</definedName>
    <definedName name="총폭" localSheetId="50">#REF!</definedName>
    <definedName name="총폭" localSheetId="43">#REF!</definedName>
    <definedName name="총폭" localSheetId="42">#REF!</definedName>
    <definedName name="총폭">#REF!</definedName>
    <definedName name="총표" localSheetId="25">[46]포장공!$AY$8</definedName>
    <definedName name="총표" localSheetId="26">[45]포장공!$AY$8</definedName>
    <definedName name="총표" localSheetId="2">[46]포장공!$AY$8</definedName>
    <definedName name="총표" localSheetId="50">[45]포장공!$AY$8</definedName>
    <definedName name="총표" localSheetId="43">[47]포장공!$AY$8</definedName>
    <definedName name="총표">[47]포장공!$AY$8</definedName>
    <definedName name="총프" localSheetId="25">[46]포장공!$AY$23</definedName>
    <definedName name="총프" localSheetId="26">[22]포장공!$AY$23</definedName>
    <definedName name="총프" localSheetId="2">[46]포장공!$AY$23</definedName>
    <definedName name="총프" localSheetId="50">[45]포장공!$AY$23</definedName>
    <definedName name="총프" localSheetId="43">[47]포장공!$AY$23</definedName>
    <definedName name="총프">[47]포장공!$AY$23</definedName>
    <definedName name="총프모" localSheetId="28">[22]포장공!$AV$43</definedName>
    <definedName name="총프모" localSheetId="25">[46]포장공!$AV$43</definedName>
    <definedName name="총프모" localSheetId="26">[22]포장공!$AV$43</definedName>
    <definedName name="총프모" localSheetId="2">[46]포장공!$AV$43</definedName>
    <definedName name="총프모" localSheetId="50">[45]포장공!$AV$43</definedName>
    <definedName name="총프모" localSheetId="43">[47]포장공!$AV$43</definedName>
    <definedName name="총프모" localSheetId="42">[22]포장공!$AV$43</definedName>
    <definedName name="총프모">[47]포장공!$AV$43</definedName>
    <definedName name="취소" localSheetId="38">BlankMacro1</definedName>
    <definedName name="취소" localSheetId="19">BlankMacro1</definedName>
    <definedName name="취소" localSheetId="20">BlankMacro1</definedName>
    <definedName name="취소" localSheetId="14">BlankMacro1</definedName>
    <definedName name="취소" localSheetId="4">BlankMacro1</definedName>
    <definedName name="취소" localSheetId="13">BlankMacro1</definedName>
    <definedName name="취소" localSheetId="28">BlankMacro1</definedName>
    <definedName name="취소" localSheetId="34">BlankMacro1</definedName>
    <definedName name="취소" localSheetId="35">BlankMacro1</definedName>
    <definedName name="취소" localSheetId="23">BlankMacro1</definedName>
    <definedName name="취소" localSheetId="46">BlankMacro1</definedName>
    <definedName name="취소" localSheetId="40">BlankMacro1</definedName>
    <definedName name="취소" localSheetId="3">BlankMacro1</definedName>
    <definedName name="취소" localSheetId="12">BlankMacro1</definedName>
    <definedName name="취소" localSheetId="15">BlankMacro1</definedName>
    <definedName name="취소" localSheetId="25">BlankMacro1</definedName>
    <definedName name="취소" localSheetId="26">BlankMacro1</definedName>
    <definedName name="취소" localSheetId="2">BlankMacro1</definedName>
    <definedName name="취소" localSheetId="44">BlankMacro1</definedName>
    <definedName name="취소" localSheetId="45">BlankMacro1</definedName>
    <definedName name="취소" localSheetId="50">BlankMacro1</definedName>
    <definedName name="취소" localSheetId="42">BlankMacro1</definedName>
    <definedName name="취소">BlankMacro1</definedName>
    <definedName name="측점별배수관수량산출" localSheetId="38">[158]부대단위수량!$A$2</definedName>
    <definedName name="측점별배수관수량산출" localSheetId="28">[62]부대단위수량!$A$2</definedName>
    <definedName name="측점별배수관수량산출" localSheetId="25">[159]부대단위수량!$A$2</definedName>
    <definedName name="측점별배수관수량산출" localSheetId="2">[158]부대단위수량!$A$2</definedName>
    <definedName name="측점별배수관수량산출" localSheetId="0">[158]부대단위수량!$A$2</definedName>
    <definedName name="측점별배수관수량산출">[62]부대단위수량!$A$2</definedName>
    <definedName name="ㅋ" localSheetId="38" hidden="1">{#N/A,#N/A,FALSE,"조골재"}</definedName>
    <definedName name="ㅋ" localSheetId="14" hidden="1">{#N/A,#N/A,FALSE,"조골재"}</definedName>
    <definedName name="ㅋ" localSheetId="4" hidden="1">{#N/A,#N/A,FALSE,"조골재"}</definedName>
    <definedName name="ㅋ" localSheetId="13" hidden="1">{#N/A,#N/A,FALSE,"조골재"}</definedName>
    <definedName name="ㅋ" localSheetId="28" hidden="1">{#N/A,#N/A,FALSE,"조골재"}</definedName>
    <definedName name="ㅋ" localSheetId="34" hidden="1">{#N/A,#N/A,FALSE,"조골재"}</definedName>
    <definedName name="ㅋ" localSheetId="35" hidden="1">{#N/A,#N/A,FALSE,"조골재"}</definedName>
    <definedName name="ㅋ" localSheetId="25" hidden="1">{#N/A,#N/A,FALSE,"조골재"}</definedName>
    <definedName name="ㅋ" localSheetId="41" hidden="1">{#N/A,#N/A,FALSE,"조골재"}</definedName>
    <definedName name="ㅋ" localSheetId="26" hidden="1">{#N/A,#N/A,FALSE,"조골재"}</definedName>
    <definedName name="ㅋ" localSheetId="45" hidden="1">{#N/A,#N/A,FALSE,"조골재"}</definedName>
    <definedName name="ㅋ" localSheetId="50" hidden="1">{#N/A,#N/A,FALSE,"조골재"}</definedName>
    <definedName name="ㅋ" localSheetId="29" hidden="1">{#N/A,#N/A,FALSE,"조골재"}</definedName>
    <definedName name="ㅋ" localSheetId="42" hidden="1">{#N/A,#N/A,FALSE,"조골재"}</definedName>
    <definedName name="ㅋ" hidden="1">{#N/A,#N/A,FALSE,"조골재"}</definedName>
    <definedName name="ㅋㅋ" localSheetId="38" hidden="1">{#N/A,#N/A,FALSE,"단가표지"}</definedName>
    <definedName name="ㅋㅋ" localSheetId="14" hidden="1">{#N/A,#N/A,FALSE,"단가표지"}</definedName>
    <definedName name="ㅋㅋ" localSheetId="4" hidden="1">{#N/A,#N/A,FALSE,"단가표지"}</definedName>
    <definedName name="ㅋㅋ" localSheetId="13" hidden="1">{#N/A,#N/A,FALSE,"단가표지"}</definedName>
    <definedName name="ㅋㅋ" localSheetId="28" hidden="1">{#N/A,#N/A,FALSE,"단가표지"}</definedName>
    <definedName name="ㅋㅋ" localSheetId="34" hidden="1">{#N/A,#N/A,FALSE,"단가표지"}</definedName>
    <definedName name="ㅋㅋ" localSheetId="35" hidden="1">{#N/A,#N/A,FALSE,"단가표지"}</definedName>
    <definedName name="ㅋㅋ" localSheetId="25" hidden="1">{#N/A,#N/A,FALSE,"단가표지"}</definedName>
    <definedName name="ㅋㅋ" localSheetId="41" hidden="1">{#N/A,#N/A,FALSE,"단가표지"}</definedName>
    <definedName name="ㅋㅋ" localSheetId="26" hidden="1">{#N/A,#N/A,FALSE,"단가표지"}</definedName>
    <definedName name="ㅋㅋ" localSheetId="45" hidden="1">{#N/A,#N/A,FALSE,"단가표지"}</definedName>
    <definedName name="ㅋㅋ" localSheetId="50" hidden="1">{#N/A,#N/A,FALSE,"단가표지"}</definedName>
    <definedName name="ㅋㅋ" localSheetId="29" hidden="1">{#N/A,#N/A,FALSE,"단가표지"}</definedName>
    <definedName name="ㅋㅋ" localSheetId="42" hidden="1">{#N/A,#N/A,FALSE,"단가표지"}</definedName>
    <definedName name="ㅋㅋ" hidden="1">{#N/A,#N/A,FALSE,"단가표지"}</definedName>
    <definedName name="ㅋㅋㅋ" localSheetId="14" hidden="1">#REF!</definedName>
    <definedName name="ㅋㅋㅋ" localSheetId="4" hidden="1">#REF!</definedName>
    <definedName name="ㅋㅋㅋ" localSheetId="13" hidden="1">#REF!</definedName>
    <definedName name="ㅋㅋㅋ" localSheetId="28" hidden="1">#REF!</definedName>
    <definedName name="ㅋㅋㅋ" localSheetId="34" hidden="1">#REF!</definedName>
    <definedName name="ㅋㅋㅋ" localSheetId="35" hidden="1">#REF!</definedName>
    <definedName name="ㅋㅋㅋ" localSheetId="46" hidden="1">#REF!</definedName>
    <definedName name="ㅋㅋㅋ" localSheetId="40" hidden="1">#REF!</definedName>
    <definedName name="ㅋㅋㅋ" localSheetId="25" hidden="1">#REF!</definedName>
    <definedName name="ㅋㅋㅋ" localSheetId="41" hidden="1">#REF!</definedName>
    <definedName name="ㅋㅋㅋ" localSheetId="26" hidden="1">#REF!</definedName>
    <definedName name="ㅋㅋㅋ" localSheetId="44" hidden="1">#REF!</definedName>
    <definedName name="ㅋㅋㅋ" localSheetId="45" hidden="1">#REF!</definedName>
    <definedName name="ㅋㅋㅋ" localSheetId="29" hidden="1">#REF!</definedName>
    <definedName name="ㅋㅋㅋ" localSheetId="42" hidden="1">#REF!</definedName>
    <definedName name="ㅋㅋㅋ" hidden="1">#REF!</definedName>
    <definedName name="ㅋㅋㅋㅋ" localSheetId="38" hidden="1">{#N/A,#N/A,FALSE,"조골재"}</definedName>
    <definedName name="ㅋㅋㅋㅋ" localSheetId="14" hidden="1">{#N/A,#N/A,FALSE,"조골재"}</definedName>
    <definedName name="ㅋㅋㅋㅋ" localSheetId="4" hidden="1">{#N/A,#N/A,FALSE,"조골재"}</definedName>
    <definedName name="ㅋㅋㅋㅋ" localSheetId="13" hidden="1">{#N/A,#N/A,FALSE,"조골재"}</definedName>
    <definedName name="ㅋㅋㅋㅋ" localSheetId="28" hidden="1">{#N/A,#N/A,FALSE,"조골재"}</definedName>
    <definedName name="ㅋㅋㅋㅋ" localSheetId="34" hidden="1">{#N/A,#N/A,FALSE,"조골재"}</definedName>
    <definedName name="ㅋㅋㅋㅋ" localSheetId="35" hidden="1">{#N/A,#N/A,FALSE,"조골재"}</definedName>
    <definedName name="ㅋㅋㅋㅋ" localSheetId="25" hidden="1">{#N/A,#N/A,FALSE,"조골재"}</definedName>
    <definedName name="ㅋㅋㅋㅋ" localSheetId="41" hidden="1">{#N/A,#N/A,FALSE,"조골재"}</definedName>
    <definedName name="ㅋㅋㅋㅋ" localSheetId="26" hidden="1">{#N/A,#N/A,FALSE,"조골재"}</definedName>
    <definedName name="ㅋㅋㅋㅋ" localSheetId="45" hidden="1">{#N/A,#N/A,FALSE,"조골재"}</definedName>
    <definedName name="ㅋㅋㅋㅋ" localSheetId="50" hidden="1">{#N/A,#N/A,FALSE,"조골재"}</definedName>
    <definedName name="ㅋㅋㅋㅋ" localSheetId="29" hidden="1">{#N/A,#N/A,FALSE,"조골재"}</definedName>
    <definedName name="ㅋㅋㅋㅋ" localSheetId="42" hidden="1">{#N/A,#N/A,FALSE,"조골재"}</definedName>
    <definedName name="ㅋㅋㅋㅋ" hidden="1">{#N/A,#N/A,FALSE,"조골재"}</definedName>
    <definedName name="ㅋㅋㅋㅋㅋㅋ" localSheetId="38" hidden="1">{#N/A,#N/A,FALSE,"골재소요량";#N/A,#N/A,FALSE,"골재소요량"}</definedName>
    <definedName name="ㅋㅋㅋㅋㅋㅋ" localSheetId="14" hidden="1">{#N/A,#N/A,FALSE,"골재소요량";#N/A,#N/A,FALSE,"골재소요량"}</definedName>
    <definedName name="ㅋㅋㅋㅋㅋㅋ" localSheetId="4" hidden="1">{#N/A,#N/A,FALSE,"골재소요량";#N/A,#N/A,FALSE,"골재소요량"}</definedName>
    <definedName name="ㅋㅋㅋㅋㅋㅋ" localSheetId="13" hidden="1">{#N/A,#N/A,FALSE,"골재소요량";#N/A,#N/A,FALSE,"골재소요량"}</definedName>
    <definedName name="ㅋㅋㅋㅋㅋㅋ" localSheetId="28" hidden="1">{#N/A,#N/A,FALSE,"골재소요량";#N/A,#N/A,FALSE,"골재소요량"}</definedName>
    <definedName name="ㅋㅋㅋㅋㅋㅋ" localSheetId="34" hidden="1">{#N/A,#N/A,FALSE,"골재소요량";#N/A,#N/A,FALSE,"골재소요량"}</definedName>
    <definedName name="ㅋㅋㅋㅋㅋㅋ" localSheetId="35" hidden="1">{#N/A,#N/A,FALSE,"골재소요량";#N/A,#N/A,FALSE,"골재소요량"}</definedName>
    <definedName name="ㅋㅋㅋㅋㅋㅋ" localSheetId="25" hidden="1">{#N/A,#N/A,FALSE,"골재소요량";#N/A,#N/A,FALSE,"골재소요량"}</definedName>
    <definedName name="ㅋㅋㅋㅋㅋㅋ" localSheetId="41" hidden="1">{#N/A,#N/A,FALSE,"골재소요량";#N/A,#N/A,FALSE,"골재소요량"}</definedName>
    <definedName name="ㅋㅋㅋㅋㅋㅋ" localSheetId="26" hidden="1">{#N/A,#N/A,FALSE,"골재소요량";#N/A,#N/A,FALSE,"골재소요량"}</definedName>
    <definedName name="ㅋㅋㅋㅋㅋㅋ" localSheetId="45" hidden="1">{#N/A,#N/A,FALSE,"골재소요량";#N/A,#N/A,FALSE,"골재소요량"}</definedName>
    <definedName name="ㅋㅋㅋㅋㅋㅋ" localSheetId="50" hidden="1">{#N/A,#N/A,FALSE,"골재소요량";#N/A,#N/A,FALSE,"골재소요량"}</definedName>
    <definedName name="ㅋㅋㅋㅋㅋㅋ" localSheetId="29" hidden="1">{#N/A,#N/A,FALSE,"골재소요량";#N/A,#N/A,FALSE,"골재소요량"}</definedName>
    <definedName name="ㅋㅋㅋㅋㅋㅋ" localSheetId="42" hidden="1">{#N/A,#N/A,FALSE,"골재소요량";#N/A,#N/A,FALSE,"골재소요량"}</definedName>
    <definedName name="ㅋㅋㅋㅋㅋㅋ" hidden="1">{#N/A,#N/A,FALSE,"골재소요량";#N/A,#N/A,FALSE,"골재소요량"}</definedName>
    <definedName name="ㅋㅌ1" localSheetId="14">#REF!</definedName>
    <definedName name="ㅋㅌ1" localSheetId="4">#REF!</definedName>
    <definedName name="ㅋㅌ1" localSheetId="13">#REF!</definedName>
    <definedName name="ㅋㅌ1" localSheetId="34">#REF!</definedName>
    <definedName name="ㅋㅌ1" localSheetId="35">#REF!</definedName>
    <definedName name="ㅋㅌ1" localSheetId="46">#REF!</definedName>
    <definedName name="ㅋㅌ1" localSheetId="40">#REF!</definedName>
    <definedName name="ㅋㅌ1" localSheetId="25">#REF!</definedName>
    <definedName name="ㅋㅌ1" localSheetId="26">#REF!</definedName>
    <definedName name="ㅋㅌ1" localSheetId="44">#REF!</definedName>
    <definedName name="ㅋㅌ1" localSheetId="50">#REF!</definedName>
    <definedName name="ㅋㅌ1" localSheetId="43">#REF!</definedName>
    <definedName name="ㅋㅌ1" localSheetId="42">#REF!</definedName>
    <definedName name="ㅋㅌ1">#REF!</definedName>
    <definedName name="콘기슭" localSheetId="14">#REF!</definedName>
    <definedName name="콘기슭" localSheetId="4">#REF!</definedName>
    <definedName name="콘기슭" localSheetId="13">#REF!</definedName>
    <definedName name="콘기슭" localSheetId="35">#REF!</definedName>
    <definedName name="콘기슭" localSheetId="46">#REF!</definedName>
    <definedName name="콘기슭" localSheetId="40">#REF!</definedName>
    <definedName name="콘기슭" localSheetId="3">#REF!</definedName>
    <definedName name="콘기슭" localSheetId="12">#REF!</definedName>
    <definedName name="콘기슭" localSheetId="15">#REF!</definedName>
    <definedName name="콘기슭" localSheetId="25">#REF!</definedName>
    <definedName name="콘기슭" localSheetId="26">#REF!</definedName>
    <definedName name="콘기슭" localSheetId="44">#REF!</definedName>
    <definedName name="콘기슭" localSheetId="50">#REF!</definedName>
    <definedName name="콘기슭" localSheetId="43">#REF!</definedName>
    <definedName name="콘기슭" localSheetId="42">#REF!</definedName>
    <definedName name="콘기슭">#REF!</definedName>
    <definedName name="콘바닥" localSheetId="14">#REF!</definedName>
    <definedName name="콘바닥" localSheetId="4">#REF!</definedName>
    <definedName name="콘바닥" localSheetId="13">#REF!</definedName>
    <definedName name="콘바닥" localSheetId="34">#REF!</definedName>
    <definedName name="콘바닥" localSheetId="35">#REF!</definedName>
    <definedName name="콘바닥" localSheetId="46">#REF!</definedName>
    <definedName name="콘바닥" localSheetId="40">#REF!</definedName>
    <definedName name="콘바닥" localSheetId="3">#REF!</definedName>
    <definedName name="콘바닥" localSheetId="12">#REF!</definedName>
    <definedName name="콘바닥" localSheetId="15">#REF!</definedName>
    <definedName name="콘바닥" localSheetId="25">#REF!</definedName>
    <definedName name="콘바닥" localSheetId="26">#REF!</definedName>
    <definedName name="콘바닥" localSheetId="44">#REF!</definedName>
    <definedName name="콘바닥" localSheetId="43">#REF!</definedName>
    <definedName name="콘바닥" localSheetId="42">#REF!</definedName>
    <definedName name="콘바닥">#REF!</definedName>
    <definedName name="콘바닥2" localSheetId="38">BlankMacro1</definedName>
    <definedName name="콘바닥2" localSheetId="19">BlankMacro1</definedName>
    <definedName name="콘바닥2" localSheetId="20">BlankMacro1</definedName>
    <definedName name="콘바닥2" localSheetId="14">BlankMacro1</definedName>
    <definedName name="콘바닥2" localSheetId="4">BlankMacro1</definedName>
    <definedName name="콘바닥2" localSheetId="13">BlankMacro1</definedName>
    <definedName name="콘바닥2" localSheetId="28">BlankMacro1</definedName>
    <definedName name="콘바닥2" localSheetId="34">BlankMacro1</definedName>
    <definedName name="콘바닥2" localSheetId="35">BlankMacro1</definedName>
    <definedName name="콘바닥2" localSheetId="23">BlankMacro1</definedName>
    <definedName name="콘바닥2" localSheetId="46">BlankMacro1</definedName>
    <definedName name="콘바닥2" localSheetId="40">BlankMacro1</definedName>
    <definedName name="콘바닥2" localSheetId="3">BlankMacro1</definedName>
    <definedName name="콘바닥2" localSheetId="12">BlankMacro1</definedName>
    <definedName name="콘바닥2" localSheetId="15">BlankMacro1</definedName>
    <definedName name="콘바닥2" localSheetId="25">BlankMacro1</definedName>
    <definedName name="콘바닥2" localSheetId="26">BlankMacro1</definedName>
    <definedName name="콘바닥2" localSheetId="2">BlankMacro1</definedName>
    <definedName name="콘바닥2" localSheetId="44">BlankMacro1</definedName>
    <definedName name="콘바닥2" localSheetId="45">BlankMacro1</definedName>
    <definedName name="콘바닥2" localSheetId="50">BlankMacro1</definedName>
    <definedName name="콘바닥2" localSheetId="42">BlankMacro1</definedName>
    <definedName name="콘바닥2">BlankMacro1</definedName>
    <definedName name="콘바닥막이">#N/A</definedName>
    <definedName name="콘사방댐" localSheetId="14">#REF!</definedName>
    <definedName name="콘사방댐" localSheetId="4">#REF!</definedName>
    <definedName name="콘사방댐" localSheetId="13">#REF!</definedName>
    <definedName name="콘사방댐" localSheetId="28">#REF!</definedName>
    <definedName name="콘사방댐" localSheetId="34">#REF!</definedName>
    <definedName name="콘사방댐" localSheetId="35">#REF!</definedName>
    <definedName name="콘사방댐" localSheetId="46">#REF!</definedName>
    <definedName name="콘사방댐" localSheetId="40">#REF!</definedName>
    <definedName name="콘사방댐" localSheetId="25">#REF!</definedName>
    <definedName name="콘사방댐" localSheetId="26">#REF!</definedName>
    <definedName name="콘사방댐" localSheetId="44">#REF!</definedName>
    <definedName name="콘사방댐" localSheetId="50">#REF!</definedName>
    <definedName name="콘사방댐" localSheetId="43">#REF!</definedName>
    <definedName name="콘사방댐" localSheetId="42">#REF!</definedName>
    <definedName name="콘사방댐">#REF!</definedName>
    <definedName name="콘크" localSheetId="38">[62]바닥막이1.5!$AD$281</definedName>
    <definedName name="콘크" localSheetId="28">[156]바닥막이1.5!$AD$281</definedName>
    <definedName name="콘크" localSheetId="25">[160]바닥막이1.5!$AD$281</definedName>
    <definedName name="콘크" localSheetId="26">[161]바닥막이1.5!$AD$281</definedName>
    <definedName name="콘크" localSheetId="2">[62]바닥막이1.5!$AD$281</definedName>
    <definedName name="콘크" localSheetId="0">[62]바닥막이1.5!$AD$281</definedName>
    <definedName name="콘크">[156]바닥막이1.5!$AD$281</definedName>
    <definedName name="콘크낮바" localSheetId="14">#REF!</definedName>
    <definedName name="콘크낮바" localSheetId="4">#REF!</definedName>
    <definedName name="콘크낮바" localSheetId="13">#REF!</definedName>
    <definedName name="콘크낮바" localSheetId="34">#REF!</definedName>
    <definedName name="콘크낮바" localSheetId="35">#REF!</definedName>
    <definedName name="콘크낮바" localSheetId="46">#REF!</definedName>
    <definedName name="콘크낮바" localSheetId="40">#REF!</definedName>
    <definedName name="콘크낮바" localSheetId="3">#REF!</definedName>
    <definedName name="콘크낮바" localSheetId="12">#REF!</definedName>
    <definedName name="콘크낮바" localSheetId="15">#REF!</definedName>
    <definedName name="콘크낮바" localSheetId="25">#REF!</definedName>
    <definedName name="콘크낮바" localSheetId="26">#REF!</definedName>
    <definedName name="콘크낮바" localSheetId="44">#REF!</definedName>
    <definedName name="콘크낮바" localSheetId="50">#REF!</definedName>
    <definedName name="콘크낮바" localSheetId="43">#REF!</definedName>
    <definedName name="콘크낮바" localSheetId="42">#REF!</definedName>
    <definedName name="콘크낮바">#REF!</definedName>
    <definedName name="콘크리트" localSheetId="14">[9]수로단위수량!#REF!</definedName>
    <definedName name="콘크리트" localSheetId="4">[9]수로단위수량!#REF!</definedName>
    <definedName name="콘크리트" localSheetId="13">[9]수로단위수량!#REF!</definedName>
    <definedName name="콘크리트" localSheetId="28">[9]수로단위수량!#REF!</definedName>
    <definedName name="콘크리트" localSheetId="34">[9]수로단위수량!#REF!</definedName>
    <definedName name="콘크리트" localSheetId="35">[9]수로단위수량!#REF!</definedName>
    <definedName name="콘크리트" localSheetId="46">[9]수로단위수량!#REF!</definedName>
    <definedName name="콘크리트" localSheetId="40">[9]수로단위수량!#REF!</definedName>
    <definedName name="콘크리트" localSheetId="25">[10]수로단위수량!#REF!</definedName>
    <definedName name="콘크리트" localSheetId="26">[9]수로단위수량!#REF!</definedName>
    <definedName name="콘크리트" localSheetId="2">[10]수로단위수량!#REF!</definedName>
    <definedName name="콘크리트" localSheetId="44">[9]수로단위수량!#REF!</definedName>
    <definedName name="콘크리트" localSheetId="45">[9]수로단위수량!#REF!</definedName>
    <definedName name="콘크리트" localSheetId="50">[9]수로단위수량!#REF!</definedName>
    <definedName name="콘크리트" localSheetId="42">[9]수로단위수량!#REF!</definedName>
    <definedName name="콘크리트">[9]수로단위수량!#REF!</definedName>
    <definedName name="콘크리트1" localSheetId="30" hidden="1">#REF!</definedName>
    <definedName name="콘크리트1" localSheetId="38" hidden="1">#REF!</definedName>
    <definedName name="콘크리트1" localSheetId="14" hidden="1">#REF!</definedName>
    <definedName name="콘크리트1" localSheetId="48" hidden="1">#REF!</definedName>
    <definedName name="콘크리트1" localSheetId="4" hidden="1">#REF!</definedName>
    <definedName name="콘크리트1" localSheetId="13" hidden="1">#REF!</definedName>
    <definedName name="콘크리트1" localSheetId="33" hidden="1">#REF!</definedName>
    <definedName name="콘크리트1" localSheetId="37" hidden="1">#REF!</definedName>
    <definedName name="콘크리트1" localSheetId="36" hidden="1">#REF!</definedName>
    <definedName name="콘크리트1" localSheetId="34" hidden="1">#REF!</definedName>
    <definedName name="콘크리트1" localSheetId="35" hidden="1">#REF!</definedName>
    <definedName name="콘크리트1" localSheetId="51" hidden="1">#REF!</definedName>
    <definedName name="콘크리트1" localSheetId="46" hidden="1">#REF!</definedName>
    <definedName name="콘크리트1" localSheetId="40" hidden="1">#REF!</definedName>
    <definedName name="콘크리트1" localSheetId="32" hidden="1">#REF!</definedName>
    <definedName name="콘크리트1" localSheetId="3" hidden="1">#REF!</definedName>
    <definedName name="콘크리트1" localSheetId="12" hidden="1">#REF!</definedName>
    <definedName name="콘크리트1" localSheetId="15" hidden="1">#REF!</definedName>
    <definedName name="콘크리트1" localSheetId="25" hidden="1">#REF!</definedName>
    <definedName name="콘크리트1" localSheetId="41" hidden="1">#REF!</definedName>
    <definedName name="콘크리트1" localSheetId="26" hidden="1">#REF!</definedName>
    <definedName name="콘크리트1" localSheetId="49" hidden="1">#REF!</definedName>
    <definedName name="콘크리트1" localSheetId="44" hidden="1">#REF!</definedName>
    <definedName name="콘크리트1" localSheetId="45" hidden="1">#REF!</definedName>
    <definedName name="콘크리트1" localSheetId="50" hidden="1">#REF!</definedName>
    <definedName name="콘크리트1" localSheetId="52" hidden="1">#REF!</definedName>
    <definedName name="콘크리트1" localSheetId="43" hidden="1">#REF!</definedName>
    <definedName name="콘크리트1" localSheetId="29" hidden="1">#REF!</definedName>
    <definedName name="콘크리트1" localSheetId="42" hidden="1">#REF!</definedName>
    <definedName name="콘크리트1" localSheetId="9" hidden="1">#REF!</definedName>
    <definedName name="콘크리트1" localSheetId="10" hidden="1">#REF!</definedName>
    <definedName name="콘크리트1" localSheetId="27" hidden="1">#REF!</definedName>
    <definedName name="콘크리트1" hidden="1">#REF!</definedName>
    <definedName name="콘크리트2" localSheetId="30" hidden="1">#REF!</definedName>
    <definedName name="콘크리트2" localSheetId="38" hidden="1">#REF!</definedName>
    <definedName name="콘크리트2" localSheetId="14" hidden="1">#REF!</definedName>
    <definedName name="콘크리트2" localSheetId="48" hidden="1">#REF!</definedName>
    <definedName name="콘크리트2" localSheetId="4" hidden="1">#REF!</definedName>
    <definedName name="콘크리트2" localSheetId="13" hidden="1">#REF!</definedName>
    <definedName name="콘크리트2" localSheetId="33" hidden="1">#REF!</definedName>
    <definedName name="콘크리트2" localSheetId="37" hidden="1">#REF!</definedName>
    <definedName name="콘크리트2" localSheetId="36" hidden="1">#REF!</definedName>
    <definedName name="콘크리트2" localSheetId="34" hidden="1">#REF!</definedName>
    <definedName name="콘크리트2" localSheetId="35" hidden="1">#REF!</definedName>
    <definedName name="콘크리트2" localSheetId="51" hidden="1">#REF!</definedName>
    <definedName name="콘크리트2" localSheetId="46" hidden="1">#REF!</definedName>
    <definedName name="콘크리트2" localSheetId="40" hidden="1">#REF!</definedName>
    <definedName name="콘크리트2" localSheetId="32" hidden="1">#REF!</definedName>
    <definedName name="콘크리트2" localSheetId="3" hidden="1">#REF!</definedName>
    <definedName name="콘크리트2" localSheetId="12" hidden="1">#REF!</definedName>
    <definedName name="콘크리트2" localSheetId="15" hidden="1">#REF!</definedName>
    <definedName name="콘크리트2" localSheetId="25" hidden="1">#REF!</definedName>
    <definedName name="콘크리트2" localSheetId="41" hidden="1">#REF!</definedName>
    <definedName name="콘크리트2" localSheetId="26" hidden="1">#REF!</definedName>
    <definedName name="콘크리트2" localSheetId="49" hidden="1">#REF!</definedName>
    <definedName name="콘크리트2" localSheetId="44" hidden="1">#REF!</definedName>
    <definedName name="콘크리트2" localSheetId="45" hidden="1">#REF!</definedName>
    <definedName name="콘크리트2" localSheetId="50" hidden="1">#REF!</definedName>
    <definedName name="콘크리트2" localSheetId="7" hidden="1">#REF!</definedName>
    <definedName name="콘크리트2" localSheetId="52" hidden="1">#REF!</definedName>
    <definedName name="콘크리트2" localSheetId="43" hidden="1">#REF!</definedName>
    <definedName name="콘크리트2" localSheetId="29" hidden="1">#REF!</definedName>
    <definedName name="콘크리트2" localSheetId="42" hidden="1">#REF!</definedName>
    <definedName name="콘크리트2" localSheetId="9" hidden="1">#REF!</definedName>
    <definedName name="콘크리트2" localSheetId="10" hidden="1">#REF!</definedName>
    <definedName name="콘크리트2" localSheetId="27" hidden="1">#REF!</definedName>
    <definedName name="콘크리트2" hidden="1">#REF!</definedName>
    <definedName name="콘크리트공_광의" localSheetId="14">[71]노임단가!#REF!</definedName>
    <definedName name="콘크리트공_광의" localSheetId="4">[68]노임단가!#REF!</definedName>
    <definedName name="콘크리트공_광의" localSheetId="13">[68]노임단가!#REF!</definedName>
    <definedName name="콘크리트공_광의" localSheetId="28">[71]노임단가!#REF!</definedName>
    <definedName name="콘크리트공_광의" localSheetId="34">[71]노임단가!#REF!</definedName>
    <definedName name="콘크리트공_광의" localSheetId="35">[71]노임단가!#REF!</definedName>
    <definedName name="콘크리트공_광의" localSheetId="46">[71]노임단가!#REF!</definedName>
    <definedName name="콘크리트공_광의" localSheetId="40">[68]노임단가!#REF!</definedName>
    <definedName name="콘크리트공_광의" localSheetId="25">[72]노임단가!#REF!</definedName>
    <definedName name="콘크리트공_광의" localSheetId="26">[73]노임단가!#REF!</definedName>
    <definedName name="콘크리트공_광의" localSheetId="2">[72]노임단가!#REF!</definedName>
    <definedName name="콘크리트공_광의" localSheetId="44">[71]노임단가!#REF!</definedName>
    <definedName name="콘크리트공_광의" localSheetId="45">[71]노임단가!#REF!</definedName>
    <definedName name="콘크리트공_광의" localSheetId="50">[71]노임단가!#REF!</definedName>
    <definedName name="콘크리트공_광의" localSheetId="42">[71]노임단가!#REF!</definedName>
    <definedName name="콘크리트공_광의">[68]노임단가!#REF!</definedName>
    <definedName name="콘크리트공칭강도" localSheetId="38">'[150]#REF'!$G$132</definedName>
    <definedName name="콘크리트공칭강도" localSheetId="28">'[151]#REF'!$G$132</definedName>
    <definedName name="콘크리트공칭강도" localSheetId="25">'[150]#REF'!$G$132</definedName>
    <definedName name="콘크리트공칭강도" localSheetId="26">'[24]#REF'!$G$132</definedName>
    <definedName name="콘크리트공칭강도" localSheetId="2">'[150]#REF'!$G$132</definedName>
    <definedName name="콘크리트공칭강도">'[151]#REF'!$G$132</definedName>
    <definedName name="콘크보" localSheetId="14">#REF!</definedName>
    <definedName name="콘크보" localSheetId="4">#REF!</definedName>
    <definedName name="콘크보" localSheetId="13">#REF!</definedName>
    <definedName name="콘크보" localSheetId="35">#REF!</definedName>
    <definedName name="콘크보" localSheetId="46">#REF!</definedName>
    <definedName name="콘크보" localSheetId="40">#REF!</definedName>
    <definedName name="콘크보" localSheetId="3">#REF!</definedName>
    <definedName name="콘크보" localSheetId="12">#REF!</definedName>
    <definedName name="콘크보" localSheetId="15">#REF!</definedName>
    <definedName name="콘크보" localSheetId="25">#REF!</definedName>
    <definedName name="콘크보" localSheetId="26">#REF!</definedName>
    <definedName name="콘크보" localSheetId="44">#REF!</definedName>
    <definedName name="콘크보" localSheetId="50">#REF!</definedName>
    <definedName name="콘크보" localSheetId="43">#REF!</definedName>
    <definedName name="콘크보" localSheetId="42">#REF!</definedName>
    <definedName name="콘크보">#REF!</definedName>
    <definedName name="ㅌ" localSheetId="38">BlankMacro1</definedName>
    <definedName name="ㅌ" localSheetId="19">BlankMacro1</definedName>
    <definedName name="ㅌ" localSheetId="20">BlankMacro1</definedName>
    <definedName name="ㅌ" localSheetId="14">BlankMacro1</definedName>
    <definedName name="ㅌ" localSheetId="4">BlankMacro1</definedName>
    <definedName name="ㅌ" localSheetId="13">BlankMacro1</definedName>
    <definedName name="ㅌ" localSheetId="28">BlankMacro1</definedName>
    <definedName name="ㅌ" localSheetId="34">BlankMacro1</definedName>
    <definedName name="ㅌ" localSheetId="35">BlankMacro1</definedName>
    <definedName name="ㅌ" localSheetId="23">BlankMacro1</definedName>
    <definedName name="ㅌ" localSheetId="46">BlankMacro1</definedName>
    <definedName name="ㅌ" localSheetId="40">BlankMacro1</definedName>
    <definedName name="ㅌ" localSheetId="3">BlankMacro1</definedName>
    <definedName name="ㅌ" localSheetId="12">BlankMacro1</definedName>
    <definedName name="ㅌ" localSheetId="15">BlankMacro1</definedName>
    <definedName name="ㅌ" localSheetId="25">BlankMacro1</definedName>
    <definedName name="ㅌ" localSheetId="26">BlankMacro1</definedName>
    <definedName name="ㅌ" localSheetId="2">BlankMacro1</definedName>
    <definedName name="ㅌ" localSheetId="44">BlankMacro1</definedName>
    <definedName name="ㅌ" localSheetId="45">BlankMacro1</definedName>
    <definedName name="ㅌ" localSheetId="50">BlankMacro1</definedName>
    <definedName name="ㅌ" localSheetId="42">BlankMacro1</definedName>
    <definedName name="ㅌ">BlankMacro1</definedName>
    <definedName name="ㅌㅌ" localSheetId="38" hidden="1">{#N/A,#N/A,FALSE,"조골재"}</definedName>
    <definedName name="ㅌㅌ" localSheetId="14" hidden="1">{#N/A,#N/A,FALSE,"조골재"}</definedName>
    <definedName name="ㅌㅌ" localSheetId="4" hidden="1">{#N/A,#N/A,FALSE,"조골재"}</definedName>
    <definedName name="ㅌㅌ" localSheetId="13" hidden="1">{#N/A,#N/A,FALSE,"조골재"}</definedName>
    <definedName name="ㅌㅌ" localSheetId="28" hidden="1">{#N/A,#N/A,FALSE,"조골재"}</definedName>
    <definedName name="ㅌㅌ" localSheetId="34" hidden="1">{#N/A,#N/A,FALSE,"조골재"}</definedName>
    <definedName name="ㅌㅌ" localSheetId="35" hidden="1">{#N/A,#N/A,FALSE,"조골재"}</definedName>
    <definedName name="ㅌㅌ" localSheetId="25" hidden="1">{#N/A,#N/A,FALSE,"조골재"}</definedName>
    <definedName name="ㅌㅌ" localSheetId="41" hidden="1">{#N/A,#N/A,FALSE,"조골재"}</definedName>
    <definedName name="ㅌㅌ" localSheetId="26" hidden="1">{#N/A,#N/A,FALSE,"조골재"}</definedName>
    <definedName name="ㅌㅌ" localSheetId="45" hidden="1">{#N/A,#N/A,FALSE,"조골재"}</definedName>
    <definedName name="ㅌㅌ" localSheetId="50" hidden="1">{#N/A,#N/A,FALSE,"조골재"}</definedName>
    <definedName name="ㅌㅌ" localSheetId="29" hidden="1">{#N/A,#N/A,FALSE,"조골재"}</definedName>
    <definedName name="ㅌㅌ" localSheetId="42" hidden="1">{#N/A,#N/A,FALSE,"조골재"}</definedName>
    <definedName name="ㅌㅌ" hidden="1">{#N/A,#N/A,FALSE,"조골재"}</definedName>
    <definedName name="ㅌㅌㅌ" localSheetId="38" hidden="1">{#N/A,#N/A,FALSE,"골재소요량";#N/A,#N/A,FALSE,"골재소요량"}</definedName>
    <definedName name="ㅌㅌㅌ" localSheetId="14" hidden="1">{#N/A,#N/A,FALSE,"골재소요량";#N/A,#N/A,FALSE,"골재소요량"}</definedName>
    <definedName name="ㅌㅌㅌ" localSheetId="4" hidden="1">{#N/A,#N/A,FALSE,"골재소요량";#N/A,#N/A,FALSE,"골재소요량"}</definedName>
    <definedName name="ㅌㅌㅌ" localSheetId="13" hidden="1">{#N/A,#N/A,FALSE,"골재소요량";#N/A,#N/A,FALSE,"골재소요량"}</definedName>
    <definedName name="ㅌㅌㅌ" localSheetId="28" hidden="1">{#N/A,#N/A,FALSE,"골재소요량";#N/A,#N/A,FALSE,"골재소요량"}</definedName>
    <definedName name="ㅌㅌㅌ" localSheetId="34" hidden="1">{#N/A,#N/A,FALSE,"골재소요량";#N/A,#N/A,FALSE,"골재소요량"}</definedName>
    <definedName name="ㅌㅌㅌ" localSheetId="35" hidden="1">{#N/A,#N/A,FALSE,"골재소요량";#N/A,#N/A,FALSE,"골재소요량"}</definedName>
    <definedName name="ㅌㅌㅌ" localSheetId="25" hidden="1">{#N/A,#N/A,FALSE,"골재소요량";#N/A,#N/A,FALSE,"골재소요량"}</definedName>
    <definedName name="ㅌㅌㅌ" localSheetId="41" hidden="1">{#N/A,#N/A,FALSE,"골재소요량";#N/A,#N/A,FALSE,"골재소요량"}</definedName>
    <definedName name="ㅌㅌㅌ" localSheetId="26" hidden="1">{#N/A,#N/A,FALSE,"골재소요량";#N/A,#N/A,FALSE,"골재소요량"}</definedName>
    <definedName name="ㅌㅌㅌ" localSheetId="45" hidden="1">{#N/A,#N/A,FALSE,"골재소요량";#N/A,#N/A,FALSE,"골재소요량"}</definedName>
    <definedName name="ㅌㅌㅌ" localSheetId="50" hidden="1">{#N/A,#N/A,FALSE,"골재소요량";#N/A,#N/A,FALSE,"골재소요량"}</definedName>
    <definedName name="ㅌㅌㅌ" localSheetId="29" hidden="1">{#N/A,#N/A,FALSE,"골재소요량";#N/A,#N/A,FALSE,"골재소요량"}</definedName>
    <definedName name="ㅌㅌㅌ" localSheetId="42" hidden="1">{#N/A,#N/A,FALSE,"골재소요량";#N/A,#N/A,FALSE,"골재소요량"}</definedName>
    <definedName name="ㅌㅌㅌ" hidden="1">{#N/A,#N/A,FALSE,"골재소요량";#N/A,#N/A,FALSE,"골재소요량"}</definedName>
    <definedName name="ㅌㅌㅌㅌ" localSheetId="38" hidden="1">{#N/A,#N/A,FALSE,"2~8번"}</definedName>
    <definedName name="ㅌㅌㅌㅌ" localSheetId="14" hidden="1">{#N/A,#N/A,FALSE,"2~8번"}</definedName>
    <definedName name="ㅌㅌㅌㅌ" localSheetId="4" hidden="1">{#N/A,#N/A,FALSE,"2~8번"}</definedName>
    <definedName name="ㅌㅌㅌㅌ" localSheetId="13" hidden="1">{#N/A,#N/A,FALSE,"2~8번"}</definedName>
    <definedName name="ㅌㅌㅌㅌ" localSheetId="28" hidden="1">{#N/A,#N/A,FALSE,"2~8번"}</definedName>
    <definedName name="ㅌㅌㅌㅌ" localSheetId="34" hidden="1">{#N/A,#N/A,FALSE,"2~8번"}</definedName>
    <definedName name="ㅌㅌㅌㅌ" localSheetId="35" hidden="1">{#N/A,#N/A,FALSE,"2~8번"}</definedName>
    <definedName name="ㅌㅌㅌㅌ" localSheetId="25" hidden="1">{#N/A,#N/A,FALSE,"2~8번"}</definedName>
    <definedName name="ㅌㅌㅌㅌ" localSheetId="41" hidden="1">{#N/A,#N/A,FALSE,"2~8번"}</definedName>
    <definedName name="ㅌㅌㅌㅌ" localSheetId="26" hidden="1">{#N/A,#N/A,FALSE,"2~8번"}</definedName>
    <definedName name="ㅌㅌㅌㅌ" localSheetId="45" hidden="1">{#N/A,#N/A,FALSE,"2~8번"}</definedName>
    <definedName name="ㅌㅌㅌㅌ" localSheetId="50" hidden="1">{#N/A,#N/A,FALSE,"2~8번"}</definedName>
    <definedName name="ㅌㅌㅌㅌ" localSheetId="29" hidden="1">{#N/A,#N/A,FALSE,"2~8번"}</definedName>
    <definedName name="ㅌㅌㅌㅌ" localSheetId="42" hidden="1">{#N/A,#N/A,FALSE,"2~8번"}</definedName>
    <definedName name="ㅌㅌㅌㅌ" hidden="1">{#N/A,#N/A,FALSE,"2~8번"}</definedName>
    <definedName name="ㅌㅌㅌㅌㅌ" localSheetId="38" hidden="1">{#N/A,#N/A,FALSE,"골재소요량";#N/A,#N/A,FALSE,"골재소요량"}</definedName>
    <definedName name="ㅌㅌㅌㅌㅌ" localSheetId="14" hidden="1">{#N/A,#N/A,FALSE,"골재소요량";#N/A,#N/A,FALSE,"골재소요량"}</definedName>
    <definedName name="ㅌㅌㅌㅌㅌ" localSheetId="4" hidden="1">{#N/A,#N/A,FALSE,"골재소요량";#N/A,#N/A,FALSE,"골재소요량"}</definedName>
    <definedName name="ㅌㅌㅌㅌㅌ" localSheetId="13" hidden="1">{#N/A,#N/A,FALSE,"골재소요량";#N/A,#N/A,FALSE,"골재소요량"}</definedName>
    <definedName name="ㅌㅌㅌㅌㅌ" localSheetId="28" hidden="1">{#N/A,#N/A,FALSE,"골재소요량";#N/A,#N/A,FALSE,"골재소요량"}</definedName>
    <definedName name="ㅌㅌㅌㅌㅌ" localSheetId="34" hidden="1">{#N/A,#N/A,FALSE,"골재소요량";#N/A,#N/A,FALSE,"골재소요량"}</definedName>
    <definedName name="ㅌㅌㅌㅌㅌ" localSheetId="35" hidden="1">{#N/A,#N/A,FALSE,"골재소요량";#N/A,#N/A,FALSE,"골재소요량"}</definedName>
    <definedName name="ㅌㅌㅌㅌㅌ" localSheetId="25" hidden="1">{#N/A,#N/A,FALSE,"골재소요량";#N/A,#N/A,FALSE,"골재소요량"}</definedName>
    <definedName name="ㅌㅌㅌㅌㅌ" localSheetId="41" hidden="1">{#N/A,#N/A,FALSE,"골재소요량";#N/A,#N/A,FALSE,"골재소요량"}</definedName>
    <definedName name="ㅌㅌㅌㅌㅌ" localSheetId="26" hidden="1">{#N/A,#N/A,FALSE,"골재소요량";#N/A,#N/A,FALSE,"골재소요량"}</definedName>
    <definedName name="ㅌㅌㅌㅌㅌ" localSheetId="45" hidden="1">{#N/A,#N/A,FALSE,"골재소요량";#N/A,#N/A,FALSE,"골재소요량"}</definedName>
    <definedName name="ㅌㅌㅌㅌㅌ" localSheetId="50" hidden="1">{#N/A,#N/A,FALSE,"골재소요량";#N/A,#N/A,FALSE,"골재소요량"}</definedName>
    <definedName name="ㅌㅌㅌㅌㅌ" localSheetId="29" hidden="1">{#N/A,#N/A,FALSE,"골재소요량";#N/A,#N/A,FALSE,"골재소요량"}</definedName>
    <definedName name="ㅌㅌㅌㅌㅌ" localSheetId="42" hidden="1">{#N/A,#N/A,FALSE,"골재소요량";#N/A,#N/A,FALSE,"골재소요량"}</definedName>
    <definedName name="ㅌㅌㅌㅌㅌ" hidden="1">{#N/A,#N/A,FALSE,"골재소요량";#N/A,#N/A,FALSE,"골재소요량"}</definedName>
    <definedName name="ㅌㅌㅌㅌㅌㅌ" localSheetId="38" hidden="1">{#N/A,#N/A,FALSE,"조골재"}</definedName>
    <definedName name="ㅌㅌㅌㅌㅌㅌ" localSheetId="14" hidden="1">{#N/A,#N/A,FALSE,"조골재"}</definedName>
    <definedName name="ㅌㅌㅌㅌㅌㅌ" localSheetId="4" hidden="1">{#N/A,#N/A,FALSE,"조골재"}</definedName>
    <definedName name="ㅌㅌㅌㅌㅌㅌ" localSheetId="13" hidden="1">{#N/A,#N/A,FALSE,"조골재"}</definedName>
    <definedName name="ㅌㅌㅌㅌㅌㅌ" localSheetId="28" hidden="1">{#N/A,#N/A,FALSE,"조골재"}</definedName>
    <definedName name="ㅌㅌㅌㅌㅌㅌ" localSheetId="34" hidden="1">{#N/A,#N/A,FALSE,"조골재"}</definedName>
    <definedName name="ㅌㅌㅌㅌㅌㅌ" localSheetId="35" hidden="1">{#N/A,#N/A,FALSE,"조골재"}</definedName>
    <definedName name="ㅌㅌㅌㅌㅌㅌ" localSheetId="25" hidden="1">{#N/A,#N/A,FALSE,"조골재"}</definedName>
    <definedName name="ㅌㅌㅌㅌㅌㅌ" localSheetId="41" hidden="1">{#N/A,#N/A,FALSE,"조골재"}</definedName>
    <definedName name="ㅌㅌㅌㅌㅌㅌ" localSheetId="26" hidden="1">{#N/A,#N/A,FALSE,"조골재"}</definedName>
    <definedName name="ㅌㅌㅌㅌㅌㅌ" localSheetId="45" hidden="1">{#N/A,#N/A,FALSE,"조골재"}</definedName>
    <definedName name="ㅌㅌㅌㅌㅌㅌ" localSheetId="50" hidden="1">{#N/A,#N/A,FALSE,"조골재"}</definedName>
    <definedName name="ㅌㅌㅌㅌㅌㅌ" localSheetId="29" hidden="1">{#N/A,#N/A,FALSE,"조골재"}</definedName>
    <definedName name="ㅌㅌㅌㅌㅌㅌ" localSheetId="42" hidden="1">{#N/A,#N/A,FALSE,"조골재"}</definedName>
    <definedName name="ㅌㅌㅌㅌㅌㅌ" hidden="1">{#N/A,#N/A,FALSE,"조골재"}</definedName>
    <definedName name="타" localSheetId="14">#REF!</definedName>
    <definedName name="타" localSheetId="4">#REF!</definedName>
    <definedName name="타" localSheetId="13">#REF!</definedName>
    <definedName name="타" localSheetId="28">#REF!</definedName>
    <definedName name="타" localSheetId="34">#REF!</definedName>
    <definedName name="타" localSheetId="35">#REF!</definedName>
    <definedName name="타" localSheetId="46">#REF!</definedName>
    <definedName name="타" localSheetId="40">#REF!</definedName>
    <definedName name="타" localSheetId="25">#REF!</definedName>
    <definedName name="타" localSheetId="26">#REF!</definedName>
    <definedName name="타" localSheetId="44">#REF!</definedName>
    <definedName name="타" localSheetId="50">#REF!</definedName>
    <definedName name="타" localSheetId="42">#REF!</definedName>
    <definedName name="타">#REF!</definedName>
    <definedName name="태영" localSheetId="38" hidden="1">{#N/A,#N/A,FALSE,"골재소요량";#N/A,#N/A,FALSE,"골재소요량"}</definedName>
    <definedName name="태영" localSheetId="14" hidden="1">{#N/A,#N/A,FALSE,"골재소요량";#N/A,#N/A,FALSE,"골재소요량"}</definedName>
    <definedName name="태영" localSheetId="4" hidden="1">{#N/A,#N/A,FALSE,"골재소요량";#N/A,#N/A,FALSE,"골재소요량"}</definedName>
    <definedName name="태영" localSheetId="13" hidden="1">{#N/A,#N/A,FALSE,"골재소요량";#N/A,#N/A,FALSE,"골재소요량"}</definedName>
    <definedName name="태영" localSheetId="28" hidden="1">{#N/A,#N/A,FALSE,"골재소요량";#N/A,#N/A,FALSE,"골재소요량"}</definedName>
    <definedName name="태영" localSheetId="34" hidden="1">{#N/A,#N/A,FALSE,"골재소요량";#N/A,#N/A,FALSE,"골재소요량"}</definedName>
    <definedName name="태영" localSheetId="35" hidden="1">{#N/A,#N/A,FALSE,"골재소요량";#N/A,#N/A,FALSE,"골재소요량"}</definedName>
    <definedName name="태영" localSheetId="25" hidden="1">{#N/A,#N/A,FALSE,"골재소요량";#N/A,#N/A,FALSE,"골재소요량"}</definedName>
    <definedName name="태영" localSheetId="41" hidden="1">{#N/A,#N/A,FALSE,"골재소요량";#N/A,#N/A,FALSE,"골재소요량"}</definedName>
    <definedName name="태영" localSheetId="26" hidden="1">{#N/A,#N/A,FALSE,"골재소요량";#N/A,#N/A,FALSE,"골재소요량"}</definedName>
    <definedName name="태영" localSheetId="45" hidden="1">{#N/A,#N/A,FALSE,"골재소요량";#N/A,#N/A,FALSE,"골재소요량"}</definedName>
    <definedName name="태영" localSheetId="50" hidden="1">{#N/A,#N/A,FALSE,"골재소요량";#N/A,#N/A,FALSE,"골재소요량"}</definedName>
    <definedName name="태영" localSheetId="29" hidden="1">{#N/A,#N/A,FALSE,"골재소요량";#N/A,#N/A,FALSE,"골재소요량"}</definedName>
    <definedName name="태영" localSheetId="42" hidden="1">{#N/A,#N/A,FALSE,"골재소요량";#N/A,#N/A,FALSE,"골재소요량"}</definedName>
    <definedName name="태영" hidden="1">{#N/A,#N/A,FALSE,"골재소요량";#N/A,#N/A,FALSE,"골재소요량"}</definedName>
    <definedName name="템플리트모듈1" localSheetId="38">BlankMacro1</definedName>
    <definedName name="템플리트모듈1" localSheetId="19">BlankMacro1</definedName>
    <definedName name="템플리트모듈1" localSheetId="20">BlankMacro1</definedName>
    <definedName name="템플리트모듈1" localSheetId="14">BlankMacro1</definedName>
    <definedName name="템플리트모듈1" localSheetId="4">BlankMacro1</definedName>
    <definedName name="템플리트모듈1" localSheetId="13">BlankMacro1</definedName>
    <definedName name="템플리트모듈1" localSheetId="28">BlankMacro1</definedName>
    <definedName name="템플리트모듈1" localSheetId="34">BlankMacro1</definedName>
    <definedName name="템플리트모듈1" localSheetId="35">BlankMacro1</definedName>
    <definedName name="템플리트모듈1" localSheetId="23">BlankMacro1</definedName>
    <definedName name="템플리트모듈1" localSheetId="46">BlankMacro1</definedName>
    <definedName name="템플리트모듈1" localSheetId="40">BlankMacro1</definedName>
    <definedName name="템플리트모듈1" localSheetId="3">BlankMacro1</definedName>
    <definedName name="템플리트모듈1" localSheetId="12">BlankMacro1</definedName>
    <definedName name="템플리트모듈1" localSheetId="15">BlankMacro1</definedName>
    <definedName name="템플리트모듈1" localSheetId="25">BlankMacro1</definedName>
    <definedName name="템플리트모듈1" localSheetId="26">BlankMacro1</definedName>
    <definedName name="템플리트모듈1" localSheetId="2">BlankMacro1</definedName>
    <definedName name="템플리트모듈1" localSheetId="44">BlankMacro1</definedName>
    <definedName name="템플리트모듈1" localSheetId="45">BlankMacro1</definedName>
    <definedName name="템플리트모듈1" localSheetId="50">BlankMacro1</definedName>
    <definedName name="템플리트모듈1" localSheetId="42">BlankMacro1</definedName>
    <definedName name="템플리트모듈1">BlankMacro1</definedName>
    <definedName name="템플리트모듈2" localSheetId="38">BlankMacro1</definedName>
    <definedName name="템플리트모듈2" localSheetId="19">BlankMacro1</definedName>
    <definedName name="템플리트모듈2" localSheetId="20">BlankMacro1</definedName>
    <definedName name="템플리트모듈2" localSheetId="14">BlankMacro1</definedName>
    <definedName name="템플리트모듈2" localSheetId="4">BlankMacro1</definedName>
    <definedName name="템플리트모듈2" localSheetId="13">BlankMacro1</definedName>
    <definedName name="템플리트모듈2" localSheetId="28">BlankMacro1</definedName>
    <definedName name="템플리트모듈2" localSheetId="34">BlankMacro1</definedName>
    <definedName name="템플리트모듈2" localSheetId="35">BlankMacro1</definedName>
    <definedName name="템플리트모듈2" localSheetId="23">BlankMacro1</definedName>
    <definedName name="템플리트모듈2" localSheetId="46">BlankMacro1</definedName>
    <definedName name="템플리트모듈2" localSheetId="40">BlankMacro1</definedName>
    <definedName name="템플리트모듈2" localSheetId="3">BlankMacro1</definedName>
    <definedName name="템플리트모듈2" localSheetId="12">BlankMacro1</definedName>
    <definedName name="템플리트모듈2" localSheetId="15">BlankMacro1</definedName>
    <definedName name="템플리트모듈2" localSheetId="25">BlankMacro1</definedName>
    <definedName name="템플리트모듈2" localSheetId="26">BlankMacro1</definedName>
    <definedName name="템플리트모듈2" localSheetId="2">BlankMacro1</definedName>
    <definedName name="템플리트모듈2" localSheetId="44">BlankMacro1</definedName>
    <definedName name="템플리트모듈2" localSheetId="45">BlankMacro1</definedName>
    <definedName name="템플리트모듈2" localSheetId="50">BlankMacro1</definedName>
    <definedName name="템플리트모듈2" localSheetId="42">BlankMacro1</definedName>
    <definedName name="템플리트모듈2">BlankMacro1</definedName>
    <definedName name="템플리트모듈3" localSheetId="38">BlankMacro1</definedName>
    <definedName name="템플리트모듈3" localSheetId="19">BlankMacro1</definedName>
    <definedName name="템플리트모듈3" localSheetId="20">BlankMacro1</definedName>
    <definedName name="템플리트모듈3" localSheetId="14">BlankMacro1</definedName>
    <definedName name="템플리트모듈3" localSheetId="4">BlankMacro1</definedName>
    <definedName name="템플리트모듈3" localSheetId="13">BlankMacro1</definedName>
    <definedName name="템플리트모듈3" localSheetId="28">BlankMacro1</definedName>
    <definedName name="템플리트모듈3" localSheetId="34">BlankMacro1</definedName>
    <definedName name="템플리트모듈3" localSheetId="35">BlankMacro1</definedName>
    <definedName name="템플리트모듈3" localSheetId="23">BlankMacro1</definedName>
    <definedName name="템플리트모듈3" localSheetId="46">BlankMacro1</definedName>
    <definedName name="템플리트모듈3" localSheetId="40">BlankMacro1</definedName>
    <definedName name="템플리트모듈3" localSheetId="3">BlankMacro1</definedName>
    <definedName name="템플리트모듈3" localSheetId="12">BlankMacro1</definedName>
    <definedName name="템플리트모듈3" localSheetId="15">BlankMacro1</definedName>
    <definedName name="템플리트모듈3" localSheetId="25">BlankMacro1</definedName>
    <definedName name="템플리트모듈3" localSheetId="26">BlankMacro1</definedName>
    <definedName name="템플리트모듈3" localSheetId="2">BlankMacro1</definedName>
    <definedName name="템플리트모듈3" localSheetId="44">BlankMacro1</definedName>
    <definedName name="템플리트모듈3" localSheetId="45">BlankMacro1</definedName>
    <definedName name="템플리트모듈3" localSheetId="50">BlankMacro1</definedName>
    <definedName name="템플리트모듈3" localSheetId="42">BlankMacro1</definedName>
    <definedName name="템플리트모듈3">BlankMacro1</definedName>
    <definedName name="템플리트모듈4" localSheetId="38">BlankMacro1</definedName>
    <definedName name="템플리트모듈4" localSheetId="19">BlankMacro1</definedName>
    <definedName name="템플리트모듈4" localSheetId="20">BlankMacro1</definedName>
    <definedName name="템플리트모듈4" localSheetId="14">BlankMacro1</definedName>
    <definedName name="템플리트모듈4" localSheetId="4">BlankMacro1</definedName>
    <definedName name="템플리트모듈4" localSheetId="13">BlankMacro1</definedName>
    <definedName name="템플리트모듈4" localSheetId="28">BlankMacro1</definedName>
    <definedName name="템플리트모듈4" localSheetId="34">BlankMacro1</definedName>
    <definedName name="템플리트모듈4" localSheetId="35">BlankMacro1</definedName>
    <definedName name="템플리트모듈4" localSheetId="23">BlankMacro1</definedName>
    <definedName name="템플리트모듈4" localSheetId="46">BlankMacro1</definedName>
    <definedName name="템플리트모듈4" localSheetId="40">BlankMacro1</definedName>
    <definedName name="템플리트모듈4" localSheetId="3">BlankMacro1</definedName>
    <definedName name="템플리트모듈4" localSheetId="12">BlankMacro1</definedName>
    <definedName name="템플리트모듈4" localSheetId="15">BlankMacro1</definedName>
    <definedName name="템플리트모듈4" localSheetId="25">BlankMacro1</definedName>
    <definedName name="템플리트모듈4" localSheetId="26">BlankMacro1</definedName>
    <definedName name="템플리트모듈4" localSheetId="2">BlankMacro1</definedName>
    <definedName name="템플리트모듈4" localSheetId="44">BlankMacro1</definedName>
    <definedName name="템플리트모듈4" localSheetId="45">BlankMacro1</definedName>
    <definedName name="템플리트모듈4" localSheetId="50">BlankMacro1</definedName>
    <definedName name="템플리트모듈4" localSheetId="42">BlankMacro1</definedName>
    <definedName name="템플리트모듈4">BlankMacro1</definedName>
    <definedName name="템플리트모듈5" localSheetId="38">BlankMacro1</definedName>
    <definedName name="템플리트모듈5" localSheetId="19">BlankMacro1</definedName>
    <definedName name="템플리트모듈5" localSheetId="20">BlankMacro1</definedName>
    <definedName name="템플리트모듈5" localSheetId="14">BlankMacro1</definedName>
    <definedName name="템플리트모듈5" localSheetId="4">BlankMacro1</definedName>
    <definedName name="템플리트모듈5" localSheetId="13">BlankMacro1</definedName>
    <definedName name="템플리트모듈5" localSheetId="28">BlankMacro1</definedName>
    <definedName name="템플리트모듈5" localSheetId="34">BlankMacro1</definedName>
    <definedName name="템플리트모듈5" localSheetId="35">BlankMacro1</definedName>
    <definedName name="템플리트모듈5" localSheetId="23">BlankMacro1</definedName>
    <definedName name="템플리트모듈5" localSheetId="46">BlankMacro1</definedName>
    <definedName name="템플리트모듈5" localSheetId="40">BlankMacro1</definedName>
    <definedName name="템플리트모듈5" localSheetId="3">BlankMacro1</definedName>
    <definedName name="템플리트모듈5" localSheetId="12">BlankMacro1</definedName>
    <definedName name="템플리트모듈5" localSheetId="15">BlankMacro1</definedName>
    <definedName name="템플리트모듈5" localSheetId="25">BlankMacro1</definedName>
    <definedName name="템플리트모듈5" localSheetId="26">BlankMacro1</definedName>
    <definedName name="템플리트모듈5" localSheetId="2">BlankMacro1</definedName>
    <definedName name="템플리트모듈5" localSheetId="44">BlankMacro1</definedName>
    <definedName name="템플리트모듈5" localSheetId="45">BlankMacro1</definedName>
    <definedName name="템플리트모듈5" localSheetId="50">BlankMacro1</definedName>
    <definedName name="템플리트모듈5" localSheetId="42">BlankMacro1</definedName>
    <definedName name="템플리트모듈5">BlankMacro1</definedName>
    <definedName name="템플리트모듈6" localSheetId="38">BlankMacro1</definedName>
    <definedName name="템플리트모듈6" localSheetId="19">BlankMacro1</definedName>
    <definedName name="템플리트모듈6" localSheetId="20">BlankMacro1</definedName>
    <definedName name="템플리트모듈6" localSheetId="14">BlankMacro1</definedName>
    <definedName name="템플리트모듈6" localSheetId="4">BlankMacro1</definedName>
    <definedName name="템플리트모듈6" localSheetId="13">BlankMacro1</definedName>
    <definedName name="템플리트모듈6" localSheetId="28">BlankMacro1</definedName>
    <definedName name="템플리트모듈6" localSheetId="34">BlankMacro1</definedName>
    <definedName name="템플리트모듈6" localSheetId="35">BlankMacro1</definedName>
    <definedName name="템플리트모듈6" localSheetId="23">BlankMacro1</definedName>
    <definedName name="템플리트모듈6" localSheetId="46">BlankMacro1</definedName>
    <definedName name="템플리트모듈6" localSheetId="40">BlankMacro1</definedName>
    <definedName name="템플리트모듈6" localSheetId="3">BlankMacro1</definedName>
    <definedName name="템플리트모듈6" localSheetId="12">BlankMacro1</definedName>
    <definedName name="템플리트모듈6" localSheetId="15">BlankMacro1</definedName>
    <definedName name="템플리트모듈6" localSheetId="25">BlankMacro1</definedName>
    <definedName name="템플리트모듈6" localSheetId="26">BlankMacro1</definedName>
    <definedName name="템플리트모듈6" localSheetId="2">BlankMacro1</definedName>
    <definedName name="템플리트모듈6" localSheetId="44">BlankMacro1</definedName>
    <definedName name="템플리트모듈6" localSheetId="45">BlankMacro1</definedName>
    <definedName name="템플리트모듈6" localSheetId="50">BlankMacro1</definedName>
    <definedName name="템플리트모듈6" localSheetId="42">BlankMacro1</definedName>
    <definedName name="템플리트모듈6">BlankMacro1</definedName>
    <definedName name="토공" localSheetId="14">#REF!</definedName>
    <definedName name="토공" localSheetId="4">#REF!</definedName>
    <definedName name="토공" localSheetId="13">#REF!</definedName>
    <definedName name="토공" localSheetId="28">#REF!</definedName>
    <definedName name="토공" localSheetId="34">#REF!</definedName>
    <definedName name="토공" localSheetId="35">#REF!</definedName>
    <definedName name="토공" localSheetId="46">#REF!</definedName>
    <definedName name="토공" localSheetId="40">#REF!</definedName>
    <definedName name="토공" localSheetId="25">#REF!</definedName>
    <definedName name="토공" localSheetId="26">#REF!</definedName>
    <definedName name="토공" localSheetId="44">#REF!</definedName>
    <definedName name="토공" localSheetId="50">#REF!</definedName>
    <definedName name="토공" localSheetId="42">#REF!</definedName>
    <definedName name="토공">#REF!</definedName>
    <definedName name="토공." localSheetId="38" hidden="1">{#N/A,#N/A,FALSE,"운반시간"}</definedName>
    <definedName name="토공." localSheetId="14" hidden="1">{#N/A,#N/A,FALSE,"운반시간"}</definedName>
    <definedName name="토공." localSheetId="4" hidden="1">{#N/A,#N/A,FALSE,"운반시간"}</definedName>
    <definedName name="토공." localSheetId="13" hidden="1">{#N/A,#N/A,FALSE,"운반시간"}</definedName>
    <definedName name="토공." localSheetId="28" hidden="1">{#N/A,#N/A,FALSE,"운반시간"}</definedName>
    <definedName name="토공." localSheetId="34" hidden="1">{#N/A,#N/A,FALSE,"운반시간"}</definedName>
    <definedName name="토공." localSheetId="35" hidden="1">{#N/A,#N/A,FALSE,"운반시간"}</definedName>
    <definedName name="토공." localSheetId="25" hidden="1">{#N/A,#N/A,FALSE,"운반시간"}</definedName>
    <definedName name="토공." localSheetId="41" hidden="1">{#N/A,#N/A,FALSE,"운반시간"}</definedName>
    <definedName name="토공." localSheetId="26" hidden="1">{#N/A,#N/A,FALSE,"운반시간"}</definedName>
    <definedName name="토공." localSheetId="45" hidden="1">{#N/A,#N/A,FALSE,"운반시간"}</definedName>
    <definedName name="토공." localSheetId="50" hidden="1">{#N/A,#N/A,FALSE,"운반시간"}</definedName>
    <definedName name="토공." localSheetId="29" hidden="1">{#N/A,#N/A,FALSE,"운반시간"}</definedName>
    <definedName name="토공." localSheetId="42" hidden="1">{#N/A,#N/A,FALSE,"운반시간"}</definedName>
    <definedName name="토공." hidden="1">{#N/A,#N/A,FALSE,"운반시간"}</definedName>
    <definedName name="토공10" localSheetId="14">#REF!</definedName>
    <definedName name="토공10" localSheetId="4">#REF!</definedName>
    <definedName name="토공10" localSheetId="13">#REF!</definedName>
    <definedName name="토공10" localSheetId="28">#REF!</definedName>
    <definedName name="토공10" localSheetId="34">#REF!</definedName>
    <definedName name="토공10" localSheetId="35">#REF!</definedName>
    <definedName name="토공10" localSheetId="46">#REF!</definedName>
    <definedName name="토공10" localSheetId="40">#REF!</definedName>
    <definedName name="토공10" localSheetId="25">#REF!</definedName>
    <definedName name="토공10" localSheetId="26">#REF!</definedName>
    <definedName name="토공10" localSheetId="44">#REF!</definedName>
    <definedName name="토공10" localSheetId="50">#REF!</definedName>
    <definedName name="토공10" localSheetId="42">#REF!</definedName>
    <definedName name="토공10">#REF!</definedName>
    <definedName name="토공2" localSheetId="38">'[156]1'!$A$1:$O$51</definedName>
    <definedName name="토공2" localSheetId="28">'[161]1'!$A$1:$O$51</definedName>
    <definedName name="토공2" localSheetId="25">'[162]1'!$A$1:$O$51</definedName>
    <definedName name="토공2" localSheetId="26">'[154]1'!$A$1:$O$51</definedName>
    <definedName name="토공2" localSheetId="2">'[156]1'!$A$1:$O$51</definedName>
    <definedName name="토공2" localSheetId="0">'[156]1'!$A$1:$O$51</definedName>
    <definedName name="토공2">'[161]1'!$A$1:$O$51</definedName>
    <definedName name="토공9" localSheetId="14">#REF!</definedName>
    <definedName name="토공9" localSheetId="4">#REF!</definedName>
    <definedName name="토공9" localSheetId="13">#REF!</definedName>
    <definedName name="토공9" localSheetId="28">#REF!</definedName>
    <definedName name="토공9" localSheetId="34">#REF!</definedName>
    <definedName name="토공9" localSheetId="35">#REF!</definedName>
    <definedName name="토공9" localSheetId="46">#REF!</definedName>
    <definedName name="토공9" localSheetId="40">#REF!</definedName>
    <definedName name="토공9" localSheetId="25">#REF!</definedName>
    <definedName name="토공9" localSheetId="26">#REF!</definedName>
    <definedName name="토공9" localSheetId="44">#REF!</definedName>
    <definedName name="토공9" localSheetId="50">#REF!</definedName>
    <definedName name="토공9" localSheetId="42">#REF!</definedName>
    <definedName name="토공9">#REF!</definedName>
    <definedName name="토공량" localSheetId="14">[71]노임단가!#REF!</definedName>
    <definedName name="토공량" localSheetId="4">[68]노임단가!#REF!</definedName>
    <definedName name="토공량" localSheetId="13">[68]노임단가!#REF!</definedName>
    <definedName name="토공량" localSheetId="28">[71]노임단가!#REF!</definedName>
    <definedName name="토공량" localSheetId="34">[71]노임단가!#REF!</definedName>
    <definedName name="토공량" localSheetId="35">[71]노임단가!#REF!</definedName>
    <definedName name="토공량" localSheetId="46">[71]노임단가!#REF!</definedName>
    <definedName name="토공량" localSheetId="40">[68]노임단가!#REF!</definedName>
    <definedName name="토공량" localSheetId="25">[72]노임단가!#REF!</definedName>
    <definedName name="토공량" localSheetId="26">[73]노임단가!#REF!</definedName>
    <definedName name="토공량" localSheetId="2">[72]노임단가!#REF!</definedName>
    <definedName name="토공량" localSheetId="44">[71]노임단가!#REF!</definedName>
    <definedName name="토공량" localSheetId="45">[71]노임단가!#REF!</definedName>
    <definedName name="토공량" localSheetId="42">[71]노임단가!#REF!</definedName>
    <definedName name="토공량">[68]노임단가!#REF!</definedName>
    <definedName name="토공이수" localSheetId="14" hidden="1">#REF!</definedName>
    <definedName name="토공이수" localSheetId="4" hidden="1">#REF!</definedName>
    <definedName name="토공이수" localSheetId="13" hidden="1">#REF!</definedName>
    <definedName name="토공이수" localSheetId="28" hidden="1">#REF!</definedName>
    <definedName name="토공이수" localSheetId="34" hidden="1">#REF!</definedName>
    <definedName name="토공이수" localSheetId="35" hidden="1">#REF!</definedName>
    <definedName name="토공이수" localSheetId="46" hidden="1">#REF!</definedName>
    <definedName name="토공이수" localSheetId="40" hidden="1">#REF!</definedName>
    <definedName name="토공이수" localSheetId="25" hidden="1">#REF!</definedName>
    <definedName name="토공이수" localSheetId="41" hidden="1">#REF!</definedName>
    <definedName name="토공이수" localSheetId="26" hidden="1">#REF!</definedName>
    <definedName name="토공이수" localSheetId="44" hidden="1">#REF!</definedName>
    <definedName name="토공이수" localSheetId="45" hidden="1">#REF!</definedName>
    <definedName name="토공이수" localSheetId="29" hidden="1">#REF!</definedName>
    <definedName name="토공이수" localSheetId="42" hidden="1">#REF!</definedName>
    <definedName name="토공이수" hidden="1">#REF!</definedName>
    <definedName name="토공집계" localSheetId="14">#REF!</definedName>
    <definedName name="토공집계" localSheetId="4">#REF!</definedName>
    <definedName name="토공집계" localSheetId="13">#REF!</definedName>
    <definedName name="토공집계" localSheetId="28">#REF!</definedName>
    <definedName name="토공집계" localSheetId="34">#REF!</definedName>
    <definedName name="토공집계" localSheetId="35">#REF!</definedName>
    <definedName name="토공집계" localSheetId="46">#REF!</definedName>
    <definedName name="토공집계" localSheetId="40">#REF!</definedName>
    <definedName name="토공집계" localSheetId="25">#REF!</definedName>
    <definedName name="토공집계" localSheetId="26">#REF!</definedName>
    <definedName name="토공집계" localSheetId="44">#REF!</definedName>
    <definedName name="토공집계" localSheetId="43">#REF!</definedName>
    <definedName name="토공집계" localSheetId="42">#REF!</definedName>
    <definedName name="토공집계">#REF!</definedName>
    <definedName name="토적" localSheetId="14">#REF!</definedName>
    <definedName name="토적" localSheetId="4">#REF!</definedName>
    <definedName name="토적" localSheetId="13">#REF!</definedName>
    <definedName name="토적" localSheetId="34">#REF!</definedName>
    <definedName name="토적" localSheetId="35">#REF!</definedName>
    <definedName name="토적" localSheetId="46">#REF!</definedName>
    <definedName name="토적" localSheetId="40">#REF!</definedName>
    <definedName name="토적" localSheetId="3">#REF!</definedName>
    <definedName name="토적" localSheetId="12">#REF!</definedName>
    <definedName name="토적" localSheetId="15">#REF!</definedName>
    <definedName name="토적" localSheetId="25">#REF!</definedName>
    <definedName name="토적" localSheetId="26">#REF!</definedName>
    <definedName name="토적" localSheetId="44">#REF!</definedName>
    <definedName name="토적" localSheetId="43">#REF!</definedName>
    <definedName name="토적" localSheetId="42">#REF!</definedName>
    <definedName name="토적">#REF!</definedName>
    <definedName name="토적표" localSheetId="30" hidden="1">'[163]#REF'!#REF!</definedName>
    <definedName name="토적표" localSheetId="38" hidden="1">#REF!</definedName>
    <definedName name="토적표" localSheetId="14" hidden="1">#REF!</definedName>
    <definedName name="토적표" localSheetId="48" hidden="1">'[163]#REF'!#REF!</definedName>
    <definedName name="토적표" localSheetId="4" hidden="1">#REF!</definedName>
    <definedName name="토적표" localSheetId="13" hidden="1">#REF!</definedName>
    <definedName name="토적표" localSheetId="33" hidden="1">#REF!</definedName>
    <definedName name="토적표" localSheetId="28" hidden="1">#REF!</definedName>
    <definedName name="토적표" localSheetId="37" hidden="1">'[43]#REF'!#REF!</definedName>
    <definedName name="토적표" localSheetId="36" hidden="1">'[43]#REF'!#REF!</definedName>
    <definedName name="토적표" localSheetId="34" hidden="1">#REF!</definedName>
    <definedName name="토적표" localSheetId="35" hidden="1">#REF!</definedName>
    <definedName name="토적표" localSheetId="51" hidden="1">#REF!</definedName>
    <definedName name="토적표" localSheetId="46" hidden="1">#REF!</definedName>
    <definedName name="토적표" localSheetId="40" hidden="1">#REF!</definedName>
    <definedName name="토적표" localSheetId="32" hidden="1">#REF!</definedName>
    <definedName name="토적표" localSheetId="25" hidden="1">#REF!</definedName>
    <definedName name="토적표" localSheetId="41" hidden="1">#REF!</definedName>
    <definedName name="토적표" localSheetId="26" hidden="1">#REF!</definedName>
    <definedName name="토적표" localSheetId="49" hidden="1">#REF!</definedName>
    <definedName name="토적표" localSheetId="44" hidden="1">#REF!</definedName>
    <definedName name="토적표" localSheetId="45" hidden="1">#REF!</definedName>
    <definedName name="토적표" localSheetId="50" hidden="1">#REF!</definedName>
    <definedName name="토적표" localSheetId="52" hidden="1">#REF!</definedName>
    <definedName name="토적표" localSheetId="43" hidden="1">#REF!</definedName>
    <definedName name="토적표" localSheetId="29" hidden="1">#REF!</definedName>
    <definedName name="토적표" localSheetId="42" hidden="1">#REF!</definedName>
    <definedName name="토적표" localSheetId="9" hidden="1">#REF!</definedName>
    <definedName name="토적표" localSheetId="10" hidden="1">'[163]#REF'!#REF!</definedName>
    <definedName name="토적표" localSheetId="27" hidden="1">'[163]#REF'!#REF!</definedName>
    <definedName name="토적표" hidden="1">#REF!</definedName>
    <definedName name="토적표01" localSheetId="14" hidden="1">#REF!</definedName>
    <definedName name="토적표01" localSheetId="4" hidden="1">#REF!</definedName>
    <definedName name="토적표01" localSheetId="13" hidden="1">#REF!</definedName>
    <definedName name="토적표01" localSheetId="34" hidden="1">#REF!</definedName>
    <definedName name="토적표01" localSheetId="35" hidden="1">#REF!</definedName>
    <definedName name="토적표01" localSheetId="51" hidden="1">#REF!</definedName>
    <definedName name="토적표01" localSheetId="46" hidden="1">#REF!</definedName>
    <definedName name="토적표01" localSheetId="40" hidden="1">#REF!</definedName>
    <definedName name="토적표01" localSheetId="32" hidden="1">#REF!</definedName>
    <definedName name="토적표01" localSheetId="25" hidden="1">#REF!</definedName>
    <definedName name="토적표01" localSheetId="41" hidden="1">#REF!</definedName>
    <definedName name="토적표01" localSheetId="26" hidden="1">#REF!</definedName>
    <definedName name="토적표01" localSheetId="44" hidden="1">#REF!</definedName>
    <definedName name="토적표01" localSheetId="45" hidden="1">#REF!</definedName>
    <definedName name="토적표01" localSheetId="50" hidden="1">#REF!</definedName>
    <definedName name="토적표01" localSheetId="52" hidden="1">#REF!</definedName>
    <definedName name="토적표01" localSheetId="29" hidden="1">#REF!</definedName>
    <definedName name="토적표01" localSheetId="42" hidden="1">#REF!</definedName>
    <definedName name="토적표01" hidden="1">#REF!</definedName>
    <definedName name="토적표1" localSheetId="30" hidden="1">#REF!</definedName>
    <definedName name="토적표1" localSheetId="38" hidden="1">#REF!</definedName>
    <definedName name="토적표1" localSheetId="14" hidden="1">#REF!</definedName>
    <definedName name="토적표1" localSheetId="48" hidden="1">#REF!</definedName>
    <definedName name="토적표1" localSheetId="4" hidden="1">#REF!</definedName>
    <definedName name="토적표1" localSheetId="13" hidden="1">#REF!</definedName>
    <definedName name="토적표1" localSheetId="37" hidden="1">#REF!</definedName>
    <definedName name="토적표1" localSheetId="36" hidden="1">#REF!</definedName>
    <definedName name="토적표1" localSheetId="34" hidden="1">#REF!</definedName>
    <definedName name="토적표1" localSheetId="35" hidden="1">#REF!</definedName>
    <definedName name="토적표1" localSheetId="51" hidden="1">#REF!</definedName>
    <definedName name="토적표1" localSheetId="46" hidden="1">#REF!</definedName>
    <definedName name="토적표1" localSheetId="40" hidden="1">#REF!</definedName>
    <definedName name="토적표1" localSheetId="32" hidden="1">#REF!</definedName>
    <definedName name="토적표1" localSheetId="25" hidden="1">#REF!</definedName>
    <definedName name="토적표1" localSheetId="41" hidden="1">#REF!</definedName>
    <definedName name="토적표1" localSheetId="26" hidden="1">#REF!</definedName>
    <definedName name="토적표1" localSheetId="49" hidden="1">#REF!</definedName>
    <definedName name="토적표1" localSheetId="44" hidden="1">#REF!</definedName>
    <definedName name="토적표1" localSheetId="45" hidden="1">#REF!</definedName>
    <definedName name="토적표1" localSheetId="50" hidden="1">#REF!</definedName>
    <definedName name="토적표1" localSheetId="52" hidden="1">#REF!</definedName>
    <definedName name="토적표1" localSheetId="43" hidden="1">#REF!</definedName>
    <definedName name="토적표1" localSheetId="29" hidden="1">#REF!</definedName>
    <definedName name="토적표1" localSheetId="42" hidden="1">#REF!</definedName>
    <definedName name="토적표1" localSheetId="9" hidden="1">#REF!</definedName>
    <definedName name="토적표1" localSheetId="10" hidden="1">#REF!</definedName>
    <definedName name="토적표1" localSheetId="27" hidden="1">#REF!</definedName>
    <definedName name="토적표1" hidden="1">#REF!</definedName>
    <definedName name="통" localSheetId="14">#REF!</definedName>
    <definedName name="통" localSheetId="4">#REF!</definedName>
    <definedName name="통" localSheetId="13">#REF!</definedName>
    <definedName name="통" localSheetId="28">#REF!</definedName>
    <definedName name="통" localSheetId="34">#REF!</definedName>
    <definedName name="통" localSheetId="35">#REF!</definedName>
    <definedName name="통" localSheetId="46">#REF!</definedName>
    <definedName name="통" localSheetId="40">#REF!</definedName>
    <definedName name="통" localSheetId="25">#REF!</definedName>
    <definedName name="통" localSheetId="26">#REF!</definedName>
    <definedName name="통" localSheetId="44">#REF!</definedName>
    <definedName name="통" localSheetId="42">#REF!</definedName>
    <definedName name="통">#REF!</definedName>
    <definedName name="통나무기슭" localSheetId="14">#REF!</definedName>
    <definedName name="통나무기슭" localSheetId="4">#REF!</definedName>
    <definedName name="통나무기슭" localSheetId="13">#REF!</definedName>
    <definedName name="통나무기슭" localSheetId="35">#REF!</definedName>
    <definedName name="통나무기슭" localSheetId="46">#REF!</definedName>
    <definedName name="통나무기슭" localSheetId="40">#REF!</definedName>
    <definedName name="통나무기슭" localSheetId="3">#REF!</definedName>
    <definedName name="통나무기슭" localSheetId="12">#REF!</definedName>
    <definedName name="통나무기슭" localSheetId="15">#REF!</definedName>
    <definedName name="통나무기슭" localSheetId="25">#REF!</definedName>
    <definedName name="통나무기슭" localSheetId="26">#REF!</definedName>
    <definedName name="통나무기슭" localSheetId="44">#REF!</definedName>
    <definedName name="통나무기슭" localSheetId="43">#REF!</definedName>
    <definedName name="통나무기슭" localSheetId="42">#REF!</definedName>
    <definedName name="통나무기슭">#REF!</definedName>
    <definedName name="통나무땅속흙" localSheetId="14">#REF!</definedName>
    <definedName name="통나무땅속흙" localSheetId="4">#REF!</definedName>
    <definedName name="통나무땅속흙" localSheetId="13">#REF!</definedName>
    <definedName name="통나무땅속흙" localSheetId="35">#REF!</definedName>
    <definedName name="통나무땅속흙" localSheetId="46">#REF!</definedName>
    <definedName name="통나무땅속흙" localSheetId="40">#REF!</definedName>
    <definedName name="통나무땅속흙" localSheetId="3">#REF!</definedName>
    <definedName name="통나무땅속흙" localSheetId="12">#REF!</definedName>
    <definedName name="통나무땅속흙" localSheetId="15">#REF!</definedName>
    <definedName name="통나무땅속흙" localSheetId="25">#REF!</definedName>
    <definedName name="통나무땅속흙" localSheetId="26">#REF!</definedName>
    <definedName name="통나무땅속흙" localSheetId="44">#REF!</definedName>
    <definedName name="통나무땅속흙" localSheetId="43">#REF!</definedName>
    <definedName name="통나무땅속흙" localSheetId="42">#REF!</definedName>
    <definedName name="통나무땅속흙">#REF!</definedName>
    <definedName name="통나무조공" localSheetId="25">'[164]폐목얽기(5열)'!$A$1</definedName>
    <definedName name="통나무조공" localSheetId="26">'[95]폐목얽기(5열)'!$A$1</definedName>
    <definedName name="통나무조공" localSheetId="2">'[164]폐목얽기(5열)'!$A$1</definedName>
    <definedName name="통나무조공" localSheetId="50">'[165]폐목얽기(5열)'!$A$1</definedName>
    <definedName name="통나무조공">'[165]폐목얽기(5열)'!$A$1</definedName>
    <definedName name="통흙" localSheetId="14">#REF!</definedName>
    <definedName name="통흙" localSheetId="4">#REF!</definedName>
    <definedName name="통흙" localSheetId="13">#REF!</definedName>
    <definedName name="통흙" localSheetId="35">#REF!</definedName>
    <definedName name="통흙" localSheetId="46">#REF!</definedName>
    <definedName name="통흙" localSheetId="40">#REF!</definedName>
    <definedName name="통흙" localSheetId="3">#REF!</definedName>
    <definedName name="통흙" localSheetId="12">#REF!</definedName>
    <definedName name="통흙" localSheetId="15">#REF!</definedName>
    <definedName name="통흙" localSheetId="25">#REF!</definedName>
    <definedName name="통흙" localSheetId="26">#REF!</definedName>
    <definedName name="통흙" localSheetId="44">#REF!</definedName>
    <definedName name="통흙" localSheetId="50">#REF!</definedName>
    <definedName name="통흙" localSheetId="43">#REF!</definedName>
    <definedName name="통흙" localSheetId="42">#REF!</definedName>
    <definedName name="통흙">#REF!</definedName>
    <definedName name="ㅍ" localSheetId="38" hidden="1">{#N/A,#N/A,FALSE,"2~8번"}</definedName>
    <definedName name="ㅍ" localSheetId="14" hidden="1">{#N/A,#N/A,FALSE,"2~8번"}</definedName>
    <definedName name="ㅍ" localSheetId="4" hidden="1">{#N/A,#N/A,FALSE,"2~8번"}</definedName>
    <definedName name="ㅍ" localSheetId="13" hidden="1">{#N/A,#N/A,FALSE,"2~8번"}</definedName>
    <definedName name="ㅍ" localSheetId="28" hidden="1">{#N/A,#N/A,FALSE,"2~8번"}</definedName>
    <definedName name="ㅍ" localSheetId="34" hidden="1">{#N/A,#N/A,FALSE,"2~8번"}</definedName>
    <definedName name="ㅍ" localSheetId="35" hidden="1">{#N/A,#N/A,FALSE,"2~8번"}</definedName>
    <definedName name="ㅍ" localSheetId="25" hidden="1">{#N/A,#N/A,FALSE,"2~8번"}</definedName>
    <definedName name="ㅍ" localSheetId="41" hidden="1">{#N/A,#N/A,FALSE,"2~8번"}</definedName>
    <definedName name="ㅍ" localSheetId="26" hidden="1">{#N/A,#N/A,FALSE,"2~8번"}</definedName>
    <definedName name="ㅍ" localSheetId="45" hidden="1">{#N/A,#N/A,FALSE,"2~8번"}</definedName>
    <definedName name="ㅍ" localSheetId="50" hidden="1">{#N/A,#N/A,FALSE,"2~8번"}</definedName>
    <definedName name="ㅍ" localSheetId="29" hidden="1">{#N/A,#N/A,FALSE,"2~8번"}</definedName>
    <definedName name="ㅍ" localSheetId="42" hidden="1">{#N/A,#N/A,FALSE,"2~8번"}</definedName>
    <definedName name="ㅍ" hidden="1">{#N/A,#N/A,FALSE,"2~8번"}</definedName>
    <definedName name="ㅍㅍㅍㅍㅍ" localSheetId="38" hidden="1">{#N/A,#N/A,FALSE,"표지목차"}</definedName>
    <definedName name="ㅍㅍㅍㅍㅍ" localSheetId="14" hidden="1">{#N/A,#N/A,FALSE,"표지목차"}</definedName>
    <definedName name="ㅍㅍㅍㅍㅍ" localSheetId="4" hidden="1">{#N/A,#N/A,FALSE,"표지목차"}</definedName>
    <definedName name="ㅍㅍㅍㅍㅍ" localSheetId="13" hidden="1">{#N/A,#N/A,FALSE,"표지목차"}</definedName>
    <definedName name="ㅍㅍㅍㅍㅍ" localSheetId="28" hidden="1">{#N/A,#N/A,FALSE,"표지목차"}</definedName>
    <definedName name="ㅍㅍㅍㅍㅍ" localSheetId="34" hidden="1">{#N/A,#N/A,FALSE,"표지목차"}</definedName>
    <definedName name="ㅍㅍㅍㅍㅍ" localSheetId="35" hidden="1">{#N/A,#N/A,FALSE,"표지목차"}</definedName>
    <definedName name="ㅍㅍㅍㅍㅍ" localSheetId="25" hidden="1">{#N/A,#N/A,FALSE,"표지목차"}</definedName>
    <definedName name="ㅍㅍㅍㅍㅍ" localSheetId="41" hidden="1">{#N/A,#N/A,FALSE,"표지목차"}</definedName>
    <definedName name="ㅍㅍㅍㅍㅍ" localSheetId="26" hidden="1">{#N/A,#N/A,FALSE,"표지목차"}</definedName>
    <definedName name="ㅍㅍㅍㅍㅍ" localSheetId="45" hidden="1">{#N/A,#N/A,FALSE,"표지목차"}</definedName>
    <definedName name="ㅍㅍㅍㅍㅍ" localSheetId="50" hidden="1">{#N/A,#N/A,FALSE,"표지목차"}</definedName>
    <definedName name="ㅍㅍㅍㅍㅍ" localSheetId="29" hidden="1">{#N/A,#N/A,FALSE,"표지목차"}</definedName>
    <definedName name="ㅍㅍㅍㅍㅍ" localSheetId="42" hidden="1">{#N/A,#N/A,FALSE,"표지목차"}</definedName>
    <definedName name="ㅍㅍㅍㅍㅍ" hidden="1">{#N/A,#N/A,FALSE,"표지목차"}</definedName>
    <definedName name="파이1" localSheetId="4">[13]법면블럭!#REF!</definedName>
    <definedName name="파이1" localSheetId="13">[13]법면블럭!#REF!</definedName>
    <definedName name="파이1" localSheetId="28">#REF!</definedName>
    <definedName name="파이1" localSheetId="35">#REF!</definedName>
    <definedName name="파이1" localSheetId="40">#REF!</definedName>
    <definedName name="파이1" localSheetId="25">#REF!</definedName>
    <definedName name="파이1" localSheetId="26">[14]법면블럭!#REF!</definedName>
    <definedName name="파이1" localSheetId="44">#REF!</definedName>
    <definedName name="파이1" localSheetId="42">#REF!</definedName>
    <definedName name="파이1">#REF!</definedName>
    <definedName name="파이2" localSheetId="4">[13]법면블럭!#REF!</definedName>
    <definedName name="파이2" localSheetId="13">[13]법면블럭!#REF!</definedName>
    <definedName name="파이2" localSheetId="35">#REF!</definedName>
    <definedName name="파이2" localSheetId="40">#REF!</definedName>
    <definedName name="파이2" localSheetId="25">#REF!</definedName>
    <definedName name="파이2" localSheetId="26">[14]법면블럭!#REF!</definedName>
    <definedName name="파이2" localSheetId="44">#REF!</definedName>
    <definedName name="파이2" localSheetId="42">#REF!</definedName>
    <definedName name="파이2">#REF!</definedName>
    <definedName name="파일" localSheetId="14" hidden="1">#REF!</definedName>
    <definedName name="파일" localSheetId="4" hidden="1">#REF!</definedName>
    <definedName name="파일" localSheetId="13" hidden="1">#REF!</definedName>
    <definedName name="파일" localSheetId="28" hidden="1">#REF!</definedName>
    <definedName name="파일" localSheetId="34" hidden="1">#REF!</definedName>
    <definedName name="파일" localSheetId="35" hidden="1">#REF!</definedName>
    <definedName name="파일" localSheetId="46" hidden="1">#REF!</definedName>
    <definedName name="파일" localSheetId="40" hidden="1">#REF!</definedName>
    <definedName name="파일" localSheetId="25" hidden="1">#REF!</definedName>
    <definedName name="파일" localSheetId="41" hidden="1">#REF!</definedName>
    <definedName name="파일" localSheetId="26" hidden="1">#REF!</definedName>
    <definedName name="파일" localSheetId="44" hidden="1">#REF!</definedName>
    <definedName name="파일" localSheetId="45" hidden="1">#REF!</definedName>
    <definedName name="파일" localSheetId="29" hidden="1">#REF!</definedName>
    <definedName name="파일" localSheetId="42" hidden="1">#REF!</definedName>
    <definedName name="파일" hidden="1">#REF!</definedName>
    <definedName name="파일길이" localSheetId="14">#REF!</definedName>
    <definedName name="파일길이" localSheetId="4">#REF!</definedName>
    <definedName name="파일길이" localSheetId="13">#REF!</definedName>
    <definedName name="파일길이" localSheetId="34">#REF!</definedName>
    <definedName name="파일길이" localSheetId="35">#REF!</definedName>
    <definedName name="파일길이" localSheetId="46">#REF!</definedName>
    <definedName name="파일길이" localSheetId="40">#REF!</definedName>
    <definedName name="파일길이" localSheetId="3">#REF!</definedName>
    <definedName name="파일길이" localSheetId="12">#REF!</definedName>
    <definedName name="파일길이" localSheetId="15">#REF!</definedName>
    <definedName name="파일길이" localSheetId="25">#REF!</definedName>
    <definedName name="파일길이" localSheetId="26">#REF!</definedName>
    <definedName name="파일길이" localSheetId="44">#REF!</definedName>
    <definedName name="파일길이" localSheetId="43">#REF!</definedName>
    <definedName name="파일길이" localSheetId="42">#REF!</definedName>
    <definedName name="파일길이">#REF!</definedName>
    <definedName name="파일종갯수" localSheetId="14">#REF!</definedName>
    <definedName name="파일종갯수" localSheetId="4">#REF!</definedName>
    <definedName name="파일종갯수" localSheetId="13">#REF!</definedName>
    <definedName name="파일종갯수" localSheetId="34">#REF!</definedName>
    <definedName name="파일종갯수" localSheetId="35">#REF!</definedName>
    <definedName name="파일종갯수" localSheetId="46">#REF!</definedName>
    <definedName name="파일종갯수" localSheetId="40">#REF!</definedName>
    <definedName name="파일종갯수" localSheetId="3">#REF!</definedName>
    <definedName name="파일종갯수" localSheetId="12">#REF!</definedName>
    <definedName name="파일종갯수" localSheetId="15">#REF!</definedName>
    <definedName name="파일종갯수" localSheetId="25">#REF!</definedName>
    <definedName name="파일종갯수" localSheetId="26">#REF!</definedName>
    <definedName name="파일종갯수" localSheetId="44">#REF!</definedName>
    <definedName name="파일종갯수" localSheetId="43">#REF!</definedName>
    <definedName name="파일종갯수" localSheetId="42">#REF!</definedName>
    <definedName name="파일종갯수">#REF!</definedName>
    <definedName name="파일횡갯수" localSheetId="14">#REF!</definedName>
    <definedName name="파일횡갯수" localSheetId="4">#REF!</definedName>
    <definedName name="파일횡갯수" localSheetId="13">#REF!</definedName>
    <definedName name="파일횡갯수" localSheetId="34">#REF!</definedName>
    <definedName name="파일횡갯수" localSheetId="35">#REF!</definedName>
    <definedName name="파일횡갯수" localSheetId="46">#REF!</definedName>
    <definedName name="파일횡갯수" localSheetId="40">#REF!</definedName>
    <definedName name="파일횡갯수" localSheetId="3">#REF!</definedName>
    <definedName name="파일횡갯수" localSheetId="12">#REF!</definedName>
    <definedName name="파일횡갯수" localSheetId="15">#REF!</definedName>
    <definedName name="파일횡갯수" localSheetId="25">#REF!</definedName>
    <definedName name="파일횡갯수" localSheetId="26">#REF!</definedName>
    <definedName name="파일횡갯수" localSheetId="44">#REF!</definedName>
    <definedName name="파일횡갯수" localSheetId="43">#REF!</definedName>
    <definedName name="파일횡갯수" localSheetId="42">#REF!</definedName>
    <definedName name="파일횡갯수">#REF!</definedName>
    <definedName name="팽창" localSheetId="14">#REF!</definedName>
    <definedName name="팽창" localSheetId="4">#REF!</definedName>
    <definedName name="팽창" localSheetId="13">#REF!</definedName>
    <definedName name="팽창" localSheetId="34">#REF!</definedName>
    <definedName name="팽창" localSheetId="35">#REF!</definedName>
    <definedName name="팽창" localSheetId="46">#REF!</definedName>
    <definedName name="팽창" localSheetId="40">#REF!</definedName>
    <definedName name="팽창" localSheetId="25">#REF!</definedName>
    <definedName name="팽창" localSheetId="26">#REF!</definedName>
    <definedName name="팽창" localSheetId="44">#REF!</definedName>
    <definedName name="팽창" localSheetId="43">#REF!</definedName>
    <definedName name="팽창" localSheetId="42">#REF!</definedName>
    <definedName name="팽창">#REF!</definedName>
    <definedName name="편입토지조서" localSheetId="14">#REF!</definedName>
    <definedName name="편입토지조서" localSheetId="4">#REF!</definedName>
    <definedName name="편입토지조서" localSheetId="13">#REF!</definedName>
    <definedName name="편입토지조서" localSheetId="34">#REF!</definedName>
    <definedName name="편입토지조서" localSheetId="35">#REF!</definedName>
    <definedName name="편입토지조서" localSheetId="46">#REF!</definedName>
    <definedName name="편입토지조서" localSheetId="40">#REF!</definedName>
    <definedName name="편입토지조서" localSheetId="25">#REF!</definedName>
    <definedName name="편입토지조서" localSheetId="26">#REF!</definedName>
    <definedName name="편입토지조서" localSheetId="44">#REF!</definedName>
    <definedName name="편입토지조서" localSheetId="43">#REF!</definedName>
    <definedName name="편입토지조서" localSheetId="42">#REF!</definedName>
    <definedName name="편입토지조서">#REF!</definedName>
    <definedName name="평뗴붙이기" localSheetId="14">#REF!</definedName>
    <definedName name="평뗴붙이기" localSheetId="4">#REF!</definedName>
    <definedName name="평뗴붙이기" localSheetId="13">#REF!</definedName>
    <definedName name="평뗴붙이기" localSheetId="34">#REF!</definedName>
    <definedName name="평뗴붙이기" localSheetId="35">#REF!</definedName>
    <definedName name="평뗴붙이기" localSheetId="46">#REF!</definedName>
    <definedName name="평뗴붙이기" localSheetId="40">#REF!</definedName>
    <definedName name="평뗴붙이기" localSheetId="3">#REF!</definedName>
    <definedName name="평뗴붙이기" localSheetId="12">#REF!</definedName>
    <definedName name="평뗴붙이기" localSheetId="15">#REF!</definedName>
    <definedName name="평뗴붙이기" localSheetId="25">#REF!</definedName>
    <definedName name="평뗴붙이기" localSheetId="26">#REF!</definedName>
    <definedName name="평뗴붙이기" localSheetId="44">#REF!</definedName>
    <definedName name="평뗴붙이기" localSheetId="43">#REF!</definedName>
    <definedName name="평뗴붙이기" localSheetId="42">#REF!</definedName>
    <definedName name="평뗴붙이기">#REF!</definedName>
    <definedName name="평의자" localSheetId="14">#REF!</definedName>
    <definedName name="평의자" localSheetId="4">#REF!</definedName>
    <definedName name="평의자" localSheetId="13">#REF!</definedName>
    <definedName name="평의자" localSheetId="28">#REF!</definedName>
    <definedName name="평의자" localSheetId="34">#REF!</definedName>
    <definedName name="평의자" localSheetId="35">#REF!</definedName>
    <definedName name="평의자" localSheetId="46">#REF!</definedName>
    <definedName name="평의자" localSheetId="40">#REF!</definedName>
    <definedName name="평의자" localSheetId="25">#REF!</definedName>
    <definedName name="평의자" localSheetId="26">#REF!</definedName>
    <definedName name="평의자" localSheetId="44">#REF!</definedName>
    <definedName name="평의자" localSheetId="42">#REF!</definedName>
    <definedName name="평의자">#REF!</definedName>
    <definedName name="폐기물수량산출서" localSheetId="14" hidden="1">#REF!</definedName>
    <definedName name="폐기물수량산출서" localSheetId="4" hidden="1">#REF!</definedName>
    <definedName name="폐기물수량산출서" localSheetId="13" hidden="1">#REF!</definedName>
    <definedName name="폐기물수량산출서" localSheetId="28" hidden="1">#REF!</definedName>
    <definedName name="폐기물수량산출서" localSheetId="34" hidden="1">#REF!</definedName>
    <definedName name="폐기물수량산출서" localSheetId="35" hidden="1">#REF!</definedName>
    <definedName name="폐기물수량산출서" localSheetId="46" hidden="1">#REF!</definedName>
    <definedName name="폐기물수량산출서" localSheetId="40" hidden="1">#REF!</definedName>
    <definedName name="폐기물수량산출서" localSheetId="25" hidden="1">#REF!</definedName>
    <definedName name="폐기물수량산출서" localSheetId="41" hidden="1">#REF!</definedName>
    <definedName name="폐기물수량산출서" localSheetId="26" hidden="1">#REF!</definedName>
    <definedName name="폐기물수량산출서" localSheetId="44" hidden="1">#REF!</definedName>
    <definedName name="폐기물수량산출서" localSheetId="45" hidden="1">#REF!</definedName>
    <definedName name="폐기물수량산출서" localSheetId="29" hidden="1">#REF!</definedName>
    <definedName name="폐기물수량산출서" localSheetId="42" hidden="1">#REF!</definedName>
    <definedName name="폐기물수량산출서" hidden="1">#REF!</definedName>
    <definedName name="포" localSheetId="14">#REF!</definedName>
    <definedName name="포" localSheetId="4">#REF!</definedName>
    <definedName name="포" localSheetId="13">#REF!</definedName>
    <definedName name="포" localSheetId="28">#REF!</definedName>
    <definedName name="포" localSheetId="34">#REF!</definedName>
    <definedName name="포" localSheetId="35">#REF!</definedName>
    <definedName name="포" localSheetId="46">#REF!</definedName>
    <definedName name="포" localSheetId="40">#REF!</definedName>
    <definedName name="포" localSheetId="25">#REF!</definedName>
    <definedName name="포" localSheetId="26">#REF!</definedName>
    <definedName name="포" localSheetId="44">#REF!</definedName>
    <definedName name="포" localSheetId="43">#REF!</definedName>
    <definedName name="포" localSheetId="42">#REF!</definedName>
    <definedName name="포">#REF!</definedName>
    <definedName name="포장" localSheetId="14">#REF!</definedName>
    <definedName name="포장" localSheetId="4">#REF!</definedName>
    <definedName name="포장" localSheetId="13">#REF!</definedName>
    <definedName name="포장" localSheetId="28">#REF!</definedName>
    <definedName name="포장" localSheetId="34">#REF!</definedName>
    <definedName name="포장" localSheetId="35">#REF!</definedName>
    <definedName name="포장" localSheetId="46">#REF!</definedName>
    <definedName name="포장" localSheetId="40">#REF!</definedName>
    <definedName name="포장" localSheetId="25">#REF!</definedName>
    <definedName name="포장" localSheetId="26">#REF!</definedName>
    <definedName name="포장" localSheetId="44">#REF!</definedName>
    <definedName name="포장" localSheetId="43">#REF!</definedName>
    <definedName name="포장" localSheetId="42">#REF!</definedName>
    <definedName name="포장">#REF!</definedName>
    <definedName name="포장공내역서적용수량." localSheetId="14" hidden="1">#REF!</definedName>
    <definedName name="포장공내역서적용수량." localSheetId="4" hidden="1">#REF!</definedName>
    <definedName name="포장공내역서적용수량." localSheetId="13" hidden="1">#REF!</definedName>
    <definedName name="포장공내역서적용수량." localSheetId="28" hidden="1">#REF!</definedName>
    <definedName name="포장공내역서적용수량." localSheetId="34" hidden="1">#REF!</definedName>
    <definedName name="포장공내역서적용수량." localSheetId="35" hidden="1">#REF!</definedName>
    <definedName name="포장공내역서적용수량." localSheetId="46" hidden="1">#REF!</definedName>
    <definedName name="포장공내역서적용수량." localSheetId="40" hidden="1">#REF!</definedName>
    <definedName name="포장공내역서적용수량." localSheetId="25" hidden="1">#REF!</definedName>
    <definedName name="포장공내역서적용수량." localSheetId="41" hidden="1">#REF!</definedName>
    <definedName name="포장공내역서적용수량." localSheetId="26" hidden="1">#REF!</definedName>
    <definedName name="포장공내역서적용수량." localSheetId="44" hidden="1">#REF!</definedName>
    <definedName name="포장공내역서적용수량." localSheetId="45" hidden="1">#REF!</definedName>
    <definedName name="포장공내역서적용수량." localSheetId="29" hidden="1">#REF!</definedName>
    <definedName name="포장공내역서적용수량." localSheetId="42" hidden="1">#REF!</definedName>
    <definedName name="포장공내역서적용수량." hidden="1">#REF!</definedName>
    <definedName name="포장단위수량" localSheetId="14">#REF!</definedName>
    <definedName name="포장단위수량" localSheetId="4">#REF!</definedName>
    <definedName name="포장단위수량" localSheetId="13">#REF!</definedName>
    <definedName name="포장단위수량" localSheetId="34">#REF!</definedName>
    <definedName name="포장단위수량" localSheetId="35">#REF!</definedName>
    <definedName name="포장단위수량" localSheetId="46">#REF!</definedName>
    <definedName name="포장단위수량" localSheetId="40">#REF!</definedName>
    <definedName name="포장단위수량" localSheetId="25">#REF!</definedName>
    <definedName name="포장단위수량" localSheetId="26">#REF!</definedName>
    <definedName name="포장단위수량" localSheetId="44">#REF!</definedName>
    <definedName name="포장단위수량" localSheetId="43">#REF!</definedName>
    <definedName name="포장단위수량" localSheetId="42">#REF!</definedName>
    <definedName name="포장단위수량">#REF!</definedName>
    <definedName name="포장수량집계표" localSheetId="38" hidden="1">{#N/A,#N/A,FALSE,"포장단가"}</definedName>
    <definedName name="포장수량집계표" localSheetId="14" hidden="1">{#N/A,#N/A,FALSE,"포장단가"}</definedName>
    <definedName name="포장수량집계표" localSheetId="4" hidden="1">{#N/A,#N/A,FALSE,"포장단가"}</definedName>
    <definedName name="포장수량집계표" localSheetId="13" hidden="1">{#N/A,#N/A,FALSE,"포장단가"}</definedName>
    <definedName name="포장수량집계표" localSheetId="28" hidden="1">{#N/A,#N/A,FALSE,"포장단가"}</definedName>
    <definedName name="포장수량집계표" localSheetId="34" hidden="1">{#N/A,#N/A,FALSE,"포장단가"}</definedName>
    <definedName name="포장수량집계표" localSheetId="35" hidden="1">{#N/A,#N/A,FALSE,"포장단가"}</definedName>
    <definedName name="포장수량집계표" localSheetId="25" hidden="1">{#N/A,#N/A,FALSE,"포장단가"}</definedName>
    <definedName name="포장수량집계표" localSheetId="41" hidden="1">{#N/A,#N/A,FALSE,"포장단가"}</definedName>
    <definedName name="포장수량집계표" localSheetId="26" hidden="1">{#N/A,#N/A,FALSE,"포장단가"}</definedName>
    <definedName name="포장수량집계표" localSheetId="45" hidden="1">{#N/A,#N/A,FALSE,"포장단가"}</definedName>
    <definedName name="포장수량집계표" localSheetId="50" hidden="1">{#N/A,#N/A,FALSE,"포장단가"}</definedName>
    <definedName name="포장수량집계표" localSheetId="29" hidden="1">{#N/A,#N/A,FALSE,"포장단가"}</definedName>
    <definedName name="포장수량집계표" localSheetId="42" hidden="1">{#N/A,#N/A,FALSE,"포장단가"}</definedName>
    <definedName name="포장수량집계표" hidden="1">{#N/A,#N/A,FALSE,"포장단가"}</definedName>
    <definedName name="포장장장" localSheetId="26">[23]포장공!$AR$111</definedName>
    <definedName name="포장장장" localSheetId="2">[24]포장공!$AR$111</definedName>
    <definedName name="포장장장" localSheetId="50">[25]포장공!$AR$111</definedName>
    <definedName name="포장장장" localSheetId="43">[23]포장공!$AR$111</definedName>
    <definedName name="포장장장">[44]포장공!$AR$111</definedName>
    <definedName name="포장조서" localSheetId="14">#REF!</definedName>
    <definedName name="포장조서" localSheetId="4">#REF!</definedName>
    <definedName name="포장조서" localSheetId="13">#REF!</definedName>
    <definedName name="포장조서" localSheetId="28">#REF!</definedName>
    <definedName name="포장조서" localSheetId="34">#REF!</definedName>
    <definedName name="포장조서" localSheetId="35">#REF!</definedName>
    <definedName name="포장조서" localSheetId="46">#REF!</definedName>
    <definedName name="포장조서" localSheetId="40">#REF!</definedName>
    <definedName name="포장조서" localSheetId="25">#REF!</definedName>
    <definedName name="포장조서" localSheetId="26">#REF!</definedName>
    <definedName name="포장조서" localSheetId="44">#REF!</definedName>
    <definedName name="포장조서" localSheetId="50">#REF!</definedName>
    <definedName name="포장조서" localSheetId="43">#REF!</definedName>
    <definedName name="포장조서" localSheetId="42">#REF!</definedName>
    <definedName name="포장조서">#REF!</definedName>
    <definedName name="포장집계" localSheetId="14">#REF!</definedName>
    <definedName name="포장집계" localSheetId="4">#REF!</definedName>
    <definedName name="포장집계" localSheetId="13">#REF!</definedName>
    <definedName name="포장집계" localSheetId="34">#REF!</definedName>
    <definedName name="포장집계" localSheetId="35">#REF!</definedName>
    <definedName name="포장집계" localSheetId="46">#REF!</definedName>
    <definedName name="포장집계" localSheetId="40">#REF!</definedName>
    <definedName name="포장집계" localSheetId="25">#REF!</definedName>
    <definedName name="포장집계" localSheetId="26">#REF!</definedName>
    <definedName name="포장집계" localSheetId="44">#REF!</definedName>
    <definedName name="포장집계" localSheetId="43">#REF!</definedName>
    <definedName name="포장집계" localSheetId="42">#REF!</definedName>
    <definedName name="포장집계">#REF!</definedName>
    <definedName name="폭" localSheetId="4">[13]법면블럭!#REF!</definedName>
    <definedName name="폭" localSheetId="13">[13]법면블럭!#REF!</definedName>
    <definedName name="폭" localSheetId="35">#REF!</definedName>
    <definedName name="폭" localSheetId="40">#REF!</definedName>
    <definedName name="폭" localSheetId="25">#REF!</definedName>
    <definedName name="폭" localSheetId="26">[14]법면블럭!#REF!</definedName>
    <definedName name="폭" localSheetId="44">#REF!</definedName>
    <definedName name="폭" localSheetId="42">#REF!</definedName>
    <definedName name="폭">#REF!</definedName>
    <definedName name="표지" localSheetId="14" hidden="1">#REF!</definedName>
    <definedName name="표지" localSheetId="4" hidden="1">#REF!</definedName>
    <definedName name="표지" localSheetId="13" hidden="1">#REF!</definedName>
    <definedName name="표지" localSheetId="28" hidden="1">#REF!</definedName>
    <definedName name="표지" localSheetId="34" hidden="1">#REF!</definedName>
    <definedName name="표지" localSheetId="35" hidden="1">#REF!</definedName>
    <definedName name="표지" localSheetId="46" hidden="1">#REF!</definedName>
    <definedName name="표지" localSheetId="40" hidden="1">#REF!</definedName>
    <definedName name="표지" localSheetId="25" hidden="1">#REF!</definedName>
    <definedName name="표지" localSheetId="41" hidden="1">#REF!</definedName>
    <definedName name="표지" localSheetId="26" hidden="1">#REF!</definedName>
    <definedName name="표지" localSheetId="44" hidden="1">#REF!</definedName>
    <definedName name="표지" localSheetId="45" hidden="1">#REF!</definedName>
    <definedName name="표지" localSheetId="29" hidden="1">#REF!</definedName>
    <definedName name="표지" localSheetId="42" hidden="1">#REF!</definedName>
    <definedName name="표지" hidden="1">#REF!</definedName>
    <definedName name="표지1" localSheetId="14">'[166]A-4'!#REF!</definedName>
    <definedName name="표지1" localSheetId="4">'[95]A-4'!#REF!</definedName>
    <definedName name="표지1" localSheetId="13">'[95]A-4'!#REF!</definedName>
    <definedName name="표지1" localSheetId="28">'[166]A-4'!#REF!</definedName>
    <definedName name="표지1" localSheetId="34">'[166]A-4'!#REF!</definedName>
    <definedName name="표지1" localSheetId="35">'[166]A-4'!#REF!</definedName>
    <definedName name="표지1" localSheetId="46">'[166]A-4'!#REF!</definedName>
    <definedName name="표지1" localSheetId="40">'[95]A-4'!#REF!</definedName>
    <definedName name="표지1" localSheetId="25">'[66]A-4'!#REF!</definedName>
    <definedName name="표지1" localSheetId="26">'[93]A-4'!#REF!</definedName>
    <definedName name="표지1" localSheetId="2">'[66]A-4'!#REF!</definedName>
    <definedName name="표지1" localSheetId="44">'[166]A-4'!#REF!</definedName>
    <definedName name="표지1" localSheetId="45">'[166]A-4'!#REF!</definedName>
    <definedName name="표지1" localSheetId="50">'[166]A-4'!#REF!</definedName>
    <definedName name="표지1" localSheetId="43">'[166]A-4'!#REF!</definedName>
    <definedName name="표지1" localSheetId="42">'[166]A-4'!#REF!</definedName>
    <definedName name="표지1">'[95]A-4'!#REF!</definedName>
    <definedName name="표지2" localSheetId="14" hidden="1">#REF!</definedName>
    <definedName name="표지2" localSheetId="4" hidden="1">#REF!</definedName>
    <definedName name="표지2" localSheetId="13" hidden="1">#REF!</definedName>
    <definedName name="표지2" localSheetId="28" hidden="1">#REF!</definedName>
    <definedName name="표지2" localSheetId="34" hidden="1">#REF!</definedName>
    <definedName name="표지2" localSheetId="35" hidden="1">#REF!</definedName>
    <definedName name="표지2" localSheetId="46" hidden="1">#REF!</definedName>
    <definedName name="표지2" localSheetId="40" hidden="1">#REF!</definedName>
    <definedName name="표지2" localSheetId="25" hidden="1">#REF!</definedName>
    <definedName name="표지2" localSheetId="41" hidden="1">#REF!</definedName>
    <definedName name="표지2" localSheetId="26" hidden="1">#REF!</definedName>
    <definedName name="표지2" localSheetId="44" hidden="1">#REF!</definedName>
    <definedName name="표지2" localSheetId="45" hidden="1">#REF!</definedName>
    <definedName name="표지2" localSheetId="29" hidden="1">#REF!</definedName>
    <definedName name="표지2" localSheetId="42" hidden="1">#REF!</definedName>
    <definedName name="표지2" hidden="1">#REF!</definedName>
    <definedName name="표층t" localSheetId="14">[88]접속도로!#REF!</definedName>
    <definedName name="표층t" localSheetId="4">[166]접속도로!#REF!</definedName>
    <definedName name="표층t" localSheetId="13">[166]접속도로!#REF!</definedName>
    <definedName name="표층t" localSheetId="28">[88]접속도로!#REF!</definedName>
    <definedName name="표층t" localSheetId="34">[88]접속도로!#REF!</definedName>
    <definedName name="표층t" localSheetId="35">[88]접속도로!#REF!</definedName>
    <definedName name="표층t" localSheetId="46">[88]접속도로!#REF!</definedName>
    <definedName name="표층t" localSheetId="40">[166]접속도로!#REF!</definedName>
    <definedName name="표층t" localSheetId="25">[153]접속도로!#REF!</definedName>
    <definedName name="표층t" localSheetId="26">[165]접속도로!#REF!</definedName>
    <definedName name="표층t" localSheetId="2">[153]접속도로!#REF!</definedName>
    <definedName name="표층t" localSheetId="44">[88]접속도로!#REF!</definedName>
    <definedName name="표층t" localSheetId="45">[88]접속도로!#REF!</definedName>
    <definedName name="표층t" localSheetId="50">[88]접속도로!#REF!</definedName>
    <definedName name="표층t" localSheetId="42">[88]접속도로!#REF!</definedName>
    <definedName name="표층t">[166]접속도로!#REF!</definedName>
    <definedName name="ㅎ" localSheetId="38">BlankMacro1</definedName>
    <definedName name="ㅎ" localSheetId="19">BlankMacro1</definedName>
    <definedName name="ㅎ" localSheetId="20">BlankMacro1</definedName>
    <definedName name="ㅎ" localSheetId="14">BlankMacro1</definedName>
    <definedName name="ㅎ" localSheetId="4">BlankMacro1</definedName>
    <definedName name="ㅎ" localSheetId="13">BlankMacro1</definedName>
    <definedName name="ㅎ" localSheetId="28">BlankMacro1</definedName>
    <definedName name="ㅎ" localSheetId="34">BlankMacro1</definedName>
    <definedName name="ㅎ" localSheetId="35">BlankMacro1</definedName>
    <definedName name="ㅎ" localSheetId="23">BlankMacro1</definedName>
    <definedName name="ㅎ" localSheetId="46">BlankMacro1</definedName>
    <definedName name="ㅎ" localSheetId="40">BlankMacro1</definedName>
    <definedName name="ㅎ" localSheetId="3">BlankMacro1</definedName>
    <definedName name="ㅎ" localSheetId="12">BlankMacro1</definedName>
    <definedName name="ㅎ" localSheetId="15">BlankMacro1</definedName>
    <definedName name="ㅎ" localSheetId="25">BlankMacro1</definedName>
    <definedName name="ㅎ" localSheetId="26">BlankMacro1</definedName>
    <definedName name="ㅎ" localSheetId="2">BlankMacro1</definedName>
    <definedName name="ㅎ" localSheetId="44">BlankMacro1</definedName>
    <definedName name="ㅎ" localSheetId="45">BlankMacro1</definedName>
    <definedName name="ㅎ" localSheetId="50">BlankMacro1</definedName>
    <definedName name="ㅎ" localSheetId="42">BlankMacro1</definedName>
    <definedName name="ㅎ">BlankMacro1</definedName>
    <definedName name="ㅎ4" localSheetId="25">[62]세월교산출기초!$J$11</definedName>
    <definedName name="ㅎ4" localSheetId="26">[104]세월교산출기초!$J$11</definedName>
    <definedName name="ㅎ4" localSheetId="2">[62]세월교산출기초!$J$11</definedName>
    <definedName name="ㅎ4" localSheetId="43">[64]세월교산출기초!$J$11</definedName>
    <definedName name="ㅎ4">[64]세월교산출기초!$J$11</definedName>
    <definedName name="ㅎ5" localSheetId="38" hidden="1">{#N/A,#N/A,FALSE,"골재소요량";#N/A,#N/A,FALSE,"골재소요량"}</definedName>
    <definedName name="ㅎ5" localSheetId="14" hidden="1">{#N/A,#N/A,FALSE,"골재소요량";#N/A,#N/A,FALSE,"골재소요량"}</definedName>
    <definedName name="ㅎ5" localSheetId="4" hidden="1">{#N/A,#N/A,FALSE,"골재소요량";#N/A,#N/A,FALSE,"골재소요량"}</definedName>
    <definedName name="ㅎ5" localSheetId="13" hidden="1">{#N/A,#N/A,FALSE,"골재소요량";#N/A,#N/A,FALSE,"골재소요량"}</definedName>
    <definedName name="ㅎ5" localSheetId="28" hidden="1">{#N/A,#N/A,FALSE,"골재소요량";#N/A,#N/A,FALSE,"골재소요량"}</definedName>
    <definedName name="ㅎ5" localSheetId="34" hidden="1">{#N/A,#N/A,FALSE,"골재소요량";#N/A,#N/A,FALSE,"골재소요량"}</definedName>
    <definedName name="ㅎ5" localSheetId="35" hidden="1">{#N/A,#N/A,FALSE,"골재소요량";#N/A,#N/A,FALSE,"골재소요량"}</definedName>
    <definedName name="ㅎ5" localSheetId="25" hidden="1">{#N/A,#N/A,FALSE,"골재소요량";#N/A,#N/A,FALSE,"골재소요량"}</definedName>
    <definedName name="ㅎ5" localSheetId="41" hidden="1">{#N/A,#N/A,FALSE,"골재소요량";#N/A,#N/A,FALSE,"골재소요량"}</definedName>
    <definedName name="ㅎ5" localSheetId="26" hidden="1">{#N/A,#N/A,FALSE,"골재소요량";#N/A,#N/A,FALSE,"골재소요량"}</definedName>
    <definedName name="ㅎ5" localSheetId="45" hidden="1">{#N/A,#N/A,FALSE,"골재소요량";#N/A,#N/A,FALSE,"골재소요량"}</definedName>
    <definedName name="ㅎ5" localSheetId="50" hidden="1">{#N/A,#N/A,FALSE,"골재소요량";#N/A,#N/A,FALSE,"골재소요량"}</definedName>
    <definedName name="ㅎ5" localSheetId="29" hidden="1">{#N/A,#N/A,FALSE,"골재소요량";#N/A,#N/A,FALSE,"골재소요량"}</definedName>
    <definedName name="ㅎ5" localSheetId="42" hidden="1">{#N/A,#N/A,FALSE,"골재소요량";#N/A,#N/A,FALSE,"골재소요량"}</definedName>
    <definedName name="ㅎ5" hidden="1">{#N/A,#N/A,FALSE,"골재소요량";#N/A,#N/A,FALSE,"골재소요량"}</definedName>
    <definedName name="ㅎㄱㄷㅎ" localSheetId="38" hidden="1">{#N/A,#N/A,FALSE,"골재소요량";#N/A,#N/A,FALSE,"골재소요량"}</definedName>
    <definedName name="ㅎㄱㄷㅎ" localSheetId="14" hidden="1">{#N/A,#N/A,FALSE,"골재소요량";#N/A,#N/A,FALSE,"골재소요량"}</definedName>
    <definedName name="ㅎㄱㄷㅎ" localSheetId="4" hidden="1">{#N/A,#N/A,FALSE,"골재소요량";#N/A,#N/A,FALSE,"골재소요량"}</definedName>
    <definedName name="ㅎㄱㄷㅎ" localSheetId="13" hidden="1">{#N/A,#N/A,FALSE,"골재소요량";#N/A,#N/A,FALSE,"골재소요량"}</definedName>
    <definedName name="ㅎㄱㄷㅎ" localSheetId="28" hidden="1">{#N/A,#N/A,FALSE,"골재소요량";#N/A,#N/A,FALSE,"골재소요량"}</definedName>
    <definedName name="ㅎㄱㄷㅎ" localSheetId="34" hidden="1">{#N/A,#N/A,FALSE,"골재소요량";#N/A,#N/A,FALSE,"골재소요량"}</definedName>
    <definedName name="ㅎㄱㄷㅎ" localSheetId="35" hidden="1">{#N/A,#N/A,FALSE,"골재소요량";#N/A,#N/A,FALSE,"골재소요량"}</definedName>
    <definedName name="ㅎㄱㄷㅎ" localSheetId="25" hidden="1">{#N/A,#N/A,FALSE,"골재소요량";#N/A,#N/A,FALSE,"골재소요량"}</definedName>
    <definedName name="ㅎㄱㄷㅎ" localSheetId="41" hidden="1">{#N/A,#N/A,FALSE,"골재소요량";#N/A,#N/A,FALSE,"골재소요량"}</definedName>
    <definedName name="ㅎㄱㄷㅎ" localSheetId="26" hidden="1">{#N/A,#N/A,FALSE,"골재소요량";#N/A,#N/A,FALSE,"골재소요량"}</definedName>
    <definedName name="ㅎㄱㄷㅎ" localSheetId="45" hidden="1">{#N/A,#N/A,FALSE,"골재소요량";#N/A,#N/A,FALSE,"골재소요량"}</definedName>
    <definedName name="ㅎㄱㄷㅎ" localSheetId="50" hidden="1">{#N/A,#N/A,FALSE,"골재소요량";#N/A,#N/A,FALSE,"골재소요량"}</definedName>
    <definedName name="ㅎㄱㄷㅎ" localSheetId="29" hidden="1">{#N/A,#N/A,FALSE,"골재소요량";#N/A,#N/A,FALSE,"골재소요량"}</definedName>
    <definedName name="ㅎㄱㄷㅎ" localSheetId="42" hidden="1">{#N/A,#N/A,FALSE,"골재소요량";#N/A,#N/A,FALSE,"골재소요량"}</definedName>
    <definedName name="ㅎㄱㄷㅎ" hidden="1">{#N/A,#N/A,FALSE,"골재소요량";#N/A,#N/A,FALSE,"골재소요량"}</definedName>
    <definedName name="ㅎㄱㅎㅎㄷㄶ" localSheetId="38" hidden="1">{#N/A,#N/A,FALSE,"골재소요량";#N/A,#N/A,FALSE,"골재소요량"}</definedName>
    <definedName name="ㅎㄱㅎㅎㄷㄶ" localSheetId="14" hidden="1">{#N/A,#N/A,FALSE,"골재소요량";#N/A,#N/A,FALSE,"골재소요량"}</definedName>
    <definedName name="ㅎㄱㅎㅎㄷㄶ" localSheetId="4" hidden="1">{#N/A,#N/A,FALSE,"골재소요량";#N/A,#N/A,FALSE,"골재소요량"}</definedName>
    <definedName name="ㅎㄱㅎㅎㄷㄶ" localSheetId="13" hidden="1">{#N/A,#N/A,FALSE,"골재소요량";#N/A,#N/A,FALSE,"골재소요량"}</definedName>
    <definedName name="ㅎㄱㅎㅎㄷㄶ" localSheetId="28" hidden="1">{#N/A,#N/A,FALSE,"골재소요량";#N/A,#N/A,FALSE,"골재소요량"}</definedName>
    <definedName name="ㅎㄱㅎㅎㄷㄶ" localSheetId="34" hidden="1">{#N/A,#N/A,FALSE,"골재소요량";#N/A,#N/A,FALSE,"골재소요량"}</definedName>
    <definedName name="ㅎㄱㅎㅎㄷㄶ" localSheetId="35" hidden="1">{#N/A,#N/A,FALSE,"골재소요량";#N/A,#N/A,FALSE,"골재소요량"}</definedName>
    <definedName name="ㅎㄱㅎㅎㄷㄶ" localSheetId="25" hidden="1">{#N/A,#N/A,FALSE,"골재소요량";#N/A,#N/A,FALSE,"골재소요량"}</definedName>
    <definedName name="ㅎㄱㅎㅎㄷㄶ" localSheetId="41" hidden="1">{#N/A,#N/A,FALSE,"골재소요량";#N/A,#N/A,FALSE,"골재소요량"}</definedName>
    <definedName name="ㅎㄱㅎㅎㄷㄶ" localSheetId="26" hidden="1">{#N/A,#N/A,FALSE,"골재소요량";#N/A,#N/A,FALSE,"골재소요량"}</definedName>
    <definedName name="ㅎㄱㅎㅎㄷㄶ" localSheetId="45" hidden="1">{#N/A,#N/A,FALSE,"골재소요량";#N/A,#N/A,FALSE,"골재소요량"}</definedName>
    <definedName name="ㅎㄱㅎㅎㄷㄶ" localSheetId="50" hidden="1">{#N/A,#N/A,FALSE,"골재소요량";#N/A,#N/A,FALSE,"골재소요량"}</definedName>
    <definedName name="ㅎㄱㅎㅎㄷㄶ" localSheetId="29" hidden="1">{#N/A,#N/A,FALSE,"골재소요량";#N/A,#N/A,FALSE,"골재소요량"}</definedName>
    <definedName name="ㅎㄱㅎㅎㄷㄶ" localSheetId="42" hidden="1">{#N/A,#N/A,FALSE,"골재소요량";#N/A,#N/A,FALSE,"골재소요량"}</definedName>
    <definedName name="ㅎㄱㅎㅎㄷㄶ" hidden="1">{#N/A,#N/A,FALSE,"골재소요량";#N/A,#N/A,FALSE,"골재소요량"}</definedName>
    <definedName name="ㅎㄹㄴ" localSheetId="38" hidden="1">{#N/A,#N/A,FALSE,"2~8번"}</definedName>
    <definedName name="ㅎㄹㄴ" localSheetId="14" hidden="1">{#N/A,#N/A,FALSE,"2~8번"}</definedName>
    <definedName name="ㅎㄹㄴ" localSheetId="4" hidden="1">{#N/A,#N/A,FALSE,"2~8번"}</definedName>
    <definedName name="ㅎㄹㄴ" localSheetId="13" hidden="1">{#N/A,#N/A,FALSE,"2~8번"}</definedName>
    <definedName name="ㅎㄹㄴ" localSheetId="28" hidden="1">{#N/A,#N/A,FALSE,"2~8번"}</definedName>
    <definedName name="ㅎㄹㄴ" localSheetId="34" hidden="1">{#N/A,#N/A,FALSE,"2~8번"}</definedName>
    <definedName name="ㅎㄹㄴ" localSheetId="35" hidden="1">{#N/A,#N/A,FALSE,"2~8번"}</definedName>
    <definedName name="ㅎㄹㄴ" localSheetId="25" hidden="1">{#N/A,#N/A,FALSE,"2~8번"}</definedName>
    <definedName name="ㅎㄹㄴ" localSheetId="41" hidden="1">{#N/A,#N/A,FALSE,"2~8번"}</definedName>
    <definedName name="ㅎㄹㄴ" localSheetId="26" hidden="1">{#N/A,#N/A,FALSE,"2~8번"}</definedName>
    <definedName name="ㅎㄹㄴ" localSheetId="45" hidden="1">{#N/A,#N/A,FALSE,"2~8번"}</definedName>
    <definedName name="ㅎㄹㄴ" localSheetId="50" hidden="1">{#N/A,#N/A,FALSE,"2~8번"}</definedName>
    <definedName name="ㅎㄹㄴ" localSheetId="29" hidden="1">{#N/A,#N/A,FALSE,"2~8번"}</definedName>
    <definedName name="ㅎㄹㄴ" localSheetId="42" hidden="1">{#N/A,#N/A,FALSE,"2~8번"}</definedName>
    <definedName name="ㅎㄹㄴ" hidden="1">{#N/A,#N/A,FALSE,"2~8번"}</definedName>
    <definedName name="ㅎㄹㅇ" localSheetId="4">'[32]돌 적용인자표'!ㅎㄹㅇ</definedName>
    <definedName name="ㅎㄹㅇ" localSheetId="13">'[32]돌 적용인자표'!ㅎㄹㅇ</definedName>
    <definedName name="ㅎㄹㅇ" localSheetId="26">'[33]돌 적용인자표'!ㅎㄹㅇ</definedName>
    <definedName name="ㅎㄹㅇ" localSheetId="45">'[32]돌 적용인자표'!ㅎㄹㅇ</definedName>
    <definedName name="ㅎㄹㅇ">'[32]돌 적용인자표'!ㅎㄹㅇ</definedName>
    <definedName name="ㅎㄹㅇㄹㄴㅇㄴㄹ" localSheetId="38" hidden="1">{#N/A,#N/A,FALSE,"표지목차"}</definedName>
    <definedName name="ㅎㄹㅇㄹㄴㅇㄴㄹ" localSheetId="14" hidden="1">{#N/A,#N/A,FALSE,"표지목차"}</definedName>
    <definedName name="ㅎㄹㅇㄹㄴㅇㄴㄹ" localSheetId="4" hidden="1">{#N/A,#N/A,FALSE,"표지목차"}</definedName>
    <definedName name="ㅎㄹㅇㄹㄴㅇㄴㄹ" localSheetId="13" hidden="1">{#N/A,#N/A,FALSE,"표지목차"}</definedName>
    <definedName name="ㅎㄹㅇㄹㄴㅇㄴㄹ" localSheetId="28" hidden="1">{#N/A,#N/A,FALSE,"표지목차"}</definedName>
    <definedName name="ㅎㄹㅇㄹㄴㅇㄴㄹ" localSheetId="34" hidden="1">{#N/A,#N/A,FALSE,"표지목차"}</definedName>
    <definedName name="ㅎㄹㅇㄹㄴㅇㄴㄹ" localSheetId="35" hidden="1">{#N/A,#N/A,FALSE,"표지목차"}</definedName>
    <definedName name="ㅎㄹㅇㄹㄴㅇㄴㄹ" localSheetId="25" hidden="1">{#N/A,#N/A,FALSE,"표지목차"}</definedName>
    <definedName name="ㅎㄹㅇㄹㄴㅇㄴㄹ" localSheetId="41" hidden="1">{#N/A,#N/A,FALSE,"표지목차"}</definedName>
    <definedName name="ㅎㄹㅇㄹㄴㅇㄴㄹ" localSheetId="26" hidden="1">{#N/A,#N/A,FALSE,"표지목차"}</definedName>
    <definedName name="ㅎㄹㅇㄹㄴㅇㄴㄹ" localSheetId="45" hidden="1">{#N/A,#N/A,FALSE,"표지목차"}</definedName>
    <definedName name="ㅎㄹㅇㄹㄴㅇㄴㄹ" localSheetId="50" hidden="1">{#N/A,#N/A,FALSE,"표지목차"}</definedName>
    <definedName name="ㅎㄹㅇㄹㄴㅇㄴㄹ" localSheetId="29" hidden="1">{#N/A,#N/A,FALSE,"표지목차"}</definedName>
    <definedName name="ㅎㄹㅇㄹㄴㅇㄴㄹ" localSheetId="42" hidden="1">{#N/A,#N/A,FALSE,"표지목차"}</definedName>
    <definedName name="ㅎㄹㅇㄹㄴㅇㄴㄹ" hidden="1">{#N/A,#N/A,FALSE,"표지목차"}</definedName>
    <definedName name="ㅎ러ㅗㄳㄶㄹ" localSheetId="14" hidden="1">#REF!</definedName>
    <definedName name="ㅎ러ㅗㄳㄶㄹ" localSheetId="4" hidden="1">#REF!</definedName>
    <definedName name="ㅎ러ㅗㄳㄶㄹ" localSheetId="13" hidden="1">#REF!</definedName>
    <definedName name="ㅎ러ㅗㄳㄶㄹ" localSheetId="28" hidden="1">#REF!</definedName>
    <definedName name="ㅎ러ㅗㄳㄶㄹ" localSheetId="34" hidden="1">#REF!</definedName>
    <definedName name="ㅎ러ㅗㄳㄶㄹ" localSheetId="35" hidden="1">#REF!</definedName>
    <definedName name="ㅎ러ㅗㄳㄶㄹ" localSheetId="46" hidden="1">#REF!</definedName>
    <definedName name="ㅎ러ㅗㄳㄶㄹ" localSheetId="40" hidden="1">#REF!</definedName>
    <definedName name="ㅎ러ㅗㄳㄶㄹ" localSheetId="25" hidden="1">#REF!</definedName>
    <definedName name="ㅎ러ㅗㄳㄶㄹ" localSheetId="41" hidden="1">#REF!</definedName>
    <definedName name="ㅎ러ㅗㄳㄶㄹ" localSheetId="26" hidden="1">#REF!</definedName>
    <definedName name="ㅎ러ㅗㄳㄶㄹ" localSheetId="44" hidden="1">#REF!</definedName>
    <definedName name="ㅎ러ㅗㄳㄶㄹ" localSheetId="45" hidden="1">#REF!</definedName>
    <definedName name="ㅎ러ㅗㄳㄶㄹ" localSheetId="29" hidden="1">#REF!</definedName>
    <definedName name="ㅎ러ㅗㄳㄶㄹ" localSheetId="42" hidden="1">#REF!</definedName>
    <definedName name="ㅎ러ㅗㄳㄶㄹ" hidden="1">#REF!</definedName>
    <definedName name="ㅎ러ㅗ허" localSheetId="14" hidden="1">#REF!</definedName>
    <definedName name="ㅎ러ㅗ허" localSheetId="4" hidden="1">#REF!</definedName>
    <definedName name="ㅎ러ㅗ허" localSheetId="13" hidden="1">#REF!</definedName>
    <definedName name="ㅎ러ㅗ허" localSheetId="28" hidden="1">#REF!</definedName>
    <definedName name="ㅎ러ㅗ허" localSheetId="34" hidden="1">#REF!</definedName>
    <definedName name="ㅎ러ㅗ허" localSheetId="35" hidden="1">#REF!</definedName>
    <definedName name="ㅎ러ㅗ허" localSheetId="46" hidden="1">#REF!</definedName>
    <definedName name="ㅎ러ㅗ허" localSheetId="40" hidden="1">#REF!</definedName>
    <definedName name="ㅎ러ㅗ허" localSheetId="25" hidden="1">#REF!</definedName>
    <definedName name="ㅎ러ㅗ허" localSheetId="41" hidden="1">#REF!</definedName>
    <definedName name="ㅎ러ㅗ허" localSheetId="26" hidden="1">#REF!</definedName>
    <definedName name="ㅎ러ㅗ허" localSheetId="44" hidden="1">#REF!</definedName>
    <definedName name="ㅎ러ㅗ허" localSheetId="45" hidden="1">#REF!</definedName>
    <definedName name="ㅎ러ㅗ허" localSheetId="29" hidden="1">#REF!</definedName>
    <definedName name="ㅎ러ㅗ허" localSheetId="42" hidden="1">#REF!</definedName>
    <definedName name="ㅎ러ㅗ허" hidden="1">#REF!</definedName>
    <definedName name="ㅎ로ㅎ" localSheetId="14" hidden="1">#REF!</definedName>
    <definedName name="ㅎ로ㅎ" localSheetId="4" hidden="1">#REF!</definedName>
    <definedName name="ㅎ로ㅎ" localSheetId="13" hidden="1">#REF!</definedName>
    <definedName name="ㅎ로ㅎ" localSheetId="28" hidden="1">#REF!</definedName>
    <definedName name="ㅎ로ㅎ" localSheetId="34" hidden="1">#REF!</definedName>
    <definedName name="ㅎ로ㅎ" localSheetId="35" hidden="1">#REF!</definedName>
    <definedName name="ㅎ로ㅎ" localSheetId="46" hidden="1">#REF!</definedName>
    <definedName name="ㅎ로ㅎ" localSheetId="40" hidden="1">#REF!</definedName>
    <definedName name="ㅎ로ㅎ" localSheetId="25" hidden="1">#REF!</definedName>
    <definedName name="ㅎ로ㅎ" localSheetId="41" hidden="1">#REF!</definedName>
    <definedName name="ㅎ로ㅎ" localSheetId="26" hidden="1">#REF!</definedName>
    <definedName name="ㅎ로ㅎ" localSheetId="44" hidden="1">#REF!</definedName>
    <definedName name="ㅎ로ㅎ" localSheetId="45" hidden="1">#REF!</definedName>
    <definedName name="ㅎ로ㅎ" localSheetId="29" hidden="1">#REF!</definedName>
    <definedName name="ㅎ로ㅎ" localSheetId="42" hidden="1">#REF!</definedName>
    <definedName name="ㅎ로ㅎ" hidden="1">#REF!</definedName>
    <definedName name="ㅎ류휴ㅠㅎ휴" localSheetId="38" hidden="1">{#N/A,#N/A,FALSE,"골재소요량";#N/A,#N/A,FALSE,"골재소요량"}</definedName>
    <definedName name="ㅎ류휴ㅠㅎ휴" localSheetId="14" hidden="1">{#N/A,#N/A,FALSE,"골재소요량";#N/A,#N/A,FALSE,"골재소요량"}</definedName>
    <definedName name="ㅎ류휴ㅠㅎ휴" localSheetId="4" hidden="1">{#N/A,#N/A,FALSE,"골재소요량";#N/A,#N/A,FALSE,"골재소요량"}</definedName>
    <definedName name="ㅎ류휴ㅠㅎ휴" localSheetId="13" hidden="1">{#N/A,#N/A,FALSE,"골재소요량";#N/A,#N/A,FALSE,"골재소요량"}</definedName>
    <definedName name="ㅎ류휴ㅠㅎ휴" localSheetId="28" hidden="1">{#N/A,#N/A,FALSE,"골재소요량";#N/A,#N/A,FALSE,"골재소요량"}</definedName>
    <definedName name="ㅎ류휴ㅠㅎ휴" localSheetId="34" hidden="1">{#N/A,#N/A,FALSE,"골재소요량";#N/A,#N/A,FALSE,"골재소요량"}</definedName>
    <definedName name="ㅎ류휴ㅠㅎ휴" localSheetId="35" hidden="1">{#N/A,#N/A,FALSE,"골재소요량";#N/A,#N/A,FALSE,"골재소요량"}</definedName>
    <definedName name="ㅎ류휴ㅠㅎ휴" localSheetId="25" hidden="1">{#N/A,#N/A,FALSE,"골재소요량";#N/A,#N/A,FALSE,"골재소요량"}</definedName>
    <definedName name="ㅎ류휴ㅠㅎ휴" localSheetId="41" hidden="1">{#N/A,#N/A,FALSE,"골재소요량";#N/A,#N/A,FALSE,"골재소요량"}</definedName>
    <definedName name="ㅎ류휴ㅠㅎ휴" localSheetId="26" hidden="1">{#N/A,#N/A,FALSE,"골재소요량";#N/A,#N/A,FALSE,"골재소요량"}</definedName>
    <definedName name="ㅎ류휴ㅠㅎ휴" localSheetId="45" hidden="1">{#N/A,#N/A,FALSE,"골재소요량";#N/A,#N/A,FALSE,"골재소요량"}</definedName>
    <definedName name="ㅎ류휴ㅠㅎ휴" localSheetId="50" hidden="1">{#N/A,#N/A,FALSE,"골재소요량";#N/A,#N/A,FALSE,"골재소요량"}</definedName>
    <definedName name="ㅎ류휴ㅠㅎ휴" localSheetId="29" hidden="1">{#N/A,#N/A,FALSE,"골재소요량";#N/A,#N/A,FALSE,"골재소요량"}</definedName>
    <definedName name="ㅎ류휴ㅠㅎ휴" localSheetId="42" hidden="1">{#N/A,#N/A,FALSE,"골재소요량";#N/A,#N/A,FALSE,"골재소요량"}</definedName>
    <definedName name="ㅎ류휴ㅠㅎ휴" hidden="1">{#N/A,#N/A,FALSE,"골재소요량";#N/A,#N/A,FALSE,"골재소요량"}</definedName>
    <definedName name="ㅎ류ㅠㅍㅎㅇㅎ" localSheetId="38" hidden="1">{#N/A,#N/A,FALSE,"골재소요량";#N/A,#N/A,FALSE,"골재소요량"}</definedName>
    <definedName name="ㅎ류ㅠㅍㅎㅇㅎ" localSheetId="14" hidden="1">{#N/A,#N/A,FALSE,"골재소요량";#N/A,#N/A,FALSE,"골재소요량"}</definedName>
    <definedName name="ㅎ류ㅠㅍㅎㅇㅎ" localSheetId="4" hidden="1">{#N/A,#N/A,FALSE,"골재소요량";#N/A,#N/A,FALSE,"골재소요량"}</definedName>
    <definedName name="ㅎ류ㅠㅍㅎㅇㅎ" localSheetId="13" hidden="1">{#N/A,#N/A,FALSE,"골재소요량";#N/A,#N/A,FALSE,"골재소요량"}</definedName>
    <definedName name="ㅎ류ㅠㅍㅎㅇㅎ" localSheetId="28" hidden="1">{#N/A,#N/A,FALSE,"골재소요량";#N/A,#N/A,FALSE,"골재소요량"}</definedName>
    <definedName name="ㅎ류ㅠㅍㅎㅇㅎ" localSheetId="34" hidden="1">{#N/A,#N/A,FALSE,"골재소요량";#N/A,#N/A,FALSE,"골재소요량"}</definedName>
    <definedName name="ㅎ류ㅠㅍㅎㅇㅎ" localSheetId="35" hidden="1">{#N/A,#N/A,FALSE,"골재소요량";#N/A,#N/A,FALSE,"골재소요량"}</definedName>
    <definedName name="ㅎ류ㅠㅍㅎㅇㅎ" localSheetId="25" hidden="1">{#N/A,#N/A,FALSE,"골재소요량";#N/A,#N/A,FALSE,"골재소요량"}</definedName>
    <definedName name="ㅎ류ㅠㅍㅎㅇㅎ" localSheetId="41" hidden="1">{#N/A,#N/A,FALSE,"골재소요량";#N/A,#N/A,FALSE,"골재소요량"}</definedName>
    <definedName name="ㅎ류ㅠㅍㅎㅇㅎ" localSheetId="26" hidden="1">{#N/A,#N/A,FALSE,"골재소요량";#N/A,#N/A,FALSE,"골재소요량"}</definedName>
    <definedName name="ㅎ류ㅠㅍㅎㅇㅎ" localSheetId="45" hidden="1">{#N/A,#N/A,FALSE,"골재소요량";#N/A,#N/A,FALSE,"골재소요량"}</definedName>
    <definedName name="ㅎ류ㅠㅍㅎㅇㅎ" localSheetId="50" hidden="1">{#N/A,#N/A,FALSE,"골재소요량";#N/A,#N/A,FALSE,"골재소요량"}</definedName>
    <definedName name="ㅎ류ㅠㅍㅎㅇㅎ" localSheetId="29" hidden="1">{#N/A,#N/A,FALSE,"골재소요량";#N/A,#N/A,FALSE,"골재소요량"}</definedName>
    <definedName name="ㅎ류ㅠㅍㅎㅇㅎ" localSheetId="42" hidden="1">{#N/A,#N/A,FALSE,"골재소요량";#N/A,#N/A,FALSE,"골재소요량"}</definedName>
    <definedName name="ㅎ류ㅠㅍㅎㅇㅎ" hidden="1">{#N/A,#N/A,FALSE,"골재소요량";#N/A,#N/A,FALSE,"골재소요량"}</definedName>
    <definedName name="ㅎ률" localSheetId="38" hidden="1">{#N/A,#N/A,FALSE,"조골재"}</definedName>
    <definedName name="ㅎ률" localSheetId="14" hidden="1">{#N/A,#N/A,FALSE,"조골재"}</definedName>
    <definedName name="ㅎ률" localSheetId="4" hidden="1">{#N/A,#N/A,FALSE,"조골재"}</definedName>
    <definedName name="ㅎ률" localSheetId="13" hidden="1">{#N/A,#N/A,FALSE,"조골재"}</definedName>
    <definedName name="ㅎ률" localSheetId="28" hidden="1">{#N/A,#N/A,FALSE,"조골재"}</definedName>
    <definedName name="ㅎ률" localSheetId="34" hidden="1">{#N/A,#N/A,FALSE,"조골재"}</definedName>
    <definedName name="ㅎ률" localSheetId="35" hidden="1">{#N/A,#N/A,FALSE,"조골재"}</definedName>
    <definedName name="ㅎ률" localSheetId="25" hidden="1">{#N/A,#N/A,FALSE,"조골재"}</definedName>
    <definedName name="ㅎ률" localSheetId="41" hidden="1">{#N/A,#N/A,FALSE,"조골재"}</definedName>
    <definedName name="ㅎ률" localSheetId="26" hidden="1">{#N/A,#N/A,FALSE,"조골재"}</definedName>
    <definedName name="ㅎ률" localSheetId="45" hidden="1">{#N/A,#N/A,FALSE,"조골재"}</definedName>
    <definedName name="ㅎ률" localSheetId="50" hidden="1">{#N/A,#N/A,FALSE,"조골재"}</definedName>
    <definedName name="ㅎ률" localSheetId="29" hidden="1">{#N/A,#N/A,FALSE,"조골재"}</definedName>
    <definedName name="ㅎ률" localSheetId="42" hidden="1">{#N/A,#N/A,FALSE,"조골재"}</definedName>
    <definedName name="ㅎ률" hidden="1">{#N/A,#N/A,FALSE,"조골재"}</definedName>
    <definedName name="ㅎㅇㄴ" localSheetId="38" hidden="1">{#N/A,#N/A,FALSE,"2~8번"}</definedName>
    <definedName name="ㅎㅇㄴ" localSheetId="14" hidden="1">{#N/A,#N/A,FALSE,"2~8번"}</definedName>
    <definedName name="ㅎㅇㄴ" localSheetId="4" hidden="1">{#N/A,#N/A,FALSE,"2~8번"}</definedName>
    <definedName name="ㅎㅇㄴ" localSheetId="13" hidden="1">{#N/A,#N/A,FALSE,"2~8번"}</definedName>
    <definedName name="ㅎㅇㄴ" localSheetId="28" hidden="1">{#N/A,#N/A,FALSE,"2~8번"}</definedName>
    <definedName name="ㅎㅇㄴ" localSheetId="34" hidden="1">{#N/A,#N/A,FALSE,"2~8번"}</definedName>
    <definedName name="ㅎㅇㄴ" localSheetId="35" hidden="1">{#N/A,#N/A,FALSE,"2~8번"}</definedName>
    <definedName name="ㅎㅇㄴ" localSheetId="25" hidden="1">{#N/A,#N/A,FALSE,"2~8번"}</definedName>
    <definedName name="ㅎㅇㄴ" localSheetId="41" hidden="1">{#N/A,#N/A,FALSE,"2~8번"}</definedName>
    <definedName name="ㅎㅇㄴ" localSheetId="26" hidden="1">{#N/A,#N/A,FALSE,"2~8번"}</definedName>
    <definedName name="ㅎㅇㄴ" localSheetId="45" hidden="1">{#N/A,#N/A,FALSE,"2~8번"}</definedName>
    <definedName name="ㅎㅇㄴ" localSheetId="50" hidden="1">{#N/A,#N/A,FALSE,"2~8번"}</definedName>
    <definedName name="ㅎㅇㄴ" localSheetId="29" hidden="1">{#N/A,#N/A,FALSE,"2~8번"}</definedName>
    <definedName name="ㅎㅇㄴ" localSheetId="42" hidden="1">{#N/A,#N/A,FALSE,"2~8번"}</definedName>
    <definedName name="ㅎㅇㄴ" hidden="1">{#N/A,#N/A,FALSE,"2~8번"}</definedName>
    <definedName name="ㅎㅇㄹ" localSheetId="14" hidden="1">#REF!</definedName>
    <definedName name="ㅎㅇㄹ" localSheetId="4" hidden="1">#REF!</definedName>
    <definedName name="ㅎㅇㄹ" localSheetId="13" hidden="1">#REF!</definedName>
    <definedName name="ㅎㅇㄹ" localSheetId="28" hidden="1">#REF!</definedName>
    <definedName name="ㅎㅇㄹ" localSheetId="34" hidden="1">#REF!</definedName>
    <definedName name="ㅎㅇㄹ" localSheetId="35" hidden="1">#REF!</definedName>
    <definedName name="ㅎㅇㄹ" localSheetId="46" hidden="1">#REF!</definedName>
    <definedName name="ㅎㅇㄹ" localSheetId="40" hidden="1">#REF!</definedName>
    <definedName name="ㅎㅇㄹ" localSheetId="25" hidden="1">#REF!</definedName>
    <definedName name="ㅎㅇㄹ" localSheetId="41" hidden="1">#REF!</definedName>
    <definedName name="ㅎㅇㄹ" localSheetId="26" hidden="1">#REF!</definedName>
    <definedName name="ㅎㅇㄹ" localSheetId="44" hidden="1">#REF!</definedName>
    <definedName name="ㅎㅇㄹ" localSheetId="45" hidden="1">#REF!</definedName>
    <definedName name="ㅎㅇㄹ" localSheetId="29" hidden="1">#REF!</definedName>
    <definedName name="ㅎㅇㄹ" localSheetId="42" hidden="1">#REF!</definedName>
    <definedName name="ㅎㅇㄹ" hidden="1">#REF!</definedName>
    <definedName name="ㅎㅇㅀ" localSheetId="14" hidden="1">#REF!</definedName>
    <definedName name="ㅎㅇㅀ" localSheetId="4" hidden="1">#REF!</definedName>
    <definedName name="ㅎㅇㅀ" localSheetId="13" hidden="1">#REF!</definedName>
    <definedName name="ㅎㅇㅀ" localSheetId="28" hidden="1">#REF!</definedName>
    <definedName name="ㅎㅇㅀ" localSheetId="34" hidden="1">#REF!</definedName>
    <definedName name="ㅎㅇㅀ" localSheetId="35" hidden="1">#REF!</definedName>
    <definedName name="ㅎㅇㅀ" localSheetId="46" hidden="1">#REF!</definedName>
    <definedName name="ㅎㅇㅀ" localSheetId="40" hidden="1">#REF!</definedName>
    <definedName name="ㅎㅇㅀ" localSheetId="25" hidden="1">#REF!</definedName>
    <definedName name="ㅎㅇㅀ" localSheetId="41" hidden="1">#REF!</definedName>
    <definedName name="ㅎㅇㅀ" localSheetId="26" hidden="1">#REF!</definedName>
    <definedName name="ㅎㅇㅀ" localSheetId="44" hidden="1">#REF!</definedName>
    <definedName name="ㅎㅇㅀ" localSheetId="45" hidden="1">#REF!</definedName>
    <definedName name="ㅎㅇㅀ" localSheetId="29" hidden="1">#REF!</definedName>
    <definedName name="ㅎㅇㅀ" localSheetId="42" hidden="1">#REF!</definedName>
    <definedName name="ㅎㅇㅀ" hidden="1">#REF!</definedName>
    <definedName name="ㅎㅎ" localSheetId="14">#REF!</definedName>
    <definedName name="ㅎㅎ" localSheetId="4">#REF!</definedName>
    <definedName name="ㅎㅎ" localSheetId="13">#REF!</definedName>
    <definedName name="ㅎㅎ" localSheetId="28">#REF!</definedName>
    <definedName name="ㅎㅎ" localSheetId="34">#REF!</definedName>
    <definedName name="ㅎㅎ" localSheetId="35">#REF!</definedName>
    <definedName name="ㅎㅎ" localSheetId="46">#REF!</definedName>
    <definedName name="ㅎㅎ" localSheetId="40">#REF!</definedName>
    <definedName name="ㅎㅎ" localSheetId="25">#REF!</definedName>
    <definedName name="ㅎㅎ" localSheetId="26">#REF!</definedName>
    <definedName name="ㅎㅎ" localSheetId="44">#REF!</definedName>
    <definedName name="ㅎㅎ" localSheetId="42">#REF!</definedName>
    <definedName name="ㅎㅎ">#REF!</definedName>
    <definedName name="ㅎㅎㅎ" localSheetId="38" hidden="1">{#N/A,#N/A,FALSE,"혼합골재"}</definedName>
    <definedName name="ㅎㅎㅎ" localSheetId="14" hidden="1">{#N/A,#N/A,FALSE,"혼합골재"}</definedName>
    <definedName name="ㅎㅎㅎ" localSheetId="4" hidden="1">{#N/A,#N/A,FALSE,"혼합골재"}</definedName>
    <definedName name="ㅎㅎㅎ" localSheetId="13" hidden="1">{#N/A,#N/A,FALSE,"혼합골재"}</definedName>
    <definedName name="ㅎㅎㅎ" localSheetId="28" hidden="1">{#N/A,#N/A,FALSE,"혼합골재"}</definedName>
    <definedName name="ㅎㅎㅎ" localSheetId="34" hidden="1">{#N/A,#N/A,FALSE,"혼합골재"}</definedName>
    <definedName name="ㅎㅎㅎ" localSheetId="35" hidden="1">{#N/A,#N/A,FALSE,"혼합골재"}</definedName>
    <definedName name="ㅎㅎㅎ" localSheetId="25" hidden="1">{#N/A,#N/A,FALSE,"혼합골재"}</definedName>
    <definedName name="ㅎㅎㅎ" localSheetId="41" hidden="1">{#N/A,#N/A,FALSE,"혼합골재"}</definedName>
    <definedName name="ㅎㅎㅎ" localSheetId="26" hidden="1">{#N/A,#N/A,FALSE,"혼합골재"}</definedName>
    <definedName name="ㅎㅎㅎ" localSheetId="45" hidden="1">{#N/A,#N/A,FALSE,"혼합골재"}</definedName>
    <definedName name="ㅎㅎㅎ" localSheetId="50" hidden="1">{#N/A,#N/A,FALSE,"혼합골재"}</definedName>
    <definedName name="ㅎㅎㅎ" localSheetId="29" hidden="1">{#N/A,#N/A,FALSE,"혼합골재"}</definedName>
    <definedName name="ㅎㅎㅎ" localSheetId="42" hidden="1">{#N/A,#N/A,FALSE,"혼합골재"}</definedName>
    <definedName name="ㅎㅎㅎ" hidden="1">{#N/A,#N/A,FALSE,"혼합골재"}</definedName>
    <definedName name="ㅎㅎㅎㅇㄴ" localSheetId="38" hidden="1">{#N/A,#N/A,FALSE,"표지목차"}</definedName>
    <definedName name="ㅎㅎㅎㅇㄴ" localSheetId="14" hidden="1">{#N/A,#N/A,FALSE,"표지목차"}</definedName>
    <definedName name="ㅎㅎㅎㅇㄴ" localSheetId="4" hidden="1">{#N/A,#N/A,FALSE,"표지목차"}</definedName>
    <definedName name="ㅎㅎㅎㅇㄴ" localSheetId="13" hidden="1">{#N/A,#N/A,FALSE,"표지목차"}</definedName>
    <definedName name="ㅎㅎㅎㅇㄴ" localSheetId="28" hidden="1">{#N/A,#N/A,FALSE,"표지목차"}</definedName>
    <definedName name="ㅎㅎㅎㅇㄴ" localSheetId="34" hidden="1">{#N/A,#N/A,FALSE,"표지목차"}</definedName>
    <definedName name="ㅎㅎㅎㅇㄴ" localSheetId="35" hidden="1">{#N/A,#N/A,FALSE,"표지목차"}</definedName>
    <definedName name="ㅎㅎㅎㅇㄴ" localSheetId="25" hidden="1">{#N/A,#N/A,FALSE,"표지목차"}</definedName>
    <definedName name="ㅎㅎㅎㅇㄴ" localSheetId="41" hidden="1">{#N/A,#N/A,FALSE,"표지목차"}</definedName>
    <definedName name="ㅎㅎㅎㅇㄴ" localSheetId="26" hidden="1">{#N/A,#N/A,FALSE,"표지목차"}</definedName>
    <definedName name="ㅎㅎㅎㅇㄴ" localSheetId="45" hidden="1">{#N/A,#N/A,FALSE,"표지목차"}</definedName>
    <definedName name="ㅎㅎㅎㅇㄴ" localSheetId="50" hidden="1">{#N/A,#N/A,FALSE,"표지목차"}</definedName>
    <definedName name="ㅎㅎㅎㅇㄴ" localSheetId="29" hidden="1">{#N/A,#N/A,FALSE,"표지목차"}</definedName>
    <definedName name="ㅎㅎㅎㅇㄴ" localSheetId="42" hidden="1">{#N/A,#N/A,FALSE,"표지목차"}</definedName>
    <definedName name="ㅎㅎㅎㅇㄴ" hidden="1">{#N/A,#N/A,FALSE,"표지목차"}</definedName>
    <definedName name="ㅎㅎㅎㅎ" localSheetId="14">#REF!</definedName>
    <definedName name="ㅎㅎㅎㅎ" localSheetId="4">#REF!</definedName>
    <definedName name="ㅎㅎㅎㅎ" localSheetId="13">#REF!</definedName>
    <definedName name="ㅎㅎㅎㅎ" localSheetId="28">#REF!</definedName>
    <definedName name="ㅎㅎㅎㅎ" localSheetId="34">#REF!</definedName>
    <definedName name="ㅎㅎㅎㅎ" localSheetId="35">#REF!</definedName>
    <definedName name="ㅎㅎㅎㅎ" localSheetId="46">#REF!</definedName>
    <definedName name="ㅎㅎㅎㅎ" localSheetId="40">#REF!</definedName>
    <definedName name="ㅎㅎㅎㅎ" localSheetId="25">#REF!</definedName>
    <definedName name="ㅎㅎㅎㅎ" localSheetId="26">#REF!</definedName>
    <definedName name="ㅎㅎㅎㅎ" localSheetId="44">#REF!</definedName>
    <definedName name="ㅎㅎㅎㅎ" localSheetId="50">#REF!</definedName>
    <definedName name="ㅎㅎㅎㅎ" localSheetId="43">#REF!</definedName>
    <definedName name="ㅎㅎㅎㅎ" localSheetId="42">#REF!</definedName>
    <definedName name="ㅎㅎㅎㅎ">#REF!</definedName>
    <definedName name="ㅎㅎㅎㅎㅎ" localSheetId="38" hidden="1">{#N/A,#N/A,FALSE,"단가표지"}</definedName>
    <definedName name="ㅎㅎㅎㅎㅎ" localSheetId="14" hidden="1">{#N/A,#N/A,FALSE,"단가표지"}</definedName>
    <definedName name="ㅎㅎㅎㅎㅎ" localSheetId="4" hidden="1">{#N/A,#N/A,FALSE,"단가표지"}</definedName>
    <definedName name="ㅎㅎㅎㅎㅎ" localSheetId="13" hidden="1">{#N/A,#N/A,FALSE,"단가표지"}</definedName>
    <definedName name="ㅎㅎㅎㅎㅎ" localSheetId="28" hidden="1">{#N/A,#N/A,FALSE,"단가표지"}</definedName>
    <definedName name="ㅎㅎㅎㅎㅎ" localSheetId="34" hidden="1">{#N/A,#N/A,FALSE,"단가표지"}</definedName>
    <definedName name="ㅎㅎㅎㅎㅎ" localSheetId="35" hidden="1">{#N/A,#N/A,FALSE,"단가표지"}</definedName>
    <definedName name="ㅎㅎㅎㅎㅎ" localSheetId="25" hidden="1">{#N/A,#N/A,FALSE,"단가표지"}</definedName>
    <definedName name="ㅎㅎㅎㅎㅎ" localSheetId="41" hidden="1">{#N/A,#N/A,FALSE,"단가표지"}</definedName>
    <definedName name="ㅎㅎㅎㅎㅎ" localSheetId="26" hidden="1">{#N/A,#N/A,FALSE,"단가표지"}</definedName>
    <definedName name="ㅎㅎㅎㅎㅎ" localSheetId="45" hidden="1">{#N/A,#N/A,FALSE,"단가표지"}</definedName>
    <definedName name="ㅎㅎㅎㅎㅎ" localSheetId="50" hidden="1">{#N/A,#N/A,FALSE,"단가표지"}</definedName>
    <definedName name="ㅎㅎㅎㅎㅎ" localSheetId="29" hidden="1">{#N/A,#N/A,FALSE,"단가표지"}</definedName>
    <definedName name="ㅎㅎㅎㅎㅎ" localSheetId="42" hidden="1">{#N/A,#N/A,FALSE,"단가표지"}</definedName>
    <definedName name="ㅎㅎㅎㅎㅎ" hidden="1">{#N/A,#N/A,FALSE,"단가표지"}</definedName>
    <definedName name="ㅎㅎㅎㅎㅎㅜㅜ" localSheetId="38" hidden="1">{#N/A,#N/A,FALSE,"조골재"}</definedName>
    <definedName name="ㅎㅎㅎㅎㅎㅜㅜ" localSheetId="14" hidden="1">{#N/A,#N/A,FALSE,"조골재"}</definedName>
    <definedName name="ㅎㅎㅎㅎㅎㅜㅜ" localSheetId="4" hidden="1">{#N/A,#N/A,FALSE,"조골재"}</definedName>
    <definedName name="ㅎㅎㅎㅎㅎㅜㅜ" localSheetId="13" hidden="1">{#N/A,#N/A,FALSE,"조골재"}</definedName>
    <definedName name="ㅎㅎㅎㅎㅎㅜㅜ" localSheetId="28" hidden="1">{#N/A,#N/A,FALSE,"조골재"}</definedName>
    <definedName name="ㅎㅎㅎㅎㅎㅜㅜ" localSheetId="34" hidden="1">{#N/A,#N/A,FALSE,"조골재"}</definedName>
    <definedName name="ㅎㅎㅎㅎㅎㅜㅜ" localSheetId="35" hidden="1">{#N/A,#N/A,FALSE,"조골재"}</definedName>
    <definedName name="ㅎㅎㅎㅎㅎㅜㅜ" localSheetId="25" hidden="1">{#N/A,#N/A,FALSE,"조골재"}</definedName>
    <definedName name="ㅎㅎㅎㅎㅎㅜㅜ" localSheetId="41" hidden="1">{#N/A,#N/A,FALSE,"조골재"}</definedName>
    <definedName name="ㅎㅎㅎㅎㅎㅜㅜ" localSheetId="26" hidden="1">{#N/A,#N/A,FALSE,"조골재"}</definedName>
    <definedName name="ㅎㅎㅎㅎㅎㅜㅜ" localSheetId="45" hidden="1">{#N/A,#N/A,FALSE,"조골재"}</definedName>
    <definedName name="ㅎㅎㅎㅎㅎㅜㅜ" localSheetId="50" hidden="1">{#N/A,#N/A,FALSE,"조골재"}</definedName>
    <definedName name="ㅎㅎㅎㅎㅎㅜㅜ" localSheetId="29" hidden="1">{#N/A,#N/A,FALSE,"조골재"}</definedName>
    <definedName name="ㅎㅎㅎㅎㅎㅜㅜ" localSheetId="42" hidden="1">{#N/A,#N/A,FALSE,"조골재"}</definedName>
    <definedName name="ㅎㅎㅎㅎㅎㅜㅜ" hidden="1">{#N/A,#N/A,FALSE,"조골재"}</definedName>
    <definedName name="하부슬라브" localSheetId="14">#REF!</definedName>
    <definedName name="하부슬라브" localSheetId="4">#REF!</definedName>
    <definedName name="하부슬라브" localSheetId="13">#REF!</definedName>
    <definedName name="하부슬라브" localSheetId="35">#REF!</definedName>
    <definedName name="하부슬라브" localSheetId="46">#REF!</definedName>
    <definedName name="하부슬라브" localSheetId="40">#REF!</definedName>
    <definedName name="하부슬라브" localSheetId="3">#REF!</definedName>
    <definedName name="하부슬라브" localSheetId="12">#REF!</definedName>
    <definedName name="하부슬라브" localSheetId="15">#REF!</definedName>
    <definedName name="하부슬라브" localSheetId="25">#REF!</definedName>
    <definedName name="하부슬라브" localSheetId="26">#REF!</definedName>
    <definedName name="하부슬라브" localSheetId="44">#REF!</definedName>
    <definedName name="하부슬라브" localSheetId="50">#REF!</definedName>
    <definedName name="하부슬라브" localSheetId="43">#REF!</definedName>
    <definedName name="하부슬라브" localSheetId="42">#REF!</definedName>
    <definedName name="하부슬라브">#REF!</definedName>
    <definedName name="하장" localSheetId="4">#REF!</definedName>
    <definedName name="하장" localSheetId="13">#REF!</definedName>
    <definedName name="하장" localSheetId="28">#REF!</definedName>
    <definedName name="하장" localSheetId="34">#REF!</definedName>
    <definedName name="하장" localSheetId="35">#REF!</definedName>
    <definedName name="하장" localSheetId="46">#REF!</definedName>
    <definedName name="하장" localSheetId="40">#REF!</definedName>
    <definedName name="하장" localSheetId="25">#REF!</definedName>
    <definedName name="하장" localSheetId="26">#REF!</definedName>
    <definedName name="하장" localSheetId="44">#REF!</definedName>
    <definedName name="하장" localSheetId="42">#REF!</definedName>
    <definedName name="하장">#REF!</definedName>
    <definedName name="하하" localSheetId="38" hidden="1">[114]날개벽수량표!#REF!</definedName>
    <definedName name="하하" localSheetId="4" hidden="1">[115]날개벽수량표!#REF!</definedName>
    <definedName name="하하" localSheetId="13" hidden="1">[115]날개벽수량표!#REF!</definedName>
    <definedName name="하하" localSheetId="33" hidden="1">[113]날개벽수량표!#REF!</definedName>
    <definedName name="하하" localSheetId="28" hidden="1">[115]날개벽수량표!#REF!</definedName>
    <definedName name="하하" localSheetId="34" hidden="1">[114]날개벽수량표!#REF!</definedName>
    <definedName name="하하" localSheetId="35" hidden="1">[114]날개벽수량표!#REF!</definedName>
    <definedName name="하하" localSheetId="51" hidden="1">[116]날개벽수량표!#REF!</definedName>
    <definedName name="하하" localSheetId="46" hidden="1">[116]날개벽수량표!#REF!</definedName>
    <definedName name="하하" localSheetId="40" hidden="1">[115]날개벽수량표!#REF!</definedName>
    <definedName name="하하" localSheetId="32" hidden="1">[117]날개벽수량표!#REF!</definedName>
    <definedName name="하하" localSheetId="25" hidden="1">[44]날개벽수량표!#REF!</definedName>
    <definedName name="하하" localSheetId="41" hidden="1">[118]날개벽수량표!#REF!</definedName>
    <definedName name="하하" localSheetId="26" hidden="1">[119]날개벽수량표!#REF!</definedName>
    <definedName name="하하" localSheetId="2" hidden="1">[44]날개벽수량표!#REF!</definedName>
    <definedName name="하하" localSheetId="49" hidden="1">[114]날개벽수량표!#REF!</definedName>
    <definedName name="하하" localSheetId="44" hidden="1">[114]날개벽수량표!#REF!</definedName>
    <definedName name="하하" localSheetId="45" hidden="1">[120]날개벽수량표!#REF!</definedName>
    <definedName name="하하" localSheetId="50" hidden="1">[121]날개벽수량표!#REF!</definedName>
    <definedName name="하하" localSheetId="52" hidden="1">[116]날개벽수량표!#REF!</definedName>
    <definedName name="하하" localSheetId="43" hidden="1">[116]날개벽수량표!#REF!</definedName>
    <definedName name="하하" localSheetId="29" hidden="1">[121]날개벽수량표!#REF!</definedName>
    <definedName name="하하" localSheetId="42" hidden="1">[116]날개벽수량표!#REF!</definedName>
    <definedName name="하하" hidden="1">[115]날개벽수량표!#REF!</definedName>
    <definedName name="한" localSheetId="38">BlankMacro1</definedName>
    <definedName name="한" localSheetId="19">BlankMacro1</definedName>
    <definedName name="한" localSheetId="20">BlankMacro1</definedName>
    <definedName name="한" localSheetId="14">BlankMacro1</definedName>
    <definedName name="한" localSheetId="4">BlankMacro1</definedName>
    <definedName name="한" localSheetId="13">BlankMacro1</definedName>
    <definedName name="한" localSheetId="28">BlankMacro1</definedName>
    <definedName name="한" localSheetId="34">BlankMacro1</definedName>
    <definedName name="한" localSheetId="35">BlankMacro1</definedName>
    <definedName name="한" localSheetId="23">BlankMacro1</definedName>
    <definedName name="한" localSheetId="46">BlankMacro1</definedName>
    <definedName name="한" localSheetId="40">BlankMacro1</definedName>
    <definedName name="한" localSheetId="3">BlankMacro1</definedName>
    <definedName name="한" localSheetId="12">BlankMacro1</definedName>
    <definedName name="한" localSheetId="15">BlankMacro1</definedName>
    <definedName name="한" localSheetId="25">BlankMacro1</definedName>
    <definedName name="한" localSheetId="26">BlankMacro1</definedName>
    <definedName name="한" localSheetId="2">BlankMacro1</definedName>
    <definedName name="한" localSheetId="44">BlankMacro1</definedName>
    <definedName name="한" localSheetId="45">BlankMacro1</definedName>
    <definedName name="한" localSheetId="50">BlankMacro1</definedName>
    <definedName name="한" localSheetId="42">BlankMacro1</definedName>
    <definedName name="한">BlankMacro1</definedName>
    <definedName name="한라구절초" localSheetId="14">#REF!</definedName>
    <definedName name="한라구절초" localSheetId="4">#REF!</definedName>
    <definedName name="한라구절초" localSheetId="13">#REF!</definedName>
    <definedName name="한라구절초" localSheetId="28">#REF!</definedName>
    <definedName name="한라구절초" localSheetId="34">#REF!</definedName>
    <definedName name="한라구절초" localSheetId="35">#REF!</definedName>
    <definedName name="한라구절초" localSheetId="46">#REF!</definedName>
    <definedName name="한라구절초" localSheetId="40">#REF!</definedName>
    <definedName name="한라구절초" localSheetId="25">#REF!</definedName>
    <definedName name="한라구절초" localSheetId="26">#REF!</definedName>
    <definedName name="한라구절초" localSheetId="44">#REF!</definedName>
    <definedName name="한라구절초" localSheetId="50">#REF!</definedName>
    <definedName name="한라구절초" localSheetId="42">#REF!</definedName>
    <definedName name="한라구절초">#REF!</definedName>
    <definedName name="합계" localSheetId="14">#REF!</definedName>
    <definedName name="합계" localSheetId="4">#REF!</definedName>
    <definedName name="합계" localSheetId="13">#REF!</definedName>
    <definedName name="합계" localSheetId="28">#REF!</definedName>
    <definedName name="합계" localSheetId="34">#REF!</definedName>
    <definedName name="합계" localSheetId="35">#REF!</definedName>
    <definedName name="합계" localSheetId="46">#REF!</definedName>
    <definedName name="합계" localSheetId="40">#REF!</definedName>
    <definedName name="합계" localSheetId="25">#REF!</definedName>
    <definedName name="합계" localSheetId="26">#REF!</definedName>
    <definedName name="합계" localSheetId="44">#REF!</definedName>
    <definedName name="합계" localSheetId="42">#REF!</definedName>
    <definedName name="합계">#REF!</definedName>
    <definedName name="합기" localSheetId="14">[40]포장공!#REF!</definedName>
    <definedName name="합기" localSheetId="4">[47]포장공!#REF!</definedName>
    <definedName name="합기" localSheetId="13">[47]포장공!#REF!</definedName>
    <definedName name="합기" localSheetId="28">[40]포장공!#REF!</definedName>
    <definedName name="합기" localSheetId="34">[40]포장공!#REF!</definedName>
    <definedName name="합기" localSheetId="35">[40]포장공!#REF!</definedName>
    <definedName name="합기" localSheetId="46">[40]포장공!#REF!</definedName>
    <definedName name="합기" localSheetId="40">[47]포장공!#REF!</definedName>
    <definedName name="합기" localSheetId="25">[46]포장공!#REF!</definedName>
    <definedName name="합기" localSheetId="26">[45]포장공!#REF!</definedName>
    <definedName name="합기" localSheetId="2">[46]포장공!#REF!</definedName>
    <definedName name="합기" localSheetId="44">[40]포장공!#REF!</definedName>
    <definedName name="합기" localSheetId="45">[40]포장공!#REF!</definedName>
    <definedName name="합기" localSheetId="50">[40]포장공!#REF!</definedName>
    <definedName name="합기" localSheetId="43">[47]포장공!#REF!</definedName>
    <definedName name="합기" localSheetId="42">[40]포장공!#REF!</definedName>
    <definedName name="합기">[47]포장공!#REF!</definedName>
    <definedName name="합노" localSheetId="14">[40]포장공!#REF!</definedName>
    <definedName name="합노" localSheetId="4">[47]포장공!#REF!</definedName>
    <definedName name="합노" localSheetId="13">[47]포장공!#REF!</definedName>
    <definedName name="합노" localSheetId="28">[40]포장공!#REF!</definedName>
    <definedName name="합노" localSheetId="34">[40]포장공!#REF!</definedName>
    <definedName name="합노" localSheetId="35">[40]포장공!#REF!</definedName>
    <definedName name="합노" localSheetId="46">[40]포장공!#REF!</definedName>
    <definedName name="합노" localSheetId="40">[47]포장공!#REF!</definedName>
    <definedName name="합노" localSheetId="25">[46]포장공!#REF!</definedName>
    <definedName name="합노" localSheetId="26">[45]포장공!#REF!</definedName>
    <definedName name="합노" localSheetId="2">[46]포장공!#REF!</definedName>
    <definedName name="합노" localSheetId="44">[40]포장공!#REF!</definedName>
    <definedName name="합노" localSheetId="43">[47]포장공!#REF!</definedName>
    <definedName name="합노" localSheetId="42">[40]포장공!#REF!</definedName>
    <definedName name="합노">[47]포장공!#REF!</definedName>
    <definedName name="합동" localSheetId="14">[40]포장공!#REF!</definedName>
    <definedName name="합동" localSheetId="4">[47]포장공!#REF!</definedName>
    <definedName name="합동" localSheetId="13">[47]포장공!#REF!</definedName>
    <definedName name="합동" localSheetId="28">[40]포장공!#REF!</definedName>
    <definedName name="합동" localSheetId="34">[40]포장공!#REF!</definedName>
    <definedName name="합동" localSheetId="35">[40]포장공!#REF!</definedName>
    <definedName name="합동" localSheetId="46">[40]포장공!#REF!</definedName>
    <definedName name="합동" localSheetId="40">[47]포장공!#REF!</definedName>
    <definedName name="합동" localSheetId="25">[46]포장공!#REF!</definedName>
    <definedName name="합동" localSheetId="26">[45]포장공!#REF!</definedName>
    <definedName name="합동" localSheetId="2">[46]포장공!#REF!</definedName>
    <definedName name="합동" localSheetId="44">[40]포장공!#REF!</definedName>
    <definedName name="합동" localSheetId="43">[47]포장공!#REF!</definedName>
    <definedName name="합동" localSheetId="42">[40]포장공!#REF!</definedName>
    <definedName name="합동">[47]포장공!#REF!</definedName>
    <definedName name="합보" localSheetId="14">[40]포장공!#REF!</definedName>
    <definedName name="합보" localSheetId="4">[47]포장공!#REF!</definedName>
    <definedName name="합보" localSheetId="13">[47]포장공!#REF!</definedName>
    <definedName name="합보" localSheetId="28">[40]포장공!#REF!</definedName>
    <definedName name="합보" localSheetId="34">[40]포장공!#REF!</definedName>
    <definedName name="합보" localSheetId="35">[40]포장공!#REF!</definedName>
    <definedName name="합보" localSheetId="46">[40]포장공!#REF!</definedName>
    <definedName name="합보" localSheetId="40">[47]포장공!#REF!</definedName>
    <definedName name="합보" localSheetId="25">[46]포장공!#REF!</definedName>
    <definedName name="합보" localSheetId="26">[45]포장공!#REF!</definedName>
    <definedName name="합보" localSheetId="2">[46]포장공!#REF!</definedName>
    <definedName name="합보" localSheetId="44">[40]포장공!#REF!</definedName>
    <definedName name="합보" localSheetId="43">[47]포장공!#REF!</definedName>
    <definedName name="합보" localSheetId="42">[40]포장공!#REF!</definedName>
    <definedName name="합보">[47]포장공!#REF!</definedName>
    <definedName name="합택" localSheetId="14">[40]포장공!#REF!</definedName>
    <definedName name="합택" localSheetId="4">[47]포장공!#REF!</definedName>
    <definedName name="합택" localSheetId="13">[47]포장공!#REF!</definedName>
    <definedName name="합택" localSheetId="28">[40]포장공!#REF!</definedName>
    <definedName name="합택" localSheetId="34">[40]포장공!#REF!</definedName>
    <definedName name="합택" localSheetId="35">[40]포장공!#REF!</definedName>
    <definedName name="합택" localSheetId="46">[40]포장공!#REF!</definedName>
    <definedName name="합택" localSheetId="40">[47]포장공!#REF!</definedName>
    <definedName name="합택" localSheetId="25">[46]포장공!#REF!</definedName>
    <definedName name="합택" localSheetId="26">[45]포장공!#REF!</definedName>
    <definedName name="합택" localSheetId="2">[46]포장공!#REF!</definedName>
    <definedName name="합택" localSheetId="44">[40]포장공!#REF!</definedName>
    <definedName name="합택" localSheetId="43">[47]포장공!#REF!</definedName>
    <definedName name="합택" localSheetId="42">[40]포장공!#REF!</definedName>
    <definedName name="합택">[47]포장공!#REF!</definedName>
    <definedName name="합판3회" localSheetId="4">[9]수로단위수량!#REF!</definedName>
    <definedName name="합판3회" localSheetId="13">[9]수로단위수량!#REF!</definedName>
    <definedName name="합판3회" localSheetId="28">[9]수로단위수량!#REF!</definedName>
    <definedName name="합판3회" localSheetId="34">[9]수로단위수량!#REF!</definedName>
    <definedName name="합판3회" localSheetId="35">[9]수로단위수량!#REF!</definedName>
    <definedName name="합판3회" localSheetId="46">[9]수로단위수량!#REF!</definedName>
    <definedName name="합판3회" localSheetId="40">[9]수로단위수량!#REF!</definedName>
    <definedName name="합판3회" localSheetId="25">[10]수로단위수량!#REF!</definedName>
    <definedName name="합판3회" localSheetId="2">[10]수로단위수량!#REF!</definedName>
    <definedName name="합판3회" localSheetId="44">[9]수로단위수량!#REF!</definedName>
    <definedName name="합판3회" localSheetId="42">[9]수로단위수량!#REF!</definedName>
    <definedName name="합판3회">[9]수로단위수량!#REF!</definedName>
    <definedName name="합판4회" localSheetId="4">[9]수로단위수량!#REF!</definedName>
    <definedName name="합판4회" localSheetId="13">[9]수로단위수량!#REF!</definedName>
    <definedName name="합판4회" localSheetId="28">[9]수로단위수량!#REF!</definedName>
    <definedName name="합판4회" localSheetId="34">[9]수로단위수량!#REF!</definedName>
    <definedName name="합판4회" localSheetId="35">[9]수로단위수량!#REF!</definedName>
    <definedName name="합판4회" localSheetId="46">[9]수로단위수량!#REF!</definedName>
    <definedName name="합판4회" localSheetId="40">[9]수로단위수량!#REF!</definedName>
    <definedName name="합판4회" localSheetId="25">[10]수로단위수량!#REF!</definedName>
    <definedName name="합판4회" localSheetId="2">[10]수로단위수량!#REF!</definedName>
    <definedName name="합판4회" localSheetId="44">[9]수로단위수량!#REF!</definedName>
    <definedName name="합판4회" localSheetId="42">[9]수로단위수량!#REF!</definedName>
    <definedName name="합판4회">[9]수로단위수량!#REF!</definedName>
    <definedName name="합표" localSheetId="4">[47]포장공!#REF!</definedName>
    <definedName name="합표" localSheetId="13">[47]포장공!#REF!</definedName>
    <definedName name="합표" localSheetId="28">[40]포장공!#REF!</definedName>
    <definedName name="합표" localSheetId="34">[40]포장공!#REF!</definedName>
    <definedName name="합표" localSheetId="35">[40]포장공!#REF!</definedName>
    <definedName name="합표" localSheetId="46">[40]포장공!#REF!</definedName>
    <definedName name="합표" localSheetId="40">[47]포장공!#REF!</definedName>
    <definedName name="합표" localSheetId="25">[46]포장공!#REF!</definedName>
    <definedName name="합표" localSheetId="26">[45]포장공!#REF!</definedName>
    <definedName name="합표" localSheetId="2">[46]포장공!#REF!</definedName>
    <definedName name="합표" localSheetId="44">[40]포장공!#REF!</definedName>
    <definedName name="합표" localSheetId="43">[47]포장공!#REF!</definedName>
    <definedName name="합표" localSheetId="42">[40]포장공!#REF!</definedName>
    <definedName name="합표">[47]포장공!#REF!</definedName>
    <definedName name="합프" localSheetId="4">[47]포장공!#REF!</definedName>
    <definedName name="합프" localSheetId="13">[47]포장공!#REF!</definedName>
    <definedName name="합프" localSheetId="28">[40]포장공!#REF!</definedName>
    <definedName name="합프" localSheetId="34">[40]포장공!#REF!</definedName>
    <definedName name="합프" localSheetId="35">[40]포장공!#REF!</definedName>
    <definedName name="합프" localSheetId="46">[40]포장공!#REF!</definedName>
    <definedName name="합프" localSheetId="40">[47]포장공!#REF!</definedName>
    <definedName name="합프" localSheetId="25">[46]포장공!#REF!</definedName>
    <definedName name="합프" localSheetId="26">[45]포장공!#REF!</definedName>
    <definedName name="합프" localSheetId="2">[46]포장공!#REF!</definedName>
    <definedName name="합프" localSheetId="44">[40]포장공!#REF!</definedName>
    <definedName name="합프" localSheetId="43">[47]포장공!#REF!</definedName>
    <definedName name="합프" localSheetId="42">[40]포장공!#REF!</definedName>
    <definedName name="합프">[47]포장공!#REF!</definedName>
    <definedName name="해" localSheetId="38">BlankMacro1</definedName>
    <definedName name="해" localSheetId="19">BlankMacro1</definedName>
    <definedName name="해" localSheetId="20">BlankMacro1</definedName>
    <definedName name="해" localSheetId="14">BlankMacro1</definedName>
    <definedName name="해" localSheetId="4">BlankMacro1</definedName>
    <definedName name="해" localSheetId="13">BlankMacro1</definedName>
    <definedName name="해" localSheetId="28">BlankMacro1</definedName>
    <definedName name="해" localSheetId="34">BlankMacro1</definedName>
    <definedName name="해" localSheetId="35">BlankMacro1</definedName>
    <definedName name="해" localSheetId="23">BlankMacro1</definedName>
    <definedName name="해" localSheetId="46">BlankMacro1</definedName>
    <definedName name="해" localSheetId="40">BlankMacro1</definedName>
    <definedName name="해" localSheetId="3">BlankMacro1</definedName>
    <definedName name="해" localSheetId="12">BlankMacro1</definedName>
    <definedName name="해" localSheetId="15">BlankMacro1</definedName>
    <definedName name="해" localSheetId="25">BlankMacro1</definedName>
    <definedName name="해" localSheetId="26">BlankMacro1</definedName>
    <definedName name="해" localSheetId="2">BlankMacro1</definedName>
    <definedName name="해" localSheetId="44">BlankMacro1</definedName>
    <definedName name="해" localSheetId="45">BlankMacro1</definedName>
    <definedName name="해" localSheetId="50">BlankMacro1</definedName>
    <definedName name="해" localSheetId="42">BlankMacro1</definedName>
    <definedName name="해">BlankMacro1</definedName>
    <definedName name="해당화" localSheetId="14">#REF!</definedName>
    <definedName name="해당화" localSheetId="4">#REF!</definedName>
    <definedName name="해당화" localSheetId="13">#REF!</definedName>
    <definedName name="해당화" localSheetId="28">#REF!</definedName>
    <definedName name="해당화" localSheetId="34">#REF!</definedName>
    <definedName name="해당화" localSheetId="35">#REF!</definedName>
    <definedName name="해당화" localSheetId="46">#REF!</definedName>
    <definedName name="해당화" localSheetId="40">#REF!</definedName>
    <definedName name="해당화" localSheetId="25">#REF!</definedName>
    <definedName name="해당화" localSheetId="26">#REF!</definedName>
    <definedName name="해당화" localSheetId="44">#REF!</definedName>
    <definedName name="해당화" localSheetId="50">#REF!</definedName>
    <definedName name="해당화" localSheetId="42">#REF!</definedName>
    <definedName name="해당화">#REF!</definedName>
    <definedName name="해룡" localSheetId="38">BlankMacro1</definedName>
    <definedName name="해룡" localSheetId="19">BlankMacro1</definedName>
    <definedName name="해룡" localSheetId="20">BlankMacro1</definedName>
    <definedName name="해룡" localSheetId="14">BlankMacro1</definedName>
    <definedName name="해룡" localSheetId="4">BlankMacro1</definedName>
    <definedName name="해룡" localSheetId="13">BlankMacro1</definedName>
    <definedName name="해룡" localSheetId="28">BlankMacro1</definedName>
    <definedName name="해룡" localSheetId="34">BlankMacro1</definedName>
    <definedName name="해룡" localSheetId="35">BlankMacro1</definedName>
    <definedName name="해룡" localSheetId="23">BlankMacro1</definedName>
    <definedName name="해룡" localSheetId="46">BlankMacro1</definedName>
    <definedName name="해룡" localSheetId="40">BlankMacro1</definedName>
    <definedName name="해룡" localSheetId="3">BlankMacro1</definedName>
    <definedName name="해룡" localSheetId="12">BlankMacro1</definedName>
    <definedName name="해룡" localSheetId="15">BlankMacro1</definedName>
    <definedName name="해룡" localSheetId="25">BlankMacro1</definedName>
    <definedName name="해룡" localSheetId="26">BlankMacro1</definedName>
    <definedName name="해룡" localSheetId="2">BlankMacro1</definedName>
    <definedName name="해룡" localSheetId="44">BlankMacro1</definedName>
    <definedName name="해룡" localSheetId="45">BlankMacro1</definedName>
    <definedName name="해룡" localSheetId="50">BlankMacro1</definedName>
    <definedName name="해룡" localSheetId="42">BlankMacro1</definedName>
    <definedName name="해룡">BlankMacro1</definedName>
    <definedName name="허ㅗ허ㅎ" localSheetId="14" hidden="1">#REF!</definedName>
    <definedName name="허ㅗ허ㅎ" localSheetId="4" hidden="1">#REF!</definedName>
    <definedName name="허ㅗ허ㅎ" localSheetId="13" hidden="1">#REF!</definedName>
    <definedName name="허ㅗ허ㅎ" localSheetId="28" hidden="1">#REF!</definedName>
    <definedName name="허ㅗ허ㅎ" localSheetId="34" hidden="1">#REF!</definedName>
    <definedName name="허ㅗ허ㅎ" localSheetId="35" hidden="1">#REF!</definedName>
    <definedName name="허ㅗ허ㅎ" localSheetId="46" hidden="1">#REF!</definedName>
    <definedName name="허ㅗ허ㅎ" localSheetId="40" hidden="1">#REF!</definedName>
    <definedName name="허ㅗ허ㅎ" localSheetId="25" hidden="1">#REF!</definedName>
    <definedName name="허ㅗ허ㅎ" localSheetId="41" hidden="1">#REF!</definedName>
    <definedName name="허ㅗ허ㅎ" localSheetId="26" hidden="1">#REF!</definedName>
    <definedName name="허ㅗ허ㅎ" localSheetId="44" hidden="1">#REF!</definedName>
    <definedName name="허ㅗ허ㅎ" localSheetId="45" hidden="1">#REF!</definedName>
    <definedName name="허ㅗ허ㅎ" localSheetId="29" hidden="1">#REF!</definedName>
    <definedName name="허ㅗ허ㅎ" localSheetId="42" hidden="1">#REF!</definedName>
    <definedName name="허ㅗ허ㅎ" hidden="1">#REF!</definedName>
    <definedName name="헌치H" localSheetId="14">#REF!</definedName>
    <definedName name="헌치H" localSheetId="4">#REF!</definedName>
    <definedName name="헌치H" localSheetId="13">#REF!</definedName>
    <definedName name="헌치H" localSheetId="35">#REF!</definedName>
    <definedName name="헌치H" localSheetId="46">#REF!</definedName>
    <definedName name="헌치H" localSheetId="40">#REF!</definedName>
    <definedName name="헌치H" localSheetId="3">#REF!</definedName>
    <definedName name="헌치H" localSheetId="12">#REF!</definedName>
    <definedName name="헌치H" localSheetId="15">#REF!</definedName>
    <definedName name="헌치H" localSheetId="25">#REF!</definedName>
    <definedName name="헌치H" localSheetId="26">#REF!</definedName>
    <definedName name="헌치H" localSheetId="44">#REF!</definedName>
    <definedName name="헌치H" localSheetId="43">#REF!</definedName>
    <definedName name="헌치H" localSheetId="42">#REF!</definedName>
    <definedName name="헌치H">#REF!</definedName>
    <definedName name="헌치V" localSheetId="14">#REF!</definedName>
    <definedName name="헌치V" localSheetId="4">#REF!</definedName>
    <definedName name="헌치V" localSheetId="13">#REF!</definedName>
    <definedName name="헌치V" localSheetId="35">#REF!</definedName>
    <definedName name="헌치V" localSheetId="46">#REF!</definedName>
    <definedName name="헌치V" localSheetId="40">#REF!</definedName>
    <definedName name="헌치V" localSheetId="3">#REF!</definedName>
    <definedName name="헌치V" localSheetId="12">#REF!</definedName>
    <definedName name="헌치V" localSheetId="15">#REF!</definedName>
    <definedName name="헌치V" localSheetId="25">#REF!</definedName>
    <definedName name="헌치V" localSheetId="26">#REF!</definedName>
    <definedName name="헌치V" localSheetId="44">#REF!</definedName>
    <definedName name="헌치V" localSheetId="43">#REF!</definedName>
    <definedName name="헌치V" localSheetId="42">#REF!</definedName>
    <definedName name="헌치V">#REF!</definedName>
    <definedName name="혀쇼ㅕ" localSheetId="14" hidden="1">#REF!</definedName>
    <definedName name="혀쇼ㅕ" localSheetId="4" hidden="1">#REF!</definedName>
    <definedName name="혀쇼ㅕ" localSheetId="13" hidden="1">#REF!</definedName>
    <definedName name="혀쇼ㅕ" localSheetId="28" hidden="1">#REF!</definedName>
    <definedName name="혀쇼ㅕ" localSheetId="34" hidden="1">#REF!</definedName>
    <definedName name="혀쇼ㅕ" localSheetId="35" hidden="1">#REF!</definedName>
    <definedName name="혀쇼ㅕ" localSheetId="46" hidden="1">#REF!</definedName>
    <definedName name="혀쇼ㅕ" localSheetId="40" hidden="1">#REF!</definedName>
    <definedName name="혀쇼ㅕ" localSheetId="25" hidden="1">#REF!</definedName>
    <definedName name="혀쇼ㅕ" localSheetId="41" hidden="1">#REF!</definedName>
    <definedName name="혀쇼ㅕ" localSheetId="26" hidden="1">#REF!</definedName>
    <definedName name="혀쇼ㅕ" localSheetId="44" hidden="1">#REF!</definedName>
    <definedName name="혀쇼ㅕ" localSheetId="45" hidden="1">#REF!</definedName>
    <definedName name="혀쇼ㅕ" localSheetId="29" hidden="1">#REF!</definedName>
    <definedName name="혀쇼ㅕ" localSheetId="42" hidden="1">#REF!</definedName>
    <definedName name="혀쇼ㅕ" hidden="1">#REF!</definedName>
    <definedName name="현___도___사" localSheetId="14">[71]노임단가!#REF!</definedName>
    <definedName name="현___도___사" localSheetId="4">[68]노임단가!#REF!</definedName>
    <definedName name="현___도___사" localSheetId="13">[68]노임단가!#REF!</definedName>
    <definedName name="현___도___사" localSheetId="28">[71]노임단가!#REF!</definedName>
    <definedName name="현___도___사" localSheetId="34">[71]노임단가!#REF!</definedName>
    <definedName name="현___도___사" localSheetId="35">[71]노임단가!#REF!</definedName>
    <definedName name="현___도___사" localSheetId="46">[71]노임단가!#REF!</definedName>
    <definedName name="현___도___사" localSheetId="40">[68]노임단가!#REF!</definedName>
    <definedName name="현___도___사" localSheetId="25">[72]노임단가!#REF!</definedName>
    <definedName name="현___도___사" localSheetId="26">[73]노임단가!#REF!</definedName>
    <definedName name="현___도___사" localSheetId="2">[72]노임단가!#REF!</definedName>
    <definedName name="현___도___사" localSheetId="44">[71]노임단가!#REF!</definedName>
    <definedName name="현___도___사" localSheetId="45">[71]노임단가!#REF!</definedName>
    <definedName name="현___도___사" localSheetId="50">[71]노임단가!#REF!</definedName>
    <definedName name="현___도___사" localSheetId="42">[71]노임단가!#REF!</definedName>
    <definedName name="현___도___사">[68]노임단가!#REF!</definedName>
    <definedName name="현장명" localSheetId="14">#REF!</definedName>
    <definedName name="현장명" localSheetId="4">#REF!</definedName>
    <definedName name="현장명" localSheetId="13">#REF!</definedName>
    <definedName name="현장명" localSheetId="28">#REF!</definedName>
    <definedName name="현장명" localSheetId="34">#REF!</definedName>
    <definedName name="현장명" localSheetId="35">#REF!</definedName>
    <definedName name="현장명" localSheetId="46">#REF!</definedName>
    <definedName name="현장명" localSheetId="40">#REF!</definedName>
    <definedName name="현장명" localSheetId="25">#REF!</definedName>
    <definedName name="현장명" localSheetId="26">#REF!</definedName>
    <definedName name="현장명" localSheetId="44">#REF!</definedName>
    <definedName name="현장명" localSheetId="50">#REF!</definedName>
    <definedName name="현장명" localSheetId="42">#REF!</definedName>
    <definedName name="현장명">#REF!</definedName>
    <definedName name="호지" localSheetId="14">#REF!</definedName>
    <definedName name="호지" localSheetId="4">#REF!</definedName>
    <definedName name="호지" localSheetId="13">#REF!</definedName>
    <definedName name="호지" localSheetId="28">#REF!</definedName>
    <definedName name="호지" localSheetId="34">#REF!</definedName>
    <definedName name="호지" localSheetId="35">#REF!</definedName>
    <definedName name="호지" localSheetId="46">#REF!</definedName>
    <definedName name="호지" localSheetId="40">#REF!</definedName>
    <definedName name="호지" localSheetId="25">#REF!</definedName>
    <definedName name="호지" localSheetId="26">#REF!</definedName>
    <definedName name="호지" localSheetId="44">#REF!</definedName>
    <definedName name="호지" localSheetId="50">#REF!</definedName>
    <definedName name="호지" localSheetId="42">#REF!</definedName>
    <definedName name="호지">#REF!</definedName>
    <definedName name="호지별번호" localSheetId="14">#REF!</definedName>
    <definedName name="호지별번호" localSheetId="4">#REF!</definedName>
    <definedName name="호지별번호" localSheetId="13">#REF!</definedName>
    <definedName name="호지별번호" localSheetId="28">#REF!</definedName>
    <definedName name="호지별번호" localSheetId="34">#REF!</definedName>
    <definedName name="호지별번호" localSheetId="35">#REF!</definedName>
    <definedName name="호지별번호" localSheetId="46">#REF!</definedName>
    <definedName name="호지별번호" localSheetId="40">#REF!</definedName>
    <definedName name="호지별번호" localSheetId="25">#REF!</definedName>
    <definedName name="호지별번호" localSheetId="26">#REF!</definedName>
    <definedName name="호지별번호" localSheetId="44">#REF!</definedName>
    <definedName name="호지별번호" localSheetId="50">#REF!</definedName>
    <definedName name="호지별번호" localSheetId="42">#REF!</definedName>
    <definedName name="호지별번호">#REF!</definedName>
    <definedName name="호ㅠ포" localSheetId="38" hidden="1">{#N/A,#N/A,FALSE,"표지목차"}</definedName>
    <definedName name="호ㅠ포" localSheetId="14" hidden="1">{#N/A,#N/A,FALSE,"표지목차"}</definedName>
    <definedName name="호ㅠ포" localSheetId="4" hidden="1">{#N/A,#N/A,FALSE,"표지목차"}</definedName>
    <definedName name="호ㅠ포" localSheetId="13" hidden="1">{#N/A,#N/A,FALSE,"표지목차"}</definedName>
    <definedName name="호ㅠ포" localSheetId="28" hidden="1">{#N/A,#N/A,FALSE,"표지목차"}</definedName>
    <definedName name="호ㅠ포" localSheetId="34" hidden="1">{#N/A,#N/A,FALSE,"표지목차"}</definedName>
    <definedName name="호ㅠ포" localSheetId="35" hidden="1">{#N/A,#N/A,FALSE,"표지목차"}</definedName>
    <definedName name="호ㅠ포" localSheetId="25" hidden="1">{#N/A,#N/A,FALSE,"표지목차"}</definedName>
    <definedName name="호ㅠ포" localSheetId="41" hidden="1">{#N/A,#N/A,FALSE,"표지목차"}</definedName>
    <definedName name="호ㅠ포" localSheetId="26" hidden="1">{#N/A,#N/A,FALSE,"표지목차"}</definedName>
    <definedName name="호ㅠ포" localSheetId="45" hidden="1">{#N/A,#N/A,FALSE,"표지목차"}</definedName>
    <definedName name="호ㅠ포" localSheetId="50" hidden="1">{#N/A,#N/A,FALSE,"표지목차"}</definedName>
    <definedName name="호ㅠ포" localSheetId="29" hidden="1">{#N/A,#N/A,FALSE,"표지목차"}</definedName>
    <definedName name="호ㅠ포" localSheetId="42" hidden="1">{#N/A,#N/A,FALSE,"표지목차"}</definedName>
    <definedName name="호ㅠ포" hidden="1">{#N/A,#N/A,FALSE,"표지목차"}</definedName>
    <definedName name="홍단풍" localSheetId="14">#REF!</definedName>
    <definedName name="홍단풍" localSheetId="4">#REF!</definedName>
    <definedName name="홍단풍" localSheetId="13">#REF!</definedName>
    <definedName name="홍단풍" localSheetId="28">#REF!</definedName>
    <definedName name="홍단풍" localSheetId="34">#REF!</definedName>
    <definedName name="홍단풍" localSheetId="35">#REF!</definedName>
    <definedName name="홍단풍" localSheetId="46">#REF!</definedName>
    <definedName name="홍단풍" localSheetId="40">#REF!</definedName>
    <definedName name="홍단풍" localSheetId="25">#REF!</definedName>
    <definedName name="홍단풍" localSheetId="26">#REF!</definedName>
    <definedName name="홍단풍" localSheetId="44">#REF!</definedName>
    <definedName name="홍단풍" localSheetId="50">#REF!</definedName>
    <definedName name="홍단풍" localSheetId="42">#REF!</definedName>
    <definedName name="홍단풍">#REF!</definedName>
    <definedName name="확" localSheetId="14">#REF!</definedName>
    <definedName name="확" localSheetId="4">#REF!</definedName>
    <definedName name="확" localSheetId="13">#REF!</definedName>
    <definedName name="확" localSheetId="28">#REF!</definedName>
    <definedName name="확" localSheetId="34">#REF!</definedName>
    <definedName name="확" localSheetId="35">#REF!</definedName>
    <definedName name="확" localSheetId="46">#REF!</definedName>
    <definedName name="확" localSheetId="40">#REF!</definedName>
    <definedName name="확" localSheetId="25">#REF!</definedName>
    <definedName name="확" localSheetId="26">#REF!</definedName>
    <definedName name="확" localSheetId="44">#REF!</definedName>
    <definedName name="확" localSheetId="43">#REF!</definedName>
    <definedName name="확" localSheetId="42">#REF!</definedName>
    <definedName name="확">#REF!</definedName>
    <definedName name="확폭수량" localSheetId="14">#REF!</definedName>
    <definedName name="확폭수량" localSheetId="4">#REF!</definedName>
    <definedName name="확폭수량" localSheetId="13">#REF!</definedName>
    <definedName name="확폭수량" localSheetId="34">#REF!</definedName>
    <definedName name="확폭수량" localSheetId="35">#REF!</definedName>
    <definedName name="확폭수량" localSheetId="46">#REF!</definedName>
    <definedName name="확폭수량" localSheetId="40">#REF!</definedName>
    <definedName name="확폭수량" localSheetId="25">#REF!</definedName>
    <definedName name="확폭수량" localSheetId="26">#REF!</definedName>
    <definedName name="확폭수량" localSheetId="44">#REF!</definedName>
    <definedName name="확폭수량" localSheetId="43">#REF!</definedName>
    <definedName name="확폭수량" localSheetId="42">#REF!</definedName>
    <definedName name="확폭수량">#REF!</definedName>
    <definedName name="횡135콘" localSheetId="25">[46]배수공!$DI$35</definedName>
    <definedName name="횡135콘" localSheetId="26">[48]배수공!$DI$35</definedName>
    <definedName name="횡135콘" localSheetId="2">[46]배수공!$DI$35</definedName>
    <definedName name="횡135콘" localSheetId="50">[45]배수공!$DI$35</definedName>
    <definedName name="횡135콘" localSheetId="43">[47]배수공!$DI$35</definedName>
    <definedName name="횡135콘">[47]배수공!$DI$35</definedName>
    <definedName name="횡180콘" localSheetId="25">[46]배수공!$DJ$35</definedName>
    <definedName name="횡180콘" localSheetId="26">[22]배수공!$DJ$35</definedName>
    <definedName name="횡180콘" localSheetId="2">[46]배수공!$DJ$35</definedName>
    <definedName name="횡180콘" localSheetId="50">[45]배수공!$DJ$35</definedName>
    <definedName name="횡180콘" localSheetId="43">[47]배수공!$DJ$35</definedName>
    <definedName name="횡180콘">[47]배수공!$DJ$35</definedName>
    <definedName name="횡공떼" localSheetId="26">[86]배수공!$CS$18</definedName>
    <definedName name="횡공떼" localSheetId="2">[24]배수공!$CS$18</definedName>
    <definedName name="횡공떼" localSheetId="50">[25]배수공!$CS$18</definedName>
    <definedName name="횡공떼" localSheetId="43">[23]배수공!$CS$18</definedName>
    <definedName name="횡공떼">[44]배수공!$CS$18</definedName>
    <definedName name="횡면단" localSheetId="38">[101]적용단위길이!$L$1:$O$65536</definedName>
    <definedName name="횡면단" localSheetId="28">[67]적용단위길이!$L$1:$O$65536</definedName>
    <definedName name="횡면단" localSheetId="25">[55]적용단위길이!$L$1:$O$65536</definedName>
    <definedName name="횡면단" localSheetId="26">[99]적용단위길이!$L$1:$O$65536</definedName>
    <definedName name="횡면단" localSheetId="2">[101]적용단위길이!$L$1:$O$65536</definedName>
    <definedName name="횡면단" localSheetId="0">[101]적용단위길이!$L$1:$O$65536</definedName>
    <definedName name="횡면단">[67]적용단위길이!$L$1:$O$65536</definedName>
    <definedName name="횡면벽2" localSheetId="38">BlankMacro1</definedName>
    <definedName name="횡면벽2" localSheetId="19">BlankMacro1</definedName>
    <definedName name="횡면벽2" localSheetId="20">BlankMacro1</definedName>
    <definedName name="횡면벽2" localSheetId="14">BlankMacro1</definedName>
    <definedName name="횡면벽2" localSheetId="4">BlankMacro1</definedName>
    <definedName name="횡면벽2" localSheetId="13">BlankMacro1</definedName>
    <definedName name="횡면벽2" localSheetId="28">BlankMacro1</definedName>
    <definedName name="횡면벽2" localSheetId="34">BlankMacro1</definedName>
    <definedName name="횡면벽2" localSheetId="35">BlankMacro1</definedName>
    <definedName name="횡면벽2" localSheetId="23">BlankMacro1</definedName>
    <definedName name="횡면벽2" localSheetId="46">BlankMacro1</definedName>
    <definedName name="횡면벽2" localSheetId="40">BlankMacro1</definedName>
    <definedName name="횡면벽2" localSheetId="3">BlankMacro1</definedName>
    <definedName name="횡면벽2" localSheetId="12">BlankMacro1</definedName>
    <definedName name="횡면벽2" localSheetId="15">BlankMacro1</definedName>
    <definedName name="횡면벽2" localSheetId="25">BlankMacro1</definedName>
    <definedName name="횡면벽2" localSheetId="26">BlankMacro1</definedName>
    <definedName name="횡면벽2" localSheetId="2">BlankMacro1</definedName>
    <definedName name="횡면벽2" localSheetId="44">BlankMacro1</definedName>
    <definedName name="횡면벽2" localSheetId="45">BlankMacro1</definedName>
    <definedName name="횡면벽2" localSheetId="50">BlankMacro1</definedName>
    <definedName name="횡면벽2" localSheetId="42">BlankMacro1</definedName>
    <definedName name="횡면벽2">BlankMacro1</definedName>
    <definedName name="횡몰" localSheetId="25">[46]배수공!$DM$35</definedName>
    <definedName name="횡몰" localSheetId="26">[45]배수공!$DM$35</definedName>
    <definedName name="횡몰" localSheetId="2">[46]배수공!$DM$35</definedName>
    <definedName name="횡몰" localSheetId="50">[45]배수공!$DM$35</definedName>
    <definedName name="횡몰" localSheetId="43">[47]배수공!$DM$35</definedName>
    <definedName name="횡몰">[47]배수공!$DM$35</definedName>
    <definedName name="횡배450" localSheetId="25">[46]배수공!$DN$35</definedName>
    <definedName name="횡배450" localSheetId="26">[45]배수공!$DN$35</definedName>
    <definedName name="횡배450" localSheetId="2">[46]배수공!$DN$35</definedName>
    <definedName name="횡배450" localSheetId="50">[45]배수공!$DN$35</definedName>
    <definedName name="횡배450" localSheetId="43">[47]배수공!$DN$35</definedName>
    <definedName name="횡배450">[47]배수공!$DN$35</definedName>
    <definedName name="횡배600" localSheetId="28">[22]배수공!$DO$35</definedName>
    <definedName name="횡배600" localSheetId="25">[46]배수공!$DO$35</definedName>
    <definedName name="횡배600" localSheetId="26">[22]배수공!$DO$35</definedName>
    <definedName name="횡배600" localSheetId="2">[46]배수공!$DO$35</definedName>
    <definedName name="횡배600" localSheetId="50">[45]배수공!$DO$35</definedName>
    <definedName name="횡배600" localSheetId="43">[47]배수공!$DO$35</definedName>
    <definedName name="횡배600" localSheetId="42">[22]배수공!$DO$35</definedName>
    <definedName name="횡배600">[47]배수공!$DO$35</definedName>
    <definedName name="횡배단" localSheetId="38">[101]적용단위길이!$L$1:$V$65536</definedName>
    <definedName name="횡배단" localSheetId="28">[67]적용단위길이!$L$1:$V$65536</definedName>
    <definedName name="횡배단" localSheetId="25">[55]적용단위길이!$L$1:$V$65536</definedName>
    <definedName name="횡배단" localSheetId="26">[99]적용단위길이!$L$1:$V$65536</definedName>
    <definedName name="횡배단" localSheetId="2">[101]적용단위길이!$L$1:$V$65536</definedName>
    <definedName name="횡배단" localSheetId="0">[101]적용단위길이!$L$1:$V$65536</definedName>
    <definedName name="횡배단">[67]적용단위길이!$L$1:$V$65536</definedName>
    <definedName name="횡배단계" localSheetId="14">#REF!</definedName>
    <definedName name="횡배단계" localSheetId="4">#REF!</definedName>
    <definedName name="횡배단계" localSheetId="13">#REF!</definedName>
    <definedName name="횡배단계" localSheetId="28">#REF!</definedName>
    <definedName name="횡배단계" localSheetId="34">#REF!</definedName>
    <definedName name="횡배단계" localSheetId="35">#REF!</definedName>
    <definedName name="횡배단계" localSheetId="46">#REF!</definedName>
    <definedName name="횡배단계" localSheetId="40">#REF!</definedName>
    <definedName name="횡배단계" localSheetId="25">#REF!</definedName>
    <definedName name="횡배단계" localSheetId="26">#REF!</definedName>
    <definedName name="횡배단계" localSheetId="44">#REF!</definedName>
    <definedName name="횡배단계" localSheetId="50">#REF!</definedName>
    <definedName name="횡배단계" localSheetId="42">#REF!</definedName>
    <definedName name="횡배단계">#REF!</definedName>
    <definedName name="횡배수관집계본선" localSheetId="38">BlankMacro1</definedName>
    <definedName name="횡배수관집계본선" localSheetId="19">BlankMacro1</definedName>
    <definedName name="횡배수관집계본선" localSheetId="20">BlankMacro1</definedName>
    <definedName name="횡배수관집계본선" localSheetId="14">BlankMacro1</definedName>
    <definedName name="횡배수관집계본선" localSheetId="4">BlankMacro1</definedName>
    <definedName name="횡배수관집계본선" localSheetId="13">BlankMacro1</definedName>
    <definedName name="횡배수관집계본선" localSheetId="28">BlankMacro1</definedName>
    <definedName name="횡배수관집계본선" localSheetId="34">BlankMacro1</definedName>
    <definedName name="횡배수관집계본선" localSheetId="35">BlankMacro1</definedName>
    <definedName name="횡배수관집계본선" localSheetId="23">BlankMacro1</definedName>
    <definedName name="횡배수관집계본선" localSheetId="46">BlankMacro1</definedName>
    <definedName name="횡배수관집계본선" localSheetId="40">BlankMacro1</definedName>
    <definedName name="횡배수관집계본선" localSheetId="3">BlankMacro1</definedName>
    <definedName name="횡배수관집계본선" localSheetId="12">BlankMacro1</definedName>
    <definedName name="횡배수관집계본선" localSheetId="15">BlankMacro1</definedName>
    <definedName name="횡배수관집계본선" localSheetId="25">BlankMacro1</definedName>
    <definedName name="횡배수관집계본선" localSheetId="26">BlankMacro1</definedName>
    <definedName name="횡배수관집계본선" localSheetId="2">BlankMacro1</definedName>
    <definedName name="횡배수관집계본선" localSheetId="44">BlankMacro1</definedName>
    <definedName name="횡배수관집계본선" localSheetId="45">BlankMacro1</definedName>
    <definedName name="횡배수관집계본선" localSheetId="50">BlankMacro1</definedName>
    <definedName name="횡배수관집계본선" localSheetId="42">BlankMacro1</definedName>
    <definedName name="횡배수관집계본선">BlankMacro1</definedName>
    <definedName name="횡배수단위" localSheetId="14">#REF!</definedName>
    <definedName name="횡배수단위" localSheetId="4">#REF!</definedName>
    <definedName name="횡배수단위" localSheetId="13">#REF!</definedName>
    <definedName name="횡배수단위" localSheetId="28">#REF!</definedName>
    <definedName name="횡배수단위" localSheetId="34">#REF!</definedName>
    <definedName name="횡배수단위" localSheetId="35">#REF!</definedName>
    <definedName name="횡배수단위" localSheetId="46">#REF!</definedName>
    <definedName name="횡배수단위" localSheetId="40">#REF!</definedName>
    <definedName name="횡배수단위" localSheetId="25">#REF!</definedName>
    <definedName name="횡배수단위" localSheetId="26">#REF!</definedName>
    <definedName name="횡배수단위" localSheetId="44">#REF!</definedName>
    <definedName name="횡배수단위" localSheetId="50">#REF!</definedName>
    <definedName name="횡배수단위" localSheetId="43">#REF!</definedName>
    <definedName name="횡배수단위" localSheetId="42">#REF!</definedName>
    <definedName name="횡배수단위">#REF!</definedName>
    <definedName name="횡상공토" localSheetId="2">[24]배수공!$CQ$18</definedName>
    <definedName name="횡상공토" localSheetId="50">[25]배수공!$CQ$18</definedName>
    <definedName name="횡상공토" localSheetId="43">[23]배수공!$CQ$18</definedName>
    <definedName name="횡상공토">[44]배수공!$CQ$18</definedName>
    <definedName name="횡잔" localSheetId="28">[167]배수공!$CP$18</definedName>
    <definedName name="횡잔" localSheetId="25">[24]배수공!$CP$18</definedName>
    <definedName name="횡잔" localSheetId="26">[86]배수공!$CP$18</definedName>
    <definedName name="횡잔" localSheetId="2">[24]배수공!$CP$18</definedName>
    <definedName name="횡잔" localSheetId="50">[25]배수공!$CP$18</definedName>
    <definedName name="횡잔" localSheetId="43">[23]배수공!$CP$18</definedName>
    <definedName name="횡잔" localSheetId="42">[167]배수공!$CP$18</definedName>
    <definedName name="횡잔">[44]배수공!$CP$18</definedName>
    <definedName name="횡철" localSheetId="28">[22]배수공!$DL$52</definedName>
    <definedName name="횡철" localSheetId="25">[46]배수공!$DL$52</definedName>
    <definedName name="횡철" localSheetId="26">[22]배수공!$DL$52</definedName>
    <definedName name="횡철" localSheetId="2">[46]배수공!$DL$52</definedName>
    <definedName name="횡철" localSheetId="50">[45]배수공!$DL$52</definedName>
    <definedName name="횡철" localSheetId="43">[47]배수공!$DL$52</definedName>
    <definedName name="횡철" localSheetId="42">[22]배수공!$DL$52</definedName>
    <definedName name="횡철">[47]배수공!$DL$52</definedName>
    <definedName name="횡체공토" localSheetId="28">[167]배수공!$CR$18</definedName>
    <definedName name="횡체공토" localSheetId="25">[24]배수공!$CR$18</definedName>
    <definedName name="횡체공토" localSheetId="26">[86]배수공!$CR$18</definedName>
    <definedName name="횡체공토" localSheetId="2">[24]배수공!$CR$18</definedName>
    <definedName name="횡체공토" localSheetId="50">[25]배수공!$CR$18</definedName>
    <definedName name="횡체공토" localSheetId="43">[23]배수공!$CR$18</definedName>
    <definedName name="횡체공토" localSheetId="42">[167]배수공!$CR$18</definedName>
    <definedName name="횡체공토">[44]배수공!$CR$18</definedName>
    <definedName name="횡현황본선" localSheetId="38">BlankMacro1</definedName>
    <definedName name="횡현황본선" localSheetId="19">BlankMacro1</definedName>
    <definedName name="횡현황본선" localSheetId="20">BlankMacro1</definedName>
    <definedName name="횡현황본선" localSheetId="14">BlankMacro1</definedName>
    <definedName name="횡현황본선" localSheetId="4">BlankMacro1</definedName>
    <definedName name="횡현황본선" localSheetId="13">BlankMacro1</definedName>
    <definedName name="횡현황본선" localSheetId="28">BlankMacro1</definedName>
    <definedName name="횡현황본선" localSheetId="34">BlankMacro1</definedName>
    <definedName name="횡현황본선" localSheetId="35">BlankMacro1</definedName>
    <definedName name="횡현황본선" localSheetId="23">BlankMacro1</definedName>
    <definedName name="횡현황본선" localSheetId="46">BlankMacro1</definedName>
    <definedName name="횡현황본선" localSheetId="40">BlankMacro1</definedName>
    <definedName name="횡현황본선" localSheetId="3">BlankMacro1</definedName>
    <definedName name="횡현황본선" localSheetId="12">BlankMacro1</definedName>
    <definedName name="횡현황본선" localSheetId="15">BlankMacro1</definedName>
    <definedName name="횡현황본선" localSheetId="25">BlankMacro1</definedName>
    <definedName name="횡현황본선" localSheetId="26">BlankMacro1</definedName>
    <definedName name="횡현황본선" localSheetId="2">BlankMacro1</definedName>
    <definedName name="횡현황본선" localSheetId="44">BlankMacro1</definedName>
    <definedName name="횡현황본선" localSheetId="45">BlankMacro1</definedName>
    <definedName name="횡현황본선" localSheetId="50">BlankMacro1</definedName>
    <definedName name="횡현황본선" localSheetId="42">BlankMacro1</definedName>
    <definedName name="횡현황본선">BlankMacro1</definedName>
    <definedName name="횡현황부체" localSheetId="38">BlankMacro1</definedName>
    <definedName name="횡현황부체" localSheetId="19">BlankMacro1</definedName>
    <definedName name="횡현황부체" localSheetId="20">BlankMacro1</definedName>
    <definedName name="횡현황부체" localSheetId="14">BlankMacro1</definedName>
    <definedName name="횡현황부체" localSheetId="4">BlankMacro1</definedName>
    <definedName name="횡현황부체" localSheetId="13">BlankMacro1</definedName>
    <definedName name="횡현황부체" localSheetId="28">BlankMacro1</definedName>
    <definedName name="횡현황부체" localSheetId="34">BlankMacro1</definedName>
    <definedName name="횡현황부체" localSheetId="35">BlankMacro1</definedName>
    <definedName name="횡현황부체" localSheetId="23">BlankMacro1</definedName>
    <definedName name="횡현황부체" localSheetId="46">BlankMacro1</definedName>
    <definedName name="횡현황부체" localSheetId="40">BlankMacro1</definedName>
    <definedName name="횡현황부체" localSheetId="3">BlankMacro1</definedName>
    <definedName name="횡현황부체" localSheetId="12">BlankMacro1</definedName>
    <definedName name="횡현황부체" localSheetId="15">BlankMacro1</definedName>
    <definedName name="횡현황부체" localSheetId="25">BlankMacro1</definedName>
    <definedName name="횡현황부체" localSheetId="26">BlankMacro1</definedName>
    <definedName name="횡현황부체" localSheetId="2">BlankMacro1</definedName>
    <definedName name="횡현황부체" localSheetId="44">BlankMacro1</definedName>
    <definedName name="횡현황부체" localSheetId="45">BlankMacro1</definedName>
    <definedName name="횡현황부체" localSheetId="50">BlankMacro1</definedName>
    <definedName name="횡현황부체" localSheetId="42">BlankMacro1</definedName>
    <definedName name="횡현황부체">BlankMacro1</definedName>
    <definedName name="효ㅛㅛㅛㅛ" localSheetId="38" hidden="1">{#N/A,#N/A,FALSE,"조골재"}</definedName>
    <definedName name="효ㅛㅛㅛㅛ" localSheetId="14" hidden="1">{#N/A,#N/A,FALSE,"조골재"}</definedName>
    <definedName name="효ㅛㅛㅛㅛ" localSheetId="4" hidden="1">{#N/A,#N/A,FALSE,"조골재"}</definedName>
    <definedName name="효ㅛㅛㅛㅛ" localSheetId="13" hidden="1">{#N/A,#N/A,FALSE,"조골재"}</definedName>
    <definedName name="효ㅛㅛㅛㅛ" localSheetId="28" hidden="1">{#N/A,#N/A,FALSE,"조골재"}</definedName>
    <definedName name="효ㅛㅛㅛㅛ" localSheetId="34" hidden="1">{#N/A,#N/A,FALSE,"조골재"}</definedName>
    <definedName name="효ㅛㅛㅛㅛ" localSheetId="35" hidden="1">{#N/A,#N/A,FALSE,"조골재"}</definedName>
    <definedName name="효ㅛㅛㅛㅛ" localSheetId="25" hidden="1">{#N/A,#N/A,FALSE,"조골재"}</definedName>
    <definedName name="효ㅛㅛㅛㅛ" localSheetId="41" hidden="1">{#N/A,#N/A,FALSE,"조골재"}</definedName>
    <definedName name="효ㅛㅛㅛㅛ" localSheetId="26" hidden="1">{#N/A,#N/A,FALSE,"조골재"}</definedName>
    <definedName name="효ㅛㅛㅛㅛ" localSheetId="45" hidden="1">{#N/A,#N/A,FALSE,"조골재"}</definedName>
    <definedName name="효ㅛㅛㅛㅛ" localSheetId="50" hidden="1">{#N/A,#N/A,FALSE,"조골재"}</definedName>
    <definedName name="효ㅛㅛㅛㅛ" localSheetId="29" hidden="1">{#N/A,#N/A,FALSE,"조골재"}</definedName>
    <definedName name="효ㅛㅛㅛㅛ" localSheetId="42" hidden="1">{#N/A,#N/A,FALSE,"조골재"}</definedName>
    <definedName name="효ㅛㅛㅛㅛ" hidden="1">{#N/A,#N/A,FALSE,"조골재"}</definedName>
    <definedName name="흄" localSheetId="14">[93]흄관기초!#REF!</definedName>
    <definedName name="흄" localSheetId="4">[167]흄관기초!#REF!</definedName>
    <definedName name="흄" localSheetId="13">[167]흄관기초!#REF!</definedName>
    <definedName name="흄" localSheetId="28">[93]흄관기초!#REF!</definedName>
    <definedName name="흄" localSheetId="34">[93]흄관기초!#REF!</definedName>
    <definedName name="흄" localSheetId="35">[93]흄관기초!#REF!</definedName>
    <definedName name="흄" localSheetId="46">[93]흄관기초!#REF!</definedName>
    <definedName name="흄" localSheetId="40">[167]흄관기초!#REF!</definedName>
    <definedName name="흄" localSheetId="25">[157]흄관기초!#REF!</definedName>
    <definedName name="흄" localSheetId="26">[168]흄관기초!#REF!</definedName>
    <definedName name="흄" localSheetId="2">[157]흄관기초!#REF!</definedName>
    <definedName name="흄" localSheetId="44">[93]흄관기초!#REF!</definedName>
    <definedName name="흄" localSheetId="45">[93]흄관기초!#REF!</definedName>
    <definedName name="흄" localSheetId="50">[93]흄관기초!#REF!</definedName>
    <definedName name="흄" localSheetId="43">[93]흄관기초!#REF!</definedName>
    <definedName name="흄" localSheetId="42">[93]흄관기초!#REF!</definedName>
    <definedName name="흄">[167]흄관기초!#REF!</definedName>
    <definedName name="흄관" localSheetId="14">#REF!</definedName>
    <definedName name="흄관" localSheetId="4">#REF!</definedName>
    <definedName name="흄관" localSheetId="13">#REF!</definedName>
    <definedName name="흄관" localSheetId="34">#REF!</definedName>
    <definedName name="흄관" localSheetId="35">#REF!</definedName>
    <definedName name="흄관" localSheetId="46">#REF!</definedName>
    <definedName name="흄관" localSheetId="40">#REF!</definedName>
    <definedName name="흄관" localSheetId="25">#REF!</definedName>
    <definedName name="흄관" localSheetId="26">#REF!</definedName>
    <definedName name="흄관" localSheetId="44">#REF!</definedName>
    <definedName name="흄관" localSheetId="50">#REF!</definedName>
    <definedName name="흄관" localSheetId="43">#REF!</definedName>
    <definedName name="흄관" localSheetId="42">#REF!</definedName>
    <definedName name="흄관">#REF!</definedName>
    <definedName name="흄관10" localSheetId="14">#REF!</definedName>
    <definedName name="흄관10" localSheetId="4">#REF!</definedName>
    <definedName name="흄관10" localSheetId="13">#REF!</definedName>
    <definedName name="흄관10" localSheetId="28">#REF!</definedName>
    <definedName name="흄관10" localSheetId="34">#REF!</definedName>
    <definedName name="흄관10" localSheetId="35">#REF!</definedName>
    <definedName name="흄관10" localSheetId="46">#REF!</definedName>
    <definedName name="흄관10" localSheetId="40">#REF!</definedName>
    <definedName name="흄관10" localSheetId="25">#REF!</definedName>
    <definedName name="흄관10" localSheetId="26">#REF!</definedName>
    <definedName name="흄관10" localSheetId="44">#REF!</definedName>
    <definedName name="흄관10" localSheetId="43">#REF!</definedName>
    <definedName name="흄관10" localSheetId="42">#REF!</definedName>
    <definedName name="흄관10">#REF!</definedName>
    <definedName name="흄관단위수량" localSheetId="38" hidden="1">[21]날개벽수량표!#REF!</definedName>
    <definedName name="흄관단위수량" localSheetId="4" hidden="1">[21]날개벽수량표!#REF!</definedName>
    <definedName name="흄관단위수량" localSheetId="13" hidden="1">[21]날개벽수량표!#REF!</definedName>
    <definedName name="흄관단위수량" localSheetId="34" hidden="1">[21]날개벽수량표!#REF!</definedName>
    <definedName name="흄관단위수량" localSheetId="35" hidden="1">[21]날개벽수량표!#REF!</definedName>
    <definedName name="흄관단위수량" localSheetId="51" hidden="1">[21]날개벽수량표!#REF!</definedName>
    <definedName name="흄관단위수량" localSheetId="46" hidden="1">[21]날개벽수량표!#REF!</definedName>
    <definedName name="흄관단위수량" localSheetId="40" hidden="1">[21]날개벽수량표!#REF!</definedName>
    <definedName name="흄관단위수량" localSheetId="32" hidden="1">[21]날개벽수량표!#REF!</definedName>
    <definedName name="흄관단위수량" localSheetId="25" hidden="1">[22]날개벽수량표!#REF!</definedName>
    <definedName name="흄관단위수량" localSheetId="26" hidden="1">[21]날개벽수량표!#REF!</definedName>
    <definedName name="흄관단위수량" localSheetId="2" hidden="1">[22]날개벽수량표!#REF!</definedName>
    <definedName name="흄관단위수량" localSheetId="49" hidden="1">[21]날개벽수량표!#REF!</definedName>
    <definedName name="흄관단위수량" localSheetId="44" hidden="1">[21]날개벽수량표!#REF!</definedName>
    <definedName name="흄관단위수량" localSheetId="52" hidden="1">[21]날개벽수량표!#REF!</definedName>
    <definedName name="흄관단위수량" localSheetId="43" hidden="1">[21]날개벽수량표!#REF!</definedName>
    <definedName name="흄관단위수량" localSheetId="29" hidden="1">[21]날개벽수량표!#REF!</definedName>
    <definedName name="흄관단위수량" localSheetId="42" hidden="1">[21]날개벽수량표!#REF!</definedName>
    <definedName name="흄관단위수량" hidden="1">[21]날개벽수량표!#REF!</definedName>
    <definedName name="흄관보호공..." localSheetId="14">#REF!</definedName>
    <definedName name="흄관보호공..." localSheetId="4">#REF!</definedName>
    <definedName name="흄관보호공..." localSheetId="13">#REF!</definedName>
    <definedName name="흄관보호공..." localSheetId="28">#REF!</definedName>
    <definedName name="흄관보호공..." localSheetId="34">#REF!</definedName>
    <definedName name="흄관보호공..." localSheetId="35">#REF!</definedName>
    <definedName name="흄관보호공..." localSheetId="46">#REF!</definedName>
    <definedName name="흄관보호공..." localSheetId="40">#REF!</definedName>
    <definedName name="흄관보호공..." localSheetId="25">#REF!</definedName>
    <definedName name="흄관보호공..." localSheetId="26">#REF!</definedName>
    <definedName name="흄관보호공..." localSheetId="44">#REF!</definedName>
    <definedName name="흄관보호공..." localSheetId="50">#REF!</definedName>
    <definedName name="흄관보호공..." localSheetId="43">#REF!</definedName>
    <definedName name="흄관보호공..." localSheetId="42">#REF!</definedName>
    <definedName name="흄관보호공...">#REF!</definedName>
    <definedName name="흑막이1" localSheetId="14">#REF!</definedName>
    <definedName name="흑막이1" localSheetId="4">#REF!</definedName>
    <definedName name="흑막이1" localSheetId="13">#REF!</definedName>
    <definedName name="흑막이1" localSheetId="35">#REF!</definedName>
    <definedName name="흑막이1" localSheetId="46">#REF!</definedName>
    <definedName name="흑막이1" localSheetId="40">#REF!</definedName>
    <definedName name="흑막이1" localSheetId="3">#REF!</definedName>
    <definedName name="흑막이1" localSheetId="12">#REF!</definedName>
    <definedName name="흑막이1" localSheetId="15">#REF!</definedName>
    <definedName name="흑막이1" localSheetId="25">#REF!</definedName>
    <definedName name="흑막이1" localSheetId="26">#REF!</definedName>
    <definedName name="흑막이1" localSheetId="44">#REF!</definedName>
    <definedName name="흑막이1" localSheetId="43">#REF!</definedName>
    <definedName name="흑막이1" localSheetId="42">#REF!</definedName>
    <definedName name="흑막이1">#REF!</definedName>
    <definedName name="흙" localSheetId="25">'[169]5흙막이'!$A$36</definedName>
    <definedName name="흙" localSheetId="26">'[102]5흙막이'!$A$36</definedName>
    <definedName name="흙" localSheetId="2">'[169]5흙막이'!$A$36</definedName>
    <definedName name="흙" localSheetId="50">'[168]5흙막이'!$A$36</definedName>
    <definedName name="흙">'[168]5흙막이'!$A$36</definedName>
    <definedName name="흙막이2" localSheetId="14">#REF!</definedName>
    <definedName name="흙막이2" localSheetId="4">#REF!</definedName>
    <definedName name="흙막이2" localSheetId="13">#REF!</definedName>
    <definedName name="흙막이2" localSheetId="35">#REF!</definedName>
    <definedName name="흙막이2" localSheetId="46">#REF!</definedName>
    <definedName name="흙막이2" localSheetId="40">#REF!</definedName>
    <definedName name="흙막이2" localSheetId="3">#REF!</definedName>
    <definedName name="흙막이2" localSheetId="12">#REF!</definedName>
    <definedName name="흙막이2" localSheetId="15">#REF!</definedName>
    <definedName name="흙막이2" localSheetId="25">#REF!</definedName>
    <definedName name="흙막이2" localSheetId="26">#REF!</definedName>
    <definedName name="흙막이2" localSheetId="44">#REF!</definedName>
    <definedName name="흙막이2" localSheetId="50">#REF!</definedName>
    <definedName name="흙막이2" localSheetId="43">#REF!</definedName>
    <definedName name="흙막이2" localSheetId="42">#REF!</definedName>
    <definedName name="흙막이2">#REF!</definedName>
    <definedName name="흙막이3" localSheetId="14">#REF!</definedName>
    <definedName name="흙막이3" localSheetId="4">#REF!</definedName>
    <definedName name="흙막이3" localSheetId="13">#REF!</definedName>
    <definedName name="흙막이3" localSheetId="35">#REF!</definedName>
    <definedName name="흙막이3" localSheetId="46">#REF!</definedName>
    <definedName name="흙막이3" localSheetId="40">#REF!</definedName>
    <definedName name="흙막이3" localSheetId="3">#REF!</definedName>
    <definedName name="흙막이3" localSheetId="12">#REF!</definedName>
    <definedName name="흙막이3" localSheetId="15">#REF!</definedName>
    <definedName name="흙막이3" localSheetId="25">#REF!</definedName>
    <definedName name="흙막이3" localSheetId="26">#REF!</definedName>
    <definedName name="흙막이3" localSheetId="44">#REF!</definedName>
    <definedName name="흙막이3" localSheetId="43">#REF!</definedName>
    <definedName name="흙막이3" localSheetId="42">#REF!</definedName>
    <definedName name="흙막이3">#REF!</definedName>
    <definedName name="흙막이5" localSheetId="4">#REF!</definedName>
    <definedName name="흙막이5" localSheetId="13">#REF!</definedName>
    <definedName name="흙막이5" localSheetId="28">#REF!</definedName>
    <definedName name="흙막이5" localSheetId="34">#REF!</definedName>
    <definedName name="흙막이5" localSheetId="35">#REF!</definedName>
    <definedName name="흙막이5" localSheetId="46">#REF!</definedName>
    <definedName name="흙막이5" localSheetId="40">#REF!</definedName>
    <definedName name="흙막이5" localSheetId="25">#REF!</definedName>
    <definedName name="흙막이5" localSheetId="26">#REF!</definedName>
    <definedName name="흙막이5" localSheetId="44">#REF!</definedName>
    <definedName name="흙막이5" localSheetId="42">#REF!</definedName>
    <definedName name="흙막이5">#REF!</definedName>
    <definedName name="흙막이새이름" localSheetId="38">'[98]5흙막이'!$A$36</definedName>
    <definedName name="흙막이새이름" localSheetId="28">'[100]5흙막이'!$A$36</definedName>
    <definedName name="흙막이새이름" localSheetId="25">'[98]5흙막이'!$A$36</definedName>
    <definedName name="흙막이새이름" localSheetId="2">'[98]5흙막이'!$A$36</definedName>
    <definedName name="흙막이새이름" localSheetId="0">'[98]5흙막이'!$A$36</definedName>
    <definedName name="흙막이새이름">'[100]5흙막이'!$A$36</definedName>
    <definedName name="ㅏ" localSheetId="38" hidden="1">{#N/A,#N/A,FALSE,"운반시간"}</definedName>
    <definedName name="ㅏ" localSheetId="14" hidden="1">{#N/A,#N/A,FALSE,"운반시간"}</definedName>
    <definedName name="ㅏ" localSheetId="4" hidden="1">{#N/A,#N/A,FALSE,"운반시간"}</definedName>
    <definedName name="ㅏ" localSheetId="13" hidden="1">{#N/A,#N/A,FALSE,"운반시간"}</definedName>
    <definedName name="ㅏ" localSheetId="28" hidden="1">{#N/A,#N/A,FALSE,"운반시간"}</definedName>
    <definedName name="ㅏ" localSheetId="34" hidden="1">{#N/A,#N/A,FALSE,"운반시간"}</definedName>
    <definedName name="ㅏ" localSheetId="35" hidden="1">{#N/A,#N/A,FALSE,"운반시간"}</definedName>
    <definedName name="ㅏ" localSheetId="25" hidden="1">{#N/A,#N/A,FALSE,"운반시간"}</definedName>
    <definedName name="ㅏ" localSheetId="41" hidden="1">{#N/A,#N/A,FALSE,"운반시간"}</definedName>
    <definedName name="ㅏ" localSheetId="26" hidden="1">{#N/A,#N/A,FALSE,"운반시간"}</definedName>
    <definedName name="ㅏ" localSheetId="45" hidden="1">{#N/A,#N/A,FALSE,"운반시간"}</definedName>
    <definedName name="ㅏ" localSheetId="50" hidden="1">{#N/A,#N/A,FALSE,"운반시간"}</definedName>
    <definedName name="ㅏ" localSheetId="29" hidden="1">{#N/A,#N/A,FALSE,"운반시간"}</definedName>
    <definedName name="ㅏ" localSheetId="42" hidden="1">{#N/A,#N/A,FALSE,"운반시간"}</definedName>
    <definedName name="ㅏ" hidden="1">{#N/A,#N/A,FALSE,"운반시간"}</definedName>
    <definedName name="ㅏㅎ러ㅗ허ㅗ" localSheetId="14" hidden="1">#REF!</definedName>
    <definedName name="ㅏㅎ러ㅗ허ㅗ" localSheetId="4" hidden="1">#REF!</definedName>
    <definedName name="ㅏㅎ러ㅗ허ㅗ" localSheetId="13" hidden="1">#REF!</definedName>
    <definedName name="ㅏㅎ러ㅗ허ㅗ" localSheetId="28" hidden="1">#REF!</definedName>
    <definedName name="ㅏㅎ러ㅗ허ㅗ" localSheetId="34" hidden="1">#REF!</definedName>
    <definedName name="ㅏㅎ러ㅗ허ㅗ" localSheetId="35" hidden="1">#REF!</definedName>
    <definedName name="ㅏㅎ러ㅗ허ㅗ" localSheetId="46" hidden="1">#REF!</definedName>
    <definedName name="ㅏㅎ러ㅗ허ㅗ" localSheetId="40" hidden="1">#REF!</definedName>
    <definedName name="ㅏㅎ러ㅗ허ㅗ" localSheetId="25" hidden="1">#REF!</definedName>
    <definedName name="ㅏㅎ러ㅗ허ㅗ" localSheetId="41" hidden="1">#REF!</definedName>
    <definedName name="ㅏㅎ러ㅗ허ㅗ" localSheetId="26" hidden="1">#REF!</definedName>
    <definedName name="ㅏㅎ러ㅗ허ㅗ" localSheetId="44" hidden="1">#REF!</definedName>
    <definedName name="ㅏㅎ러ㅗ허ㅗ" localSheetId="45" hidden="1">#REF!</definedName>
    <definedName name="ㅏㅎ러ㅗ허ㅗ" localSheetId="29" hidden="1">#REF!</definedName>
    <definedName name="ㅏㅎ러ㅗ허ㅗ" localSheetId="42" hidden="1">#REF!</definedName>
    <definedName name="ㅏㅎ러ㅗ허ㅗ" hidden="1">#REF!</definedName>
    <definedName name="ㅏㅏ" localSheetId="38" hidden="1">{#N/A,#N/A,FALSE,"2~8번"}</definedName>
    <definedName name="ㅏㅏ" localSheetId="14" hidden="1">{#N/A,#N/A,FALSE,"2~8번"}</definedName>
    <definedName name="ㅏㅏ" localSheetId="4" hidden="1">{#N/A,#N/A,FALSE,"2~8번"}</definedName>
    <definedName name="ㅏㅏ" localSheetId="13" hidden="1">{#N/A,#N/A,FALSE,"2~8번"}</definedName>
    <definedName name="ㅏㅏ" localSheetId="28" hidden="1">{#N/A,#N/A,FALSE,"2~8번"}</definedName>
    <definedName name="ㅏㅏ" localSheetId="34" hidden="1">{#N/A,#N/A,FALSE,"2~8번"}</definedName>
    <definedName name="ㅏㅏ" localSheetId="35" hidden="1">{#N/A,#N/A,FALSE,"2~8번"}</definedName>
    <definedName name="ㅏㅏ" localSheetId="25" hidden="1">{#N/A,#N/A,FALSE,"2~8번"}</definedName>
    <definedName name="ㅏㅏ" localSheetId="41" hidden="1">{#N/A,#N/A,FALSE,"2~8번"}</definedName>
    <definedName name="ㅏㅏ" localSheetId="26" hidden="1">{#N/A,#N/A,FALSE,"2~8번"}</definedName>
    <definedName name="ㅏㅏ" localSheetId="45" hidden="1">{#N/A,#N/A,FALSE,"2~8번"}</definedName>
    <definedName name="ㅏㅏ" localSheetId="50" hidden="1">{#N/A,#N/A,FALSE,"2~8번"}</definedName>
    <definedName name="ㅏㅏ" localSheetId="29" hidden="1">{#N/A,#N/A,FALSE,"2~8번"}</definedName>
    <definedName name="ㅏㅏ" localSheetId="42" hidden="1">{#N/A,#N/A,FALSE,"2~8번"}</definedName>
    <definedName name="ㅏㅏ" hidden="1">{#N/A,#N/A,FALSE,"2~8번"}</definedName>
    <definedName name="ㅏㅏㅏ" localSheetId="38" hidden="1">{#N/A,#N/A,FALSE,"골재소요량";#N/A,#N/A,FALSE,"골재소요량"}</definedName>
    <definedName name="ㅏㅏㅏ" localSheetId="14" hidden="1">{#N/A,#N/A,FALSE,"골재소요량";#N/A,#N/A,FALSE,"골재소요량"}</definedName>
    <definedName name="ㅏㅏㅏ" localSheetId="4" hidden="1">{#N/A,#N/A,FALSE,"골재소요량";#N/A,#N/A,FALSE,"골재소요량"}</definedName>
    <definedName name="ㅏㅏㅏ" localSheetId="13" hidden="1">{#N/A,#N/A,FALSE,"골재소요량";#N/A,#N/A,FALSE,"골재소요량"}</definedName>
    <definedName name="ㅏㅏㅏ" localSheetId="28" hidden="1">{#N/A,#N/A,FALSE,"골재소요량";#N/A,#N/A,FALSE,"골재소요량"}</definedName>
    <definedName name="ㅏㅏㅏ" localSheetId="34" hidden="1">{#N/A,#N/A,FALSE,"골재소요량";#N/A,#N/A,FALSE,"골재소요량"}</definedName>
    <definedName name="ㅏㅏㅏ" localSheetId="35" hidden="1">{#N/A,#N/A,FALSE,"골재소요량";#N/A,#N/A,FALSE,"골재소요량"}</definedName>
    <definedName name="ㅏㅏㅏ" localSheetId="25" hidden="1">{#N/A,#N/A,FALSE,"골재소요량";#N/A,#N/A,FALSE,"골재소요량"}</definedName>
    <definedName name="ㅏㅏㅏ" localSheetId="41" hidden="1">{#N/A,#N/A,FALSE,"골재소요량";#N/A,#N/A,FALSE,"골재소요량"}</definedName>
    <definedName name="ㅏㅏㅏ" localSheetId="26" hidden="1">{#N/A,#N/A,FALSE,"골재소요량";#N/A,#N/A,FALSE,"골재소요량"}</definedName>
    <definedName name="ㅏㅏㅏ" localSheetId="45" hidden="1">{#N/A,#N/A,FALSE,"골재소요량";#N/A,#N/A,FALSE,"골재소요량"}</definedName>
    <definedName name="ㅏㅏㅏ" localSheetId="50" hidden="1">{#N/A,#N/A,FALSE,"골재소요량";#N/A,#N/A,FALSE,"골재소요량"}</definedName>
    <definedName name="ㅏㅏㅏ" localSheetId="29" hidden="1">{#N/A,#N/A,FALSE,"골재소요량";#N/A,#N/A,FALSE,"골재소요량"}</definedName>
    <definedName name="ㅏㅏㅏ" localSheetId="42" hidden="1">{#N/A,#N/A,FALSE,"골재소요량";#N/A,#N/A,FALSE,"골재소요량"}</definedName>
    <definedName name="ㅏㅏㅏ" hidden="1">{#N/A,#N/A,FALSE,"골재소요량";#N/A,#N/A,FALSE,"골재소요량"}</definedName>
    <definedName name="ㅏㅏㅏㅏㅏ" localSheetId="38" hidden="1">{#N/A,#N/A,FALSE,"단가표지"}</definedName>
    <definedName name="ㅏㅏㅏㅏㅏ" localSheetId="14" hidden="1">{#N/A,#N/A,FALSE,"단가표지"}</definedName>
    <definedName name="ㅏㅏㅏㅏㅏ" localSheetId="4" hidden="1">{#N/A,#N/A,FALSE,"단가표지"}</definedName>
    <definedName name="ㅏㅏㅏㅏㅏ" localSheetId="13" hidden="1">{#N/A,#N/A,FALSE,"단가표지"}</definedName>
    <definedName name="ㅏㅏㅏㅏㅏ" localSheetId="28" hidden="1">{#N/A,#N/A,FALSE,"단가표지"}</definedName>
    <definedName name="ㅏㅏㅏㅏㅏ" localSheetId="34" hidden="1">{#N/A,#N/A,FALSE,"단가표지"}</definedName>
    <definedName name="ㅏㅏㅏㅏㅏ" localSheetId="35" hidden="1">{#N/A,#N/A,FALSE,"단가표지"}</definedName>
    <definedName name="ㅏㅏㅏㅏㅏ" localSheetId="25" hidden="1">{#N/A,#N/A,FALSE,"단가표지"}</definedName>
    <definedName name="ㅏㅏㅏㅏㅏ" localSheetId="41" hidden="1">{#N/A,#N/A,FALSE,"단가표지"}</definedName>
    <definedName name="ㅏㅏㅏㅏㅏ" localSheetId="26" hidden="1">{#N/A,#N/A,FALSE,"단가표지"}</definedName>
    <definedName name="ㅏㅏㅏㅏㅏ" localSheetId="45" hidden="1">{#N/A,#N/A,FALSE,"단가표지"}</definedName>
    <definedName name="ㅏㅏㅏㅏㅏ" localSheetId="50" hidden="1">{#N/A,#N/A,FALSE,"단가표지"}</definedName>
    <definedName name="ㅏㅏㅏㅏㅏ" localSheetId="29" hidden="1">{#N/A,#N/A,FALSE,"단가표지"}</definedName>
    <definedName name="ㅏㅏㅏㅏㅏ" localSheetId="42" hidden="1">{#N/A,#N/A,FALSE,"단가표지"}</definedName>
    <definedName name="ㅏㅏㅏㅏㅏ" hidden="1">{#N/A,#N/A,FALSE,"단가표지"}</definedName>
    <definedName name="ㅏㅏㅏㅏㅏㅏㅏ" localSheetId="38" hidden="1">{#N/A,#N/A,FALSE,"운반시간"}</definedName>
    <definedName name="ㅏㅏㅏㅏㅏㅏㅏ" localSheetId="14" hidden="1">{#N/A,#N/A,FALSE,"운반시간"}</definedName>
    <definedName name="ㅏㅏㅏㅏㅏㅏㅏ" localSheetId="4" hidden="1">{#N/A,#N/A,FALSE,"운반시간"}</definedName>
    <definedName name="ㅏㅏㅏㅏㅏㅏㅏ" localSheetId="13" hidden="1">{#N/A,#N/A,FALSE,"운반시간"}</definedName>
    <definedName name="ㅏㅏㅏㅏㅏㅏㅏ" localSheetId="28" hidden="1">{#N/A,#N/A,FALSE,"운반시간"}</definedName>
    <definedName name="ㅏㅏㅏㅏㅏㅏㅏ" localSheetId="34" hidden="1">{#N/A,#N/A,FALSE,"운반시간"}</definedName>
    <definedName name="ㅏㅏㅏㅏㅏㅏㅏ" localSheetId="35" hidden="1">{#N/A,#N/A,FALSE,"운반시간"}</definedName>
    <definedName name="ㅏㅏㅏㅏㅏㅏㅏ" localSheetId="25" hidden="1">{#N/A,#N/A,FALSE,"운반시간"}</definedName>
    <definedName name="ㅏㅏㅏㅏㅏㅏㅏ" localSheetId="41" hidden="1">{#N/A,#N/A,FALSE,"운반시간"}</definedName>
    <definedName name="ㅏㅏㅏㅏㅏㅏㅏ" localSheetId="26" hidden="1">{#N/A,#N/A,FALSE,"운반시간"}</definedName>
    <definedName name="ㅏㅏㅏㅏㅏㅏㅏ" localSheetId="45" hidden="1">{#N/A,#N/A,FALSE,"운반시간"}</definedName>
    <definedName name="ㅏㅏㅏㅏㅏㅏㅏ" localSheetId="50" hidden="1">{#N/A,#N/A,FALSE,"운반시간"}</definedName>
    <definedName name="ㅏㅏㅏㅏㅏㅏㅏ" localSheetId="29" hidden="1">{#N/A,#N/A,FALSE,"운반시간"}</definedName>
    <definedName name="ㅏㅏㅏㅏㅏㅏㅏ" localSheetId="42" hidden="1">{#N/A,#N/A,FALSE,"운반시간"}</definedName>
    <definedName name="ㅏㅏㅏㅏㅏㅏㅏ" hidden="1">{#N/A,#N/A,FALSE,"운반시간"}</definedName>
    <definedName name="ㅏㅏㅏㅏㅏㅏㅏㅏㅏㅏㅏㅏㅏㅏㅏㅏㅏㅏㅏㅏㅏㅏㅏㅏㅏㅏㅏ" localSheetId="38" hidden="1">{#N/A,#N/A,FALSE,"단가표지"}</definedName>
    <definedName name="ㅏㅏㅏㅏㅏㅏㅏㅏㅏㅏㅏㅏㅏㅏㅏㅏㅏㅏㅏㅏㅏㅏㅏㅏㅏㅏㅏ" localSheetId="14" hidden="1">{#N/A,#N/A,FALSE,"단가표지"}</definedName>
    <definedName name="ㅏㅏㅏㅏㅏㅏㅏㅏㅏㅏㅏㅏㅏㅏㅏㅏㅏㅏㅏㅏㅏㅏㅏㅏㅏㅏㅏ" localSheetId="4" hidden="1">{#N/A,#N/A,FALSE,"단가표지"}</definedName>
    <definedName name="ㅏㅏㅏㅏㅏㅏㅏㅏㅏㅏㅏㅏㅏㅏㅏㅏㅏㅏㅏㅏㅏㅏㅏㅏㅏㅏㅏ" localSheetId="13" hidden="1">{#N/A,#N/A,FALSE,"단가표지"}</definedName>
    <definedName name="ㅏㅏㅏㅏㅏㅏㅏㅏㅏㅏㅏㅏㅏㅏㅏㅏㅏㅏㅏㅏㅏㅏㅏㅏㅏㅏㅏ" localSheetId="28" hidden="1">{#N/A,#N/A,FALSE,"단가표지"}</definedName>
    <definedName name="ㅏㅏㅏㅏㅏㅏㅏㅏㅏㅏㅏㅏㅏㅏㅏㅏㅏㅏㅏㅏㅏㅏㅏㅏㅏㅏㅏ" localSheetId="34" hidden="1">{#N/A,#N/A,FALSE,"단가표지"}</definedName>
    <definedName name="ㅏㅏㅏㅏㅏㅏㅏㅏㅏㅏㅏㅏㅏㅏㅏㅏㅏㅏㅏㅏㅏㅏㅏㅏㅏㅏㅏ" localSheetId="35" hidden="1">{#N/A,#N/A,FALSE,"단가표지"}</definedName>
    <definedName name="ㅏㅏㅏㅏㅏㅏㅏㅏㅏㅏㅏㅏㅏㅏㅏㅏㅏㅏㅏㅏㅏㅏㅏㅏㅏㅏㅏ" localSheetId="25" hidden="1">{#N/A,#N/A,FALSE,"단가표지"}</definedName>
    <definedName name="ㅏㅏㅏㅏㅏㅏㅏㅏㅏㅏㅏㅏㅏㅏㅏㅏㅏㅏㅏㅏㅏㅏㅏㅏㅏㅏㅏ" localSheetId="41" hidden="1">{#N/A,#N/A,FALSE,"단가표지"}</definedName>
    <definedName name="ㅏㅏㅏㅏㅏㅏㅏㅏㅏㅏㅏㅏㅏㅏㅏㅏㅏㅏㅏㅏㅏㅏㅏㅏㅏㅏㅏ" localSheetId="26" hidden="1">{#N/A,#N/A,FALSE,"단가표지"}</definedName>
    <definedName name="ㅏㅏㅏㅏㅏㅏㅏㅏㅏㅏㅏㅏㅏㅏㅏㅏㅏㅏㅏㅏㅏㅏㅏㅏㅏㅏㅏ" localSheetId="45" hidden="1">{#N/A,#N/A,FALSE,"단가표지"}</definedName>
    <definedName name="ㅏㅏㅏㅏㅏㅏㅏㅏㅏㅏㅏㅏㅏㅏㅏㅏㅏㅏㅏㅏㅏㅏㅏㅏㅏㅏㅏ" localSheetId="50" hidden="1">{#N/A,#N/A,FALSE,"단가표지"}</definedName>
    <definedName name="ㅏㅏㅏㅏㅏㅏㅏㅏㅏㅏㅏㅏㅏㅏㅏㅏㅏㅏㅏㅏㅏㅏㅏㅏㅏㅏㅏ" localSheetId="29" hidden="1">{#N/A,#N/A,FALSE,"단가표지"}</definedName>
    <definedName name="ㅏㅏㅏㅏㅏㅏㅏㅏㅏㅏㅏㅏㅏㅏㅏㅏㅏㅏㅏㅏㅏㅏㅏㅏㅏㅏㅏ" localSheetId="42" hidden="1">{#N/A,#N/A,FALSE,"단가표지"}</definedName>
    <definedName name="ㅏㅏㅏㅏㅏㅏㅏㅏㅏㅏㅏㅏㅏㅏㅏㅏㅏㅏㅏㅏㅏㅏㅏㅏㅏㅏㅏ" hidden="1">{#N/A,#N/A,FALSE,"단가표지"}</definedName>
    <definedName name="ㅏㅓㅘㅗ" localSheetId="14" hidden="1">#REF!</definedName>
    <definedName name="ㅏㅓㅘㅗ" localSheetId="4" hidden="1">#REF!</definedName>
    <definedName name="ㅏㅓㅘㅗ" localSheetId="13" hidden="1">#REF!</definedName>
    <definedName name="ㅏㅓㅘㅗ" localSheetId="28" hidden="1">#REF!</definedName>
    <definedName name="ㅏㅓㅘㅗ" localSheetId="34" hidden="1">#REF!</definedName>
    <definedName name="ㅏㅓㅘㅗ" localSheetId="35" hidden="1">#REF!</definedName>
    <definedName name="ㅏㅓㅘㅗ" localSheetId="46" hidden="1">#REF!</definedName>
    <definedName name="ㅏㅓㅘㅗ" localSheetId="40" hidden="1">#REF!</definedName>
    <definedName name="ㅏㅓㅘㅗ" localSheetId="25" hidden="1">#REF!</definedName>
    <definedName name="ㅏㅓㅘㅗ" localSheetId="41" hidden="1">#REF!</definedName>
    <definedName name="ㅏㅓㅘㅗ" localSheetId="26" hidden="1">#REF!</definedName>
    <definedName name="ㅏㅓㅘㅗ" localSheetId="44" hidden="1">#REF!</definedName>
    <definedName name="ㅏㅓㅘㅗ" localSheetId="45" hidden="1">#REF!</definedName>
    <definedName name="ㅏㅓㅘㅗ" localSheetId="29" hidden="1">#REF!</definedName>
    <definedName name="ㅏㅓㅘㅗ" localSheetId="42" hidden="1">#REF!</definedName>
    <definedName name="ㅏㅓㅘㅗ" hidden="1">#REF!</definedName>
    <definedName name="ㅏㅗ014017641" localSheetId="4">#REF!</definedName>
    <definedName name="ㅏㅗ014017641" localSheetId="13">#REF!</definedName>
    <definedName name="ㅏㅗ014017641">#REF!</definedName>
    <definedName name="ㅏㅗ289562463" localSheetId="4">#REF!</definedName>
    <definedName name="ㅏㅗ289562463" localSheetId="13">#REF!</definedName>
    <definedName name="ㅏㅗ289562463">#REF!</definedName>
    <definedName name="ㅏㅗ301948010" localSheetId="4">#REF!</definedName>
    <definedName name="ㅏㅗ301948010" localSheetId="13">#REF!</definedName>
    <definedName name="ㅏㅗ301948010">#REF!</definedName>
    <definedName name="ㅏㅗ709037899" localSheetId="4">#REF!</definedName>
    <definedName name="ㅏㅗ709037899" localSheetId="13">#REF!</definedName>
    <definedName name="ㅏㅗ709037899">#REF!</definedName>
    <definedName name="ㅏㅗ760723590" localSheetId="4">#REF!</definedName>
    <definedName name="ㅏㅗ760723590" localSheetId="13">#REF!</definedName>
    <definedName name="ㅏㅗ760723590">#REF!</definedName>
    <definedName name="ㅏㅗ774740099" localSheetId="4">#REF!</definedName>
    <definedName name="ㅏㅗ774740099" localSheetId="13">#REF!</definedName>
    <definedName name="ㅏㅗ774740099">#REF!</definedName>
    <definedName name="ㅏㅗ814490019" localSheetId="4">#REF!</definedName>
    <definedName name="ㅏㅗ814490019" localSheetId="13">#REF!</definedName>
    <definedName name="ㅏㅗ814490019">#REF!</definedName>
    <definedName name="ㅏㅗ하ㅓ호" localSheetId="14" hidden="1">#REF!</definedName>
    <definedName name="ㅏㅗ하ㅓ호" localSheetId="4" hidden="1">#REF!</definedName>
    <definedName name="ㅏㅗ하ㅓ호" localSheetId="13" hidden="1">#REF!</definedName>
    <definedName name="ㅏㅗ하ㅓ호" localSheetId="28" hidden="1">#REF!</definedName>
    <definedName name="ㅏㅗ하ㅓ호" localSheetId="34" hidden="1">#REF!</definedName>
    <definedName name="ㅏㅗ하ㅓ호" localSheetId="35" hidden="1">#REF!</definedName>
    <definedName name="ㅏㅗ하ㅓ호" localSheetId="46" hidden="1">#REF!</definedName>
    <definedName name="ㅏㅗ하ㅓ호" localSheetId="40" hidden="1">#REF!</definedName>
    <definedName name="ㅏㅗ하ㅓ호" localSheetId="25" hidden="1">#REF!</definedName>
    <definedName name="ㅏㅗ하ㅓ호" localSheetId="41" hidden="1">#REF!</definedName>
    <definedName name="ㅏㅗ하ㅓ호" localSheetId="26" hidden="1">#REF!</definedName>
    <definedName name="ㅏㅗ하ㅓ호" localSheetId="44" hidden="1">#REF!</definedName>
    <definedName name="ㅏㅗ하ㅓ호" localSheetId="45" hidden="1">#REF!</definedName>
    <definedName name="ㅏㅗ하ㅓ호" localSheetId="29" hidden="1">#REF!</definedName>
    <definedName name="ㅏㅗ하ㅓ호" localSheetId="42" hidden="1">#REF!</definedName>
    <definedName name="ㅏㅗ하ㅓ호" hidden="1">#REF!</definedName>
    <definedName name="ㅏㅘㅓ" localSheetId="14" hidden="1">#REF!</definedName>
    <definedName name="ㅏㅘㅓ" localSheetId="4" hidden="1">#REF!</definedName>
    <definedName name="ㅏㅘㅓ" localSheetId="13" hidden="1">#REF!</definedName>
    <definedName name="ㅏㅘㅓ" localSheetId="28" hidden="1">#REF!</definedName>
    <definedName name="ㅏㅘㅓ" localSheetId="34" hidden="1">#REF!</definedName>
    <definedName name="ㅏㅘㅓ" localSheetId="35" hidden="1">#REF!</definedName>
    <definedName name="ㅏㅘㅓ" localSheetId="46" hidden="1">#REF!</definedName>
    <definedName name="ㅏㅘㅓ" localSheetId="40" hidden="1">#REF!</definedName>
    <definedName name="ㅏㅘㅓ" localSheetId="25" hidden="1">#REF!</definedName>
    <definedName name="ㅏㅘㅓ" localSheetId="41" hidden="1">#REF!</definedName>
    <definedName name="ㅏㅘㅓ" localSheetId="26" hidden="1">#REF!</definedName>
    <definedName name="ㅏㅘㅓ" localSheetId="44" hidden="1">#REF!</definedName>
    <definedName name="ㅏㅘㅓ" localSheetId="45" hidden="1">#REF!</definedName>
    <definedName name="ㅏㅘㅓ" localSheetId="29" hidden="1">#REF!</definedName>
    <definedName name="ㅏㅘㅓ" localSheetId="42" hidden="1">#REF!</definedName>
    <definedName name="ㅏㅘㅓ" hidden="1">#REF!</definedName>
    <definedName name="ㅐ" localSheetId="14">#REF!</definedName>
    <definedName name="ㅐ" localSheetId="4">#REF!</definedName>
    <definedName name="ㅐ" localSheetId="13">#REF!</definedName>
    <definedName name="ㅐ" localSheetId="28">#REF!</definedName>
    <definedName name="ㅐ" localSheetId="34">#REF!</definedName>
    <definedName name="ㅐ" localSheetId="35">#REF!</definedName>
    <definedName name="ㅐ" localSheetId="46">#REF!</definedName>
    <definedName name="ㅐ" localSheetId="40">#REF!</definedName>
    <definedName name="ㅐ" localSheetId="25">#REF!</definedName>
    <definedName name="ㅐ" localSheetId="26">#REF!</definedName>
    <definedName name="ㅐ" localSheetId="44">#REF!</definedName>
    <definedName name="ㅐ" localSheetId="42">#REF!</definedName>
    <definedName name="ㅐ">#REF!</definedName>
    <definedName name="ㅑ" localSheetId="14">#REF!</definedName>
    <definedName name="ㅑ" localSheetId="4">#REF!</definedName>
    <definedName name="ㅑ" localSheetId="13">#REF!</definedName>
    <definedName name="ㅑ" localSheetId="28">#REF!</definedName>
    <definedName name="ㅑ" localSheetId="34">#REF!</definedName>
    <definedName name="ㅑ" localSheetId="35">#REF!</definedName>
    <definedName name="ㅑ" localSheetId="46">#REF!</definedName>
    <definedName name="ㅑ" localSheetId="40">#REF!</definedName>
    <definedName name="ㅑ" localSheetId="25">#REF!</definedName>
    <definedName name="ㅑ" localSheetId="26">#REF!</definedName>
    <definedName name="ㅑ" localSheetId="44">#REF!</definedName>
    <definedName name="ㅑ" localSheetId="42">#REF!</definedName>
    <definedName name="ㅑ">#REF!</definedName>
    <definedName name="ㅑㅕ사" localSheetId="38" hidden="1">{#N/A,#N/A,FALSE,"혼합골재"}</definedName>
    <definedName name="ㅑㅕ사" localSheetId="14" hidden="1">{#N/A,#N/A,FALSE,"혼합골재"}</definedName>
    <definedName name="ㅑㅕ사" localSheetId="4" hidden="1">{#N/A,#N/A,FALSE,"혼합골재"}</definedName>
    <definedName name="ㅑㅕ사" localSheetId="13" hidden="1">{#N/A,#N/A,FALSE,"혼합골재"}</definedName>
    <definedName name="ㅑㅕ사" localSheetId="28" hidden="1">{#N/A,#N/A,FALSE,"혼합골재"}</definedName>
    <definedName name="ㅑㅕ사" localSheetId="34" hidden="1">{#N/A,#N/A,FALSE,"혼합골재"}</definedName>
    <definedName name="ㅑㅕ사" localSheetId="35" hidden="1">{#N/A,#N/A,FALSE,"혼합골재"}</definedName>
    <definedName name="ㅑㅕ사" localSheetId="25" hidden="1">{#N/A,#N/A,FALSE,"혼합골재"}</definedName>
    <definedName name="ㅑㅕ사" localSheetId="41" hidden="1">{#N/A,#N/A,FALSE,"혼합골재"}</definedName>
    <definedName name="ㅑㅕ사" localSheetId="26" hidden="1">{#N/A,#N/A,FALSE,"혼합골재"}</definedName>
    <definedName name="ㅑㅕ사" localSheetId="45" hidden="1">{#N/A,#N/A,FALSE,"혼합골재"}</definedName>
    <definedName name="ㅑㅕ사" localSheetId="50" hidden="1">{#N/A,#N/A,FALSE,"혼합골재"}</definedName>
    <definedName name="ㅑㅕ사" localSheetId="29" hidden="1">{#N/A,#N/A,FALSE,"혼합골재"}</definedName>
    <definedName name="ㅑㅕ사" localSheetId="42" hidden="1">{#N/A,#N/A,FALSE,"혼합골재"}</definedName>
    <definedName name="ㅑㅕ사" hidden="1">{#N/A,#N/A,FALSE,"혼합골재"}</definedName>
    <definedName name="ㅑㅣㅕㅕㅣㅏㅎ" localSheetId="38" hidden="1">{#N/A,#N/A,FALSE,"골재소요량";#N/A,#N/A,FALSE,"골재소요량"}</definedName>
    <definedName name="ㅑㅣㅕㅕㅣㅏㅎ" localSheetId="14" hidden="1">{#N/A,#N/A,FALSE,"골재소요량";#N/A,#N/A,FALSE,"골재소요량"}</definedName>
    <definedName name="ㅑㅣㅕㅕㅣㅏㅎ" localSheetId="4" hidden="1">{#N/A,#N/A,FALSE,"골재소요량";#N/A,#N/A,FALSE,"골재소요량"}</definedName>
    <definedName name="ㅑㅣㅕㅕㅣㅏㅎ" localSheetId="13" hidden="1">{#N/A,#N/A,FALSE,"골재소요량";#N/A,#N/A,FALSE,"골재소요량"}</definedName>
    <definedName name="ㅑㅣㅕㅕㅣㅏㅎ" localSheetId="28" hidden="1">{#N/A,#N/A,FALSE,"골재소요량";#N/A,#N/A,FALSE,"골재소요량"}</definedName>
    <definedName name="ㅑㅣㅕㅕㅣㅏㅎ" localSheetId="34" hidden="1">{#N/A,#N/A,FALSE,"골재소요량";#N/A,#N/A,FALSE,"골재소요량"}</definedName>
    <definedName name="ㅑㅣㅕㅕㅣㅏㅎ" localSheetId="35" hidden="1">{#N/A,#N/A,FALSE,"골재소요량";#N/A,#N/A,FALSE,"골재소요량"}</definedName>
    <definedName name="ㅑㅣㅕㅕㅣㅏㅎ" localSheetId="25" hidden="1">{#N/A,#N/A,FALSE,"골재소요량";#N/A,#N/A,FALSE,"골재소요량"}</definedName>
    <definedName name="ㅑㅣㅕㅕㅣㅏㅎ" localSheetId="41" hidden="1">{#N/A,#N/A,FALSE,"골재소요량";#N/A,#N/A,FALSE,"골재소요량"}</definedName>
    <definedName name="ㅑㅣㅕㅕㅣㅏㅎ" localSheetId="26" hidden="1">{#N/A,#N/A,FALSE,"골재소요량";#N/A,#N/A,FALSE,"골재소요량"}</definedName>
    <definedName name="ㅑㅣㅕㅕㅣㅏㅎ" localSheetId="45" hidden="1">{#N/A,#N/A,FALSE,"골재소요량";#N/A,#N/A,FALSE,"골재소요량"}</definedName>
    <definedName name="ㅑㅣㅕㅕㅣㅏㅎ" localSheetId="50" hidden="1">{#N/A,#N/A,FALSE,"골재소요량";#N/A,#N/A,FALSE,"골재소요량"}</definedName>
    <definedName name="ㅑㅣㅕㅕㅣㅏㅎ" localSheetId="29" hidden="1">{#N/A,#N/A,FALSE,"골재소요량";#N/A,#N/A,FALSE,"골재소요량"}</definedName>
    <definedName name="ㅑㅣㅕㅕㅣㅏㅎ" localSheetId="42" hidden="1">{#N/A,#N/A,FALSE,"골재소요량";#N/A,#N/A,FALSE,"골재소요량"}</definedName>
    <definedName name="ㅑㅣㅕㅕㅣㅏㅎ" hidden="1">{#N/A,#N/A,FALSE,"골재소요량";#N/A,#N/A,FALSE,"골재소요량"}</definedName>
    <definedName name="ㅓ" localSheetId="38" hidden="1">{#N/A,#N/A,FALSE,"표지목차"}</definedName>
    <definedName name="ㅓ" localSheetId="14" hidden="1">{#N/A,#N/A,FALSE,"표지목차"}</definedName>
    <definedName name="ㅓ" localSheetId="4" hidden="1">{#N/A,#N/A,FALSE,"표지목차"}</definedName>
    <definedName name="ㅓ" localSheetId="13" hidden="1">{#N/A,#N/A,FALSE,"표지목차"}</definedName>
    <definedName name="ㅓ" localSheetId="28" hidden="1">{#N/A,#N/A,FALSE,"표지목차"}</definedName>
    <definedName name="ㅓ" localSheetId="34" hidden="1">{#N/A,#N/A,FALSE,"표지목차"}</definedName>
    <definedName name="ㅓ" localSheetId="35" hidden="1">{#N/A,#N/A,FALSE,"표지목차"}</definedName>
    <definedName name="ㅓ" localSheetId="25" hidden="1">{#N/A,#N/A,FALSE,"표지목차"}</definedName>
    <definedName name="ㅓ" localSheetId="41" hidden="1">{#N/A,#N/A,FALSE,"표지목차"}</definedName>
    <definedName name="ㅓ" localSheetId="26" hidden="1">{#N/A,#N/A,FALSE,"표지목차"}</definedName>
    <definedName name="ㅓ" localSheetId="45" hidden="1">{#N/A,#N/A,FALSE,"표지목차"}</definedName>
    <definedName name="ㅓ" localSheetId="50" hidden="1">{#N/A,#N/A,FALSE,"표지목차"}</definedName>
    <definedName name="ㅓ" localSheetId="29" hidden="1">{#N/A,#N/A,FALSE,"표지목차"}</definedName>
    <definedName name="ㅓ" localSheetId="42" hidden="1">{#N/A,#N/A,FALSE,"표지목차"}</definedName>
    <definedName name="ㅓ" hidden="1">{#N/A,#N/A,FALSE,"표지목차"}</definedName>
    <definedName name="ㅓ102" localSheetId="14">#REF!</definedName>
    <definedName name="ㅓ102" localSheetId="4">#REF!</definedName>
    <definedName name="ㅓ102" localSheetId="13">#REF!</definedName>
    <definedName name="ㅓ102" localSheetId="35">#REF!</definedName>
    <definedName name="ㅓ102" localSheetId="46">#REF!</definedName>
    <definedName name="ㅓ102" localSheetId="40">#REF!</definedName>
    <definedName name="ㅓ102" localSheetId="3">#REF!</definedName>
    <definedName name="ㅓ102" localSheetId="12">#REF!</definedName>
    <definedName name="ㅓ102" localSheetId="15">#REF!</definedName>
    <definedName name="ㅓ102" localSheetId="25">#REF!</definedName>
    <definedName name="ㅓ102" localSheetId="26">#REF!</definedName>
    <definedName name="ㅓ102" localSheetId="44">#REF!</definedName>
    <definedName name="ㅓ102" localSheetId="50">#REF!</definedName>
    <definedName name="ㅓ102" localSheetId="43">#REF!</definedName>
    <definedName name="ㅓ102" localSheetId="42">#REF!</definedName>
    <definedName name="ㅓ102">#REF!</definedName>
    <definedName name="ㅓ39" localSheetId="14">#REF!</definedName>
    <definedName name="ㅓ39" localSheetId="4">#REF!</definedName>
    <definedName name="ㅓ39" localSheetId="13">#REF!</definedName>
    <definedName name="ㅓ39" localSheetId="34">#REF!</definedName>
    <definedName name="ㅓ39" localSheetId="35">#REF!</definedName>
    <definedName name="ㅓ39" localSheetId="46">#REF!</definedName>
    <definedName name="ㅓ39" localSheetId="40">#REF!</definedName>
    <definedName name="ㅓ39" localSheetId="3">#REF!</definedName>
    <definedName name="ㅓ39" localSheetId="12">#REF!</definedName>
    <definedName name="ㅓ39" localSheetId="15">#REF!</definedName>
    <definedName name="ㅓ39" localSheetId="25">#REF!</definedName>
    <definedName name="ㅓ39" localSheetId="26">#REF!</definedName>
    <definedName name="ㅓ39" localSheetId="44">#REF!</definedName>
    <definedName name="ㅓ39" localSheetId="50">#REF!</definedName>
    <definedName name="ㅓ39" localSheetId="43">#REF!</definedName>
    <definedName name="ㅓ39" localSheetId="42">#REF!</definedName>
    <definedName name="ㅓ39">#REF!</definedName>
    <definedName name="ㅓ7" localSheetId="38" hidden="1">{#N/A,#N/A,FALSE,"단가표지"}</definedName>
    <definedName name="ㅓ7" localSheetId="14" hidden="1">{#N/A,#N/A,FALSE,"단가표지"}</definedName>
    <definedName name="ㅓ7" localSheetId="4" hidden="1">{#N/A,#N/A,FALSE,"단가표지"}</definedName>
    <definedName name="ㅓ7" localSheetId="13" hidden="1">{#N/A,#N/A,FALSE,"단가표지"}</definedName>
    <definedName name="ㅓ7" localSheetId="28" hidden="1">{#N/A,#N/A,FALSE,"단가표지"}</definedName>
    <definedName name="ㅓ7" localSheetId="34" hidden="1">{#N/A,#N/A,FALSE,"단가표지"}</definedName>
    <definedName name="ㅓ7" localSheetId="35" hidden="1">{#N/A,#N/A,FALSE,"단가표지"}</definedName>
    <definedName name="ㅓ7" localSheetId="25" hidden="1">{#N/A,#N/A,FALSE,"단가표지"}</definedName>
    <definedName name="ㅓ7" localSheetId="41" hidden="1">{#N/A,#N/A,FALSE,"단가표지"}</definedName>
    <definedName name="ㅓ7" localSheetId="26" hidden="1">{#N/A,#N/A,FALSE,"단가표지"}</definedName>
    <definedName name="ㅓ7" localSheetId="45" hidden="1">{#N/A,#N/A,FALSE,"단가표지"}</definedName>
    <definedName name="ㅓ7" localSheetId="50" hidden="1">{#N/A,#N/A,FALSE,"단가표지"}</definedName>
    <definedName name="ㅓ7" localSheetId="29" hidden="1">{#N/A,#N/A,FALSE,"단가표지"}</definedName>
    <definedName name="ㅓ7" localSheetId="42" hidden="1">{#N/A,#N/A,FALSE,"단가표지"}</definedName>
    <definedName name="ㅓ7" hidden="1">{#N/A,#N/A,FALSE,"단가표지"}</definedName>
    <definedName name="ㅓㅎ러ㅗ" localSheetId="14" hidden="1">#REF!</definedName>
    <definedName name="ㅓㅎ러ㅗ" localSheetId="4" hidden="1">#REF!</definedName>
    <definedName name="ㅓㅎ러ㅗ" localSheetId="13" hidden="1">#REF!</definedName>
    <definedName name="ㅓㅎ러ㅗ" localSheetId="28" hidden="1">#REF!</definedName>
    <definedName name="ㅓㅎ러ㅗ" localSheetId="34" hidden="1">#REF!</definedName>
    <definedName name="ㅓㅎ러ㅗ" localSheetId="35" hidden="1">#REF!</definedName>
    <definedName name="ㅓㅎ러ㅗ" localSheetId="46" hidden="1">#REF!</definedName>
    <definedName name="ㅓㅎ러ㅗ" localSheetId="40" hidden="1">#REF!</definedName>
    <definedName name="ㅓㅎ러ㅗ" localSheetId="25" hidden="1">#REF!</definedName>
    <definedName name="ㅓㅎ러ㅗ" localSheetId="41" hidden="1">#REF!</definedName>
    <definedName name="ㅓㅎ러ㅗ" localSheetId="26" hidden="1">#REF!</definedName>
    <definedName name="ㅓㅎ러ㅗ" localSheetId="44" hidden="1">#REF!</definedName>
    <definedName name="ㅓㅎ러ㅗ" localSheetId="45" hidden="1">#REF!</definedName>
    <definedName name="ㅓㅎ러ㅗ" localSheetId="29" hidden="1">#REF!</definedName>
    <definedName name="ㅓㅎ러ㅗ" localSheetId="42" hidden="1">#REF!</definedName>
    <definedName name="ㅓㅎ러ㅗ" hidden="1">#REF!</definedName>
    <definedName name="ㅓㅎ러ㅗㅗㅎㄹ" localSheetId="14" hidden="1">#REF!</definedName>
    <definedName name="ㅓㅎ러ㅗㅗㅎㄹ" localSheetId="4" hidden="1">#REF!</definedName>
    <definedName name="ㅓㅎ러ㅗㅗㅎㄹ" localSheetId="13" hidden="1">#REF!</definedName>
    <definedName name="ㅓㅎ러ㅗㅗㅎㄹ" localSheetId="28" hidden="1">#REF!</definedName>
    <definedName name="ㅓㅎ러ㅗㅗㅎㄹ" localSheetId="34" hidden="1">#REF!</definedName>
    <definedName name="ㅓㅎ러ㅗㅗㅎㄹ" localSheetId="35" hidden="1">#REF!</definedName>
    <definedName name="ㅓㅎ러ㅗㅗㅎㄹ" localSheetId="46" hidden="1">#REF!</definedName>
    <definedName name="ㅓㅎ러ㅗㅗㅎㄹ" localSheetId="40" hidden="1">#REF!</definedName>
    <definedName name="ㅓㅎ러ㅗㅗㅎㄹ" localSheetId="25" hidden="1">#REF!</definedName>
    <definedName name="ㅓㅎ러ㅗㅗㅎㄹ" localSheetId="41" hidden="1">#REF!</definedName>
    <definedName name="ㅓㅎ러ㅗㅗㅎㄹ" localSheetId="26" hidden="1">#REF!</definedName>
    <definedName name="ㅓㅎ러ㅗㅗㅎㄹ" localSheetId="44" hidden="1">#REF!</definedName>
    <definedName name="ㅓㅎ러ㅗㅗㅎㄹ" localSheetId="45" hidden="1">#REF!</definedName>
    <definedName name="ㅓㅎ러ㅗㅗㅎㄹ" localSheetId="29" hidden="1">#REF!</definedName>
    <definedName name="ㅓㅎ러ㅗㅗㅎㄹ" localSheetId="42" hidden="1">#REF!</definedName>
    <definedName name="ㅓㅎ러ㅗㅗㅎㄹ" hidden="1">#REF!</definedName>
    <definedName name="ㅓ헐호ㅓ" localSheetId="14" hidden="1">#REF!</definedName>
    <definedName name="ㅓ헐호ㅓ" localSheetId="4" hidden="1">#REF!</definedName>
    <definedName name="ㅓ헐호ㅓ" localSheetId="13" hidden="1">#REF!</definedName>
    <definedName name="ㅓ헐호ㅓ" localSheetId="28" hidden="1">#REF!</definedName>
    <definedName name="ㅓ헐호ㅓ" localSheetId="34" hidden="1">#REF!</definedName>
    <definedName name="ㅓ헐호ㅓ" localSheetId="35" hidden="1">#REF!</definedName>
    <definedName name="ㅓ헐호ㅓ" localSheetId="46" hidden="1">#REF!</definedName>
    <definedName name="ㅓ헐호ㅓ" localSheetId="40" hidden="1">#REF!</definedName>
    <definedName name="ㅓ헐호ㅓ" localSheetId="25" hidden="1">#REF!</definedName>
    <definedName name="ㅓ헐호ㅓ" localSheetId="41" hidden="1">#REF!</definedName>
    <definedName name="ㅓ헐호ㅓ" localSheetId="26" hidden="1">#REF!</definedName>
    <definedName name="ㅓ헐호ㅓ" localSheetId="44" hidden="1">#REF!</definedName>
    <definedName name="ㅓ헐호ㅓ" localSheetId="45" hidden="1">#REF!</definedName>
    <definedName name="ㅓ헐호ㅓ" localSheetId="29" hidden="1">#REF!</definedName>
    <definedName name="ㅓ헐호ㅓ" localSheetId="42" hidden="1">#REF!</definedName>
    <definedName name="ㅓ헐호ㅓ" hidden="1">#REF!</definedName>
    <definedName name="ㅓ헣로ㅓㅗ러" localSheetId="14" hidden="1">#REF!</definedName>
    <definedName name="ㅓ헣로ㅓㅗ러" localSheetId="4" hidden="1">#REF!</definedName>
    <definedName name="ㅓ헣로ㅓㅗ러" localSheetId="13" hidden="1">#REF!</definedName>
    <definedName name="ㅓ헣로ㅓㅗ러" localSheetId="28" hidden="1">#REF!</definedName>
    <definedName name="ㅓ헣로ㅓㅗ러" localSheetId="34" hidden="1">#REF!</definedName>
    <definedName name="ㅓ헣로ㅓㅗ러" localSheetId="35" hidden="1">#REF!</definedName>
    <definedName name="ㅓ헣로ㅓㅗ러" localSheetId="46" hidden="1">#REF!</definedName>
    <definedName name="ㅓ헣로ㅓㅗ러" localSheetId="40" hidden="1">#REF!</definedName>
    <definedName name="ㅓ헣로ㅓㅗ러" localSheetId="25" hidden="1">#REF!</definedName>
    <definedName name="ㅓ헣로ㅓㅗ러" localSheetId="41" hidden="1">#REF!</definedName>
    <definedName name="ㅓ헣로ㅓㅗ러" localSheetId="26" hidden="1">#REF!</definedName>
    <definedName name="ㅓ헣로ㅓㅗ러" localSheetId="44" hidden="1">#REF!</definedName>
    <definedName name="ㅓ헣로ㅓㅗ러" localSheetId="45" hidden="1">#REF!</definedName>
    <definedName name="ㅓ헣로ㅓㅗ러" localSheetId="29" hidden="1">#REF!</definedName>
    <definedName name="ㅓ헣로ㅓㅗ러" localSheetId="42" hidden="1">#REF!</definedName>
    <definedName name="ㅓ헣로ㅓㅗ러" hidden="1">#REF!</definedName>
    <definedName name="ㅓ호ㅓㄹ호ㅓ" localSheetId="14" hidden="1">#REF!</definedName>
    <definedName name="ㅓ호ㅓㄹ호ㅓ" localSheetId="4" hidden="1">#REF!</definedName>
    <definedName name="ㅓ호ㅓㄹ호ㅓ" localSheetId="13" hidden="1">#REF!</definedName>
    <definedName name="ㅓ호ㅓㄹ호ㅓ" localSheetId="28" hidden="1">#REF!</definedName>
    <definedName name="ㅓ호ㅓㄹ호ㅓ" localSheetId="34" hidden="1">#REF!</definedName>
    <definedName name="ㅓ호ㅓㄹ호ㅓ" localSheetId="35" hidden="1">#REF!</definedName>
    <definedName name="ㅓ호ㅓㄹ호ㅓ" localSheetId="46" hidden="1">#REF!</definedName>
    <definedName name="ㅓ호ㅓㄹ호ㅓ" localSheetId="40" hidden="1">#REF!</definedName>
    <definedName name="ㅓ호ㅓㄹ호ㅓ" localSheetId="25" hidden="1">#REF!</definedName>
    <definedName name="ㅓ호ㅓㄹ호ㅓ" localSheetId="41" hidden="1">#REF!</definedName>
    <definedName name="ㅓ호ㅓㄹ호ㅓ" localSheetId="26" hidden="1">#REF!</definedName>
    <definedName name="ㅓ호ㅓㄹ호ㅓ" localSheetId="44" hidden="1">#REF!</definedName>
    <definedName name="ㅓ호ㅓㄹ호ㅓ" localSheetId="45" hidden="1">#REF!</definedName>
    <definedName name="ㅓ호ㅓㄹ호ㅓ" localSheetId="29" hidden="1">#REF!</definedName>
    <definedName name="ㅓ호ㅓㄹ호ㅓ" localSheetId="42" hidden="1">#REF!</definedName>
    <definedName name="ㅓ호ㅓㄹ호ㅓ" hidden="1">#REF!</definedName>
    <definedName name="ㅓ호ㅓㅎ" localSheetId="14" hidden="1">#REF!</definedName>
    <definedName name="ㅓ호ㅓㅎ" localSheetId="4" hidden="1">#REF!</definedName>
    <definedName name="ㅓ호ㅓㅎ" localSheetId="13" hidden="1">#REF!</definedName>
    <definedName name="ㅓ호ㅓㅎ" localSheetId="28" hidden="1">#REF!</definedName>
    <definedName name="ㅓ호ㅓㅎ" localSheetId="34" hidden="1">#REF!</definedName>
    <definedName name="ㅓ호ㅓㅎ" localSheetId="35" hidden="1">#REF!</definedName>
    <definedName name="ㅓ호ㅓㅎ" localSheetId="46" hidden="1">#REF!</definedName>
    <definedName name="ㅓ호ㅓㅎ" localSheetId="40" hidden="1">#REF!</definedName>
    <definedName name="ㅓ호ㅓㅎ" localSheetId="25" hidden="1">#REF!</definedName>
    <definedName name="ㅓ호ㅓㅎ" localSheetId="41" hidden="1">#REF!</definedName>
    <definedName name="ㅓ호ㅓㅎ" localSheetId="26" hidden="1">#REF!</definedName>
    <definedName name="ㅓ호ㅓㅎ" localSheetId="44" hidden="1">#REF!</definedName>
    <definedName name="ㅓ호ㅓㅎ" localSheetId="45" hidden="1">#REF!</definedName>
    <definedName name="ㅓ호ㅓㅎ" localSheetId="29" hidden="1">#REF!</definedName>
    <definedName name="ㅓ호ㅓㅎ" localSheetId="42" hidden="1">#REF!</definedName>
    <definedName name="ㅓ호ㅓㅎ" hidden="1">#REF!</definedName>
    <definedName name="ㅓ호ㅓㅎ러" localSheetId="14" hidden="1">#REF!</definedName>
    <definedName name="ㅓ호ㅓㅎ러" localSheetId="4" hidden="1">#REF!</definedName>
    <definedName name="ㅓ호ㅓㅎ러" localSheetId="13" hidden="1">#REF!</definedName>
    <definedName name="ㅓ호ㅓㅎ러" localSheetId="28" hidden="1">#REF!</definedName>
    <definedName name="ㅓ호ㅓㅎ러" localSheetId="34" hidden="1">#REF!</definedName>
    <definedName name="ㅓ호ㅓㅎ러" localSheetId="35" hidden="1">#REF!</definedName>
    <definedName name="ㅓ호ㅓㅎ러" localSheetId="46" hidden="1">#REF!</definedName>
    <definedName name="ㅓ호ㅓㅎ러" localSheetId="40" hidden="1">#REF!</definedName>
    <definedName name="ㅓ호ㅓㅎ러" localSheetId="25" hidden="1">#REF!</definedName>
    <definedName name="ㅓ호ㅓㅎ러" localSheetId="41" hidden="1">#REF!</definedName>
    <definedName name="ㅓ호ㅓㅎ러" localSheetId="26" hidden="1">#REF!</definedName>
    <definedName name="ㅓ호ㅓㅎ러" localSheetId="44" hidden="1">#REF!</definedName>
    <definedName name="ㅓ호ㅓㅎ러" localSheetId="45" hidden="1">#REF!</definedName>
    <definedName name="ㅓ호ㅓㅎ러" localSheetId="29" hidden="1">#REF!</definedName>
    <definedName name="ㅓ호ㅓㅎ러" localSheetId="42" hidden="1">#REF!</definedName>
    <definedName name="ㅓ호ㅓㅎ러" hidden="1">#REF!</definedName>
    <definedName name="ㅓㅏ" localSheetId="38" hidden="1">{#N/A,#N/A,FALSE,"표지목차"}</definedName>
    <definedName name="ㅓㅏ" localSheetId="14" hidden="1">{#N/A,#N/A,FALSE,"표지목차"}</definedName>
    <definedName name="ㅓㅏ" localSheetId="4" hidden="1">{#N/A,#N/A,FALSE,"표지목차"}</definedName>
    <definedName name="ㅓㅏ" localSheetId="13" hidden="1">{#N/A,#N/A,FALSE,"표지목차"}</definedName>
    <definedName name="ㅓㅏ" localSheetId="28" hidden="1">{#N/A,#N/A,FALSE,"표지목차"}</definedName>
    <definedName name="ㅓㅏ" localSheetId="34" hidden="1">{#N/A,#N/A,FALSE,"표지목차"}</definedName>
    <definedName name="ㅓㅏ" localSheetId="35" hidden="1">{#N/A,#N/A,FALSE,"표지목차"}</definedName>
    <definedName name="ㅓㅏ" localSheetId="25" hidden="1">{#N/A,#N/A,FALSE,"표지목차"}</definedName>
    <definedName name="ㅓㅏ" localSheetId="41" hidden="1">{#N/A,#N/A,FALSE,"표지목차"}</definedName>
    <definedName name="ㅓㅏ" localSheetId="26" hidden="1">{#N/A,#N/A,FALSE,"표지목차"}</definedName>
    <definedName name="ㅓㅏ" localSheetId="45" hidden="1">{#N/A,#N/A,FALSE,"표지목차"}</definedName>
    <definedName name="ㅓㅏ" localSheetId="50" hidden="1">{#N/A,#N/A,FALSE,"표지목차"}</definedName>
    <definedName name="ㅓㅏ" localSheetId="29" hidden="1">{#N/A,#N/A,FALSE,"표지목차"}</definedName>
    <definedName name="ㅓㅏ" localSheetId="42" hidden="1">{#N/A,#N/A,FALSE,"표지목차"}</definedName>
    <definedName name="ㅓㅏ" hidden="1">{#N/A,#N/A,FALSE,"표지목차"}</definedName>
    <definedName name="ㅓㅏㅓㅎ" localSheetId="38" hidden="1">{#N/A,#N/A,FALSE,"단가표지"}</definedName>
    <definedName name="ㅓㅏㅓㅎ" localSheetId="14" hidden="1">{#N/A,#N/A,FALSE,"단가표지"}</definedName>
    <definedName name="ㅓㅏㅓㅎ" localSheetId="4" hidden="1">{#N/A,#N/A,FALSE,"단가표지"}</definedName>
    <definedName name="ㅓㅏㅓㅎ" localSheetId="13" hidden="1">{#N/A,#N/A,FALSE,"단가표지"}</definedName>
    <definedName name="ㅓㅏㅓㅎ" localSheetId="28" hidden="1">{#N/A,#N/A,FALSE,"단가표지"}</definedName>
    <definedName name="ㅓㅏㅓㅎ" localSheetId="34" hidden="1">{#N/A,#N/A,FALSE,"단가표지"}</definedName>
    <definedName name="ㅓㅏㅓㅎ" localSheetId="35" hidden="1">{#N/A,#N/A,FALSE,"단가표지"}</definedName>
    <definedName name="ㅓㅏㅓㅎ" localSheetId="25" hidden="1">{#N/A,#N/A,FALSE,"단가표지"}</definedName>
    <definedName name="ㅓㅏㅓㅎ" localSheetId="41" hidden="1">{#N/A,#N/A,FALSE,"단가표지"}</definedName>
    <definedName name="ㅓㅏㅓㅎ" localSheetId="26" hidden="1">{#N/A,#N/A,FALSE,"단가표지"}</definedName>
    <definedName name="ㅓㅏㅓㅎ" localSheetId="45" hidden="1">{#N/A,#N/A,FALSE,"단가표지"}</definedName>
    <definedName name="ㅓㅏㅓㅎ" localSheetId="50" hidden="1">{#N/A,#N/A,FALSE,"단가표지"}</definedName>
    <definedName name="ㅓㅏㅓㅎ" localSheetId="29" hidden="1">{#N/A,#N/A,FALSE,"단가표지"}</definedName>
    <definedName name="ㅓㅏㅓㅎ" localSheetId="42" hidden="1">{#N/A,#N/A,FALSE,"단가표지"}</definedName>
    <definedName name="ㅓㅏㅓㅎ" hidden="1">{#N/A,#N/A,FALSE,"단가표지"}</definedName>
    <definedName name="ㅓㅓㅓㅓㅓㅓㅓㅓㅓㅓㅓ" localSheetId="38" hidden="1">{#N/A,#N/A,FALSE,"골재소요량";#N/A,#N/A,FALSE,"골재소요량"}</definedName>
    <definedName name="ㅓㅓㅓㅓㅓㅓㅓㅓㅓㅓㅓ" localSheetId="14" hidden="1">{#N/A,#N/A,FALSE,"골재소요량";#N/A,#N/A,FALSE,"골재소요량"}</definedName>
    <definedName name="ㅓㅓㅓㅓㅓㅓㅓㅓㅓㅓㅓ" localSheetId="4" hidden="1">{#N/A,#N/A,FALSE,"골재소요량";#N/A,#N/A,FALSE,"골재소요량"}</definedName>
    <definedName name="ㅓㅓㅓㅓㅓㅓㅓㅓㅓㅓㅓ" localSheetId="13" hidden="1">{#N/A,#N/A,FALSE,"골재소요량";#N/A,#N/A,FALSE,"골재소요량"}</definedName>
    <definedName name="ㅓㅓㅓㅓㅓㅓㅓㅓㅓㅓㅓ" localSheetId="28" hidden="1">{#N/A,#N/A,FALSE,"골재소요량";#N/A,#N/A,FALSE,"골재소요량"}</definedName>
    <definedName name="ㅓㅓㅓㅓㅓㅓㅓㅓㅓㅓㅓ" localSheetId="34" hidden="1">{#N/A,#N/A,FALSE,"골재소요량";#N/A,#N/A,FALSE,"골재소요량"}</definedName>
    <definedName name="ㅓㅓㅓㅓㅓㅓㅓㅓㅓㅓㅓ" localSheetId="35" hidden="1">{#N/A,#N/A,FALSE,"골재소요량";#N/A,#N/A,FALSE,"골재소요량"}</definedName>
    <definedName name="ㅓㅓㅓㅓㅓㅓㅓㅓㅓㅓㅓ" localSheetId="25" hidden="1">{#N/A,#N/A,FALSE,"골재소요량";#N/A,#N/A,FALSE,"골재소요량"}</definedName>
    <definedName name="ㅓㅓㅓㅓㅓㅓㅓㅓㅓㅓㅓ" localSheetId="41" hidden="1">{#N/A,#N/A,FALSE,"골재소요량";#N/A,#N/A,FALSE,"골재소요량"}</definedName>
    <definedName name="ㅓㅓㅓㅓㅓㅓㅓㅓㅓㅓㅓ" localSheetId="26" hidden="1">{#N/A,#N/A,FALSE,"골재소요량";#N/A,#N/A,FALSE,"골재소요량"}</definedName>
    <definedName name="ㅓㅓㅓㅓㅓㅓㅓㅓㅓㅓㅓ" localSheetId="45" hidden="1">{#N/A,#N/A,FALSE,"골재소요량";#N/A,#N/A,FALSE,"골재소요량"}</definedName>
    <definedName name="ㅓㅓㅓㅓㅓㅓㅓㅓㅓㅓㅓ" localSheetId="50" hidden="1">{#N/A,#N/A,FALSE,"골재소요량";#N/A,#N/A,FALSE,"골재소요량"}</definedName>
    <definedName name="ㅓㅓㅓㅓㅓㅓㅓㅓㅓㅓㅓ" localSheetId="29" hidden="1">{#N/A,#N/A,FALSE,"골재소요량";#N/A,#N/A,FALSE,"골재소요량"}</definedName>
    <definedName name="ㅓㅓㅓㅓㅓㅓㅓㅓㅓㅓㅓ" localSheetId="42" hidden="1">{#N/A,#N/A,FALSE,"골재소요량";#N/A,#N/A,FALSE,"골재소요량"}</definedName>
    <definedName name="ㅓㅓㅓㅓㅓㅓㅓㅓㅓㅓㅓ" hidden="1">{#N/A,#N/A,FALSE,"골재소요량";#N/A,#N/A,FALSE,"골재소요량"}</definedName>
    <definedName name="ㅓㅕ" localSheetId="38" hidden="1">{#N/A,#N/A,FALSE,"조골재"}</definedName>
    <definedName name="ㅓㅕ" localSheetId="14" hidden="1">{#N/A,#N/A,FALSE,"조골재"}</definedName>
    <definedName name="ㅓㅕ" localSheetId="4" hidden="1">{#N/A,#N/A,FALSE,"조골재"}</definedName>
    <definedName name="ㅓㅕ" localSheetId="13" hidden="1">{#N/A,#N/A,FALSE,"조골재"}</definedName>
    <definedName name="ㅓㅕ" localSheetId="28" hidden="1">{#N/A,#N/A,FALSE,"조골재"}</definedName>
    <definedName name="ㅓㅕ" localSheetId="34" hidden="1">{#N/A,#N/A,FALSE,"조골재"}</definedName>
    <definedName name="ㅓㅕ" localSheetId="35" hidden="1">{#N/A,#N/A,FALSE,"조골재"}</definedName>
    <definedName name="ㅓㅕ" localSheetId="25" hidden="1">{#N/A,#N/A,FALSE,"조골재"}</definedName>
    <definedName name="ㅓㅕ" localSheetId="41" hidden="1">{#N/A,#N/A,FALSE,"조골재"}</definedName>
    <definedName name="ㅓㅕ" localSheetId="26" hidden="1">{#N/A,#N/A,FALSE,"조골재"}</definedName>
    <definedName name="ㅓㅕ" localSheetId="45" hidden="1">{#N/A,#N/A,FALSE,"조골재"}</definedName>
    <definedName name="ㅓㅕ" localSheetId="50" hidden="1">{#N/A,#N/A,FALSE,"조골재"}</definedName>
    <definedName name="ㅓㅕ" localSheetId="29" hidden="1">{#N/A,#N/A,FALSE,"조골재"}</definedName>
    <definedName name="ㅓㅕ" localSheetId="42" hidden="1">{#N/A,#N/A,FALSE,"조골재"}</definedName>
    <definedName name="ㅓㅕ" hidden="1">{#N/A,#N/A,FALSE,"조골재"}</definedName>
    <definedName name="ㅓㅘㅗㅓ" localSheetId="14" hidden="1">#REF!</definedName>
    <definedName name="ㅓㅘㅗㅓ" localSheetId="4" hidden="1">#REF!</definedName>
    <definedName name="ㅓㅘㅗㅓ" localSheetId="13" hidden="1">#REF!</definedName>
    <definedName name="ㅓㅘㅗㅓ" localSheetId="28" hidden="1">#REF!</definedName>
    <definedName name="ㅓㅘㅗㅓ" localSheetId="34" hidden="1">#REF!</definedName>
    <definedName name="ㅓㅘㅗㅓ" localSheetId="35" hidden="1">#REF!</definedName>
    <definedName name="ㅓㅘㅗㅓ" localSheetId="46" hidden="1">#REF!</definedName>
    <definedName name="ㅓㅘㅗㅓ" localSheetId="40" hidden="1">#REF!</definedName>
    <definedName name="ㅓㅘㅗㅓ" localSheetId="25" hidden="1">#REF!</definedName>
    <definedName name="ㅓㅘㅗㅓ" localSheetId="41" hidden="1">#REF!</definedName>
    <definedName name="ㅓㅘㅗㅓ" localSheetId="26" hidden="1">#REF!</definedName>
    <definedName name="ㅓㅘㅗㅓ" localSheetId="44" hidden="1">#REF!</definedName>
    <definedName name="ㅓㅘㅗㅓ" localSheetId="45" hidden="1">#REF!</definedName>
    <definedName name="ㅓㅘㅗㅓ" localSheetId="29" hidden="1">#REF!</definedName>
    <definedName name="ㅓㅘㅗㅓ" localSheetId="42" hidden="1">#REF!</definedName>
    <definedName name="ㅓㅘㅗㅓ" hidden="1">#REF!</definedName>
    <definedName name="ㅓㅣㅏㅗㅓㅣㅏㅓㅗ" localSheetId="14" hidden="1">#REF!</definedName>
    <definedName name="ㅓㅣㅏㅗㅓㅣㅏㅓㅗ" localSheetId="4" hidden="1">#REF!</definedName>
    <definedName name="ㅓㅣㅏㅗㅓㅣㅏㅓㅗ" localSheetId="13" hidden="1">#REF!</definedName>
    <definedName name="ㅓㅣㅏㅗㅓㅣㅏㅓㅗ" localSheetId="28" hidden="1">#REF!</definedName>
    <definedName name="ㅓㅣㅏㅗㅓㅣㅏㅓㅗ" localSheetId="34" hidden="1">#REF!</definedName>
    <definedName name="ㅓㅣㅏㅗㅓㅣㅏㅓㅗ" localSheetId="35" hidden="1">#REF!</definedName>
    <definedName name="ㅓㅣㅏㅗㅓㅣㅏㅓㅗ" localSheetId="46" hidden="1">#REF!</definedName>
    <definedName name="ㅓㅣㅏㅗㅓㅣㅏㅓㅗ" localSheetId="40" hidden="1">#REF!</definedName>
    <definedName name="ㅓㅣㅏㅗㅓㅣㅏㅓㅗ" localSheetId="25" hidden="1">#REF!</definedName>
    <definedName name="ㅓㅣㅏㅗㅓㅣㅏㅓㅗ" localSheetId="41" hidden="1">#REF!</definedName>
    <definedName name="ㅓㅣㅏㅗㅓㅣㅏㅓㅗ" localSheetId="26" hidden="1">#REF!</definedName>
    <definedName name="ㅓㅣㅏㅗㅓㅣㅏㅓㅗ" localSheetId="44" hidden="1">#REF!</definedName>
    <definedName name="ㅓㅣㅏㅗㅓㅣㅏㅓㅗ" localSheetId="45" hidden="1">#REF!</definedName>
    <definedName name="ㅓㅣㅏㅗㅓㅣㅏㅓㅗ" localSheetId="29" hidden="1">#REF!</definedName>
    <definedName name="ㅓㅣㅏㅗㅓㅣㅏㅓㅗ" localSheetId="42" hidden="1">#REF!</definedName>
    <definedName name="ㅓㅣㅏㅗㅓㅣㅏㅓㅗ" hidden="1">#REF!</definedName>
    <definedName name="ㅔ" localSheetId="14">#REF!</definedName>
    <definedName name="ㅔ" localSheetId="4">#REF!</definedName>
    <definedName name="ㅔ" localSheetId="13">#REF!</definedName>
    <definedName name="ㅔ" localSheetId="28">#REF!</definedName>
    <definedName name="ㅔ" localSheetId="34">#REF!</definedName>
    <definedName name="ㅔ" localSheetId="35">#REF!</definedName>
    <definedName name="ㅔ" localSheetId="46">#REF!</definedName>
    <definedName name="ㅔ" localSheetId="40">#REF!</definedName>
    <definedName name="ㅔ" localSheetId="25">#REF!</definedName>
    <definedName name="ㅔ" localSheetId="26">#REF!</definedName>
    <definedName name="ㅔ" localSheetId="44">#REF!</definedName>
    <definedName name="ㅔ" localSheetId="42">#REF!</definedName>
    <definedName name="ㅔ">#REF!</definedName>
    <definedName name="ㅔ154" localSheetId="14">#REF!</definedName>
    <definedName name="ㅔ154" localSheetId="4">#REF!</definedName>
    <definedName name="ㅔ154" localSheetId="13">#REF!</definedName>
    <definedName name="ㅔ154" localSheetId="28">#REF!</definedName>
    <definedName name="ㅔ154" localSheetId="34">#REF!</definedName>
    <definedName name="ㅔ154" localSheetId="35">#REF!</definedName>
    <definedName name="ㅔ154" localSheetId="46">#REF!</definedName>
    <definedName name="ㅔ154" localSheetId="40">#REF!</definedName>
    <definedName name="ㅔ154" localSheetId="25">#REF!</definedName>
    <definedName name="ㅔ154" localSheetId="26">#REF!</definedName>
    <definedName name="ㅔ154" localSheetId="44">#REF!</definedName>
    <definedName name="ㅔ154" localSheetId="43">#REF!</definedName>
    <definedName name="ㅔ154" localSheetId="42">#REF!</definedName>
    <definedName name="ㅔ154">#REF!</definedName>
    <definedName name="ㅕ" localSheetId="38">BlankMacro1</definedName>
    <definedName name="ㅕ" localSheetId="19">BlankMacro1</definedName>
    <definedName name="ㅕ" localSheetId="20">BlankMacro1</definedName>
    <definedName name="ㅕ" localSheetId="14">BlankMacro1</definedName>
    <definedName name="ㅕ" localSheetId="4">BlankMacro1</definedName>
    <definedName name="ㅕ" localSheetId="13">BlankMacro1</definedName>
    <definedName name="ㅕ" localSheetId="28">BlankMacro1</definedName>
    <definedName name="ㅕ" localSheetId="34">BlankMacro1</definedName>
    <definedName name="ㅕ" localSheetId="35">BlankMacro1</definedName>
    <definedName name="ㅕ" localSheetId="23">BlankMacro1</definedName>
    <definedName name="ㅕ" localSheetId="46">BlankMacro1</definedName>
    <definedName name="ㅕ" localSheetId="40">BlankMacro1</definedName>
    <definedName name="ㅕ" localSheetId="3">BlankMacro1</definedName>
    <definedName name="ㅕ" localSheetId="12">BlankMacro1</definedName>
    <definedName name="ㅕ" localSheetId="15">BlankMacro1</definedName>
    <definedName name="ㅕ" localSheetId="25">BlankMacro1</definedName>
    <definedName name="ㅕ" localSheetId="26">BlankMacro1</definedName>
    <definedName name="ㅕ" localSheetId="2">BlankMacro1</definedName>
    <definedName name="ㅕ" localSheetId="44">BlankMacro1</definedName>
    <definedName name="ㅕ" localSheetId="45">BlankMacro1</definedName>
    <definedName name="ㅕ" localSheetId="50">BlankMacro1</definedName>
    <definedName name="ㅕ" localSheetId="42">BlankMacro1</definedName>
    <definedName name="ㅕ">BlankMacro1</definedName>
    <definedName name="ㅕ130" localSheetId="14">#REF!</definedName>
    <definedName name="ㅕ130" localSheetId="4">#REF!</definedName>
    <definedName name="ㅕ130" localSheetId="13">#REF!</definedName>
    <definedName name="ㅕ130" localSheetId="35">#REF!</definedName>
    <definedName name="ㅕ130" localSheetId="46">#REF!</definedName>
    <definedName name="ㅕ130" localSheetId="40">#REF!</definedName>
    <definedName name="ㅕ130" localSheetId="25">#REF!</definedName>
    <definedName name="ㅕ130" localSheetId="26">#REF!</definedName>
    <definedName name="ㅕ130" localSheetId="44">#REF!</definedName>
    <definedName name="ㅕ130" localSheetId="50">#REF!</definedName>
    <definedName name="ㅕ130" localSheetId="43">#REF!</definedName>
    <definedName name="ㅕ130" localSheetId="42">#REF!</definedName>
    <definedName name="ㅕ130">#REF!</definedName>
    <definedName name="ㅕㄷㅅ혀ㅗ혀" localSheetId="14">#REF!</definedName>
    <definedName name="ㅕㄷㅅ혀ㅗ혀" localSheetId="4">#REF!</definedName>
    <definedName name="ㅕㄷㅅ혀ㅗ혀" localSheetId="13">#REF!</definedName>
    <definedName name="ㅕㄷㅅ혀ㅗ혀" localSheetId="34">#REF!</definedName>
    <definedName name="ㅕㄷㅅ혀ㅗ혀" localSheetId="35">#REF!</definedName>
    <definedName name="ㅕㄷㅅ혀ㅗ혀" localSheetId="46">#REF!</definedName>
    <definedName name="ㅕㄷㅅ혀ㅗ혀" localSheetId="40">#REF!</definedName>
    <definedName name="ㅕㄷㅅ혀ㅗ혀" localSheetId="25">#REF!</definedName>
    <definedName name="ㅕㄷㅅ혀ㅗ혀" localSheetId="26">#REF!</definedName>
    <definedName name="ㅕㄷㅅ혀ㅗ혀" localSheetId="44">#REF!</definedName>
    <definedName name="ㅕㄷㅅ혀ㅗ혀" localSheetId="43">#REF!</definedName>
    <definedName name="ㅕㄷㅅ혀ㅗ혀" localSheetId="42">#REF!</definedName>
    <definedName name="ㅕㄷㅅ혀ㅗ혀">#REF!</definedName>
    <definedName name="ㅕㅑ" localSheetId="38" hidden="1">{#N/A,#N/A,FALSE,"2~8번"}</definedName>
    <definedName name="ㅕㅑ" localSheetId="14" hidden="1">{#N/A,#N/A,FALSE,"2~8번"}</definedName>
    <definedName name="ㅕㅑ" localSheetId="4" hidden="1">{#N/A,#N/A,FALSE,"2~8번"}</definedName>
    <definedName name="ㅕㅑ" localSheetId="13" hidden="1">{#N/A,#N/A,FALSE,"2~8번"}</definedName>
    <definedName name="ㅕㅑ" localSheetId="28" hidden="1">{#N/A,#N/A,FALSE,"2~8번"}</definedName>
    <definedName name="ㅕㅑ" localSheetId="34" hidden="1">{#N/A,#N/A,FALSE,"2~8번"}</definedName>
    <definedName name="ㅕㅑ" localSheetId="35" hidden="1">{#N/A,#N/A,FALSE,"2~8번"}</definedName>
    <definedName name="ㅕㅑ" localSheetId="25" hidden="1">{#N/A,#N/A,FALSE,"2~8번"}</definedName>
    <definedName name="ㅕㅑ" localSheetId="41" hidden="1">{#N/A,#N/A,FALSE,"2~8번"}</definedName>
    <definedName name="ㅕㅑ" localSheetId="26" hidden="1">{#N/A,#N/A,FALSE,"2~8번"}</definedName>
    <definedName name="ㅕㅑ" localSheetId="45" hidden="1">{#N/A,#N/A,FALSE,"2~8번"}</definedName>
    <definedName name="ㅕㅑ" localSheetId="50" hidden="1">{#N/A,#N/A,FALSE,"2~8번"}</definedName>
    <definedName name="ㅕㅑ" localSheetId="29" hidden="1">{#N/A,#N/A,FALSE,"2~8번"}</definedName>
    <definedName name="ㅕㅑ" localSheetId="42" hidden="1">{#N/A,#N/A,FALSE,"2~8번"}</definedName>
    <definedName name="ㅕㅑ" hidden="1">{#N/A,#N/A,FALSE,"2~8번"}</definedName>
    <definedName name="ㅕㅑㅑㅑ" localSheetId="38" hidden="1">{#N/A,#N/A,FALSE,"조골재"}</definedName>
    <definedName name="ㅕㅑㅑㅑ" localSheetId="14" hidden="1">{#N/A,#N/A,FALSE,"조골재"}</definedName>
    <definedName name="ㅕㅑㅑㅑ" localSheetId="4" hidden="1">{#N/A,#N/A,FALSE,"조골재"}</definedName>
    <definedName name="ㅕㅑㅑㅑ" localSheetId="13" hidden="1">{#N/A,#N/A,FALSE,"조골재"}</definedName>
    <definedName name="ㅕㅑㅑㅑ" localSheetId="28" hidden="1">{#N/A,#N/A,FALSE,"조골재"}</definedName>
    <definedName name="ㅕㅑㅑㅑ" localSheetId="34" hidden="1">{#N/A,#N/A,FALSE,"조골재"}</definedName>
    <definedName name="ㅕㅑㅑㅑ" localSheetId="35" hidden="1">{#N/A,#N/A,FALSE,"조골재"}</definedName>
    <definedName name="ㅕㅑㅑㅑ" localSheetId="25" hidden="1">{#N/A,#N/A,FALSE,"조골재"}</definedName>
    <definedName name="ㅕㅑㅑㅑ" localSheetId="41" hidden="1">{#N/A,#N/A,FALSE,"조골재"}</definedName>
    <definedName name="ㅕㅑㅑㅑ" localSheetId="26" hidden="1">{#N/A,#N/A,FALSE,"조골재"}</definedName>
    <definedName name="ㅕㅑㅑㅑ" localSheetId="45" hidden="1">{#N/A,#N/A,FALSE,"조골재"}</definedName>
    <definedName name="ㅕㅑㅑㅑ" localSheetId="50" hidden="1">{#N/A,#N/A,FALSE,"조골재"}</definedName>
    <definedName name="ㅕㅑㅑㅑ" localSheetId="29" hidden="1">{#N/A,#N/A,FALSE,"조골재"}</definedName>
    <definedName name="ㅕㅑㅑㅑ" localSheetId="42" hidden="1">{#N/A,#N/A,FALSE,"조골재"}</definedName>
    <definedName name="ㅕㅑㅑㅑ" hidden="1">{#N/A,#N/A,FALSE,"조골재"}</definedName>
    <definedName name="ㅕㅕ" localSheetId="38" hidden="1">{#N/A,#N/A,FALSE,"표지목차"}</definedName>
    <definedName name="ㅕㅕ" localSheetId="14" hidden="1">{#N/A,#N/A,FALSE,"표지목차"}</definedName>
    <definedName name="ㅕㅕ" localSheetId="4" hidden="1">{#N/A,#N/A,FALSE,"표지목차"}</definedName>
    <definedName name="ㅕㅕ" localSheetId="13" hidden="1">{#N/A,#N/A,FALSE,"표지목차"}</definedName>
    <definedName name="ㅕㅕ" localSheetId="28" hidden="1">{#N/A,#N/A,FALSE,"표지목차"}</definedName>
    <definedName name="ㅕㅕ" localSheetId="34" hidden="1">{#N/A,#N/A,FALSE,"표지목차"}</definedName>
    <definedName name="ㅕㅕ" localSheetId="35" hidden="1">{#N/A,#N/A,FALSE,"표지목차"}</definedName>
    <definedName name="ㅕㅕ" localSheetId="25" hidden="1">{#N/A,#N/A,FALSE,"표지목차"}</definedName>
    <definedName name="ㅕㅕ" localSheetId="41" hidden="1">{#N/A,#N/A,FALSE,"표지목차"}</definedName>
    <definedName name="ㅕㅕ" localSheetId="26" hidden="1">{#N/A,#N/A,FALSE,"표지목차"}</definedName>
    <definedName name="ㅕㅕ" localSheetId="45" hidden="1">{#N/A,#N/A,FALSE,"표지목차"}</definedName>
    <definedName name="ㅕㅕ" localSheetId="50" hidden="1">{#N/A,#N/A,FALSE,"표지목차"}</definedName>
    <definedName name="ㅕㅕ" localSheetId="29" hidden="1">{#N/A,#N/A,FALSE,"표지목차"}</definedName>
    <definedName name="ㅕㅕ" localSheetId="42" hidden="1">{#N/A,#N/A,FALSE,"표지목차"}</definedName>
    <definedName name="ㅕㅕ" hidden="1">{#N/A,#N/A,FALSE,"표지목차"}</definedName>
    <definedName name="ㅕㅕㅕ" localSheetId="38" hidden="1">{#N/A,#N/A,FALSE,"혼합골재"}</definedName>
    <definedName name="ㅕㅕㅕ" localSheetId="14" hidden="1">{#N/A,#N/A,FALSE,"혼합골재"}</definedName>
    <definedName name="ㅕㅕㅕ" localSheetId="4" hidden="1">{#N/A,#N/A,FALSE,"혼합골재"}</definedName>
    <definedName name="ㅕㅕㅕ" localSheetId="13" hidden="1">{#N/A,#N/A,FALSE,"혼합골재"}</definedName>
    <definedName name="ㅕㅕㅕ" localSheetId="28" hidden="1">{#N/A,#N/A,FALSE,"혼합골재"}</definedName>
    <definedName name="ㅕㅕㅕ" localSheetId="34" hidden="1">{#N/A,#N/A,FALSE,"혼합골재"}</definedName>
    <definedName name="ㅕㅕㅕ" localSheetId="35" hidden="1">{#N/A,#N/A,FALSE,"혼합골재"}</definedName>
    <definedName name="ㅕㅕㅕ" localSheetId="25" hidden="1">{#N/A,#N/A,FALSE,"혼합골재"}</definedName>
    <definedName name="ㅕㅕㅕ" localSheetId="41" hidden="1">{#N/A,#N/A,FALSE,"혼합골재"}</definedName>
    <definedName name="ㅕㅕㅕ" localSheetId="26" hidden="1">{#N/A,#N/A,FALSE,"혼합골재"}</definedName>
    <definedName name="ㅕㅕㅕ" localSheetId="45" hidden="1">{#N/A,#N/A,FALSE,"혼합골재"}</definedName>
    <definedName name="ㅕㅕㅕ" localSheetId="50" hidden="1">{#N/A,#N/A,FALSE,"혼합골재"}</definedName>
    <definedName name="ㅕㅕㅕ" localSheetId="29" hidden="1">{#N/A,#N/A,FALSE,"혼합골재"}</definedName>
    <definedName name="ㅕㅕㅕ" localSheetId="42" hidden="1">{#N/A,#N/A,FALSE,"혼합골재"}</definedName>
    <definedName name="ㅕㅕㅕ" hidden="1">{#N/A,#N/A,FALSE,"혼합골재"}</definedName>
    <definedName name="ㅕㅕㅕㅕ" localSheetId="38" hidden="1">{#N/A,#N/A,FALSE,"표지목차"}</definedName>
    <definedName name="ㅕㅕㅕㅕ" localSheetId="14" hidden="1">{#N/A,#N/A,FALSE,"표지목차"}</definedName>
    <definedName name="ㅕㅕㅕㅕ" localSheetId="4" hidden="1">{#N/A,#N/A,FALSE,"표지목차"}</definedName>
    <definedName name="ㅕㅕㅕㅕ" localSheetId="13" hidden="1">{#N/A,#N/A,FALSE,"표지목차"}</definedName>
    <definedName name="ㅕㅕㅕㅕ" localSheetId="28" hidden="1">{#N/A,#N/A,FALSE,"표지목차"}</definedName>
    <definedName name="ㅕㅕㅕㅕ" localSheetId="34" hidden="1">{#N/A,#N/A,FALSE,"표지목차"}</definedName>
    <definedName name="ㅕㅕㅕㅕ" localSheetId="35" hidden="1">{#N/A,#N/A,FALSE,"표지목차"}</definedName>
    <definedName name="ㅕㅕㅕㅕ" localSheetId="25" hidden="1">{#N/A,#N/A,FALSE,"표지목차"}</definedName>
    <definedName name="ㅕㅕㅕㅕ" localSheetId="41" hidden="1">{#N/A,#N/A,FALSE,"표지목차"}</definedName>
    <definedName name="ㅕㅕㅕㅕ" localSheetId="26" hidden="1">{#N/A,#N/A,FALSE,"표지목차"}</definedName>
    <definedName name="ㅕㅕㅕㅕ" localSheetId="45" hidden="1">{#N/A,#N/A,FALSE,"표지목차"}</definedName>
    <definedName name="ㅕㅕㅕㅕ" localSheetId="50" hidden="1">{#N/A,#N/A,FALSE,"표지목차"}</definedName>
    <definedName name="ㅕㅕㅕㅕ" localSheetId="29" hidden="1">{#N/A,#N/A,FALSE,"표지목차"}</definedName>
    <definedName name="ㅕㅕㅕㅕ" localSheetId="42" hidden="1">{#N/A,#N/A,FALSE,"표지목차"}</definedName>
    <definedName name="ㅕㅕㅕㅕ" hidden="1">{#N/A,#N/A,FALSE,"표지목차"}</definedName>
    <definedName name="ㅕㅕㅕㅕㅕ" localSheetId="38" hidden="1">{#N/A,#N/A,FALSE,"운반시간"}</definedName>
    <definedName name="ㅕㅕㅕㅕㅕ" localSheetId="14" hidden="1">{#N/A,#N/A,FALSE,"운반시간"}</definedName>
    <definedName name="ㅕㅕㅕㅕㅕ" localSheetId="4" hidden="1">{#N/A,#N/A,FALSE,"운반시간"}</definedName>
    <definedName name="ㅕㅕㅕㅕㅕ" localSheetId="13" hidden="1">{#N/A,#N/A,FALSE,"운반시간"}</definedName>
    <definedName name="ㅕㅕㅕㅕㅕ" localSheetId="28" hidden="1">{#N/A,#N/A,FALSE,"운반시간"}</definedName>
    <definedName name="ㅕㅕㅕㅕㅕ" localSheetId="34" hidden="1">{#N/A,#N/A,FALSE,"운반시간"}</definedName>
    <definedName name="ㅕㅕㅕㅕㅕ" localSheetId="35" hidden="1">{#N/A,#N/A,FALSE,"운반시간"}</definedName>
    <definedName name="ㅕㅕㅕㅕㅕ" localSheetId="25" hidden="1">{#N/A,#N/A,FALSE,"운반시간"}</definedName>
    <definedName name="ㅕㅕㅕㅕㅕ" localSheetId="41" hidden="1">{#N/A,#N/A,FALSE,"운반시간"}</definedName>
    <definedName name="ㅕㅕㅕㅕㅕ" localSheetId="26" hidden="1">{#N/A,#N/A,FALSE,"운반시간"}</definedName>
    <definedName name="ㅕㅕㅕㅕㅕ" localSheetId="45" hidden="1">{#N/A,#N/A,FALSE,"운반시간"}</definedName>
    <definedName name="ㅕㅕㅕㅕㅕ" localSheetId="50" hidden="1">{#N/A,#N/A,FALSE,"운반시간"}</definedName>
    <definedName name="ㅕㅕㅕㅕㅕ" localSheetId="29" hidden="1">{#N/A,#N/A,FALSE,"운반시간"}</definedName>
    <definedName name="ㅕㅕㅕㅕㅕ" localSheetId="42" hidden="1">{#N/A,#N/A,FALSE,"운반시간"}</definedName>
    <definedName name="ㅕㅕㅕㅕㅕ" hidden="1">{#N/A,#N/A,FALSE,"운반시간"}</definedName>
    <definedName name="ㅕㅕㅕㅕㅕㅕ" localSheetId="38" hidden="1">{#N/A,#N/A,FALSE,"단가표지"}</definedName>
    <definedName name="ㅕㅕㅕㅕㅕㅕ" localSheetId="14" hidden="1">{#N/A,#N/A,FALSE,"단가표지"}</definedName>
    <definedName name="ㅕㅕㅕㅕㅕㅕ" localSheetId="4" hidden="1">{#N/A,#N/A,FALSE,"단가표지"}</definedName>
    <definedName name="ㅕㅕㅕㅕㅕㅕ" localSheetId="13" hidden="1">{#N/A,#N/A,FALSE,"단가표지"}</definedName>
    <definedName name="ㅕㅕㅕㅕㅕㅕ" localSheetId="28" hidden="1">{#N/A,#N/A,FALSE,"단가표지"}</definedName>
    <definedName name="ㅕㅕㅕㅕㅕㅕ" localSheetId="34" hidden="1">{#N/A,#N/A,FALSE,"단가표지"}</definedName>
    <definedName name="ㅕㅕㅕㅕㅕㅕ" localSheetId="35" hidden="1">{#N/A,#N/A,FALSE,"단가표지"}</definedName>
    <definedName name="ㅕㅕㅕㅕㅕㅕ" localSheetId="25" hidden="1">{#N/A,#N/A,FALSE,"단가표지"}</definedName>
    <definedName name="ㅕㅕㅕㅕㅕㅕ" localSheetId="41" hidden="1">{#N/A,#N/A,FALSE,"단가표지"}</definedName>
    <definedName name="ㅕㅕㅕㅕㅕㅕ" localSheetId="26" hidden="1">{#N/A,#N/A,FALSE,"단가표지"}</definedName>
    <definedName name="ㅕㅕㅕㅕㅕㅕ" localSheetId="45" hidden="1">{#N/A,#N/A,FALSE,"단가표지"}</definedName>
    <definedName name="ㅕㅕㅕㅕㅕㅕ" localSheetId="50" hidden="1">{#N/A,#N/A,FALSE,"단가표지"}</definedName>
    <definedName name="ㅕㅕㅕㅕㅕㅕ" localSheetId="29" hidden="1">{#N/A,#N/A,FALSE,"단가표지"}</definedName>
    <definedName name="ㅕㅕㅕㅕㅕㅕ" localSheetId="42" hidden="1">{#N/A,#N/A,FALSE,"단가표지"}</definedName>
    <definedName name="ㅕㅕㅕㅕㅕㅕ" hidden="1">{#N/A,#N/A,FALSE,"단가표지"}</definedName>
    <definedName name="ㅕㅕㅕㅕㅕㅕㅕㅕ" localSheetId="38" hidden="1">{#N/A,#N/A,FALSE,"조골재"}</definedName>
    <definedName name="ㅕㅕㅕㅕㅕㅕㅕㅕ" localSheetId="14" hidden="1">{#N/A,#N/A,FALSE,"조골재"}</definedName>
    <definedName name="ㅕㅕㅕㅕㅕㅕㅕㅕ" localSheetId="4" hidden="1">{#N/A,#N/A,FALSE,"조골재"}</definedName>
    <definedName name="ㅕㅕㅕㅕㅕㅕㅕㅕ" localSheetId="13" hidden="1">{#N/A,#N/A,FALSE,"조골재"}</definedName>
    <definedName name="ㅕㅕㅕㅕㅕㅕㅕㅕ" localSheetId="28" hidden="1">{#N/A,#N/A,FALSE,"조골재"}</definedName>
    <definedName name="ㅕㅕㅕㅕㅕㅕㅕㅕ" localSheetId="34" hidden="1">{#N/A,#N/A,FALSE,"조골재"}</definedName>
    <definedName name="ㅕㅕㅕㅕㅕㅕㅕㅕ" localSheetId="35" hidden="1">{#N/A,#N/A,FALSE,"조골재"}</definedName>
    <definedName name="ㅕㅕㅕㅕㅕㅕㅕㅕ" localSheetId="25" hidden="1">{#N/A,#N/A,FALSE,"조골재"}</definedName>
    <definedName name="ㅕㅕㅕㅕㅕㅕㅕㅕ" localSheetId="41" hidden="1">{#N/A,#N/A,FALSE,"조골재"}</definedName>
    <definedName name="ㅕㅕㅕㅕㅕㅕㅕㅕ" localSheetId="26" hidden="1">{#N/A,#N/A,FALSE,"조골재"}</definedName>
    <definedName name="ㅕㅕㅕㅕㅕㅕㅕㅕ" localSheetId="45" hidden="1">{#N/A,#N/A,FALSE,"조골재"}</definedName>
    <definedName name="ㅕㅕㅕㅕㅕㅕㅕㅕ" localSheetId="50" hidden="1">{#N/A,#N/A,FALSE,"조골재"}</definedName>
    <definedName name="ㅕㅕㅕㅕㅕㅕㅕㅕ" localSheetId="29" hidden="1">{#N/A,#N/A,FALSE,"조골재"}</definedName>
    <definedName name="ㅕㅕㅕㅕㅕㅕㅕㅕ" localSheetId="42" hidden="1">{#N/A,#N/A,FALSE,"조골재"}</definedName>
    <definedName name="ㅕㅕㅕㅕㅕㅕㅕㅕ" hidden="1">{#N/A,#N/A,FALSE,"조골재"}</definedName>
    <definedName name="ㅗ" localSheetId="14">#REF!</definedName>
    <definedName name="ㅗ" localSheetId="4">#REF!</definedName>
    <definedName name="ㅗ" localSheetId="13">#REF!</definedName>
    <definedName name="ㅗ" localSheetId="28">#REF!</definedName>
    <definedName name="ㅗ" localSheetId="34">#REF!</definedName>
    <definedName name="ㅗ" localSheetId="35">#REF!</definedName>
    <definedName name="ㅗ" localSheetId="46">#REF!</definedName>
    <definedName name="ㅗ" localSheetId="40">#REF!</definedName>
    <definedName name="ㅗ" localSheetId="25">#REF!</definedName>
    <definedName name="ㅗ" localSheetId="26">#REF!</definedName>
    <definedName name="ㅗ" localSheetId="44">#REF!</definedName>
    <definedName name="ㅗ" localSheetId="50">#REF!</definedName>
    <definedName name="ㅗ" localSheetId="42">#REF!</definedName>
    <definedName name="ㅗ">#REF!</definedName>
    <definedName name="ㅗㄹ올ㅇ" localSheetId="14" hidden="1">#REF!</definedName>
    <definedName name="ㅗㄹ올ㅇ" localSheetId="4" hidden="1">#REF!</definedName>
    <definedName name="ㅗㄹ올ㅇ" localSheetId="13" hidden="1">#REF!</definedName>
    <definedName name="ㅗㄹ올ㅇ" localSheetId="28" hidden="1">#REF!</definedName>
    <definedName name="ㅗㄹ올ㅇ" localSheetId="34" hidden="1">#REF!</definedName>
    <definedName name="ㅗㄹ올ㅇ" localSheetId="35" hidden="1">#REF!</definedName>
    <definedName name="ㅗㄹ올ㅇ" localSheetId="46" hidden="1">#REF!</definedName>
    <definedName name="ㅗㄹ올ㅇ" localSheetId="40" hidden="1">#REF!</definedName>
    <definedName name="ㅗㄹ올ㅇ" localSheetId="25" hidden="1">#REF!</definedName>
    <definedName name="ㅗㄹ올ㅇ" localSheetId="41" hidden="1">#REF!</definedName>
    <definedName name="ㅗㄹ올ㅇ" localSheetId="26" hidden="1">#REF!</definedName>
    <definedName name="ㅗㄹ올ㅇ" localSheetId="44" hidden="1">#REF!</definedName>
    <definedName name="ㅗㄹ올ㅇ" localSheetId="45" hidden="1">#REF!</definedName>
    <definedName name="ㅗㄹ올ㅇ" localSheetId="29" hidden="1">#REF!</definedName>
    <definedName name="ㅗㄹ올ㅇ" localSheetId="42" hidden="1">#REF!</definedName>
    <definedName name="ㅗㄹ올ㅇ" hidden="1">#REF!</definedName>
    <definedName name="ㅗㄹ옿ㅎㄹ" localSheetId="14" hidden="1">#REF!</definedName>
    <definedName name="ㅗㄹ옿ㅎㄹ" localSheetId="4" hidden="1">#REF!</definedName>
    <definedName name="ㅗㄹ옿ㅎㄹ" localSheetId="13" hidden="1">#REF!</definedName>
    <definedName name="ㅗㄹ옿ㅎㄹ" localSheetId="28" hidden="1">#REF!</definedName>
    <definedName name="ㅗㄹ옿ㅎㄹ" localSheetId="34" hidden="1">#REF!</definedName>
    <definedName name="ㅗㄹ옿ㅎㄹ" localSheetId="35" hidden="1">#REF!</definedName>
    <definedName name="ㅗㄹ옿ㅎㄹ" localSheetId="46" hidden="1">#REF!</definedName>
    <definedName name="ㅗㄹ옿ㅎㄹ" localSheetId="40" hidden="1">#REF!</definedName>
    <definedName name="ㅗㄹ옿ㅎㄹ" localSheetId="25" hidden="1">#REF!</definedName>
    <definedName name="ㅗㄹ옿ㅎㄹ" localSheetId="41" hidden="1">#REF!</definedName>
    <definedName name="ㅗㄹ옿ㅎㄹ" localSheetId="26" hidden="1">#REF!</definedName>
    <definedName name="ㅗㄹ옿ㅎㄹ" localSheetId="44" hidden="1">#REF!</definedName>
    <definedName name="ㅗㄹ옿ㅎㄹ" localSheetId="45" hidden="1">#REF!</definedName>
    <definedName name="ㅗㄹ옿ㅎㄹ" localSheetId="29" hidden="1">#REF!</definedName>
    <definedName name="ㅗㄹ옿ㅎㄹ" localSheetId="42" hidden="1">#REF!</definedName>
    <definedName name="ㅗㄹ옿ㅎㄹ" hidden="1">#REF!</definedName>
    <definedName name="ㅗㅅ20" localSheetId="4">[13]법면블럭!#REF!</definedName>
    <definedName name="ㅗㅅ20" localSheetId="13">[13]법면블럭!#REF!</definedName>
    <definedName name="ㅗㅅ20" localSheetId="35">#REF!</definedName>
    <definedName name="ㅗㅅ20" localSheetId="40">#REF!</definedName>
    <definedName name="ㅗㅅ20" localSheetId="25">#REF!</definedName>
    <definedName name="ㅗㅅ20" localSheetId="26">[14]법면블럭!#REF!</definedName>
    <definedName name="ㅗㅅ20" localSheetId="44">#REF!</definedName>
    <definedName name="ㅗㅅ20" localSheetId="42">#REF!</definedName>
    <definedName name="ㅗㅅ20">#REF!</definedName>
    <definedName name="ㅗㅅㄱ솏" localSheetId="14" hidden="1">#REF!</definedName>
    <definedName name="ㅗㅅㄱ솏" localSheetId="4" hidden="1">#REF!</definedName>
    <definedName name="ㅗㅅㄱ솏" localSheetId="13" hidden="1">#REF!</definedName>
    <definedName name="ㅗㅅㄱ솏" localSheetId="28" hidden="1">#REF!</definedName>
    <definedName name="ㅗㅅㄱ솏" localSheetId="34" hidden="1">#REF!</definedName>
    <definedName name="ㅗㅅㄱ솏" localSheetId="35" hidden="1">#REF!</definedName>
    <definedName name="ㅗㅅㄱ솏" localSheetId="46" hidden="1">#REF!</definedName>
    <definedName name="ㅗㅅㄱ솏" localSheetId="40" hidden="1">#REF!</definedName>
    <definedName name="ㅗㅅㄱ솏" localSheetId="25" hidden="1">#REF!</definedName>
    <definedName name="ㅗㅅㄱ솏" localSheetId="41" hidden="1">#REF!</definedName>
    <definedName name="ㅗㅅㄱ솏" localSheetId="26" hidden="1">#REF!</definedName>
    <definedName name="ㅗㅅㄱ솏" localSheetId="44" hidden="1">#REF!</definedName>
    <definedName name="ㅗㅅㄱ솏" localSheetId="45" hidden="1">#REF!</definedName>
    <definedName name="ㅗㅅㄱ솏" localSheetId="29" hidden="1">#REF!</definedName>
    <definedName name="ㅗㅅㄱ솏" localSheetId="42" hidden="1">#REF!</definedName>
    <definedName name="ㅗㅅㄱ솏" hidden="1">#REF!</definedName>
    <definedName name="ㅗㅍ초" localSheetId="38" hidden="1">{#N/A,#N/A,FALSE,"2~8번"}</definedName>
    <definedName name="ㅗㅍ초" localSheetId="14" hidden="1">{#N/A,#N/A,FALSE,"2~8번"}</definedName>
    <definedName name="ㅗㅍ초" localSheetId="4" hidden="1">{#N/A,#N/A,FALSE,"2~8번"}</definedName>
    <definedName name="ㅗㅍ초" localSheetId="13" hidden="1">{#N/A,#N/A,FALSE,"2~8번"}</definedName>
    <definedName name="ㅗㅍ초" localSheetId="28" hidden="1">{#N/A,#N/A,FALSE,"2~8번"}</definedName>
    <definedName name="ㅗㅍ초" localSheetId="34" hidden="1">{#N/A,#N/A,FALSE,"2~8번"}</definedName>
    <definedName name="ㅗㅍ초" localSheetId="35" hidden="1">{#N/A,#N/A,FALSE,"2~8번"}</definedName>
    <definedName name="ㅗㅍ초" localSheetId="25" hidden="1">{#N/A,#N/A,FALSE,"2~8번"}</definedName>
    <definedName name="ㅗㅍ초" localSheetId="41" hidden="1">{#N/A,#N/A,FALSE,"2~8번"}</definedName>
    <definedName name="ㅗㅍ초" localSheetId="26" hidden="1">{#N/A,#N/A,FALSE,"2~8번"}</definedName>
    <definedName name="ㅗㅍ초" localSheetId="45" hidden="1">{#N/A,#N/A,FALSE,"2~8번"}</definedName>
    <definedName name="ㅗㅍ초" localSheetId="50" hidden="1">{#N/A,#N/A,FALSE,"2~8번"}</definedName>
    <definedName name="ㅗㅍ초" localSheetId="29" hidden="1">{#N/A,#N/A,FALSE,"2~8번"}</definedName>
    <definedName name="ㅗㅍ초" localSheetId="42" hidden="1">{#N/A,#N/A,FALSE,"2~8번"}</definedName>
    <definedName name="ㅗㅍ초" hidden="1">{#N/A,#N/A,FALSE,"2~8번"}</definedName>
    <definedName name="ㅗㅎ러허" localSheetId="14" hidden="1">#REF!</definedName>
    <definedName name="ㅗㅎ러허" localSheetId="4" hidden="1">#REF!</definedName>
    <definedName name="ㅗㅎ러허" localSheetId="13" hidden="1">#REF!</definedName>
    <definedName name="ㅗㅎ러허" localSheetId="28" hidden="1">#REF!</definedName>
    <definedName name="ㅗㅎ러허" localSheetId="34" hidden="1">#REF!</definedName>
    <definedName name="ㅗㅎ러허" localSheetId="35" hidden="1">#REF!</definedName>
    <definedName name="ㅗㅎ러허" localSheetId="46" hidden="1">#REF!</definedName>
    <definedName name="ㅗㅎ러허" localSheetId="40" hidden="1">#REF!</definedName>
    <definedName name="ㅗㅎ러허" localSheetId="25" hidden="1">#REF!</definedName>
    <definedName name="ㅗㅎ러허" localSheetId="41" hidden="1">#REF!</definedName>
    <definedName name="ㅗㅎ러허" localSheetId="26" hidden="1">#REF!</definedName>
    <definedName name="ㅗㅎ러허" localSheetId="44" hidden="1">#REF!</definedName>
    <definedName name="ㅗㅎ러허" localSheetId="45" hidden="1">#REF!</definedName>
    <definedName name="ㅗㅎ러허" localSheetId="29" hidden="1">#REF!</definedName>
    <definedName name="ㅗㅎ러허" localSheetId="42" hidden="1">#REF!</definedName>
    <definedName name="ㅗㅎ러허" hidden="1">#REF!</definedName>
    <definedName name="ㅗㅎ로오" localSheetId="14" hidden="1">#REF!</definedName>
    <definedName name="ㅗㅎ로오" localSheetId="4" hidden="1">#REF!</definedName>
    <definedName name="ㅗㅎ로오" localSheetId="13" hidden="1">#REF!</definedName>
    <definedName name="ㅗㅎ로오" localSheetId="28" hidden="1">#REF!</definedName>
    <definedName name="ㅗㅎ로오" localSheetId="34" hidden="1">#REF!</definedName>
    <definedName name="ㅗㅎ로오" localSheetId="35" hidden="1">#REF!</definedName>
    <definedName name="ㅗㅎ로오" localSheetId="46" hidden="1">#REF!</definedName>
    <definedName name="ㅗㅎ로오" localSheetId="40" hidden="1">#REF!</definedName>
    <definedName name="ㅗㅎ로오" localSheetId="25" hidden="1">#REF!</definedName>
    <definedName name="ㅗㅎ로오" localSheetId="41" hidden="1">#REF!</definedName>
    <definedName name="ㅗㅎ로오" localSheetId="26" hidden="1">#REF!</definedName>
    <definedName name="ㅗㅎ로오" localSheetId="44" hidden="1">#REF!</definedName>
    <definedName name="ㅗㅎ로오" localSheetId="45" hidden="1">#REF!</definedName>
    <definedName name="ㅗㅎ로오" localSheetId="29" hidden="1">#REF!</definedName>
    <definedName name="ㅗㅎ로오" localSheetId="42" hidden="1">#REF!</definedName>
    <definedName name="ㅗㅎ로오" hidden="1">#REF!</definedName>
    <definedName name="ㅗㅎ롷ㄹ올ㅇ" localSheetId="14" hidden="1">#REF!</definedName>
    <definedName name="ㅗㅎ롷ㄹ올ㅇ" localSheetId="4" hidden="1">#REF!</definedName>
    <definedName name="ㅗㅎ롷ㄹ올ㅇ" localSheetId="13" hidden="1">#REF!</definedName>
    <definedName name="ㅗㅎ롷ㄹ올ㅇ" localSheetId="28" hidden="1">#REF!</definedName>
    <definedName name="ㅗㅎ롷ㄹ올ㅇ" localSheetId="34" hidden="1">#REF!</definedName>
    <definedName name="ㅗㅎ롷ㄹ올ㅇ" localSheetId="35" hidden="1">#REF!</definedName>
    <definedName name="ㅗㅎ롷ㄹ올ㅇ" localSheetId="46" hidden="1">#REF!</definedName>
    <definedName name="ㅗㅎ롷ㄹ올ㅇ" localSheetId="40" hidden="1">#REF!</definedName>
    <definedName name="ㅗㅎ롷ㄹ올ㅇ" localSheetId="25" hidden="1">#REF!</definedName>
    <definedName name="ㅗㅎ롷ㄹ올ㅇ" localSheetId="41" hidden="1">#REF!</definedName>
    <definedName name="ㅗㅎ롷ㄹ올ㅇ" localSheetId="26" hidden="1">#REF!</definedName>
    <definedName name="ㅗㅎ롷ㄹ올ㅇ" localSheetId="44" hidden="1">#REF!</definedName>
    <definedName name="ㅗㅎ롷ㄹ올ㅇ" localSheetId="45" hidden="1">#REF!</definedName>
    <definedName name="ㅗㅎ롷ㄹ올ㅇ" localSheetId="29" hidden="1">#REF!</definedName>
    <definedName name="ㅗㅎ롷ㄹ올ㅇ" localSheetId="42" hidden="1">#REF!</definedName>
    <definedName name="ㅗㅎ롷ㄹ올ㅇ" hidden="1">#REF!</definedName>
    <definedName name="ㅗㅎㅇㅀ" localSheetId="14" hidden="1">#REF!</definedName>
    <definedName name="ㅗㅎㅇㅀ" localSheetId="4" hidden="1">#REF!</definedName>
    <definedName name="ㅗㅎㅇㅀ" localSheetId="13" hidden="1">#REF!</definedName>
    <definedName name="ㅗㅎㅇㅀ" localSheetId="28" hidden="1">#REF!</definedName>
    <definedName name="ㅗㅎㅇㅀ" localSheetId="34" hidden="1">#REF!</definedName>
    <definedName name="ㅗㅎㅇㅀ" localSheetId="35" hidden="1">#REF!</definedName>
    <definedName name="ㅗㅎㅇㅀ" localSheetId="46" hidden="1">#REF!</definedName>
    <definedName name="ㅗㅎㅇㅀ" localSheetId="40" hidden="1">#REF!</definedName>
    <definedName name="ㅗㅎㅇㅀ" localSheetId="25" hidden="1">#REF!</definedName>
    <definedName name="ㅗㅎㅇㅀ" localSheetId="41" hidden="1">#REF!</definedName>
    <definedName name="ㅗㅎㅇㅀ" localSheetId="26" hidden="1">#REF!</definedName>
    <definedName name="ㅗㅎㅇㅀ" localSheetId="44" hidden="1">#REF!</definedName>
    <definedName name="ㅗㅎㅇㅀ" localSheetId="45" hidden="1">#REF!</definedName>
    <definedName name="ㅗㅎㅇㅀ" localSheetId="29" hidden="1">#REF!</definedName>
    <definedName name="ㅗㅎㅇㅀ" localSheetId="42" hidden="1">#REF!</definedName>
    <definedName name="ㅗㅎㅇㅀ" hidden="1">#REF!</definedName>
    <definedName name="ㅗㅎㅎ로" localSheetId="14" hidden="1">#REF!</definedName>
    <definedName name="ㅗㅎㅎ로" localSheetId="4" hidden="1">#REF!</definedName>
    <definedName name="ㅗㅎㅎ로" localSheetId="13" hidden="1">#REF!</definedName>
    <definedName name="ㅗㅎㅎ로" localSheetId="28" hidden="1">#REF!</definedName>
    <definedName name="ㅗㅎㅎ로" localSheetId="34" hidden="1">#REF!</definedName>
    <definedName name="ㅗㅎㅎ로" localSheetId="35" hidden="1">#REF!</definedName>
    <definedName name="ㅗㅎㅎ로" localSheetId="46" hidden="1">#REF!</definedName>
    <definedName name="ㅗㅎㅎ로" localSheetId="40" hidden="1">#REF!</definedName>
    <definedName name="ㅗㅎㅎ로" localSheetId="25" hidden="1">#REF!</definedName>
    <definedName name="ㅗㅎㅎ로" localSheetId="41" hidden="1">#REF!</definedName>
    <definedName name="ㅗㅎㅎ로" localSheetId="26" hidden="1">#REF!</definedName>
    <definedName name="ㅗㅎㅎ로" localSheetId="44" hidden="1">#REF!</definedName>
    <definedName name="ㅗㅎㅎ로" localSheetId="45" hidden="1">#REF!</definedName>
    <definedName name="ㅗㅎㅎ로" localSheetId="29" hidden="1">#REF!</definedName>
    <definedName name="ㅗㅎㅎ로" localSheetId="42" hidden="1">#REF!</definedName>
    <definedName name="ㅗㅎㅎ로" hidden="1">#REF!</definedName>
    <definedName name="ㅗㅎㅎㅌㄹㅋㅅ" localSheetId="38" hidden="1">{#N/A,#N/A,FALSE,"2~8번"}</definedName>
    <definedName name="ㅗㅎㅎㅌㄹㅋㅅ" localSheetId="14" hidden="1">{#N/A,#N/A,FALSE,"2~8번"}</definedName>
    <definedName name="ㅗㅎㅎㅌㄹㅋㅅ" localSheetId="4" hidden="1">{#N/A,#N/A,FALSE,"2~8번"}</definedName>
    <definedName name="ㅗㅎㅎㅌㄹㅋㅅ" localSheetId="13" hidden="1">{#N/A,#N/A,FALSE,"2~8번"}</definedName>
    <definedName name="ㅗㅎㅎㅌㄹㅋㅅ" localSheetId="28" hidden="1">{#N/A,#N/A,FALSE,"2~8번"}</definedName>
    <definedName name="ㅗㅎㅎㅌㄹㅋㅅ" localSheetId="34" hidden="1">{#N/A,#N/A,FALSE,"2~8번"}</definedName>
    <definedName name="ㅗㅎㅎㅌㄹㅋㅅ" localSheetId="35" hidden="1">{#N/A,#N/A,FALSE,"2~8번"}</definedName>
    <definedName name="ㅗㅎㅎㅌㄹㅋㅅ" localSheetId="25" hidden="1">{#N/A,#N/A,FALSE,"2~8번"}</definedName>
    <definedName name="ㅗㅎㅎㅌㄹㅋㅅ" localSheetId="41" hidden="1">{#N/A,#N/A,FALSE,"2~8번"}</definedName>
    <definedName name="ㅗㅎㅎㅌㄹㅋㅅ" localSheetId="26" hidden="1">{#N/A,#N/A,FALSE,"2~8번"}</definedName>
    <definedName name="ㅗㅎㅎㅌㄹㅋㅅ" localSheetId="45" hidden="1">{#N/A,#N/A,FALSE,"2~8번"}</definedName>
    <definedName name="ㅗㅎㅎㅌㄹㅋㅅ" localSheetId="50" hidden="1">{#N/A,#N/A,FALSE,"2~8번"}</definedName>
    <definedName name="ㅗㅎㅎㅌㄹㅋㅅ" localSheetId="29" hidden="1">{#N/A,#N/A,FALSE,"2~8번"}</definedName>
    <definedName name="ㅗㅎㅎㅌㄹㅋㅅ" localSheetId="42" hidden="1">{#N/A,#N/A,FALSE,"2~8번"}</definedName>
    <definedName name="ㅗㅎㅎㅌㄹㅋㅅ" hidden="1">{#N/A,#N/A,FALSE,"2~8번"}</definedName>
    <definedName name="ㅗㅓㅏㅗ" localSheetId="14" hidden="1">#REF!</definedName>
    <definedName name="ㅗㅓㅏㅗ" localSheetId="4" hidden="1">#REF!</definedName>
    <definedName name="ㅗㅓㅏㅗ" localSheetId="13" hidden="1">#REF!</definedName>
    <definedName name="ㅗㅓㅏㅗ" localSheetId="28" hidden="1">#REF!</definedName>
    <definedName name="ㅗㅓㅏㅗ" localSheetId="34" hidden="1">#REF!</definedName>
    <definedName name="ㅗㅓㅏㅗ" localSheetId="35" hidden="1">#REF!</definedName>
    <definedName name="ㅗㅓㅏㅗ" localSheetId="46" hidden="1">#REF!</definedName>
    <definedName name="ㅗㅓㅏㅗ" localSheetId="40" hidden="1">#REF!</definedName>
    <definedName name="ㅗㅓㅏㅗ" localSheetId="25" hidden="1">#REF!</definedName>
    <definedName name="ㅗㅓㅏㅗ" localSheetId="41" hidden="1">#REF!</definedName>
    <definedName name="ㅗㅓㅏㅗ" localSheetId="26" hidden="1">#REF!</definedName>
    <definedName name="ㅗㅓㅏㅗ" localSheetId="44" hidden="1">#REF!</definedName>
    <definedName name="ㅗㅓㅏㅗ" localSheetId="45" hidden="1">#REF!</definedName>
    <definedName name="ㅗㅓㅏㅗ" localSheetId="29" hidden="1">#REF!</definedName>
    <definedName name="ㅗㅓㅏㅗ" localSheetId="42" hidden="1">#REF!</definedName>
    <definedName name="ㅗㅓㅏㅗ" hidden="1">#REF!</definedName>
    <definedName name="ㅗㅗ" localSheetId="14">#REF!</definedName>
    <definedName name="ㅗㅗ" localSheetId="4">#REF!</definedName>
    <definedName name="ㅗㅗ" localSheetId="13">#REF!</definedName>
    <definedName name="ㅗㅗ" localSheetId="28">#REF!</definedName>
    <definedName name="ㅗㅗ" localSheetId="34">#REF!</definedName>
    <definedName name="ㅗㅗ" localSheetId="35">#REF!</definedName>
    <definedName name="ㅗㅗ" localSheetId="46">#REF!</definedName>
    <definedName name="ㅗㅗ" localSheetId="40">#REF!</definedName>
    <definedName name="ㅗㅗ" localSheetId="25">#REF!</definedName>
    <definedName name="ㅗㅗ" localSheetId="26">#REF!</definedName>
    <definedName name="ㅗㅗ" localSheetId="44">#REF!</definedName>
    <definedName name="ㅗㅗ" localSheetId="42">#REF!</definedName>
    <definedName name="ㅗㅗ">#REF!</definedName>
    <definedName name="ㅗㅗㄹ" localSheetId="14" hidden="1">#REF!</definedName>
    <definedName name="ㅗㅗㄹ" localSheetId="4" hidden="1">#REF!</definedName>
    <definedName name="ㅗㅗㄹ" localSheetId="13" hidden="1">#REF!</definedName>
    <definedName name="ㅗㅗㄹ" localSheetId="28" hidden="1">#REF!</definedName>
    <definedName name="ㅗㅗㄹ" localSheetId="34" hidden="1">#REF!</definedName>
    <definedName name="ㅗㅗㄹ" localSheetId="35" hidden="1">#REF!</definedName>
    <definedName name="ㅗㅗㄹ" localSheetId="46" hidden="1">#REF!</definedName>
    <definedName name="ㅗㅗㄹ" localSheetId="40" hidden="1">#REF!</definedName>
    <definedName name="ㅗㅗㄹ" localSheetId="25" hidden="1">#REF!</definedName>
    <definedName name="ㅗㅗㄹ" localSheetId="41" hidden="1">#REF!</definedName>
    <definedName name="ㅗㅗㄹ" localSheetId="26" hidden="1">#REF!</definedName>
    <definedName name="ㅗㅗㄹ" localSheetId="44" hidden="1">#REF!</definedName>
    <definedName name="ㅗㅗㄹ" localSheetId="45" hidden="1">#REF!</definedName>
    <definedName name="ㅗㅗㄹ" localSheetId="29" hidden="1">#REF!</definedName>
    <definedName name="ㅗㅗㄹ" localSheetId="42" hidden="1">#REF!</definedName>
    <definedName name="ㅗㅗㄹ" hidden="1">#REF!</definedName>
    <definedName name="ㅗㅗㅗㅗ" localSheetId="14">#REF!</definedName>
    <definedName name="ㅗㅗㅗㅗ" localSheetId="4">#REF!</definedName>
    <definedName name="ㅗㅗㅗㅗ" localSheetId="13">#REF!</definedName>
    <definedName name="ㅗㅗㅗㅗ" localSheetId="28">#REF!</definedName>
    <definedName name="ㅗㅗㅗㅗ" localSheetId="34">#REF!</definedName>
    <definedName name="ㅗㅗㅗㅗ" localSheetId="35">#REF!</definedName>
    <definedName name="ㅗㅗㅗㅗ" localSheetId="46">#REF!</definedName>
    <definedName name="ㅗㅗㅗㅗ" localSheetId="40">#REF!</definedName>
    <definedName name="ㅗㅗㅗㅗ" localSheetId="25">#REF!</definedName>
    <definedName name="ㅗㅗㅗㅗ" localSheetId="26">#REF!</definedName>
    <definedName name="ㅗㅗㅗㅗ" localSheetId="44">#REF!</definedName>
    <definedName name="ㅗㅗㅗㅗ" localSheetId="42">#REF!</definedName>
    <definedName name="ㅗㅗㅗㅗ">#REF!</definedName>
    <definedName name="ㅗㅗㅗㅗㅗㅗ" localSheetId="38" hidden="1">{#N/A,#N/A,FALSE,"2~8번"}</definedName>
    <definedName name="ㅗㅗㅗㅗㅗㅗ" localSheetId="14" hidden="1">{#N/A,#N/A,FALSE,"2~8번"}</definedName>
    <definedName name="ㅗㅗㅗㅗㅗㅗ" localSheetId="4" hidden="1">{#N/A,#N/A,FALSE,"2~8번"}</definedName>
    <definedName name="ㅗㅗㅗㅗㅗㅗ" localSheetId="13" hidden="1">{#N/A,#N/A,FALSE,"2~8번"}</definedName>
    <definedName name="ㅗㅗㅗㅗㅗㅗ" localSheetId="28" hidden="1">{#N/A,#N/A,FALSE,"2~8번"}</definedName>
    <definedName name="ㅗㅗㅗㅗㅗㅗ" localSheetId="34" hidden="1">{#N/A,#N/A,FALSE,"2~8번"}</definedName>
    <definedName name="ㅗㅗㅗㅗㅗㅗ" localSheetId="35" hidden="1">{#N/A,#N/A,FALSE,"2~8번"}</definedName>
    <definedName name="ㅗㅗㅗㅗㅗㅗ" localSheetId="25" hidden="1">{#N/A,#N/A,FALSE,"2~8번"}</definedName>
    <definedName name="ㅗㅗㅗㅗㅗㅗ" localSheetId="41" hidden="1">{#N/A,#N/A,FALSE,"2~8번"}</definedName>
    <definedName name="ㅗㅗㅗㅗㅗㅗ" localSheetId="26" hidden="1">{#N/A,#N/A,FALSE,"2~8번"}</definedName>
    <definedName name="ㅗㅗㅗㅗㅗㅗ" localSheetId="45" hidden="1">{#N/A,#N/A,FALSE,"2~8번"}</definedName>
    <definedName name="ㅗㅗㅗㅗㅗㅗ" localSheetId="50" hidden="1">{#N/A,#N/A,FALSE,"2~8번"}</definedName>
    <definedName name="ㅗㅗㅗㅗㅗㅗ" localSheetId="29" hidden="1">{#N/A,#N/A,FALSE,"2~8번"}</definedName>
    <definedName name="ㅗㅗㅗㅗㅗㅗ" localSheetId="42" hidden="1">{#N/A,#N/A,FALSE,"2~8번"}</definedName>
    <definedName name="ㅗㅗㅗㅗㅗㅗ" hidden="1">{#N/A,#N/A,FALSE,"2~8번"}</definedName>
    <definedName name="ㅘㅏㅏㅓ허" localSheetId="14" hidden="1">#REF!</definedName>
    <definedName name="ㅘㅏㅏㅓ허" localSheetId="4" hidden="1">#REF!</definedName>
    <definedName name="ㅘㅏㅏㅓ허" localSheetId="13" hidden="1">#REF!</definedName>
    <definedName name="ㅘㅏㅏㅓ허" localSheetId="28" hidden="1">#REF!</definedName>
    <definedName name="ㅘㅏㅏㅓ허" localSheetId="34" hidden="1">#REF!</definedName>
    <definedName name="ㅘㅏㅏㅓ허" localSheetId="35" hidden="1">#REF!</definedName>
    <definedName name="ㅘㅏㅏㅓ허" localSheetId="46" hidden="1">#REF!</definedName>
    <definedName name="ㅘㅏㅏㅓ허" localSheetId="40" hidden="1">#REF!</definedName>
    <definedName name="ㅘㅏㅏㅓ허" localSheetId="25" hidden="1">#REF!</definedName>
    <definedName name="ㅘㅏㅏㅓ허" localSheetId="41" hidden="1">#REF!</definedName>
    <definedName name="ㅘㅏㅏㅓ허" localSheetId="26" hidden="1">#REF!</definedName>
    <definedName name="ㅘㅏㅏㅓ허" localSheetId="44" hidden="1">#REF!</definedName>
    <definedName name="ㅘㅏㅏㅓ허" localSheetId="45" hidden="1">#REF!</definedName>
    <definedName name="ㅘㅏㅏㅓ허" localSheetId="29" hidden="1">#REF!</definedName>
    <definedName name="ㅘㅏㅏㅓ허" localSheetId="42" hidden="1">#REF!</definedName>
    <definedName name="ㅘㅏㅏㅓ허" hidden="1">#REF!</definedName>
    <definedName name="ㅘㅣㅗ하ㅓㅣ호" localSheetId="14" hidden="1">#REF!</definedName>
    <definedName name="ㅘㅣㅗ하ㅓㅣ호" localSheetId="4" hidden="1">#REF!</definedName>
    <definedName name="ㅘㅣㅗ하ㅓㅣ호" localSheetId="13" hidden="1">#REF!</definedName>
    <definedName name="ㅘㅣㅗ하ㅓㅣ호" localSheetId="28" hidden="1">#REF!</definedName>
    <definedName name="ㅘㅣㅗ하ㅓㅣ호" localSheetId="34" hidden="1">#REF!</definedName>
    <definedName name="ㅘㅣㅗ하ㅓㅣ호" localSheetId="35" hidden="1">#REF!</definedName>
    <definedName name="ㅘㅣㅗ하ㅓㅣ호" localSheetId="46" hidden="1">#REF!</definedName>
    <definedName name="ㅘㅣㅗ하ㅓㅣ호" localSheetId="40" hidden="1">#REF!</definedName>
    <definedName name="ㅘㅣㅗ하ㅓㅣ호" localSheetId="25" hidden="1">#REF!</definedName>
    <definedName name="ㅘㅣㅗ하ㅓㅣ호" localSheetId="41" hidden="1">#REF!</definedName>
    <definedName name="ㅘㅣㅗ하ㅓㅣ호" localSheetId="26" hidden="1">#REF!</definedName>
    <definedName name="ㅘㅣㅗ하ㅓㅣ호" localSheetId="44" hidden="1">#REF!</definedName>
    <definedName name="ㅘㅣㅗ하ㅓㅣ호" localSheetId="45" hidden="1">#REF!</definedName>
    <definedName name="ㅘㅣㅗ하ㅓㅣ호" localSheetId="29" hidden="1">#REF!</definedName>
    <definedName name="ㅘㅣㅗ하ㅓㅣ호" localSheetId="42" hidden="1">#REF!</definedName>
    <definedName name="ㅘㅣㅗ하ㅓㅣ호" hidden="1">#REF!</definedName>
    <definedName name="ㅛ" localSheetId="38">BlankMacro1</definedName>
    <definedName name="ㅛ" localSheetId="19">BlankMacro1</definedName>
    <definedName name="ㅛ" localSheetId="20">BlankMacro1</definedName>
    <definedName name="ㅛ" localSheetId="14">BlankMacro1</definedName>
    <definedName name="ㅛ" localSheetId="4">BlankMacro1</definedName>
    <definedName name="ㅛ" localSheetId="13">BlankMacro1</definedName>
    <definedName name="ㅛ" localSheetId="28">BlankMacro1</definedName>
    <definedName name="ㅛ" localSheetId="34">BlankMacro1</definedName>
    <definedName name="ㅛ" localSheetId="35">BlankMacro1</definedName>
    <definedName name="ㅛ" localSheetId="23">BlankMacro1</definedName>
    <definedName name="ㅛ" localSheetId="46">BlankMacro1</definedName>
    <definedName name="ㅛ" localSheetId="40">BlankMacro1</definedName>
    <definedName name="ㅛ" localSheetId="3">BlankMacro1</definedName>
    <definedName name="ㅛ" localSheetId="12">BlankMacro1</definedName>
    <definedName name="ㅛ" localSheetId="15">BlankMacro1</definedName>
    <definedName name="ㅛ" localSheetId="25">BlankMacro1</definedName>
    <definedName name="ㅛ" localSheetId="26">BlankMacro1</definedName>
    <definedName name="ㅛ" localSheetId="2">BlankMacro1</definedName>
    <definedName name="ㅛ" localSheetId="44">BlankMacro1</definedName>
    <definedName name="ㅛ" localSheetId="45">BlankMacro1</definedName>
    <definedName name="ㅛ" localSheetId="50">BlankMacro1</definedName>
    <definedName name="ㅛ" localSheetId="42">BlankMacro1</definedName>
    <definedName name="ㅛ">BlankMacro1</definedName>
    <definedName name="ㅛ63" localSheetId="4">#REF!</definedName>
    <definedName name="ㅛ63" localSheetId="13">#REF!</definedName>
    <definedName name="ㅛ63" localSheetId="28">#REF!</definedName>
    <definedName name="ㅛ63" localSheetId="34">#REF!</definedName>
    <definedName name="ㅛ63" localSheetId="35">#REF!</definedName>
    <definedName name="ㅛ63" localSheetId="46">#REF!</definedName>
    <definedName name="ㅛ63" localSheetId="40">#REF!</definedName>
    <definedName name="ㅛ63" localSheetId="25">#REF!</definedName>
    <definedName name="ㅛ63" localSheetId="26">#REF!</definedName>
    <definedName name="ㅛ63" localSheetId="44">#REF!</definedName>
    <definedName name="ㅛ63" localSheetId="45">#REF!</definedName>
    <definedName name="ㅛ63" localSheetId="50">#REF!</definedName>
    <definedName name="ㅛ63" localSheetId="42">#REF!</definedName>
    <definedName name="ㅛ63">#REF!</definedName>
    <definedName name="ㅛ셔됴ㅕ" localSheetId="38" hidden="1">{#N/A,#N/A,FALSE,"운반시간"}</definedName>
    <definedName name="ㅛ셔됴ㅕ" localSheetId="14" hidden="1">{#N/A,#N/A,FALSE,"운반시간"}</definedName>
    <definedName name="ㅛ셔됴ㅕ" localSheetId="4" hidden="1">{#N/A,#N/A,FALSE,"운반시간"}</definedName>
    <definedName name="ㅛ셔됴ㅕ" localSheetId="13" hidden="1">{#N/A,#N/A,FALSE,"운반시간"}</definedName>
    <definedName name="ㅛ셔됴ㅕ" localSheetId="28" hidden="1">{#N/A,#N/A,FALSE,"운반시간"}</definedName>
    <definedName name="ㅛ셔됴ㅕ" localSheetId="34" hidden="1">{#N/A,#N/A,FALSE,"운반시간"}</definedName>
    <definedName name="ㅛ셔됴ㅕ" localSheetId="35" hidden="1">{#N/A,#N/A,FALSE,"운반시간"}</definedName>
    <definedName name="ㅛ셔됴ㅕ" localSheetId="25" hidden="1">{#N/A,#N/A,FALSE,"운반시간"}</definedName>
    <definedName name="ㅛ셔됴ㅕ" localSheetId="41" hidden="1">{#N/A,#N/A,FALSE,"운반시간"}</definedName>
    <definedName name="ㅛ셔됴ㅕ" localSheetId="26" hidden="1">{#N/A,#N/A,FALSE,"운반시간"}</definedName>
    <definedName name="ㅛ셔됴ㅕ" localSheetId="45" hidden="1">{#N/A,#N/A,FALSE,"운반시간"}</definedName>
    <definedName name="ㅛ셔됴ㅕ" localSheetId="50" hidden="1">{#N/A,#N/A,FALSE,"운반시간"}</definedName>
    <definedName name="ㅛ셔됴ㅕ" localSheetId="29" hidden="1">{#N/A,#N/A,FALSE,"운반시간"}</definedName>
    <definedName name="ㅛ셔됴ㅕ" localSheetId="42" hidden="1">{#N/A,#N/A,FALSE,"운반시간"}</definedName>
    <definedName name="ㅛ셔됴ㅕ" hidden="1">{#N/A,#N/A,FALSE,"운반시간"}</definedName>
    <definedName name="ㅛ셔으ㅜㅅ구" localSheetId="38" hidden="1">{#N/A,#N/A,FALSE,"2~8번"}</definedName>
    <definedName name="ㅛ셔으ㅜㅅ구" localSheetId="14" hidden="1">{#N/A,#N/A,FALSE,"2~8번"}</definedName>
    <definedName name="ㅛ셔으ㅜㅅ구" localSheetId="4" hidden="1">{#N/A,#N/A,FALSE,"2~8번"}</definedName>
    <definedName name="ㅛ셔으ㅜㅅ구" localSheetId="13" hidden="1">{#N/A,#N/A,FALSE,"2~8번"}</definedName>
    <definedName name="ㅛ셔으ㅜㅅ구" localSheetId="28" hidden="1">{#N/A,#N/A,FALSE,"2~8번"}</definedName>
    <definedName name="ㅛ셔으ㅜㅅ구" localSheetId="34" hidden="1">{#N/A,#N/A,FALSE,"2~8번"}</definedName>
    <definedName name="ㅛ셔으ㅜㅅ구" localSheetId="35" hidden="1">{#N/A,#N/A,FALSE,"2~8번"}</definedName>
    <definedName name="ㅛ셔으ㅜㅅ구" localSheetId="25" hidden="1">{#N/A,#N/A,FALSE,"2~8번"}</definedName>
    <definedName name="ㅛ셔으ㅜㅅ구" localSheetId="41" hidden="1">{#N/A,#N/A,FALSE,"2~8번"}</definedName>
    <definedName name="ㅛ셔으ㅜㅅ구" localSheetId="26" hidden="1">{#N/A,#N/A,FALSE,"2~8번"}</definedName>
    <definedName name="ㅛ셔으ㅜㅅ구" localSheetId="45" hidden="1">{#N/A,#N/A,FALSE,"2~8번"}</definedName>
    <definedName name="ㅛ셔으ㅜㅅ구" localSheetId="50" hidden="1">{#N/A,#N/A,FALSE,"2~8번"}</definedName>
    <definedName name="ㅛ셔으ㅜㅅ구" localSheetId="29" hidden="1">{#N/A,#N/A,FALSE,"2~8번"}</definedName>
    <definedName name="ㅛ셔으ㅜㅅ구" localSheetId="42" hidden="1">{#N/A,#N/A,FALSE,"2~8번"}</definedName>
    <definedName name="ㅛ셔으ㅜㅅ구" hidden="1">{#N/A,#N/A,FALSE,"2~8번"}</definedName>
    <definedName name="ㅛㅇ수ㅜㅛㅅㅇ" localSheetId="38" hidden="1">{#N/A,#N/A,FALSE,"2~8번"}</definedName>
    <definedName name="ㅛㅇ수ㅜㅛㅅㅇ" localSheetId="14" hidden="1">{#N/A,#N/A,FALSE,"2~8번"}</definedName>
    <definedName name="ㅛㅇ수ㅜㅛㅅㅇ" localSheetId="4" hidden="1">{#N/A,#N/A,FALSE,"2~8번"}</definedName>
    <definedName name="ㅛㅇ수ㅜㅛㅅㅇ" localSheetId="13" hidden="1">{#N/A,#N/A,FALSE,"2~8번"}</definedName>
    <definedName name="ㅛㅇ수ㅜㅛㅅㅇ" localSheetId="28" hidden="1">{#N/A,#N/A,FALSE,"2~8번"}</definedName>
    <definedName name="ㅛㅇ수ㅜㅛㅅㅇ" localSheetId="34" hidden="1">{#N/A,#N/A,FALSE,"2~8번"}</definedName>
    <definedName name="ㅛㅇ수ㅜㅛㅅㅇ" localSheetId="35" hidden="1">{#N/A,#N/A,FALSE,"2~8번"}</definedName>
    <definedName name="ㅛㅇ수ㅜㅛㅅㅇ" localSheetId="25" hidden="1">{#N/A,#N/A,FALSE,"2~8번"}</definedName>
    <definedName name="ㅛㅇ수ㅜㅛㅅㅇ" localSheetId="41" hidden="1">{#N/A,#N/A,FALSE,"2~8번"}</definedName>
    <definedName name="ㅛㅇ수ㅜㅛㅅㅇ" localSheetId="26" hidden="1">{#N/A,#N/A,FALSE,"2~8번"}</definedName>
    <definedName name="ㅛㅇ수ㅜㅛㅅㅇ" localSheetId="45" hidden="1">{#N/A,#N/A,FALSE,"2~8번"}</definedName>
    <definedName name="ㅛㅇ수ㅜㅛㅅㅇ" localSheetId="50" hidden="1">{#N/A,#N/A,FALSE,"2~8번"}</definedName>
    <definedName name="ㅛㅇ수ㅜㅛㅅㅇ" localSheetId="29" hidden="1">{#N/A,#N/A,FALSE,"2~8번"}</definedName>
    <definedName name="ㅛㅇ수ㅜㅛㅅㅇ" localSheetId="42" hidden="1">{#N/A,#N/A,FALSE,"2~8번"}</definedName>
    <definedName name="ㅛㅇ수ㅜㅛㅅㅇ" hidden="1">{#N/A,#N/A,FALSE,"2~8번"}</definedName>
    <definedName name="ㅛㅓㄴㄱ5" localSheetId="38" hidden="1">{#N/A,#N/A,FALSE,"단가표지"}</definedName>
    <definedName name="ㅛㅓㄴㄱ5" localSheetId="14" hidden="1">{#N/A,#N/A,FALSE,"단가표지"}</definedName>
    <definedName name="ㅛㅓㄴㄱ5" localSheetId="4" hidden="1">{#N/A,#N/A,FALSE,"단가표지"}</definedName>
    <definedName name="ㅛㅓㄴㄱ5" localSheetId="13" hidden="1">{#N/A,#N/A,FALSE,"단가표지"}</definedName>
    <definedName name="ㅛㅓㄴㄱ5" localSheetId="28" hidden="1">{#N/A,#N/A,FALSE,"단가표지"}</definedName>
    <definedName name="ㅛㅓㄴㄱ5" localSheetId="34" hidden="1">{#N/A,#N/A,FALSE,"단가표지"}</definedName>
    <definedName name="ㅛㅓㄴㄱ5" localSheetId="35" hidden="1">{#N/A,#N/A,FALSE,"단가표지"}</definedName>
    <definedName name="ㅛㅓㄴㄱ5" localSheetId="25" hidden="1">{#N/A,#N/A,FALSE,"단가표지"}</definedName>
    <definedName name="ㅛㅓㄴㄱ5" localSheetId="41" hidden="1">{#N/A,#N/A,FALSE,"단가표지"}</definedName>
    <definedName name="ㅛㅓㄴㄱ5" localSheetId="26" hidden="1">{#N/A,#N/A,FALSE,"단가표지"}</definedName>
    <definedName name="ㅛㅓㄴㄱ5" localSheetId="45" hidden="1">{#N/A,#N/A,FALSE,"단가표지"}</definedName>
    <definedName name="ㅛㅓㄴㄱ5" localSheetId="50" hidden="1">{#N/A,#N/A,FALSE,"단가표지"}</definedName>
    <definedName name="ㅛㅓㄴㄱ5" localSheetId="29" hidden="1">{#N/A,#N/A,FALSE,"단가표지"}</definedName>
    <definedName name="ㅛㅓㄴㄱ5" localSheetId="42" hidden="1">{#N/A,#N/A,FALSE,"단가표지"}</definedName>
    <definedName name="ㅛㅓㄴㄱ5" hidden="1">{#N/A,#N/A,FALSE,"단가표지"}</definedName>
    <definedName name="ㅛㅕㅕㅑㅓ" localSheetId="38" hidden="1">{#N/A,#N/A,FALSE,"표지목차"}</definedName>
    <definedName name="ㅛㅕㅕㅑㅓ" localSheetId="14" hidden="1">{#N/A,#N/A,FALSE,"표지목차"}</definedName>
    <definedName name="ㅛㅕㅕㅑㅓ" localSheetId="4" hidden="1">{#N/A,#N/A,FALSE,"표지목차"}</definedName>
    <definedName name="ㅛㅕㅕㅑㅓ" localSheetId="13" hidden="1">{#N/A,#N/A,FALSE,"표지목차"}</definedName>
    <definedName name="ㅛㅕㅕㅑㅓ" localSheetId="28" hidden="1">{#N/A,#N/A,FALSE,"표지목차"}</definedName>
    <definedName name="ㅛㅕㅕㅑㅓ" localSheetId="34" hidden="1">{#N/A,#N/A,FALSE,"표지목차"}</definedName>
    <definedName name="ㅛㅕㅕㅑㅓ" localSheetId="35" hidden="1">{#N/A,#N/A,FALSE,"표지목차"}</definedName>
    <definedName name="ㅛㅕㅕㅑㅓ" localSheetId="25" hidden="1">{#N/A,#N/A,FALSE,"표지목차"}</definedName>
    <definedName name="ㅛㅕㅕㅑㅓ" localSheetId="41" hidden="1">{#N/A,#N/A,FALSE,"표지목차"}</definedName>
    <definedName name="ㅛㅕㅕㅑㅓ" localSheetId="26" hidden="1">{#N/A,#N/A,FALSE,"표지목차"}</definedName>
    <definedName name="ㅛㅕㅕㅑㅓ" localSheetId="45" hidden="1">{#N/A,#N/A,FALSE,"표지목차"}</definedName>
    <definedName name="ㅛㅕㅕㅑㅓ" localSheetId="50" hidden="1">{#N/A,#N/A,FALSE,"표지목차"}</definedName>
    <definedName name="ㅛㅕㅕㅑㅓ" localSheetId="29" hidden="1">{#N/A,#N/A,FALSE,"표지목차"}</definedName>
    <definedName name="ㅛㅕㅕㅑㅓ" localSheetId="42" hidden="1">{#N/A,#N/A,FALSE,"표지목차"}</definedName>
    <definedName name="ㅛㅕㅕㅑㅓ" hidden="1">{#N/A,#N/A,FALSE,"표지목차"}</definedName>
    <definedName name="ㅛㅛ" localSheetId="38" hidden="1">{#N/A,#N/A,FALSE,"골재소요량";#N/A,#N/A,FALSE,"골재소요량"}</definedName>
    <definedName name="ㅛㅛ" localSheetId="14" hidden="1">{#N/A,#N/A,FALSE,"골재소요량";#N/A,#N/A,FALSE,"골재소요량"}</definedName>
    <definedName name="ㅛㅛ" localSheetId="4" hidden="1">{#N/A,#N/A,FALSE,"골재소요량";#N/A,#N/A,FALSE,"골재소요량"}</definedName>
    <definedName name="ㅛㅛ" localSheetId="13" hidden="1">{#N/A,#N/A,FALSE,"골재소요량";#N/A,#N/A,FALSE,"골재소요량"}</definedName>
    <definedName name="ㅛㅛ" localSheetId="28" hidden="1">{#N/A,#N/A,FALSE,"골재소요량";#N/A,#N/A,FALSE,"골재소요량"}</definedName>
    <definedName name="ㅛㅛ" localSheetId="34" hidden="1">{#N/A,#N/A,FALSE,"골재소요량";#N/A,#N/A,FALSE,"골재소요량"}</definedName>
    <definedName name="ㅛㅛ" localSheetId="35" hidden="1">{#N/A,#N/A,FALSE,"골재소요량";#N/A,#N/A,FALSE,"골재소요량"}</definedName>
    <definedName name="ㅛㅛ" localSheetId="25" hidden="1">{#N/A,#N/A,FALSE,"골재소요량";#N/A,#N/A,FALSE,"골재소요량"}</definedName>
    <definedName name="ㅛㅛ" localSheetId="41" hidden="1">{#N/A,#N/A,FALSE,"골재소요량";#N/A,#N/A,FALSE,"골재소요량"}</definedName>
    <definedName name="ㅛㅛ" localSheetId="26" hidden="1">{#N/A,#N/A,FALSE,"골재소요량";#N/A,#N/A,FALSE,"골재소요량"}</definedName>
    <definedName name="ㅛㅛ" localSheetId="45" hidden="1">{#N/A,#N/A,FALSE,"골재소요량";#N/A,#N/A,FALSE,"골재소요량"}</definedName>
    <definedName name="ㅛㅛ" localSheetId="50" hidden="1">{#N/A,#N/A,FALSE,"골재소요량";#N/A,#N/A,FALSE,"골재소요량"}</definedName>
    <definedName name="ㅛㅛ" localSheetId="29" hidden="1">{#N/A,#N/A,FALSE,"골재소요량";#N/A,#N/A,FALSE,"골재소요량"}</definedName>
    <definedName name="ㅛㅛ" localSheetId="42" hidden="1">{#N/A,#N/A,FALSE,"골재소요량";#N/A,#N/A,FALSE,"골재소요량"}</definedName>
    <definedName name="ㅛㅛ" hidden="1">{#N/A,#N/A,FALSE,"골재소요량";#N/A,#N/A,FALSE,"골재소요량"}</definedName>
    <definedName name="ㅛㅛㅛ" localSheetId="4" hidden="1">[49]날개벽수량표!#REF!</definedName>
    <definedName name="ㅛㅛㅛ" localSheetId="13" hidden="1">[49]날개벽수량표!#REF!</definedName>
    <definedName name="ㅛㅛㅛ" localSheetId="28" hidden="1">[50]날개벽수량표!#REF!</definedName>
    <definedName name="ㅛㅛㅛ" localSheetId="34" hidden="1">[50]날개벽수량표!#REF!</definedName>
    <definedName name="ㅛㅛㅛ" localSheetId="35" hidden="1">[50]날개벽수량표!#REF!</definedName>
    <definedName name="ㅛㅛㅛ" localSheetId="51" hidden="1">[50]날개벽수량표!#REF!</definedName>
    <definedName name="ㅛㅛㅛ" localSheetId="46" hidden="1">[50]날개벽수량표!#REF!</definedName>
    <definedName name="ㅛㅛㅛ" localSheetId="40" hidden="1">[49]날개벽수량표!#REF!</definedName>
    <definedName name="ㅛㅛㅛ" localSheetId="32" hidden="1">[49]날개벽수량표!#REF!</definedName>
    <definedName name="ㅛㅛㅛ" localSheetId="26" hidden="1">[49]날개벽수량표!#REF!</definedName>
    <definedName name="ㅛㅛㅛ" localSheetId="44" hidden="1">[50]날개벽수량표!#REF!</definedName>
    <definedName name="ㅛㅛㅛ" localSheetId="52" hidden="1">[50]날개벽수량표!#REF!</definedName>
    <definedName name="ㅛㅛㅛ" localSheetId="42" hidden="1">[50]날개벽수량표!#REF!</definedName>
    <definedName name="ㅛㅛㅛ" hidden="1">[49]날개벽수량표!#REF!</definedName>
    <definedName name="ㅛㅛㅛㅛ" localSheetId="38" hidden="1">{#N/A,#N/A,FALSE,"표지목차"}</definedName>
    <definedName name="ㅛㅛㅛㅛ" localSheetId="14" hidden="1">{#N/A,#N/A,FALSE,"표지목차"}</definedName>
    <definedName name="ㅛㅛㅛㅛ" localSheetId="4" hidden="1">{#N/A,#N/A,FALSE,"표지목차"}</definedName>
    <definedName name="ㅛㅛㅛㅛ" localSheetId="13" hidden="1">{#N/A,#N/A,FALSE,"표지목차"}</definedName>
    <definedName name="ㅛㅛㅛㅛ" localSheetId="28" hidden="1">{#N/A,#N/A,FALSE,"표지목차"}</definedName>
    <definedName name="ㅛㅛㅛㅛ" localSheetId="34" hidden="1">{#N/A,#N/A,FALSE,"표지목차"}</definedName>
    <definedName name="ㅛㅛㅛㅛ" localSheetId="35" hidden="1">{#N/A,#N/A,FALSE,"표지목차"}</definedName>
    <definedName name="ㅛㅛㅛㅛ" localSheetId="25" hidden="1">{#N/A,#N/A,FALSE,"표지목차"}</definedName>
    <definedName name="ㅛㅛㅛㅛ" localSheetId="41" hidden="1">{#N/A,#N/A,FALSE,"표지목차"}</definedName>
    <definedName name="ㅛㅛㅛㅛ" localSheetId="26" hidden="1">{#N/A,#N/A,FALSE,"표지목차"}</definedName>
    <definedName name="ㅛㅛㅛㅛ" localSheetId="45" hidden="1">{#N/A,#N/A,FALSE,"표지목차"}</definedName>
    <definedName name="ㅛㅛㅛㅛ" localSheetId="50" hidden="1">{#N/A,#N/A,FALSE,"표지목차"}</definedName>
    <definedName name="ㅛㅛㅛㅛ" localSheetId="29" hidden="1">{#N/A,#N/A,FALSE,"표지목차"}</definedName>
    <definedName name="ㅛㅛㅛㅛ" localSheetId="42" hidden="1">{#N/A,#N/A,FALSE,"표지목차"}</definedName>
    <definedName name="ㅛㅛㅛㅛ" hidden="1">{#N/A,#N/A,FALSE,"표지목차"}</definedName>
    <definedName name="ㅛㅛㅛㅛㅛㅛ" localSheetId="38" hidden="1">{#N/A,#N/A,FALSE,"골재소요량";#N/A,#N/A,FALSE,"골재소요량"}</definedName>
    <definedName name="ㅛㅛㅛㅛㅛㅛ" localSheetId="14" hidden="1">{#N/A,#N/A,FALSE,"골재소요량";#N/A,#N/A,FALSE,"골재소요량"}</definedName>
    <definedName name="ㅛㅛㅛㅛㅛㅛ" localSheetId="4" hidden="1">{#N/A,#N/A,FALSE,"골재소요량";#N/A,#N/A,FALSE,"골재소요량"}</definedName>
    <definedName name="ㅛㅛㅛㅛㅛㅛ" localSheetId="13" hidden="1">{#N/A,#N/A,FALSE,"골재소요량";#N/A,#N/A,FALSE,"골재소요량"}</definedName>
    <definedName name="ㅛㅛㅛㅛㅛㅛ" localSheetId="28" hidden="1">{#N/A,#N/A,FALSE,"골재소요량";#N/A,#N/A,FALSE,"골재소요량"}</definedName>
    <definedName name="ㅛㅛㅛㅛㅛㅛ" localSheetId="34" hidden="1">{#N/A,#N/A,FALSE,"골재소요량";#N/A,#N/A,FALSE,"골재소요량"}</definedName>
    <definedName name="ㅛㅛㅛㅛㅛㅛ" localSheetId="35" hidden="1">{#N/A,#N/A,FALSE,"골재소요량";#N/A,#N/A,FALSE,"골재소요량"}</definedName>
    <definedName name="ㅛㅛㅛㅛㅛㅛ" localSheetId="25" hidden="1">{#N/A,#N/A,FALSE,"골재소요량";#N/A,#N/A,FALSE,"골재소요량"}</definedName>
    <definedName name="ㅛㅛㅛㅛㅛㅛ" localSheetId="41" hidden="1">{#N/A,#N/A,FALSE,"골재소요량";#N/A,#N/A,FALSE,"골재소요량"}</definedName>
    <definedName name="ㅛㅛㅛㅛㅛㅛ" localSheetId="26" hidden="1">{#N/A,#N/A,FALSE,"골재소요량";#N/A,#N/A,FALSE,"골재소요량"}</definedName>
    <definedName name="ㅛㅛㅛㅛㅛㅛ" localSheetId="45" hidden="1">{#N/A,#N/A,FALSE,"골재소요량";#N/A,#N/A,FALSE,"골재소요량"}</definedName>
    <definedName name="ㅛㅛㅛㅛㅛㅛ" localSheetId="50" hidden="1">{#N/A,#N/A,FALSE,"골재소요량";#N/A,#N/A,FALSE,"골재소요량"}</definedName>
    <definedName name="ㅛㅛㅛㅛㅛㅛ" localSheetId="29" hidden="1">{#N/A,#N/A,FALSE,"골재소요량";#N/A,#N/A,FALSE,"골재소요량"}</definedName>
    <definedName name="ㅛㅛㅛㅛㅛㅛ" localSheetId="42" hidden="1">{#N/A,#N/A,FALSE,"골재소요량";#N/A,#N/A,FALSE,"골재소요량"}</definedName>
    <definedName name="ㅛㅛㅛㅛㅛㅛ" hidden="1">{#N/A,#N/A,FALSE,"골재소요량";#N/A,#N/A,FALSE,"골재소요량"}</definedName>
    <definedName name="ㅛㅛㅛㅛㅛㅛㅛ" localSheetId="38" hidden="1">{#N/A,#N/A,FALSE,"단가표지"}</definedName>
    <definedName name="ㅛㅛㅛㅛㅛㅛㅛ" localSheetId="14" hidden="1">{#N/A,#N/A,FALSE,"단가표지"}</definedName>
    <definedName name="ㅛㅛㅛㅛㅛㅛㅛ" localSheetId="4" hidden="1">{#N/A,#N/A,FALSE,"단가표지"}</definedName>
    <definedName name="ㅛㅛㅛㅛㅛㅛㅛ" localSheetId="13" hidden="1">{#N/A,#N/A,FALSE,"단가표지"}</definedName>
    <definedName name="ㅛㅛㅛㅛㅛㅛㅛ" localSheetId="28" hidden="1">{#N/A,#N/A,FALSE,"단가표지"}</definedName>
    <definedName name="ㅛㅛㅛㅛㅛㅛㅛ" localSheetId="34" hidden="1">{#N/A,#N/A,FALSE,"단가표지"}</definedName>
    <definedName name="ㅛㅛㅛㅛㅛㅛㅛ" localSheetId="35" hidden="1">{#N/A,#N/A,FALSE,"단가표지"}</definedName>
    <definedName name="ㅛㅛㅛㅛㅛㅛㅛ" localSheetId="25" hidden="1">{#N/A,#N/A,FALSE,"단가표지"}</definedName>
    <definedName name="ㅛㅛㅛㅛㅛㅛㅛ" localSheetId="41" hidden="1">{#N/A,#N/A,FALSE,"단가표지"}</definedName>
    <definedName name="ㅛㅛㅛㅛㅛㅛㅛ" localSheetId="26" hidden="1">{#N/A,#N/A,FALSE,"단가표지"}</definedName>
    <definedName name="ㅛㅛㅛㅛㅛㅛㅛ" localSheetId="45" hidden="1">{#N/A,#N/A,FALSE,"단가표지"}</definedName>
    <definedName name="ㅛㅛㅛㅛㅛㅛㅛ" localSheetId="50" hidden="1">{#N/A,#N/A,FALSE,"단가표지"}</definedName>
    <definedName name="ㅛㅛㅛㅛㅛㅛㅛ" localSheetId="29" hidden="1">{#N/A,#N/A,FALSE,"단가표지"}</definedName>
    <definedName name="ㅛㅛㅛㅛㅛㅛㅛ" localSheetId="42" hidden="1">{#N/A,#N/A,FALSE,"단가표지"}</definedName>
    <definedName name="ㅛㅛㅛㅛㅛㅛㅛ" hidden="1">{#N/A,#N/A,FALSE,"단가표지"}</definedName>
    <definedName name="ㅛㅠㅗㄱ셔ㅛ" localSheetId="38" hidden="1">{#N/A,#N/A,FALSE,"조골재"}</definedName>
    <definedName name="ㅛㅠㅗㄱ셔ㅛ" localSheetId="14" hidden="1">{#N/A,#N/A,FALSE,"조골재"}</definedName>
    <definedName name="ㅛㅠㅗㄱ셔ㅛ" localSheetId="4" hidden="1">{#N/A,#N/A,FALSE,"조골재"}</definedName>
    <definedName name="ㅛㅠㅗㄱ셔ㅛ" localSheetId="13" hidden="1">{#N/A,#N/A,FALSE,"조골재"}</definedName>
    <definedName name="ㅛㅠㅗㄱ셔ㅛ" localSheetId="28" hidden="1">{#N/A,#N/A,FALSE,"조골재"}</definedName>
    <definedName name="ㅛㅠㅗㄱ셔ㅛ" localSheetId="34" hidden="1">{#N/A,#N/A,FALSE,"조골재"}</definedName>
    <definedName name="ㅛㅠㅗㄱ셔ㅛ" localSheetId="35" hidden="1">{#N/A,#N/A,FALSE,"조골재"}</definedName>
    <definedName name="ㅛㅠㅗㄱ셔ㅛ" localSheetId="25" hidden="1">{#N/A,#N/A,FALSE,"조골재"}</definedName>
    <definedName name="ㅛㅠㅗㄱ셔ㅛ" localSheetId="41" hidden="1">{#N/A,#N/A,FALSE,"조골재"}</definedName>
    <definedName name="ㅛㅠㅗㄱ셔ㅛ" localSheetId="26" hidden="1">{#N/A,#N/A,FALSE,"조골재"}</definedName>
    <definedName name="ㅛㅠㅗㄱ셔ㅛ" localSheetId="45" hidden="1">{#N/A,#N/A,FALSE,"조골재"}</definedName>
    <definedName name="ㅛㅠㅗㄱ셔ㅛ" localSheetId="50" hidden="1">{#N/A,#N/A,FALSE,"조골재"}</definedName>
    <definedName name="ㅛㅠㅗㄱ셔ㅛ" localSheetId="29" hidden="1">{#N/A,#N/A,FALSE,"조골재"}</definedName>
    <definedName name="ㅛㅠㅗㄱ셔ㅛ" localSheetId="42" hidden="1">{#N/A,#N/A,FALSE,"조골재"}</definedName>
    <definedName name="ㅛㅠㅗㄱ셔ㅛ" hidden="1">{#N/A,#N/A,FALSE,"조골재"}</definedName>
    <definedName name="ㅜ" localSheetId="38" hidden="1">{#N/A,#N/A,FALSE,"조골재"}</definedName>
    <definedName name="ㅜ" localSheetId="14" hidden="1">{#N/A,#N/A,FALSE,"조골재"}</definedName>
    <definedName name="ㅜ" localSheetId="4" hidden="1">{#N/A,#N/A,FALSE,"조골재"}</definedName>
    <definedName name="ㅜ" localSheetId="13" hidden="1">{#N/A,#N/A,FALSE,"조골재"}</definedName>
    <definedName name="ㅜ" localSheetId="28" hidden="1">{#N/A,#N/A,FALSE,"조골재"}</definedName>
    <definedName name="ㅜ" localSheetId="34" hidden="1">{#N/A,#N/A,FALSE,"조골재"}</definedName>
    <definedName name="ㅜ" localSheetId="35" hidden="1">{#N/A,#N/A,FALSE,"조골재"}</definedName>
    <definedName name="ㅜ" localSheetId="25" hidden="1">{#N/A,#N/A,FALSE,"조골재"}</definedName>
    <definedName name="ㅜ" localSheetId="41" hidden="1">{#N/A,#N/A,FALSE,"조골재"}</definedName>
    <definedName name="ㅜ" localSheetId="26" hidden="1">{#N/A,#N/A,FALSE,"조골재"}</definedName>
    <definedName name="ㅜ" localSheetId="45" hidden="1">{#N/A,#N/A,FALSE,"조골재"}</definedName>
    <definedName name="ㅜ" localSheetId="50" hidden="1">{#N/A,#N/A,FALSE,"조골재"}</definedName>
    <definedName name="ㅜ" localSheetId="29" hidden="1">{#N/A,#N/A,FALSE,"조골재"}</definedName>
    <definedName name="ㅜ" localSheetId="42" hidden="1">{#N/A,#N/A,FALSE,"조골재"}</definedName>
    <definedName name="ㅜ" hidden="1">{#N/A,#N/A,FALSE,"조골재"}</definedName>
    <definedName name="ㅜㄴ" localSheetId="38" hidden="1">{#N/A,#N/A,FALSE,"운반시간"}</definedName>
    <definedName name="ㅜㄴ" localSheetId="14" hidden="1">{#N/A,#N/A,FALSE,"운반시간"}</definedName>
    <definedName name="ㅜㄴ" localSheetId="4" hidden="1">{#N/A,#N/A,FALSE,"운반시간"}</definedName>
    <definedName name="ㅜㄴ" localSheetId="13" hidden="1">{#N/A,#N/A,FALSE,"운반시간"}</definedName>
    <definedName name="ㅜㄴ" localSheetId="28" hidden="1">{#N/A,#N/A,FALSE,"운반시간"}</definedName>
    <definedName name="ㅜㄴ" localSheetId="34" hidden="1">{#N/A,#N/A,FALSE,"운반시간"}</definedName>
    <definedName name="ㅜㄴ" localSheetId="35" hidden="1">{#N/A,#N/A,FALSE,"운반시간"}</definedName>
    <definedName name="ㅜㄴ" localSheetId="25" hidden="1">{#N/A,#N/A,FALSE,"운반시간"}</definedName>
    <definedName name="ㅜㄴ" localSheetId="41" hidden="1">{#N/A,#N/A,FALSE,"운반시간"}</definedName>
    <definedName name="ㅜㄴ" localSheetId="26" hidden="1">{#N/A,#N/A,FALSE,"운반시간"}</definedName>
    <definedName name="ㅜㄴ" localSheetId="45" hidden="1">{#N/A,#N/A,FALSE,"운반시간"}</definedName>
    <definedName name="ㅜㄴ" localSheetId="50" hidden="1">{#N/A,#N/A,FALSE,"운반시간"}</definedName>
    <definedName name="ㅜㄴ" localSheetId="29" hidden="1">{#N/A,#N/A,FALSE,"운반시간"}</definedName>
    <definedName name="ㅜㄴ" localSheetId="42" hidden="1">{#N/A,#N/A,FALSE,"운반시간"}</definedName>
    <definedName name="ㅜㄴ" hidden="1">{#N/A,#N/A,FALSE,"운반시간"}</definedName>
    <definedName name="ㅜ여숫유" localSheetId="38" hidden="1">{#N/A,#N/A,FALSE,"운반시간"}</definedName>
    <definedName name="ㅜ여숫유" localSheetId="14" hidden="1">{#N/A,#N/A,FALSE,"운반시간"}</definedName>
    <definedName name="ㅜ여숫유" localSheetId="4" hidden="1">{#N/A,#N/A,FALSE,"운반시간"}</definedName>
    <definedName name="ㅜ여숫유" localSheetId="13" hidden="1">{#N/A,#N/A,FALSE,"운반시간"}</definedName>
    <definedName name="ㅜ여숫유" localSheetId="28" hidden="1">{#N/A,#N/A,FALSE,"운반시간"}</definedName>
    <definedName name="ㅜ여숫유" localSheetId="34" hidden="1">{#N/A,#N/A,FALSE,"운반시간"}</definedName>
    <definedName name="ㅜ여숫유" localSheetId="35" hidden="1">{#N/A,#N/A,FALSE,"운반시간"}</definedName>
    <definedName name="ㅜ여숫유" localSheetId="25" hidden="1">{#N/A,#N/A,FALSE,"운반시간"}</definedName>
    <definedName name="ㅜ여숫유" localSheetId="41" hidden="1">{#N/A,#N/A,FALSE,"운반시간"}</definedName>
    <definedName name="ㅜ여숫유" localSheetId="26" hidden="1">{#N/A,#N/A,FALSE,"운반시간"}</definedName>
    <definedName name="ㅜ여숫유" localSheetId="45" hidden="1">{#N/A,#N/A,FALSE,"운반시간"}</definedName>
    <definedName name="ㅜ여숫유" localSheetId="50" hidden="1">{#N/A,#N/A,FALSE,"운반시간"}</definedName>
    <definedName name="ㅜ여숫유" localSheetId="29" hidden="1">{#N/A,#N/A,FALSE,"운반시간"}</definedName>
    <definedName name="ㅜ여숫유" localSheetId="42" hidden="1">{#N/A,#N/A,FALSE,"운반시간"}</definedName>
    <definedName name="ㅜ여숫유" hidden="1">{#N/A,#N/A,FALSE,"운반시간"}</definedName>
    <definedName name="ㅜ후ㅗㅜㅗ" localSheetId="38" hidden="1">{#N/A,#N/A,FALSE,"단가표지"}</definedName>
    <definedName name="ㅜ후ㅗㅜㅗ" localSheetId="14" hidden="1">{#N/A,#N/A,FALSE,"단가표지"}</definedName>
    <definedName name="ㅜ후ㅗㅜㅗ" localSheetId="4" hidden="1">{#N/A,#N/A,FALSE,"단가표지"}</definedName>
    <definedName name="ㅜ후ㅗㅜㅗ" localSheetId="13" hidden="1">{#N/A,#N/A,FALSE,"단가표지"}</definedName>
    <definedName name="ㅜ후ㅗㅜㅗ" localSheetId="28" hidden="1">{#N/A,#N/A,FALSE,"단가표지"}</definedName>
    <definedName name="ㅜ후ㅗㅜㅗ" localSheetId="34" hidden="1">{#N/A,#N/A,FALSE,"단가표지"}</definedName>
    <definedName name="ㅜ후ㅗㅜㅗ" localSheetId="35" hidden="1">{#N/A,#N/A,FALSE,"단가표지"}</definedName>
    <definedName name="ㅜ후ㅗㅜㅗ" localSheetId="25" hidden="1">{#N/A,#N/A,FALSE,"단가표지"}</definedName>
    <definedName name="ㅜ후ㅗㅜㅗ" localSheetId="41" hidden="1">{#N/A,#N/A,FALSE,"단가표지"}</definedName>
    <definedName name="ㅜ후ㅗㅜㅗ" localSheetId="26" hidden="1">{#N/A,#N/A,FALSE,"단가표지"}</definedName>
    <definedName name="ㅜ후ㅗㅜㅗ" localSheetId="45" hidden="1">{#N/A,#N/A,FALSE,"단가표지"}</definedName>
    <definedName name="ㅜ후ㅗㅜㅗ" localSheetId="50" hidden="1">{#N/A,#N/A,FALSE,"단가표지"}</definedName>
    <definedName name="ㅜ후ㅗㅜㅗ" localSheetId="29" hidden="1">{#N/A,#N/A,FALSE,"단가표지"}</definedName>
    <definedName name="ㅜ후ㅗㅜㅗ" localSheetId="42" hidden="1">{#N/A,#N/A,FALSE,"단가표지"}</definedName>
    <definedName name="ㅜ후ㅗㅜㅗ" hidden="1">{#N/A,#N/A,FALSE,"단가표지"}</definedName>
    <definedName name="ㅝㅎㄹ촉ㅇ" localSheetId="38" hidden="1">{#N/A,#N/A,FALSE,"조골재"}</definedName>
    <definedName name="ㅝㅎㄹ촉ㅇ" localSheetId="14" hidden="1">{#N/A,#N/A,FALSE,"조골재"}</definedName>
    <definedName name="ㅝㅎㄹ촉ㅇ" localSheetId="4" hidden="1">{#N/A,#N/A,FALSE,"조골재"}</definedName>
    <definedName name="ㅝㅎㄹ촉ㅇ" localSheetId="13" hidden="1">{#N/A,#N/A,FALSE,"조골재"}</definedName>
    <definedName name="ㅝㅎㄹ촉ㅇ" localSheetId="28" hidden="1">{#N/A,#N/A,FALSE,"조골재"}</definedName>
    <definedName name="ㅝㅎㄹ촉ㅇ" localSheetId="34" hidden="1">{#N/A,#N/A,FALSE,"조골재"}</definedName>
    <definedName name="ㅝㅎㄹ촉ㅇ" localSheetId="35" hidden="1">{#N/A,#N/A,FALSE,"조골재"}</definedName>
    <definedName name="ㅝㅎㄹ촉ㅇ" localSheetId="25" hidden="1">{#N/A,#N/A,FALSE,"조골재"}</definedName>
    <definedName name="ㅝㅎㄹ촉ㅇ" localSheetId="41" hidden="1">{#N/A,#N/A,FALSE,"조골재"}</definedName>
    <definedName name="ㅝㅎㄹ촉ㅇ" localSheetId="26" hidden="1">{#N/A,#N/A,FALSE,"조골재"}</definedName>
    <definedName name="ㅝㅎㄹ촉ㅇ" localSheetId="45" hidden="1">{#N/A,#N/A,FALSE,"조골재"}</definedName>
    <definedName name="ㅝㅎㄹ촉ㅇ" localSheetId="50" hidden="1">{#N/A,#N/A,FALSE,"조골재"}</definedName>
    <definedName name="ㅝㅎㄹ촉ㅇ" localSheetId="29" hidden="1">{#N/A,#N/A,FALSE,"조골재"}</definedName>
    <definedName name="ㅝㅎㄹ촉ㅇ" localSheetId="42" hidden="1">{#N/A,#N/A,FALSE,"조골재"}</definedName>
    <definedName name="ㅝㅎㄹ촉ㅇ" hidden="1">{#N/A,#N/A,FALSE,"조골재"}</definedName>
    <definedName name="ㅠ" localSheetId="38">BlankMacro1</definedName>
    <definedName name="ㅠ" localSheetId="19">BlankMacro1</definedName>
    <definedName name="ㅠ" localSheetId="20">BlankMacro1</definedName>
    <definedName name="ㅠ" localSheetId="14">BlankMacro1</definedName>
    <definedName name="ㅠ" localSheetId="4">BlankMacro1</definedName>
    <definedName name="ㅠ" localSheetId="13">BlankMacro1</definedName>
    <definedName name="ㅠ" localSheetId="28">BlankMacro1</definedName>
    <definedName name="ㅠ" localSheetId="34">BlankMacro1</definedName>
    <definedName name="ㅠ" localSheetId="35">BlankMacro1</definedName>
    <definedName name="ㅠ" localSheetId="23">BlankMacro1</definedName>
    <definedName name="ㅠ" localSheetId="46">BlankMacro1</definedName>
    <definedName name="ㅠ" localSheetId="40">BlankMacro1</definedName>
    <definedName name="ㅠ" localSheetId="3">BlankMacro1</definedName>
    <definedName name="ㅠ" localSheetId="12">BlankMacro1</definedName>
    <definedName name="ㅠ" localSheetId="15">BlankMacro1</definedName>
    <definedName name="ㅠ" localSheetId="25">BlankMacro1</definedName>
    <definedName name="ㅠ" localSheetId="26">BlankMacro1</definedName>
    <definedName name="ㅠ" localSheetId="2">BlankMacro1</definedName>
    <definedName name="ㅠ" localSheetId="44">BlankMacro1</definedName>
    <definedName name="ㅠ" localSheetId="45">BlankMacro1</definedName>
    <definedName name="ㅠ" localSheetId="50">BlankMacro1</definedName>
    <definedName name="ㅠ" localSheetId="42">BlankMacro1</definedName>
    <definedName name="ㅠ">BlankMacro1</definedName>
    <definedName name="ㅠㄱ소슈" localSheetId="38" hidden="1">{#N/A,#N/A,FALSE,"골재소요량";#N/A,#N/A,FALSE,"골재소요량"}</definedName>
    <definedName name="ㅠㄱ소슈" localSheetId="14" hidden="1">{#N/A,#N/A,FALSE,"골재소요량";#N/A,#N/A,FALSE,"골재소요량"}</definedName>
    <definedName name="ㅠㄱ소슈" localSheetId="4" hidden="1">{#N/A,#N/A,FALSE,"골재소요량";#N/A,#N/A,FALSE,"골재소요량"}</definedName>
    <definedName name="ㅠㄱ소슈" localSheetId="13" hidden="1">{#N/A,#N/A,FALSE,"골재소요량";#N/A,#N/A,FALSE,"골재소요량"}</definedName>
    <definedName name="ㅠㄱ소슈" localSheetId="28" hidden="1">{#N/A,#N/A,FALSE,"골재소요량";#N/A,#N/A,FALSE,"골재소요량"}</definedName>
    <definedName name="ㅠㄱ소슈" localSheetId="34" hidden="1">{#N/A,#N/A,FALSE,"골재소요량";#N/A,#N/A,FALSE,"골재소요량"}</definedName>
    <definedName name="ㅠㄱ소슈" localSheetId="35" hidden="1">{#N/A,#N/A,FALSE,"골재소요량";#N/A,#N/A,FALSE,"골재소요량"}</definedName>
    <definedName name="ㅠㄱ소슈" localSheetId="25" hidden="1">{#N/A,#N/A,FALSE,"골재소요량";#N/A,#N/A,FALSE,"골재소요량"}</definedName>
    <definedName name="ㅠㄱ소슈" localSheetId="41" hidden="1">{#N/A,#N/A,FALSE,"골재소요량";#N/A,#N/A,FALSE,"골재소요량"}</definedName>
    <definedName name="ㅠㄱ소슈" localSheetId="26" hidden="1">{#N/A,#N/A,FALSE,"골재소요량";#N/A,#N/A,FALSE,"골재소요량"}</definedName>
    <definedName name="ㅠㄱ소슈" localSheetId="45" hidden="1">{#N/A,#N/A,FALSE,"골재소요량";#N/A,#N/A,FALSE,"골재소요량"}</definedName>
    <definedName name="ㅠㄱ소슈" localSheetId="50" hidden="1">{#N/A,#N/A,FALSE,"골재소요량";#N/A,#N/A,FALSE,"골재소요량"}</definedName>
    <definedName name="ㅠㄱ소슈" localSheetId="29" hidden="1">{#N/A,#N/A,FALSE,"골재소요량";#N/A,#N/A,FALSE,"골재소요량"}</definedName>
    <definedName name="ㅠㄱ소슈" localSheetId="42" hidden="1">{#N/A,#N/A,FALSE,"골재소요량";#N/A,#N/A,FALSE,"골재소요량"}</definedName>
    <definedName name="ㅠㄱ소슈" hidden="1">{#N/A,#N/A,FALSE,"골재소요량";#N/A,#N/A,FALSE,"골재소요량"}</definedName>
    <definedName name="ㅠ뮤ㅐ" localSheetId="14" hidden="1">#REF!</definedName>
    <definedName name="ㅠ뮤ㅐ" localSheetId="4" hidden="1">#REF!</definedName>
    <definedName name="ㅠ뮤ㅐ" localSheetId="13" hidden="1">#REF!</definedName>
    <definedName name="ㅠ뮤ㅐ" localSheetId="28" hidden="1">#REF!</definedName>
    <definedName name="ㅠ뮤ㅐ" localSheetId="34" hidden="1">#REF!</definedName>
    <definedName name="ㅠ뮤ㅐ" localSheetId="35" hidden="1">#REF!</definedName>
    <definedName name="ㅠ뮤ㅐ" localSheetId="46" hidden="1">#REF!</definedName>
    <definedName name="ㅠ뮤ㅐ" localSheetId="40" hidden="1">#REF!</definedName>
    <definedName name="ㅠ뮤ㅐ" localSheetId="25" hidden="1">#REF!</definedName>
    <definedName name="ㅠ뮤ㅐ" localSheetId="41" hidden="1">#REF!</definedName>
    <definedName name="ㅠ뮤ㅐ" localSheetId="26" hidden="1">#REF!</definedName>
    <definedName name="ㅠ뮤ㅐ" localSheetId="44" hidden="1">#REF!</definedName>
    <definedName name="ㅠ뮤ㅐ" localSheetId="45" hidden="1">#REF!</definedName>
    <definedName name="ㅠ뮤ㅐ" localSheetId="29" hidden="1">#REF!</definedName>
    <definedName name="ㅠ뮤ㅐ" localSheetId="42" hidden="1">#REF!</definedName>
    <definedName name="ㅠ뮤ㅐ" hidden="1">#REF!</definedName>
    <definedName name="ㅠㅅ롯고" localSheetId="38" hidden="1">{#N/A,#N/A,FALSE,"골재소요량";#N/A,#N/A,FALSE,"골재소요량"}</definedName>
    <definedName name="ㅠㅅ롯고" localSheetId="14" hidden="1">{#N/A,#N/A,FALSE,"골재소요량";#N/A,#N/A,FALSE,"골재소요량"}</definedName>
    <definedName name="ㅠㅅ롯고" localSheetId="4" hidden="1">{#N/A,#N/A,FALSE,"골재소요량";#N/A,#N/A,FALSE,"골재소요량"}</definedName>
    <definedName name="ㅠㅅ롯고" localSheetId="13" hidden="1">{#N/A,#N/A,FALSE,"골재소요량";#N/A,#N/A,FALSE,"골재소요량"}</definedName>
    <definedName name="ㅠㅅ롯고" localSheetId="28" hidden="1">{#N/A,#N/A,FALSE,"골재소요량";#N/A,#N/A,FALSE,"골재소요량"}</definedName>
    <definedName name="ㅠㅅ롯고" localSheetId="34" hidden="1">{#N/A,#N/A,FALSE,"골재소요량";#N/A,#N/A,FALSE,"골재소요량"}</definedName>
    <definedName name="ㅠㅅ롯고" localSheetId="35" hidden="1">{#N/A,#N/A,FALSE,"골재소요량";#N/A,#N/A,FALSE,"골재소요량"}</definedName>
    <definedName name="ㅠㅅ롯고" localSheetId="25" hidden="1">{#N/A,#N/A,FALSE,"골재소요량";#N/A,#N/A,FALSE,"골재소요량"}</definedName>
    <definedName name="ㅠㅅ롯고" localSheetId="41" hidden="1">{#N/A,#N/A,FALSE,"골재소요량";#N/A,#N/A,FALSE,"골재소요량"}</definedName>
    <definedName name="ㅠㅅ롯고" localSheetId="26" hidden="1">{#N/A,#N/A,FALSE,"골재소요량";#N/A,#N/A,FALSE,"골재소요량"}</definedName>
    <definedName name="ㅠㅅ롯고" localSheetId="45" hidden="1">{#N/A,#N/A,FALSE,"골재소요량";#N/A,#N/A,FALSE,"골재소요량"}</definedName>
    <definedName name="ㅠㅅ롯고" localSheetId="50" hidden="1">{#N/A,#N/A,FALSE,"골재소요량";#N/A,#N/A,FALSE,"골재소요량"}</definedName>
    <definedName name="ㅠㅅ롯고" localSheetId="29" hidden="1">{#N/A,#N/A,FALSE,"골재소요량";#N/A,#N/A,FALSE,"골재소요량"}</definedName>
    <definedName name="ㅠㅅ롯고" localSheetId="42" hidden="1">{#N/A,#N/A,FALSE,"골재소요량";#N/A,#N/A,FALSE,"골재소요량"}</definedName>
    <definedName name="ㅠㅅ롯고" hidden="1">{#N/A,#N/A,FALSE,"골재소요량";#N/A,#N/A,FALSE,"골재소요량"}</definedName>
    <definedName name="ㅠ숑ㄱ쇼ㅠㅠㅅ" localSheetId="38" hidden="1">{#N/A,#N/A,FALSE,"단가표지"}</definedName>
    <definedName name="ㅠ숑ㄱ쇼ㅠㅠㅅ" localSheetId="14" hidden="1">{#N/A,#N/A,FALSE,"단가표지"}</definedName>
    <definedName name="ㅠ숑ㄱ쇼ㅠㅠㅅ" localSheetId="4" hidden="1">{#N/A,#N/A,FALSE,"단가표지"}</definedName>
    <definedName name="ㅠ숑ㄱ쇼ㅠㅠㅅ" localSheetId="13" hidden="1">{#N/A,#N/A,FALSE,"단가표지"}</definedName>
    <definedName name="ㅠ숑ㄱ쇼ㅠㅠㅅ" localSheetId="28" hidden="1">{#N/A,#N/A,FALSE,"단가표지"}</definedName>
    <definedName name="ㅠ숑ㄱ쇼ㅠㅠㅅ" localSheetId="34" hidden="1">{#N/A,#N/A,FALSE,"단가표지"}</definedName>
    <definedName name="ㅠ숑ㄱ쇼ㅠㅠㅅ" localSheetId="35" hidden="1">{#N/A,#N/A,FALSE,"단가표지"}</definedName>
    <definedName name="ㅠ숑ㄱ쇼ㅠㅠㅅ" localSheetId="25" hidden="1">{#N/A,#N/A,FALSE,"단가표지"}</definedName>
    <definedName name="ㅠ숑ㄱ쇼ㅠㅠㅅ" localSheetId="41" hidden="1">{#N/A,#N/A,FALSE,"단가표지"}</definedName>
    <definedName name="ㅠ숑ㄱ쇼ㅠㅠㅅ" localSheetId="26" hidden="1">{#N/A,#N/A,FALSE,"단가표지"}</definedName>
    <definedName name="ㅠ숑ㄱ쇼ㅠㅠㅅ" localSheetId="45" hidden="1">{#N/A,#N/A,FALSE,"단가표지"}</definedName>
    <definedName name="ㅠ숑ㄱ쇼ㅠㅠㅅ" localSheetId="50" hidden="1">{#N/A,#N/A,FALSE,"단가표지"}</definedName>
    <definedName name="ㅠ숑ㄱ쇼ㅠㅠㅅ" localSheetId="29" hidden="1">{#N/A,#N/A,FALSE,"단가표지"}</definedName>
    <definedName name="ㅠ숑ㄱ쇼ㅠㅠㅅ" localSheetId="42" hidden="1">{#N/A,#N/A,FALSE,"단가표지"}</definedName>
    <definedName name="ㅠ숑ㄱ쇼ㅠㅠㅅ" hidden="1">{#N/A,#N/A,FALSE,"단가표지"}</definedName>
    <definedName name="ㅠㅠ" localSheetId="38" hidden="1">{#N/A,#N/A,FALSE,"포장단가"}</definedName>
    <definedName name="ㅠㅠ" localSheetId="14" hidden="1">{#N/A,#N/A,FALSE,"포장단가"}</definedName>
    <definedName name="ㅠㅠ" localSheetId="4" hidden="1">{#N/A,#N/A,FALSE,"포장단가"}</definedName>
    <definedName name="ㅠㅠ" localSheetId="13" hidden="1">{#N/A,#N/A,FALSE,"포장단가"}</definedName>
    <definedName name="ㅠㅠ" localSheetId="28" hidden="1">{#N/A,#N/A,FALSE,"포장단가"}</definedName>
    <definedName name="ㅠㅠ" localSheetId="34" hidden="1">{#N/A,#N/A,FALSE,"포장단가"}</definedName>
    <definedName name="ㅠㅠ" localSheetId="35" hidden="1">{#N/A,#N/A,FALSE,"포장단가"}</definedName>
    <definedName name="ㅠㅠ" localSheetId="25" hidden="1">{#N/A,#N/A,FALSE,"포장단가"}</definedName>
    <definedName name="ㅠㅠ" localSheetId="41" hidden="1">{#N/A,#N/A,FALSE,"포장단가"}</definedName>
    <definedName name="ㅠㅠ" localSheetId="26" hidden="1">{#N/A,#N/A,FALSE,"포장단가"}</definedName>
    <definedName name="ㅠㅠ" localSheetId="45" hidden="1">{#N/A,#N/A,FALSE,"포장단가"}</definedName>
    <definedName name="ㅠㅠ" localSheetId="50" hidden="1">{#N/A,#N/A,FALSE,"포장단가"}</definedName>
    <definedName name="ㅠㅠ" localSheetId="29" hidden="1">{#N/A,#N/A,FALSE,"포장단가"}</definedName>
    <definedName name="ㅠㅠ" localSheetId="42" hidden="1">{#N/A,#N/A,FALSE,"포장단가"}</definedName>
    <definedName name="ㅠㅠ" hidden="1">{#N/A,#N/A,FALSE,"포장단가"}</definedName>
    <definedName name="ㅠㅠㅠㅠ" localSheetId="38" hidden="1">{#N/A,#N/A,FALSE,"운반시간"}</definedName>
    <definedName name="ㅠㅠㅠㅠ" localSheetId="14" hidden="1">{#N/A,#N/A,FALSE,"운반시간"}</definedName>
    <definedName name="ㅠㅠㅠㅠ" localSheetId="4" hidden="1">{#N/A,#N/A,FALSE,"운반시간"}</definedName>
    <definedName name="ㅠㅠㅠㅠ" localSheetId="13" hidden="1">{#N/A,#N/A,FALSE,"운반시간"}</definedName>
    <definedName name="ㅠㅠㅠㅠ" localSheetId="28" hidden="1">{#N/A,#N/A,FALSE,"운반시간"}</definedName>
    <definedName name="ㅠㅠㅠㅠ" localSheetId="34" hidden="1">{#N/A,#N/A,FALSE,"운반시간"}</definedName>
    <definedName name="ㅠㅠㅠㅠ" localSheetId="35" hidden="1">{#N/A,#N/A,FALSE,"운반시간"}</definedName>
    <definedName name="ㅠㅠㅠㅠ" localSheetId="25" hidden="1">{#N/A,#N/A,FALSE,"운반시간"}</definedName>
    <definedName name="ㅠㅠㅠㅠ" localSheetId="41" hidden="1">{#N/A,#N/A,FALSE,"운반시간"}</definedName>
    <definedName name="ㅠㅠㅠㅠ" localSheetId="26" hidden="1">{#N/A,#N/A,FALSE,"운반시간"}</definedName>
    <definedName name="ㅠㅠㅠㅠ" localSheetId="45" hidden="1">{#N/A,#N/A,FALSE,"운반시간"}</definedName>
    <definedName name="ㅠㅠㅠㅠ" localSheetId="50" hidden="1">{#N/A,#N/A,FALSE,"운반시간"}</definedName>
    <definedName name="ㅠㅠㅠㅠ" localSheetId="29" hidden="1">{#N/A,#N/A,FALSE,"운반시간"}</definedName>
    <definedName name="ㅠㅠㅠㅠ" localSheetId="42" hidden="1">{#N/A,#N/A,FALSE,"운반시간"}</definedName>
    <definedName name="ㅠㅠㅠㅠ" hidden="1">{#N/A,#N/A,FALSE,"운반시간"}</definedName>
    <definedName name="ㅡ79" localSheetId="38">[102]일위대가!#REF!</definedName>
    <definedName name="ㅡ79" localSheetId="4">[102]일위대가!#REF!</definedName>
    <definedName name="ㅡ79" localSheetId="13">[102]일위대가!#REF!</definedName>
    <definedName name="ㅡ79" localSheetId="35">[102]일위대가!#REF!</definedName>
    <definedName name="ㅡ79" localSheetId="40">[102]일위대가!#REF!</definedName>
    <definedName name="ㅡ79" localSheetId="25">[170]일위대가!#REF!</definedName>
    <definedName name="ㅡ79" localSheetId="26">[171]일위대가!#REF!</definedName>
    <definedName name="ㅡ79" localSheetId="2">[170]일위대가!#REF!</definedName>
    <definedName name="ㅡ79">[102]일위대가!#REF!</definedName>
    <definedName name="ㅡㅗㅓㅓㅡㅗㅗㅓㅓㅗ" localSheetId="38" hidden="1">{#N/A,#N/A,FALSE,"운반시간"}</definedName>
    <definedName name="ㅡㅗㅓㅓㅡㅗㅗㅓㅓㅗ" localSheetId="14" hidden="1">{#N/A,#N/A,FALSE,"운반시간"}</definedName>
    <definedName name="ㅡㅗㅓㅓㅡㅗㅗㅓㅓㅗ" localSheetId="4" hidden="1">{#N/A,#N/A,FALSE,"운반시간"}</definedName>
    <definedName name="ㅡㅗㅓㅓㅡㅗㅗㅓㅓㅗ" localSheetId="13" hidden="1">{#N/A,#N/A,FALSE,"운반시간"}</definedName>
    <definedName name="ㅡㅗㅓㅓㅡㅗㅗㅓㅓㅗ" localSheetId="28" hidden="1">{#N/A,#N/A,FALSE,"운반시간"}</definedName>
    <definedName name="ㅡㅗㅓㅓㅡㅗㅗㅓㅓㅗ" localSheetId="34" hidden="1">{#N/A,#N/A,FALSE,"운반시간"}</definedName>
    <definedName name="ㅡㅗㅓㅓㅡㅗㅗㅓㅓㅗ" localSheetId="35" hidden="1">{#N/A,#N/A,FALSE,"운반시간"}</definedName>
    <definedName name="ㅡㅗㅓㅓㅡㅗㅗㅓㅓㅗ" localSheetId="25" hidden="1">{#N/A,#N/A,FALSE,"운반시간"}</definedName>
    <definedName name="ㅡㅗㅓㅓㅡㅗㅗㅓㅓㅗ" localSheetId="41" hidden="1">{#N/A,#N/A,FALSE,"운반시간"}</definedName>
    <definedName name="ㅡㅗㅓㅓㅡㅗㅗㅓㅓㅗ" localSheetId="26" hidden="1">{#N/A,#N/A,FALSE,"운반시간"}</definedName>
    <definedName name="ㅡㅗㅓㅓㅡㅗㅗㅓㅓㅗ" localSheetId="45" hidden="1">{#N/A,#N/A,FALSE,"운반시간"}</definedName>
    <definedName name="ㅡㅗㅓㅓㅡㅗㅗㅓㅓㅗ" localSheetId="50" hidden="1">{#N/A,#N/A,FALSE,"운반시간"}</definedName>
    <definedName name="ㅡㅗㅓㅓㅡㅗㅗㅓㅓㅗ" localSheetId="29" hidden="1">{#N/A,#N/A,FALSE,"운반시간"}</definedName>
    <definedName name="ㅡㅗㅓㅓㅡㅗㅗㅓㅓㅗ" localSheetId="42" hidden="1">{#N/A,#N/A,FALSE,"운반시간"}</definedName>
    <definedName name="ㅡㅗㅓㅓㅡㅗㅗㅓㅓㅗ" hidden="1">{#N/A,#N/A,FALSE,"운반시간"}</definedName>
    <definedName name="ㅡㅡ" localSheetId="38" hidden="1">{#N/A,#N/A,FALSE,"표지목차"}</definedName>
    <definedName name="ㅡㅡ" localSheetId="14" hidden="1">{#N/A,#N/A,FALSE,"표지목차"}</definedName>
    <definedName name="ㅡㅡ" localSheetId="4" hidden="1">{#N/A,#N/A,FALSE,"표지목차"}</definedName>
    <definedName name="ㅡㅡ" localSheetId="13" hidden="1">{#N/A,#N/A,FALSE,"표지목차"}</definedName>
    <definedName name="ㅡㅡ" localSheetId="28" hidden="1">{#N/A,#N/A,FALSE,"표지목차"}</definedName>
    <definedName name="ㅡㅡ" localSheetId="34" hidden="1">{#N/A,#N/A,FALSE,"표지목차"}</definedName>
    <definedName name="ㅡㅡ" localSheetId="35" hidden="1">{#N/A,#N/A,FALSE,"표지목차"}</definedName>
    <definedName name="ㅡㅡ" localSheetId="25" hidden="1">{#N/A,#N/A,FALSE,"표지목차"}</definedName>
    <definedName name="ㅡㅡ" localSheetId="41" hidden="1">{#N/A,#N/A,FALSE,"표지목차"}</definedName>
    <definedName name="ㅡㅡ" localSheetId="26" hidden="1">{#N/A,#N/A,FALSE,"표지목차"}</definedName>
    <definedName name="ㅡㅡ" localSheetId="45" hidden="1">{#N/A,#N/A,FALSE,"표지목차"}</definedName>
    <definedName name="ㅡㅡ" localSheetId="50" hidden="1">{#N/A,#N/A,FALSE,"표지목차"}</definedName>
    <definedName name="ㅡㅡ" localSheetId="29" hidden="1">{#N/A,#N/A,FALSE,"표지목차"}</definedName>
    <definedName name="ㅡㅡ" localSheetId="42" hidden="1">{#N/A,#N/A,FALSE,"표지목차"}</definedName>
    <definedName name="ㅡㅡ" hidden="1">{#N/A,#N/A,FALSE,"표지목차"}</definedName>
    <definedName name="ㅡㅡM" localSheetId="14">#REF!</definedName>
    <definedName name="ㅡㅡM" localSheetId="4">#REF!</definedName>
    <definedName name="ㅡㅡM" localSheetId="13">#REF!</definedName>
    <definedName name="ㅡㅡM" localSheetId="34">#REF!</definedName>
    <definedName name="ㅡㅡM" localSheetId="35">#REF!</definedName>
    <definedName name="ㅡㅡM" localSheetId="46">#REF!</definedName>
    <definedName name="ㅡㅡM" localSheetId="40">#REF!</definedName>
    <definedName name="ㅡㅡM" localSheetId="25">#REF!</definedName>
    <definedName name="ㅡㅡM" localSheetId="26">#REF!</definedName>
    <definedName name="ㅡㅡM" localSheetId="44">#REF!</definedName>
    <definedName name="ㅡㅡM" localSheetId="50">#REF!</definedName>
    <definedName name="ㅡㅡM" localSheetId="43">#REF!</definedName>
    <definedName name="ㅡㅡM" localSheetId="42">#REF!</definedName>
    <definedName name="ㅡㅡM">#REF!</definedName>
    <definedName name="ㅡㅡㅡ" localSheetId="38" hidden="1">{#N/A,#N/A,FALSE,"골재소요량";#N/A,#N/A,FALSE,"골재소요량"}</definedName>
    <definedName name="ㅡㅡㅡ" localSheetId="14" hidden="1">{#N/A,#N/A,FALSE,"골재소요량";#N/A,#N/A,FALSE,"골재소요량"}</definedName>
    <definedName name="ㅡㅡㅡ" localSheetId="4" hidden="1">{#N/A,#N/A,FALSE,"골재소요량";#N/A,#N/A,FALSE,"골재소요량"}</definedName>
    <definedName name="ㅡㅡㅡ" localSheetId="13" hidden="1">{#N/A,#N/A,FALSE,"골재소요량";#N/A,#N/A,FALSE,"골재소요량"}</definedName>
    <definedName name="ㅡㅡㅡ" localSheetId="28" hidden="1">{#N/A,#N/A,FALSE,"골재소요량";#N/A,#N/A,FALSE,"골재소요량"}</definedName>
    <definedName name="ㅡㅡㅡ" localSheetId="34" hidden="1">{#N/A,#N/A,FALSE,"골재소요량";#N/A,#N/A,FALSE,"골재소요량"}</definedName>
    <definedName name="ㅡㅡㅡ" localSheetId="35" hidden="1">{#N/A,#N/A,FALSE,"골재소요량";#N/A,#N/A,FALSE,"골재소요량"}</definedName>
    <definedName name="ㅡㅡㅡ" localSheetId="25" hidden="1">{#N/A,#N/A,FALSE,"골재소요량";#N/A,#N/A,FALSE,"골재소요량"}</definedName>
    <definedName name="ㅡㅡㅡ" localSheetId="41" hidden="1">{#N/A,#N/A,FALSE,"골재소요량";#N/A,#N/A,FALSE,"골재소요량"}</definedName>
    <definedName name="ㅡㅡㅡ" localSheetId="26" hidden="1">{#N/A,#N/A,FALSE,"골재소요량";#N/A,#N/A,FALSE,"골재소요량"}</definedName>
    <definedName name="ㅡㅡㅡ" localSheetId="45" hidden="1">{#N/A,#N/A,FALSE,"골재소요량";#N/A,#N/A,FALSE,"골재소요량"}</definedName>
    <definedName name="ㅡㅡㅡ" localSheetId="50" hidden="1">{#N/A,#N/A,FALSE,"골재소요량";#N/A,#N/A,FALSE,"골재소요량"}</definedName>
    <definedName name="ㅡㅡㅡ" localSheetId="29" hidden="1">{#N/A,#N/A,FALSE,"골재소요량";#N/A,#N/A,FALSE,"골재소요량"}</definedName>
    <definedName name="ㅡㅡㅡ" localSheetId="42" hidden="1">{#N/A,#N/A,FALSE,"골재소요량";#N/A,#N/A,FALSE,"골재소요량"}</definedName>
    <definedName name="ㅡㅡㅡ" hidden="1">{#N/A,#N/A,FALSE,"골재소요량";#N/A,#N/A,FALSE,"골재소요량"}</definedName>
    <definedName name="ㅡㅡㅡㅡㅡ" localSheetId="38" hidden="1">{#N/A,#N/A,FALSE,"운반시간"}</definedName>
    <definedName name="ㅡㅡㅡㅡㅡ" localSheetId="14" hidden="1">{#N/A,#N/A,FALSE,"운반시간"}</definedName>
    <definedName name="ㅡㅡㅡㅡㅡ" localSheetId="4" hidden="1">{#N/A,#N/A,FALSE,"운반시간"}</definedName>
    <definedName name="ㅡㅡㅡㅡㅡ" localSheetId="13" hidden="1">{#N/A,#N/A,FALSE,"운반시간"}</definedName>
    <definedName name="ㅡㅡㅡㅡㅡ" localSheetId="28" hidden="1">{#N/A,#N/A,FALSE,"운반시간"}</definedName>
    <definedName name="ㅡㅡㅡㅡㅡ" localSheetId="34" hidden="1">{#N/A,#N/A,FALSE,"운반시간"}</definedName>
    <definedName name="ㅡㅡㅡㅡㅡ" localSheetId="35" hidden="1">{#N/A,#N/A,FALSE,"운반시간"}</definedName>
    <definedName name="ㅡㅡㅡㅡㅡ" localSheetId="25" hidden="1">{#N/A,#N/A,FALSE,"운반시간"}</definedName>
    <definedName name="ㅡㅡㅡㅡㅡ" localSheetId="41" hidden="1">{#N/A,#N/A,FALSE,"운반시간"}</definedName>
    <definedName name="ㅡㅡㅡㅡㅡ" localSheetId="26" hidden="1">{#N/A,#N/A,FALSE,"운반시간"}</definedName>
    <definedName name="ㅡㅡㅡㅡㅡ" localSheetId="45" hidden="1">{#N/A,#N/A,FALSE,"운반시간"}</definedName>
    <definedName name="ㅡㅡㅡㅡㅡ" localSheetId="50" hidden="1">{#N/A,#N/A,FALSE,"운반시간"}</definedName>
    <definedName name="ㅡㅡㅡㅡㅡ" localSheetId="29" hidden="1">{#N/A,#N/A,FALSE,"운반시간"}</definedName>
    <definedName name="ㅡㅡㅡㅡㅡ" localSheetId="42" hidden="1">{#N/A,#N/A,FALSE,"운반시간"}</definedName>
    <definedName name="ㅡㅡㅡㅡㅡ" hidden="1">{#N/A,#N/A,FALSE,"운반시간"}</definedName>
    <definedName name="ㅣ" localSheetId="14">#REF!</definedName>
    <definedName name="ㅣ" localSheetId="4">#REF!</definedName>
    <definedName name="ㅣ" localSheetId="13">#REF!</definedName>
    <definedName name="ㅣ" localSheetId="35">#REF!</definedName>
    <definedName name="ㅣ" localSheetId="46">#REF!</definedName>
    <definedName name="ㅣ" localSheetId="40">#REF!</definedName>
    <definedName name="ㅣ" localSheetId="3">#REF!</definedName>
    <definedName name="ㅣ" localSheetId="12">#REF!</definedName>
    <definedName name="ㅣ" localSheetId="15">#REF!</definedName>
    <definedName name="ㅣ" localSheetId="25">#REF!</definedName>
    <definedName name="ㅣ" localSheetId="26">#REF!</definedName>
    <definedName name="ㅣ" localSheetId="44">#REF!</definedName>
    <definedName name="ㅣ" localSheetId="50">#REF!</definedName>
    <definedName name="ㅣ" localSheetId="43">#REF!</definedName>
    <definedName name="ㅣ" localSheetId="42">#REF!</definedName>
    <definedName name="ㅣ">#REF!</definedName>
    <definedName name="ㅣㅇ라ㅓㅣ" localSheetId="38">BlankMacro1</definedName>
    <definedName name="ㅣㅇ라ㅓㅣ" localSheetId="19">BlankMacro1</definedName>
    <definedName name="ㅣㅇ라ㅓㅣ" localSheetId="20">BlankMacro1</definedName>
    <definedName name="ㅣㅇ라ㅓㅣ" localSheetId="14">BlankMacro1</definedName>
    <definedName name="ㅣㅇ라ㅓㅣ" localSheetId="4">BlankMacro1</definedName>
    <definedName name="ㅣㅇ라ㅓㅣ" localSheetId="13">BlankMacro1</definedName>
    <definedName name="ㅣㅇ라ㅓㅣ" localSheetId="28">BlankMacro1</definedName>
    <definedName name="ㅣㅇ라ㅓㅣ" localSheetId="34">BlankMacro1</definedName>
    <definedName name="ㅣㅇ라ㅓㅣ" localSheetId="35">BlankMacro1</definedName>
    <definedName name="ㅣㅇ라ㅓㅣ" localSheetId="23">BlankMacro1</definedName>
    <definedName name="ㅣㅇ라ㅓㅣ" localSheetId="46">BlankMacro1</definedName>
    <definedName name="ㅣㅇ라ㅓㅣ" localSheetId="40">BlankMacro1</definedName>
    <definedName name="ㅣㅇ라ㅓㅣ" localSheetId="3">BlankMacro1</definedName>
    <definedName name="ㅣㅇ라ㅓㅣ" localSheetId="12">BlankMacro1</definedName>
    <definedName name="ㅣㅇ라ㅓㅣ" localSheetId="15">BlankMacro1</definedName>
    <definedName name="ㅣㅇ라ㅓㅣ" localSheetId="25">BlankMacro1</definedName>
    <definedName name="ㅣㅇ라ㅓㅣ" localSheetId="26">BlankMacro1</definedName>
    <definedName name="ㅣㅇ라ㅓㅣ" localSheetId="2">BlankMacro1</definedName>
    <definedName name="ㅣㅇ라ㅓㅣ" localSheetId="44">BlankMacro1</definedName>
    <definedName name="ㅣㅇ라ㅓㅣ" localSheetId="45">BlankMacro1</definedName>
    <definedName name="ㅣㅇ라ㅓㅣ" localSheetId="50">BlankMacro1</definedName>
    <definedName name="ㅣㅇ라ㅓㅣ" localSheetId="42">BlankMacro1</definedName>
    <definedName name="ㅣㅇ라ㅓㅣ">BlankMacro1</definedName>
    <definedName name="ㅣㅏ어ㅏ리" localSheetId="38">BlankMacro1</definedName>
    <definedName name="ㅣㅏ어ㅏ리" localSheetId="19">BlankMacro1</definedName>
    <definedName name="ㅣㅏ어ㅏ리" localSheetId="20">BlankMacro1</definedName>
    <definedName name="ㅣㅏ어ㅏ리" localSheetId="14">BlankMacro1</definedName>
    <definedName name="ㅣㅏ어ㅏ리" localSheetId="4">BlankMacro1</definedName>
    <definedName name="ㅣㅏ어ㅏ리" localSheetId="13">BlankMacro1</definedName>
    <definedName name="ㅣㅏ어ㅏ리" localSheetId="28">BlankMacro1</definedName>
    <definedName name="ㅣㅏ어ㅏ리" localSheetId="34">BlankMacro1</definedName>
    <definedName name="ㅣㅏ어ㅏ리" localSheetId="35">BlankMacro1</definedName>
    <definedName name="ㅣㅏ어ㅏ리" localSheetId="23">BlankMacro1</definedName>
    <definedName name="ㅣㅏ어ㅏ리" localSheetId="46">BlankMacro1</definedName>
    <definedName name="ㅣㅏ어ㅏ리" localSheetId="40">BlankMacro1</definedName>
    <definedName name="ㅣㅏ어ㅏ리" localSheetId="3">BlankMacro1</definedName>
    <definedName name="ㅣㅏ어ㅏ리" localSheetId="12">BlankMacro1</definedName>
    <definedName name="ㅣㅏ어ㅏ리" localSheetId="15">BlankMacro1</definedName>
    <definedName name="ㅣㅏ어ㅏ리" localSheetId="25">BlankMacro1</definedName>
    <definedName name="ㅣㅏ어ㅏ리" localSheetId="26">BlankMacro1</definedName>
    <definedName name="ㅣㅏ어ㅏ리" localSheetId="2">BlankMacro1</definedName>
    <definedName name="ㅣㅏ어ㅏ리" localSheetId="44">BlankMacro1</definedName>
    <definedName name="ㅣㅏ어ㅏ리" localSheetId="45">BlankMacro1</definedName>
    <definedName name="ㅣㅏ어ㅏ리" localSheetId="50">BlankMacro1</definedName>
    <definedName name="ㅣㅏ어ㅏ리" localSheetId="42">BlankMacro1</definedName>
    <definedName name="ㅣㅏ어ㅏ리">BlankMacro1</definedName>
    <definedName name="ㅣㅓㅘㅣ" localSheetId="14" hidden="1">#REF!</definedName>
    <definedName name="ㅣㅓㅘㅣ" localSheetId="4" hidden="1">#REF!</definedName>
    <definedName name="ㅣㅓㅘㅣ" localSheetId="13" hidden="1">#REF!</definedName>
    <definedName name="ㅣㅓㅘㅣ" localSheetId="28" hidden="1">#REF!</definedName>
    <definedName name="ㅣㅓㅘㅣ" localSheetId="34" hidden="1">#REF!</definedName>
    <definedName name="ㅣㅓㅘㅣ" localSheetId="35" hidden="1">#REF!</definedName>
    <definedName name="ㅣㅓㅘㅣ" localSheetId="46" hidden="1">#REF!</definedName>
    <definedName name="ㅣㅓㅘㅣ" localSheetId="40" hidden="1">#REF!</definedName>
    <definedName name="ㅣㅓㅘㅣ" localSheetId="25" hidden="1">#REF!</definedName>
    <definedName name="ㅣㅓㅘㅣ" localSheetId="41" hidden="1">#REF!</definedName>
    <definedName name="ㅣㅓㅘㅣ" localSheetId="26" hidden="1">#REF!</definedName>
    <definedName name="ㅣㅓㅘㅣ" localSheetId="44" hidden="1">#REF!</definedName>
    <definedName name="ㅣㅓㅘㅣ" localSheetId="45" hidden="1">#REF!</definedName>
    <definedName name="ㅣㅓㅘㅣ" localSheetId="29" hidden="1">#REF!</definedName>
    <definedName name="ㅣㅓㅘㅣ" localSheetId="42" hidden="1">#REF!</definedName>
    <definedName name="ㅣㅓㅘㅣ" hidden="1">#REF!</definedName>
    <definedName name="ㅣㅣㅣ" localSheetId="38" hidden="1">{#N/A,#N/A,FALSE,"조골재"}</definedName>
    <definedName name="ㅣㅣㅣ" localSheetId="14" hidden="1">{#N/A,#N/A,FALSE,"조골재"}</definedName>
    <definedName name="ㅣㅣㅣ" localSheetId="4" hidden="1">{#N/A,#N/A,FALSE,"조골재"}</definedName>
    <definedName name="ㅣㅣㅣ" localSheetId="13" hidden="1">{#N/A,#N/A,FALSE,"조골재"}</definedName>
    <definedName name="ㅣㅣㅣ" localSheetId="28" hidden="1">{#N/A,#N/A,FALSE,"조골재"}</definedName>
    <definedName name="ㅣㅣㅣ" localSheetId="34" hidden="1">{#N/A,#N/A,FALSE,"조골재"}</definedName>
    <definedName name="ㅣㅣㅣ" localSheetId="35" hidden="1">{#N/A,#N/A,FALSE,"조골재"}</definedName>
    <definedName name="ㅣㅣㅣ" localSheetId="25" hidden="1">{#N/A,#N/A,FALSE,"조골재"}</definedName>
    <definedName name="ㅣㅣㅣ" localSheetId="41" hidden="1">{#N/A,#N/A,FALSE,"조골재"}</definedName>
    <definedName name="ㅣㅣㅣ" localSheetId="26" hidden="1">{#N/A,#N/A,FALSE,"조골재"}</definedName>
    <definedName name="ㅣㅣㅣ" localSheetId="45" hidden="1">{#N/A,#N/A,FALSE,"조골재"}</definedName>
    <definedName name="ㅣㅣㅣ" localSheetId="50" hidden="1">{#N/A,#N/A,FALSE,"조골재"}</definedName>
    <definedName name="ㅣㅣㅣ" localSheetId="29" hidden="1">{#N/A,#N/A,FALSE,"조골재"}</definedName>
    <definedName name="ㅣㅣㅣ" localSheetId="42" hidden="1">{#N/A,#N/A,FALSE,"조골재"}</definedName>
    <definedName name="ㅣㅣㅣ" hidden="1">{#N/A,#N/A,FALSE,"조골재"}</definedName>
  </definedNames>
  <calcPr calcId="162913"/>
</workbook>
</file>

<file path=xl/calcChain.xml><?xml version="1.0" encoding="utf-8"?>
<calcChain xmlns="http://schemas.openxmlformats.org/spreadsheetml/2006/main">
  <c r="E10" i="114" l="1"/>
  <c r="Y14" i="116" l="1"/>
  <c r="B2" i="116" l="1"/>
  <c r="G9" i="116"/>
  <c r="M9" i="116" s="1"/>
  <c r="P14" i="116"/>
  <c r="P17" i="116"/>
  <c r="J19" i="116"/>
  <c r="J21" i="116"/>
  <c r="G34" i="116" s="1"/>
  <c r="E27" i="116"/>
  <c r="Q27" i="116" s="1"/>
  <c r="G27" i="116"/>
  <c r="G28" i="116"/>
  <c r="D29" i="116"/>
  <c r="G29" i="116"/>
  <c r="G30" i="116"/>
  <c r="I33" i="116"/>
  <c r="K34" i="116"/>
  <c r="J9" i="116" l="1"/>
  <c r="E34" i="116" s="1"/>
  <c r="Q34" i="116" s="1"/>
  <c r="Q35" i="116" s="1"/>
  <c r="E33" i="116"/>
  <c r="Q33" i="116" s="1"/>
  <c r="E28" i="116"/>
  <c r="Q28" i="116" s="1"/>
  <c r="E29" i="116" s="1"/>
  <c r="Q29" i="116" s="1"/>
  <c r="E32" i="116" l="1"/>
  <c r="Q32" i="116" s="1"/>
  <c r="E30" i="116"/>
  <c r="E31" i="116" l="1"/>
  <c r="Q31" i="116" s="1"/>
  <c r="Q30" i="116"/>
  <c r="L28" i="115" l="1"/>
  <c r="N28" i="115" s="1"/>
  <c r="U28" i="115" s="1"/>
  <c r="J26" i="115"/>
  <c r="H26" i="115"/>
  <c r="K24" i="115"/>
  <c r="J23" i="115"/>
  <c r="J22" i="115"/>
  <c r="H22" i="115"/>
  <c r="T21" i="115"/>
  <c r="M20" i="115"/>
  <c r="H20" i="115"/>
  <c r="H24" i="115" s="1"/>
  <c r="U24" i="115" s="1"/>
  <c r="J16" i="115"/>
  <c r="H27" i="115" s="1"/>
  <c r="U27" i="115" s="1"/>
  <c r="E10" i="115"/>
  <c r="N26" i="115" s="1"/>
  <c r="U26" i="115" s="1"/>
  <c r="C5" i="115"/>
  <c r="J1" i="115" s="1"/>
  <c r="L27" i="114"/>
  <c r="J25" i="114"/>
  <c r="H25" i="114"/>
  <c r="K24" i="114"/>
  <c r="J23" i="114"/>
  <c r="J22" i="114"/>
  <c r="T21" i="114"/>
  <c r="M20" i="114"/>
  <c r="H20" i="114"/>
  <c r="H24" i="114" s="1"/>
  <c r="U24" i="114" s="1"/>
  <c r="J16" i="114"/>
  <c r="H26" i="114" s="1"/>
  <c r="U26" i="114" s="1"/>
  <c r="N25" i="114"/>
  <c r="U25" i="114" l="1"/>
  <c r="U20" i="114"/>
  <c r="H21" i="114" s="1"/>
  <c r="H23" i="114"/>
  <c r="U23" i="114" s="1"/>
  <c r="N22" i="114"/>
  <c r="U21" i="114"/>
  <c r="N27" i="114"/>
  <c r="U27" i="114" s="1"/>
  <c r="U28" i="114" s="1"/>
  <c r="U20" i="115"/>
  <c r="U21" i="115" s="1"/>
  <c r="C5" i="114"/>
  <c r="J1" i="114" s="1"/>
  <c r="H22" i="114"/>
  <c r="U29" i="115"/>
  <c r="F28" i="113"/>
  <c r="V28" i="113" s="1"/>
  <c r="V27" i="113"/>
  <c r="H23" i="113"/>
  <c r="V21" i="113"/>
  <c r="F24" i="113" s="1"/>
  <c r="V24" i="113" s="1"/>
  <c r="U22" i="114" l="1"/>
  <c r="N22" i="115"/>
  <c r="U22" i="115" s="1"/>
  <c r="H23" i="115"/>
  <c r="U23" i="115" s="1"/>
  <c r="H21" i="115"/>
  <c r="F25" i="113"/>
  <c r="V25" i="113" s="1"/>
  <c r="F26" i="113"/>
  <c r="V26" i="113" s="1"/>
  <c r="F23" i="113"/>
  <c r="V23" i="113" s="1"/>
  <c r="L30" i="112" l="1"/>
  <c r="M28" i="112"/>
  <c r="J26" i="112"/>
  <c r="H25" i="112"/>
  <c r="K24" i="112"/>
  <c r="J23" i="112"/>
  <c r="T21" i="112"/>
  <c r="J16" i="112"/>
  <c r="H22" i="112" s="1"/>
  <c r="G9" i="112"/>
  <c r="H20" i="112" s="1"/>
  <c r="J1" i="112"/>
  <c r="L30" i="111"/>
  <c r="M28" i="111"/>
  <c r="J26" i="111"/>
  <c r="N25" i="111"/>
  <c r="H25" i="111"/>
  <c r="K24" i="111"/>
  <c r="J23" i="111"/>
  <c r="T21" i="111"/>
  <c r="J16" i="111"/>
  <c r="G9" i="111"/>
  <c r="H20" i="111" s="1"/>
  <c r="J1" i="111"/>
  <c r="L30" i="110"/>
  <c r="N30" i="110" s="1"/>
  <c r="U30" i="110" s="1"/>
  <c r="M28" i="110"/>
  <c r="J26" i="110"/>
  <c r="H25" i="110"/>
  <c r="K24" i="110"/>
  <c r="J23" i="110"/>
  <c r="T21" i="110"/>
  <c r="J16" i="110"/>
  <c r="H22" i="110" s="1"/>
  <c r="G9" i="110"/>
  <c r="H20" i="110" s="1"/>
  <c r="H24" i="110" s="1"/>
  <c r="U24" i="110" s="1"/>
  <c r="J1" i="110"/>
  <c r="N25" i="112" l="1"/>
  <c r="N25" i="110"/>
  <c r="L16" i="110"/>
  <c r="U20" i="112"/>
  <c r="H24" i="112"/>
  <c r="U24" i="112" s="1"/>
  <c r="N30" i="112"/>
  <c r="U30" i="112" s="1"/>
  <c r="L16" i="112"/>
  <c r="H24" i="111"/>
  <c r="U24" i="111" s="1"/>
  <c r="U20" i="111"/>
  <c r="H22" i="111"/>
  <c r="H29" i="110"/>
  <c r="U29" i="110" s="1"/>
  <c r="U31" i="110" s="1"/>
  <c r="N30" i="111"/>
  <c r="U30" i="111" s="1"/>
  <c r="U20" i="110"/>
  <c r="L16" i="111"/>
  <c r="J22" i="111" s="1"/>
  <c r="J25" i="110" l="1"/>
  <c r="U25" i="110" s="1"/>
  <c r="J22" i="110"/>
  <c r="J25" i="112"/>
  <c r="U25" i="112" s="1"/>
  <c r="H29" i="112"/>
  <c r="U29" i="112" s="1"/>
  <c r="U31" i="112" s="1"/>
  <c r="J22" i="112"/>
  <c r="N22" i="112"/>
  <c r="H21" i="112"/>
  <c r="H23" i="112"/>
  <c r="U21" i="112"/>
  <c r="J25" i="111"/>
  <c r="U25" i="111" s="1"/>
  <c r="H29" i="111"/>
  <c r="U29" i="111" s="1"/>
  <c r="U31" i="111" s="1"/>
  <c r="H23" i="110"/>
  <c r="U21" i="110"/>
  <c r="H21" i="110"/>
  <c r="N22" i="110"/>
  <c r="N22" i="111"/>
  <c r="U22" i="111" s="1"/>
  <c r="U21" i="111"/>
  <c r="H23" i="111"/>
  <c r="H21" i="111"/>
  <c r="U22" i="110" l="1"/>
  <c r="H26" i="112"/>
  <c r="U23" i="112"/>
  <c r="U22" i="112"/>
  <c r="U23" i="111"/>
  <c r="H26" i="111"/>
  <c r="H26" i="110"/>
  <c r="U23" i="110"/>
  <c r="U26" i="112" l="1"/>
  <c r="H27" i="112"/>
  <c r="U26" i="110"/>
  <c r="H27" i="110"/>
  <c r="H27" i="111"/>
  <c r="U26" i="111"/>
  <c r="H28" i="112" l="1"/>
  <c r="U28" i="112" s="1"/>
  <c r="U27" i="112"/>
  <c r="H28" i="111"/>
  <c r="U28" i="111" s="1"/>
  <c r="U27" i="111"/>
  <c r="H28" i="110"/>
  <c r="U28" i="110" s="1"/>
  <c r="U27" i="110"/>
  <c r="B6" i="109" l="1"/>
  <c r="O27" i="109"/>
  <c r="K20" i="108"/>
  <c r="O27" i="108" s="1"/>
  <c r="Y27" i="93"/>
  <c r="Y26" i="93"/>
  <c r="D16" i="109" l="1"/>
  <c r="R15" i="109" s="1"/>
  <c r="K22" i="109"/>
  <c r="D16" i="108"/>
  <c r="R15" i="108" s="1"/>
  <c r="K22" i="108"/>
  <c r="N32" i="107"/>
  <c r="K32" i="107"/>
  <c r="G32" i="107"/>
  <c r="R27" i="107"/>
  <c r="G31" i="107" s="1"/>
  <c r="AE16" i="107"/>
  <c r="P31" i="107" s="1"/>
  <c r="U32" i="107" s="1"/>
  <c r="S15" i="107"/>
  <c r="N32" i="106"/>
  <c r="K32" i="106"/>
  <c r="G32" i="106"/>
  <c r="R27" i="106"/>
  <c r="G31" i="106" s="1"/>
  <c r="AE16" i="106"/>
  <c r="P31" i="106" s="1"/>
  <c r="U32" i="106" s="1"/>
  <c r="S15" i="106"/>
  <c r="S5" i="107" l="1"/>
  <c r="J31" i="107" s="1"/>
  <c r="K7" i="109"/>
  <c r="K5" i="109"/>
  <c r="F26" i="109" s="1"/>
  <c r="F27" i="109" s="1"/>
  <c r="D26" i="109"/>
  <c r="L26" i="109"/>
  <c r="K27" i="109"/>
  <c r="K5" i="108"/>
  <c r="F26" i="108" s="1"/>
  <c r="F27" i="108" s="1"/>
  <c r="D26" i="108"/>
  <c r="K7" i="108"/>
  <c r="L26" i="108"/>
  <c r="K27" i="108"/>
  <c r="AE32" i="106"/>
  <c r="S5" i="106"/>
  <c r="J31" i="106" s="1"/>
  <c r="AE32" i="107"/>
  <c r="AE31" i="107"/>
  <c r="AE33" i="107" s="1"/>
  <c r="AE31" i="106"/>
  <c r="AE33" i="106" s="1"/>
  <c r="D27" i="109" l="1"/>
  <c r="V27" i="109" s="1"/>
  <c r="V26" i="109"/>
  <c r="D27" i="108"/>
  <c r="V27" i="108" s="1"/>
  <c r="V26" i="108"/>
  <c r="V28" i="108" s="1"/>
  <c r="AA33" i="102"/>
  <c r="U33" i="102"/>
  <c r="W32" i="102"/>
  <c r="U32" i="102"/>
  <c r="AE32" i="102" s="1"/>
  <c r="K32" i="102"/>
  <c r="I32" i="102"/>
  <c r="G32" i="102"/>
  <c r="E32" i="102"/>
  <c r="E31" i="102"/>
  <c r="I30" i="102"/>
  <c r="G30" i="102"/>
  <c r="E30" i="102"/>
  <c r="M30" i="102" s="1"/>
  <c r="G27" i="102"/>
  <c r="AA26" i="102"/>
  <c r="G25" i="102"/>
  <c r="E25" i="102"/>
  <c r="D24" i="102"/>
  <c r="AC23" i="102"/>
  <c r="G23" i="102"/>
  <c r="E23" i="102"/>
  <c r="E24" i="102" s="1"/>
  <c r="W20" i="102"/>
  <c r="Y33" i="102" s="1"/>
  <c r="AD11" i="102"/>
  <c r="T11" i="102"/>
  <c r="G24" i="102" s="1"/>
  <c r="X4" i="102"/>
  <c r="G18" i="6"/>
  <c r="V28" i="109" l="1"/>
  <c r="M32" i="102"/>
  <c r="O32" i="102" s="1"/>
  <c r="G33" i="102" s="1"/>
  <c r="O23" i="102"/>
  <c r="O25" i="102"/>
  <c r="G31" i="102" s="1"/>
  <c r="M31" i="102" s="1"/>
  <c r="O30" i="102" s="1"/>
  <c r="E33" i="102" s="1"/>
  <c r="O33" i="102" s="1"/>
  <c r="O24" i="102"/>
  <c r="AE33" i="102"/>
  <c r="AA33" i="101"/>
  <c r="U33" i="101"/>
  <c r="W32" i="101"/>
  <c r="U32" i="101"/>
  <c r="K32" i="101"/>
  <c r="I32" i="101"/>
  <c r="G32" i="101"/>
  <c r="E32" i="101"/>
  <c r="E31" i="101"/>
  <c r="I30" i="101"/>
  <c r="G30" i="101"/>
  <c r="E30" i="101"/>
  <c r="G27" i="101"/>
  <c r="AA26" i="101"/>
  <c r="G25" i="101"/>
  <c r="E25" i="101"/>
  <c r="D24" i="101"/>
  <c r="AC23" i="101"/>
  <c r="G23" i="101"/>
  <c r="E23" i="101"/>
  <c r="E24" i="101" s="1"/>
  <c r="W20" i="101"/>
  <c r="Y33" i="101" s="1"/>
  <c r="AD11" i="101"/>
  <c r="T11" i="101"/>
  <c r="G24" i="101" s="1"/>
  <c r="X4" i="101"/>
  <c r="AG25" i="65"/>
  <c r="K26" i="65" s="1"/>
  <c r="AG24" i="65"/>
  <c r="H26" i="65" s="1"/>
  <c r="H21" i="65"/>
  <c r="E26" i="102" l="1"/>
  <c r="U24" i="102"/>
  <c r="G28" i="102"/>
  <c r="E29" i="102" s="1"/>
  <c r="O29" i="102" s="1"/>
  <c r="E27" i="102"/>
  <c r="O27" i="102" s="1"/>
  <c r="AC24" i="102"/>
  <c r="M30" i="101"/>
  <c r="AA29" i="102"/>
  <c r="G26" i="102"/>
  <c r="O25" i="101"/>
  <c r="G26" i="101" s="1"/>
  <c r="M32" i="101"/>
  <c r="O32" i="101" s="1"/>
  <c r="G33" i="101" s="1"/>
  <c r="AE32" i="101"/>
  <c r="O24" i="101"/>
  <c r="AE33" i="101"/>
  <c r="O23" i="101"/>
  <c r="O26" i="102" l="1"/>
  <c r="E28" i="102" s="1"/>
  <c r="O28" i="102" s="1"/>
  <c r="U27" i="102"/>
  <c r="E26" i="101"/>
  <c r="O26" i="101" s="1"/>
  <c r="E28" i="101" s="1"/>
  <c r="U24" i="101"/>
  <c r="U29" i="101" s="1"/>
  <c r="G28" i="101"/>
  <c r="U25" i="101"/>
  <c r="AA25" i="101" s="1"/>
  <c r="E27" i="101"/>
  <c r="E29" i="101" s="1"/>
  <c r="O29" i="101" s="1"/>
  <c r="AE23" i="102"/>
  <c r="U29" i="102"/>
  <c r="AE29" i="102" s="1"/>
  <c r="U25" i="102"/>
  <c r="AA25" i="102" s="1"/>
  <c r="AA29" i="101"/>
  <c r="G31" i="101"/>
  <c r="M31" i="101" s="1"/>
  <c r="O30" i="101" s="1"/>
  <c r="E33" i="101" s="1"/>
  <c r="O33" i="101" s="1"/>
  <c r="AE29" i="101"/>
  <c r="U31" i="101" l="1"/>
  <c r="AC31" i="101" s="1"/>
  <c r="U31" i="102"/>
  <c r="AC31" i="102" s="1"/>
  <c r="O27" i="101"/>
  <c r="AE25" i="102"/>
  <c r="AA27" i="102" s="1"/>
  <c r="AE27" i="102" s="1"/>
  <c r="AC24" i="101"/>
  <c r="U28" i="102"/>
  <c r="AE28" i="102" s="1"/>
  <c r="U30" i="102"/>
  <c r="AC30" i="102" s="1"/>
  <c r="AE25" i="101"/>
  <c r="AA27" i="101" s="1"/>
  <c r="O28" i="101"/>
  <c r="AE23" i="101" l="1"/>
  <c r="U27" i="101"/>
  <c r="AE27" i="101" s="1"/>
  <c r="AE30" i="102"/>
  <c r="E19" i="100"/>
  <c r="D19" i="100"/>
  <c r="D18" i="100"/>
  <c r="E19" i="99"/>
  <c r="D19" i="99"/>
  <c r="D18" i="99"/>
  <c r="U30" i="101" l="1"/>
  <c r="AC30" i="101" s="1"/>
  <c r="AE30" i="101" s="1"/>
  <c r="U28" i="101"/>
  <c r="AE28" i="101" s="1"/>
  <c r="L28" i="98"/>
  <c r="K20" i="98"/>
  <c r="K22" i="98" s="1"/>
  <c r="D16" i="98" l="1"/>
  <c r="K27" i="98" s="1"/>
  <c r="R15" i="98"/>
  <c r="L26" i="98" s="1"/>
  <c r="O27" i="98"/>
  <c r="D26" i="98"/>
  <c r="K7" i="98"/>
  <c r="K5" i="98" l="1"/>
  <c r="F26" i="98" s="1"/>
  <c r="F28" i="98" s="1"/>
  <c r="D27" i="98"/>
  <c r="F27" i="98"/>
  <c r="D28" i="98"/>
  <c r="V28" i="98" l="1"/>
  <c r="V26" i="98"/>
  <c r="V27" i="98"/>
  <c r="E19" i="97"/>
  <c r="D19" i="97"/>
  <c r="D18" i="97"/>
  <c r="E19" i="96"/>
  <c r="D19" i="96"/>
  <c r="D18" i="96"/>
  <c r="V28" i="95"/>
  <c r="V27" i="95"/>
  <c r="V29" i="95" s="1"/>
  <c r="V25" i="95"/>
  <c r="V24" i="95"/>
  <c r="V23" i="95"/>
  <c r="AL36" i="94"/>
  <c r="G29" i="93"/>
  <c r="G28" i="93"/>
  <c r="G27" i="93"/>
  <c r="G25" i="93"/>
  <c r="G24" i="93"/>
  <c r="N15" i="93"/>
  <c r="G33" i="93" s="1"/>
  <c r="H12" i="93"/>
  <c r="P7" i="93"/>
  <c r="G26" i="93" s="1"/>
  <c r="D6" i="93"/>
  <c r="E33" i="93" s="1"/>
  <c r="P24" i="92"/>
  <c r="B11" i="91"/>
  <c r="B10" i="91"/>
  <c r="B9" i="91"/>
  <c r="B8" i="91"/>
  <c r="B7" i="91"/>
  <c r="B6" i="91"/>
  <c r="K8" i="91"/>
  <c r="K9" i="91"/>
  <c r="K10" i="91"/>
  <c r="K11" i="91"/>
  <c r="S11" i="92"/>
  <c r="N25" i="92" s="1"/>
  <c r="H26" i="92"/>
  <c r="N26" i="92"/>
  <c r="X28" i="92"/>
  <c r="J29" i="92"/>
  <c r="J30" i="92"/>
  <c r="M31" i="92"/>
  <c r="J32" i="92"/>
  <c r="P33" i="92"/>
  <c r="K6" i="91"/>
  <c r="K7" i="91"/>
  <c r="D13" i="91"/>
  <c r="E13" i="91"/>
  <c r="F13" i="91"/>
  <c r="G13" i="91"/>
  <c r="H13" i="91"/>
  <c r="I13" i="91"/>
  <c r="J13" i="91"/>
  <c r="V29" i="98" l="1"/>
  <c r="I33" i="93"/>
  <c r="Q33" i="93" s="1"/>
  <c r="E34" i="93" s="1"/>
  <c r="Q34" i="93" s="1"/>
  <c r="E24" i="93"/>
  <c r="Q24" i="93" s="1"/>
  <c r="K13" i="91"/>
  <c r="J1" i="91"/>
  <c r="F14" i="91" s="1"/>
  <c r="X13" i="92" s="1"/>
  <c r="L26" i="92" s="1"/>
  <c r="E27" i="93" l="1"/>
  <c r="Q27" i="93" s="1"/>
  <c r="E29" i="93"/>
  <c r="Q29" i="93" s="1"/>
  <c r="E32" i="93" s="1"/>
  <c r="Q32" i="93" s="1"/>
  <c r="E26" i="93"/>
  <c r="Q26" i="93" s="1"/>
  <c r="E28" i="93"/>
  <c r="Q28" i="93" s="1"/>
  <c r="E25" i="93"/>
  <c r="Q25" i="93" s="1"/>
  <c r="S18" i="92"/>
  <c r="R26" i="92"/>
  <c r="W26" i="92" s="1"/>
  <c r="L34" i="92" s="1"/>
  <c r="H14" i="91"/>
  <c r="G7" i="92" s="1"/>
  <c r="D14" i="91"/>
  <c r="H6" i="92" s="1"/>
  <c r="N23" i="92"/>
  <c r="T7" i="92"/>
  <c r="J28" i="92" s="1"/>
  <c r="G14" i="91"/>
  <c r="I14" i="91"/>
  <c r="W10" i="92" s="1"/>
  <c r="W14" i="92" s="1"/>
  <c r="J14" i="91"/>
  <c r="P8" i="92" s="1"/>
  <c r="K14" i="91"/>
  <c r="E14" i="91"/>
  <c r="G18" i="92" s="1"/>
  <c r="J23" i="92" s="1"/>
  <c r="P34" i="92" s="1"/>
  <c r="P35" i="92" s="1"/>
  <c r="E30" i="93" l="1"/>
  <c r="Q30" i="93" s="1"/>
  <c r="E31" i="93"/>
  <c r="Q31" i="93" s="1"/>
  <c r="D13" i="92"/>
  <c r="H28" i="92"/>
  <c r="W28" i="92" s="1"/>
  <c r="F7" i="92"/>
  <c r="J7" i="92" s="1"/>
  <c r="H23" i="92"/>
  <c r="H34" i="92" s="1"/>
  <c r="J35" i="92" s="1"/>
  <c r="T6" i="92"/>
  <c r="J27" i="92"/>
  <c r="T34" i="92"/>
  <c r="N35" i="92"/>
  <c r="T35" i="92" s="1"/>
  <c r="E7" i="92" l="1"/>
  <c r="W34" i="92"/>
  <c r="H35" i="92" s="1"/>
  <c r="W35" i="92" s="1"/>
  <c r="K36" i="92" s="1"/>
  <c r="P23" i="92"/>
  <c r="K7" i="92" l="1"/>
  <c r="W23" i="92"/>
  <c r="H36" i="92"/>
  <c r="W36" i="92" s="1"/>
  <c r="H27" i="92" l="1"/>
  <c r="W27" i="92" s="1"/>
  <c r="H31" i="92" s="1"/>
  <c r="J25" i="92"/>
  <c r="P25" i="92" s="1"/>
  <c r="W25" i="92" s="1"/>
  <c r="H33" i="92" l="1"/>
  <c r="W33" i="92" s="1"/>
  <c r="H29" i="92"/>
  <c r="K31" i="92" l="1"/>
  <c r="H32" i="92" s="1"/>
  <c r="W32" i="92" s="1"/>
  <c r="W29" i="92"/>
  <c r="H30" i="92"/>
  <c r="W30" i="92" s="1"/>
  <c r="Q31" i="92" s="1"/>
  <c r="W31" i="92" l="1"/>
  <c r="U32" i="90" l="1"/>
  <c r="S32" i="90"/>
  <c r="I30" i="90"/>
  <c r="G30" i="90"/>
  <c r="E30" i="90"/>
  <c r="G29" i="90"/>
  <c r="G27" i="90"/>
  <c r="G26" i="90"/>
  <c r="U24" i="90"/>
  <c r="Y23" i="90"/>
  <c r="W23" i="90"/>
  <c r="U23" i="90"/>
  <c r="S23" i="90"/>
  <c r="E23" i="90"/>
  <c r="Y11" i="90"/>
  <c r="E31" i="90" s="1"/>
  <c r="T11" i="90"/>
  <c r="Z2" i="90"/>
  <c r="K28" i="87"/>
  <c r="I28" i="87"/>
  <c r="O30" i="87"/>
  <c r="AD5" i="87"/>
  <c r="AG56" i="89"/>
  <c r="AG51" i="89"/>
  <c r="AG55" i="89"/>
  <c r="AG54" i="89"/>
  <c r="AG50" i="89"/>
  <c r="AG49" i="89"/>
  <c r="AG46" i="89"/>
  <c r="AG47" i="89" s="1"/>
  <c r="AG43" i="89"/>
  <c r="AG44" i="89" s="1"/>
  <c r="AG40" i="89"/>
  <c r="AG41" i="89" s="1"/>
  <c r="AG25" i="89"/>
  <c r="K26" i="89" s="1"/>
  <c r="G24" i="89"/>
  <c r="AG24" i="89" s="1"/>
  <c r="H26" i="89" s="1"/>
  <c r="H21" i="89"/>
  <c r="AG21" i="89" s="1"/>
  <c r="AG20" i="89"/>
  <c r="F34" i="88"/>
  <c r="F31" i="88"/>
  <c r="F30" i="88"/>
  <c r="F32" i="88" s="1"/>
  <c r="F27" i="88"/>
  <c r="F26" i="88"/>
  <c r="F28" i="88" s="1"/>
  <c r="F25" i="88"/>
  <c r="F29" i="88" s="1"/>
  <c r="D29" i="88" s="1"/>
  <c r="B10" i="88"/>
  <c r="B8" i="88"/>
  <c r="C8" i="88" s="1"/>
  <c r="AB32" i="90" l="1"/>
  <c r="AG57" i="89"/>
  <c r="M30" i="90"/>
  <c r="AG22" i="89"/>
  <c r="E29" i="89" s="1"/>
  <c r="B9" i="88"/>
  <c r="U18" i="90"/>
  <c r="G24" i="90" s="1"/>
  <c r="AB23" i="90"/>
  <c r="G32" i="90" s="1"/>
  <c r="AG52" i="89"/>
  <c r="G23" i="90"/>
  <c r="N23" i="90" s="1"/>
  <c r="E25" i="90" s="1"/>
  <c r="E26" i="90"/>
  <c r="N26" i="90" s="1"/>
  <c r="V6" i="90"/>
  <c r="E24" i="90" s="1"/>
  <c r="W30" i="87"/>
  <c r="Q30" i="87"/>
  <c r="S30" i="87" s="1"/>
  <c r="M28" i="87"/>
  <c r="G28" i="87"/>
  <c r="I25" i="87"/>
  <c r="G25" i="87"/>
  <c r="K22" i="87"/>
  <c r="H22" i="87"/>
  <c r="AE10" i="87"/>
  <c r="M30" i="87" s="1"/>
  <c r="AD6" i="87"/>
  <c r="M21" i="87" s="1"/>
  <c r="M22" i="87" s="1"/>
  <c r="AE5" i="87"/>
  <c r="AB15" i="87"/>
  <c r="AC5" i="87"/>
  <c r="AD4" i="87"/>
  <c r="AE4" i="87" s="1"/>
  <c r="AC4" i="87"/>
  <c r="D3" i="87"/>
  <c r="E26" i="89" l="1"/>
  <c r="AG26" i="89" s="1"/>
  <c r="H29" i="89" s="1"/>
  <c r="K25" i="87"/>
  <c r="N24" i="90"/>
  <c r="G25" i="90" s="1"/>
  <c r="N25" i="90" s="1"/>
  <c r="E28" i="90" s="1"/>
  <c r="S25" i="90"/>
  <c r="AB25" i="90" s="1"/>
  <c r="G28" i="90"/>
  <c r="S33" i="90"/>
  <c r="AB33" i="90" s="1"/>
  <c r="E27" i="90"/>
  <c r="N27" i="90" s="1"/>
  <c r="S24" i="90"/>
  <c r="AB24" i="90" s="1"/>
  <c r="S26" i="90" s="1"/>
  <c r="S29" i="90" s="1"/>
  <c r="AA29" i="90" s="1"/>
  <c r="E29" i="90"/>
  <c r="N29" i="90" s="1"/>
  <c r="I28" i="90" s="1"/>
  <c r="E28" i="87"/>
  <c r="Y28" i="87" s="1"/>
  <c r="G30" i="87"/>
  <c r="AG29" i="89"/>
  <c r="AG30" i="89" s="1"/>
  <c r="E21" i="87"/>
  <c r="Y21" i="87" s="1"/>
  <c r="S27" i="90"/>
  <c r="Y27" i="90" s="1"/>
  <c r="S30" i="90"/>
  <c r="AA30" i="90" s="1"/>
  <c r="I30" i="87"/>
  <c r="K30" i="87" s="1"/>
  <c r="E30" i="87"/>
  <c r="I26" i="87"/>
  <c r="E25" i="87"/>
  <c r="AB14" i="87"/>
  <c r="G31" i="90" l="1"/>
  <c r="M31" i="90" s="1"/>
  <c r="N30" i="90" s="1"/>
  <c r="E33" i="90" s="1"/>
  <c r="I32" i="90"/>
  <c r="AB29" i="90"/>
  <c r="E23" i="87"/>
  <c r="E22" i="87"/>
  <c r="Y22" i="87" s="1"/>
  <c r="H23" i="87" s="1"/>
  <c r="Y26" i="87"/>
  <c r="Y27" i="87" s="1"/>
  <c r="N28" i="90"/>
  <c r="S28" i="90"/>
  <c r="AB28" i="90" s="1"/>
  <c r="Y26" i="90"/>
  <c r="AB26" i="90" s="1"/>
  <c r="U30" i="87"/>
  <c r="Y30" i="87" s="1"/>
  <c r="M25" i="87"/>
  <c r="Y25" i="87" s="1"/>
  <c r="P18" i="86"/>
  <c r="P19" i="86" s="1"/>
  <c r="D18" i="86"/>
  <c r="Q9" i="86"/>
  <c r="P20" i="86" s="1"/>
  <c r="T33" i="85"/>
  <c r="T32" i="85"/>
  <c r="T31" i="85"/>
  <c r="T30" i="85"/>
  <c r="T29" i="85"/>
  <c r="T27" i="85"/>
  <c r="T26" i="85"/>
  <c r="F25" i="85"/>
  <c r="T25" i="85" s="1"/>
  <c r="T23" i="85"/>
  <c r="K23" i="85"/>
  <c r="T22" i="85"/>
  <c r="E32" i="90" l="1"/>
  <c r="N32" i="90" s="1"/>
  <c r="G33" i="90" s="1"/>
  <c r="N33" i="90" s="1"/>
  <c r="D20" i="86"/>
  <c r="T28" i="85"/>
  <c r="G19" i="86"/>
  <c r="Y23" i="87"/>
  <c r="T24" i="85"/>
  <c r="U32" i="82"/>
  <c r="S32" i="82"/>
  <c r="AB32" i="82" s="1"/>
  <c r="I30" i="82"/>
  <c r="G30" i="82"/>
  <c r="E30" i="82"/>
  <c r="G29" i="82"/>
  <c r="G27" i="82"/>
  <c r="G26" i="82"/>
  <c r="U24" i="82"/>
  <c r="Y23" i="82"/>
  <c r="W23" i="82"/>
  <c r="U23" i="82"/>
  <c r="S23" i="82"/>
  <c r="E23" i="82"/>
  <c r="E26" i="82" s="1"/>
  <c r="Y11" i="82"/>
  <c r="G23" i="82" s="1"/>
  <c r="T11" i="82"/>
  <c r="Z2" i="82"/>
  <c r="V6" i="82" l="1"/>
  <c r="E24" i="82" s="1"/>
  <c r="E31" i="82"/>
  <c r="N26" i="82"/>
  <c r="E29" i="82" s="1"/>
  <c r="N29" i="82" s="1"/>
  <c r="I28" i="82" s="1"/>
  <c r="M30" i="82"/>
  <c r="U18" i="82"/>
  <c r="G24" i="82" s="1"/>
  <c r="N24" i="82" s="1"/>
  <c r="AB23" i="82"/>
  <c r="G32" i="82" s="1"/>
  <c r="S25" i="82"/>
  <c r="AB25" i="82" s="1"/>
  <c r="S27" i="82" s="1"/>
  <c r="Y27" i="82" s="1"/>
  <c r="G28" i="82"/>
  <c r="N23" i="82"/>
  <c r="E25" i="82" s="1"/>
  <c r="E27" i="82" l="1"/>
  <c r="N27" i="82" s="1"/>
  <c r="S33" i="82"/>
  <c r="AB33" i="82" s="1"/>
  <c r="S24" i="82"/>
  <c r="AB24" i="82" s="1"/>
  <c r="G31" i="82"/>
  <c r="M31" i="82" s="1"/>
  <c r="N30" i="82" s="1"/>
  <c r="E33" i="82" s="1"/>
  <c r="G25" i="82"/>
  <c r="N25" i="82" s="1"/>
  <c r="S30" i="82"/>
  <c r="AA30" i="82" s="1"/>
  <c r="S26" i="82"/>
  <c r="Y26" i="82" s="1"/>
  <c r="AB26" i="82" s="1"/>
  <c r="E32" i="82" l="1"/>
  <c r="I32" i="82"/>
  <c r="N32" i="82" s="1"/>
  <c r="G33" i="82" s="1"/>
  <c r="N33" i="82" s="1"/>
  <c r="E28" i="82"/>
  <c r="N28" i="82" s="1"/>
  <c r="S29" i="82"/>
  <c r="AA29" i="82" s="1"/>
  <c r="AB29" i="82" s="1"/>
  <c r="S28" i="82"/>
  <c r="AB28" i="82" s="1"/>
  <c r="J33" i="77"/>
  <c r="H33" i="77"/>
  <c r="L32" i="77"/>
  <c r="L31" i="77"/>
  <c r="F31" i="77"/>
  <c r="H29" i="77"/>
  <c r="F29" i="77"/>
  <c r="Q28" i="77"/>
  <c r="F27" i="77"/>
  <c r="Q26" i="77"/>
  <c r="D25" i="77"/>
  <c r="Q24" i="77"/>
  <c r="F25" i="77" s="1"/>
  <c r="Q29" i="77" l="1"/>
  <c r="Q25" i="77"/>
  <c r="Q27" i="77"/>
  <c r="H31" i="77"/>
  <c r="Q31" i="77" s="1"/>
  <c r="Q32" i="77" s="1"/>
  <c r="P18" i="49"/>
  <c r="P19" i="49" s="1"/>
  <c r="G19" i="49" s="1"/>
  <c r="D18" i="49"/>
  <c r="Q9" i="49" l="1"/>
  <c r="O26" i="78"/>
  <c r="N24" i="78"/>
  <c r="F23" i="78"/>
  <c r="M26" i="78" s="1"/>
  <c r="F22" i="78"/>
  <c r="K22" i="78" s="1"/>
  <c r="C12" i="78"/>
  <c r="S27" i="26"/>
  <c r="S25" i="26"/>
  <c r="S24" i="26"/>
  <c r="S23" i="26"/>
  <c r="T34" i="11"/>
  <c r="H34" i="11"/>
  <c r="U33" i="11"/>
  <c r="U32" i="11"/>
  <c r="L31" i="11"/>
  <c r="E31" i="11"/>
  <c r="K23" i="78" l="1"/>
  <c r="U34" i="11"/>
  <c r="J24" i="78"/>
  <c r="H24" i="78" s="1"/>
  <c r="P20" i="49"/>
  <c r="D20" i="49" s="1"/>
  <c r="L29" i="11"/>
  <c r="J28" i="11"/>
  <c r="H28" i="11"/>
  <c r="D20" i="19"/>
  <c r="D19" i="19"/>
  <c r="D18" i="19"/>
  <c r="D17" i="19"/>
  <c r="F27" i="15"/>
  <c r="R26" i="15"/>
  <c r="R25" i="15"/>
  <c r="P21" i="15"/>
  <c r="E15" i="15"/>
  <c r="O28" i="48" l="1"/>
  <c r="K28" i="48"/>
  <c r="G28" i="48"/>
  <c r="E28" i="48"/>
  <c r="T27" i="48"/>
  <c r="U28" i="48" l="1"/>
  <c r="L26" i="48"/>
  <c r="J26" i="48"/>
  <c r="E26" i="48"/>
  <c r="O25" i="48"/>
  <c r="M25" i="48"/>
  <c r="I25" i="48"/>
  <c r="G25" i="48"/>
  <c r="E25" i="48"/>
  <c r="K24" i="48"/>
  <c r="I24" i="48"/>
  <c r="G24" i="48"/>
  <c r="E24" i="48"/>
  <c r="T22" i="74"/>
  <c r="T21" i="74"/>
  <c r="R22" i="13"/>
  <c r="U24" i="48" l="1"/>
  <c r="U25" i="48"/>
  <c r="E27" i="48" s="1"/>
  <c r="U27" i="48" s="1"/>
  <c r="U26" i="48"/>
  <c r="F26" i="68"/>
  <c r="V26" i="68" l="1"/>
  <c r="H23" i="68"/>
  <c r="V21" i="68"/>
  <c r="F23" i="68" s="1"/>
  <c r="S25" i="81"/>
  <c r="S23" i="81"/>
  <c r="T24" i="10"/>
  <c r="T22" i="10"/>
  <c r="H18" i="10"/>
  <c r="K19" i="6"/>
  <c r="K17" i="6"/>
  <c r="K16" i="6"/>
  <c r="G16" i="6"/>
  <c r="R54" i="79"/>
  <c r="K20" i="6" l="1"/>
  <c r="F24" i="68"/>
  <c r="V23" i="68" s="1"/>
  <c r="H54" i="79"/>
  <c r="F54" i="79"/>
  <c r="W53" i="79"/>
  <c r="M53" i="79"/>
  <c r="H53" i="79"/>
  <c r="R53" i="79" s="1"/>
  <c r="F53" i="79"/>
  <c r="L51" i="79"/>
  <c r="L54" i="79" s="1"/>
  <c r="H51" i="79" l="1"/>
  <c r="R50" i="79"/>
  <c r="P50" i="79"/>
  <c r="P53" i="79" l="1"/>
  <c r="AG53" i="79" s="1"/>
  <c r="AG50" i="79"/>
  <c r="M44" i="79"/>
  <c r="H40" i="79"/>
  <c r="F40" i="79"/>
  <c r="F44" i="79" s="1"/>
  <c r="L27" i="79"/>
  <c r="H27" i="79"/>
  <c r="AG26" i="79"/>
  <c r="AG25" i="79"/>
  <c r="H28" i="79" s="1"/>
  <c r="AA22" i="79"/>
  <c r="T22" i="79"/>
  <c r="P21" i="79"/>
  <c r="AA20" i="79"/>
  <c r="AG21" i="79" l="1"/>
  <c r="H44" i="79"/>
  <c r="AG44" i="79" s="1"/>
  <c r="F47" i="79"/>
  <c r="AG22" i="79"/>
  <c r="AG23" i="79" s="1"/>
  <c r="M54" i="51"/>
  <c r="T53" i="51"/>
  <c r="M53" i="51"/>
  <c r="H53" i="51"/>
  <c r="H50" i="51"/>
  <c r="H54" i="51" s="1"/>
  <c r="J46" i="51"/>
  <c r="F46" i="51"/>
  <c r="AG43" i="51"/>
  <c r="H40" i="51"/>
  <c r="F40" i="51"/>
  <c r="AG46" i="51" l="1"/>
  <c r="E30" i="79"/>
  <c r="E28" i="79"/>
  <c r="AG27" i="79" s="1"/>
  <c r="AG40" i="51"/>
  <c r="AG41" i="51" s="1"/>
  <c r="AG45" i="79"/>
  <c r="J51" i="79"/>
  <c r="AG47" i="79"/>
  <c r="AG48" i="79" s="1"/>
  <c r="AG44" i="51"/>
  <c r="AG25" i="51"/>
  <c r="AG24" i="51"/>
  <c r="J54" i="79" l="1"/>
  <c r="AG51" i="79"/>
  <c r="AG52" i="79" s="1"/>
  <c r="AG21" i="51"/>
  <c r="AG20" i="51"/>
  <c r="AG22" i="51" l="1"/>
  <c r="E29" i="51" s="1"/>
  <c r="L28" i="32" l="1"/>
  <c r="K20" i="32"/>
  <c r="D16" i="32" s="1"/>
  <c r="O27" i="32" l="1"/>
  <c r="R15" i="32"/>
  <c r="K27" i="32"/>
  <c r="R54" i="66" l="1"/>
  <c r="H54" i="66"/>
  <c r="F54" i="66"/>
  <c r="W53" i="66"/>
  <c r="P53" i="66"/>
  <c r="M53" i="66"/>
  <c r="H53" i="66"/>
  <c r="F53" i="66"/>
  <c r="L51" i="66"/>
  <c r="J51" i="66"/>
  <c r="H51" i="66"/>
  <c r="R50" i="66"/>
  <c r="AG47" i="66"/>
  <c r="M44" i="66"/>
  <c r="H44" i="66"/>
  <c r="F44" i="66"/>
  <c r="M40" i="66"/>
  <c r="H40" i="66"/>
  <c r="F40" i="66"/>
  <c r="L27" i="66"/>
  <c r="H27" i="66"/>
  <c r="AG26" i="66"/>
  <c r="AG25" i="66"/>
  <c r="AA22" i="66"/>
  <c r="P21" i="66"/>
  <c r="AA20" i="66"/>
  <c r="T20" i="66"/>
  <c r="AG21" i="66" l="1"/>
  <c r="AG27" i="66"/>
  <c r="AG44" i="66"/>
  <c r="AG50" i="66"/>
  <c r="R53" i="66"/>
  <c r="AG53" i="66" s="1"/>
  <c r="AG45" i="66"/>
  <c r="AG48" i="66"/>
  <c r="AG40" i="66"/>
  <c r="AG41" i="66" s="1"/>
  <c r="AG51" i="66"/>
  <c r="L54" i="66"/>
  <c r="J54" i="66" s="1"/>
  <c r="AG54" i="66" s="1"/>
  <c r="AG54" i="65"/>
  <c r="AG53" i="65"/>
  <c r="AG50" i="65"/>
  <c r="AG49" i="65"/>
  <c r="AG46" i="65"/>
  <c r="AG43" i="65"/>
  <c r="AG40" i="65"/>
  <c r="AG41" i="65" l="1"/>
  <c r="AG52" i="66"/>
  <c r="AG55" i="66"/>
  <c r="AG55" i="65"/>
  <c r="AG44" i="65"/>
  <c r="AG47" i="65"/>
  <c r="AG51" i="65"/>
  <c r="AG20" i="65"/>
  <c r="K20" i="64" l="1"/>
  <c r="K22" i="64" s="1"/>
  <c r="D26" i="64" s="1"/>
  <c r="D27" i="64" s="1"/>
  <c r="AG21" i="65"/>
  <c r="AG22" i="65" s="1"/>
  <c r="E29" i="65" l="1"/>
  <c r="E26" i="65"/>
  <c r="AG26" i="65" s="1"/>
  <c r="H29" i="65" s="1"/>
  <c r="D16" i="64"/>
  <c r="O27" i="64"/>
  <c r="F23" i="13"/>
  <c r="R23" i="13" s="1"/>
  <c r="AG29" i="65" l="1"/>
  <c r="AG30" i="65" s="1"/>
  <c r="R15" i="64"/>
  <c r="K7" i="64"/>
  <c r="K5" i="64" l="1"/>
  <c r="K27" i="64"/>
  <c r="F26" i="64" l="1"/>
  <c r="L26" i="64"/>
  <c r="V26" i="64" l="1"/>
  <c r="F27" i="64"/>
  <c r="V27" i="64" s="1"/>
  <c r="V28" i="64" l="1"/>
  <c r="L33" i="77"/>
  <c r="Q33" i="77"/>
  <c r="Q34" i="77" s="1"/>
  <c r="AG22" i="66"/>
  <c r="AG23" i="66" s="1"/>
  <c r="H28" i="66"/>
  <c r="K28" i="66"/>
  <c r="N28" i="66"/>
  <c r="K22" i="32"/>
  <c r="K7" i="32" s="1"/>
  <c r="L26" i="32"/>
  <c r="E26" i="51"/>
  <c r="H26" i="51"/>
  <c r="K26" i="51"/>
  <c r="AG26" i="51" s="1"/>
  <c r="H29" i="51" s="1"/>
  <c r="AG29" i="51" s="1"/>
  <c r="AG30" i="51" s="1"/>
  <c r="N28" i="79"/>
  <c r="K28" i="79"/>
  <c r="F49" i="51"/>
  <c r="AG49" i="51" s="1"/>
  <c r="AG50" i="51"/>
  <c r="AG40" i="79"/>
  <c r="AG41" i="79" s="1"/>
  <c r="AG47" i="51"/>
  <c r="AG54" i="79"/>
  <c r="AG55" i="79" s="1"/>
  <c r="AG54" i="51"/>
  <c r="T18" i="10"/>
  <c r="T20" i="10" s="1"/>
  <c r="F25" i="68"/>
  <c r="V25" i="68" s="1"/>
  <c r="V24" i="68"/>
  <c r="H27" i="15"/>
  <c r="R27" i="15" s="1"/>
  <c r="G25" i="78"/>
  <c r="M25" i="78" s="1"/>
  <c r="U28" i="11"/>
  <c r="E29" i="11" s="1"/>
  <c r="P24" i="78"/>
  <c r="F30" i="77"/>
  <c r="Q30" i="77" s="1"/>
  <c r="E26" i="78" l="1"/>
  <c r="S26" i="78" s="1"/>
  <c r="AG28" i="79"/>
  <c r="H30" i="79" s="1"/>
  <c r="AG30" i="79" s="1"/>
  <c r="AG31" i="79" s="1"/>
  <c r="F53" i="51"/>
  <c r="R53" i="51" s="1"/>
  <c r="AG53" i="51" s="1"/>
  <c r="AG55" i="51" s="1"/>
  <c r="AG51" i="51"/>
  <c r="AH51" i="51" s="1"/>
  <c r="U29" i="11"/>
  <c r="U30" i="11" s="1"/>
  <c r="U31" i="11" s="1"/>
  <c r="S24" i="78"/>
  <c r="D28" i="32"/>
  <c r="F27" i="32"/>
  <c r="E30" i="66"/>
  <c r="E28" i="66"/>
  <c r="AG28" i="66" s="1"/>
  <c r="H30" i="66" s="1"/>
  <c r="D26" i="32"/>
  <c r="K5" i="32"/>
  <c r="F26" i="32" s="1"/>
  <c r="F28" i="32" s="1"/>
  <c r="D27" i="32" l="1"/>
  <c r="V27" i="32" s="1"/>
  <c r="V26" i="32"/>
  <c r="AG30" i="66"/>
  <c r="AG31" i="66" s="1"/>
  <c r="V28" i="32"/>
  <c r="V29" i="32" l="1"/>
</calcChain>
</file>

<file path=xl/sharedStrings.xml><?xml version="1.0" encoding="utf-8"?>
<sst xmlns="http://schemas.openxmlformats.org/spreadsheetml/2006/main" count="3261" uniqueCount="1063">
  <si>
    <t>구조도 및 수량산출서</t>
    <phoneticPr fontId="28" type="noConversion"/>
  </si>
  <si>
    <t>공      종</t>
    <phoneticPr fontId="28" type="noConversion"/>
  </si>
  <si>
    <t>산       출       근       거</t>
    <phoneticPr fontId="28" type="noConversion"/>
  </si>
  <si>
    <t>단위</t>
    <phoneticPr fontId="28" type="noConversion"/>
  </si>
  <si>
    <t>수  량</t>
    <phoneticPr fontId="28" type="noConversion"/>
  </si>
  <si>
    <t>거푸집</t>
  </si>
  <si>
    <t>▣ 콘크리트포장 난간</t>
    <phoneticPr fontId="28" type="noConversion"/>
  </si>
  <si>
    <t>- M당 -</t>
    <phoneticPr fontId="28" type="noConversion"/>
  </si>
  <si>
    <t>CON'C 포장</t>
    <phoneticPr fontId="28" type="noConversion"/>
  </si>
  <si>
    <t>1.</t>
    <phoneticPr fontId="28" type="noConversion"/>
  </si>
  <si>
    <t>콘크리트</t>
    <phoneticPr fontId="28" type="noConversion"/>
  </si>
  <si>
    <t>M3</t>
    <phoneticPr fontId="28" type="noConversion"/>
  </si>
  <si>
    <t>2.</t>
    <phoneticPr fontId="28" type="noConversion"/>
  </si>
  <si>
    <t>M2</t>
    <phoneticPr fontId="28" type="noConversion"/>
  </si>
  <si>
    <t>3.</t>
    <phoneticPr fontId="28" type="noConversion"/>
  </si>
  <si>
    <t>이형철근(Φ13mm)</t>
    <phoneticPr fontId="28" type="noConversion"/>
  </si>
  <si>
    <t>kg</t>
    <phoneticPr fontId="28" type="noConversion"/>
  </si>
  <si>
    <t>4.</t>
    <phoneticPr fontId="28" type="noConversion"/>
  </si>
  <si>
    <t>면목</t>
    <phoneticPr fontId="28" type="noConversion"/>
  </si>
  <si>
    <t>M</t>
    <phoneticPr fontId="28" type="noConversion"/>
  </si>
  <si>
    <t>5.</t>
    <phoneticPr fontId="28" type="noConversion"/>
  </si>
  <si>
    <t>되메우기</t>
    <phoneticPr fontId="28" type="noConversion"/>
  </si>
  <si>
    <t>(0.2 + 0.3) ÷ 2 × 0.2 =</t>
    <phoneticPr fontId="28" type="noConversion"/>
  </si>
  <si>
    <t>공종</t>
  </si>
  <si>
    <t>규격</t>
  </si>
  <si>
    <t>산       출      내       역</t>
  </si>
  <si>
    <t xml:space="preserve">콘크리트 </t>
  </si>
  <si>
    <t>포장</t>
  </si>
  <si>
    <t>con'c</t>
  </si>
  <si>
    <t>레미콘</t>
  </si>
  <si>
    <t xml:space="preserve"> =</t>
  </si>
  <si>
    <t>㎥</t>
  </si>
  <si>
    <t>와이어매쉬</t>
  </si>
  <si>
    <t>＃6 100 ×100</t>
  </si>
  <si>
    <t>×</t>
  </si>
  <si>
    <t>㎡</t>
  </si>
  <si>
    <t>T = 0.2m</t>
    <phoneticPr fontId="62" type="noConversion"/>
  </si>
  <si>
    <t>m2당</t>
    <phoneticPr fontId="62" type="noConversion"/>
  </si>
  <si>
    <t>VAR</t>
    <phoneticPr fontId="62" type="noConversion"/>
  </si>
  <si>
    <t xml:space="preserve"> </t>
    <phoneticPr fontId="62" type="noConversion"/>
  </si>
  <si>
    <t>20cm</t>
    <phoneticPr fontId="62" type="noConversion"/>
  </si>
  <si>
    <t>×</t>
    <phoneticPr fontId="62" type="noConversion"/>
  </si>
  <si>
    <t>비닐</t>
    <phoneticPr fontId="62" type="noConversion"/>
  </si>
  <si>
    <t>터파기</t>
    <phoneticPr fontId="62" type="noConversion"/>
  </si>
  <si>
    <t>잔토</t>
    <phoneticPr fontId="62" type="noConversion"/>
  </si>
  <si>
    <t>구분</t>
  </si>
  <si>
    <t>산출기초</t>
  </si>
  <si>
    <t>수량</t>
  </si>
  <si>
    <t>단위</t>
  </si>
  <si>
    <t>비고</t>
  </si>
  <si>
    <t>수량산출 및 재료표 ( 개소당 )</t>
    <phoneticPr fontId="62" type="noConversion"/>
  </si>
  <si>
    <t>0 규준틀 구조도 (수평)</t>
    <phoneticPr fontId="62" type="noConversion"/>
  </si>
  <si>
    <t>각재</t>
    <phoneticPr fontId="62" type="noConversion"/>
  </si>
  <si>
    <t>m3</t>
    <phoneticPr fontId="62" type="noConversion"/>
  </si>
  <si>
    <t>판재</t>
    <phoneticPr fontId="62" type="noConversion"/>
  </si>
  <si>
    <t>T = 12mm</t>
    <phoneticPr fontId="62" type="noConversion"/>
  </si>
  <si>
    <t>못</t>
    <phoneticPr fontId="62" type="noConversion"/>
  </si>
  <si>
    <t>kg</t>
    <phoneticPr fontId="62" type="noConversion"/>
  </si>
  <si>
    <t>0 규준틀 구조도 (비탈)</t>
    <phoneticPr fontId="62" type="noConversion"/>
  </si>
  <si>
    <t>구조도 및 수량산출서</t>
    <phoneticPr fontId="28" type="noConversion"/>
  </si>
  <si>
    <t>▣  포장 거푸집</t>
    <phoneticPr fontId="28" type="noConversion"/>
  </si>
  <si>
    <t>T=20cm</t>
    <phoneticPr fontId="26" type="noConversion"/>
  </si>
  <si>
    <t>m당</t>
    <phoneticPr fontId="28" type="noConversion"/>
  </si>
  <si>
    <t>공      종</t>
    <phoneticPr fontId="28" type="noConversion"/>
  </si>
  <si>
    <t>산       출       근       거</t>
    <phoneticPr fontId="28" type="noConversion"/>
  </si>
  <si>
    <t>단위</t>
    <phoneticPr fontId="28" type="noConversion"/>
  </si>
  <si>
    <t>수  량</t>
    <phoneticPr fontId="28" type="noConversion"/>
  </si>
  <si>
    <t>노면</t>
    <phoneticPr fontId="28" type="noConversion"/>
  </si>
  <si>
    <t>con'c</t>
    <phoneticPr fontId="26" type="noConversion"/>
  </si>
  <si>
    <t>1.</t>
    <phoneticPr fontId="28" type="noConversion"/>
  </si>
  <si>
    <t>터파기</t>
    <phoneticPr fontId="28" type="noConversion"/>
  </si>
  <si>
    <t>×</t>
    <phoneticPr fontId="28" type="noConversion"/>
  </si>
  <si>
    <t>M3</t>
    <phoneticPr fontId="28" type="noConversion"/>
  </si>
  <si>
    <t>2.</t>
    <phoneticPr fontId="28" type="noConversion"/>
  </si>
  <si>
    <t>되메우기</t>
    <phoneticPr fontId="28" type="noConversion"/>
  </si>
  <si>
    <t>3.</t>
    <phoneticPr fontId="28" type="noConversion"/>
  </si>
  <si>
    <t>거푸집</t>
    <phoneticPr fontId="28" type="noConversion"/>
  </si>
  <si>
    <t>M2</t>
    <phoneticPr fontId="28" type="noConversion"/>
  </si>
  <si>
    <t>4.</t>
    <phoneticPr fontId="28" type="noConversion"/>
  </si>
  <si>
    <t>면목</t>
    <phoneticPr fontId="28" type="noConversion"/>
  </si>
  <si>
    <t>M</t>
    <phoneticPr fontId="28" type="noConversion"/>
  </si>
  <si>
    <t>▣ 거리 표주석</t>
    <phoneticPr fontId="28" type="noConversion"/>
  </si>
  <si>
    <t>150×150×400</t>
    <phoneticPr fontId="28" type="noConversion"/>
  </si>
  <si>
    <t>- 개소당 -</t>
    <phoneticPr fontId="28" type="noConversion"/>
  </si>
  <si>
    <t>공      종</t>
    <phoneticPr fontId="28" type="noConversion"/>
  </si>
  <si>
    <t>산       출       근       거</t>
    <phoneticPr fontId="28" type="noConversion"/>
  </si>
  <si>
    <t>단위</t>
    <phoneticPr fontId="28" type="noConversion"/>
  </si>
  <si>
    <t>수  량</t>
    <phoneticPr fontId="28" type="noConversion"/>
  </si>
  <si>
    <t xml:space="preserve">□  □
기  점
○.○km
지  점 </t>
    <phoneticPr fontId="28" type="noConversion"/>
  </si>
  <si>
    <t>기초con'c
350×350×250</t>
    <phoneticPr fontId="28" type="noConversion"/>
  </si>
  <si>
    <t>1.</t>
    <phoneticPr fontId="28" type="noConversion"/>
  </si>
  <si>
    <t>터파기</t>
    <phoneticPr fontId="28" type="noConversion"/>
  </si>
  <si>
    <t>×</t>
    <phoneticPr fontId="28" type="noConversion"/>
  </si>
  <si>
    <t>=</t>
    <phoneticPr fontId="28" type="noConversion"/>
  </si>
  <si>
    <t>M3</t>
    <phoneticPr fontId="28" type="noConversion"/>
  </si>
  <si>
    <t>2.</t>
    <phoneticPr fontId="28" type="noConversion"/>
  </si>
  <si>
    <t>되메우기</t>
    <phoneticPr fontId="28" type="noConversion"/>
  </si>
  <si>
    <t>-</t>
    <phoneticPr fontId="28" type="noConversion"/>
  </si>
  <si>
    <t>(</t>
    <phoneticPr fontId="28" type="noConversion"/>
  </si>
  <si>
    <t>)</t>
    <phoneticPr fontId="28" type="noConversion"/>
  </si>
  <si>
    <t>3.</t>
    <phoneticPr fontId="28" type="noConversion"/>
  </si>
  <si>
    <t>잔 토 처 리</t>
    <phoneticPr fontId="28" type="noConversion"/>
  </si>
  <si>
    <t>1식</t>
    <phoneticPr fontId="28" type="noConversion"/>
  </si>
  <si>
    <t>2식</t>
    <phoneticPr fontId="28" type="noConversion"/>
  </si>
  <si>
    <t>4.</t>
    <phoneticPr fontId="28" type="noConversion"/>
  </si>
  <si>
    <t>콘크리트</t>
    <phoneticPr fontId="28" type="noConversion"/>
  </si>
  <si>
    <t>5.</t>
    <phoneticPr fontId="28" type="noConversion"/>
  </si>
  <si>
    <t>거푸집</t>
    <phoneticPr fontId="28" type="noConversion"/>
  </si>
  <si>
    <t>M2</t>
    <phoneticPr fontId="28" type="noConversion"/>
  </si>
  <si>
    <t>6.</t>
    <phoneticPr fontId="28" type="noConversion"/>
  </si>
  <si>
    <t>글자수</t>
    <phoneticPr fontId="28" type="noConversion"/>
  </si>
  <si>
    <t>한글</t>
    <phoneticPr fontId="28" type="noConversion"/>
  </si>
  <si>
    <t>6자</t>
    <phoneticPr fontId="28" type="noConversion"/>
  </si>
  <si>
    <t>+</t>
    <phoneticPr fontId="28" type="noConversion"/>
  </si>
  <si>
    <t>기타</t>
    <phoneticPr fontId="28" type="noConversion"/>
  </si>
  <si>
    <t>4자</t>
    <phoneticPr fontId="28" type="noConversion"/>
  </si>
  <si>
    <t>자</t>
    <phoneticPr fontId="28" type="noConversion"/>
  </si>
  <si>
    <t>7.</t>
    <phoneticPr fontId="28" type="noConversion"/>
  </si>
  <si>
    <t>화강석표주석</t>
    <phoneticPr fontId="28" type="noConversion"/>
  </si>
  <si>
    <t>(150×150×400)</t>
    <phoneticPr fontId="28" type="noConversion"/>
  </si>
  <si>
    <t xml:space="preserve"> </t>
  </si>
  <si>
    <t>혼합석부설</t>
    <phoneticPr fontId="62" type="noConversion"/>
  </si>
  <si>
    <t>T=10cm</t>
    <phoneticPr fontId="62" type="noConversion"/>
  </si>
  <si>
    <t xml:space="preserve"> </t>
    <phoneticPr fontId="62" type="noConversion"/>
  </si>
  <si>
    <t>노면</t>
    <phoneticPr fontId="62" type="noConversion"/>
  </si>
  <si>
    <t>◇. 다짐 전 두께 :</t>
    <phoneticPr fontId="62" type="noConversion"/>
  </si>
  <si>
    <t>㎝</t>
    <phoneticPr fontId="62" type="noConversion"/>
  </si>
  <si>
    <t>◆. 다짐 후 두께 :</t>
    <phoneticPr fontId="62" type="noConversion"/>
  </si>
  <si>
    <t>혼합쇄석</t>
    <phoneticPr fontId="62" type="noConversion"/>
  </si>
  <si>
    <t>쇄석25mm
석분</t>
    <phoneticPr fontId="62" type="noConversion"/>
  </si>
  <si>
    <t>×</t>
    <phoneticPr fontId="62" type="noConversion"/>
  </si>
  <si>
    <t>1</t>
    <phoneticPr fontId="62" type="noConversion"/>
  </si>
  <si>
    <t>다짐</t>
    <phoneticPr fontId="62" type="noConversion"/>
  </si>
  <si>
    <t>㎡</t>
    <phoneticPr fontId="62" type="noConversion"/>
  </si>
  <si>
    <t xml:space="preserve"> - 단끊기(경사</t>
  </si>
  <si>
    <t>。  기준)</t>
  </si>
  <si>
    <t xml:space="preserve"> - 정 면 도</t>
  </si>
  <si>
    <t xml:space="preserve"> - 단 면 도</t>
  </si>
  <si>
    <t>묘  목</t>
  </si>
  <si>
    <t>지반선</t>
  </si>
  <si>
    <t>비탈다듬기</t>
  </si>
  <si>
    <t>법면떼</t>
  </si>
  <si>
    <t xml:space="preserve">    단간직고</t>
  </si>
  <si>
    <t>단끊기</t>
  </si>
  <si>
    <t>단절고</t>
  </si>
  <si>
    <t>높이</t>
  </si>
  <si>
    <t>발디딤</t>
  </si>
  <si>
    <t>천단폭</t>
  </si>
  <si>
    <t>수    량    산    출    및    재    료   표 ( m 당 )</t>
  </si>
  <si>
    <t>구        분</t>
  </si>
  <si>
    <t>규    격</t>
  </si>
  <si>
    <t>산        출        기        초</t>
  </si>
  <si>
    <t>수  량</t>
  </si>
  <si>
    <t>비    고</t>
  </si>
  <si>
    <t>떼</t>
  </si>
  <si>
    <t>20 * 20 cm</t>
  </si>
  <si>
    <t>떼붙임면적</t>
  </si>
  <si>
    <t>단  끊  기</t>
  </si>
  <si>
    <t>÷</t>
  </si>
  <si>
    <t>□ 7급줄떼 구조도 및 계산표</t>
    <phoneticPr fontId="28" type="noConversion"/>
  </si>
  <si>
    <t>(1.5~1.8)</t>
    <phoneticPr fontId="55" type="noConversion"/>
  </si>
  <si>
    <t>계단폭</t>
    <phoneticPr fontId="55" type="noConversion"/>
  </si>
  <si>
    <t>수량산출 및 재료표 ( m당 )</t>
  </si>
  <si>
    <t>m3</t>
  </si>
  <si>
    <t>＝</t>
  </si>
  <si>
    <t>(</t>
  </si>
  <si>
    <t>종자</t>
  </si>
  <si>
    <t>kg</t>
  </si>
  <si>
    <t>비료</t>
  </si>
  <si>
    <t>요소</t>
  </si>
  <si>
    <t>인산질</t>
  </si>
  <si>
    <t>0 씨(줄)뿌리기 구조도</t>
    <phoneticPr fontId="62" type="noConversion"/>
  </si>
  <si>
    <t>보통토사</t>
    <phoneticPr fontId="28" type="noConversion"/>
  </si>
  <si>
    <t>사면경사 35˚ 기준</t>
    <phoneticPr fontId="62" type="noConversion"/>
  </si>
  <si>
    <t>고사자갈</t>
    <phoneticPr fontId="28" type="noConversion"/>
  </si>
  <si>
    <t>호박돌</t>
    <phoneticPr fontId="28" type="noConversion"/>
  </si>
  <si>
    <t>단절고(114)</t>
    <phoneticPr fontId="62" type="noConversion"/>
  </si>
  <si>
    <t>단폭(200)</t>
    <phoneticPr fontId="62" type="noConversion"/>
  </si>
  <si>
    <t xml:space="preserve">복토   </t>
    <phoneticPr fontId="62" type="noConversion"/>
  </si>
  <si>
    <t xml:space="preserve">비토   </t>
    <phoneticPr fontId="62" type="noConversion"/>
  </si>
  <si>
    <t xml:space="preserve">객토   </t>
    <phoneticPr fontId="62" type="noConversion"/>
  </si>
  <si>
    <t>1.0/m당 × 4.0g</t>
    <phoneticPr fontId="62" type="noConversion"/>
  </si>
  <si>
    <t>1.0/m당 × 25.3g</t>
    <phoneticPr fontId="62" type="noConversion"/>
  </si>
  <si>
    <t>객토</t>
    <phoneticPr fontId="62" type="noConversion"/>
  </si>
  <si>
    <r>
      <t>1.0 × 0.1 × 0.05 × (</t>
    </r>
    <r>
      <rPr>
        <b/>
        <sz val="12"/>
        <color indexed="10"/>
        <rFont val="굴림"/>
        <family val="3"/>
        <charset val="129"/>
      </rPr>
      <t>0.4</t>
    </r>
    <r>
      <rPr>
        <sz val="12"/>
        <rFont val="굴림"/>
        <family val="3"/>
        <charset val="129"/>
      </rPr>
      <t xml:space="preserve">÷3 + </t>
    </r>
    <r>
      <rPr>
        <b/>
        <sz val="12"/>
        <color indexed="10"/>
        <rFont val="굴림"/>
        <family val="3"/>
        <charset val="129"/>
      </rPr>
      <t>0.3</t>
    </r>
    <r>
      <rPr>
        <sz val="12"/>
        <rFont val="굴림"/>
        <family val="3"/>
        <charset val="129"/>
      </rPr>
      <t>÷2)</t>
    </r>
    <phoneticPr fontId="62" type="noConversion"/>
  </si>
  <si>
    <t>비토(부엽토)</t>
    <phoneticPr fontId="62" type="noConversion"/>
  </si>
  <si>
    <t>1.0 × 0.1 × 0.03</t>
    <phoneticPr fontId="62" type="noConversion"/>
  </si>
  <si>
    <t>복토</t>
    <phoneticPr fontId="62" type="noConversion"/>
  </si>
  <si>
    <t>1.0 × 0.1 × 0.02</t>
    <phoneticPr fontId="62" type="noConversion"/>
  </si>
  <si>
    <t>골파기</t>
    <phoneticPr fontId="62" type="noConversion"/>
  </si>
  <si>
    <r>
      <t xml:space="preserve">1.0 × 0.1 × 0.1 × </t>
    </r>
    <r>
      <rPr>
        <b/>
        <sz val="12"/>
        <color indexed="10"/>
        <rFont val="굴림"/>
        <family val="3"/>
        <charset val="129"/>
      </rPr>
      <t>80%</t>
    </r>
    <phoneticPr fontId="62" type="noConversion"/>
  </si>
  <si>
    <t>m3</t>
    <phoneticPr fontId="62" type="noConversion"/>
  </si>
  <si>
    <t>35˚기준</t>
    <phoneticPr fontId="62" type="noConversion"/>
  </si>
  <si>
    <r>
      <t xml:space="preserve">0.2 × 0.2 × tan35 ÷ 2 × </t>
    </r>
    <r>
      <rPr>
        <b/>
        <sz val="12"/>
        <color indexed="10"/>
        <rFont val="굴림"/>
        <family val="3"/>
        <charset val="129"/>
      </rPr>
      <t>20%</t>
    </r>
    <phoneticPr fontId="62" type="noConversion"/>
  </si>
  <si>
    <t>㎥</t>
    <phoneticPr fontId="28" type="noConversion"/>
  </si>
  <si>
    <t>이형철근 φ13mm L=150mm@250</t>
    <phoneticPr fontId="28" type="noConversion"/>
  </si>
  <si>
    <t xml:space="preserve">      0.15 × 4 × 0.995</t>
    <phoneticPr fontId="28" type="noConversion"/>
  </si>
  <si>
    <t>)</t>
  </si>
  <si>
    <t>구조도 및 수량산출서</t>
    <phoneticPr fontId="28" type="noConversion"/>
  </si>
  <si>
    <t>▣ 콘크리트 개거</t>
    <phoneticPr fontId="28" type="noConversion"/>
  </si>
  <si>
    <t xml:space="preserve">  150 × 200</t>
    <phoneticPr fontId="28" type="noConversion"/>
  </si>
  <si>
    <t>m당</t>
    <phoneticPr fontId="28" type="noConversion"/>
  </si>
  <si>
    <t>공      종</t>
    <phoneticPr fontId="28" type="noConversion"/>
  </si>
  <si>
    <t>단위</t>
    <phoneticPr fontId="28" type="noConversion"/>
  </si>
  <si>
    <t>1.</t>
    <phoneticPr fontId="28" type="noConversion"/>
  </si>
  <si>
    <t>터파기</t>
    <phoneticPr fontId="28" type="noConversion"/>
  </si>
  <si>
    <t>×</t>
    <phoneticPr fontId="28" type="noConversion"/>
  </si>
  <si>
    <t>2.</t>
    <phoneticPr fontId="28" type="noConversion"/>
  </si>
  <si>
    <t>+</t>
    <phoneticPr fontId="26" type="noConversion"/>
  </si>
  <si>
    <t>)</t>
    <phoneticPr fontId="26" type="noConversion"/>
  </si>
  <si>
    <t>3.</t>
    <phoneticPr fontId="28" type="noConversion"/>
  </si>
  <si>
    <t>면목</t>
    <phoneticPr fontId="28" type="noConversion"/>
  </si>
  <si>
    <t>m</t>
    <phoneticPr fontId="26" type="noConversion"/>
  </si>
  <si>
    <t>0.2 × 0.2 × 1 =</t>
    <phoneticPr fontId="28" type="noConversion"/>
  </si>
  <si>
    <t>0.2  ×   2   =</t>
    <phoneticPr fontId="28" type="noConversion"/>
  </si>
  <si>
    <t>M당</t>
  </si>
  <si>
    <t>+</t>
  </si>
  <si>
    <t xml:space="preserve"> -</t>
  </si>
  <si>
    <t>1.터파기</t>
    <phoneticPr fontId="62" type="noConversion"/>
  </si>
  <si>
    <t>1식</t>
    <phoneticPr fontId="62" type="noConversion"/>
  </si>
  <si>
    <t>÷</t>
    <phoneticPr fontId="28" type="noConversion"/>
  </si>
  <si>
    <t>□배수관 터파기 계산서</t>
    <phoneticPr fontId="62" type="noConversion"/>
  </si>
  <si>
    <t>관 매설</t>
    <phoneticPr fontId="28" type="noConversion"/>
  </si>
  <si>
    <t xml:space="preserve">   1:0.5</t>
    <phoneticPr fontId="62" type="noConversion"/>
  </si>
  <si>
    <t>{ (</t>
    <phoneticPr fontId="62" type="noConversion"/>
  </si>
  <si>
    <t>÷</t>
    <phoneticPr fontId="62" type="noConversion"/>
  </si>
  <si>
    <t>｝</t>
    <phoneticPr fontId="62" type="noConversion"/>
  </si>
  <si>
    <t>2.되메우기</t>
    <phoneticPr fontId="62" type="noConversion"/>
  </si>
  <si>
    <t>양질토사</t>
    <phoneticPr fontId="28" type="noConversion"/>
  </si>
  <si>
    <t>［ { (</t>
    <phoneticPr fontId="62" type="noConversion"/>
  </si>
  <si>
    <t>+</t>
    <phoneticPr fontId="62" type="noConversion"/>
  </si>
  <si>
    <t>)</t>
    <phoneticPr fontId="62" type="noConversion"/>
  </si>
  <si>
    <t>} - {</t>
    <phoneticPr fontId="62" type="noConversion"/>
  </si>
  <si>
    <t xml:space="preserve">²} </t>
    <phoneticPr fontId="62" type="noConversion"/>
  </si>
  <si>
    <t>]</t>
    <phoneticPr fontId="28" type="noConversion"/>
  </si>
  <si>
    <t>3.되메우기</t>
    <phoneticPr fontId="62" type="noConversion"/>
  </si>
  <si>
    <t>일반토사</t>
    <phoneticPr fontId="28" type="noConversion"/>
  </si>
  <si>
    <t>4.잔 토</t>
    <phoneticPr fontId="62" type="noConversion"/>
  </si>
  <si>
    <t>3식</t>
    <phoneticPr fontId="62" type="noConversion"/>
  </si>
  <si>
    <t>1. 단 면 도 및 전 개 도</t>
    <phoneticPr fontId="28" type="noConversion"/>
  </si>
  <si>
    <t>1. 토공 수량산출근거</t>
    <phoneticPr fontId="28" type="noConversion"/>
  </si>
  <si>
    <t>1개소당</t>
    <phoneticPr fontId="28" type="noConversion"/>
  </si>
  <si>
    <t>번
호</t>
    <phoneticPr fontId="28" type="noConversion"/>
  </si>
  <si>
    <t>규         격</t>
    <phoneticPr fontId="28" type="noConversion"/>
  </si>
  <si>
    <t>산 출 근 거</t>
    <phoneticPr fontId="28" type="noConversion"/>
  </si>
  <si>
    <t>수    량</t>
    <phoneticPr fontId="28" type="noConversion"/>
  </si>
  <si>
    <t>비고</t>
    <phoneticPr fontId="28" type="noConversion"/>
  </si>
  <si>
    <t>/</t>
    <phoneticPr fontId="28" type="noConversion"/>
  </si>
  <si>
    <t>X</t>
    <phoneticPr fontId="28" type="noConversion"/>
  </si>
  <si>
    <t>((</t>
    <phoneticPr fontId="28" type="noConversion"/>
  </si>
  <si>
    <t>소계</t>
    <phoneticPr fontId="28" type="noConversion"/>
  </si>
  <si>
    <t>잔토</t>
    <phoneticPr fontId="28" type="noConversion"/>
  </si>
  <si>
    <t>2. 구조물 수량산출근거</t>
    <phoneticPr fontId="28" type="noConversion"/>
  </si>
  <si>
    <t>기초</t>
    <phoneticPr fontId="28" type="noConversion"/>
  </si>
  <si>
    <t>기초잡석</t>
    <phoneticPr fontId="28" type="noConversion"/>
  </si>
  <si>
    <t>저판</t>
    <phoneticPr fontId="28" type="noConversion"/>
  </si>
  <si>
    <t>합판(4회)</t>
    <phoneticPr fontId="28" type="noConversion"/>
  </si>
  <si>
    <t>㎡</t>
    <phoneticPr fontId="28" type="noConversion"/>
  </si>
  <si>
    <t>벽체</t>
    <phoneticPr fontId="28" type="noConversion"/>
  </si>
  <si>
    <r>
      <t xml:space="preserve">2    </t>
    </r>
    <r>
      <rPr>
        <sz val="10"/>
        <rFont val="굴림"/>
        <family val="3"/>
        <charset val="129"/>
      </rPr>
      <t>)</t>
    </r>
    <phoneticPr fontId="28" type="noConversion"/>
  </si>
  <si>
    <t>■ 관보호공 Φ1000(날개벽 C-TYPE)</t>
    <phoneticPr fontId="28" type="noConversion"/>
  </si>
  <si>
    <r>
      <t>2</t>
    </r>
    <r>
      <rPr>
        <sz val="10"/>
        <rFont val="굴림"/>
        <family val="3"/>
        <charset val="129"/>
      </rPr>
      <t>)</t>
    </r>
    <phoneticPr fontId="28" type="noConversion"/>
  </si>
  <si>
    <t>(((</t>
    <phoneticPr fontId="28" type="noConversion"/>
  </si>
  <si>
    <t>＋</t>
  </si>
  <si>
    <t>구    분</t>
  </si>
  <si>
    <t>수 량</t>
  </si>
  <si>
    <t>구   분</t>
  </si>
  <si>
    <t>규 격</t>
  </si>
  <si>
    <t>산    출    기    초</t>
  </si>
  <si>
    <t>)X</t>
    <phoneticPr fontId="28" type="noConversion"/>
  </si>
  <si>
    <t xml:space="preserve">  H=200</t>
    <phoneticPr fontId="28" type="noConversion"/>
  </si>
  <si>
    <t>▣ 안전 난간</t>
    <phoneticPr fontId="28" type="noConversion"/>
  </si>
  <si>
    <t>ea</t>
    <phoneticPr fontId="34" type="noConversion"/>
  </si>
  <si>
    <t>CON'C 포장</t>
    <phoneticPr fontId="28" type="noConversion"/>
  </si>
  <si>
    <t>L=</t>
    <phoneticPr fontId="34" type="noConversion"/>
  </si>
  <si>
    <t>x (</t>
    <phoneticPr fontId="34" type="noConversion"/>
  </si>
  <si>
    <t>x</t>
    <phoneticPr fontId="34" type="noConversion"/>
  </si>
  <si>
    <t>)</t>
    <phoneticPr fontId="34" type="noConversion"/>
  </si>
  <si>
    <t>x {(</t>
    <phoneticPr fontId="34" type="noConversion"/>
  </si>
  <si>
    <t>) + (</t>
    <phoneticPr fontId="34" type="noConversion"/>
  </si>
  <si>
    <t>) }</t>
    <phoneticPr fontId="34" type="noConversion"/>
  </si>
  <si>
    <t>페인트</t>
    <phoneticPr fontId="28" type="noConversion"/>
  </si>
  <si>
    <t>면목 (A25)</t>
    <phoneticPr fontId="28" type="noConversion"/>
  </si>
  <si>
    <t>+</t>
    <phoneticPr fontId="34" type="noConversion"/>
  </si>
  <si>
    <t>S:</t>
    <phoneticPr fontId="62" type="noConversion"/>
  </si>
  <si>
    <t>H:</t>
    <phoneticPr fontId="62" type="noConversion"/>
  </si>
  <si>
    <t>L₃:</t>
    <phoneticPr fontId="62" type="noConversion"/>
  </si>
  <si>
    <t>h :</t>
    <phoneticPr fontId="62" type="noConversion"/>
  </si>
  <si>
    <t>윤주</t>
    <phoneticPr fontId="62" type="noConversion"/>
  </si>
  <si>
    <t>m</t>
    <phoneticPr fontId="26" type="noConversion"/>
  </si>
  <si>
    <t>떼</t>
    <phoneticPr fontId="62" type="noConversion"/>
  </si>
  <si>
    <t xml:space="preserve"> ×</t>
    <phoneticPr fontId="62" type="noConversion"/>
  </si>
  <si>
    <t>m2</t>
    <phoneticPr fontId="62" type="noConversion"/>
  </si>
  <si>
    <t>바닥파기</t>
    <phoneticPr fontId="62" type="noConversion"/>
  </si>
  <si>
    <t>m3</t>
    <phoneticPr fontId="62" type="noConversion"/>
  </si>
  <si>
    <t>□ 떼수로(윤주1.08)수량산출서 (m당)</t>
    <phoneticPr fontId="62" type="noConversion"/>
  </si>
  <si>
    <t xml:space="preserve"> - 구 조 도</t>
    <phoneticPr fontId="26" type="noConversion"/>
  </si>
  <si>
    <t>구 조 물 수 량 산 출 (m당)</t>
    <phoneticPr fontId="26" type="noConversion"/>
  </si>
  <si>
    <t>단 위</t>
  </si>
  <si>
    <t>1000×650×500</t>
    <phoneticPr fontId="26" type="noConversion"/>
  </si>
  <si>
    <t>×</t>
    <phoneticPr fontId="26" type="noConversion"/>
  </si>
  <si>
    <t>단</t>
    <phoneticPr fontId="26" type="noConversion"/>
  </si>
  <si>
    <t>기초콘크리트</t>
    <phoneticPr fontId="26" type="noConversion"/>
  </si>
  <si>
    <t>뒷채움막자갈</t>
    <phoneticPr fontId="26" type="noConversion"/>
  </si>
  <si>
    <t>합판거푸집</t>
    <phoneticPr fontId="26" type="noConversion"/>
  </si>
  <si>
    <t>(</t>
    <phoneticPr fontId="26" type="noConversion"/>
  </si>
  <si>
    <t>)  ×</t>
    <phoneticPr fontId="26" type="noConversion"/>
  </si>
  <si>
    <t>부직포</t>
    <phoneticPr fontId="26" type="noConversion"/>
  </si>
  <si>
    <t>350g/m2</t>
    <phoneticPr fontId="26" type="noConversion"/>
  </si>
  <si>
    <t>터파기</t>
    <phoneticPr fontId="26" type="noConversion"/>
  </si>
  <si>
    <t>기초</t>
    <phoneticPr fontId="26" type="noConversion"/>
  </si>
  <si>
    <t>) ÷</t>
    <phoneticPr fontId="26" type="noConversion"/>
  </si>
  <si>
    <t>비탈</t>
    <phoneticPr fontId="26" type="noConversion"/>
  </si>
  <si>
    <t>되메우기</t>
    <phoneticPr fontId="26" type="noConversion"/>
  </si>
  <si>
    <t>잔토</t>
    <phoneticPr fontId="26" type="noConversion"/>
  </si>
  <si>
    <t>-</t>
    <phoneticPr fontId="26" type="noConversion"/>
  </si>
  <si>
    <t xml:space="preserve"> 식 생  블 럭 쌓 기</t>
    <phoneticPr fontId="26" type="noConversion"/>
  </si>
  <si>
    <t>식생블럭</t>
    <phoneticPr fontId="26" type="noConversion"/>
  </si>
  <si>
    <t>■ 관보호공 Φ1000(날개벽 A-TYPE)</t>
    <phoneticPr fontId="28" type="noConversion"/>
  </si>
  <si>
    <t>* 관보호공 Φ1000m/m(날개벽 A-TYPE) 구조도 참조.</t>
    <phoneticPr fontId="28" type="noConversion"/>
  </si>
  <si>
    <t>+</t>
    <phoneticPr fontId="62" type="noConversion"/>
  </si>
  <si>
    <t>비  고</t>
  </si>
  <si>
    <t>터 파 기</t>
    <phoneticPr fontId="28" type="noConversion"/>
  </si>
  <si>
    <t>ㅇ 식생옹벽블럭(4단) 구조도 및 계산표</t>
    <phoneticPr fontId="26" type="noConversion"/>
  </si>
  <si>
    <t>관 매설</t>
    <phoneticPr fontId="28" type="noConversion"/>
  </si>
  <si>
    <t xml:space="preserve">   1:0.5</t>
    <phoneticPr fontId="62" type="noConversion"/>
  </si>
  <si>
    <t>{ (</t>
    <phoneticPr fontId="62" type="noConversion"/>
  </si>
  <si>
    <t>｝</t>
    <phoneticPr fontId="62" type="noConversion"/>
  </si>
  <si>
    <t>)</t>
    <phoneticPr fontId="62" type="noConversion"/>
  </si>
  <si>
    <t>} - {</t>
    <phoneticPr fontId="62" type="noConversion"/>
  </si>
  <si>
    <t xml:space="preserve">²} </t>
    <phoneticPr fontId="62" type="noConversion"/>
  </si>
  <si>
    <t>]</t>
    <phoneticPr fontId="28" type="noConversion"/>
  </si>
  <si>
    <t>1식</t>
    <phoneticPr fontId="62" type="noConversion"/>
  </si>
  <si>
    <t>■ 관보호공 Φ800(날개벽 A-TYPE)</t>
    <phoneticPr fontId="28" type="noConversion"/>
  </si>
  <si>
    <t>1. 단 면 도 및 전 개 도</t>
    <phoneticPr fontId="28" type="noConversion"/>
  </si>
  <si>
    <t>* 관보호공 Φ800m/m(날개벽 A-TYPE) 구조도 참조.</t>
    <phoneticPr fontId="28" type="noConversion"/>
  </si>
  <si>
    <t>규         격</t>
    <phoneticPr fontId="28" type="noConversion"/>
  </si>
  <si>
    <t>비고</t>
    <phoneticPr fontId="28" type="noConversion"/>
  </si>
  <si>
    <t>X</t>
    <phoneticPr fontId="28" type="noConversion"/>
  </si>
  <si>
    <t>㎥</t>
    <phoneticPr fontId="28" type="noConversion"/>
  </si>
  <si>
    <t>소계</t>
    <phoneticPr fontId="28" type="noConversion"/>
  </si>
  <si>
    <t>2. 구조물 수량산출근거</t>
    <phoneticPr fontId="28" type="noConversion"/>
  </si>
  <si>
    <t>기초</t>
    <phoneticPr fontId="28" type="noConversion"/>
  </si>
  <si>
    <t>기초잡석</t>
    <phoneticPr fontId="28" type="noConversion"/>
  </si>
  <si>
    <t>저판</t>
    <phoneticPr fontId="28" type="noConversion"/>
  </si>
  <si>
    <t>콘크리트</t>
    <phoneticPr fontId="28" type="noConversion"/>
  </si>
  <si>
    <t>벽체</t>
    <phoneticPr fontId="28" type="noConversion"/>
  </si>
  <si>
    <t>)X</t>
    <phoneticPr fontId="28" type="noConversion"/>
  </si>
  <si>
    <t>■ 관보호공 Φ800(날개벽 C-TYPE)</t>
    <phoneticPr fontId="28" type="noConversion"/>
  </si>
  <si>
    <t>* 관보호공 Φ800m/m(날개벽 C-TYPE) 구조도 참조.</t>
    <phoneticPr fontId="28" type="noConversion"/>
  </si>
  <si>
    <t>2. 토공 수량산출근거</t>
    <phoneticPr fontId="28" type="noConversion"/>
  </si>
  <si>
    <t>3. 구조물 수량산출근거</t>
    <phoneticPr fontId="28" type="noConversion"/>
  </si>
  <si>
    <r>
      <t>ㅇ 돌붙임(야면석메붙임) 구조도 및 계산표(m</t>
    </r>
    <r>
      <rPr>
        <b/>
        <vertAlign val="superscript"/>
        <sz val="15"/>
        <rFont val="굴림체"/>
        <family val="3"/>
        <charset val="129"/>
      </rPr>
      <t>2</t>
    </r>
    <r>
      <rPr>
        <b/>
        <sz val="15"/>
        <rFont val="굴림체"/>
        <family val="3"/>
        <charset val="129"/>
      </rPr>
      <t>당)</t>
    </r>
    <phoneticPr fontId="28" type="noConversion"/>
  </si>
  <si>
    <t>수  량  산  출  및  재  료  표 ( 개 소 당 )</t>
    <phoneticPr fontId="28" type="noConversion"/>
  </si>
  <si>
    <t>구    분</t>
    <phoneticPr fontId="28" type="noConversion"/>
  </si>
  <si>
    <t>규  격</t>
    <phoneticPr fontId="28" type="noConversion"/>
  </si>
  <si>
    <t>산     출     기     초</t>
    <phoneticPr fontId="28" type="noConversion"/>
  </si>
  <si>
    <t>수 량</t>
    <phoneticPr fontId="28" type="noConversion"/>
  </si>
  <si>
    <t>비  고</t>
    <phoneticPr fontId="28" type="noConversion"/>
  </si>
  <si>
    <t>면     적</t>
    <phoneticPr fontId="28" type="noConversion"/>
  </si>
  <si>
    <t>＋</t>
    <phoneticPr fontId="28" type="noConversion"/>
  </si>
  <si>
    <t>) ÷</t>
    <phoneticPr fontId="28" type="noConversion"/>
  </si>
  <si>
    <t>×</t>
    <phoneticPr fontId="28" type="noConversion"/>
  </si>
  <si>
    <t>㎡</t>
    <phoneticPr fontId="28" type="noConversion"/>
  </si>
  <si>
    <t>두     께</t>
    <phoneticPr fontId="28" type="noConversion"/>
  </si>
  <si>
    <t>m</t>
    <phoneticPr fontId="28" type="noConversion"/>
  </si>
  <si>
    <t>입     적</t>
    <phoneticPr fontId="28" type="noConversion"/>
  </si>
  <si>
    <t>㎥</t>
    <phoneticPr fontId="28" type="noConversion"/>
  </si>
  <si>
    <t>야 면 석</t>
    <phoneticPr fontId="28" type="noConversion"/>
  </si>
  <si>
    <t>20×20×30cm</t>
    <phoneticPr fontId="28" type="noConversion"/>
  </si>
  <si>
    <t xml:space="preserve">톤/㎡ </t>
    <phoneticPr fontId="28" type="noConversion"/>
  </si>
  <si>
    <t>톤</t>
    <phoneticPr fontId="28" type="noConversion"/>
  </si>
  <si>
    <t>고 임 돌</t>
    <phoneticPr fontId="28" type="noConversion"/>
  </si>
  <si>
    <t>㎥/㎡</t>
    <phoneticPr fontId="28" type="noConversion"/>
  </si>
  <si>
    <t>터파기</t>
    <phoneticPr fontId="28" type="noConversion"/>
  </si>
  <si>
    <t>ㅇ임도간이준공판 구조도 및 수량산출서</t>
    <phoneticPr fontId="28" type="noConversion"/>
  </si>
  <si>
    <t>구 분</t>
    <phoneticPr fontId="28" type="noConversion"/>
  </si>
  <si>
    <t>규 격</t>
    <phoneticPr fontId="28" type="noConversion"/>
  </si>
  <si>
    <t>산        출        기        초</t>
    <phoneticPr fontId="28" type="noConversion"/>
  </si>
  <si>
    <t>화 강 암</t>
    <phoneticPr fontId="28" type="noConversion"/>
  </si>
  <si>
    <t>300*200*600</t>
    <phoneticPr fontId="28" type="noConversion"/>
  </si>
  <si>
    <t>0.3 × 0.2 × 0.6</t>
    <phoneticPr fontId="28" type="noConversion"/>
  </si>
  <si>
    <t>잔토정리</t>
    <phoneticPr fontId="28" type="noConversion"/>
  </si>
  <si>
    <t>25-18-08</t>
    <phoneticPr fontId="26" type="noConversion"/>
  </si>
  <si>
    <t>천단</t>
    <phoneticPr fontId="26" type="noConversion"/>
  </si>
  <si>
    <t>기초</t>
    <phoneticPr fontId="34" type="noConversion"/>
  </si>
  <si>
    <t>ㅇ 떼흙막이 구조도 및 계산표</t>
  </si>
  <si>
    <t xml:space="preserve"> - 정 면 도</t>
    <phoneticPr fontId="28" type="noConversion"/>
  </si>
  <si>
    <t xml:space="preserve"> - 단 면 도</t>
    <phoneticPr fontId="28" type="noConversion"/>
  </si>
  <si>
    <t>(평균)</t>
    <phoneticPr fontId="28" type="noConversion"/>
  </si>
  <si>
    <t>머리떼</t>
    <phoneticPr fontId="28" type="noConversion"/>
  </si>
  <si>
    <t>정면떼</t>
    <phoneticPr fontId="28" type="noConversion"/>
  </si>
  <si>
    <t>기슭바닥떼</t>
    <phoneticPr fontId="28" type="noConversion"/>
  </si>
  <si>
    <t>높이</t>
    <phoneticPr fontId="28" type="noConversion"/>
  </si>
  <si>
    <t>바닥떼</t>
    <phoneticPr fontId="28" type="noConversion"/>
  </si>
  <si>
    <t>(평균)</t>
    <phoneticPr fontId="28" type="noConversion"/>
  </si>
  <si>
    <t>두께</t>
    <phoneticPr fontId="28" type="noConversion"/>
  </si>
  <si>
    <t>수  량  산  출  및  재  료  표 ( 개 소 당 )</t>
  </si>
  <si>
    <t>규   격</t>
  </si>
  <si>
    <t>산        출        기       초</t>
  </si>
  <si>
    <t>20*20cm</t>
  </si>
  <si>
    <t xml:space="preserve"> 머리떼  :</t>
  </si>
  <si>
    <t xml:space="preserve"> 바닥떼  :</t>
  </si>
  <si>
    <t xml:space="preserve"> 정면떼  :</t>
  </si>
  <si>
    <t xml:space="preserve"> (</t>
  </si>
  <si>
    <t>)  ÷</t>
  </si>
  <si>
    <t xml:space="preserve"> 양기슭바닥떼:</t>
  </si>
  <si>
    <t>바닥파기</t>
  </si>
  <si>
    <t>) + (</t>
  </si>
  <si>
    <t xml:space="preserve">)  </t>
  </si>
  <si>
    <t>* 관보호공 Φ1000m/m(날개벽 C-TYPE) 구조도 참조.</t>
    <phoneticPr fontId="28" type="noConversion"/>
  </si>
  <si>
    <t>단위</t>
    <phoneticPr fontId="28" type="noConversion"/>
  </si>
  <si>
    <t>수    량</t>
    <phoneticPr fontId="28" type="noConversion"/>
  </si>
  <si>
    <t>소계</t>
    <phoneticPr fontId="28" type="noConversion"/>
  </si>
  <si>
    <t>㎥</t>
    <phoneticPr fontId="28" type="noConversion"/>
  </si>
  <si>
    <t>되메우기</t>
    <phoneticPr fontId="28" type="noConversion"/>
  </si>
  <si>
    <t>(</t>
    <phoneticPr fontId="28" type="noConversion"/>
  </si>
  <si>
    <t>+</t>
    <phoneticPr fontId="28" type="noConversion"/>
  </si>
  <si>
    <t>)</t>
    <phoneticPr fontId="28" type="noConversion"/>
  </si>
  <si>
    <t>/</t>
    <phoneticPr fontId="28" type="noConversion"/>
  </si>
  <si>
    <t>X</t>
    <phoneticPr fontId="28" type="noConversion"/>
  </si>
  <si>
    <t>=</t>
    <phoneticPr fontId="28" type="noConversion"/>
  </si>
  <si>
    <t>-</t>
    <phoneticPr fontId="28" type="noConversion"/>
  </si>
  <si>
    <t>잔토</t>
    <phoneticPr fontId="28" type="noConversion"/>
  </si>
  <si>
    <t>■ 관보호공 Φ1000(날개벽 C-TYPE)</t>
    <phoneticPr fontId="28" type="noConversion"/>
  </si>
  <si>
    <t>2. 구조물 수량산출근거</t>
    <phoneticPr fontId="28" type="noConversion"/>
  </si>
  <si>
    <t>1개소당</t>
    <phoneticPr fontId="28" type="noConversion"/>
  </si>
  <si>
    <t>번
호</t>
    <phoneticPr fontId="28" type="noConversion"/>
  </si>
  <si>
    <t>공      종</t>
    <phoneticPr fontId="28" type="noConversion"/>
  </si>
  <si>
    <t>규         격</t>
    <phoneticPr fontId="28" type="noConversion"/>
  </si>
  <si>
    <t>산 출 근 거</t>
    <phoneticPr fontId="28" type="noConversion"/>
  </si>
  <si>
    <t>단위</t>
    <phoneticPr fontId="28" type="noConversion"/>
  </si>
  <si>
    <t>수    량</t>
    <phoneticPr fontId="28" type="noConversion"/>
  </si>
  <si>
    <t>비고</t>
    <phoneticPr fontId="28" type="noConversion"/>
  </si>
  <si>
    <t>기초</t>
    <phoneticPr fontId="28" type="noConversion"/>
  </si>
  <si>
    <t>기초잡석</t>
    <phoneticPr fontId="28" type="noConversion"/>
  </si>
  <si>
    <t>저판</t>
    <phoneticPr fontId="28" type="noConversion"/>
  </si>
  <si>
    <t>콘크리트</t>
    <phoneticPr fontId="28" type="noConversion"/>
  </si>
  <si>
    <t>거푸집</t>
    <phoneticPr fontId="28" type="noConversion"/>
  </si>
  <si>
    <t>합판(4회)</t>
    <phoneticPr fontId="28" type="noConversion"/>
  </si>
  <si>
    <t>㎡</t>
    <phoneticPr fontId="28" type="noConversion"/>
  </si>
  <si>
    <t>벽체</t>
    <phoneticPr fontId="28" type="noConversion"/>
  </si>
  <si>
    <t>((</t>
    <phoneticPr fontId="28" type="noConversion"/>
  </si>
  <si>
    <r>
      <t>2</t>
    </r>
    <r>
      <rPr>
        <sz val="10"/>
        <rFont val="굴림"/>
        <family val="3"/>
        <charset val="129"/>
      </rPr>
      <t>)</t>
    </r>
    <phoneticPr fontId="28" type="noConversion"/>
  </si>
  <si>
    <t>(((</t>
    <phoneticPr fontId="28" type="noConversion"/>
  </si>
  <si>
    <t xml:space="preserve">  H=500</t>
    <phoneticPr fontId="28" type="noConversion"/>
  </si>
  <si>
    <t>이형철근 φ13mm L=400mm@250</t>
    <phoneticPr fontId="28" type="noConversion"/>
  </si>
  <si>
    <t>( 0.2 × 0.5 ) + ( 0.15 × 0.5 × 1/2) × 1.0   =</t>
    <phoneticPr fontId="28" type="noConversion"/>
  </si>
  <si>
    <t>{ 0.5 +  √ (0.5²+0.15²) }  ×  1.0   =</t>
    <phoneticPr fontId="28" type="noConversion"/>
  </si>
  <si>
    <t xml:space="preserve">      0.4 × 4 × 0.955</t>
    <phoneticPr fontId="28" type="noConversion"/>
  </si>
  <si>
    <t>돌기슭막이(기초有) 수량산출서</t>
    <phoneticPr fontId="28" type="noConversion"/>
  </si>
  <si>
    <t>H</t>
    <phoneticPr fontId="28" type="noConversion"/>
  </si>
  <si>
    <t>=</t>
    <phoneticPr fontId="28" type="noConversion"/>
  </si>
  <si>
    <t>m</t>
    <phoneticPr fontId="28" type="noConversion"/>
  </si>
  <si>
    <t xml:space="preserve">   ※ 설계조건</t>
    <phoneticPr fontId="28" type="noConversion"/>
  </si>
  <si>
    <t>기슭막이높이 :</t>
    <phoneticPr fontId="28" type="noConversion"/>
  </si>
  <si>
    <t>반수면비탈 :1:</t>
    <phoneticPr fontId="28" type="noConversion"/>
  </si>
  <si>
    <t>돌뒷길이      :</t>
    <phoneticPr fontId="28" type="noConversion"/>
  </si>
  <si>
    <t>1:</t>
    <phoneticPr fontId="28" type="noConversion"/>
  </si>
  <si>
    <t>터파기선</t>
    <phoneticPr fontId="28" type="noConversion"/>
  </si>
  <si>
    <t>수   량   산   출   및   재   료   표 ( m 당 )</t>
  </si>
  <si>
    <t>규  격</t>
  </si>
  <si>
    <t>산    출    기   초</t>
  </si>
  <si>
    <t>구   분</t>
    <phoneticPr fontId="28" type="noConversion"/>
  </si>
  <si>
    <t>단위</t>
    <phoneticPr fontId="28" type="noConversion"/>
  </si>
  <si>
    <t>※ 돌뒷길에 따라 변하는 인자</t>
    <phoneticPr fontId="28" type="noConversion"/>
  </si>
  <si>
    <t>정 면 적</t>
  </si>
  <si>
    <t>콘크리트</t>
    <phoneticPr fontId="28" type="noConversion"/>
  </si>
  <si>
    <t>레미콘</t>
    <phoneticPr fontId="28" type="noConversion"/>
  </si>
  <si>
    <t>-</t>
    <phoneticPr fontId="162" type="noConversion"/>
  </si>
  <si>
    <t>뒷길이</t>
    <phoneticPr fontId="28" type="noConversion"/>
  </si>
  <si>
    <t xml:space="preserve">   채움      콘크리트</t>
    <phoneticPr fontId="28" type="noConversion"/>
  </si>
  <si>
    <t>고임돌</t>
    <phoneticPr fontId="28" type="noConversion"/>
  </si>
  <si>
    <t>돌중량(ton)</t>
    <phoneticPr fontId="28" type="noConversion"/>
  </si>
  <si>
    <t>평균두께</t>
  </si>
  <si>
    <t xml:space="preserve"> ÷</t>
    <phoneticPr fontId="28" type="noConversion"/>
  </si>
  <si>
    <t>m</t>
  </si>
  <si>
    <t>채움con.c</t>
    <phoneticPr fontId="28" type="noConversion"/>
  </si>
  <si>
    <t>중량배합</t>
    <phoneticPr fontId="28" type="noConversion"/>
  </si>
  <si>
    <t>㎥/㎡</t>
  </si>
  <si>
    <t>체     적</t>
    <phoneticPr fontId="28" type="noConversion"/>
  </si>
  <si>
    <t>모 르 터</t>
    <phoneticPr fontId="28" type="noConversion"/>
  </si>
  <si>
    <t xml:space="preserve"> 1:3</t>
  </si>
  <si>
    <t>돌 쌓 기</t>
    <phoneticPr fontId="28" type="noConversion"/>
  </si>
  <si>
    <t xml:space="preserve"> × </t>
    <phoneticPr fontId="28" type="noConversion"/>
  </si>
  <si>
    <t>친 모 래</t>
  </si>
  <si>
    <t>×</t>
    <phoneticPr fontId="28" type="noConversion"/>
  </si>
  <si>
    <t>ton/㎡</t>
    <phoneticPr fontId="28" type="noConversion"/>
  </si>
  <si>
    <t>ton</t>
    <phoneticPr fontId="28" type="noConversion"/>
  </si>
  <si>
    <t>막 자 갈</t>
  </si>
  <si>
    <t xml:space="preserve">- </t>
    <phoneticPr fontId="28" type="noConversion"/>
  </si>
  <si>
    <t>친 자 갈</t>
  </si>
  <si>
    <t>-</t>
    <phoneticPr fontId="28" type="noConversion"/>
  </si>
  <si>
    <t>고 임 돌</t>
  </si>
  <si>
    <t>시 멘 트</t>
  </si>
  <si>
    <t>콘크리트</t>
  </si>
  <si>
    <t>kg/㎥  ÷</t>
    <phoneticPr fontId="28" type="noConversion"/>
  </si>
  <si>
    <t>kg/대</t>
    <phoneticPr fontId="28" type="noConversion"/>
  </si>
  <si>
    <t>대</t>
  </si>
  <si>
    <t>바닥파기</t>
    <phoneticPr fontId="28" type="noConversion"/>
  </si>
  <si>
    <t>기 초</t>
    <phoneticPr fontId="28" type="noConversion"/>
  </si>
  <si>
    <t xml:space="preserve">× </t>
    <phoneticPr fontId="28" type="noConversion"/>
  </si>
  <si>
    <t>본 체</t>
    <phoneticPr fontId="28" type="noConversion"/>
  </si>
  <si>
    <t>되메우기</t>
  </si>
  <si>
    <t xml:space="preserve"> - </t>
    <phoneticPr fontId="28" type="noConversion"/>
  </si>
  <si>
    <t>거 푸 집</t>
  </si>
  <si>
    <t>6회사용</t>
  </si>
  <si>
    <t>+</t>
    <phoneticPr fontId="162" type="noConversion"/>
  </si>
  <si>
    <t>잔      토</t>
    <phoneticPr fontId="28" type="noConversion"/>
  </si>
  <si>
    <t>－</t>
  </si>
  <si>
    <t>물 구 멍</t>
  </si>
  <si>
    <t>Φ50mm</t>
    <phoneticPr fontId="28" type="noConversion"/>
  </si>
  <si>
    <t xml:space="preserve">÷ </t>
    <phoneticPr fontId="28" type="noConversion"/>
  </si>
  <si>
    <t>개소/2㎡</t>
  </si>
  <si>
    <t>m/개소</t>
  </si>
  <si>
    <t>ㅇ</t>
    <phoneticPr fontId="34" type="noConversion"/>
  </si>
  <si>
    <t>국가지점번호판</t>
    <phoneticPr fontId="34" type="noConversion"/>
  </si>
  <si>
    <t>공종</t>
    <phoneticPr fontId="162" type="noConversion"/>
  </si>
  <si>
    <t>산출근거</t>
    <phoneticPr fontId="162" type="noConversion"/>
  </si>
  <si>
    <t>단위</t>
    <phoneticPr fontId="162" type="noConversion"/>
  </si>
  <si>
    <t>수량</t>
    <phoneticPr fontId="162" type="noConversion"/>
  </si>
  <si>
    <t>국가지점번호판</t>
    <phoneticPr fontId="162" type="noConversion"/>
  </si>
  <si>
    <t>개소</t>
    <phoneticPr fontId="162" type="noConversion"/>
  </si>
  <si>
    <t>운반 및 설치비</t>
    <phoneticPr fontId="162" type="noConversion"/>
  </si>
  <si>
    <t>식</t>
    <phoneticPr fontId="162" type="noConversion"/>
  </si>
  <si>
    <t>포함</t>
    <phoneticPr fontId="162" type="noConversion"/>
  </si>
  <si>
    <t>콘크리트개거 (물넘이형)</t>
    <phoneticPr fontId="34" type="noConversion"/>
  </si>
  <si>
    <t>□.반중력식옹벽 수량산출서</t>
    <phoneticPr fontId="62" type="noConversion"/>
  </si>
  <si>
    <t>반중력식</t>
    <phoneticPr fontId="62" type="noConversion"/>
  </si>
  <si>
    <t>H=2.0</t>
    <phoneticPr fontId="62" type="noConversion"/>
  </si>
  <si>
    <t>옹벽</t>
    <phoneticPr fontId="62" type="noConversion"/>
  </si>
  <si>
    <t>콘크리트</t>
    <phoneticPr fontId="62" type="noConversion"/>
  </si>
  <si>
    <t>기초</t>
    <phoneticPr fontId="62" type="noConversion"/>
  </si>
  <si>
    <t>(</t>
    <phoneticPr fontId="62" type="noConversion"/>
  </si>
  <si>
    <t/>
  </si>
  <si>
    <t>)×</t>
    <phoneticPr fontId="62" type="noConversion"/>
  </si>
  <si>
    <t>벽체</t>
    <phoneticPr fontId="62" type="noConversion"/>
  </si>
  <si>
    <t xml:space="preserve"> =</t>
    <phoneticPr fontId="62" type="noConversion"/>
  </si>
  <si>
    <t>계</t>
    <phoneticPr fontId="62" type="noConversion"/>
  </si>
  <si>
    <t>버림CON'C</t>
    <phoneticPr fontId="62" type="noConversion"/>
  </si>
  <si>
    <t>유로폼</t>
    <phoneticPr fontId="62" type="noConversion"/>
  </si>
  <si>
    <t>배면벽</t>
    <phoneticPr fontId="62" type="noConversion"/>
  </si>
  <si>
    <t>√(</t>
    <phoneticPr fontId="62" type="noConversion"/>
  </si>
  <si>
    <t>²</t>
    <phoneticPr fontId="62" type="noConversion"/>
  </si>
  <si>
    <t>=</t>
    <phoneticPr fontId="62" type="noConversion"/>
  </si>
  <si>
    <t>²)</t>
    <phoneticPr fontId="62" type="noConversion"/>
  </si>
  <si>
    <t>전면벽</t>
    <phoneticPr fontId="62" type="noConversion"/>
  </si>
  <si>
    <t>거푸집</t>
    <phoneticPr fontId="62" type="noConversion"/>
  </si>
  <si>
    <t>비계</t>
    <phoneticPr fontId="62" type="noConversion"/>
  </si>
  <si>
    <t>파이프</t>
    <phoneticPr fontId="62" type="noConversion"/>
  </si>
  <si>
    <t>φ50㎜</t>
    <phoneticPr fontId="62" type="noConversion"/>
  </si>
  <si>
    <t>m</t>
    <phoneticPr fontId="62" type="noConversion"/>
  </si>
  <si>
    <t>철근</t>
    <phoneticPr fontId="62" type="noConversion"/>
  </si>
  <si>
    <t>D13</t>
    <phoneticPr fontId="62" type="noConversion"/>
  </si>
  <si>
    <t>㎏</t>
    <phoneticPr fontId="62" type="noConversion"/>
  </si>
  <si>
    <t>D16</t>
    <phoneticPr fontId="62" type="noConversion"/>
  </si>
  <si>
    <t>-  경간당 -</t>
    <phoneticPr fontId="28" type="noConversion"/>
  </si>
  <si>
    <t>설계조건</t>
    <phoneticPr fontId="170" type="noConversion"/>
  </si>
  <si>
    <t>▣ 집수정</t>
    <phoneticPr fontId="28" type="noConversion"/>
  </si>
  <si>
    <t>개소당</t>
    <phoneticPr fontId="28" type="noConversion"/>
  </si>
  <si>
    <t>내부벽체치수</t>
    <phoneticPr fontId="170" type="noConversion"/>
  </si>
  <si>
    <t>외부벽체치수</t>
    <phoneticPr fontId="170" type="noConversion"/>
  </si>
  <si>
    <t>가로</t>
    <phoneticPr fontId="170" type="noConversion"/>
  </si>
  <si>
    <t>세로</t>
    <phoneticPr fontId="170" type="noConversion"/>
  </si>
  <si>
    <t>높이</t>
    <phoneticPr fontId="170" type="noConversion"/>
  </si>
  <si>
    <t>벽치수</t>
    <phoneticPr fontId="170" type="noConversion"/>
  </si>
  <si>
    <t>관치수</t>
    <phoneticPr fontId="170" type="noConversion"/>
  </si>
  <si>
    <t>두께</t>
    <phoneticPr fontId="170" type="noConversion"/>
  </si>
  <si>
    <t>직경</t>
    <phoneticPr fontId="170" type="noConversion"/>
  </si>
  <si>
    <t>반지름</t>
    <phoneticPr fontId="170" type="noConversion"/>
  </si>
  <si>
    <t>바닥기초치수</t>
    <phoneticPr fontId="170" type="noConversion"/>
  </si>
  <si>
    <t>방수로</t>
    <phoneticPr fontId="162" type="noConversion"/>
  </si>
  <si>
    <t>가로</t>
    <phoneticPr fontId="170" type="noConversion"/>
  </si>
  <si>
    <t>개소</t>
    <phoneticPr fontId="162" type="noConversion"/>
  </si>
  <si>
    <t>세로</t>
    <phoneticPr fontId="170" type="noConversion"/>
  </si>
  <si>
    <t>상장</t>
    <phoneticPr fontId="162" type="noConversion"/>
  </si>
  <si>
    <t>두께</t>
    <phoneticPr fontId="170" type="noConversion"/>
  </si>
  <si>
    <t>하장</t>
    <phoneticPr fontId="162" type="noConversion"/>
  </si>
  <si>
    <t>고</t>
    <phoneticPr fontId="162" type="noConversion"/>
  </si>
  <si>
    <t>1.</t>
    <phoneticPr fontId="28" type="noConversion"/>
  </si>
  <si>
    <t>터파기</t>
    <phoneticPr fontId="28" type="noConversion"/>
  </si>
  <si>
    <t>(</t>
    <phoneticPr fontId="34" type="noConversion"/>
  </si>
  <si>
    <t>+</t>
    <phoneticPr fontId="34" type="noConversion"/>
  </si>
  <si>
    <t>)×</t>
    <phoneticPr fontId="34" type="noConversion"/>
  </si>
  <si>
    <t>×</t>
    <phoneticPr fontId="34" type="noConversion"/>
  </si>
  <si>
    <t>M3</t>
    <phoneticPr fontId="28" type="noConversion"/>
  </si>
  <si>
    <t>2.</t>
    <phoneticPr fontId="28" type="noConversion"/>
  </si>
  <si>
    <t>되메우기</t>
    <phoneticPr fontId="28" type="noConversion"/>
  </si>
  <si>
    <t>- (</t>
    <phoneticPr fontId="34" type="noConversion"/>
  </si>
  <si>
    <t>)</t>
    <phoneticPr fontId="34" type="noConversion"/>
  </si>
  <si>
    <t>3.</t>
    <phoneticPr fontId="28" type="noConversion"/>
  </si>
  <si>
    <t>잔 토 처 리</t>
    <phoneticPr fontId="28" type="noConversion"/>
  </si>
  <si>
    <t>-</t>
    <phoneticPr fontId="34" type="noConversion"/>
  </si>
  <si>
    <t>4.</t>
    <phoneticPr fontId="28" type="noConversion"/>
  </si>
  <si>
    <t>콘크리트</t>
    <phoneticPr fontId="28" type="noConversion"/>
  </si>
  <si>
    <t>외부벽체</t>
    <phoneticPr fontId="170" type="noConversion"/>
  </si>
  <si>
    <t>-</t>
    <phoneticPr fontId="170" type="noConversion"/>
  </si>
  <si>
    <t>내부벽체</t>
    <phoneticPr fontId="170" type="noConversion"/>
  </si>
  <si>
    <t>방수로</t>
    <phoneticPr fontId="170" type="noConversion"/>
  </si>
  <si>
    <t>+</t>
    <phoneticPr fontId="170" type="noConversion"/>
  </si>
  <si>
    <t>바닥기초</t>
    <phoneticPr fontId="170" type="noConversion"/>
  </si>
  <si>
    <t>M3</t>
    <phoneticPr fontId="28" type="noConversion"/>
  </si>
  <si>
    <t>5.</t>
    <phoneticPr fontId="28" type="noConversion"/>
  </si>
  <si>
    <t>이형철근(D13)</t>
    <phoneticPr fontId="28" type="noConversion"/>
  </si>
  <si>
    <t>(</t>
    <phoneticPr fontId="162" type="noConversion"/>
  </si>
  <si>
    <t>x</t>
    <phoneticPr fontId="162" type="noConversion"/>
  </si>
  <si>
    <t>) ÷</t>
    <phoneticPr fontId="162" type="noConversion"/>
  </si>
  <si>
    <t>kg/m</t>
    <phoneticPr fontId="162" type="noConversion"/>
  </si>
  <si>
    <t>kg</t>
    <phoneticPr fontId="162" type="noConversion"/>
  </si>
  <si>
    <t>ton</t>
    <phoneticPr fontId="162" type="noConversion"/>
  </si>
  <si>
    <t>6.</t>
    <phoneticPr fontId="28" type="noConversion"/>
  </si>
  <si>
    <t>면   목(A25)</t>
    <phoneticPr fontId="28" type="noConversion"/>
  </si>
  <si>
    <t>+</t>
    <phoneticPr fontId="162" type="noConversion"/>
  </si>
  <si>
    <t>M</t>
    <phoneticPr fontId="162" type="noConversion"/>
  </si>
  <si>
    <t>7.</t>
    <phoneticPr fontId="28" type="noConversion"/>
  </si>
  <si>
    <t>거푸집</t>
    <phoneticPr fontId="28" type="noConversion"/>
  </si>
  <si>
    <t>외부벽체1+외부벽체2+외부벽체3+외부벽체4+내부벽체1+내부벽체2+내부벽체3+내부벽체4+바닥기초+방수로비탈면</t>
    <phoneticPr fontId="162" type="noConversion"/>
  </si>
  <si>
    <t>+</t>
    <phoneticPr fontId="170" type="noConversion"/>
  </si>
  <si>
    <t>수량산출서</t>
    <phoneticPr fontId="28" type="noConversion"/>
  </si>
  <si>
    <t>▣ 콘크리트 L형수로 (H=0.2m)</t>
    <phoneticPr fontId="28" type="noConversion"/>
  </si>
  <si>
    <t>- M당 -</t>
    <phoneticPr fontId="28" type="noConversion"/>
  </si>
  <si>
    <t>단  위</t>
    <phoneticPr fontId="28" type="noConversion"/>
  </si>
  <si>
    <t xml:space="preserve"> </t>
    <phoneticPr fontId="28" type="noConversion"/>
  </si>
  <si>
    <t>㉠</t>
  </si>
  <si>
    <t xml:space="preserve">                                 ㉠</t>
    <phoneticPr fontId="28" type="noConversion"/>
  </si>
  <si>
    <t>㉡</t>
    <phoneticPr fontId="28" type="noConversion"/>
  </si>
  <si>
    <t>㉢</t>
  </si>
  <si>
    <t>㉣</t>
  </si>
  <si>
    <t>㉣</t>
    <phoneticPr fontId="28" type="noConversion"/>
  </si>
  <si>
    <t xml:space="preserve">                                        1:0.3                        1:0.5</t>
    <phoneticPr fontId="28" type="noConversion"/>
  </si>
  <si>
    <t xml:space="preserve">   500                 ㉡</t>
    <phoneticPr fontId="28" type="noConversion"/>
  </si>
  <si>
    <t>㉢</t>
    <phoneticPr fontId="28" type="noConversion"/>
  </si>
  <si>
    <t>1.</t>
    <phoneticPr fontId="28" type="noConversion"/>
  </si>
  <si>
    <t>터파기</t>
    <phoneticPr fontId="28" type="noConversion"/>
  </si>
  <si>
    <t>[{(1.11+1.51)÷2×0.2}+{(0.33×0.33)÷2}]×1.0</t>
    <phoneticPr fontId="28" type="noConversion"/>
  </si>
  <si>
    <t>m3</t>
    <phoneticPr fontId="28" type="noConversion"/>
  </si>
  <si>
    <t>2.</t>
    <phoneticPr fontId="28" type="noConversion"/>
  </si>
  <si>
    <t>되메우기</t>
    <phoneticPr fontId="28" type="noConversion"/>
  </si>
  <si>
    <t>(0.2+0.30)÷2 × 0.25 × 1</t>
    <phoneticPr fontId="28" type="noConversion"/>
  </si>
  <si>
    <t xml:space="preserve">(0.2+0.19) ÷ 2  × 0.33 × 1.0 </t>
    <phoneticPr fontId="28" type="noConversion"/>
  </si>
  <si>
    <t>계</t>
    <phoneticPr fontId="28" type="noConversion"/>
  </si>
  <si>
    <t>3.</t>
    <phoneticPr fontId="28" type="noConversion"/>
  </si>
  <si>
    <t>잔 토 처 리</t>
    <phoneticPr fontId="28" type="noConversion"/>
  </si>
  <si>
    <t>4.</t>
    <phoneticPr fontId="28" type="noConversion"/>
  </si>
  <si>
    <t>콘크리트</t>
    <phoneticPr fontId="28" type="noConversion"/>
  </si>
  <si>
    <t xml:space="preserve">{(0.2+0.15)÷2 ×0.7} + (0.21×0.13)×1  </t>
    <phoneticPr fontId="28" type="noConversion"/>
  </si>
  <si>
    <t xml:space="preserve">{(0.15+0.21)÷2 × 0.20} × 1  </t>
    <phoneticPr fontId="28" type="noConversion"/>
  </si>
  <si>
    <t>5.</t>
    <phoneticPr fontId="28" type="noConversion"/>
  </si>
  <si>
    <t>PVC 파이프(Φ50mm)</t>
    <phoneticPr fontId="28" type="noConversion"/>
  </si>
  <si>
    <t>m</t>
    <phoneticPr fontId="28" type="noConversion"/>
  </si>
  <si>
    <t>6.</t>
    <phoneticPr fontId="28" type="noConversion"/>
  </si>
  <si>
    <t>이형철근(Φ13mm)</t>
    <phoneticPr fontId="28" type="noConversion"/>
  </si>
  <si>
    <t>0.2 × 2 × 0.995</t>
    <phoneticPr fontId="28" type="noConversion"/>
  </si>
  <si>
    <t>kg</t>
    <phoneticPr fontId="28" type="noConversion"/>
  </si>
  <si>
    <t>7.</t>
    <phoneticPr fontId="28" type="noConversion"/>
  </si>
  <si>
    <t>거푸집</t>
    <phoneticPr fontId="28" type="noConversion"/>
  </si>
  <si>
    <t>0.2 + 0.33+ √ (0.2²+0.06²)</t>
    <phoneticPr fontId="28" type="noConversion"/>
  </si>
  <si>
    <t>m2</t>
    <phoneticPr fontId="28" type="noConversion"/>
  </si>
  <si>
    <t>8.</t>
    <phoneticPr fontId="28" type="noConversion"/>
  </si>
  <si>
    <t>면목</t>
    <phoneticPr fontId="28" type="noConversion"/>
  </si>
  <si>
    <t>m</t>
    <phoneticPr fontId="28" type="noConversion"/>
  </si>
  <si>
    <t>■ 관보호공 Φ800(집수정)</t>
    <phoneticPr fontId="28" type="noConversion"/>
  </si>
  <si>
    <t>+</t>
    <phoneticPr fontId="162" type="noConversion"/>
  </si>
  <si>
    <t>B</t>
    <phoneticPr fontId="62" type="noConversion"/>
  </si>
  <si>
    <t>C</t>
    <phoneticPr fontId="62" type="noConversion"/>
  </si>
  <si>
    <t>ⓒ</t>
    <phoneticPr fontId="62" type="noConversion"/>
  </si>
  <si>
    <t>ⓑ</t>
    <phoneticPr fontId="62" type="noConversion"/>
  </si>
  <si>
    <t>ⓐ</t>
    <phoneticPr fontId="62" type="noConversion"/>
  </si>
  <si>
    <t>A</t>
    <phoneticPr fontId="62" type="noConversion"/>
  </si>
  <si>
    <t>평균치수</t>
    <phoneticPr fontId="62" type="noConversion"/>
  </si>
  <si>
    <t>계</t>
    <phoneticPr fontId="62" type="noConversion"/>
  </si>
  <si>
    <t>(㎡)</t>
    <phoneticPr fontId="28" type="noConversion"/>
  </si>
  <si>
    <t>(m)</t>
    <phoneticPr fontId="28" type="noConversion"/>
  </si>
  <si>
    <t>(m)</t>
    <phoneticPr fontId="28" type="noConversion"/>
  </si>
  <si>
    <t>(m)</t>
    <phoneticPr fontId="28" type="noConversion"/>
  </si>
  <si>
    <t>비탈</t>
    <phoneticPr fontId="28" type="noConversion"/>
  </si>
  <si>
    <r>
      <t>높이</t>
    </r>
    <r>
      <rPr>
        <sz val="10"/>
        <rFont val="Arial"/>
        <family val="2"/>
      </rPr>
      <t>©</t>
    </r>
    <phoneticPr fontId="28" type="noConversion"/>
  </si>
  <si>
    <t>하장ⓑ)</t>
    <phoneticPr fontId="28" type="noConversion"/>
  </si>
  <si>
    <t>상장ⓐ</t>
    <phoneticPr fontId="28" type="noConversion"/>
  </si>
  <si>
    <t>정면적</t>
    <phoneticPr fontId="28" type="noConversion"/>
  </si>
  <si>
    <t>방수로</t>
    <phoneticPr fontId="62" type="noConversion"/>
  </si>
  <si>
    <t>높이(C)</t>
    <phoneticPr fontId="28" type="noConversion"/>
  </si>
  <si>
    <t>하장(B)</t>
    <phoneticPr fontId="28" type="noConversion"/>
  </si>
  <si>
    <t>상장(A)</t>
    <phoneticPr fontId="28" type="noConversion"/>
  </si>
  <si>
    <t>No</t>
    <phoneticPr fontId="62" type="noConversion"/>
  </si>
  <si>
    <t>개소</t>
    <phoneticPr fontId="62" type="noConversion"/>
  </si>
  <si>
    <t>총</t>
    <phoneticPr fontId="62" type="noConversion"/>
  </si>
  <si>
    <t>□.돌 골막이 치수조서</t>
    <phoneticPr fontId="62" type="noConversion"/>
  </si>
  <si>
    <t>되메우기</t>
    <phoneticPr fontId="28" type="noConversion"/>
  </si>
  <si>
    <t>) ＋ (</t>
    <phoneticPr fontId="28" type="noConversion"/>
  </si>
  <si>
    <t>잔     토</t>
    <phoneticPr fontId="28" type="noConversion"/>
  </si>
  <si>
    <t>바닥파기</t>
    <phoneticPr fontId="28" type="noConversion"/>
  </si>
  <si>
    <t>m</t>
    <phoneticPr fontId="28" type="noConversion"/>
  </si>
  <si>
    <t>m/개소</t>
    <phoneticPr fontId="28" type="noConversion"/>
  </si>
  <si>
    <t>×</t>
    <phoneticPr fontId="28" type="noConversion"/>
  </si>
  <si>
    <t xml:space="preserve"> ㎡/개소)</t>
    <phoneticPr fontId="28" type="noConversion"/>
  </si>
  <si>
    <t>물구멍</t>
    <phoneticPr fontId="28" type="noConversion"/>
  </si>
  <si>
    <t>㎥/㎡</t>
    <phoneticPr fontId="28" type="noConversion"/>
  </si>
  <si>
    <t>중량배합</t>
    <phoneticPr fontId="28" type="noConversion"/>
  </si>
  <si>
    <t xml:space="preserve">  콘크리트</t>
  </si>
  <si>
    <t xml:space="preserve">      +</t>
  </si>
  <si>
    <t>2/3</t>
  </si>
  <si>
    <t>㎥/㎡당</t>
  </si>
  <si>
    <t>ton</t>
    <phoneticPr fontId="28" type="noConversion"/>
  </si>
  <si>
    <t>ton/㎡</t>
    <phoneticPr fontId="28" type="noConversion"/>
  </si>
  <si>
    <t>야 면 석</t>
  </si>
  <si>
    <t>돌붙임</t>
    <phoneticPr fontId="28" type="noConversion"/>
  </si>
  <si>
    <t>돌중량(ton)</t>
    <phoneticPr fontId="28" type="noConversion"/>
  </si>
  <si>
    <t>고임돌</t>
    <phoneticPr fontId="28" type="noConversion"/>
  </si>
  <si>
    <t xml:space="preserve">   채움
콘크리트</t>
    <phoneticPr fontId="28" type="noConversion"/>
  </si>
  <si>
    <t>뒷길이</t>
    <phoneticPr fontId="28" type="noConversion"/>
  </si>
  <si>
    <t>입     적</t>
    <phoneticPr fontId="28" type="noConversion"/>
  </si>
  <si>
    <t>※ 돌뒷길에 따라 변하는 인자</t>
    <phoneticPr fontId="28" type="noConversion"/>
  </si>
  <si>
    <t>)} ÷</t>
    <phoneticPr fontId="28" type="noConversion"/>
  </si>
  <si>
    <t>) ＋ (</t>
  </si>
  <si>
    <t xml:space="preserve"> ×</t>
    <phoneticPr fontId="28" type="noConversion"/>
  </si>
  <si>
    <t>{(</t>
  </si>
  <si>
    <t>돌 쌓 기</t>
    <phoneticPr fontId="28" type="noConversion"/>
  </si>
  <si>
    <t>)  ÷</t>
    <phoneticPr fontId="28" type="noConversion"/>
  </si>
  <si>
    <t>①-②</t>
  </si>
  <si>
    <t>① 정면적 :</t>
  </si>
  <si>
    <t>산      출      기      초</t>
  </si>
  <si>
    <t>구     분</t>
  </si>
  <si>
    <t>수  량  산   출   및  재  료  표 ( 개소당)</t>
  </si>
  <si>
    <t>터파기선</t>
    <phoneticPr fontId="28" type="noConversion"/>
  </si>
  <si>
    <t xml:space="preserve"> </t>
    <phoneticPr fontId="34" type="noConversion"/>
  </si>
  <si>
    <t>1:</t>
    <phoneticPr fontId="28" type="noConversion"/>
  </si>
  <si>
    <t>방수로비탈   1:</t>
    <phoneticPr fontId="28" type="noConversion"/>
  </si>
  <si>
    <t>반수면비탈   1:</t>
    <phoneticPr fontId="28" type="noConversion"/>
  </si>
  <si>
    <t>㎝</t>
    <phoneticPr fontId="162" type="noConversion"/>
  </si>
  <si>
    <t>돌뒷길이</t>
    <phoneticPr fontId="28" type="noConversion"/>
  </si>
  <si>
    <t xml:space="preserve">  *설계조건</t>
    <phoneticPr fontId="28" type="noConversion"/>
  </si>
  <si>
    <t>돌골막이(찰쌓기) 수량산출서</t>
    <phoneticPr fontId="28" type="noConversion"/>
  </si>
  <si>
    <t>② 파형강관 :</t>
    <phoneticPr fontId="34" type="noConversion"/>
  </si>
  <si>
    <t>)  ×</t>
    <phoneticPr fontId="28" type="noConversion"/>
  </si>
  <si>
    <t>돌(찰)붙임 수량산출서</t>
    <phoneticPr fontId="28" type="noConversion"/>
  </si>
  <si>
    <t>(두께)</t>
    <phoneticPr fontId="28" type="noConversion"/>
  </si>
  <si>
    <t>*설계조건</t>
    <phoneticPr fontId="28" type="noConversion"/>
  </si>
  <si>
    <t>(폭)</t>
    <phoneticPr fontId="28" type="noConversion"/>
  </si>
  <si>
    <t>길이</t>
    <phoneticPr fontId="28" type="noConversion"/>
  </si>
  <si>
    <t xml:space="preserve">  </t>
    <phoneticPr fontId="28" type="noConversion"/>
  </si>
  <si>
    <t>폭</t>
    <phoneticPr fontId="28" type="noConversion"/>
  </si>
  <si>
    <t>돌뒷길이</t>
    <phoneticPr fontId="28" type="noConversion"/>
  </si>
  <si>
    <t>수   량   산   출   및   재   료   표 ( ㎡ 당 )</t>
    <phoneticPr fontId="28" type="noConversion"/>
  </si>
  <si>
    <t>구    분</t>
    <phoneticPr fontId="28" type="noConversion"/>
  </si>
  <si>
    <t>산         출         기        초</t>
    <phoneticPr fontId="28" type="noConversion"/>
  </si>
  <si>
    <t>수  량</t>
    <phoneticPr fontId="28" type="noConversion"/>
  </si>
  <si>
    <t>비 고</t>
    <phoneticPr fontId="28" type="noConversion"/>
  </si>
  <si>
    <t>※ 돌뒷길에 따라 변하는 인자</t>
    <phoneticPr fontId="28" type="noConversion"/>
  </si>
  <si>
    <t>돌 붙 임</t>
    <phoneticPr fontId="28" type="noConversion"/>
  </si>
  <si>
    <t>뒷길이</t>
    <phoneticPr fontId="28" type="noConversion"/>
  </si>
  <si>
    <t xml:space="preserve">   채움      콘크리트</t>
    <phoneticPr fontId="28" type="noConversion"/>
  </si>
  <si>
    <t>고임돌</t>
    <phoneticPr fontId="28" type="noConversion"/>
  </si>
  <si>
    <t>돌중량(ton)</t>
    <phoneticPr fontId="28" type="noConversion"/>
  </si>
  <si>
    <t>돌면길이</t>
    <phoneticPr fontId="28" type="noConversion"/>
  </si>
  <si>
    <t>ton/㎡</t>
    <phoneticPr fontId="28" type="noConversion"/>
  </si>
  <si>
    <t>ton</t>
    <phoneticPr fontId="28" type="noConversion"/>
  </si>
  <si>
    <t>돌 체 적</t>
    <phoneticPr fontId="28" type="noConversion"/>
  </si>
  <si>
    <t>2/3</t>
    <phoneticPr fontId="28" type="noConversion"/>
  </si>
  <si>
    <t>중량배합</t>
    <phoneticPr fontId="28" type="noConversion"/>
  </si>
  <si>
    <t>kg/㎥</t>
  </si>
  <si>
    <t>kg/대</t>
  </si>
  <si>
    <t>바닥파기</t>
    <phoneticPr fontId="28" type="noConversion"/>
  </si>
  <si>
    <t>잔     토</t>
    <phoneticPr fontId="28" type="noConversion"/>
  </si>
  <si>
    <t>－</t>
    <phoneticPr fontId="28" type="noConversion"/>
  </si>
  <si>
    <t>산출근거</t>
    <phoneticPr fontId="162" type="noConversion"/>
  </si>
  <si>
    <t>단위</t>
    <phoneticPr fontId="162" type="noConversion"/>
  </si>
  <si>
    <t>국가지점번호판</t>
    <phoneticPr fontId="162" type="noConversion"/>
  </si>
  <si>
    <t>기초콘크리트</t>
    <phoneticPr fontId="34" type="noConversion"/>
  </si>
  <si>
    <t>m3</t>
    <phoneticPr fontId="34" type="noConversion"/>
  </si>
  <si>
    <t>0.3×0.3×0.3</t>
    <phoneticPr fontId="34" type="noConversion"/>
  </si>
  <si>
    <t>운반 및 설치비</t>
    <phoneticPr fontId="162" type="noConversion"/>
  </si>
  <si>
    <t>식</t>
    <phoneticPr fontId="162" type="noConversion"/>
  </si>
  <si>
    <t>단 위</t>
    <phoneticPr fontId="28" type="noConversion"/>
  </si>
  <si>
    <t>기    초</t>
    <phoneticPr fontId="28" type="noConversion"/>
  </si>
  <si>
    <t>기초콘크리트</t>
    <phoneticPr fontId="28" type="noConversion"/>
  </si>
  <si>
    <t>0.4 × 0.2 × 0.25 - 0.3 × 0.2 × 0.1</t>
    <phoneticPr fontId="28" type="noConversion"/>
  </si>
  <si>
    <t>0.3 × 0.25 × 2 + 0.4 × 0.25 × 2</t>
    <phoneticPr fontId="28" type="noConversion"/>
  </si>
  <si>
    <t>글자새김</t>
    <phoneticPr fontId="28" type="noConversion"/>
  </si>
  <si>
    <t>문자 : 9자  , 숫자 : 12자 (12 + 9 × 0.9 )</t>
    <phoneticPr fontId="28" type="noConversion"/>
  </si>
  <si>
    <t>( 0.4 + 0.2 ) × ( 0.3 + 0.2 ) × 0.35</t>
    <phoneticPr fontId="28" type="noConversion"/>
  </si>
  <si>
    <t>0.11 - 0.4 × 0.3 × 0.25</t>
    <phoneticPr fontId="28" type="noConversion"/>
  </si>
  <si>
    <t>0.11 - 0.08</t>
    <phoneticPr fontId="28" type="noConversion"/>
  </si>
  <si>
    <r>
      <t>5</t>
    </r>
    <r>
      <rPr>
        <sz val="11"/>
        <rFont val="굴림"/>
        <family val="3"/>
        <charset val="129"/>
      </rPr>
      <t>0</t>
    </r>
    <r>
      <rPr>
        <sz val="11"/>
        <rFont val="굴림"/>
        <family val="3"/>
        <charset val="129"/>
      </rPr>
      <t xml:space="preserve">mm × </t>
    </r>
    <r>
      <rPr>
        <sz val="11"/>
        <rFont val="굴림"/>
        <family val="3"/>
        <charset val="129"/>
      </rPr>
      <t>50</t>
    </r>
    <r>
      <rPr>
        <sz val="11"/>
        <rFont val="굴림"/>
        <family val="3"/>
        <charset val="129"/>
      </rPr>
      <t xml:space="preserve">mm </t>
    </r>
    <phoneticPr fontId="62" type="noConversion"/>
  </si>
  <si>
    <t>0.05  × 0.05 × 1.55 + 0.05 × 0.05 × 0.20</t>
    <phoneticPr fontId="62" type="noConversion"/>
  </si>
  <si>
    <t xml:space="preserve"> (0.50 + 0.70) × 0.5 × 0.2 × 0.012 × 2</t>
    <phoneticPr fontId="62" type="noConversion"/>
  </si>
  <si>
    <t>0.05  × 0.05 × 1.1 + 0.05 × 0.05 × 0.9</t>
    <phoneticPr fontId="62" type="noConversion"/>
  </si>
  <si>
    <t>(1.50 + 1.70) × 0.5 × 0.20 × 0.012</t>
    <phoneticPr fontId="62" type="noConversion"/>
  </si>
  <si>
    <t xml:space="preserve">   1:0.5</t>
    <phoneticPr fontId="62" type="noConversion"/>
  </si>
  <si>
    <t>［ { (</t>
    <phoneticPr fontId="62" type="noConversion"/>
  </si>
  <si>
    <t>×</t>
    <phoneticPr fontId="28" type="noConversion"/>
  </si>
  <si>
    <t>} - {</t>
    <phoneticPr fontId="62" type="noConversion"/>
  </si>
  <si>
    <t>3.되메우기</t>
    <phoneticPr fontId="62" type="noConversion"/>
  </si>
  <si>
    <t>｝</t>
    <phoneticPr fontId="62" type="noConversion"/>
  </si>
  <si>
    <t>×</t>
    <phoneticPr fontId="28" type="noConversion"/>
  </si>
  <si>
    <t>3식</t>
    <phoneticPr fontId="62" type="noConversion"/>
  </si>
  <si>
    <t>0 규준틀 구조도 (종단 토공용)</t>
    <phoneticPr fontId="62" type="noConversion"/>
  </si>
  <si>
    <t xml:space="preserve">50mm × 50mm </t>
    <phoneticPr fontId="62" type="noConversion"/>
  </si>
  <si>
    <t>0.05  × 0.05 × 1.55 ＋ 0.05 × 0.05 × 0.20</t>
    <phoneticPr fontId="62" type="noConversion"/>
  </si>
  <si>
    <t>m3</t>
    <phoneticPr fontId="62" type="noConversion"/>
  </si>
  <si>
    <t>판재</t>
    <phoneticPr fontId="62" type="noConversion"/>
  </si>
  <si>
    <t>t = 12mm</t>
    <phoneticPr fontId="62" type="noConversion"/>
  </si>
  <si>
    <t>( 0.50 ＋ 0.70 ) × 0.5 × 0.20 × 0.012 × 2</t>
    <phoneticPr fontId="62" type="noConversion"/>
  </si>
  <si>
    <t>못</t>
    <phoneticPr fontId="62" type="noConversion"/>
  </si>
  <si>
    <t>kg</t>
    <phoneticPr fontId="62" type="noConversion"/>
  </si>
  <si>
    <t>수량산출 및 재료표 ( 개소당 )</t>
    <phoneticPr fontId="62" type="noConversion"/>
  </si>
  <si>
    <t>0 규준틀 구조도 (횡단 토공용)</t>
    <phoneticPr fontId="62" type="noConversion"/>
  </si>
  <si>
    <t>각재</t>
    <phoneticPr fontId="62" type="noConversion"/>
  </si>
  <si>
    <t xml:space="preserve">50mm × 50mm </t>
    <phoneticPr fontId="62" type="noConversion"/>
  </si>
  <si>
    <t>0.05  × 0.05 × 1.1 ＋ 0.05 × 0.05 × 0.9</t>
    <phoneticPr fontId="62" type="noConversion"/>
  </si>
  <si>
    <t>m3</t>
    <phoneticPr fontId="62" type="noConversion"/>
  </si>
  <si>
    <t>판재</t>
    <phoneticPr fontId="62" type="noConversion"/>
  </si>
  <si>
    <t>t = 12mm</t>
    <phoneticPr fontId="62" type="noConversion"/>
  </si>
  <si>
    <t>(( 1.50 ＋ 1.70 ) × 0.5 × 0.20 × 0.012) × 2</t>
    <phoneticPr fontId="62" type="noConversion"/>
  </si>
  <si>
    <t>못</t>
    <phoneticPr fontId="62" type="noConversion"/>
  </si>
  <si>
    <t>kg</t>
    <phoneticPr fontId="62" type="noConversion"/>
  </si>
  <si>
    <t>(</t>
    <phoneticPr fontId="28" type="noConversion"/>
  </si>
  <si>
    <t>+</t>
    <phoneticPr fontId="28" type="noConversion"/>
  </si>
  <si>
    <t>)</t>
    <phoneticPr fontId="28" type="noConversion"/>
  </si>
  <si>
    <t>/</t>
    <phoneticPr fontId="28" type="noConversion"/>
  </si>
  <si>
    <t>X</t>
    <phoneticPr fontId="28" type="noConversion"/>
  </si>
  <si>
    <t>((</t>
    <phoneticPr fontId="28" type="noConversion"/>
  </si>
  <si>
    <t>=</t>
    <phoneticPr fontId="28" type="noConversion"/>
  </si>
  <si>
    <t>㎥</t>
    <phoneticPr fontId="28" type="noConversion"/>
  </si>
  <si>
    <t>-</t>
    <phoneticPr fontId="28" type="noConversion"/>
  </si>
  <si>
    <t>+</t>
    <phoneticPr fontId="34" type="noConversion"/>
  </si>
  <si>
    <t>소계</t>
    <phoneticPr fontId="28" type="noConversion"/>
  </si>
  <si>
    <r>
      <t>○ 돌기슭막이(기초H=0.5m) 구조도 및 계산표</t>
    </r>
    <r>
      <rPr>
        <b/>
        <u/>
        <sz val="14"/>
        <rFont val="굴림"/>
        <family val="3"/>
        <charset val="129"/>
      </rPr>
      <t xml:space="preserve"> </t>
    </r>
    <phoneticPr fontId="28" type="noConversion"/>
  </si>
  <si>
    <t>H=1.50m</t>
    <phoneticPr fontId="26" type="noConversion"/>
  </si>
  <si>
    <t xml:space="preserve">  -  정 면 도</t>
  </si>
  <si>
    <t>L=</t>
  </si>
  <si>
    <t>1:</t>
  </si>
  <si>
    <t>돌쌓기</t>
  </si>
  <si>
    <t>con.c뒤채움</t>
  </si>
  <si>
    <t>고임돌</t>
  </si>
  <si>
    <t xml:space="preserve">         기초콘크리트</t>
  </si>
  <si>
    <t>막자갈</t>
  </si>
  <si>
    <t>※막자갈 산출시 고입돌, 채움콘크리트 제외</t>
    <phoneticPr fontId="28" type="noConversion"/>
  </si>
  <si>
    <t>단위</t>
    <phoneticPr fontId="28" type="noConversion"/>
  </si>
  <si>
    <t>기  초</t>
  </si>
  <si>
    <t>레미콘</t>
    <phoneticPr fontId="28" type="noConversion"/>
  </si>
  <si>
    <t xml:space="preserve"> 0.50×0.70－0.50×0.15×0.50</t>
    <phoneticPr fontId="28" type="noConversion"/>
  </si>
  <si>
    <t>=</t>
  </si>
  <si>
    <t>비탈면적</t>
  </si>
  <si>
    <t>1 :</t>
  </si>
  <si>
    <t>×</t>
    <phoneticPr fontId="28" type="noConversion"/>
  </si>
  <si>
    <t>뒤채움</t>
  </si>
  <si>
    <t>비빔</t>
    <phoneticPr fontId="28" type="noConversion"/>
  </si>
  <si>
    <t>)÷</t>
  </si>
  <si>
    <t>모르터</t>
  </si>
  <si>
    <t>줄눈메꿈</t>
  </si>
  <si>
    <t>입     적</t>
    <phoneticPr fontId="26" type="noConversion"/>
  </si>
  <si>
    <t>천  단</t>
  </si>
  <si>
    <t>〃</t>
  </si>
  <si>
    <t>깬     돌</t>
    <phoneticPr fontId="26" type="noConversion"/>
  </si>
  <si>
    <t>ℓ3=45cm</t>
    <phoneticPr fontId="28" type="noConversion"/>
  </si>
  <si>
    <t>×</t>
    <phoneticPr fontId="26" type="noConversion"/>
  </si>
  <si>
    <t>ton/㎥</t>
    <phoneticPr fontId="26" type="noConversion"/>
  </si>
  <si>
    <t>ton</t>
    <phoneticPr fontId="28" type="noConversion"/>
  </si>
  <si>
    <t>모    래</t>
    <phoneticPr fontId="28" type="noConversion"/>
  </si>
  <si>
    <t>㎥/㎡ ＋</t>
    <phoneticPr fontId="28" type="noConversion"/>
  </si>
  <si>
    <t xml:space="preserve">㎥/㎡ </t>
    <phoneticPr fontId="28" type="noConversion"/>
  </si>
  <si>
    <t>(</t>
    <phoneticPr fontId="26" type="noConversion"/>
  </si>
  <si>
    <t>-(</t>
  </si>
  <si>
    <t>자    갈</t>
    <phoneticPr fontId="28" type="noConversion"/>
  </si>
  <si>
    <t>Φ50mm</t>
    <phoneticPr fontId="28" type="noConversion"/>
  </si>
  <si>
    <t xml:space="preserve">÷ </t>
    <phoneticPr fontId="28" type="noConversion"/>
  </si>
  <si>
    <t>터 파 기</t>
    <phoneticPr fontId="28" type="noConversion"/>
  </si>
  <si>
    <t>ㅇ기초</t>
  </si>
  <si>
    <t>×(</t>
    <phoneticPr fontId="28" type="noConversion"/>
  </si>
  <si>
    <t>)×</t>
    <phoneticPr fontId="28" type="noConversion"/>
  </si>
  <si>
    <t>kg/㎥ ÷</t>
    <phoneticPr fontId="28" type="noConversion"/>
  </si>
  <si>
    <t>kg/포</t>
  </si>
  <si>
    <t>ㅇ비탈</t>
  </si>
  <si>
    <t>모 르 터</t>
    <phoneticPr fontId="28" type="noConversion"/>
  </si>
  <si>
    <t>kg/㎥ ÷</t>
    <phoneticPr fontId="28" type="noConversion"/>
  </si>
  <si>
    <t>＝</t>
    <phoneticPr fontId="28" type="noConversion"/>
  </si>
  <si>
    <t>=</t>
    <phoneticPr fontId="28" type="noConversion"/>
  </si>
  <si>
    <t>유 로 폼</t>
    <phoneticPr fontId="28" type="noConversion"/>
  </si>
  <si>
    <t>간단</t>
    <phoneticPr fontId="28" type="noConversion"/>
  </si>
  <si>
    <t>(</t>
    <phoneticPr fontId="28" type="noConversion"/>
  </si>
  <si>
    <t>+</t>
    <phoneticPr fontId="28" type="noConversion"/>
  </si>
  <si>
    <t>)</t>
    <phoneticPr fontId="28" type="noConversion"/>
  </si>
  <si>
    <t>×</t>
    <phoneticPr fontId="28" type="noConversion"/>
  </si>
  <si>
    <t>잔    토</t>
    <phoneticPr fontId="28" type="noConversion"/>
  </si>
  <si>
    <t>－</t>
    <phoneticPr fontId="28" type="noConversion"/>
  </si>
  <si>
    <t>부 직 포</t>
    <phoneticPr fontId="28" type="noConversion"/>
  </si>
  <si>
    <t>㎡</t>
    <phoneticPr fontId="28" type="noConversion"/>
  </si>
  <si>
    <t>▣ 혼합석부설(B=3.0m)</t>
    <phoneticPr fontId="62" type="noConversion"/>
  </si>
  <si>
    <t>3.잔 토</t>
    <phoneticPr fontId="62" type="noConversion"/>
  </si>
  <si>
    <t>유로폼</t>
    <phoneticPr fontId="28" type="noConversion"/>
  </si>
  <si>
    <t>유로폼</t>
    <phoneticPr fontId="28" type="noConversion"/>
  </si>
  <si>
    <t>유로폼</t>
    <phoneticPr fontId="34" type="noConversion"/>
  </si>
  <si>
    <t>유 로 폼</t>
    <phoneticPr fontId="28" type="noConversion"/>
  </si>
  <si>
    <t>25-21-80</t>
    <phoneticPr fontId="62" type="noConversion"/>
  </si>
  <si>
    <t>H=2.0m</t>
    <phoneticPr fontId="26" type="noConversion"/>
  </si>
  <si>
    <t>1:0.3</t>
    <phoneticPr fontId="28" type="noConversion"/>
  </si>
  <si>
    <t>2.잔토처리</t>
    <phoneticPr fontId="62" type="noConversion"/>
  </si>
  <si>
    <t>□측구수로 터파기 계산서</t>
    <phoneticPr fontId="62" type="noConversion"/>
  </si>
  <si>
    <t>8-7</t>
    <phoneticPr fontId="28" type="noConversion"/>
  </si>
  <si>
    <t>측 구</t>
    <phoneticPr fontId="28" type="noConversion"/>
  </si>
  <si>
    <t>400A</t>
    <phoneticPr fontId="62" type="noConversion"/>
  </si>
  <si>
    <t>수 로</t>
    <phoneticPr fontId="62" type="noConversion"/>
  </si>
  <si>
    <t>스틸그레이팅뚜껑</t>
    <phoneticPr fontId="28" type="noConversion"/>
  </si>
  <si>
    <t>트랜치</t>
    <phoneticPr fontId="28" type="noConversion"/>
  </si>
  <si>
    <t>M당</t>
    <phoneticPr fontId="34" type="noConversion"/>
  </si>
  <si>
    <t>이형철근(Φ16mm)</t>
    <phoneticPr fontId="28" type="noConversion"/>
  </si>
  <si>
    <t>2식</t>
    <phoneticPr fontId="62" type="noConversion"/>
  </si>
  <si>
    <t>돌 기슭막이</t>
    <phoneticPr fontId="64" type="noConversion"/>
  </si>
  <si>
    <t>수량산출서</t>
    <phoneticPr fontId="55" type="noConversion"/>
  </si>
  <si>
    <r>
      <t>ℓ3</t>
    </r>
    <r>
      <rPr>
        <sz val="11"/>
        <rFont val="굴림체"/>
        <family val="3"/>
        <charset val="129"/>
      </rPr>
      <t xml:space="preserve"> =</t>
    </r>
    <phoneticPr fontId="64" type="noConversion"/>
  </si>
  <si>
    <t>파쇄석 -찰쌓기</t>
    <phoneticPr fontId="64" type="noConversion"/>
  </si>
  <si>
    <t>파쇄석</t>
    <phoneticPr fontId="64" type="noConversion"/>
  </si>
  <si>
    <t>뒷채움돌</t>
    <phoneticPr fontId="64" type="noConversion"/>
  </si>
  <si>
    <t>1:</t>
    <phoneticPr fontId="64" type="noConversion"/>
  </si>
  <si>
    <t>고임돌</t>
    <phoneticPr fontId="64" type="noConversion"/>
  </si>
  <si>
    <t>채움콘크리트</t>
    <phoneticPr fontId="64" type="noConversion"/>
  </si>
  <si>
    <t>m당</t>
    <phoneticPr fontId="64" type="noConversion"/>
  </si>
  <si>
    <t>공종</t>
    <phoneticPr fontId="64" type="noConversion"/>
  </si>
  <si>
    <t>산          출         근         거</t>
    <phoneticPr fontId="64" type="noConversion"/>
  </si>
  <si>
    <t>수량</t>
    <phoneticPr fontId="64" type="noConversion"/>
  </si>
  <si>
    <t>면적</t>
    <phoneticPr fontId="55" type="noConversion"/>
  </si>
  <si>
    <t>×</t>
    <phoneticPr fontId="55" type="noConversion"/>
  </si>
  <si>
    <t>㎡</t>
    <phoneticPr fontId="64" type="noConversion"/>
  </si>
  <si>
    <t>중량</t>
    <phoneticPr fontId="34" type="noConversion"/>
  </si>
  <si>
    <t>ton/㎡</t>
  </si>
  <si>
    <t>ton</t>
  </si>
  <si>
    <t>체적</t>
    <phoneticPr fontId="55" type="noConversion"/>
  </si>
  <si>
    <t>((</t>
    <phoneticPr fontId="55" type="noConversion"/>
  </si>
  <si>
    <t>+</t>
    <phoneticPr fontId="55" type="noConversion"/>
  </si>
  <si>
    <t>) ÷</t>
    <phoneticPr fontId="55" type="noConversion"/>
  </si>
  <si>
    <t>㎥</t>
    <phoneticPr fontId="64" type="noConversion"/>
  </si>
  <si>
    <t xml:space="preserve">고임돌 </t>
    <phoneticPr fontId="64" type="noConversion"/>
  </si>
  <si>
    <t>석적</t>
    <phoneticPr fontId="55" type="noConversion"/>
  </si>
  <si>
    <t>×</t>
    <phoneticPr fontId="64" type="noConversion"/>
  </si>
  <si>
    <t xml:space="preserve"> </t>
    <phoneticPr fontId="55" type="noConversion"/>
  </si>
  <si>
    <t xml:space="preserve"> </t>
    <phoneticPr fontId="64" type="noConversion"/>
  </si>
  <si>
    <t xml:space="preserve">막자갈(뒷채움) : </t>
    <phoneticPr fontId="64" type="noConversion"/>
  </si>
  <si>
    <t>모르터</t>
    <phoneticPr fontId="64" type="noConversion"/>
  </si>
  <si>
    <t>물구멍(PVC)</t>
    <phoneticPr fontId="64" type="noConversion"/>
  </si>
  <si>
    <t>ea/2.5㎡</t>
    <phoneticPr fontId="34" type="noConversion"/>
  </si>
  <si>
    <t>m/㎡</t>
    <phoneticPr fontId="34" type="noConversion"/>
  </si>
  <si>
    <t xml:space="preserve"> 터파기 :  </t>
    <phoneticPr fontId="55" type="noConversion"/>
  </si>
  <si>
    <t xml:space="preserve">되메우기  :   </t>
    <phoneticPr fontId="55" type="noConversion"/>
  </si>
  <si>
    <t>(  (</t>
    <phoneticPr fontId="64" type="noConversion"/>
  </si>
  <si>
    <t>)</t>
    <phoneticPr fontId="64" type="noConversion"/>
  </si>
  <si>
    <t>+</t>
    <phoneticPr fontId="64" type="noConversion"/>
  </si>
  <si>
    <t>(</t>
    <phoneticPr fontId="64" type="noConversion"/>
  </si>
  <si>
    <t>÷</t>
    <phoneticPr fontId="64" type="noConversion"/>
  </si>
  <si>
    <t xml:space="preserve"> ) ×</t>
    <phoneticPr fontId="64" type="noConversion"/>
  </si>
  <si>
    <t xml:space="preserve">잔토정리 :  </t>
    <phoneticPr fontId="55" type="noConversion"/>
  </si>
  <si>
    <t>터파기</t>
    <phoneticPr fontId="64" type="noConversion"/>
  </si>
  <si>
    <t>-</t>
    <phoneticPr fontId="64" type="noConversion"/>
  </si>
  <si>
    <t>되메우기</t>
    <phoneticPr fontId="64" type="noConversion"/>
  </si>
  <si>
    <r>
      <t>ㅇ 돌붙임(찰붙임) 구조도 및 계산표(m</t>
    </r>
    <r>
      <rPr>
        <u/>
        <vertAlign val="superscript"/>
        <sz val="18"/>
        <rFont val="굴림"/>
        <family val="3"/>
        <charset val="129"/>
      </rPr>
      <t>2</t>
    </r>
    <r>
      <rPr>
        <u/>
        <sz val="18"/>
        <rFont val="굴림"/>
        <family val="3"/>
        <charset val="129"/>
      </rPr>
      <t>당)</t>
    </r>
    <phoneticPr fontId="28" type="noConversion"/>
  </si>
  <si>
    <t>※ 바닥 10cm 이상 콘크리트(버림)를 포설 후 돌붙임을 실행하여</t>
    <phoneticPr fontId="162" type="noConversion"/>
  </si>
  <si>
    <t xml:space="preserve">   바닥부에 공극이 발생하지 않도록 하며, 돌의 천단부까지 콘크리트가 채워지도록 작업</t>
    <phoneticPr fontId="162" type="noConversion"/>
  </si>
  <si>
    <t>Cm</t>
    <phoneticPr fontId="28" type="noConversion"/>
  </si>
  <si>
    <t>돌</t>
    <phoneticPr fontId="28" type="noConversion"/>
  </si>
  <si>
    <t>30×30×45cm</t>
    <phoneticPr fontId="28" type="noConversion"/>
  </si>
  <si>
    <t>x</t>
    <phoneticPr fontId="28" type="noConversion"/>
  </si>
  <si>
    <t>모르타르</t>
    <phoneticPr fontId="28" type="noConversion"/>
  </si>
  <si>
    <t>1:3</t>
    <phoneticPr fontId="28" type="noConversion"/>
  </si>
  <si>
    <t>버림포함</t>
    <phoneticPr fontId="162" type="noConversion"/>
  </si>
  <si>
    <t>수량산출서</t>
    <phoneticPr fontId="55" type="noConversion"/>
  </si>
  <si>
    <r>
      <t>ℓ3</t>
    </r>
    <r>
      <rPr>
        <sz val="11"/>
        <rFont val="굴림체"/>
        <family val="3"/>
        <charset val="129"/>
      </rPr>
      <t xml:space="preserve"> =</t>
    </r>
    <phoneticPr fontId="64" type="noConversion"/>
  </si>
  <si>
    <t>뒷채움돌</t>
    <phoneticPr fontId="64" type="noConversion"/>
  </si>
  <si>
    <t>1:</t>
    <phoneticPr fontId="64" type="noConversion"/>
  </si>
  <si>
    <t>m당</t>
    <phoneticPr fontId="64" type="noConversion"/>
  </si>
  <si>
    <t>공종</t>
    <phoneticPr fontId="64" type="noConversion"/>
  </si>
  <si>
    <t>산          출         근         거</t>
    <phoneticPr fontId="64" type="noConversion"/>
  </si>
  <si>
    <t>수량</t>
    <phoneticPr fontId="64" type="noConversion"/>
  </si>
  <si>
    <t>면적</t>
    <phoneticPr fontId="55" type="noConversion"/>
  </si>
  <si>
    <t>×</t>
    <phoneticPr fontId="55" type="noConversion"/>
  </si>
  <si>
    <t>×</t>
    <phoneticPr fontId="55" type="noConversion"/>
  </si>
  <si>
    <t>㎡</t>
    <phoneticPr fontId="64" type="noConversion"/>
  </si>
  <si>
    <t>중량</t>
    <phoneticPr fontId="34" type="noConversion"/>
  </si>
  <si>
    <t>×</t>
    <phoneticPr fontId="34" type="noConversion"/>
  </si>
  <si>
    <t>체적</t>
    <phoneticPr fontId="55" type="noConversion"/>
  </si>
  <si>
    <t>((</t>
    <phoneticPr fontId="55" type="noConversion"/>
  </si>
  <si>
    <t>+</t>
    <phoneticPr fontId="55" type="noConversion"/>
  </si>
  <si>
    <t>) ÷</t>
    <phoneticPr fontId="55" type="noConversion"/>
  </si>
  <si>
    <t>×</t>
    <phoneticPr fontId="55" type="noConversion"/>
  </si>
  <si>
    <t>㎥</t>
    <phoneticPr fontId="64" type="noConversion"/>
  </si>
  <si>
    <t xml:space="preserve">고임돌 </t>
    <phoneticPr fontId="64" type="noConversion"/>
  </si>
  <si>
    <t>㎥</t>
    <phoneticPr fontId="64" type="noConversion"/>
  </si>
  <si>
    <t>×</t>
    <phoneticPr fontId="64" type="noConversion"/>
  </si>
  <si>
    <t xml:space="preserve"> </t>
    <phoneticPr fontId="55" type="noConversion"/>
  </si>
  <si>
    <t xml:space="preserve"> </t>
    <phoneticPr fontId="64" type="noConversion"/>
  </si>
  <si>
    <t>㎥</t>
    <phoneticPr fontId="64" type="noConversion"/>
  </si>
  <si>
    <t xml:space="preserve">막자갈(뒷채움) : </t>
    <phoneticPr fontId="64" type="noConversion"/>
  </si>
  <si>
    <t>((</t>
    <phoneticPr fontId="55" type="noConversion"/>
  </si>
  <si>
    <t xml:space="preserve"> 터파기 :  </t>
    <phoneticPr fontId="55" type="noConversion"/>
  </si>
  <si>
    <t>×</t>
    <phoneticPr fontId="64" type="noConversion"/>
  </si>
  <si>
    <t xml:space="preserve">되메우기  :   </t>
    <phoneticPr fontId="55" type="noConversion"/>
  </si>
  <si>
    <t>(  (</t>
    <phoneticPr fontId="64" type="noConversion"/>
  </si>
  <si>
    <t>×</t>
    <phoneticPr fontId="64" type="noConversion"/>
  </si>
  <si>
    <t>)</t>
    <phoneticPr fontId="64" type="noConversion"/>
  </si>
  <si>
    <t>+</t>
    <phoneticPr fontId="64" type="noConversion"/>
  </si>
  <si>
    <t>(</t>
    <phoneticPr fontId="64" type="noConversion"/>
  </si>
  <si>
    <t>÷</t>
    <phoneticPr fontId="64" type="noConversion"/>
  </si>
  <si>
    <t>)</t>
    <phoneticPr fontId="64" type="noConversion"/>
  </si>
  <si>
    <t xml:space="preserve"> ) ×</t>
    <phoneticPr fontId="64" type="noConversion"/>
  </si>
  <si>
    <t xml:space="preserve">잔토정리 :  </t>
    <phoneticPr fontId="55" type="noConversion"/>
  </si>
  <si>
    <t>터파기</t>
    <phoneticPr fontId="64" type="noConversion"/>
  </si>
  <si>
    <t>-</t>
    <phoneticPr fontId="64" type="noConversion"/>
  </si>
  <si>
    <t>되메우기</t>
    <phoneticPr fontId="64" type="noConversion"/>
  </si>
  <si>
    <t>돌기슭막이</t>
    <phoneticPr fontId="64" type="noConversion"/>
  </si>
  <si>
    <t>수량산출서</t>
    <phoneticPr fontId="55" type="noConversion"/>
  </si>
  <si>
    <r>
      <t>ℓ3</t>
    </r>
    <r>
      <rPr>
        <sz val="11"/>
        <rFont val="굴림체"/>
        <family val="3"/>
        <charset val="129"/>
      </rPr>
      <t xml:space="preserve"> =</t>
    </r>
    <phoneticPr fontId="64" type="noConversion"/>
  </si>
  <si>
    <t>파쇄석 -메쌓기</t>
    <phoneticPr fontId="64" type="noConversion"/>
  </si>
  <si>
    <t>파쇄석</t>
    <phoneticPr fontId="64" type="noConversion"/>
  </si>
  <si>
    <t>뒷채움돌</t>
    <phoneticPr fontId="64" type="noConversion"/>
  </si>
  <si>
    <t>고임돌</t>
    <phoneticPr fontId="64" type="noConversion"/>
  </si>
  <si>
    <t>m당</t>
    <phoneticPr fontId="64" type="noConversion"/>
  </si>
  <si>
    <t>산          출         근         거</t>
    <phoneticPr fontId="64" type="noConversion"/>
  </si>
  <si>
    <t>수량</t>
    <phoneticPr fontId="64" type="noConversion"/>
  </si>
  <si>
    <t>면적</t>
    <phoneticPr fontId="55" type="noConversion"/>
  </si>
  <si>
    <t>㎡</t>
    <phoneticPr fontId="64" type="noConversion"/>
  </si>
  <si>
    <t>중량</t>
    <phoneticPr fontId="34" type="noConversion"/>
  </si>
  <si>
    <t>×</t>
    <phoneticPr fontId="34" type="noConversion"/>
  </si>
  <si>
    <t>체적</t>
    <phoneticPr fontId="55" type="noConversion"/>
  </si>
  <si>
    <t>((</t>
    <phoneticPr fontId="55" type="noConversion"/>
  </si>
  <si>
    <t>㎥</t>
    <phoneticPr fontId="64" type="noConversion"/>
  </si>
  <si>
    <t>석적</t>
    <phoneticPr fontId="55" type="noConversion"/>
  </si>
  <si>
    <t xml:space="preserve"> </t>
    <phoneticPr fontId="55" type="noConversion"/>
  </si>
  <si>
    <t>㎥</t>
    <phoneticPr fontId="64" type="noConversion"/>
  </si>
  <si>
    <t xml:space="preserve">막자갈(뒷채움) : </t>
    <phoneticPr fontId="64" type="noConversion"/>
  </si>
  <si>
    <t>((</t>
    <phoneticPr fontId="55" type="noConversion"/>
  </si>
  <si>
    <t>+</t>
    <phoneticPr fontId="55" type="noConversion"/>
  </si>
  <si>
    <t>) ÷</t>
    <phoneticPr fontId="55" type="noConversion"/>
  </si>
  <si>
    <t>×</t>
    <phoneticPr fontId="55" type="noConversion"/>
  </si>
  <si>
    <t>×</t>
    <phoneticPr fontId="64" type="noConversion"/>
  </si>
  <si>
    <t xml:space="preserve">되메우기  :   </t>
    <phoneticPr fontId="55" type="noConversion"/>
  </si>
  <si>
    <t>)</t>
    <phoneticPr fontId="64" type="noConversion"/>
  </si>
  <si>
    <t>+</t>
    <phoneticPr fontId="64" type="noConversion"/>
  </si>
  <si>
    <t>(</t>
    <phoneticPr fontId="64" type="noConversion"/>
  </si>
  <si>
    <t>÷</t>
    <phoneticPr fontId="64" type="noConversion"/>
  </si>
  <si>
    <t xml:space="preserve"> ) ×</t>
    <phoneticPr fontId="64" type="noConversion"/>
  </si>
  <si>
    <t xml:space="preserve">잔토정리 :  </t>
    <phoneticPr fontId="55" type="noConversion"/>
  </si>
  <si>
    <t>-</t>
    <phoneticPr fontId="64" type="noConversion"/>
  </si>
  <si>
    <t>되메우기</t>
    <phoneticPr fontId="64" type="noConversion"/>
  </si>
  <si>
    <t xml:space="preserve"> ×  </t>
    <phoneticPr fontId="28" type="noConversion"/>
  </si>
  <si>
    <t>m</t>
    <phoneticPr fontId="162" type="noConversion"/>
  </si>
  <si>
    <t>Φ50mm/m</t>
    <phoneticPr fontId="162" type="noConversion"/>
  </si>
  <si>
    <t>P  V  C  관</t>
    <phoneticPr fontId="162" type="noConversion"/>
  </si>
  <si>
    <t>㎥/㎡</t>
    <phoneticPr fontId="162" type="noConversion"/>
  </si>
  <si>
    <t>모르터</t>
    <phoneticPr fontId="162" type="noConversion"/>
  </si>
  <si>
    <t>중량배합</t>
    <phoneticPr fontId="162" type="noConversion"/>
  </si>
  <si>
    <t>채움 con.c</t>
    <phoneticPr fontId="162" type="noConversion"/>
  </si>
  <si>
    <t>고  임  돌</t>
    <phoneticPr fontId="28" type="noConversion"/>
  </si>
  <si>
    <t>비  탈</t>
    <phoneticPr fontId="28" type="noConversion"/>
  </si>
  <si>
    <t xml:space="preserve">* 바  닥 </t>
    <phoneticPr fontId="28" type="noConversion"/>
  </si>
  <si>
    <t>돌  붙  임</t>
    <phoneticPr fontId="28" type="noConversion"/>
  </si>
  <si>
    <t>수로깊이</t>
    <phoneticPr fontId="28" type="noConversion"/>
  </si>
  <si>
    <t xml:space="preserve">* 측  면 </t>
    <phoneticPr fontId="28" type="noConversion"/>
  </si>
  <si>
    <t>돌  쌓  기</t>
    <phoneticPr fontId="28" type="noConversion"/>
  </si>
  <si>
    <t>수로폭</t>
    <phoneticPr fontId="28" type="noConversion"/>
  </si>
  <si>
    <t>비   고</t>
    <phoneticPr fontId="28" type="noConversion"/>
  </si>
  <si>
    <t>구  분</t>
    <phoneticPr fontId="28" type="noConversion"/>
  </si>
  <si>
    <t>돌조공</t>
    <phoneticPr fontId="64" type="noConversion"/>
  </si>
  <si>
    <t>깬돌 -메쌓기</t>
    <phoneticPr fontId="64" type="noConversion"/>
  </si>
  <si>
    <t>깬 돌</t>
    <phoneticPr fontId="6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</si>
</sst>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.0"/>
    <numFmt numFmtId="179" formatCode="mm&quot;월&quot;\ dd&quot;일&quot;"/>
    <numFmt numFmtId="180" formatCode="0.000_ "/>
    <numFmt numFmtId="181" formatCode="\1&quot;식&quot;\ \-\ \2&quot;식&quot;\ \=\ 0.000"/>
    <numFmt numFmtId="182" formatCode="\=\ 0.000"/>
    <numFmt numFmtId="183" formatCode="0_ "/>
    <numFmt numFmtId="184" formatCode="0.0_ "/>
    <numFmt numFmtId="185" formatCode="0.00_ "/>
    <numFmt numFmtId="186" formatCode="_(&quot;$&quot;* #,##0.00_);_(&quot;$&quot;* \(#,##0.00\);_(&quot;$&quot;* &quot;-&quot;??_);_(@_)"/>
    <numFmt numFmtId="187" formatCode="0.00;[Red]0.00"/>
    <numFmt numFmtId="188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189" formatCode="&quot;₩&quot;#,##0;[Red]&quot;₩&quot;&quot;₩&quot;\-#,##0"/>
    <numFmt numFmtId="190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1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4" formatCode="&quot;$&quot;#,##0_);[Red]\(&quot;$&quot;#,##0\)"/>
    <numFmt numFmtId="195" formatCode="0.000"/>
    <numFmt numFmtId="196" formatCode="_ * #,##0.00_ ;_ * \-#,##0.00_ ;_ * &quot;-&quot;_ ;_ @_ "/>
    <numFmt numFmtId="197" formatCode="_-* #,##0.0_-;\-* #,##0.0_-;_-* &quot;-&quot;??_-;_-@_-"/>
    <numFmt numFmtId="198" formatCode="0.00_);[Red]\(0.00\)"/>
    <numFmt numFmtId="199" formatCode="0.0000"/>
    <numFmt numFmtId="200" formatCode="_-* #,##0.00_-;\-* #,##0.00_-;_-* &quot;-&quot;_-;_-@_-"/>
    <numFmt numFmtId="201" formatCode="_-* #,##0_-;\-* #,##0_-;_-* &quot;-&quot;?_-;_-@_-"/>
    <numFmt numFmtId="202" formatCode="&quot;φ&quot;###"/>
    <numFmt numFmtId="203" formatCode="_-* #,##0_-;\-* #,##0_-;_-* &quot;-&quot;??_-;_-@_-"/>
    <numFmt numFmtId="204" formatCode="_-[$€-2]* #,##0.00_-;\-[$€-2]* #,##0.00_-;_-[$€-2]* &quot;-&quot;??_-"/>
    <numFmt numFmtId="205" formatCode="#,##0.00_ "/>
    <numFmt numFmtId="206" formatCode="\ "/>
    <numFmt numFmtId="207" formatCode="&quot;₩&quot;\$#,##0_);&quot;₩&quot;\(&quot;₩&quot;\$#,##0&quot;₩&quot;\)"/>
    <numFmt numFmtId="208" formatCode="0.000_);[Red]\(0.000\)"/>
    <numFmt numFmtId="209" formatCode="#,##0.00_);\(#,##0.00\)"/>
    <numFmt numFmtId="210" formatCode="0.00_);\(0.00\)"/>
    <numFmt numFmtId="211" formatCode="_-* #,##0.0_-;\-* #,##0.0_-;_-* &quot;-&quot;_-;_-@_-"/>
    <numFmt numFmtId="212" formatCode="_-* #,##0_-;&quot;₩&quot;&quot;₩&quot;\!\!\-* #,##0_-;_-* &quot;-&quot;_-;_-@_-"/>
    <numFmt numFmtId="213" formatCode="_(&quot;$&quot;* #,##0_);_(&quot;$&quot;* \(#,##0\);_(&quot;$&quot;* &quot;-&quot;_);_(@_)"/>
    <numFmt numFmtId="214" formatCode="General&quot;열&quot;"/>
    <numFmt numFmtId="215" formatCode="&quot;-  D&quot;General\ &quot;,&quot;"/>
    <numFmt numFmtId="216" formatCode="General&quot;면&quot;"/>
    <numFmt numFmtId="217" formatCode="#,##0;[Red]&quot;-&quot;#,##0"/>
    <numFmt numFmtId="218" formatCode="#."/>
    <numFmt numFmtId="21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2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21" formatCode=";;;"/>
    <numFmt numFmtId="222" formatCode="#,##0;&quot;-&quot;#,##0"/>
    <numFmt numFmtId="223" formatCode="#,##0.0;[Red]#,##0.0;&quot; &quot;"/>
    <numFmt numFmtId="224" formatCode="&quot;$&quot;#,##0.00_);\(&quot;$&quot;#,##0.00\)"/>
    <numFmt numFmtId="225" formatCode="0.0000%"/>
    <numFmt numFmtId="226" formatCode="0.0%;[Red]\(0.0%\)"/>
    <numFmt numFmtId="227" formatCode="#,##0.0000"/>
    <numFmt numFmtId="228" formatCode="#,##0.000\ &quot;10공/㎥ &quot;"/>
    <numFmt numFmtId="229" formatCode="#,##0.00;[Red]#,##0.00;&quot; &quot;"/>
    <numFmt numFmtId="230" formatCode="&quot;₩&quot;#,##0.00;&quot;₩&quot;\-#,##0.00"/>
    <numFmt numFmtId="231" formatCode="#,##0.00\ &quot;개 &quot;"/>
    <numFmt numFmtId="232" formatCode="#,###\ &quot;개&quot;"/>
    <numFmt numFmtId="233" formatCode="#,##0.0\ &quot;개소 &quot;"/>
    <numFmt numFmtId="234" formatCode="#,###.00\ &quot;매 &quot;"/>
    <numFmt numFmtId="235" formatCode="m&quot;/&quot;d"/>
    <numFmt numFmtId="236" formatCode="m&quot;월&quot;\ d&quot;일&quot;"/>
    <numFmt numFmtId="237" formatCode="0_);\(0\)"/>
    <numFmt numFmtId="238" formatCode="0.0%"/>
    <numFmt numFmtId="239" formatCode="?/?#"/>
    <numFmt numFmtId="240" formatCode="_ &quot;₩&quot;* #,##0.00_ ;_ &quot;₩&quot;* &quot;₩&quot;\!\-#,##0.00_ ;_ &quot;₩&quot;* &quot;-&quot;??_ ;_ @_ "/>
    <numFmt numFmtId="241" formatCode="_-* #,##0;\-* #,##0;_-* &quot;-&quot;;_-@"/>
    <numFmt numFmtId="242" formatCode="0.000\ "/>
    <numFmt numFmtId="243" formatCode="&quot;  &quot;@"/>
    <numFmt numFmtId="244" formatCode="&quot;     &quot;@"/>
    <numFmt numFmtId="245" formatCode="&quot;₩&quot;#,##0.00;\!\-&quot;₩&quot;#,##0.00"/>
    <numFmt numFmtId="246" formatCode="#,##0_ "/>
    <numFmt numFmtId="247" formatCode="#,##0&quot; &quot;;[Red]&quot;△&quot;#,##0&quot; &quot;"/>
    <numFmt numFmtId="248" formatCode="* #,##0&quot; &quot;;[Red]* &quot;△&quot;#,##0&quot; &quot;;* @"/>
    <numFmt numFmtId="249" formatCode="_-* #,##0.000_-;\-* #,##0.000_-;_-* &quot;-&quot;_-;_-@_-"/>
    <numFmt numFmtId="250" formatCode="#,##0.####;[Red]&quot;△&quot;#,##0.####"/>
    <numFmt numFmtId="251" formatCode="#,##0.00##;[Red]&quot;△&quot;#,##0.00##"/>
    <numFmt numFmtId="252" formatCode="#,##0.00\ &quot;a &quot;"/>
    <numFmt numFmtId="253" formatCode="_ * #,##0_ ;_ * &quot;₩&quot;\!\-#,##0_ ;_ * &quot;-&quot;_ ;_ @_ "/>
    <numFmt numFmtId="254" formatCode="_ &quot;₩&quot;* #,##0_ ;_ &quot;₩&quot;* \-#,##0_ ;_ &quot;₩&quot;* &quot;-&quot;_ ;_ @_ "/>
    <numFmt numFmtId="255" formatCode="_ &quot;₩&quot;* #,##0.00_ ;_ &quot;₩&quot;* \-#,##0.00_ ;_ &quot;₩&quot;* &quot;-&quot;??_ ;_ @_ "/>
    <numFmt numFmtId="256" formatCode="_ &quot;₩&quot;* #,##0.00_ ;_ &quot;₩&quot;* &quot;₩&quot;&quot;₩&quot;&quot;₩&quot;&quot;₩&quot;\-#,##0.00_ ;_ &quot;₩&quot;* &quot;-&quot;??_ ;_ @_ "/>
    <numFmt numFmtId="257" formatCode="#,##0.000\ &quot;EA &quot;"/>
    <numFmt numFmtId="258" formatCode="#,##0.000\ &quot;㎏ &quot;"/>
    <numFmt numFmtId="259" formatCode="#,##0.00\ &quot;ℓ &quot;"/>
    <numFmt numFmtId="260" formatCode="#,##0.000\ &quot;m  &quot;"/>
    <numFmt numFmtId="261" formatCode="#,##0.000\ &quot;㎡ &quot;"/>
    <numFmt numFmtId="262" formatCode="#,##0.000\ &quot;㎥ &quot;"/>
    <numFmt numFmtId="263" formatCode="General_)"/>
    <numFmt numFmtId="264" formatCode="0.0000000000"/>
    <numFmt numFmtId="265" formatCode="0.00000000000"/>
    <numFmt numFmtId="266" formatCode="0.000000000000"/>
    <numFmt numFmtId="267" formatCode="&quot;₩&quot;#,##0;&quot;₩&quot;&quot;₩&quot;\-#,##0"/>
    <numFmt numFmtId="268" formatCode="0.0_)"/>
    <numFmt numFmtId="269" formatCode="#,##0.000\ &quot;ton &quot;"/>
    <numFmt numFmtId="270" formatCode="_-* #,##0.000000_-;\-* #,##0.000000_-;_-* &quot;-&quot;_-;_-@_-"/>
    <numFmt numFmtId="271" formatCode="\(0.000\)"/>
    <numFmt numFmtId="272" formatCode="0/0"/>
    <numFmt numFmtId="273" formatCode="\(0.00"/>
    <numFmt numFmtId="274" formatCode="0.00\)"/>
    <numFmt numFmtId="275" formatCode="&quot;ℓ3=&quot;\5\5&quot;cm&quot;"/>
    <numFmt numFmtId="276" formatCode="#,##0.00&quot;?_);[Red]\(#,##0.00&quot;&quot;?&quot;\)"/>
    <numFmt numFmtId="277" formatCode="_-[$€-2]* #,##0.00_-;&quot;₩&quot;\!\-[$€-2]* #,##0.00_-;_-[$€-2]* &quot;-&quot;??_-"/>
    <numFmt numFmtId="278" formatCode="#,##0.0"/>
    <numFmt numFmtId="279" formatCode="0.00;_ఌ"/>
    <numFmt numFmtId="280" formatCode="0.0_);[Red]\(0.0\)"/>
    <numFmt numFmtId="281" formatCode="0.00;_̀"/>
    <numFmt numFmtId="282" formatCode="\1&quot;식&quot;\ \-\ \2&quot;식&quot;\ \=\ 0.00"/>
    <numFmt numFmtId="283" formatCode="\(\ 0.00"/>
    <numFmt numFmtId="284" formatCode="&quot;여유폭=&quot;0.00&quot;cm&quot;"/>
    <numFmt numFmtId="285" formatCode="\÷\ \ 0"/>
    <numFmt numFmtId="286" formatCode="0.00\ \ \)"/>
    <numFmt numFmtId="287" formatCode="&quot;ℓ3=&quot;0&quot;cm&quot;"/>
    <numFmt numFmtId="288" formatCode="0.0\ "/>
    <numFmt numFmtId="289" formatCode="\ 0.00"/>
    <numFmt numFmtId="290" formatCode="\ \ \ \ 0"/>
    <numFmt numFmtId="291" formatCode="&quot;되메우기&quot;"/>
    <numFmt numFmtId="292" formatCode="0.00000_ "/>
    <numFmt numFmtId="293" formatCode="0.00000"/>
    <numFmt numFmtId="294" formatCode="&quot;H=&quot;0.00&quot;m&quot;"/>
    <numFmt numFmtId="295" formatCode="0&quot;cm&quot;"/>
    <numFmt numFmtId="296" formatCode="0.0&quot;m&quot;"/>
    <numFmt numFmtId="297" formatCode="0.00&quot;m&quot;"/>
    <numFmt numFmtId="298" formatCode="0.00\ \)"/>
  </numFmts>
  <fonts count="210">
    <font>
      <sz val="1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4"/>
      <name val="뼻뮝"/>
      <family val="1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돋움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12"/>
      <name val="새굴림"/>
      <family val="1"/>
      <charset val="129"/>
    </font>
    <font>
      <sz val="8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바탕체"/>
      <family val="1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MS Sans Serif"/>
      <family val="2"/>
    </font>
    <font>
      <sz val="10"/>
      <name val="바탕체"/>
      <family val="1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8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"/>
      <family val="1"/>
      <charset val="129"/>
    </font>
    <font>
      <sz val="14"/>
      <name val="굴림체"/>
      <family val="3"/>
      <charset val="129"/>
    </font>
    <font>
      <sz val="8"/>
      <name val="굴림체"/>
      <family val="3"/>
      <charset val="129"/>
    </font>
    <font>
      <sz val="9"/>
      <name val="굴림체"/>
      <family val="3"/>
      <charset val="129"/>
    </font>
    <font>
      <u/>
      <sz val="11"/>
      <color indexed="36"/>
      <name val="돋움"/>
      <family val="3"/>
      <charset val="129"/>
    </font>
    <font>
      <sz val="20"/>
      <name val="굴림"/>
      <family val="3"/>
      <charset val="129"/>
    </font>
    <font>
      <sz val="14"/>
      <name val="굴림"/>
      <family val="3"/>
      <charset val="129"/>
    </font>
    <font>
      <b/>
      <sz val="14"/>
      <name val="굴림"/>
      <family val="3"/>
      <charset val="129"/>
    </font>
    <font>
      <sz val="9"/>
      <name val="굴림"/>
      <family val="3"/>
      <charset val="129"/>
    </font>
    <font>
      <b/>
      <sz val="13"/>
      <name val="굴림"/>
      <family val="3"/>
      <charset val="129"/>
    </font>
    <font>
      <b/>
      <sz val="9"/>
      <name val="굴림체"/>
      <family val="3"/>
      <charset val="129"/>
    </font>
    <font>
      <sz val="10"/>
      <name val="굴림체"/>
      <family val="3"/>
      <charset val="129"/>
    </font>
    <font>
      <b/>
      <sz val="18"/>
      <name val="굴림체"/>
      <family val="3"/>
      <charset val="129"/>
    </font>
    <font>
      <b/>
      <sz val="10"/>
      <name val="굴림체"/>
      <family val="3"/>
      <charset val="129"/>
    </font>
    <font>
      <b/>
      <sz val="10"/>
      <color indexed="10"/>
      <name val="굴림체"/>
      <family val="3"/>
      <charset val="129"/>
    </font>
    <font>
      <sz val="9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20"/>
      <name val="새굴림"/>
      <family val="1"/>
      <charset val="129"/>
    </font>
    <font>
      <sz val="14"/>
      <name val="새굴림"/>
      <family val="1"/>
      <charset val="129"/>
    </font>
    <font>
      <sz val="12"/>
      <name val="돋움"/>
      <family val="3"/>
      <charset val="129"/>
    </font>
    <font>
      <b/>
      <sz val="12"/>
      <color indexed="10"/>
      <name val="굴림"/>
      <family val="3"/>
      <charset val="129"/>
    </font>
    <font>
      <b/>
      <sz val="14"/>
      <name val="굴림체"/>
      <family val="3"/>
      <charset val="129"/>
    </font>
    <font>
      <b/>
      <sz val="12"/>
      <color indexed="10"/>
      <name val="굴림체"/>
      <family val="3"/>
      <charset val="129"/>
    </font>
    <font>
      <sz val="12"/>
      <color indexed="56"/>
      <name val="굴림체"/>
      <family val="3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vertAlign val="superscript"/>
      <sz val="10"/>
      <name val="굴림"/>
      <family val="3"/>
      <charset val="129"/>
    </font>
    <font>
      <b/>
      <sz val="11"/>
      <name val="굴림"/>
      <family val="3"/>
      <charset val="129"/>
    </font>
    <font>
      <sz val="9"/>
      <name val="돋움체"/>
      <family val="3"/>
      <charset val="129"/>
    </font>
    <font>
      <sz val="11"/>
      <name val="Arial"/>
      <family val="2"/>
    </font>
    <font>
      <sz val="11"/>
      <name val="μ¸¿o"/>
      <family val="3"/>
      <charset val="129"/>
    </font>
    <font>
      <sz val="12"/>
      <color rgb="FFFF0000"/>
      <name val="바탕체"/>
      <family val="1"/>
      <charset val="129"/>
    </font>
    <font>
      <sz val="11"/>
      <color rgb="FFFF0000"/>
      <name val="굴림"/>
      <family val="3"/>
      <charset val="129"/>
    </font>
    <font>
      <sz val="10"/>
      <color rgb="FFFF0000"/>
      <name val="굴림"/>
      <family val="3"/>
      <charset val="129"/>
    </font>
    <font>
      <sz val="12"/>
      <name val="¹????¼"/>
      <family val="1"/>
      <charset val="129"/>
    </font>
    <font>
      <b/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2"/>
      <name val="굴림체"/>
      <family val="3"/>
      <charset val="129"/>
    </font>
    <font>
      <sz val="20"/>
      <name val="굴림체"/>
      <family val="3"/>
      <charset val="129"/>
    </font>
    <font>
      <b/>
      <sz val="12"/>
      <color rgb="FFFF0000"/>
      <name val="굴림체"/>
      <family val="3"/>
      <charset val="129"/>
    </font>
    <font>
      <b/>
      <sz val="15"/>
      <name val="굴림"/>
      <family val="3"/>
      <charset val="129"/>
    </font>
    <font>
      <b/>
      <u/>
      <sz val="15"/>
      <name val="굴림"/>
      <family val="3"/>
      <charset val="129"/>
    </font>
    <font>
      <sz val="12"/>
      <name val="돋움체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sz val="10"/>
      <name val="Courier New"/>
      <family val="3"/>
    </font>
    <font>
      <sz val="9"/>
      <name val="Arial"/>
      <family val="2"/>
    </font>
    <font>
      <sz val="7"/>
      <name val="바탕체"/>
      <family val="1"/>
      <charset val="129"/>
    </font>
    <font>
      <sz val="12"/>
      <name val="Arial"/>
      <family val="2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u/>
      <sz val="9"/>
      <color indexed="36"/>
      <name val="바탕체"/>
      <family val="1"/>
      <charset val="129"/>
    </font>
    <font>
      <sz val="14"/>
      <name val="뼥?ⓒ"/>
      <family val="3"/>
      <charset val="129"/>
    </font>
    <font>
      <b/>
      <sz val="18"/>
      <name val="(한)신중명조"/>
      <family val="1"/>
      <charset val="129"/>
    </font>
    <font>
      <sz val="1"/>
      <color indexed="0"/>
      <name val="Courier"/>
      <family val="3"/>
    </font>
    <font>
      <sz val="9"/>
      <name val="MS Sans Serif"/>
      <family val="2"/>
    </font>
    <font>
      <sz val="10"/>
      <color indexed="10"/>
      <name val="돋움체"/>
      <family val="3"/>
      <charset val="129"/>
    </font>
    <font>
      <b/>
      <sz val="11"/>
      <name val="Arial"/>
      <family val="2"/>
    </font>
    <font>
      <sz val="9"/>
      <name val="바탕체"/>
      <family val="1"/>
      <charset val="129"/>
    </font>
    <font>
      <sz val="8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10"/>
      <name val="돋움"/>
      <family val="3"/>
      <charset val="129"/>
    </font>
    <font>
      <sz val="17"/>
      <name val="바탕체"/>
      <family val="1"/>
      <charset val="129"/>
    </font>
    <font>
      <sz val="12"/>
      <name val="휴먼옛체"/>
      <family val="1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sz val="11"/>
      <color indexed="9"/>
      <name val="돋움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μ¸¿oA¼"/>
      <family val="3"/>
      <charset val="129"/>
    </font>
    <font>
      <sz val="12"/>
      <name val="System"/>
      <family val="2"/>
      <charset val="129"/>
    </font>
    <font>
      <sz val="11"/>
      <name val="¹ÙÅÁÃ¼"/>
      <family val="3"/>
      <charset val="129"/>
    </font>
    <font>
      <u/>
      <sz val="10"/>
      <color indexed="12"/>
      <name val="Arial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sz val="7"/>
      <name val="Small Fonts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u/>
      <sz val="10"/>
      <color indexed="36"/>
      <name val="Arial"/>
      <family val="2"/>
    </font>
    <font>
      <b/>
      <sz val="12"/>
      <name val="바탕체"/>
      <family val="1"/>
      <charset val="129"/>
    </font>
    <font>
      <b/>
      <sz val="15"/>
      <name val="굴림체"/>
      <family val="3"/>
      <charset val="129"/>
    </font>
    <font>
      <b/>
      <vertAlign val="superscript"/>
      <sz val="15"/>
      <name val="굴림체"/>
      <family val="3"/>
      <charset val="129"/>
    </font>
    <font>
      <sz val="18"/>
      <name val="굴림체"/>
      <family val="3"/>
      <charset val="129"/>
    </font>
    <font>
      <sz val="6"/>
      <name val="굴림체"/>
      <family val="3"/>
      <charset val="129"/>
    </font>
    <font>
      <b/>
      <sz val="6"/>
      <name val="굴림체"/>
      <family val="3"/>
      <charset val="129"/>
    </font>
    <font>
      <sz val="9"/>
      <color theme="0" tint="-0.14999847407452621"/>
      <name val="굴림"/>
      <family val="3"/>
      <charset val="129"/>
    </font>
    <font>
      <b/>
      <u/>
      <sz val="15"/>
      <name val="굴림체"/>
      <family val="3"/>
      <charset val="129"/>
    </font>
    <font>
      <b/>
      <sz val="22"/>
      <name val="굴림"/>
      <family val="3"/>
      <charset val="129"/>
    </font>
    <font>
      <sz val="8"/>
      <color indexed="10"/>
      <name val="굴림"/>
      <family val="3"/>
      <charset val="129"/>
    </font>
    <font>
      <sz val="8"/>
      <color rgb="FFFF0000"/>
      <name val="굴림"/>
      <family val="3"/>
      <charset val="129"/>
    </font>
    <font>
      <sz val="6"/>
      <name val="굴림"/>
      <family val="3"/>
      <charset val="129"/>
    </font>
    <font>
      <sz val="8"/>
      <name val="맑은 고딕"/>
      <family val="2"/>
      <charset val="129"/>
      <scheme val="minor"/>
    </font>
    <font>
      <sz val="9"/>
      <color theme="1"/>
      <name val="굴림"/>
      <family val="3"/>
      <charset val="129"/>
    </font>
    <font>
      <sz val="11"/>
      <color theme="1"/>
      <name val="돋움"/>
      <family val="3"/>
      <charset val="129"/>
    </font>
    <font>
      <b/>
      <u/>
      <sz val="14"/>
      <name val="굴림체"/>
      <family val="3"/>
      <charset val="129"/>
    </font>
    <font>
      <b/>
      <sz val="11"/>
      <name val="굴림체"/>
      <family val="3"/>
      <charset val="129"/>
    </font>
    <font>
      <b/>
      <sz val="36"/>
      <name val="굴림체"/>
      <family val="3"/>
      <charset val="129"/>
    </font>
    <font>
      <sz val="24"/>
      <name val="굴림체"/>
      <family val="3"/>
      <charset val="129"/>
    </font>
    <font>
      <sz val="11"/>
      <color indexed="13"/>
      <name val="굴림"/>
      <family val="3"/>
      <charset val="129"/>
    </font>
    <font>
      <sz val="8"/>
      <name val="맑은 고딕"/>
      <family val="3"/>
      <charset val="129"/>
    </font>
    <font>
      <sz val="10"/>
      <color rgb="FFFF0000"/>
      <name val="바탕체"/>
      <family val="1"/>
      <charset val="129"/>
    </font>
    <font>
      <sz val="10"/>
      <color rgb="FF92D050"/>
      <name val="바탕체"/>
      <family val="1"/>
      <charset val="129"/>
    </font>
    <font>
      <b/>
      <sz val="9"/>
      <color indexed="10"/>
      <name val="굴림"/>
      <family val="3"/>
      <charset val="129"/>
    </font>
    <font>
      <b/>
      <sz val="9"/>
      <color indexed="12"/>
      <name val="굴림"/>
      <family val="3"/>
      <charset val="129"/>
    </font>
    <font>
      <b/>
      <sz val="9"/>
      <name val="굴림"/>
      <family val="3"/>
      <charset val="129"/>
    </font>
    <font>
      <b/>
      <sz val="10"/>
      <name val="돋움"/>
      <family val="3"/>
      <charset val="129"/>
    </font>
    <font>
      <b/>
      <sz val="9"/>
      <color indexed="9"/>
      <name val="굴림"/>
      <family val="3"/>
      <charset val="129"/>
    </font>
    <font>
      <b/>
      <sz val="10"/>
      <color indexed="47"/>
      <name val="굴림"/>
      <family val="3"/>
      <charset val="129"/>
    </font>
    <font>
      <b/>
      <sz val="9"/>
      <color indexed="47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11"/>
      <color indexed="12"/>
      <name val="굴림"/>
      <family val="3"/>
      <charset val="129"/>
    </font>
    <font>
      <sz val="10"/>
      <color indexed="10"/>
      <name val="굴림"/>
      <family val="3"/>
      <charset val="129"/>
    </font>
    <font>
      <sz val="10"/>
      <color indexed="12"/>
      <name val="굴림"/>
      <family val="3"/>
      <charset val="129"/>
    </font>
    <font>
      <b/>
      <sz val="18"/>
      <name val="굴림"/>
      <family val="3"/>
      <charset val="129"/>
    </font>
    <font>
      <sz val="8"/>
      <color indexed="8"/>
      <name val="굴림"/>
      <family val="3"/>
      <charset val="129"/>
    </font>
    <font>
      <sz val="8"/>
      <color theme="0"/>
      <name val="굴림"/>
      <family val="3"/>
      <charset val="129"/>
    </font>
    <font>
      <b/>
      <sz val="10"/>
      <color indexed="10"/>
      <name val="굴림"/>
      <family val="3"/>
      <charset val="129"/>
    </font>
    <font>
      <sz val="10"/>
      <color theme="1"/>
      <name val="굴림"/>
      <family val="3"/>
      <charset val="129"/>
    </font>
    <font>
      <b/>
      <u/>
      <sz val="14"/>
      <name val="굴림"/>
      <family val="3"/>
      <charset val="129"/>
    </font>
    <font>
      <b/>
      <u/>
      <sz val="18"/>
      <name val="굴림"/>
      <family val="3"/>
      <charset val="129"/>
    </font>
    <font>
      <u/>
      <sz val="18"/>
      <name val="굴림"/>
      <family val="3"/>
      <charset val="129"/>
    </font>
    <font>
      <u/>
      <sz val="18"/>
      <color indexed="10"/>
      <name val="굴림"/>
      <family val="3"/>
      <charset val="129"/>
    </font>
    <font>
      <sz val="7"/>
      <name val="굴림"/>
      <family val="3"/>
      <charset val="129"/>
    </font>
    <font>
      <sz val="9"/>
      <color indexed="12"/>
      <name val="굴림"/>
      <family val="3"/>
      <charset val="129"/>
    </font>
    <font>
      <sz val="9"/>
      <color indexed="10"/>
      <name val="굴림"/>
      <family val="3"/>
      <charset val="129"/>
    </font>
    <font>
      <sz val="9"/>
      <color indexed="9"/>
      <name val="굴림"/>
      <family val="3"/>
      <charset val="129"/>
    </font>
    <font>
      <sz val="9"/>
      <color theme="0"/>
      <name val="굴림체"/>
      <family val="3"/>
      <charset val="129"/>
    </font>
    <font>
      <sz val="12"/>
      <color theme="0"/>
      <name val="굴림체"/>
      <family val="3"/>
      <charset val="129"/>
    </font>
    <font>
      <sz val="9"/>
      <color rgb="FFFF0000"/>
      <name val="굴림체"/>
      <family val="3"/>
      <charset val="129"/>
    </font>
    <font>
      <sz val="11"/>
      <color indexed="10"/>
      <name val="굴림체"/>
      <family val="3"/>
      <charset val="129"/>
    </font>
    <font>
      <b/>
      <sz val="12"/>
      <color indexed="10"/>
      <name val="돋움"/>
      <family val="3"/>
      <charset val="129"/>
    </font>
    <font>
      <sz val="9"/>
      <color rgb="FFFF0000"/>
      <name val="굴림"/>
      <family val="3"/>
      <charset val="129"/>
    </font>
    <font>
      <sz val="10"/>
      <name val="바탕"/>
      <family val="1"/>
      <charset val="129"/>
    </font>
    <font>
      <u/>
      <vertAlign val="superscript"/>
      <sz val="18"/>
      <name val="굴림"/>
      <family val="3"/>
      <charset val="129"/>
    </font>
    <font>
      <sz val="7"/>
      <color indexed="10"/>
      <name val="굴림"/>
      <family val="3"/>
      <charset val="129"/>
    </font>
    <font>
      <b/>
      <sz val="12"/>
      <name val="돋움"/>
      <family val="3"/>
      <charset val="129"/>
    </font>
    <font>
      <b/>
      <sz val="12"/>
      <color rgb="FFFF0000"/>
      <name val="굴림"/>
      <family val="3"/>
      <charset val="129"/>
    </font>
    <font>
      <b/>
      <sz val="8"/>
      <name val="굴림"/>
      <family val="3"/>
      <charset val="129"/>
    </font>
    <font>
      <sz val="11"/>
      <color rgb="FF000000"/>
      <name val="굴림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1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20"/>
        <bgColor indexed="24"/>
      </patternFill>
    </fill>
  </fills>
  <borders count="17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/>
      <top/>
      <bottom/>
      <diagonal/>
    </border>
    <border>
      <left/>
      <right/>
      <top style="dashed">
        <color indexed="64"/>
      </top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 diagonalUp="1">
      <left/>
      <right/>
      <top/>
      <bottom/>
      <diagonal style="medium">
        <color indexed="64"/>
      </diagonal>
    </border>
    <border diagonalDown="1">
      <left/>
      <right/>
      <top/>
      <bottom/>
      <diagonal style="medium">
        <color indexed="64"/>
      </diagonal>
    </border>
    <border diagonalUp="1">
      <left/>
      <right/>
      <top style="medium">
        <color indexed="64"/>
      </top>
      <bottom/>
      <diagonal style="medium">
        <color indexed="64"/>
      </diagonal>
    </border>
    <border diagonalDown="1">
      <left/>
      <right/>
      <top style="medium">
        <color indexed="64"/>
      </top>
      <bottom/>
      <diagonal style="medium">
        <color indexed="64"/>
      </diagonal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2153">
    <xf numFmtId="0" fontId="0" fillId="0" borderId="0">
      <alignment vertical="center"/>
    </xf>
    <xf numFmtId="206" fontId="12" fillId="0" borderId="0" applyFill="0" applyBorder="0" applyProtection="0"/>
    <xf numFmtId="0" fontId="12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1" fontId="1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>
      <alignment vertical="center"/>
    </xf>
    <xf numFmtId="176" fontId="12" fillId="0" borderId="1" applyBorder="0"/>
    <xf numFmtId="176" fontId="12" fillId="0" borderId="1" applyBorder="0"/>
    <xf numFmtId="176" fontId="12" fillId="0" borderId="1" applyBorder="0"/>
    <xf numFmtId="0" fontId="12" fillId="0" borderId="1" applyBorder="0"/>
    <xf numFmtId="0" fontId="35" fillId="2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15" borderId="2" applyNumberFormat="0" applyAlignment="0" applyProtection="0">
      <alignment vertical="center"/>
    </xf>
    <xf numFmtId="188" fontId="7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9" fillId="16" borderId="0" applyNumberFormat="0" applyBorder="0" applyAlignment="0" applyProtection="0">
      <alignment vertical="center"/>
    </xf>
    <xf numFmtId="0" fontId="10" fillId="0" borderId="0">
      <protection locked="0"/>
    </xf>
    <xf numFmtId="0" fontId="41" fillId="0" borderId="3">
      <alignment vertical="center"/>
    </xf>
    <xf numFmtId="0" fontId="10" fillId="0" borderId="0">
      <protection locked="0"/>
    </xf>
    <xf numFmtId="40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0" fontId="12" fillId="4" borderId="4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9" fontId="7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0" fontId="14" fillId="0" borderId="0"/>
    <xf numFmtId="0" fontId="43" fillId="0" borderId="0" applyNumberFormat="0" applyFill="0" applyBorder="0" applyAlignment="0" applyProtection="0">
      <alignment vertical="center"/>
    </xf>
    <xf numFmtId="0" fontId="44" fillId="18" borderId="5" applyNumberFormat="0" applyAlignment="0" applyProtection="0">
      <alignment vertical="center"/>
    </xf>
    <xf numFmtId="189" fontId="8" fillId="0" borderId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76" fontId="12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/>
    <xf numFmtId="0" fontId="37" fillId="0" borderId="6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top"/>
      <protection locked="0"/>
    </xf>
    <xf numFmtId="0" fontId="45" fillId="0" borderId="7" applyNumberFormat="0" applyFill="0" applyAlignment="0" applyProtection="0">
      <alignment vertical="center"/>
    </xf>
    <xf numFmtId="0" fontId="46" fillId="0" borderId="0" applyNumberFormat="0" applyBorder="0" applyAlignment="0">
      <alignment horizontal="centerContinuous" vertical="center"/>
    </xf>
    <xf numFmtId="0" fontId="47" fillId="7" borderId="2" applyNumberFormat="0" applyAlignment="0" applyProtection="0">
      <alignment vertical="center"/>
    </xf>
    <xf numFmtId="4" fontId="10" fillId="0" borderId="0">
      <protection locked="0"/>
    </xf>
    <xf numFmtId="190" fontId="7" fillId="0" borderId="0">
      <protection locked="0"/>
    </xf>
    <xf numFmtId="0" fontId="48" fillId="0" borderId="0" applyNumberFormat="0" applyFill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12" fillId="0" borderId="0"/>
    <xf numFmtId="0" fontId="7" fillId="0" borderId="0"/>
    <xf numFmtId="0" fontId="53" fillId="15" borderId="11" applyNumberFormat="0" applyAlignment="0" applyProtection="0">
      <alignment vertical="center"/>
    </xf>
    <xf numFmtId="41" fontId="7" fillId="0" borderId="0" applyFont="0" applyFill="0" applyBorder="0" applyAlignment="0" applyProtection="0"/>
    <xf numFmtId="205" fontId="13" fillId="17" borderId="0" applyFill="0" applyBorder="0" applyProtection="0">
      <alignment horizontal="right"/>
    </xf>
    <xf numFmtId="191" fontId="12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7" fillId="0" borderId="0"/>
    <xf numFmtId="0" fontId="10" fillId="0" borderId="12">
      <protection locked="0"/>
    </xf>
    <xf numFmtId="192" fontId="12" fillId="0" borderId="0">
      <protection locked="0"/>
    </xf>
    <xf numFmtId="193" fontId="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54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55" fillId="0" borderId="0" applyFill="0" applyBorder="0" applyAlignment="0"/>
    <xf numFmtId="0" fontId="17" fillId="0" borderId="0"/>
    <xf numFmtId="187" fontId="12" fillId="0" borderId="0">
      <protection locked="0"/>
    </xf>
    <xf numFmtId="38" fontId="8" fillId="0" borderId="0" applyFont="0" applyFill="0" applyBorder="0" applyAlignment="0" applyProtection="0"/>
    <xf numFmtId="0" fontId="7" fillId="0" borderId="0"/>
    <xf numFmtId="177" fontId="8" fillId="0" borderId="0" applyFont="0" applyFill="0" applyBorder="0" applyAlignment="0" applyProtection="0"/>
    <xf numFmtId="3" fontId="8" fillId="0" borderId="0" applyFont="0" applyFill="0" applyBorder="0" applyAlignment="0" applyProtection="0"/>
    <xf numFmtId="0" fontId="56" fillId="0" borderId="0" applyNumberFormat="0" applyAlignment="0">
      <alignment horizontal="left"/>
    </xf>
    <xf numFmtId="187" fontId="12" fillId="0" borderId="0">
      <protection locked="0"/>
    </xf>
    <xf numFmtId="194" fontId="8" fillId="0" borderId="0" applyFont="0" applyFill="0" applyBorder="0" applyAlignment="0" applyProtection="0"/>
    <xf numFmtId="207" fontId="7" fillId="0" borderId="0" applyFont="0" applyFill="0" applyBorder="0" applyAlignment="0" applyProtection="0"/>
    <xf numFmtId="0" fontId="18" fillId="0" borderId="0"/>
    <xf numFmtId="187" fontId="12" fillId="0" borderId="0">
      <protection locked="0"/>
    </xf>
    <xf numFmtId="0" fontId="18" fillId="0" borderId="0"/>
    <xf numFmtId="0" fontId="57" fillId="0" borderId="0" applyNumberFormat="0" applyAlignment="0">
      <alignment horizontal="left"/>
    </xf>
    <xf numFmtId="204" fontId="19" fillId="0" borderId="0" applyFont="0" applyFill="0" applyBorder="0" applyAlignment="0" applyProtection="0"/>
    <xf numFmtId="0" fontId="40" fillId="0" borderId="0">
      <protection locked="0"/>
    </xf>
    <xf numFmtId="0" fontId="40" fillId="0" borderId="0">
      <protection locked="0"/>
    </xf>
    <xf numFmtId="0" fontId="58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58" fillId="0" borderId="0">
      <protection locked="0"/>
    </xf>
    <xf numFmtId="187" fontId="12" fillId="0" borderId="0">
      <protection locked="0"/>
    </xf>
    <xf numFmtId="38" fontId="20" fillId="17" borderId="0" applyNumberFormat="0" applyBorder="0" applyAlignment="0" applyProtection="0"/>
    <xf numFmtId="0" fontId="21" fillId="0" borderId="0">
      <alignment horizontal="left"/>
    </xf>
    <xf numFmtId="0" fontId="22" fillId="0" borderId="13" applyNumberFormat="0" applyAlignment="0" applyProtection="0">
      <alignment horizontal="left" vertical="center"/>
    </xf>
    <xf numFmtId="0" fontId="22" fillId="0" borderId="14">
      <alignment horizontal="left" vertical="center"/>
    </xf>
    <xf numFmtId="0" fontId="59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87" fontId="12" fillId="0" borderId="0">
      <protection locked="0"/>
    </xf>
    <xf numFmtId="187" fontId="12" fillId="0" borderId="0">
      <protection locked="0"/>
    </xf>
    <xf numFmtId="10" fontId="20" fillId="17" borderId="15" applyNumberFormat="0" applyBorder="0" applyAlignment="0" applyProtection="0"/>
    <xf numFmtId="0" fontId="23" fillId="0" borderId="16"/>
    <xf numFmtId="0" fontId="12" fillId="0" borderId="0"/>
    <xf numFmtId="40" fontId="7" fillId="0" borderId="0">
      <alignment vertical="center"/>
    </xf>
    <xf numFmtId="187" fontId="12" fillId="0" borderId="0">
      <protection locked="0"/>
    </xf>
    <xf numFmtId="10" fontId="8" fillId="0" borderId="0" applyFont="0" applyFill="0" applyBorder="0" applyAlignment="0" applyProtection="0"/>
    <xf numFmtId="30" fontId="60" fillId="0" borderId="0" applyNumberFormat="0" applyFill="0" applyBorder="0" applyAlignment="0" applyProtection="0">
      <alignment horizontal="left"/>
    </xf>
    <xf numFmtId="0" fontId="23" fillId="0" borderId="0"/>
    <xf numFmtId="40" fontId="61" fillId="0" borderId="0" applyBorder="0">
      <alignment horizontal="right"/>
    </xf>
    <xf numFmtId="0" fontId="24" fillId="0" borderId="0" applyFill="0" applyBorder="0" applyProtection="0">
      <alignment horizontal="centerContinuous" vertical="center"/>
    </xf>
    <xf numFmtId="0" fontId="25" fillId="17" borderId="0" applyFill="0" applyBorder="0" applyProtection="0">
      <alignment horizontal="center" vertical="center"/>
    </xf>
    <xf numFmtId="187" fontId="12" fillId="0" borderId="17">
      <protection locked="0"/>
    </xf>
    <xf numFmtId="0" fontId="26" fillId="0" borderId="18">
      <alignment horizontal="left"/>
    </xf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0" fontId="12" fillId="0" borderId="62"/>
    <xf numFmtId="0" fontId="8" fillId="0" borderId="0"/>
    <xf numFmtId="41" fontId="13" fillId="0" borderId="0" applyFont="0" applyFill="0" applyBorder="0" applyAlignment="0" applyProtection="0"/>
    <xf numFmtId="0" fontId="8" fillId="0" borderId="0"/>
    <xf numFmtId="0" fontId="7" fillId="0" borderId="0"/>
    <xf numFmtId="41" fontId="1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1" fontId="1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9" fontId="12" fillId="0" borderId="0">
      <protection locked="0"/>
    </xf>
    <xf numFmtId="3" fontId="54" fillId="0" borderId="81">
      <alignment horizontal="center"/>
    </xf>
    <xf numFmtId="40" fontId="12" fillId="0" borderId="62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21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9" fontId="12" fillId="0" borderId="0" applyFont="0" applyFill="0" applyBorder="0" applyAlignment="0" applyProtection="0"/>
    <xf numFmtId="212" fontId="7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7" fillId="0" borderId="0"/>
    <xf numFmtId="0" fontId="18" fillId="0" borderId="0"/>
    <xf numFmtId="0" fontId="8" fillId="0" borderId="0"/>
    <xf numFmtId="0" fontId="54" fillId="0" borderId="0"/>
    <xf numFmtId="0" fontId="54" fillId="0" borderId="0"/>
    <xf numFmtId="0" fontId="7" fillId="0" borderId="0"/>
    <xf numFmtId="0" fontId="7" fillId="0" borderId="0"/>
    <xf numFmtId="0" fontId="8" fillId="0" borderId="0"/>
    <xf numFmtId="0" fontId="18" fillId="0" borderId="0"/>
    <xf numFmtId="0" fontId="18" fillId="0" borderId="0"/>
    <xf numFmtId="0" fontId="8" fillId="0" borderId="0"/>
    <xf numFmtId="0" fontId="54" fillId="0" borderId="0"/>
    <xf numFmtId="0" fontId="5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8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18" fillId="0" borderId="0"/>
    <xf numFmtId="0" fontId="8" fillId="0" borderId="0"/>
    <xf numFmtId="0" fontId="54" fillId="0" borderId="0"/>
    <xf numFmtId="0" fontId="18" fillId="0" borderId="0"/>
    <xf numFmtId="0" fontId="8" fillId="0" borderId="0"/>
    <xf numFmtId="0" fontId="54" fillId="0" borderId="0"/>
    <xf numFmtId="0" fontId="8" fillId="0" borderId="0"/>
    <xf numFmtId="0" fontId="54" fillId="0" borderId="0"/>
    <xf numFmtId="0" fontId="8" fillId="0" borderId="0"/>
    <xf numFmtId="0" fontId="8" fillId="0" borderId="0"/>
    <xf numFmtId="0" fontId="54" fillId="0" borderId="0"/>
    <xf numFmtId="0" fontId="54" fillId="0" borderId="0"/>
    <xf numFmtId="0" fontId="8" fillId="0" borderId="0"/>
    <xf numFmtId="0" fontId="54" fillId="0" borderId="0"/>
    <xf numFmtId="0" fontId="8" fillId="0" borderId="0"/>
    <xf numFmtId="0" fontId="54" fillId="0" borderId="0"/>
    <xf numFmtId="0" fontId="8" fillId="0" borderId="0"/>
    <xf numFmtId="0" fontId="54" fillId="0" borderId="0"/>
    <xf numFmtId="0" fontId="18" fillId="0" borderId="0"/>
    <xf numFmtId="0" fontId="54" fillId="0" borderId="0"/>
    <xf numFmtId="0" fontId="8" fillId="0" borderId="0"/>
    <xf numFmtId="0" fontId="18" fillId="0" borderId="0"/>
    <xf numFmtId="0" fontId="8" fillId="0" borderId="0"/>
    <xf numFmtId="0" fontId="8" fillId="0" borderId="0"/>
    <xf numFmtId="0" fontId="54" fillId="0" borderId="0"/>
    <xf numFmtId="0" fontId="7" fillId="0" borderId="0"/>
    <xf numFmtId="41" fontId="13" fillId="0" borderId="0" applyFont="0" applyFill="0" applyBorder="0" applyAlignment="0" applyProtection="0"/>
    <xf numFmtId="0" fontId="8" fillId="0" borderId="0"/>
    <xf numFmtId="41" fontId="13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7" fillId="0" borderId="0"/>
    <xf numFmtId="0" fontId="6" fillId="0" borderId="0">
      <alignment vertical="center"/>
    </xf>
    <xf numFmtId="0" fontId="92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2" fillId="0" borderId="0"/>
    <xf numFmtId="194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5" fillId="22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7" fillId="30" borderId="2" applyNumberForma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7" fillId="4" borderId="4" applyNumberFormat="0" applyFont="0" applyAlignment="0" applyProtection="0">
      <alignment vertical="center"/>
    </xf>
    <xf numFmtId="0" fontId="98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18" borderId="5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217" fontId="12" fillId="0" borderId="0" applyFont="0" applyFill="0" applyBorder="0" applyAlignment="0" applyProtection="0"/>
    <xf numFmtId="0" fontId="99" fillId="0" borderId="121" applyNumberFormat="0" applyFill="0" applyAlignment="0" applyProtection="0">
      <alignment vertical="center"/>
    </xf>
    <xf numFmtId="0" fontId="45" fillId="0" borderId="122" applyNumberFormat="0" applyFill="0" applyAlignment="0" applyProtection="0">
      <alignment vertical="center"/>
    </xf>
    <xf numFmtId="0" fontId="47" fillId="5" borderId="2" applyNumberFormat="0" applyAlignment="0" applyProtection="0">
      <alignment vertical="center"/>
    </xf>
    <xf numFmtId="0" fontId="100" fillId="0" borderId="123" applyNumberFormat="0" applyFill="0" applyAlignment="0" applyProtection="0">
      <alignment vertical="center"/>
    </xf>
    <xf numFmtId="0" fontId="101" fillId="0" borderId="124" applyNumberFormat="0" applyFill="0" applyAlignment="0" applyProtection="0">
      <alignment vertical="center"/>
    </xf>
    <xf numFmtId="0" fontId="102" fillId="0" borderId="125" applyNumberFormat="0" applyFill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3" fillId="30" borderId="11" applyNumberFormat="0" applyAlignment="0" applyProtection="0">
      <alignment vertical="center"/>
    </xf>
    <xf numFmtId="0" fontId="104" fillId="0" borderId="0">
      <alignment vertical="center"/>
    </xf>
    <xf numFmtId="0" fontId="104" fillId="0" borderId="0">
      <alignment vertical="center"/>
    </xf>
    <xf numFmtId="0" fontId="12" fillId="0" borderId="0">
      <alignment vertical="center"/>
    </xf>
    <xf numFmtId="0" fontId="7" fillId="0" borderId="0"/>
    <xf numFmtId="0" fontId="104" fillId="0" borderId="0">
      <alignment vertical="center"/>
    </xf>
    <xf numFmtId="0" fontId="12" fillId="0" borderId="0"/>
    <xf numFmtId="0" fontId="12" fillId="0" borderId="0"/>
    <xf numFmtId="0" fontId="7" fillId="0" borderId="0">
      <alignment vertical="center"/>
    </xf>
    <xf numFmtId="0" fontId="7" fillId="0" borderId="0"/>
    <xf numFmtId="0" fontId="12" fillId="0" borderId="0"/>
    <xf numFmtId="177" fontId="18" fillId="0" borderId="0" applyFont="0" applyFill="0" applyBorder="0" applyAlignment="0" applyProtection="0"/>
    <xf numFmtId="0" fontId="10" fillId="0" borderId="0">
      <protection locked="0"/>
    </xf>
    <xf numFmtId="177" fontId="18" fillId="0" borderId="0" applyFont="0" applyFill="0" applyBorder="0" applyAlignment="0" applyProtection="0"/>
    <xf numFmtId="177" fontId="18" fillId="0" borderId="0" applyFont="0" applyFill="0" applyBorder="0" applyAlignment="0" applyProtection="0"/>
    <xf numFmtId="177" fontId="18" fillId="0" borderId="0" applyFont="0" applyFill="0" applyBorder="0" applyAlignment="0" applyProtection="0"/>
    <xf numFmtId="218" fontId="10" fillId="0" borderId="0">
      <protection locked="0"/>
    </xf>
    <xf numFmtId="218" fontId="10" fillId="0" borderId="0">
      <protection locked="0"/>
    </xf>
    <xf numFmtId="3" fontId="110" fillId="0" borderId="15"/>
    <xf numFmtId="24" fontId="54" fillId="0" borderId="0" applyFont="0" applyFill="0" applyBorder="0" applyAlignment="0" applyProtection="0"/>
    <xf numFmtId="219" fontId="54" fillId="0" borderId="0" applyNumberFormat="0" applyFont="0" applyFill="0" applyBorder="0" applyAlignment="0" applyProtection="0"/>
    <xf numFmtId="220" fontId="54" fillId="0" borderId="0" applyNumberFormat="0" applyFont="0" applyFill="0" applyBorder="0" applyAlignment="0" applyProtection="0"/>
    <xf numFmtId="219" fontId="54" fillId="0" borderId="0" applyNumberFormat="0" applyFont="0" applyFill="0" applyBorder="0" applyAlignment="0" applyProtection="0"/>
    <xf numFmtId="220" fontId="54" fillId="0" borderId="0" applyNumberFormat="0" applyFont="0" applyFill="0" applyBorder="0" applyAlignment="0" applyProtection="0"/>
    <xf numFmtId="40" fontId="54" fillId="0" borderId="0" applyFont="0" applyFill="0" applyBorder="0" applyAlignment="0" applyProtection="0"/>
    <xf numFmtId="178" fontId="7" fillId="0" borderId="0" applyFont="0" applyFill="0" applyBorder="0" applyAlignment="0" applyProtection="0">
      <alignment vertical="center"/>
    </xf>
    <xf numFmtId="40" fontId="54" fillId="0" borderId="0" applyFont="0" applyFill="0" applyBorder="0" applyAlignment="0" applyProtection="0"/>
    <xf numFmtId="221" fontId="55" fillId="0" borderId="15">
      <alignment vertical="center"/>
    </xf>
    <xf numFmtId="0" fontId="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3" fillId="0" borderId="0" applyFont="0" applyFill="0" applyBorder="0" applyAlignment="0" applyProtection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3" fillId="0" borderId="0" applyFont="0" applyFill="0" applyBorder="0" applyAlignment="0" applyProtection="0"/>
    <xf numFmtId="0" fontId="7" fillId="0" borderId="0"/>
    <xf numFmtId="0" fontId="8" fillId="0" borderId="0"/>
    <xf numFmtId="0" fontId="7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3" fillId="0" borderId="0" applyFont="0" applyFill="0" applyBorder="0" applyAlignment="0" applyProtection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8" fontId="111" fillId="0" borderId="0">
      <protection locked="0"/>
    </xf>
    <xf numFmtId="218" fontId="111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3" fillId="0" borderId="0" applyFont="0" applyFill="0" applyBorder="0" applyAlignment="0" applyProtection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8" fontId="111" fillId="0" borderId="0">
      <protection locked="0"/>
    </xf>
    <xf numFmtId="218" fontId="111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3" fillId="0" borderId="0" applyFont="0" applyFill="0" applyBorder="0" applyAlignment="0" applyProtection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3" fillId="0" borderId="0" applyFont="0" applyFill="0" applyBorder="0" applyAlignment="0" applyProtection="0"/>
    <xf numFmtId="0" fontId="111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79" fontId="7" fillId="0" borderId="0" applyFont="0" applyFill="0" applyBorder="0" applyProtection="0">
      <alignment vertical="center"/>
    </xf>
    <xf numFmtId="197" fontId="7" fillId="0" borderId="0">
      <alignment vertical="center"/>
    </xf>
    <xf numFmtId="203" fontId="7" fillId="0" borderId="0" applyFont="0" applyFill="0" applyBorder="0" applyAlignment="0" applyProtection="0">
      <alignment vertical="center"/>
    </xf>
    <xf numFmtId="0" fontId="112" fillId="0" borderId="0"/>
    <xf numFmtId="176" fontId="46" fillId="0" borderId="15">
      <alignment vertical="center"/>
    </xf>
    <xf numFmtId="3" fontId="110" fillId="0" borderId="15"/>
    <xf numFmtId="3" fontId="110" fillId="0" borderId="15"/>
    <xf numFmtId="176" fontId="46" fillId="0" borderId="15">
      <alignment vertical="center"/>
    </xf>
    <xf numFmtId="222" fontId="12" fillId="0" borderId="0">
      <alignment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177" fontId="114" fillId="0" borderId="0" applyFont="0" applyFill="0" applyBorder="0" applyAlignment="0" applyProtection="0"/>
    <xf numFmtId="223" fontId="81" fillId="0" borderId="0">
      <alignment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223" fontId="81" fillId="0" borderId="0">
      <alignment vertical="center"/>
    </xf>
    <xf numFmtId="223" fontId="81" fillId="0" borderId="0">
      <alignment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223" fontId="81" fillId="0" borderId="0">
      <alignment vertical="center"/>
    </xf>
    <xf numFmtId="223" fontId="81" fillId="0" borderId="0">
      <alignment vertical="center"/>
    </xf>
    <xf numFmtId="177" fontId="114" fillId="0" borderId="0" applyFont="0" applyFill="0" applyBorder="0" applyAlignment="0" applyProtection="0"/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177" fontId="114" fillId="0" borderId="0" applyFont="0" applyFill="0" applyBorder="0" applyAlignment="0" applyProtection="0"/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3" fontId="113" fillId="0" borderId="75">
      <alignment horizontal="right"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5" fontId="7" fillId="0" borderId="0">
      <alignment vertical="center"/>
    </xf>
    <xf numFmtId="226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4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7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226" fontId="7" fillId="0" borderId="0">
      <alignment vertical="center"/>
    </xf>
    <xf numFmtId="4" fontId="115" fillId="0" borderId="53">
      <alignment vertical="center"/>
    </xf>
    <xf numFmtId="228" fontId="55" fillId="0" borderId="82" applyBorder="0">
      <alignment vertical="center" wrapText="1"/>
    </xf>
    <xf numFmtId="229" fontId="19" fillId="0" borderId="0">
      <alignment vertical="center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0" fontId="12" fillId="0" borderId="18">
      <alignment horizontal="center"/>
    </xf>
    <xf numFmtId="177" fontId="114" fillId="0" borderId="0" applyFont="0" applyFill="0" applyBorder="0" applyAlignment="0" applyProtection="0"/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2" fontId="113" fillId="0" borderId="75">
      <alignment horizontal="right" vertical="center"/>
    </xf>
    <xf numFmtId="177" fontId="114" fillId="0" borderId="0" applyFont="0" applyFill="0" applyBorder="0" applyAlignment="0" applyProtection="0"/>
    <xf numFmtId="177" fontId="114" fillId="0" borderId="0" applyFont="0" applyFill="0" applyBorder="0" applyAlignment="0" applyProtection="0"/>
    <xf numFmtId="2" fontId="113" fillId="0" borderId="75">
      <alignment horizontal="right" vertical="center"/>
    </xf>
    <xf numFmtId="2" fontId="113" fillId="0" borderId="75">
      <alignment horizontal="right" vertical="center"/>
    </xf>
    <xf numFmtId="229" fontId="19" fillId="0" borderId="110">
      <alignment vertical="center"/>
    </xf>
    <xf numFmtId="177" fontId="114" fillId="0" borderId="0" applyFont="0" applyFill="0" applyBorder="0" applyAlignment="0" applyProtection="0"/>
    <xf numFmtId="40" fontId="54" fillId="0" borderId="0" applyFont="0" applyFill="0" applyBorder="0" applyAlignment="0" applyProtection="0"/>
    <xf numFmtId="0" fontId="116" fillId="0" borderId="0"/>
    <xf numFmtId="177" fontId="18" fillId="0" borderId="0" applyFont="0" applyFill="0" applyBorder="0" applyAlignment="0" applyProtection="0"/>
    <xf numFmtId="49" fontId="55" fillId="0" borderId="15">
      <alignment horizontal="center" vertical="center"/>
    </xf>
    <xf numFmtId="231" fontId="55" fillId="0" borderId="15">
      <alignment vertical="center"/>
    </xf>
    <xf numFmtId="232" fontId="55" fillId="0" borderId="15">
      <alignment vertical="center"/>
    </xf>
    <xf numFmtId="232" fontId="55" fillId="0" borderId="15">
      <alignment vertical="center"/>
    </xf>
    <xf numFmtId="233" fontId="55" fillId="0" borderId="15">
      <alignment vertical="center"/>
    </xf>
    <xf numFmtId="0" fontId="117" fillId="0" borderId="0"/>
    <xf numFmtId="0" fontId="19" fillId="0" borderId="0">
      <alignment vertical="center"/>
    </xf>
    <xf numFmtId="37" fontId="110" fillId="0" borderId="111">
      <alignment horizontal="center" vertical="center"/>
    </xf>
    <xf numFmtId="37" fontId="110" fillId="0" borderId="75" applyAlignment="0"/>
    <xf numFmtId="0" fontId="118" fillId="0" borderId="70">
      <alignment horizontal="center" vertical="center"/>
    </xf>
    <xf numFmtId="9" fontId="29" fillId="0" borderId="0" applyNumberFormat="0" applyFill="0" applyBorder="0" applyAlignment="0" applyProtection="0"/>
    <xf numFmtId="0" fontId="7" fillId="0" borderId="0"/>
    <xf numFmtId="3" fontId="28" fillId="0" borderId="62" applyNumberFormat="0" applyFill="0" applyBorder="0" applyProtection="0">
      <alignment horizontal="center" vertical="center"/>
    </xf>
    <xf numFmtId="0" fontId="119" fillId="0" borderId="0" applyNumberFormat="0" applyFill="0" applyBorder="0" applyAlignment="0" applyProtection="0">
      <alignment vertical="top"/>
      <protection locked="0"/>
    </xf>
    <xf numFmtId="40" fontId="120" fillId="0" borderId="0" applyFont="0" applyFill="0" applyBorder="0" applyAlignment="0" applyProtection="0"/>
    <xf numFmtId="38" fontId="120" fillId="0" borderId="0" applyFont="0" applyFill="0" applyBorder="0" applyAlignment="0" applyProtection="0"/>
    <xf numFmtId="176" fontId="73" fillId="0" borderId="103">
      <alignment vertical="center"/>
    </xf>
    <xf numFmtId="234" fontId="55" fillId="0" borderId="0">
      <alignment vertical="center"/>
    </xf>
    <xf numFmtId="234" fontId="55" fillId="0" borderId="0">
      <alignment vertical="center"/>
    </xf>
    <xf numFmtId="0" fontId="120" fillId="0" borderId="0" applyFont="0" applyFill="0" applyBorder="0" applyAlignment="0" applyProtection="0"/>
    <xf numFmtId="0" fontId="120" fillId="0" borderId="0" applyFont="0" applyFill="0" applyBorder="0" applyAlignment="0" applyProtection="0"/>
    <xf numFmtId="4" fontId="121" fillId="0" borderId="48" applyFont="0" applyBorder="0" applyAlignment="0">
      <alignment vertical="center"/>
    </xf>
    <xf numFmtId="0" fontId="19" fillId="0" borderId="0" applyNumberFormat="0" applyFont="0" applyFill="0" applyBorder="0" applyProtection="0">
      <alignment horizontal="distributed" vertical="center" justifyLastLine="1"/>
    </xf>
    <xf numFmtId="10" fontId="90" fillId="0" borderId="0">
      <alignment vertical="center"/>
    </xf>
    <xf numFmtId="218" fontId="122" fillId="0" borderId="0">
      <protection locked="0"/>
    </xf>
    <xf numFmtId="0" fontId="122" fillId="0" borderId="0">
      <protection locked="0"/>
    </xf>
    <xf numFmtId="0" fontId="122" fillId="0" borderId="0">
      <protection locked="0"/>
    </xf>
    <xf numFmtId="218" fontId="122" fillId="0" borderId="0">
      <protection locked="0"/>
    </xf>
    <xf numFmtId="10" fontId="90" fillId="0" borderId="0">
      <alignment vertical="center"/>
    </xf>
    <xf numFmtId="218" fontId="122" fillId="0" borderId="0">
      <protection locked="0"/>
    </xf>
    <xf numFmtId="218" fontId="122" fillId="0" borderId="0">
      <protection locked="0"/>
    </xf>
    <xf numFmtId="10" fontId="90" fillId="0" borderId="0">
      <alignment vertical="center"/>
    </xf>
    <xf numFmtId="0" fontId="122" fillId="0" borderId="0">
      <protection locked="0"/>
    </xf>
    <xf numFmtId="10" fontId="90" fillId="0" borderId="0">
      <alignment vertical="center"/>
    </xf>
    <xf numFmtId="218" fontId="122" fillId="0" borderId="0">
      <protection locked="0"/>
    </xf>
    <xf numFmtId="235" fontId="7" fillId="0" borderId="0" applyFont="0" applyFill="0" applyBorder="0" applyProtection="0">
      <alignment horizontal="center" vertical="center"/>
    </xf>
    <xf numFmtId="236" fontId="7" fillId="0" borderId="0" applyFont="0" applyFill="0" applyBorder="0" applyProtection="0">
      <alignment horizontal="center" vertical="center"/>
    </xf>
    <xf numFmtId="237" fontId="7" fillId="0" borderId="0" applyFont="0" applyFill="0" applyBorder="0" applyAlignment="0" applyProtection="0"/>
    <xf numFmtId="238" fontId="19" fillId="0" borderId="0" applyFont="0" applyFill="0" applyBorder="0" applyAlignment="0" applyProtection="0"/>
    <xf numFmtId="239" fontId="123" fillId="0" borderId="62" applyFont="0" applyFill="0" applyAlignment="0" applyProtection="0">
      <alignment horizontal="center" vertical="center"/>
    </xf>
    <xf numFmtId="176" fontId="124" fillId="0" borderId="30">
      <alignment vertical="center"/>
    </xf>
    <xf numFmtId="240" fontId="125" fillId="0" borderId="50" applyBorder="0"/>
    <xf numFmtId="0" fontId="126" fillId="0" borderId="0" applyNumberFormat="0" applyFont="0" applyFill="0" applyBorder="0" applyProtection="0">
      <alignment horizontal="centerContinuous" vertical="center"/>
    </xf>
    <xf numFmtId="0" fontId="126" fillId="0" borderId="0" applyNumberFormat="0" applyFont="0" applyFill="0" applyBorder="0" applyProtection="0">
      <alignment horizontal="centerContinuous" vertical="center"/>
    </xf>
    <xf numFmtId="183" fontId="126" fillId="0" borderId="0" applyNumberFormat="0" applyFont="0" applyFill="0" applyBorder="0" applyProtection="0">
      <alignment horizontal="centerContinuous"/>
    </xf>
    <xf numFmtId="0" fontId="126" fillId="0" borderId="0" applyNumberFormat="0" applyFont="0" applyFill="0" applyBorder="0" applyProtection="0">
      <alignment horizontal="centerContinuous" vertical="center"/>
    </xf>
    <xf numFmtId="0" fontId="19" fillId="0" borderId="0" applyNumberFormat="0" applyFont="0" applyFill="0" applyBorder="0" applyProtection="0">
      <alignment horizontal="centerContinuous" vertical="center"/>
    </xf>
    <xf numFmtId="183" fontId="126" fillId="0" borderId="0" applyNumberFormat="0" applyFont="0" applyFill="0" applyBorder="0" applyProtection="0">
      <alignment horizontal="centerContinuous" vertical="center"/>
    </xf>
    <xf numFmtId="183" fontId="65" fillId="0" borderId="67" applyFont="0" applyFill="0" applyBorder="0" applyAlignment="0" applyProtection="0">
      <alignment vertical="center"/>
    </xf>
    <xf numFmtId="180" fontId="65" fillId="0" borderId="67" applyFont="0" applyFill="0" applyBorder="0" applyAlignment="0" applyProtection="0">
      <alignment vertical="center"/>
    </xf>
    <xf numFmtId="0" fontId="127" fillId="0" borderId="0">
      <alignment vertical="center"/>
    </xf>
    <xf numFmtId="241" fontId="90" fillId="0" borderId="0">
      <alignment vertical="center"/>
    </xf>
    <xf numFmtId="176" fontId="87" fillId="0" borderId="30">
      <alignment vertical="center"/>
    </xf>
    <xf numFmtId="1" fontId="126" fillId="0" borderId="0" applyFont="0" applyFill="0" applyBorder="0" applyProtection="0">
      <alignment horizontal="centerContinuous" vertical="center"/>
    </xf>
    <xf numFmtId="183" fontId="126" fillId="0" borderId="0" applyFont="0" applyFill="0" applyBorder="0" applyProtection="0">
      <alignment horizontal="centerContinuous" vertical="center"/>
    </xf>
    <xf numFmtId="0" fontId="126" fillId="0" borderId="0" applyFont="0" applyFill="0" applyBorder="0" applyProtection="0">
      <alignment horizontal="centerContinuous" vertical="center"/>
    </xf>
    <xf numFmtId="195" fontId="126" fillId="0" borderId="0" applyFont="0" applyFill="0" applyBorder="0" applyProtection="0">
      <alignment horizontal="centerContinuous" vertical="center"/>
    </xf>
    <xf numFmtId="242" fontId="73" fillId="0" borderId="0" applyFont="0" applyFill="0" applyBorder="0" applyAlignment="0" applyProtection="0">
      <alignment vertical="center"/>
    </xf>
    <xf numFmtId="242" fontId="126" fillId="0" borderId="70" applyFont="0" applyFill="0" applyBorder="0" applyProtection="0">
      <alignment horizontal="right" vertical="center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8" fillId="0" borderId="85"/>
    <xf numFmtId="0" fontId="55" fillId="0" borderId="3">
      <alignment vertical="center"/>
    </xf>
    <xf numFmtId="243" fontId="55" fillId="0" borderId="15" applyBorder="0">
      <alignment vertical="center"/>
    </xf>
    <xf numFmtId="244" fontId="55" fillId="0" borderId="15" applyBorder="0">
      <alignment horizontal="left" vertical="center"/>
    </xf>
    <xf numFmtId="222" fontId="129" fillId="0" borderId="0" applyFont="0" applyFill="0" applyBorder="0" applyAlignment="0" applyProtection="0"/>
    <xf numFmtId="245" fontId="87" fillId="0" borderId="0" applyFont="0" applyFill="0" applyBorder="0" applyAlignment="0" applyProtection="0"/>
    <xf numFmtId="0" fontId="130" fillId="0" borderId="0">
      <alignment vertical="center"/>
    </xf>
    <xf numFmtId="200" fontId="131" fillId="0" borderId="70" applyNumberFormat="0" applyFont="0" applyFill="0" applyAlignment="0" applyProtection="0">
      <alignment horizontal="center" vertical="center"/>
    </xf>
    <xf numFmtId="0" fontId="126" fillId="0" borderId="0" applyNumberFormat="0" applyFont="0" applyFill="0" applyBorder="0" applyProtection="0">
      <alignment vertical="center"/>
    </xf>
    <xf numFmtId="0" fontId="117" fillId="31" borderId="0"/>
    <xf numFmtId="0" fontId="12" fillId="0" borderId="0"/>
    <xf numFmtId="0" fontId="132" fillId="0" borderId="0"/>
    <xf numFmtId="0" fontId="7" fillId="0" borderId="0"/>
    <xf numFmtId="218" fontId="122" fillId="0" borderId="0">
      <protection locked="0"/>
    </xf>
    <xf numFmtId="0" fontId="122" fillId="0" borderId="0">
      <protection locked="0"/>
    </xf>
    <xf numFmtId="0" fontId="122" fillId="0" borderId="0">
      <protection locked="0"/>
    </xf>
    <xf numFmtId="218" fontId="122" fillId="0" borderId="0">
      <protection locked="0"/>
    </xf>
    <xf numFmtId="218" fontId="122" fillId="0" borderId="0">
      <protection locked="0"/>
    </xf>
    <xf numFmtId="218" fontId="122" fillId="0" borderId="0">
      <protection locked="0"/>
    </xf>
    <xf numFmtId="218" fontId="122" fillId="0" borderId="0">
      <protection locked="0"/>
    </xf>
    <xf numFmtId="218" fontId="122" fillId="0" borderId="0">
      <protection locked="0"/>
    </xf>
    <xf numFmtId="0" fontId="122" fillId="0" borderId="0">
      <protection locked="0"/>
    </xf>
    <xf numFmtId="218" fontId="122" fillId="0" borderId="0">
      <protection locked="0"/>
    </xf>
    <xf numFmtId="205" fontId="7" fillId="0" borderId="0" applyFont="0" applyFill="0" applyBorder="0" applyProtection="0">
      <alignment vertical="center"/>
    </xf>
    <xf numFmtId="38" fontId="19" fillId="0" borderId="0" applyFont="0" applyFill="0" applyBorder="0" applyProtection="0">
      <alignment vertical="center"/>
    </xf>
    <xf numFmtId="218" fontId="122" fillId="0" borderId="0">
      <protection locked="0"/>
    </xf>
    <xf numFmtId="176" fontId="73" fillId="0" borderId="78">
      <alignment vertical="center"/>
    </xf>
    <xf numFmtId="0" fontId="8" fillId="0" borderId="15"/>
    <xf numFmtId="176" fontId="133" fillId="0" borderId="0"/>
    <xf numFmtId="38" fontId="19" fillId="0" borderId="0" applyFont="0" applyFill="0" applyBorder="0" applyAlignment="0" applyProtection="0">
      <alignment vertical="center"/>
    </xf>
    <xf numFmtId="246" fontId="19" fillId="0" borderId="0" applyFont="0" applyFill="0" applyBorder="0" applyAlignment="0" applyProtection="0">
      <alignment vertical="center"/>
    </xf>
    <xf numFmtId="38" fontId="19" fillId="0" borderId="0" applyFill="0" applyBorder="0" applyAlignment="0" applyProtection="0">
      <alignment vertical="center"/>
    </xf>
    <xf numFmtId="241" fontId="134" fillId="0" borderId="0" applyFont="0" applyFill="0" applyBorder="0" applyAlignment="0" applyProtection="0"/>
    <xf numFmtId="247" fontId="54" fillId="0" borderId="0" applyFont="0" applyFill="0" applyBorder="0" applyAlignment="0" applyProtection="0"/>
    <xf numFmtId="248" fontId="54" fillId="0" borderId="0" applyFont="0" applyFill="0" applyBorder="0" applyAlignment="0" applyProtection="0"/>
    <xf numFmtId="249" fontId="134" fillId="0" borderId="15">
      <alignment vertical="center"/>
    </xf>
    <xf numFmtId="250" fontId="54" fillId="0" borderId="0" applyFont="0" applyFill="0" applyBorder="0" applyAlignment="0" applyProtection="0"/>
    <xf numFmtId="251" fontId="54" fillId="0" borderId="0" applyFont="0" applyFill="0" applyBorder="0" applyAlignment="0" applyProtection="0"/>
    <xf numFmtId="0" fontId="12" fillId="0" borderId="0" applyFont="0" applyFill="0" applyBorder="0" applyAlignment="0" applyProtection="0"/>
    <xf numFmtId="2" fontId="135" fillId="0" borderId="70" applyNumberFormat="0" applyFont="0" applyFill="0" applyAlignment="0" applyProtection="0">
      <alignment vertical="center"/>
    </xf>
    <xf numFmtId="218" fontId="122" fillId="0" borderId="0">
      <protection locked="0"/>
    </xf>
    <xf numFmtId="0" fontId="122" fillId="0" borderId="0">
      <protection locked="0"/>
    </xf>
    <xf numFmtId="0" fontId="122" fillId="0" borderId="0">
      <protection locked="0"/>
    </xf>
    <xf numFmtId="218" fontId="122" fillId="0" borderId="0">
      <protection locked="0"/>
    </xf>
    <xf numFmtId="218" fontId="122" fillId="0" borderId="0">
      <protection locked="0"/>
    </xf>
    <xf numFmtId="218" fontId="122" fillId="0" borderId="0">
      <protection locked="0"/>
    </xf>
    <xf numFmtId="218" fontId="122" fillId="0" borderId="0">
      <protection locked="0"/>
    </xf>
    <xf numFmtId="218" fontId="122" fillId="0" borderId="0">
      <protection locked="0"/>
    </xf>
    <xf numFmtId="0" fontId="122" fillId="0" borderId="0">
      <protection locked="0"/>
    </xf>
    <xf numFmtId="218" fontId="122" fillId="0" borderId="0">
      <protection locked="0"/>
    </xf>
    <xf numFmtId="0" fontId="12" fillId="0" borderId="0" applyFont="0" applyFill="0" applyBorder="0" applyAlignment="0" applyProtection="0"/>
    <xf numFmtId="42" fontId="35" fillId="0" borderId="0" applyFont="0" applyFill="0" applyBorder="0" applyAlignment="0" applyProtection="0">
      <alignment vertical="center"/>
    </xf>
    <xf numFmtId="0" fontId="7" fillId="0" borderId="0"/>
    <xf numFmtId="0" fontId="87" fillId="0" borderId="70">
      <alignment horizontal="center" vertical="center"/>
    </xf>
    <xf numFmtId="0" fontId="87" fillId="0" borderId="70">
      <alignment horizontal="left" vertical="center"/>
    </xf>
    <xf numFmtId="0" fontId="87" fillId="0" borderId="70">
      <alignment vertical="center" textRotation="255"/>
    </xf>
    <xf numFmtId="0" fontId="122" fillId="0" borderId="0">
      <protection locked="0"/>
    </xf>
    <xf numFmtId="0" fontId="122" fillId="0" borderId="0">
      <protection locked="0"/>
    </xf>
    <xf numFmtId="0" fontId="7" fillId="0" borderId="0"/>
    <xf numFmtId="0" fontId="7" fillId="0" borderId="0"/>
    <xf numFmtId="0" fontId="7" fillId="0" borderId="0"/>
    <xf numFmtId="218" fontId="122" fillId="0" borderId="0">
      <protection locked="0"/>
    </xf>
    <xf numFmtId="218" fontId="122" fillId="0" borderId="0">
      <protection locked="0"/>
    </xf>
    <xf numFmtId="0" fontId="122" fillId="0" borderId="0">
      <protection locked="0"/>
    </xf>
    <xf numFmtId="218" fontId="122" fillId="0" borderId="0">
      <protection locked="0"/>
    </xf>
    <xf numFmtId="0" fontId="136" fillId="32" borderId="43" applyNumberFormat="0" applyProtection="0">
      <alignment horizontal="right"/>
    </xf>
    <xf numFmtId="1" fontId="110" fillId="0" borderId="85">
      <alignment horizontal="centerContinuous"/>
    </xf>
    <xf numFmtId="252" fontId="55" fillId="0" borderId="15">
      <alignment vertical="center"/>
    </xf>
    <xf numFmtId="253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8" fillId="0" borderId="0" applyFont="0" applyFill="0" applyBorder="0" applyAlignment="0" applyProtection="0"/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0" fontId="7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54" fontId="16" fillId="0" borderId="0" applyFont="0" applyFill="0" applyBorder="0" applyAlignment="0" applyProtection="0"/>
    <xf numFmtId="0" fontId="7" fillId="0" borderId="0">
      <protection locked="0"/>
    </xf>
    <xf numFmtId="255" fontId="1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7" fillId="0" borderId="0" applyFont="0" applyFill="0" applyBorder="0" applyAlignment="0" applyProtection="0"/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55" fontId="139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140" fillId="0" borderId="0"/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230" fontId="31" fillId="0" borderId="0">
      <protection locked="0"/>
    </xf>
    <xf numFmtId="0" fontId="16" fillId="0" borderId="0"/>
    <xf numFmtId="0" fontId="140" fillId="0" borderId="0"/>
    <xf numFmtId="0" fontId="141" fillId="0" borderId="0"/>
    <xf numFmtId="0" fontId="142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256" fontId="7" fillId="0" borderId="0"/>
    <xf numFmtId="0" fontId="12" fillId="0" borderId="0" applyFont="0" applyFill="0" applyBorder="0" applyAlignment="0" applyProtection="0"/>
    <xf numFmtId="0" fontId="54" fillId="0" borderId="0" applyFont="0" applyFill="0" applyBorder="0" applyAlignment="0" applyProtection="0"/>
    <xf numFmtId="257" fontId="55" fillId="0" borderId="15">
      <alignment vertical="center"/>
    </xf>
    <xf numFmtId="0" fontId="143" fillId="0" borderId="0" applyNumberFormat="0" applyFill="0" applyBorder="0" applyAlignment="0" applyProtection="0">
      <alignment vertical="top"/>
      <protection locked="0"/>
    </xf>
    <xf numFmtId="0" fontId="54" fillId="0" borderId="0" applyFont="0" applyFill="0" applyBorder="0" applyAlignment="0" applyProtection="0"/>
    <xf numFmtId="3" fontId="55" fillId="0" borderId="103">
      <alignment horizontal="right" vertical="center"/>
    </xf>
    <xf numFmtId="4" fontId="55" fillId="0" borderId="103">
      <alignment horizontal="right" vertical="center"/>
    </xf>
    <xf numFmtId="0" fontId="144" fillId="0" borderId="0" applyNumberFormat="0" applyFill="0" applyBorder="0" applyAlignment="0" applyProtection="0">
      <alignment vertical="top"/>
      <protection locked="0"/>
    </xf>
    <xf numFmtId="258" fontId="55" fillId="0" borderId="15">
      <alignment vertical="center"/>
    </xf>
    <xf numFmtId="259" fontId="55" fillId="0" borderId="15">
      <alignment vertical="center"/>
    </xf>
    <xf numFmtId="0" fontId="75" fillId="0" borderId="40" applyFont="0" applyBorder="0" applyAlignment="0">
      <alignment horizontal="center" vertical="center"/>
    </xf>
    <xf numFmtId="260" fontId="55" fillId="0" borderId="15">
      <alignment horizontal="right" vertical="center"/>
    </xf>
    <xf numFmtId="261" fontId="55" fillId="0" borderId="15">
      <alignment vertical="center"/>
    </xf>
    <xf numFmtId="262" fontId="55" fillId="0" borderId="15">
      <alignment vertical="center"/>
    </xf>
    <xf numFmtId="263" fontId="145" fillId="0" borderId="0">
      <alignment horizontal="left"/>
    </xf>
    <xf numFmtId="38" fontId="54" fillId="0" borderId="0" applyFont="0" applyFill="0" applyBorder="0" applyAlignment="0" applyProtection="0"/>
    <xf numFmtId="40" fontId="54" fillId="0" borderId="0" applyFont="0" applyFill="0" applyBorder="0" applyAlignment="0" applyProtection="0"/>
    <xf numFmtId="213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264" fontId="31" fillId="0" borderId="0" applyFont="0" applyFill="0" applyBorder="0" applyAlignment="0" applyProtection="0"/>
    <xf numFmtId="265" fontId="31" fillId="0" borderId="0" applyFont="0" applyFill="0" applyBorder="0" applyAlignment="0" applyProtection="0"/>
    <xf numFmtId="177" fontId="8" fillId="0" borderId="0" applyFont="0" applyFill="0" applyBorder="0" applyAlignment="0" applyProtection="0"/>
    <xf numFmtId="37" fontId="146" fillId="0" borderId="0"/>
    <xf numFmtId="0" fontId="8" fillId="0" borderId="0" applyNumberFormat="0" applyFill="0" applyBorder="0" applyAlignment="0" applyProtection="0"/>
    <xf numFmtId="0" fontId="12" fillId="0" borderId="0"/>
    <xf numFmtId="0" fontId="8" fillId="0" borderId="0" applyFont="0" applyFill="0" applyBorder="0" applyAlignment="0" applyProtection="0"/>
    <xf numFmtId="40" fontId="54" fillId="0" borderId="0" applyFont="0" applyFill="0" applyBorder="0" applyAlignment="0" applyProtection="0"/>
    <xf numFmtId="266" fontId="87" fillId="0" borderId="0">
      <protection locked="0"/>
    </xf>
    <xf numFmtId="177" fontId="114" fillId="0" borderId="0" applyFont="0" applyFill="0" applyBorder="0" applyAlignment="0" applyProtection="0"/>
    <xf numFmtId="177" fontId="114" fillId="0" borderId="0" applyFont="0" applyFill="0" applyBorder="0" applyAlignment="0" applyProtection="0"/>
    <xf numFmtId="0" fontId="8" fillId="0" borderId="0"/>
    <xf numFmtId="267" fontId="7" fillId="0" borderId="0" applyFont="0" applyFill="0" applyBorder="0" applyAlignment="0" applyProtection="0"/>
    <xf numFmtId="177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98" fontId="19" fillId="0" borderId="0">
      <alignment horizontal="right" vertical="center"/>
    </xf>
    <xf numFmtId="198" fontId="19" fillId="0" borderId="0">
      <alignment vertical="distributed"/>
    </xf>
    <xf numFmtId="40" fontId="54" fillId="0" borderId="0" applyFont="0" applyFill="0" applyBorder="0" applyAlignment="0" applyProtection="0"/>
    <xf numFmtId="268" fontId="147" fillId="0" borderId="0">
      <alignment horizontal="center"/>
    </xf>
    <xf numFmtId="49" fontId="148" fillId="0" borderId="0" applyFill="0" applyBorder="0" applyProtection="0">
      <alignment horizontal="centerContinuous" vertical="center"/>
    </xf>
    <xf numFmtId="269" fontId="55" fillId="0" borderId="15">
      <alignment vertical="center"/>
    </xf>
    <xf numFmtId="0" fontId="149" fillId="0" borderId="0" applyNumberFormat="0" applyFill="0" applyBorder="0" applyAlignment="0" applyProtection="0">
      <alignment vertical="top"/>
      <protection locked="0"/>
    </xf>
    <xf numFmtId="0" fontId="150" fillId="0" borderId="0" applyNumberFormat="0" applyFill="0" applyBorder="0" applyAlignment="0" applyProtection="0"/>
    <xf numFmtId="9" fontId="7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41" fontId="13" fillId="0" borderId="0" applyFont="0" applyFill="0" applyBorder="0" applyAlignment="0" applyProtection="0"/>
    <xf numFmtId="0" fontId="8" fillId="0" borderId="0"/>
    <xf numFmtId="41" fontId="1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31" fillId="4" borderId="4" applyNumberFormat="0" applyFon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4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8" fillId="0" borderId="0"/>
    <xf numFmtId="41" fontId="13" fillId="0" borderId="0" applyFont="0" applyFill="0" applyBorder="0" applyAlignment="0" applyProtection="0"/>
    <xf numFmtId="0" fontId="8" fillId="0" borderId="0"/>
    <xf numFmtId="0" fontId="8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8" fillId="0" borderId="0"/>
    <xf numFmtId="41" fontId="1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41" fontId="13" fillId="0" borderId="0" applyFont="0" applyFill="0" applyBorder="0" applyAlignment="0" applyProtection="0"/>
    <xf numFmtId="41" fontId="31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1" fontId="13" fillId="0" borderId="0" applyFont="0" applyFill="0" applyBorder="0" applyAlignment="0" applyProtection="0"/>
    <xf numFmtId="0" fontId="8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76" fontId="13" fillId="0" borderId="0" applyFont="0" applyFill="0" applyBorder="0" applyAlignment="0" applyProtection="0"/>
    <xf numFmtId="207" fontId="7" fillId="0" borderId="0" applyFont="0" applyFill="0" applyBorder="0" applyAlignment="0" applyProtection="0"/>
    <xf numFmtId="277" fontId="19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40" fontId="7" fillId="0" borderId="0">
      <alignment vertical="center"/>
    </xf>
    <xf numFmtId="188" fontId="7" fillId="0" borderId="0">
      <protection locked="0"/>
    </xf>
    <xf numFmtId="9" fontId="13" fillId="17" borderId="0" applyFill="0" applyBorder="0" applyProtection="0">
      <alignment horizontal="right"/>
    </xf>
    <xf numFmtId="9" fontId="13" fillId="17" borderId="0" applyFill="0" applyBorder="0" applyProtection="0">
      <alignment horizontal="right"/>
    </xf>
    <xf numFmtId="9" fontId="13" fillId="17" borderId="0" applyFill="0" applyBorder="0" applyProtection="0">
      <alignment horizontal="right"/>
    </xf>
    <xf numFmtId="9" fontId="13" fillId="17" borderId="0" applyFill="0" applyBorder="0" applyProtection="0">
      <alignment horizontal="right"/>
    </xf>
    <xf numFmtId="9" fontId="13" fillId="17" borderId="0" applyFill="0" applyBorder="0" applyProtection="0">
      <alignment horizontal="right"/>
    </xf>
    <xf numFmtId="9" fontId="13" fillId="17" borderId="0" applyFill="0" applyBorder="0" applyProtection="0">
      <alignment horizontal="right"/>
    </xf>
    <xf numFmtId="9" fontId="13" fillId="17" borderId="0" applyFill="0" applyBorder="0" applyProtection="0">
      <alignment horizontal="right"/>
    </xf>
    <xf numFmtId="9" fontId="13" fillId="17" borderId="0" applyFill="0" applyBorder="0" applyProtection="0">
      <alignment horizontal="right"/>
    </xf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7" fillId="0" borderId="0"/>
    <xf numFmtId="185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185" fontId="7" fillId="0" borderId="0" applyFont="0" applyFill="0" applyBorder="0" applyAlignment="0" applyProtection="0"/>
    <xf numFmtId="41" fontId="31" fillId="0" borderId="0" applyFont="0" applyFill="0" applyBorder="0" applyAlignment="0" applyProtection="0"/>
    <xf numFmtId="176" fontId="12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85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0" borderId="0"/>
    <xf numFmtId="190" fontId="7" fillId="0" borderId="0">
      <protection locked="0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205" fontId="13" fillId="17" borderId="0" applyFill="0" applyBorder="0" applyProtection="0">
      <alignment horizontal="right"/>
    </xf>
    <xf numFmtId="278" fontId="12" fillId="17" borderId="0" applyFill="0" applyBorder="0" applyProtection="0">
      <alignment horizontal="right"/>
    </xf>
    <xf numFmtId="205" fontId="13" fillId="17" borderId="0" applyFill="0" applyBorder="0" applyProtection="0">
      <alignment horizontal="right"/>
    </xf>
    <xf numFmtId="205" fontId="13" fillId="17" borderId="0" applyFill="0" applyBorder="0" applyProtection="0">
      <alignment horizontal="right"/>
    </xf>
    <xf numFmtId="205" fontId="13" fillId="17" borderId="0" applyFill="0" applyBorder="0" applyProtection="0">
      <alignment horizontal="right"/>
    </xf>
    <xf numFmtId="205" fontId="13" fillId="17" borderId="0" applyFill="0" applyBorder="0" applyProtection="0">
      <alignment horizontal="right"/>
    </xf>
    <xf numFmtId="205" fontId="13" fillId="17" borderId="0" applyFill="0" applyBorder="0" applyProtection="0">
      <alignment horizontal="right"/>
    </xf>
    <xf numFmtId="205" fontId="13" fillId="17" borderId="0" applyFill="0" applyBorder="0" applyProtection="0">
      <alignment horizontal="right"/>
    </xf>
    <xf numFmtId="205" fontId="13" fillId="17" borderId="0" applyFill="0" applyBorder="0" applyProtection="0">
      <alignment horizontal="right"/>
    </xf>
    <xf numFmtId="205" fontId="13" fillId="17" borderId="0" applyFill="0" applyBorder="0" applyProtection="0">
      <alignment horizontal="right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193" fontId="7" fillId="0" borderId="0">
      <protection locked="0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0" fontId="12" fillId="0" borderId="0"/>
    <xf numFmtId="176" fontId="12" fillId="0" borderId="0" applyFont="0" applyFill="0" applyBorder="0" applyAlignment="0" applyProtection="0"/>
    <xf numFmtId="0" fontId="8" fillId="0" borderId="0"/>
    <xf numFmtId="0" fontId="7" fillId="0" borderId="0"/>
    <xf numFmtId="41" fontId="1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204" fontId="19" fillId="0" borderId="0" applyFont="0" applyFill="0" applyBorder="0" applyAlignment="0" applyProtection="0"/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7" fillId="30" borderId="2" applyNumberFormat="0" applyAlignment="0" applyProtection="0">
      <alignment vertical="center"/>
    </xf>
    <xf numFmtId="0" fontId="97" fillId="30" borderId="2" applyNumberFormat="0" applyAlignment="0" applyProtection="0">
      <alignment vertical="center"/>
    </xf>
    <xf numFmtId="0" fontId="97" fillId="30" borderId="2" applyNumberFormat="0" applyAlignment="0" applyProtection="0">
      <alignment vertical="center"/>
    </xf>
    <xf numFmtId="0" fontId="38" fillId="15" borderId="2" applyNumberForma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5" fillId="4" borderId="4" applyNumberFormat="0" applyFont="0" applyAlignment="0" applyProtection="0">
      <alignment vertical="center"/>
    </xf>
    <xf numFmtId="0" fontId="35" fillId="4" borderId="4" applyNumberFormat="0" applyFont="0" applyAlignment="0" applyProtection="0">
      <alignment vertical="center"/>
    </xf>
    <xf numFmtId="0" fontId="35" fillId="4" borderId="4" applyNumberFormat="0" applyFont="0" applyAlignment="0" applyProtection="0">
      <alignment vertical="center"/>
    </xf>
    <xf numFmtId="9" fontId="10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8" fillId="7" borderId="0" applyNumberFormat="0" applyBorder="0" applyAlignment="0" applyProtection="0">
      <alignment vertical="center"/>
    </xf>
    <xf numFmtId="0" fontId="98" fillId="7" borderId="0" applyNumberFormat="0" applyBorder="0" applyAlignment="0" applyProtection="0">
      <alignment vertical="center"/>
    </xf>
    <xf numFmtId="0" fontId="98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18" borderId="5" applyNumberFormat="0" applyAlignment="0" applyProtection="0">
      <alignment vertical="center"/>
    </xf>
    <xf numFmtId="0" fontId="44" fillId="18" borderId="5" applyNumberFormat="0" applyAlignment="0" applyProtection="0">
      <alignment vertical="center"/>
    </xf>
    <xf numFmtId="0" fontId="44" fillId="18" borderId="5" applyNumberFormat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246" fontId="12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249" fontId="12" fillId="0" borderId="0" applyFont="0" applyFill="0" applyBorder="0" applyAlignment="0" applyProtection="0"/>
    <xf numFmtId="249" fontId="12" fillId="0" borderId="0" applyFont="0" applyFill="0" applyBorder="0" applyAlignment="0" applyProtection="0"/>
    <xf numFmtId="249" fontId="12" fillId="0" borderId="0" applyFont="0" applyFill="0" applyBorder="0" applyAlignment="0" applyProtection="0"/>
    <xf numFmtId="249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249" fontId="12" fillId="0" borderId="0" applyFont="0" applyFill="0" applyBorder="0" applyAlignment="0" applyProtection="0"/>
    <xf numFmtId="249" fontId="12" fillId="0" borderId="0" applyFont="0" applyFill="0" applyBorder="0" applyAlignment="0" applyProtection="0"/>
    <xf numFmtId="249" fontId="12" fillId="0" borderId="0" applyFont="0" applyFill="0" applyBorder="0" applyAlignment="0" applyProtection="0"/>
    <xf numFmtId="249" fontId="12" fillId="0" borderId="0" applyFont="0" applyFill="0" applyBorder="0" applyAlignment="0" applyProtection="0"/>
    <xf numFmtId="249" fontId="12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3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31" fillId="0" borderId="0" applyFont="0" applyFill="0" applyBorder="0" applyAlignment="0" applyProtection="0"/>
    <xf numFmtId="176" fontId="12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249" fontId="12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249" fontId="12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249" fontId="12" fillId="0" borderId="0" applyFont="0" applyFill="0" applyBorder="0" applyAlignment="0" applyProtection="0"/>
    <xf numFmtId="0" fontId="99" fillId="0" borderId="121" applyNumberFormat="0" applyFill="0" applyAlignment="0" applyProtection="0">
      <alignment vertical="center"/>
    </xf>
    <xf numFmtId="0" fontId="99" fillId="0" borderId="121" applyNumberFormat="0" applyFill="0" applyAlignment="0" applyProtection="0">
      <alignment vertical="center"/>
    </xf>
    <xf numFmtId="0" fontId="99" fillId="0" borderId="121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5" fillId="0" borderId="122" applyNumberFormat="0" applyFill="0" applyAlignment="0" applyProtection="0">
      <alignment vertical="center"/>
    </xf>
    <xf numFmtId="0" fontId="45" fillId="0" borderId="122" applyNumberFormat="0" applyFill="0" applyAlignment="0" applyProtection="0">
      <alignment vertical="center"/>
    </xf>
    <xf numFmtId="0" fontId="45" fillId="0" borderId="122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7" fillId="5" borderId="2" applyNumberFormat="0" applyAlignment="0" applyProtection="0">
      <alignment vertical="center"/>
    </xf>
    <xf numFmtId="0" fontId="47" fillId="5" borderId="2" applyNumberFormat="0" applyAlignment="0" applyProtection="0">
      <alignment vertical="center"/>
    </xf>
    <xf numFmtId="0" fontId="47" fillId="5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100" fillId="0" borderId="123" applyNumberFormat="0" applyFill="0" applyAlignment="0" applyProtection="0">
      <alignment vertical="center"/>
    </xf>
    <xf numFmtId="0" fontId="100" fillId="0" borderId="123" applyNumberFormat="0" applyFill="0" applyAlignment="0" applyProtection="0">
      <alignment vertical="center"/>
    </xf>
    <xf numFmtId="0" fontId="100" fillId="0" borderId="123" applyNumberFormat="0" applyFill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101" fillId="0" borderId="124" applyNumberFormat="0" applyFill="0" applyAlignment="0" applyProtection="0">
      <alignment vertical="center"/>
    </xf>
    <xf numFmtId="0" fontId="101" fillId="0" borderId="124" applyNumberFormat="0" applyFill="0" applyAlignment="0" applyProtection="0">
      <alignment vertical="center"/>
    </xf>
    <xf numFmtId="0" fontId="101" fillId="0" borderId="124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102" fillId="0" borderId="125" applyNumberFormat="0" applyFill="0" applyAlignment="0" applyProtection="0">
      <alignment vertical="center"/>
    </xf>
    <xf numFmtId="0" fontId="102" fillId="0" borderId="125" applyNumberFormat="0" applyFill="0" applyAlignment="0" applyProtection="0">
      <alignment vertical="center"/>
    </xf>
    <xf numFmtId="0" fontId="102" fillId="0" borderId="125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3" fillId="30" borderId="11" applyNumberFormat="0" applyAlignment="0" applyProtection="0">
      <alignment vertical="center"/>
    </xf>
    <xf numFmtId="0" fontId="53" fillId="30" borderId="11" applyNumberFormat="0" applyAlignment="0" applyProtection="0">
      <alignment vertical="center"/>
    </xf>
    <xf numFmtId="0" fontId="53" fillId="30" borderId="11" applyNumberFormat="0" applyAlignment="0" applyProtection="0">
      <alignment vertical="center"/>
    </xf>
    <xf numFmtId="0" fontId="53" fillId="15" borderId="11" applyNumberFormat="0" applyAlignment="0" applyProtection="0">
      <alignment vertical="center"/>
    </xf>
    <xf numFmtId="205" fontId="13" fillId="17" borderId="0" applyFill="0" applyBorder="0" applyProtection="0">
      <alignment horizontal="right"/>
    </xf>
    <xf numFmtId="0" fontId="7" fillId="0" borderId="0"/>
    <xf numFmtId="0" fontId="2" fillId="0" borderId="0">
      <alignment vertical="center"/>
    </xf>
    <xf numFmtId="0" fontId="7" fillId="0" borderId="0"/>
    <xf numFmtId="0" fontId="2" fillId="0" borderId="0">
      <alignment vertical="center"/>
    </xf>
    <xf numFmtId="0" fontId="31" fillId="0" borderId="0"/>
    <xf numFmtId="0" fontId="2" fillId="0" borderId="0">
      <alignment vertical="center"/>
    </xf>
    <xf numFmtId="0" fontId="2" fillId="0" borderId="0">
      <alignment vertical="center"/>
    </xf>
    <xf numFmtId="0" fontId="7" fillId="0" borderId="0"/>
    <xf numFmtId="0" fontId="12" fillId="0" borderId="0"/>
    <xf numFmtId="0" fontId="7" fillId="0" borderId="0"/>
    <xf numFmtId="0" fontId="35" fillId="0" borderId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3" fillId="0" borderId="0">
      <alignment vertical="center"/>
    </xf>
    <xf numFmtId="0" fontId="7" fillId="0" borderId="0"/>
  </cellStyleXfs>
  <cellXfs count="2179">
    <xf numFmtId="0" fontId="0" fillId="0" borderId="0" xfId="0">
      <alignment vertical="center"/>
    </xf>
    <xf numFmtId="0" fontId="12" fillId="0" borderId="0" xfId="2636"/>
    <xf numFmtId="0" fontId="29" fillId="0" borderId="0" xfId="2636" quotePrefix="1" applyFont="1" applyAlignment="1">
      <alignment horizontal="center" vertical="center"/>
    </xf>
    <xf numFmtId="49" fontId="30" fillId="0" borderId="19" xfId="2636" applyNumberFormat="1" applyFont="1" applyBorder="1" applyAlignment="1">
      <alignment horizontal="right" vertical="center"/>
    </xf>
    <xf numFmtId="0" fontId="30" fillId="0" borderId="20" xfId="2636" applyFont="1" applyBorder="1" applyAlignment="1">
      <alignment horizontal="center" vertical="center"/>
    </xf>
    <xf numFmtId="0" fontId="30" fillId="0" borderId="21" xfId="2636" applyFont="1" applyBorder="1" applyAlignment="1">
      <alignment horizontal="center" vertical="center"/>
    </xf>
    <xf numFmtId="49" fontId="30" fillId="0" borderId="22" xfId="2636" applyNumberFormat="1" applyFont="1" applyBorder="1" applyAlignment="1">
      <alignment horizontal="right" vertical="center"/>
    </xf>
    <xf numFmtId="0" fontId="30" fillId="0" borderId="23" xfId="2636" applyFont="1" applyBorder="1" applyAlignment="1">
      <alignment horizontal="center" vertical="center"/>
    </xf>
    <xf numFmtId="0" fontId="30" fillId="0" borderId="24" xfId="2636" applyFont="1" applyBorder="1" applyAlignment="1">
      <alignment horizontal="center" vertical="center"/>
    </xf>
    <xf numFmtId="49" fontId="30" fillId="0" borderId="25" xfId="2636" applyNumberFormat="1" applyFont="1" applyBorder="1" applyAlignment="1">
      <alignment horizontal="right" vertical="center"/>
    </xf>
    <xf numFmtId="0" fontId="30" fillId="0" borderId="0" xfId="2636" applyFont="1" applyAlignment="1">
      <alignment horizontal="center" vertical="center"/>
    </xf>
    <xf numFmtId="0" fontId="30" fillId="0" borderId="26" xfId="2636" applyFont="1" applyBorder="1" applyAlignment="1">
      <alignment horizontal="center" vertical="center"/>
    </xf>
    <xf numFmtId="0" fontId="31" fillId="0" borderId="0" xfId="2636" applyFont="1" applyAlignment="1">
      <alignment horizontal="center" vertical="center"/>
    </xf>
    <xf numFmtId="0" fontId="31" fillId="0" borderId="0" xfId="2636" applyFont="1" applyAlignment="1">
      <alignment horizontal="center" vertical="center" wrapText="1"/>
    </xf>
    <xf numFmtId="49" fontId="32" fillId="0" borderId="27" xfId="2636" applyNumberFormat="1" applyFont="1" applyBorder="1" applyAlignment="1">
      <alignment horizontal="right" vertical="center"/>
    </xf>
    <xf numFmtId="0" fontId="32" fillId="0" borderId="3" xfId="2636" applyFont="1" applyBorder="1" applyAlignment="1">
      <alignment vertical="center"/>
    </xf>
    <xf numFmtId="0" fontId="32" fillId="0" borderId="3" xfId="2636" applyFont="1" applyBorder="1" applyAlignment="1">
      <alignment horizontal="center" vertical="center"/>
    </xf>
    <xf numFmtId="0" fontId="32" fillId="0" borderId="28" xfId="2636" applyFont="1" applyBorder="1" applyAlignment="1">
      <alignment vertical="center"/>
    </xf>
    <xf numFmtId="49" fontId="32" fillId="0" borderId="22" xfId="2636" applyNumberFormat="1" applyFont="1" applyBorder="1" applyAlignment="1">
      <alignment horizontal="right" vertical="center"/>
    </xf>
    <xf numFmtId="0" fontId="32" fillId="0" borderId="23" xfId="2636" applyFont="1" applyBorder="1" applyAlignment="1">
      <alignment vertical="center"/>
    </xf>
    <xf numFmtId="0" fontId="32" fillId="0" borderId="29" xfId="2636" applyFont="1" applyBorder="1" applyAlignment="1">
      <alignment horizontal="left" vertical="center"/>
    </xf>
    <xf numFmtId="0" fontId="31" fillId="0" borderId="23" xfId="2636" applyFont="1" applyBorder="1" applyAlignment="1">
      <alignment vertical="center"/>
    </xf>
    <xf numFmtId="0" fontId="31" fillId="0" borderId="23" xfId="2636" applyFont="1" applyBorder="1" applyAlignment="1">
      <alignment horizontal="center" vertical="center"/>
    </xf>
    <xf numFmtId="0" fontId="31" fillId="0" borderId="29" xfId="2636" applyFont="1" applyBorder="1" applyAlignment="1">
      <alignment vertical="center"/>
    </xf>
    <xf numFmtId="0" fontId="31" fillId="0" borderId="30" xfId="2636" applyFont="1" applyBorder="1" applyAlignment="1">
      <alignment horizontal="center" vertical="center"/>
    </xf>
    <xf numFmtId="185" fontId="32" fillId="0" borderId="24" xfId="2636" applyNumberFormat="1" applyFont="1" applyBorder="1" applyAlignment="1">
      <alignment vertical="center"/>
    </xf>
    <xf numFmtId="49" fontId="32" fillId="0" borderId="25" xfId="2636" applyNumberFormat="1" applyFont="1" applyBorder="1" applyAlignment="1">
      <alignment horizontal="right" vertical="center"/>
    </xf>
    <xf numFmtId="0" fontId="32" fillId="0" borderId="0" xfId="2636" applyFont="1" applyAlignment="1">
      <alignment vertical="center"/>
    </xf>
    <xf numFmtId="0" fontId="32" fillId="0" borderId="31" xfId="2636" applyFont="1" applyBorder="1" applyAlignment="1">
      <alignment horizontal="left" vertical="center"/>
    </xf>
    <xf numFmtId="0" fontId="31" fillId="0" borderId="0" xfId="2636" applyFont="1" applyAlignment="1">
      <alignment vertical="center"/>
    </xf>
    <xf numFmtId="0" fontId="31" fillId="0" borderId="31" xfId="2636" applyFont="1" applyBorder="1" applyAlignment="1">
      <alignment vertical="center"/>
    </xf>
    <xf numFmtId="185" fontId="32" fillId="0" borderId="26" xfId="2636" applyNumberFormat="1" applyFont="1" applyBorder="1" applyAlignment="1">
      <alignment vertical="center"/>
    </xf>
    <xf numFmtId="182" fontId="31" fillId="0" borderId="1" xfId="2636" applyNumberFormat="1" applyFont="1" applyBorder="1" applyAlignment="1">
      <alignment horizontal="right" vertical="center"/>
    </xf>
    <xf numFmtId="0" fontId="31" fillId="0" borderId="0" xfId="2636" quotePrefix="1" applyFont="1" applyAlignment="1">
      <alignment horizontal="center" vertical="center"/>
    </xf>
    <xf numFmtId="182" fontId="31" fillId="0" borderId="31" xfId="2636" applyNumberFormat="1" applyFont="1" applyBorder="1" applyAlignment="1">
      <alignment horizontal="left" vertical="center"/>
    </xf>
    <xf numFmtId="180" fontId="32" fillId="0" borderId="26" xfId="2636" applyNumberFormat="1" applyFont="1" applyBorder="1" applyAlignment="1">
      <alignment vertical="center"/>
    </xf>
    <xf numFmtId="0" fontId="32" fillId="0" borderId="26" xfId="2636" applyFont="1" applyBorder="1" applyAlignment="1">
      <alignment horizontal="center" vertical="center"/>
    </xf>
    <xf numFmtId="49" fontId="32" fillId="0" borderId="32" xfId="2636" applyNumberFormat="1" applyFont="1" applyBorder="1" applyAlignment="1">
      <alignment horizontal="right" vertical="center"/>
    </xf>
    <xf numFmtId="0" fontId="32" fillId="0" borderId="16" xfId="2636" applyFont="1" applyBorder="1" applyAlignment="1">
      <alignment horizontal="left" vertical="center"/>
    </xf>
    <xf numFmtId="0" fontId="32" fillId="0" borderId="33" xfId="2636" applyFont="1" applyBorder="1" applyAlignment="1">
      <alignment horizontal="left" vertical="center"/>
    </xf>
    <xf numFmtId="0" fontId="31" fillId="0" borderId="16" xfId="2636" applyFont="1" applyBorder="1" applyAlignment="1">
      <alignment vertical="center"/>
    </xf>
    <xf numFmtId="0" fontId="31" fillId="0" borderId="33" xfId="2636" applyFont="1" applyBorder="1" applyAlignment="1">
      <alignment vertical="center"/>
    </xf>
    <xf numFmtId="0" fontId="31" fillId="0" borderId="34" xfId="2636" applyFont="1" applyBorder="1" applyAlignment="1">
      <alignment horizontal="center" vertical="center"/>
    </xf>
    <xf numFmtId="0" fontId="32" fillId="0" borderId="35" xfId="2636" applyFont="1" applyBorder="1" applyAlignment="1">
      <alignment vertical="center"/>
    </xf>
    <xf numFmtId="0" fontId="12" fillId="0" borderId="0" xfId="2637"/>
    <xf numFmtId="0" fontId="33" fillId="0" borderId="0" xfId="2637" quotePrefix="1" applyFont="1"/>
    <xf numFmtId="49" fontId="30" fillId="0" borderId="19" xfId="2637" applyNumberFormat="1" applyFont="1" applyBorder="1" applyAlignment="1">
      <alignment horizontal="right" vertical="center"/>
    </xf>
    <xf numFmtId="0" fontId="30" fillId="0" borderId="20" xfId="2637" applyFont="1" applyBorder="1" applyAlignment="1">
      <alignment horizontal="center" vertical="center"/>
    </xf>
    <xf numFmtId="0" fontId="30" fillId="0" borderId="21" xfId="2637" applyFont="1" applyBorder="1" applyAlignment="1">
      <alignment horizontal="center" vertical="center"/>
    </xf>
    <xf numFmtId="49" fontId="30" fillId="0" borderId="22" xfId="2637" applyNumberFormat="1" applyFont="1" applyBorder="1" applyAlignment="1">
      <alignment horizontal="right" vertical="center"/>
    </xf>
    <xf numFmtId="0" fontId="30" fillId="0" borderId="23" xfId="2637" applyFont="1" applyBorder="1" applyAlignment="1">
      <alignment horizontal="center" vertical="center"/>
    </xf>
    <xf numFmtId="0" fontId="30" fillId="0" borderId="24" xfId="2637" applyFont="1" applyBorder="1" applyAlignment="1">
      <alignment horizontal="center" vertical="center"/>
    </xf>
    <xf numFmtId="49" fontId="30" fillId="0" borderId="25" xfId="2637" applyNumberFormat="1" applyFont="1" applyBorder="1" applyAlignment="1">
      <alignment horizontal="right" vertical="center"/>
    </xf>
    <xf numFmtId="0" fontId="30" fillId="0" borderId="0" xfId="2637" applyFont="1" applyAlignment="1">
      <alignment horizontal="center" vertical="center"/>
    </xf>
    <xf numFmtId="0" fontId="30" fillId="0" borderId="26" xfId="2637" applyFont="1" applyBorder="1" applyAlignment="1">
      <alignment horizontal="center" vertical="center"/>
    </xf>
    <xf numFmtId="0" fontId="31" fillId="0" borderId="0" xfId="2637" applyFont="1" applyAlignment="1">
      <alignment horizontal="center" vertical="center"/>
    </xf>
    <xf numFmtId="0" fontId="31" fillId="0" borderId="36" xfId="2637" applyFont="1" applyBorder="1" applyAlignment="1">
      <alignment horizontal="center" vertical="center"/>
    </xf>
    <xf numFmtId="0" fontId="31" fillId="0" borderId="37" xfId="2637" applyFont="1" applyBorder="1" applyAlignment="1">
      <alignment horizontal="center" vertical="center"/>
    </xf>
    <xf numFmtId="0" fontId="30" fillId="0" borderId="37" xfId="2637" applyFont="1" applyBorder="1" applyAlignment="1">
      <alignment horizontal="center" vertical="center"/>
    </xf>
    <xf numFmtId="0" fontId="30" fillId="0" borderId="38" xfId="2637" applyFont="1" applyBorder="1" applyAlignment="1">
      <alignment horizontal="center" vertical="center"/>
    </xf>
    <xf numFmtId="0" fontId="30" fillId="0" borderId="39" xfId="2637" applyFont="1" applyBorder="1" applyAlignment="1">
      <alignment horizontal="center" vertical="center"/>
    </xf>
    <xf numFmtId="49" fontId="32" fillId="0" borderId="27" xfId="2637" applyNumberFormat="1" applyFont="1" applyBorder="1" applyAlignment="1">
      <alignment horizontal="right" vertical="center"/>
    </xf>
    <xf numFmtId="0" fontId="32" fillId="0" borderId="3" xfId="2637" applyFont="1" applyBorder="1" applyAlignment="1">
      <alignment vertical="center"/>
    </xf>
    <xf numFmtId="0" fontId="32" fillId="0" borderId="3" xfId="2637" applyFont="1" applyBorder="1" applyAlignment="1">
      <alignment horizontal="center" vertical="center"/>
    </xf>
    <xf numFmtId="0" fontId="32" fillId="0" borderId="28" xfId="2637" applyFont="1" applyBorder="1" applyAlignment="1">
      <alignment vertical="center"/>
    </xf>
    <xf numFmtId="49" fontId="32" fillId="0" borderId="22" xfId="2637" applyNumberFormat="1" applyFont="1" applyBorder="1" applyAlignment="1">
      <alignment horizontal="right" vertical="center"/>
    </xf>
    <xf numFmtId="0" fontId="32" fillId="0" borderId="23" xfId="2637" applyFont="1" applyBorder="1" applyAlignment="1">
      <alignment vertical="center"/>
    </xf>
    <xf numFmtId="0" fontId="32" fillId="0" borderId="29" xfId="2637" applyFont="1" applyBorder="1" applyAlignment="1">
      <alignment vertical="center"/>
    </xf>
    <xf numFmtId="0" fontId="32" fillId="0" borderId="20" xfId="2637" applyFont="1" applyBorder="1" applyAlignment="1">
      <alignment horizontal="center" vertical="center"/>
    </xf>
    <xf numFmtId="49" fontId="32" fillId="0" borderId="25" xfId="2637" applyNumberFormat="1" applyFont="1" applyBorder="1" applyAlignment="1">
      <alignment horizontal="right" vertical="center"/>
    </xf>
    <xf numFmtId="0" fontId="32" fillId="0" borderId="0" xfId="2637" applyFont="1" applyAlignment="1">
      <alignment horizontal="left" vertical="center"/>
    </xf>
    <xf numFmtId="0" fontId="32" fillId="0" borderId="31" xfId="2637" applyFont="1" applyBorder="1" applyAlignment="1">
      <alignment horizontal="left" vertical="center"/>
    </xf>
    <xf numFmtId="0" fontId="32" fillId="0" borderId="0" xfId="2637" applyFont="1" applyAlignment="1">
      <alignment vertical="center"/>
    </xf>
    <xf numFmtId="0" fontId="32" fillId="0" borderId="31" xfId="2637" applyFont="1" applyBorder="1" applyAlignment="1">
      <alignment vertical="center"/>
    </xf>
    <xf numFmtId="0" fontId="32" fillId="0" borderId="30" xfId="2637" applyFont="1" applyBorder="1" applyAlignment="1">
      <alignment horizontal="center" vertical="center"/>
    </xf>
    <xf numFmtId="181" fontId="32" fillId="0" borderId="31" xfId="2637" applyNumberFormat="1" applyFont="1" applyBorder="1" applyAlignment="1">
      <alignment horizontal="left" vertical="center"/>
    </xf>
    <xf numFmtId="182" fontId="32" fillId="0" borderId="1" xfId="2637" applyNumberFormat="1" applyFont="1" applyBorder="1" applyAlignment="1">
      <alignment horizontal="left" vertical="center"/>
    </xf>
    <xf numFmtId="0" fontId="32" fillId="0" borderId="0" xfId="2637" applyFont="1" applyAlignment="1">
      <alignment horizontal="center" vertical="center"/>
    </xf>
    <xf numFmtId="182" fontId="32" fillId="0" borderId="31" xfId="2637" applyNumberFormat="1" applyFont="1" applyBorder="1" applyAlignment="1">
      <alignment horizontal="left" vertical="center"/>
    </xf>
    <xf numFmtId="0" fontId="32" fillId="0" borderId="1" xfId="2637" applyFont="1" applyBorder="1" applyAlignment="1">
      <alignment vertical="center"/>
    </xf>
    <xf numFmtId="49" fontId="32" fillId="0" borderId="32" xfId="2637" applyNumberFormat="1" applyFont="1" applyBorder="1" applyAlignment="1">
      <alignment horizontal="right" vertical="center"/>
    </xf>
    <xf numFmtId="0" fontId="32" fillId="0" borderId="16" xfId="2637" applyFont="1" applyBorder="1" applyAlignment="1">
      <alignment horizontal="left" vertical="center"/>
    </xf>
    <xf numFmtId="0" fontId="32" fillId="0" borderId="33" xfId="2637" applyFont="1" applyBorder="1" applyAlignment="1">
      <alignment horizontal="left" vertical="center"/>
    </xf>
    <xf numFmtId="0" fontId="32" fillId="0" borderId="16" xfId="2637" applyFont="1" applyBorder="1" applyAlignment="1">
      <alignment vertical="center"/>
    </xf>
    <xf numFmtId="0" fontId="32" fillId="0" borderId="33" xfId="2637" applyFont="1" applyBorder="1" applyAlignment="1">
      <alignment vertical="center"/>
    </xf>
    <xf numFmtId="0" fontId="32" fillId="0" borderId="34" xfId="2637" applyFont="1" applyBorder="1" applyAlignment="1">
      <alignment horizontal="center" vertical="center"/>
    </xf>
    <xf numFmtId="0" fontId="32" fillId="0" borderId="35" xfId="2637" applyFont="1" applyBorder="1" applyAlignment="1">
      <alignment vertical="center"/>
    </xf>
    <xf numFmtId="0" fontId="25" fillId="0" borderId="40" xfId="2637" applyFont="1" applyBorder="1" applyAlignment="1">
      <alignment horizontal="center" vertical="center"/>
    </xf>
    <xf numFmtId="0" fontId="25" fillId="0" borderId="41" xfId="2637" applyFont="1" applyBorder="1" applyAlignment="1">
      <alignment horizontal="center" vertical="center"/>
    </xf>
    <xf numFmtId="0" fontId="25" fillId="0" borderId="42" xfId="2637" applyFont="1" applyBorder="1" applyAlignment="1">
      <alignment vertical="center"/>
    </xf>
    <xf numFmtId="0" fontId="25" fillId="0" borderId="43" xfId="2637" applyFont="1" applyBorder="1" applyAlignment="1">
      <alignment horizontal="center" vertical="center"/>
    </xf>
    <xf numFmtId="0" fontId="25" fillId="0" borderId="43" xfId="2637" applyFont="1" applyBorder="1" applyAlignment="1">
      <alignment vertical="center"/>
    </xf>
    <xf numFmtId="0" fontId="25" fillId="0" borderId="0" xfId="2637" applyFont="1" applyAlignment="1">
      <alignment vertical="center"/>
    </xf>
    <xf numFmtId="0" fontId="25" fillId="0" borderId="44" xfId="2637" applyFont="1" applyBorder="1" applyAlignment="1">
      <alignment horizontal="center" vertical="center"/>
    </xf>
    <xf numFmtId="0" fontId="25" fillId="0" borderId="20" xfId="2637" applyFont="1" applyBorder="1" applyAlignment="1">
      <alignment horizontal="center" vertical="center"/>
    </xf>
    <xf numFmtId="0" fontId="25" fillId="0" borderId="1" xfId="2637" applyFont="1" applyBorder="1" applyAlignment="1">
      <alignment vertical="center"/>
    </xf>
    <xf numFmtId="0" fontId="64" fillId="0" borderId="0" xfId="2637" applyFont="1" applyAlignment="1">
      <alignment horizontal="right" vertical="center"/>
    </xf>
    <xf numFmtId="0" fontId="25" fillId="0" borderId="0" xfId="2637" applyFont="1" applyAlignment="1">
      <alignment horizontal="center" vertical="center"/>
    </xf>
    <xf numFmtId="0" fontId="64" fillId="0" borderId="0" xfId="2637" applyFont="1" applyAlignment="1">
      <alignment horizontal="center" vertical="center"/>
    </xf>
    <xf numFmtId="0" fontId="64" fillId="0" borderId="0" xfId="2637" applyFont="1" applyAlignment="1">
      <alignment horizontal="left" vertical="center"/>
    </xf>
    <xf numFmtId="0" fontId="25" fillId="0" borderId="26" xfId="2637" applyFont="1" applyBorder="1" applyAlignment="1">
      <alignment horizontal="center" vertical="center"/>
    </xf>
    <xf numFmtId="0" fontId="25" fillId="0" borderId="45" xfId="2637" applyFont="1" applyBorder="1" applyAlignment="1">
      <alignment horizontal="center" vertical="center"/>
    </xf>
    <xf numFmtId="0" fontId="25" fillId="0" borderId="30" xfId="2637" applyFont="1" applyBorder="1" applyAlignment="1">
      <alignment horizontal="center" vertical="center"/>
    </xf>
    <xf numFmtId="0" fontId="25" fillId="0" borderId="26" xfId="2637" applyFont="1" applyBorder="1" applyAlignment="1">
      <alignment vertical="center"/>
    </xf>
    <xf numFmtId="0" fontId="64" fillId="0" borderId="0" xfId="2637" applyFont="1" applyAlignment="1">
      <alignment vertical="center" textRotation="90"/>
    </xf>
    <xf numFmtId="0" fontId="25" fillId="19" borderId="46" xfId="2637" applyFont="1" applyFill="1" applyBorder="1" applyAlignment="1">
      <alignment vertical="center"/>
    </xf>
    <xf numFmtId="0" fontId="25" fillId="19" borderId="13" xfId="2637" applyFont="1" applyFill="1" applyBorder="1" applyAlignment="1">
      <alignment vertical="center"/>
    </xf>
    <xf numFmtId="0" fontId="13" fillId="19" borderId="13" xfId="2637" applyFont="1" applyFill="1" applyBorder="1" applyAlignment="1">
      <alignment horizontal="center" vertical="center"/>
    </xf>
    <xf numFmtId="0" fontId="64" fillId="19" borderId="13" xfId="2637" applyFont="1" applyFill="1" applyBorder="1" applyAlignment="1">
      <alignment vertical="center"/>
    </xf>
    <xf numFmtId="0" fontId="25" fillId="19" borderId="47" xfId="2637" applyFont="1" applyFill="1" applyBorder="1" applyAlignment="1">
      <alignment vertical="center"/>
    </xf>
    <xf numFmtId="0" fontId="25" fillId="0" borderId="19" xfId="2637" applyFont="1" applyBorder="1" applyAlignment="1">
      <alignment horizontal="center" vertical="center"/>
    </xf>
    <xf numFmtId="0" fontId="25" fillId="0" borderId="15" xfId="2637" applyFont="1" applyBorder="1" applyAlignment="1">
      <alignment horizontal="center" vertical="center"/>
    </xf>
    <xf numFmtId="0" fontId="25" fillId="0" borderId="14" xfId="2637" applyFont="1" applyBorder="1" applyAlignment="1">
      <alignment horizontal="center" vertical="center"/>
    </xf>
    <xf numFmtId="178" fontId="25" fillId="0" borderId="14" xfId="2637" applyNumberFormat="1" applyFont="1" applyBorder="1" applyAlignment="1">
      <alignment horizontal="center" vertical="center"/>
    </xf>
    <xf numFmtId="0" fontId="25" fillId="0" borderId="14" xfId="2637" applyFont="1" applyBorder="1" applyAlignment="1">
      <alignment vertical="center"/>
    </xf>
    <xf numFmtId="0" fontId="25" fillId="0" borderId="48" xfId="2637" applyFont="1" applyBorder="1" applyAlignment="1">
      <alignment horizontal="center" vertical="center"/>
    </xf>
    <xf numFmtId="0" fontId="25" fillId="0" borderId="49" xfId="2637" applyFont="1" applyBorder="1" applyAlignment="1">
      <alignment horizontal="center" vertical="center"/>
    </xf>
    <xf numFmtId="0" fontId="25" fillId="0" borderId="27" xfId="2637" applyFont="1" applyBorder="1" applyAlignment="1">
      <alignment horizontal="center" vertical="center"/>
    </xf>
    <xf numFmtId="0" fontId="25" fillId="0" borderId="50" xfId="2637" applyFont="1" applyBorder="1" applyAlignment="1">
      <alignment horizontal="center" vertical="center"/>
    </xf>
    <xf numFmtId="0" fontId="25" fillId="0" borderId="3" xfId="2637" applyFont="1" applyBorder="1" applyAlignment="1">
      <alignment horizontal="center" vertical="center"/>
    </xf>
    <xf numFmtId="178" fontId="25" fillId="0" borderId="3" xfId="2637" applyNumberFormat="1" applyFont="1" applyBorder="1" applyAlignment="1">
      <alignment horizontal="center" vertical="center"/>
    </xf>
    <xf numFmtId="0" fontId="25" fillId="0" borderId="3" xfId="2637" applyFont="1" applyBorder="1" applyAlignment="1">
      <alignment vertical="center"/>
    </xf>
    <xf numFmtId="0" fontId="25" fillId="0" borderId="51" xfId="2637" applyFont="1" applyBorder="1" applyAlignment="1">
      <alignment horizontal="center" vertical="center"/>
    </xf>
    <xf numFmtId="0" fontId="25" fillId="0" borderId="28" xfId="2637" applyFont="1" applyBorder="1" applyAlignment="1">
      <alignment horizontal="center" vertical="center"/>
    </xf>
    <xf numFmtId="2" fontId="25" fillId="0" borderId="14" xfId="2637" applyNumberFormat="1" applyFont="1" applyBorder="1" applyAlignment="1">
      <alignment horizontal="center" vertical="center"/>
    </xf>
    <xf numFmtId="0" fontId="25" fillId="0" borderId="32" xfId="2637" applyFont="1" applyBorder="1" applyAlignment="1">
      <alignment horizontal="center" vertical="center"/>
    </xf>
    <xf numFmtId="0" fontId="25" fillId="0" borderId="34" xfId="2637" applyFont="1" applyBorder="1" applyAlignment="1">
      <alignment horizontal="center" vertical="center"/>
    </xf>
    <xf numFmtId="0" fontId="25" fillId="0" borderId="16" xfId="2637" applyFont="1" applyBorder="1" applyAlignment="1">
      <alignment horizontal="center" vertical="center"/>
    </xf>
    <xf numFmtId="178" fontId="25" fillId="0" borderId="16" xfId="2637" applyNumberFormat="1" applyFont="1" applyBorder="1" applyAlignment="1">
      <alignment horizontal="center" vertical="center"/>
    </xf>
    <xf numFmtId="0" fontId="25" fillId="0" borderId="16" xfId="2637" applyFont="1" applyBorder="1" applyAlignment="1">
      <alignment vertical="center"/>
    </xf>
    <xf numFmtId="2" fontId="25" fillId="0" borderId="52" xfId="2637" applyNumberFormat="1" applyFont="1" applyBorder="1" applyAlignment="1">
      <alignment horizontal="center" vertical="center"/>
    </xf>
    <xf numFmtId="0" fontId="25" fillId="0" borderId="52" xfId="2637" applyFont="1" applyBorder="1" applyAlignment="1">
      <alignment horizontal="center" vertical="center"/>
    </xf>
    <xf numFmtId="0" fontId="25" fillId="0" borderId="53" xfId="2637" applyFont="1" applyBorder="1" applyAlignment="1">
      <alignment horizontal="center" vertical="center"/>
    </xf>
    <xf numFmtId="0" fontId="25" fillId="0" borderId="35" xfId="2637" applyFont="1" applyBorder="1" applyAlignment="1">
      <alignment horizontal="center" vertical="center"/>
    </xf>
    <xf numFmtId="0" fontId="68" fillId="0" borderId="54" xfId="2636" quotePrefix="1" applyFont="1" applyBorder="1" applyAlignment="1">
      <alignment horizontal="center" vertical="center"/>
    </xf>
    <xf numFmtId="0" fontId="29" fillId="0" borderId="0" xfId="2636" applyFont="1" applyAlignment="1">
      <alignment vertical="center"/>
    </xf>
    <xf numFmtId="0" fontId="69" fillId="0" borderId="25" xfId="2636" applyFont="1" applyBorder="1"/>
    <xf numFmtId="0" fontId="29" fillId="0" borderId="0" xfId="2636" applyFont="1"/>
    <xf numFmtId="0" fontId="29" fillId="0" borderId="0" xfId="2636" applyFont="1" applyAlignment="1">
      <alignment horizontal="center"/>
    </xf>
    <xf numFmtId="0" fontId="29" fillId="0" borderId="26" xfId="2636" applyFont="1" applyBorder="1" applyAlignment="1">
      <alignment horizontal="center"/>
    </xf>
    <xf numFmtId="0" fontId="67" fillId="0" borderId="25" xfId="2636" applyFont="1" applyBorder="1"/>
    <xf numFmtId="0" fontId="29" fillId="0" borderId="55" xfId="2636" applyFont="1" applyBorder="1" applyAlignment="1">
      <alignment horizontal="center" vertical="center"/>
    </xf>
    <xf numFmtId="0" fontId="29" fillId="0" borderId="15" xfId="2636" applyFont="1" applyBorder="1" applyAlignment="1">
      <alignment horizontal="center" vertical="center"/>
    </xf>
    <xf numFmtId="0" fontId="29" fillId="0" borderId="56" xfId="2636" applyFont="1" applyBorder="1" applyAlignment="1">
      <alignment horizontal="center" vertical="center"/>
    </xf>
    <xf numFmtId="0" fontId="6" fillId="0" borderId="15" xfId="2636" applyFont="1" applyBorder="1" applyAlignment="1">
      <alignment horizontal="center" vertical="center"/>
    </xf>
    <xf numFmtId="0" fontId="29" fillId="0" borderId="57" xfId="2636" applyFont="1" applyBorder="1" applyAlignment="1">
      <alignment horizontal="center" vertical="center"/>
    </xf>
    <xf numFmtId="0" fontId="29" fillId="0" borderId="58" xfId="2636" applyFont="1" applyBorder="1" applyAlignment="1">
      <alignment horizontal="center" vertical="center"/>
    </xf>
    <xf numFmtId="2" fontId="29" fillId="0" borderId="58" xfId="2636" applyNumberFormat="1" applyFont="1" applyBorder="1" applyAlignment="1">
      <alignment horizontal="center" vertical="center"/>
    </xf>
    <xf numFmtId="0" fontId="29" fillId="0" borderId="59" xfId="2636" applyFont="1" applyBorder="1" applyAlignment="1">
      <alignment horizontal="center" vertical="center"/>
    </xf>
    <xf numFmtId="199" fontId="29" fillId="0" borderId="15" xfId="2636" applyNumberFormat="1" applyFont="1" applyBorder="1" applyAlignment="1">
      <alignment horizontal="center" vertical="center"/>
    </xf>
    <xf numFmtId="0" fontId="31" fillId="0" borderId="60" xfId="2636" applyFont="1" applyBorder="1" applyAlignment="1">
      <alignment horizontal="center" vertical="center"/>
    </xf>
    <xf numFmtId="0" fontId="30" fillId="0" borderId="31" xfId="2636" applyFont="1" applyBorder="1" applyAlignment="1">
      <alignment horizontal="center" vertical="center"/>
    </xf>
    <xf numFmtId="0" fontId="30" fillId="0" borderId="61" xfId="2636" applyFont="1" applyBorder="1" applyAlignment="1">
      <alignment horizontal="center" vertical="center"/>
    </xf>
    <xf numFmtId="0" fontId="30" fillId="0" borderId="3" xfId="2636" applyFont="1" applyBorder="1" applyAlignment="1">
      <alignment horizontal="center" vertical="center"/>
    </xf>
    <xf numFmtId="0" fontId="30" fillId="0" borderId="62" xfId="2636" applyFont="1" applyBorder="1" applyAlignment="1">
      <alignment horizontal="center" vertical="center"/>
    </xf>
    <xf numFmtId="182" fontId="31" fillId="0" borderId="0" xfId="2636" applyNumberFormat="1" applyFont="1" applyAlignment="1">
      <alignment horizontal="right" vertical="center"/>
    </xf>
    <xf numFmtId="0" fontId="32" fillId="0" borderId="29" xfId="2636" applyFont="1" applyBorder="1" applyAlignment="1">
      <alignment vertical="center"/>
    </xf>
    <xf numFmtId="0" fontId="31" fillId="0" borderId="23" xfId="2636" quotePrefix="1" applyFont="1" applyBorder="1" applyAlignment="1">
      <alignment horizontal="center" vertical="center"/>
    </xf>
    <xf numFmtId="0" fontId="31" fillId="0" borderId="29" xfId="2636" applyFont="1" applyBorder="1" applyAlignment="1">
      <alignment horizontal="center" vertical="center"/>
    </xf>
    <xf numFmtId="0" fontId="32" fillId="0" borderId="30" xfId="2636" applyFont="1" applyBorder="1" applyAlignment="1">
      <alignment horizontal="center" vertical="center"/>
    </xf>
    <xf numFmtId="0" fontId="32" fillId="0" borderId="31" xfId="2636" applyFont="1" applyBorder="1" applyAlignment="1">
      <alignment vertical="center"/>
    </xf>
    <xf numFmtId="0" fontId="31" fillId="0" borderId="31" xfId="2636" applyFont="1" applyBorder="1" applyAlignment="1">
      <alignment horizontal="center" vertical="center"/>
    </xf>
    <xf numFmtId="181" fontId="31" fillId="0" borderId="31" xfId="2636" applyNumberFormat="1" applyFont="1" applyBorder="1" applyAlignment="1">
      <alignment horizontal="center" vertical="center"/>
    </xf>
    <xf numFmtId="184" fontId="32" fillId="0" borderId="26" xfId="2636" applyNumberFormat="1" applyFont="1" applyBorder="1" applyAlignment="1">
      <alignment vertical="center"/>
    </xf>
    <xf numFmtId="0" fontId="32" fillId="0" borderId="16" xfId="2636" applyFont="1" applyBorder="1" applyAlignment="1">
      <alignment vertical="center"/>
    </xf>
    <xf numFmtId="0" fontId="32" fillId="0" borderId="33" xfId="2636" applyFont="1" applyBorder="1" applyAlignment="1">
      <alignment vertical="center"/>
    </xf>
    <xf numFmtId="0" fontId="32" fillId="0" borderId="34" xfId="2636" applyFont="1" applyBorder="1" applyAlignment="1">
      <alignment horizontal="center" vertical="center"/>
    </xf>
    <xf numFmtId="0" fontId="63" fillId="0" borderId="0" xfId="2638" applyFont="1" applyAlignment="1">
      <alignment horizontal="left" vertical="center"/>
    </xf>
    <xf numFmtId="0" fontId="25" fillId="0" borderId="0" xfId="2638" applyFont="1" applyAlignment="1">
      <alignment horizontal="center" vertical="center"/>
    </xf>
    <xf numFmtId="0" fontId="25" fillId="0" borderId="0" xfId="2638" applyFont="1" applyAlignment="1">
      <alignment vertical="center"/>
    </xf>
    <xf numFmtId="0" fontId="63" fillId="0" borderId="40" xfId="2638" applyFont="1" applyBorder="1" applyAlignment="1">
      <alignment horizontal="center" vertical="center"/>
    </xf>
    <xf numFmtId="0" fontId="63" fillId="0" borderId="41" xfId="2638" applyFont="1" applyBorder="1" applyAlignment="1">
      <alignment horizontal="center" vertical="center"/>
    </xf>
    <xf numFmtId="0" fontId="63" fillId="0" borderId="42" xfId="2638" applyFont="1" applyBorder="1" applyAlignment="1">
      <alignment vertical="center"/>
    </xf>
    <xf numFmtId="0" fontId="63" fillId="0" borderId="43" xfId="2638" applyFont="1" applyBorder="1" applyAlignment="1">
      <alignment vertical="center"/>
    </xf>
    <xf numFmtId="0" fontId="63" fillId="0" borderId="43" xfId="2638" applyFont="1" applyBorder="1" applyAlignment="1">
      <alignment horizontal="center" vertical="center"/>
    </xf>
    <xf numFmtId="0" fontId="63" fillId="0" borderId="0" xfId="2638" applyFont="1" applyAlignment="1">
      <alignment vertical="center"/>
    </xf>
    <xf numFmtId="0" fontId="25" fillId="0" borderId="44" xfId="2638" applyFont="1" applyBorder="1" applyAlignment="1">
      <alignment horizontal="center" vertical="center"/>
    </xf>
    <xf numFmtId="0" fontId="25" fillId="0" borderId="20" xfId="2638" applyFont="1" applyBorder="1" applyAlignment="1">
      <alignment horizontal="center" vertical="center"/>
    </xf>
    <xf numFmtId="0" fontId="25" fillId="0" borderId="63" xfId="2638" applyFont="1" applyBorder="1" applyAlignment="1">
      <alignment vertical="center"/>
    </xf>
    <xf numFmtId="0" fontId="25" fillId="0" borderId="23" xfId="2638" applyFont="1" applyBorder="1" applyAlignment="1">
      <alignment vertical="center"/>
    </xf>
    <xf numFmtId="0" fontId="64" fillId="0" borderId="23" xfId="2638" applyFont="1" applyBorder="1" applyAlignment="1">
      <alignment horizontal="right" vertical="center"/>
    </xf>
    <xf numFmtId="0" fontId="25" fillId="0" borderId="23" xfId="2638" applyFont="1" applyBorder="1" applyAlignment="1">
      <alignment horizontal="center" vertical="center"/>
    </xf>
    <xf numFmtId="0" fontId="64" fillId="0" borderId="23" xfId="2638" applyFont="1" applyBorder="1" applyAlignment="1">
      <alignment horizontal="center" vertical="center"/>
    </xf>
    <xf numFmtId="0" fontId="64" fillId="0" borderId="23" xfId="2638" applyFont="1" applyBorder="1" applyAlignment="1">
      <alignment horizontal="left" vertical="center"/>
    </xf>
    <xf numFmtId="0" fontId="25" fillId="0" borderId="24" xfId="2638" applyFont="1" applyBorder="1" applyAlignment="1">
      <alignment vertical="center"/>
    </xf>
    <xf numFmtId="0" fontId="25" fillId="0" borderId="45" xfId="2638" applyFont="1" applyBorder="1" applyAlignment="1">
      <alignment horizontal="center" vertical="center"/>
    </xf>
    <xf numFmtId="0" fontId="25" fillId="0" borderId="30" xfId="2638" applyFont="1" applyBorder="1" applyAlignment="1">
      <alignment horizontal="center" vertical="center"/>
    </xf>
    <xf numFmtId="0" fontId="25" fillId="0" borderId="1" xfId="2638" applyFont="1" applyBorder="1" applyAlignment="1">
      <alignment vertical="center"/>
    </xf>
    <xf numFmtId="0" fontId="64" fillId="0" borderId="0" xfId="2638" applyFont="1" applyAlignment="1">
      <alignment horizontal="right" vertical="center"/>
    </xf>
    <xf numFmtId="0" fontId="64" fillId="0" borderId="0" xfId="2638" applyFont="1" applyAlignment="1">
      <alignment horizontal="center" vertical="center"/>
    </xf>
    <xf numFmtId="0" fontId="64" fillId="0" borderId="0" xfId="2638" applyFont="1" applyAlignment="1">
      <alignment horizontal="left" vertical="center"/>
    </xf>
    <xf numFmtId="0" fontId="25" fillId="0" borderId="26" xfId="2638" applyFont="1" applyBorder="1" applyAlignment="1">
      <alignment vertical="center"/>
    </xf>
    <xf numFmtId="0" fontId="64" fillId="0" borderId="0" xfId="2638" applyFont="1" applyAlignment="1">
      <alignment vertical="center"/>
    </xf>
    <xf numFmtId="0" fontId="65" fillId="0" borderId="0" xfId="2638" applyFont="1" applyAlignment="1">
      <alignment horizontal="center" vertical="center"/>
    </xf>
    <xf numFmtId="0" fontId="72" fillId="0" borderId="0" xfId="2638" applyFont="1" applyAlignment="1">
      <alignment vertical="center"/>
    </xf>
    <xf numFmtId="0" fontId="64" fillId="0" borderId="0" xfId="2638" applyFont="1" applyAlignment="1">
      <alignment vertical="center" textRotation="90"/>
    </xf>
    <xf numFmtId="0" fontId="65" fillId="0" borderId="0" xfId="2638" applyFont="1" applyAlignment="1">
      <alignment vertical="center"/>
    </xf>
    <xf numFmtId="47" fontId="65" fillId="0" borderId="0" xfId="2638" applyNumberFormat="1" applyFont="1" applyAlignment="1">
      <alignment vertical="center"/>
    </xf>
    <xf numFmtId="0" fontId="73" fillId="0" borderId="0" xfId="2638" applyFont="1" applyAlignment="1">
      <alignment horizontal="center" vertical="center"/>
    </xf>
    <xf numFmtId="0" fontId="25" fillId="0" borderId="64" xfId="2638" applyFont="1" applyBorder="1" applyAlignment="1">
      <alignment horizontal="center" vertical="center"/>
    </xf>
    <xf numFmtId="0" fontId="25" fillId="0" borderId="50" xfId="2638" applyFont="1" applyBorder="1" applyAlignment="1">
      <alignment horizontal="center" vertical="center"/>
    </xf>
    <xf numFmtId="0" fontId="25" fillId="0" borderId="51" xfId="2638" applyFont="1" applyBorder="1" applyAlignment="1">
      <alignment vertical="center"/>
    </xf>
    <xf numFmtId="0" fontId="25" fillId="0" borderId="3" xfId="2638" applyFont="1" applyBorder="1" applyAlignment="1">
      <alignment vertical="center"/>
    </xf>
    <xf numFmtId="0" fontId="25" fillId="0" borderId="28" xfId="2638" applyFont="1" applyBorder="1" applyAlignment="1">
      <alignment vertical="center"/>
    </xf>
    <xf numFmtId="0" fontId="25" fillId="0" borderId="55" xfId="2638" applyFont="1" applyBorder="1" applyAlignment="1">
      <alignment horizontal="center" vertical="center"/>
    </xf>
    <xf numFmtId="0" fontId="73" fillId="0" borderId="15" xfId="2638" applyFont="1" applyBorder="1" applyAlignment="1">
      <alignment horizontal="center" vertical="center" wrapText="1"/>
    </xf>
    <xf numFmtId="0" fontId="25" fillId="0" borderId="48" xfId="2638" applyFont="1" applyBorder="1" applyAlignment="1">
      <alignment horizontal="center" vertical="center"/>
    </xf>
    <xf numFmtId="2" fontId="25" fillId="0" borderId="14" xfId="2638" applyNumberFormat="1" applyFont="1" applyBorder="1" applyAlignment="1">
      <alignment horizontal="center" vertical="center"/>
    </xf>
    <xf numFmtId="0" fontId="25" fillId="0" borderId="14" xfId="2638" applyFont="1" applyBorder="1" applyAlignment="1">
      <alignment horizontal="center" vertical="center"/>
    </xf>
    <xf numFmtId="178" fontId="25" fillId="0" borderId="14" xfId="2638" applyNumberFormat="1" applyFont="1" applyBorder="1" applyAlignment="1">
      <alignment horizontal="center" vertical="center"/>
    </xf>
    <xf numFmtId="0" fontId="25" fillId="0" borderId="14" xfId="2638" applyFont="1" applyBorder="1" applyAlignment="1">
      <alignment vertical="center"/>
    </xf>
    <xf numFmtId="0" fontId="25" fillId="0" borderId="49" xfId="2638" applyFont="1" applyBorder="1" applyAlignment="1">
      <alignment vertical="center"/>
    </xf>
    <xf numFmtId="0" fontId="25" fillId="0" borderId="15" xfId="2638" applyFont="1" applyBorder="1" applyAlignment="1">
      <alignment horizontal="center" vertical="center"/>
    </xf>
    <xf numFmtId="0" fontId="25" fillId="0" borderId="57" xfId="2638" applyFont="1" applyBorder="1" applyAlignment="1">
      <alignment horizontal="center" vertical="center"/>
    </xf>
    <xf numFmtId="0" fontId="25" fillId="0" borderId="58" xfId="2638" applyFont="1" applyBorder="1" applyAlignment="1">
      <alignment horizontal="center" vertical="center"/>
    </xf>
    <xf numFmtId="0" fontId="25" fillId="0" borderId="65" xfId="2638" applyFont="1" applyBorder="1" applyAlignment="1">
      <alignment vertical="center"/>
    </xf>
    <xf numFmtId="2" fontId="25" fillId="0" borderId="52" xfId="2638" applyNumberFormat="1" applyFont="1" applyBorder="1" applyAlignment="1">
      <alignment horizontal="center" vertical="center"/>
    </xf>
    <xf numFmtId="0" fontId="25" fillId="0" borderId="52" xfId="2638" applyFont="1" applyBorder="1" applyAlignment="1">
      <alignment horizontal="center" vertical="center"/>
    </xf>
    <xf numFmtId="0" fontId="25" fillId="0" borderId="52" xfId="2638" applyFont="1" applyBorder="1" applyAlignment="1">
      <alignment vertical="center"/>
    </xf>
    <xf numFmtId="0" fontId="25" fillId="0" borderId="66" xfId="2638" applyFont="1" applyBorder="1" applyAlignment="1">
      <alignment vertical="center"/>
    </xf>
    <xf numFmtId="0" fontId="73" fillId="0" borderId="0" xfId="2634" applyFont="1"/>
    <xf numFmtId="0" fontId="65" fillId="0" borderId="0" xfId="2634" applyFont="1" applyAlignment="1" applyProtection="1">
      <alignment vertical="center"/>
      <protection locked="0" hidden="1"/>
    </xf>
    <xf numFmtId="0" fontId="65" fillId="0" borderId="0" xfId="2634" applyFont="1" applyAlignment="1">
      <alignment vertical="center"/>
    </xf>
    <xf numFmtId="0" fontId="65" fillId="0" borderId="0" xfId="2634" applyFont="1" applyProtection="1">
      <protection locked="0" hidden="1"/>
    </xf>
    <xf numFmtId="0" fontId="65" fillId="0" borderId="0" xfId="2634" applyFont="1"/>
    <xf numFmtId="0" fontId="73" fillId="0" borderId="0" xfId="2634" applyFont="1" applyProtection="1">
      <protection locked="0" hidden="1"/>
    </xf>
    <xf numFmtId="0" fontId="75" fillId="0" borderId="0" xfId="2634" applyFont="1" applyAlignment="1" applyProtection="1">
      <alignment horizontal="right" vertical="center"/>
      <protection locked="0" hidden="1"/>
    </xf>
    <xf numFmtId="0" fontId="76" fillId="0" borderId="0" xfId="2634" applyFont="1" applyAlignment="1" applyProtection="1">
      <alignment horizontal="right" vertical="center"/>
      <protection locked="0" hidden="1"/>
    </xf>
    <xf numFmtId="0" fontId="75" fillId="0" borderId="0" xfId="2634" applyFont="1" applyAlignment="1" applyProtection="1">
      <alignment vertical="center"/>
      <protection locked="0" hidden="1"/>
    </xf>
    <xf numFmtId="0" fontId="75" fillId="0" borderId="0" xfId="2634" applyFont="1" applyProtection="1">
      <protection locked="0" hidden="1"/>
    </xf>
    <xf numFmtId="0" fontId="65" fillId="0" borderId="0" xfId="2634" applyFont="1" applyAlignment="1" applyProtection="1">
      <alignment horizontal="left"/>
      <protection locked="0" hidden="1"/>
    </xf>
    <xf numFmtId="41" fontId="65" fillId="0" borderId="0" xfId="2604" applyFont="1" applyBorder="1" applyAlignment="1" applyProtection="1">
      <alignment horizontal="right"/>
      <protection locked="0" hidden="1"/>
    </xf>
    <xf numFmtId="2" fontId="65" fillId="0" borderId="0" xfId="2634" applyNumberFormat="1" applyFont="1" applyProtection="1">
      <protection locked="0" hidden="1"/>
    </xf>
    <xf numFmtId="210" fontId="65" fillId="0" borderId="0" xfId="2604" applyNumberFormat="1" applyFont="1" applyBorder="1" applyAlignment="1" applyProtection="1">
      <alignment horizontal="right"/>
      <protection locked="0" hidden="1"/>
    </xf>
    <xf numFmtId="210" fontId="65" fillId="0" borderId="0" xfId="2634" applyNumberFormat="1" applyFont="1" applyAlignment="1" applyProtection="1">
      <alignment horizontal="left"/>
      <protection locked="0" hidden="1"/>
    </xf>
    <xf numFmtId="2" fontId="64" fillId="0" borderId="0" xfId="2634" applyNumberFormat="1" applyFont="1" applyAlignment="1" applyProtection="1">
      <alignment horizontal="left"/>
      <protection locked="0" hidden="1"/>
    </xf>
    <xf numFmtId="0" fontId="72" fillId="0" borderId="0" xfId="2634" applyFont="1" applyProtection="1">
      <protection locked="0" hidden="1"/>
    </xf>
    <xf numFmtId="0" fontId="73" fillId="0" borderId="0" xfId="2634" applyFont="1" applyAlignment="1">
      <alignment horizontal="center"/>
    </xf>
    <xf numFmtId="0" fontId="73" fillId="0" borderId="67" xfId="2634" applyFont="1" applyBorder="1" applyAlignment="1" applyProtection="1">
      <alignment horizontal="center" vertical="center"/>
      <protection locked="0" hidden="1"/>
    </xf>
    <xf numFmtId="0" fontId="73" fillId="0" borderId="68" xfId="2634" applyFont="1" applyBorder="1" applyAlignment="1" applyProtection="1">
      <alignment horizontal="center" vertical="center"/>
      <protection locked="0" hidden="1"/>
    </xf>
    <xf numFmtId="0" fontId="73" fillId="0" borderId="69" xfId="2634" applyFont="1" applyBorder="1" applyAlignment="1" applyProtection="1">
      <alignment horizontal="center" vertical="center"/>
      <protection locked="0" hidden="1"/>
    </xf>
    <xf numFmtId="0" fontId="73" fillId="0" borderId="70" xfId="2634" applyFont="1" applyBorder="1" applyAlignment="1" applyProtection="1">
      <alignment horizontal="center" vertical="center"/>
      <protection locked="0" hidden="1"/>
    </xf>
    <xf numFmtId="0" fontId="73" fillId="0" borderId="0" xfId="2634" applyFont="1" applyAlignment="1">
      <alignment horizontal="center" vertical="center"/>
    </xf>
    <xf numFmtId="2" fontId="73" fillId="0" borderId="67" xfId="2634" applyNumberFormat="1" applyFont="1" applyBorder="1" applyAlignment="1" applyProtection="1">
      <alignment horizontal="center" vertical="center"/>
      <protection locked="0" hidden="1"/>
    </xf>
    <xf numFmtId="2" fontId="73" fillId="0" borderId="69" xfId="2634" applyNumberFormat="1" applyFont="1" applyBorder="1" applyAlignment="1" applyProtection="1">
      <alignment horizontal="center" vertical="center"/>
      <protection locked="0" hidden="1"/>
    </xf>
    <xf numFmtId="0" fontId="73" fillId="0" borderId="69" xfId="2634" applyFont="1" applyBorder="1" applyAlignment="1" applyProtection="1">
      <alignment horizontal="left" vertical="center"/>
      <protection locked="0" hidden="1"/>
    </xf>
    <xf numFmtId="2" fontId="73" fillId="0" borderId="70" xfId="2634" applyNumberFormat="1" applyFont="1" applyBorder="1" applyAlignment="1" applyProtection="1">
      <alignment horizontal="center" vertical="center"/>
      <protection locked="0" hidden="1"/>
    </xf>
    <xf numFmtId="0" fontId="73" fillId="0" borderId="69" xfId="2634" applyFont="1" applyBorder="1" applyAlignment="1">
      <alignment horizontal="center" vertical="center"/>
    </xf>
    <xf numFmtId="195" fontId="73" fillId="0" borderId="70" xfId="2634" applyNumberFormat="1" applyFont="1" applyBorder="1" applyAlignment="1" applyProtection="1">
      <alignment horizontal="center" vertical="center"/>
      <protection locked="0" hidden="1"/>
    </xf>
    <xf numFmtId="0" fontId="73" fillId="0" borderId="68" xfId="2634" applyFont="1" applyBorder="1" applyAlignment="1">
      <alignment horizontal="center" vertical="center"/>
    </xf>
    <xf numFmtId="9" fontId="73" fillId="0" borderId="69" xfId="2587" applyFont="1" applyBorder="1" applyAlignment="1">
      <alignment horizontal="center" vertical="center"/>
    </xf>
    <xf numFmtId="0" fontId="73" fillId="0" borderId="67" xfId="2634" applyFont="1" applyBorder="1" applyAlignment="1" applyProtection="1">
      <alignment horizontal="center" vertical="center" wrapText="1"/>
      <protection locked="0" hidden="1"/>
    </xf>
    <xf numFmtId="9" fontId="78" fillId="0" borderId="68" xfId="2587" applyFont="1" applyBorder="1" applyAlignment="1">
      <alignment horizontal="center" vertical="center"/>
    </xf>
    <xf numFmtId="0" fontId="73" fillId="0" borderId="71" xfId="2634" applyFont="1" applyBorder="1"/>
    <xf numFmtId="0" fontId="73" fillId="0" borderId="72" xfId="2634" applyFont="1" applyBorder="1"/>
    <xf numFmtId="0" fontId="73" fillId="0" borderId="73" xfId="2634" applyFont="1" applyBorder="1"/>
    <xf numFmtId="0" fontId="73" fillId="0" borderId="25" xfId="2634" applyFont="1" applyBorder="1"/>
    <xf numFmtId="0" fontId="73" fillId="0" borderId="26" xfId="2634" applyFont="1" applyBorder="1"/>
    <xf numFmtId="0" fontId="65" fillId="0" borderId="25" xfId="2634" applyFont="1" applyBorder="1" applyAlignment="1">
      <alignment vertical="center"/>
    </xf>
    <xf numFmtId="0" fontId="65" fillId="0" borderId="26" xfId="2634" applyFont="1" applyBorder="1" applyAlignment="1">
      <alignment vertical="center"/>
    </xf>
    <xf numFmtId="0" fontId="65" fillId="0" borderId="25" xfId="2634" applyFont="1" applyBorder="1"/>
    <xf numFmtId="0" fontId="65" fillId="0" borderId="26" xfId="2634" applyFont="1" applyBorder="1"/>
    <xf numFmtId="0" fontId="73" fillId="0" borderId="25" xfId="2634" applyFont="1" applyBorder="1" applyAlignment="1">
      <alignment horizontal="center"/>
    </xf>
    <xf numFmtId="0" fontId="73" fillId="0" borderId="26" xfId="2634" applyFont="1" applyBorder="1" applyAlignment="1">
      <alignment horizontal="center"/>
    </xf>
    <xf numFmtId="0" fontId="73" fillId="0" borderId="25" xfId="2634" applyFont="1" applyBorder="1" applyAlignment="1">
      <alignment horizontal="center" vertical="center"/>
    </xf>
    <xf numFmtId="0" fontId="73" fillId="0" borderId="26" xfId="2634" applyFont="1" applyBorder="1" applyAlignment="1">
      <alignment horizontal="center" vertical="center"/>
    </xf>
    <xf numFmtId="0" fontId="73" fillId="0" borderId="74" xfId="2634" applyFont="1" applyBorder="1" applyAlignment="1">
      <alignment horizontal="center" vertical="center"/>
    </xf>
    <xf numFmtId="0" fontId="73" fillId="0" borderId="32" xfId="2634" applyFont="1" applyBorder="1"/>
    <xf numFmtId="0" fontId="73" fillId="0" borderId="16" xfId="2634" applyFont="1" applyBorder="1" applyProtection="1">
      <protection locked="0" hidden="1"/>
    </xf>
    <xf numFmtId="0" fontId="73" fillId="0" borderId="16" xfId="2634" applyFont="1" applyBorder="1" applyAlignment="1" applyProtection="1">
      <alignment horizontal="center"/>
      <protection locked="0" hidden="1"/>
    </xf>
    <xf numFmtId="0" fontId="73" fillId="0" borderId="16" xfId="2634" applyFont="1" applyBorder="1"/>
    <xf numFmtId="0" fontId="73" fillId="0" borderId="35" xfId="2634" applyFont="1" applyBorder="1" applyProtection="1">
      <protection locked="0" hidden="1"/>
    </xf>
    <xf numFmtId="179" fontId="80" fillId="0" borderId="54" xfId="2640" quotePrefix="1" applyNumberFormat="1" applyFont="1" applyBorder="1" applyAlignment="1">
      <alignment horizontal="center" vertical="center"/>
    </xf>
    <xf numFmtId="0" fontId="81" fillId="0" borderId="0" xfId="2639" applyFont="1" applyAlignment="1">
      <alignment vertical="center"/>
    </xf>
    <xf numFmtId="0" fontId="69" fillId="0" borderId="25" xfId="2639" quotePrefix="1" applyFont="1" applyBorder="1"/>
    <xf numFmtId="0" fontId="29" fillId="0" borderId="0" xfId="2639" applyFont="1"/>
    <xf numFmtId="0" fontId="81" fillId="0" borderId="0" xfId="2639" applyFont="1"/>
    <xf numFmtId="0" fontId="67" fillId="0" borderId="25" xfId="2639" applyFont="1" applyBorder="1"/>
    <xf numFmtId="0" fontId="81" fillId="0" borderId="0" xfId="2639" applyFont="1" applyAlignment="1">
      <alignment horizontal="center"/>
    </xf>
    <xf numFmtId="0" fontId="33" fillId="0" borderId="0" xfId="2640" applyFont="1" applyAlignment="1">
      <alignment horizontal="center" vertical="center"/>
    </xf>
    <xf numFmtId="9" fontId="33" fillId="0" borderId="26" xfId="2587" applyFont="1" applyBorder="1" applyAlignment="1">
      <alignment horizontal="center" vertical="center"/>
    </xf>
    <xf numFmtId="0" fontId="6" fillId="0" borderId="0" xfId="2639" applyFont="1" applyAlignment="1">
      <alignment horizontal="left"/>
    </xf>
    <xf numFmtId="0" fontId="29" fillId="0" borderId="0" xfId="2639" applyFont="1" applyAlignment="1">
      <alignment horizontal="center"/>
    </xf>
    <xf numFmtId="0" fontId="29" fillId="0" borderId="26" xfId="2639" applyFont="1" applyBorder="1"/>
    <xf numFmtId="0" fontId="29" fillId="0" borderId="0" xfId="2639" applyFont="1" applyAlignment="1">
      <alignment horizontal="right" vertical="center"/>
    </xf>
    <xf numFmtId="0" fontId="29" fillId="0" borderId="0" xfId="2639" applyFont="1" applyAlignment="1">
      <alignment horizontal="left"/>
    </xf>
    <xf numFmtId="0" fontId="29" fillId="0" borderId="0" xfId="2639" applyFont="1" applyAlignment="1">
      <alignment horizontal="left" vertical="center"/>
    </xf>
    <xf numFmtId="0" fontId="29" fillId="0" borderId="0" xfId="2639" applyFont="1" applyAlignment="1">
      <alignment vertical="center"/>
    </xf>
    <xf numFmtId="0" fontId="29" fillId="0" borderId="55" xfId="2639" applyFont="1" applyBorder="1" applyAlignment="1">
      <alignment horizontal="center" vertical="center"/>
    </xf>
    <xf numFmtId="0" fontId="29" fillId="0" borderId="15" xfId="2639" applyFont="1" applyBorder="1" applyAlignment="1">
      <alignment horizontal="center" vertical="center"/>
    </xf>
    <xf numFmtId="0" fontId="29" fillId="0" borderId="56" xfId="2639" applyFont="1" applyBorder="1" applyAlignment="1">
      <alignment horizontal="center" vertical="center"/>
    </xf>
    <xf numFmtId="0" fontId="29" fillId="0" borderId="44" xfId="2639" applyFont="1" applyBorder="1" applyAlignment="1">
      <alignment horizontal="center" vertical="center"/>
    </xf>
    <xf numFmtId="2" fontId="29" fillId="0" borderId="15" xfId="2639" applyNumberFormat="1" applyFont="1" applyBorder="1" applyAlignment="1">
      <alignment horizontal="center" vertical="center"/>
    </xf>
    <xf numFmtId="195" fontId="29" fillId="0" borderId="15" xfId="2639" applyNumberFormat="1" applyFont="1" applyBorder="1" applyAlignment="1">
      <alignment horizontal="center" vertical="center"/>
    </xf>
    <xf numFmtId="0" fontId="29" fillId="0" borderId="56" xfId="2639" applyFont="1" applyBorder="1" applyAlignment="1">
      <alignment vertical="center"/>
    </xf>
    <xf numFmtId="199" fontId="29" fillId="0" borderId="15" xfId="2639" applyNumberFormat="1" applyFont="1" applyBorder="1" applyAlignment="1">
      <alignment horizontal="center" vertical="center"/>
    </xf>
    <xf numFmtId="0" fontId="29" fillId="0" borderId="64" xfId="2639" applyFont="1" applyBorder="1" applyAlignment="1">
      <alignment horizontal="center" vertical="center"/>
    </xf>
    <xf numFmtId="0" fontId="29" fillId="0" borderId="20" xfId="2639" applyFont="1" applyBorder="1" applyAlignment="1">
      <alignment horizontal="center" vertical="center"/>
    </xf>
    <xf numFmtId="0" fontId="29" fillId="0" borderId="21" xfId="2639" applyFont="1" applyBorder="1" applyAlignment="1">
      <alignment vertical="center"/>
    </xf>
    <xf numFmtId="2" fontId="29" fillId="0" borderId="20" xfId="2639" applyNumberFormat="1" applyFont="1" applyBorder="1" applyAlignment="1">
      <alignment horizontal="center" vertical="center"/>
    </xf>
    <xf numFmtId="199" fontId="29" fillId="0" borderId="20" xfId="2639" applyNumberFormat="1" applyFont="1" applyBorder="1" applyAlignment="1">
      <alignment horizontal="center" vertical="center"/>
    </xf>
    <xf numFmtId="0" fontId="29" fillId="0" borderId="57" xfId="2639" applyFont="1" applyBorder="1" applyAlignment="1">
      <alignment horizontal="center" vertical="center"/>
    </xf>
    <xf numFmtId="0" fontId="29" fillId="0" borderId="58" xfId="2639" applyFont="1" applyBorder="1" applyAlignment="1">
      <alignment horizontal="center" vertical="center"/>
    </xf>
    <xf numFmtId="199" fontId="29" fillId="0" borderId="58" xfId="2639" applyNumberFormat="1" applyFont="1" applyBorder="1" applyAlignment="1">
      <alignment horizontal="center" vertical="center"/>
    </xf>
    <xf numFmtId="0" fontId="29" fillId="0" borderId="59" xfId="2639" applyFont="1" applyBorder="1" applyAlignment="1">
      <alignment vertical="center"/>
    </xf>
    <xf numFmtId="0" fontId="70" fillId="0" borderId="0" xfId="2636" applyFont="1" applyAlignment="1">
      <alignment horizontal="center" vertical="center"/>
    </xf>
    <xf numFmtId="0" fontId="30" fillId="0" borderId="15" xfId="2636" applyFont="1" applyBorder="1" applyAlignment="1">
      <alignment horizontal="center" vertical="center"/>
    </xf>
    <xf numFmtId="200" fontId="31" fillId="0" borderId="24" xfId="2603" applyNumberFormat="1" applyFont="1" applyBorder="1" applyAlignment="1">
      <alignment horizontal="center" vertical="center"/>
    </xf>
    <xf numFmtId="211" fontId="31" fillId="0" borderId="26" xfId="2603" applyNumberFormat="1" applyFont="1" applyBorder="1" applyAlignment="1">
      <alignment horizontal="center" vertical="center"/>
    </xf>
    <xf numFmtId="0" fontId="31" fillId="0" borderId="35" xfId="2636" applyFont="1" applyBorder="1" applyAlignment="1">
      <alignment horizontal="center" vertical="center"/>
    </xf>
    <xf numFmtId="185" fontId="32" fillId="0" borderId="24" xfId="2637" applyNumberFormat="1" applyFont="1" applyBorder="1" applyAlignment="1">
      <alignment vertical="center"/>
    </xf>
    <xf numFmtId="185" fontId="32" fillId="0" borderId="26" xfId="2637" applyNumberFormat="1" applyFont="1" applyBorder="1" applyAlignment="1">
      <alignment vertical="center"/>
    </xf>
    <xf numFmtId="0" fontId="83" fillId="0" borderId="0" xfId="2625" applyFont="1" applyAlignment="1">
      <alignment horizontal="left" vertical="center"/>
    </xf>
    <xf numFmtId="0" fontId="25" fillId="0" borderId="0" xfId="2625" applyFont="1" applyAlignment="1">
      <alignment horizontal="center" vertical="center"/>
    </xf>
    <xf numFmtId="0" fontId="25" fillId="0" borderId="0" xfId="2625" applyFont="1" applyAlignment="1">
      <alignment vertical="center"/>
    </xf>
    <xf numFmtId="0" fontId="63" fillId="0" borderId="40" xfId="2625" applyFont="1" applyBorder="1" applyAlignment="1">
      <alignment horizontal="center" vertical="center"/>
    </xf>
    <xf numFmtId="0" fontId="63" fillId="0" borderId="41" xfId="2625" applyFont="1" applyBorder="1" applyAlignment="1">
      <alignment horizontal="center" vertical="center"/>
    </xf>
    <xf numFmtId="0" fontId="63" fillId="0" borderId="42" xfId="2625" applyFont="1" applyBorder="1" applyAlignment="1">
      <alignment vertical="center"/>
    </xf>
    <xf numFmtId="0" fontId="63" fillId="0" borderId="43" xfId="2625" applyFont="1" applyBorder="1" applyAlignment="1">
      <alignment vertical="center"/>
    </xf>
    <xf numFmtId="0" fontId="63" fillId="0" borderId="43" xfId="2625" applyFont="1" applyBorder="1" applyAlignment="1">
      <alignment horizontal="center" vertical="center"/>
    </xf>
    <xf numFmtId="0" fontId="25" fillId="0" borderId="72" xfId="2625" applyFont="1" applyBorder="1" applyAlignment="1">
      <alignment vertical="center"/>
    </xf>
    <xf numFmtId="0" fontId="63" fillId="0" borderId="54" xfId="2625" applyFont="1" applyBorder="1" applyAlignment="1">
      <alignment vertical="center"/>
    </xf>
    <xf numFmtId="0" fontId="63" fillId="0" borderId="0" xfId="2625" applyFont="1" applyAlignment="1">
      <alignment vertical="center"/>
    </xf>
    <xf numFmtId="0" fontId="63" fillId="0" borderId="44" xfId="2625" applyFont="1" applyBorder="1" applyAlignment="1">
      <alignment horizontal="center" vertical="center"/>
    </xf>
    <xf numFmtId="0" fontId="63" fillId="0" borderId="20" xfId="2625" applyFont="1" applyBorder="1" applyAlignment="1">
      <alignment horizontal="center" vertical="center"/>
    </xf>
    <xf numFmtId="0" fontId="63" fillId="0" borderId="63" xfId="2625" applyFont="1" applyBorder="1" applyAlignment="1">
      <alignment vertical="center"/>
    </xf>
    <xf numFmtId="0" fontId="63" fillId="0" borderId="23" xfId="2625" applyFont="1" applyBorder="1" applyAlignment="1">
      <alignment vertical="center"/>
    </xf>
    <xf numFmtId="0" fontId="63" fillId="0" borderId="23" xfId="2625" applyFont="1" applyBorder="1" applyAlignment="1">
      <alignment horizontal="center" vertical="center"/>
    </xf>
    <xf numFmtId="0" fontId="63" fillId="0" borderId="24" xfId="2625" applyFont="1" applyBorder="1" applyAlignment="1">
      <alignment vertical="center"/>
    </xf>
    <xf numFmtId="0" fontId="25" fillId="0" borderId="45" xfId="2625" applyFont="1" applyBorder="1" applyAlignment="1">
      <alignment horizontal="center" vertical="center"/>
    </xf>
    <xf numFmtId="0" fontId="25" fillId="0" borderId="30" xfId="2625" applyFont="1" applyBorder="1" applyAlignment="1">
      <alignment horizontal="center" vertical="center"/>
    </xf>
    <xf numFmtId="0" fontId="25" fillId="0" borderId="1" xfId="2625" applyFont="1" applyBorder="1" applyAlignment="1">
      <alignment vertical="center"/>
    </xf>
    <xf numFmtId="0" fontId="64" fillId="0" borderId="0" xfId="2625" applyFont="1" applyAlignment="1">
      <alignment horizontal="center" vertical="center"/>
    </xf>
    <xf numFmtId="201" fontId="73" fillId="0" borderId="0" xfId="2625" applyNumberFormat="1" applyFont="1" applyAlignment="1">
      <alignment vertical="center"/>
    </xf>
    <xf numFmtId="0" fontId="25" fillId="0" borderId="26" xfId="2625" applyFont="1" applyBorder="1" applyAlignment="1">
      <alignment horizontal="center" vertical="center"/>
    </xf>
    <xf numFmtId="202" fontId="84" fillId="0" borderId="30" xfId="2625" applyNumberFormat="1" applyFont="1" applyBorder="1" applyAlignment="1">
      <alignment horizontal="center" vertical="center"/>
    </xf>
    <xf numFmtId="0" fontId="65" fillId="0" borderId="0" xfId="2625" applyFont="1" applyAlignment="1">
      <alignment horizontal="center" vertical="center"/>
    </xf>
    <xf numFmtId="0" fontId="65" fillId="0" borderId="0" xfId="2625" applyFont="1" applyAlignment="1">
      <alignment vertical="center"/>
    </xf>
    <xf numFmtId="201" fontId="65" fillId="0" borderId="0" xfId="2625" applyNumberFormat="1" applyFont="1" applyAlignment="1">
      <alignment horizontal="left" vertical="center"/>
    </xf>
    <xf numFmtId="0" fontId="85" fillId="0" borderId="26" xfId="2625" applyFont="1" applyBorder="1" applyAlignment="1">
      <alignment horizontal="center" vertical="center"/>
    </xf>
    <xf numFmtId="41" fontId="65" fillId="0" borderId="0" xfId="2597" applyFont="1" applyBorder="1" applyAlignment="1">
      <alignment horizontal="center" vertical="center"/>
    </xf>
    <xf numFmtId="47" fontId="65" fillId="0" borderId="0" xfId="2625" applyNumberFormat="1" applyFont="1" applyAlignment="1">
      <alignment horizontal="center" vertical="center"/>
    </xf>
    <xf numFmtId="0" fontId="65" fillId="0" borderId="0" xfId="2625" applyFont="1" applyAlignment="1">
      <alignment horizontal="center" vertical="center" textRotation="90"/>
    </xf>
    <xf numFmtId="47" fontId="65" fillId="0" borderId="0" xfId="2625" applyNumberFormat="1" applyFont="1" applyAlignment="1">
      <alignment horizontal="left" vertical="center"/>
    </xf>
    <xf numFmtId="41" fontId="77" fillId="0" borderId="0" xfId="2597" applyFont="1" applyBorder="1" applyAlignment="1">
      <alignment horizontal="right" vertical="center"/>
    </xf>
    <xf numFmtId="41" fontId="65" fillId="0" borderId="0" xfId="2597" applyFont="1" applyBorder="1" applyAlignment="1">
      <alignment horizontal="right" vertical="center"/>
    </xf>
    <xf numFmtId="41" fontId="77" fillId="0" borderId="0" xfId="2597" applyFont="1" applyBorder="1" applyAlignment="1">
      <alignment horizontal="center" vertical="center"/>
    </xf>
    <xf numFmtId="0" fontId="77" fillId="0" borderId="0" xfId="2625" applyFont="1" applyAlignment="1">
      <alignment horizontal="center" vertical="center"/>
    </xf>
    <xf numFmtId="0" fontId="78" fillId="0" borderId="0" xfId="2625" applyFont="1" applyAlignment="1">
      <alignment horizontal="center" vertical="center"/>
    </xf>
    <xf numFmtId="201" fontId="65" fillId="0" borderId="0" xfId="2625" applyNumberFormat="1" applyFont="1" applyAlignment="1">
      <alignment horizontal="center" vertical="center"/>
    </xf>
    <xf numFmtId="0" fontId="25" fillId="0" borderId="64" xfId="2625" applyFont="1" applyBorder="1" applyAlignment="1">
      <alignment horizontal="center" vertical="center"/>
    </xf>
    <xf numFmtId="0" fontId="25" fillId="0" borderId="50" xfId="2625" applyFont="1" applyBorder="1" applyAlignment="1">
      <alignment horizontal="center" vertical="center"/>
    </xf>
    <xf numFmtId="0" fontId="25" fillId="0" borderId="51" xfId="2625" applyFont="1" applyBorder="1" applyAlignment="1">
      <alignment vertical="center"/>
    </xf>
    <xf numFmtId="198" fontId="65" fillId="0" borderId="3" xfId="2625" applyNumberFormat="1" applyFont="1" applyBorder="1" applyAlignment="1">
      <alignment horizontal="center" vertical="center"/>
    </xf>
    <xf numFmtId="0" fontId="65" fillId="0" borderId="3" xfId="2625" applyFont="1" applyBorder="1" applyAlignment="1">
      <alignment horizontal="center" vertical="center"/>
    </xf>
    <xf numFmtId="0" fontId="25" fillId="0" borderId="3" xfId="2625" applyFont="1" applyBorder="1" applyAlignment="1">
      <alignment horizontal="center" vertical="center"/>
    </xf>
    <xf numFmtId="0" fontId="25" fillId="0" borderId="28" xfId="2625" applyFont="1" applyBorder="1" applyAlignment="1">
      <alignment horizontal="center" vertical="center"/>
    </xf>
    <xf numFmtId="0" fontId="25" fillId="0" borderId="55" xfId="2625" applyFont="1" applyBorder="1" applyAlignment="1">
      <alignment horizontal="center" vertical="center"/>
    </xf>
    <xf numFmtId="0" fontId="25" fillId="0" borderId="15" xfId="2625" applyFont="1" applyBorder="1" applyAlignment="1">
      <alignment horizontal="center" vertical="center"/>
    </xf>
    <xf numFmtId="0" fontId="73" fillId="0" borderId="48" xfId="2625" applyFont="1" applyBorder="1" applyAlignment="1">
      <alignment horizontal="center" vertical="center"/>
    </xf>
    <xf numFmtId="2" fontId="73" fillId="0" borderId="14" xfId="2625" applyNumberFormat="1" applyFont="1" applyBorder="1" applyAlignment="1">
      <alignment horizontal="center" vertical="center"/>
    </xf>
    <xf numFmtId="0" fontId="73" fillId="0" borderId="14" xfId="2625" quotePrefix="1" applyFont="1" applyBorder="1" applyAlignment="1">
      <alignment horizontal="center" vertical="center"/>
    </xf>
    <xf numFmtId="0" fontId="73" fillId="0" borderId="14" xfId="2625" applyFont="1" applyBorder="1" applyAlignment="1">
      <alignment horizontal="center" vertical="center"/>
    </xf>
    <xf numFmtId="178" fontId="73" fillId="0" borderId="14" xfId="2625" applyNumberFormat="1" applyFont="1" applyBorder="1" applyAlignment="1">
      <alignment horizontal="center" vertical="center"/>
    </xf>
    <xf numFmtId="1" fontId="73" fillId="0" borderId="14" xfId="2625" applyNumberFormat="1" applyFont="1" applyBorder="1" applyAlignment="1">
      <alignment horizontal="center" vertical="center"/>
    </xf>
    <xf numFmtId="196" fontId="73" fillId="0" borderId="14" xfId="2625" applyNumberFormat="1" applyFont="1" applyBorder="1" applyAlignment="1">
      <alignment horizontal="center" vertical="center"/>
    </xf>
    <xf numFmtId="0" fontId="25" fillId="0" borderId="14" xfId="2625" applyFont="1" applyBorder="1" applyAlignment="1">
      <alignment vertical="center"/>
    </xf>
    <xf numFmtId="0" fontId="73" fillId="0" borderId="14" xfId="2625" applyFont="1" applyBorder="1" applyAlignment="1">
      <alignment vertical="center"/>
    </xf>
    <xf numFmtId="198" fontId="73" fillId="0" borderId="14" xfId="2625" applyNumberFormat="1" applyFont="1" applyBorder="1" applyAlignment="1">
      <alignment horizontal="center" vertical="center"/>
    </xf>
    <xf numFmtId="0" fontId="13" fillId="0" borderId="49" xfId="2625" applyFont="1" applyBorder="1" applyAlignment="1">
      <alignment vertical="center"/>
    </xf>
    <xf numFmtId="0" fontId="73" fillId="0" borderId="15" xfId="2625" applyFont="1" applyBorder="1" applyAlignment="1">
      <alignment horizontal="center" vertical="center"/>
    </xf>
    <xf numFmtId="203" fontId="73" fillId="0" borderId="14" xfId="2625" applyNumberFormat="1" applyFont="1" applyBorder="1" applyAlignment="1">
      <alignment horizontal="center" vertical="center"/>
    </xf>
    <xf numFmtId="197" fontId="73" fillId="0" borderId="14" xfId="2625" applyNumberFormat="1" applyFont="1" applyBorder="1" applyAlignment="1">
      <alignment horizontal="center" vertical="center"/>
    </xf>
    <xf numFmtId="43" fontId="73" fillId="0" borderId="14" xfId="2625" applyNumberFormat="1" applyFont="1" applyBorder="1" applyAlignment="1">
      <alignment horizontal="center" vertical="center"/>
    </xf>
    <xf numFmtId="43" fontId="73" fillId="0" borderId="14" xfId="2625" applyNumberFormat="1" applyFont="1" applyBorder="1" applyAlignment="1">
      <alignment vertical="center"/>
    </xf>
    <xf numFmtId="178" fontId="73" fillId="0" borderId="14" xfId="2625" applyNumberFormat="1" applyFont="1" applyBorder="1" applyAlignment="1">
      <alignment horizontal="left" vertical="center"/>
    </xf>
    <xf numFmtId="0" fontId="25" fillId="0" borderId="3" xfId="2625" applyFont="1" applyBorder="1" applyAlignment="1">
      <alignment vertical="center"/>
    </xf>
    <xf numFmtId="178" fontId="73" fillId="0" borderId="14" xfId="2625" applyNumberFormat="1" applyFont="1" applyBorder="1" applyAlignment="1">
      <alignment vertical="center"/>
    </xf>
    <xf numFmtId="0" fontId="25" fillId="0" borderId="57" xfId="2625" applyFont="1" applyBorder="1" applyAlignment="1">
      <alignment horizontal="center" vertical="center"/>
    </xf>
    <xf numFmtId="0" fontId="25" fillId="0" borderId="58" xfId="2625" applyFont="1" applyBorder="1" applyAlignment="1">
      <alignment horizontal="center" vertical="center"/>
    </xf>
    <xf numFmtId="0" fontId="73" fillId="0" borderId="65" xfId="2625" applyFont="1" applyBorder="1" applyAlignment="1">
      <alignment vertical="center"/>
    </xf>
    <xf numFmtId="2" fontId="73" fillId="0" borderId="52" xfId="2625" applyNumberFormat="1" applyFont="1" applyBorder="1" applyAlignment="1">
      <alignment horizontal="center" vertical="center"/>
    </xf>
    <xf numFmtId="0" fontId="73" fillId="0" borderId="52" xfId="2625" applyFont="1" applyBorder="1" applyAlignment="1">
      <alignment horizontal="center" vertical="center"/>
    </xf>
    <xf numFmtId="0" fontId="73" fillId="0" borderId="52" xfId="2625" applyFont="1" applyBorder="1" applyAlignment="1">
      <alignment vertical="center"/>
    </xf>
    <xf numFmtId="0" fontId="13" fillId="0" borderId="66" xfId="2625" applyFont="1" applyBorder="1" applyAlignment="1">
      <alignment vertical="center"/>
    </xf>
    <xf numFmtId="0" fontId="30" fillId="0" borderId="71" xfId="2635" applyFont="1" applyBorder="1" applyAlignment="1">
      <alignment vertical="center"/>
    </xf>
    <xf numFmtId="0" fontId="31" fillId="0" borderId="72" xfId="2635" applyFont="1" applyBorder="1" applyAlignment="1">
      <alignment vertical="center"/>
    </xf>
    <xf numFmtId="0" fontId="31" fillId="0" borderId="73" xfId="2635" applyFont="1" applyBorder="1" applyAlignment="1">
      <alignment vertical="center"/>
    </xf>
    <xf numFmtId="0" fontId="87" fillId="0" borderId="0" xfId="2635" applyFont="1" applyAlignment="1">
      <alignment vertical="center"/>
    </xf>
    <xf numFmtId="0" fontId="31" fillId="0" borderId="25" xfId="2635" applyFont="1" applyBorder="1" applyAlignment="1">
      <alignment vertical="center"/>
    </xf>
    <xf numFmtId="0" fontId="30" fillId="0" borderId="0" xfId="2635" applyFont="1" applyAlignment="1">
      <alignment vertical="center"/>
    </xf>
    <xf numFmtId="0" fontId="31" fillId="0" borderId="0" xfId="2635" applyFont="1" applyAlignment="1">
      <alignment vertical="center"/>
    </xf>
    <xf numFmtId="0" fontId="31" fillId="0" borderId="26" xfId="2635" applyFont="1" applyBorder="1" applyAlignment="1">
      <alignment vertical="center"/>
    </xf>
    <xf numFmtId="0" fontId="31" fillId="0" borderId="32" xfId="2635" applyFont="1" applyBorder="1" applyAlignment="1">
      <alignment vertical="center"/>
    </xf>
    <xf numFmtId="0" fontId="31" fillId="0" borderId="16" xfId="2635" applyFont="1" applyBorder="1" applyAlignment="1">
      <alignment vertical="center"/>
    </xf>
    <xf numFmtId="0" fontId="31" fillId="0" borderId="35" xfId="2635" applyFont="1" applyBorder="1" applyAlignment="1">
      <alignment vertical="center"/>
    </xf>
    <xf numFmtId="0" fontId="31" fillId="0" borderId="0" xfId="2635" applyFont="1" applyAlignment="1">
      <alignment horizontal="center" vertical="center"/>
    </xf>
    <xf numFmtId="0" fontId="31" fillId="0" borderId="55" xfId="2635" applyFont="1" applyBorder="1" applyAlignment="1">
      <alignment horizontal="center" vertical="center" wrapText="1"/>
    </xf>
    <xf numFmtId="0" fontId="31" fillId="0" borderId="15" xfId="2635" applyFont="1" applyBorder="1" applyAlignment="1">
      <alignment horizontal="center" vertical="center"/>
    </xf>
    <xf numFmtId="0" fontId="31" fillId="0" borderId="14" xfId="2635" applyFont="1" applyBorder="1" applyAlignment="1">
      <alignment horizontal="centerContinuous" vertical="center"/>
    </xf>
    <xf numFmtId="0" fontId="31" fillId="0" borderId="56" xfId="2635" applyFont="1" applyBorder="1" applyAlignment="1">
      <alignment horizontal="center" vertical="center"/>
    </xf>
    <xf numFmtId="0" fontId="31" fillId="0" borderId="87" xfId="2635" applyFont="1" applyBorder="1" applyAlignment="1">
      <alignment vertical="center"/>
    </xf>
    <xf numFmtId="0" fontId="32" fillId="0" borderId="88" xfId="2635" applyFont="1" applyBorder="1" applyAlignment="1">
      <alignment horizontal="distributed" vertical="center"/>
    </xf>
    <xf numFmtId="0" fontId="31" fillId="0" borderId="88" xfId="2635" applyFont="1" applyBorder="1" applyAlignment="1">
      <alignment horizontal="center" vertical="center"/>
    </xf>
    <xf numFmtId="0" fontId="31" fillId="0" borderId="76" xfId="2635" applyFont="1" applyBorder="1" applyAlignment="1">
      <alignment horizontal="center" vertical="center" shrinkToFit="1"/>
    </xf>
    <xf numFmtId="0" fontId="31" fillId="0" borderId="77" xfId="2635" applyFont="1" applyBorder="1" applyAlignment="1">
      <alignment horizontal="center" vertical="center" shrinkToFit="1"/>
    </xf>
    <xf numFmtId="0" fontId="31" fillId="0" borderId="77" xfId="2635" quotePrefix="1" applyFont="1" applyBorder="1" applyAlignment="1">
      <alignment horizontal="center" vertical="center" shrinkToFit="1"/>
    </xf>
    <xf numFmtId="0" fontId="31" fillId="0" borderId="89" xfId="2635" applyFont="1" applyBorder="1" applyAlignment="1">
      <alignment horizontal="center" vertical="center" shrinkToFit="1"/>
    </xf>
    <xf numFmtId="0" fontId="31" fillId="0" borderId="86" xfId="2635" applyFont="1" applyBorder="1" applyAlignment="1">
      <alignment horizontal="center" vertical="center"/>
    </xf>
    <xf numFmtId="200" fontId="31" fillId="0" borderId="86" xfId="2598" applyNumberFormat="1" applyFont="1" applyBorder="1" applyAlignment="1">
      <alignment horizontal="right" vertical="center"/>
    </xf>
    <xf numFmtId="0" fontId="31" fillId="0" borderId="90" xfId="2635" applyFont="1" applyBorder="1" applyAlignment="1">
      <alignment vertical="center"/>
    </xf>
    <xf numFmtId="0" fontId="31" fillId="0" borderId="91" xfId="2635" applyFont="1" applyBorder="1" applyAlignment="1">
      <alignment vertical="center"/>
    </xf>
    <xf numFmtId="0" fontId="31" fillId="0" borderId="86" xfId="2635" applyFont="1" applyBorder="1" applyAlignment="1">
      <alignment horizontal="distributed" vertical="center"/>
    </xf>
    <xf numFmtId="0" fontId="31" fillId="0" borderId="79" xfId="2635" applyFont="1" applyBorder="1" applyAlignment="1">
      <alignment horizontal="center" vertical="center" shrinkToFit="1"/>
    </xf>
    <xf numFmtId="0" fontId="31" fillId="0" borderId="80" xfId="2635" applyFont="1" applyBorder="1" applyAlignment="1">
      <alignment horizontal="center" vertical="center" shrinkToFit="1"/>
    </xf>
    <xf numFmtId="0" fontId="31" fillId="0" borderId="92" xfId="2635" applyFont="1" applyBorder="1" applyAlignment="1">
      <alignment vertical="center"/>
    </xf>
    <xf numFmtId="0" fontId="31" fillId="0" borderId="84" xfId="2635" applyFont="1" applyBorder="1" applyAlignment="1">
      <alignment horizontal="distributed" vertical="center"/>
    </xf>
    <xf numFmtId="0" fontId="31" fillId="0" borderId="84" xfId="2635" applyFont="1" applyBorder="1" applyAlignment="1">
      <alignment horizontal="center" vertical="center"/>
    </xf>
    <xf numFmtId="0" fontId="32" fillId="0" borderId="86" xfId="2635" applyFont="1" applyBorder="1" applyAlignment="1">
      <alignment horizontal="center" vertical="center"/>
    </xf>
    <xf numFmtId="200" fontId="32" fillId="0" borderId="86" xfId="2598" applyNumberFormat="1" applyFont="1" applyBorder="1" applyAlignment="1">
      <alignment horizontal="right" vertical="center"/>
    </xf>
    <xf numFmtId="0" fontId="32" fillId="0" borderId="86" xfId="2635" applyFont="1" applyBorder="1" applyAlignment="1">
      <alignment horizontal="distributed" vertical="center"/>
    </xf>
    <xf numFmtId="0" fontId="31" fillId="0" borderId="93" xfId="2635" applyFont="1" applyBorder="1" applyAlignment="1">
      <alignment vertical="center"/>
    </xf>
    <xf numFmtId="0" fontId="88" fillId="0" borderId="69" xfId="2635" applyFont="1" applyBorder="1" applyAlignment="1">
      <alignment horizontal="center" vertical="center" shrinkToFit="1"/>
    </xf>
    <xf numFmtId="43" fontId="31" fillId="0" borderId="86" xfId="2598" applyNumberFormat="1" applyFont="1" applyBorder="1" applyAlignment="1">
      <alignment horizontal="right" vertical="center"/>
    </xf>
    <xf numFmtId="0" fontId="31" fillId="0" borderId="69" xfId="2635" applyFont="1" applyBorder="1" applyAlignment="1">
      <alignment vertical="center" shrinkToFit="1"/>
    </xf>
    <xf numFmtId="0" fontId="31" fillId="0" borderId="85" xfId="2635" applyFont="1" applyBorder="1" applyAlignment="1">
      <alignment horizontal="center" vertical="center" shrinkToFit="1"/>
    </xf>
    <xf numFmtId="0" fontId="31" fillId="0" borderId="94" xfId="2635" applyFont="1" applyBorder="1" applyAlignment="1">
      <alignment vertical="center"/>
    </xf>
    <xf numFmtId="0" fontId="31" fillId="0" borderId="96" xfId="2635" applyFont="1" applyBorder="1" applyAlignment="1">
      <alignment horizontal="center" vertical="center" shrinkToFit="1"/>
    </xf>
    <xf numFmtId="0" fontId="31" fillId="0" borderId="16" xfId="2635" applyFont="1" applyBorder="1" applyAlignment="1">
      <alignment horizontal="center" vertical="center" shrinkToFit="1"/>
    </xf>
    <xf numFmtId="200" fontId="31" fillId="0" borderId="95" xfId="2598" applyNumberFormat="1" applyFont="1" applyBorder="1" applyAlignment="1">
      <alignment horizontal="right" vertical="center"/>
    </xf>
    <xf numFmtId="0" fontId="31" fillId="0" borderId="98" xfId="2635" applyFont="1" applyBorder="1" applyAlignment="1">
      <alignment vertical="center"/>
    </xf>
    <xf numFmtId="0" fontId="32" fillId="0" borderId="87" xfId="2635" applyFont="1" applyBorder="1" applyAlignment="1">
      <alignment vertical="center"/>
    </xf>
    <xf numFmtId="200" fontId="31" fillId="0" borderId="88" xfId="2598" applyNumberFormat="1" applyFont="1" applyBorder="1" applyAlignment="1">
      <alignment horizontal="right" vertical="center"/>
    </xf>
    <xf numFmtId="0" fontId="31" fillId="0" borderId="0" xfId="2635" applyFont="1" applyAlignment="1">
      <alignment vertical="center" shrinkToFit="1"/>
    </xf>
    <xf numFmtId="0" fontId="88" fillId="0" borderId="69" xfId="2635" applyFont="1" applyBorder="1" applyAlignment="1">
      <alignment horizontal="left" vertical="center" shrinkToFit="1"/>
    </xf>
    <xf numFmtId="0" fontId="31" fillId="0" borderId="69" xfId="2635" applyFont="1" applyBorder="1" applyAlignment="1">
      <alignment horizontal="centerContinuous" vertical="center" shrinkToFit="1"/>
    </xf>
    <xf numFmtId="0" fontId="32" fillId="0" borderId="69" xfId="2635" applyFont="1" applyBorder="1" applyAlignment="1">
      <alignment vertical="center" shrinkToFit="1"/>
    </xf>
    <xf numFmtId="0" fontId="32" fillId="0" borderId="80" xfId="2635" applyFont="1" applyBorder="1" applyAlignment="1">
      <alignment vertical="center" shrinkToFit="1"/>
    </xf>
    <xf numFmtId="200" fontId="31" fillId="0" borderId="69" xfId="2635" applyNumberFormat="1" applyFont="1" applyBorder="1" applyAlignment="1">
      <alignment horizontal="centerContinuous" vertical="center" shrinkToFit="1"/>
    </xf>
    <xf numFmtId="200" fontId="31" fillId="0" borderId="69" xfId="2635" applyNumberFormat="1" applyFont="1" applyBorder="1" applyAlignment="1">
      <alignment vertical="center" shrinkToFit="1"/>
    </xf>
    <xf numFmtId="20" fontId="31" fillId="0" borderId="86" xfId="2635" quotePrefix="1" applyNumberFormat="1" applyFont="1" applyBorder="1" applyAlignment="1">
      <alignment horizontal="center" vertical="center"/>
    </xf>
    <xf numFmtId="0" fontId="31" fillId="0" borderId="95" xfId="2635" applyFont="1" applyBorder="1" applyAlignment="1">
      <alignment horizontal="distributed" vertical="center"/>
    </xf>
    <xf numFmtId="0" fontId="31" fillId="0" borderId="95" xfId="2635" applyFont="1" applyBorder="1" applyAlignment="1">
      <alignment horizontal="center" vertical="center"/>
    </xf>
    <xf numFmtId="0" fontId="32" fillId="0" borderId="95" xfId="2635" applyFont="1" applyBorder="1" applyAlignment="1">
      <alignment horizontal="center" vertical="center"/>
    </xf>
    <xf numFmtId="200" fontId="32" fillId="0" borderId="95" xfId="2598" applyNumberFormat="1" applyFont="1" applyBorder="1" applyAlignment="1">
      <alignment horizontal="right" vertical="center"/>
    </xf>
    <xf numFmtId="0" fontId="7" fillId="0" borderId="0" xfId="2635" applyAlignment="1">
      <alignment vertical="center"/>
    </xf>
    <xf numFmtId="0" fontId="32" fillId="0" borderId="84" xfId="2635" applyFont="1" applyBorder="1" applyAlignment="1">
      <alignment horizontal="distributed" vertical="center"/>
    </xf>
    <xf numFmtId="0" fontId="31" fillId="0" borderId="97" xfId="2635" applyFont="1" applyBorder="1" applyAlignment="1">
      <alignment horizontal="center" vertical="center" shrinkToFit="1"/>
    </xf>
    <xf numFmtId="0" fontId="31" fillId="0" borderId="69" xfId="2635" applyFont="1" applyBorder="1" applyAlignment="1">
      <alignment horizontal="left" vertical="center" shrinkToFit="1"/>
    </xf>
    <xf numFmtId="0" fontId="31" fillId="0" borderId="69" xfId="2635" applyFont="1" applyBorder="1" applyAlignment="1">
      <alignment horizontal="right" vertical="center" shrinkToFit="1"/>
    </xf>
    <xf numFmtId="0" fontId="31" fillId="0" borderId="69" xfId="2635" applyFont="1" applyBorder="1" applyAlignment="1">
      <alignment vertical="center"/>
    </xf>
    <xf numFmtId="0" fontId="31" fillId="0" borderId="0" xfId="2635" applyFont="1" applyAlignment="1">
      <alignment horizontal="right" vertical="center"/>
    </xf>
    <xf numFmtId="0" fontId="31" fillId="0" borderId="0" xfId="2635" applyFont="1" applyAlignment="1">
      <alignment horizontal="right" vertical="center" shrinkToFit="1"/>
    </xf>
    <xf numFmtId="0" fontId="31" fillId="0" borderId="85" xfId="2635" quotePrefix="1" applyFont="1" applyBorder="1" applyAlignment="1">
      <alignment horizontal="center" vertical="center" shrinkToFit="1"/>
    </xf>
    <xf numFmtId="200" fontId="31" fillId="0" borderId="84" xfId="2598" applyNumberFormat="1" applyFont="1" applyBorder="1" applyAlignment="1">
      <alignment horizontal="right" vertical="center"/>
    </xf>
    <xf numFmtId="0" fontId="31" fillId="0" borderId="96" xfId="2635" applyFont="1" applyBorder="1" applyAlignment="1">
      <alignment horizontal="right" vertical="center" shrinkToFit="1"/>
    </xf>
    <xf numFmtId="0" fontId="31" fillId="0" borderId="96" xfId="2635" applyFont="1" applyBorder="1" applyAlignment="1">
      <alignment horizontal="left" vertical="center" shrinkToFit="1"/>
    </xf>
    <xf numFmtId="0" fontId="31" fillId="0" borderId="101" xfId="2635" applyFont="1" applyBorder="1" applyAlignment="1">
      <alignment horizontal="center" vertical="center" shrinkToFit="1"/>
    </xf>
    <xf numFmtId="0" fontId="88" fillId="0" borderId="96" xfId="2635" applyFont="1" applyBorder="1" applyAlignment="1">
      <alignment horizontal="center" vertical="center" shrinkToFit="1"/>
    </xf>
    <xf numFmtId="0" fontId="31" fillId="0" borderId="96" xfId="2635" quotePrefix="1" applyFont="1" applyBorder="1" applyAlignment="1">
      <alignment horizontal="center" vertical="center" shrinkToFit="1"/>
    </xf>
    <xf numFmtId="0" fontId="12" fillId="0" borderId="0" xfId="2637" applyAlignment="1">
      <alignment horizontal="center"/>
    </xf>
    <xf numFmtId="0" fontId="33" fillId="0" borderId="0" xfId="2637" quotePrefix="1" applyFont="1" applyAlignment="1">
      <alignment horizontal="center"/>
    </xf>
    <xf numFmtId="0" fontId="29" fillId="0" borderId="113" xfId="2637" applyFont="1" applyBorder="1" applyAlignment="1">
      <alignment horizontal="center" vertical="center"/>
    </xf>
    <xf numFmtId="0" fontId="29" fillId="0" borderId="114" xfId="2637" applyFont="1" applyBorder="1" applyAlignment="1">
      <alignment horizontal="center" vertical="center"/>
    </xf>
    <xf numFmtId="0" fontId="93" fillId="0" borderId="0" xfId="2637" applyFont="1"/>
    <xf numFmtId="214" fontId="93" fillId="0" borderId="48" xfId="2637" applyNumberFormat="1" applyFont="1" applyBorder="1" applyAlignment="1">
      <alignment horizontal="center" vertical="center"/>
    </xf>
    <xf numFmtId="0" fontId="12" fillId="0" borderId="14" xfId="2637" applyBorder="1"/>
    <xf numFmtId="0" fontId="93" fillId="0" borderId="82" xfId="2637" applyFont="1" applyBorder="1" applyAlignment="1">
      <alignment horizontal="center" vertical="center"/>
    </xf>
    <xf numFmtId="0" fontId="32" fillId="0" borderId="28" xfId="2637" applyFon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185" fontId="31" fillId="0" borderId="77" xfId="0" applyNumberFormat="1" applyFont="1" applyBorder="1" applyAlignment="1">
      <alignment horizontal="center" vertical="center"/>
    </xf>
    <xf numFmtId="185" fontId="0" fillId="0" borderId="77" xfId="0" applyNumberFormat="1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89" fillId="0" borderId="116" xfId="0" applyFont="1" applyBorder="1" applyAlignment="1">
      <alignment horizontal="center" vertical="center"/>
    </xf>
    <xf numFmtId="0" fontId="0" fillId="0" borderId="117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31" fillId="0" borderId="69" xfId="0" applyFont="1" applyBorder="1" applyAlignment="1">
      <alignment horizontal="center" vertical="center"/>
    </xf>
    <xf numFmtId="185" fontId="31" fillId="0" borderId="69" xfId="0" applyNumberFormat="1" applyFont="1" applyBorder="1" applyAlignment="1">
      <alignment horizontal="center" vertical="center"/>
    </xf>
    <xf numFmtId="216" fontId="31" fillId="0" borderId="69" xfId="0" applyNumberFormat="1" applyFont="1" applyBorder="1" applyAlignment="1">
      <alignment horizontal="center" vertical="center"/>
    </xf>
    <xf numFmtId="185" fontId="0" fillId="0" borderId="69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89" fillId="0" borderId="118" xfId="0" applyFont="1" applyBorder="1" applyAlignment="1">
      <alignment horizontal="center" vertical="center"/>
    </xf>
    <xf numFmtId="214" fontId="31" fillId="0" borderId="69" xfId="0" applyNumberFormat="1" applyFont="1" applyBorder="1" applyAlignment="1">
      <alignment horizontal="center" vertical="center"/>
    </xf>
    <xf numFmtId="208" fontId="89" fillId="0" borderId="118" xfId="0" applyNumberFormat="1" applyFont="1" applyBorder="1" applyAlignment="1">
      <alignment horizontal="center" vertical="center"/>
    </xf>
    <xf numFmtId="0" fontId="55" fillId="0" borderId="0" xfId="2637" applyFont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31" fillId="0" borderId="96" xfId="0" applyFont="1" applyBorder="1" applyAlignment="1">
      <alignment horizontal="center" vertical="center"/>
    </xf>
    <xf numFmtId="185" fontId="31" fillId="0" borderId="96" xfId="0" applyNumberFormat="1" applyFont="1" applyBorder="1" applyAlignment="1">
      <alignment horizontal="center" vertical="center"/>
    </xf>
    <xf numFmtId="214" fontId="95" fillId="0" borderId="96" xfId="0" applyNumberFormat="1" applyFont="1" applyBorder="1" applyAlignment="1">
      <alignment horizontal="center" vertical="center"/>
    </xf>
    <xf numFmtId="185" fontId="31" fillId="0" borderId="96" xfId="0" quotePrefix="1" applyNumberFormat="1" applyFont="1" applyBorder="1" applyAlignment="1">
      <alignment horizontal="center" vertical="center"/>
    </xf>
    <xf numFmtId="185" fontId="0" fillId="0" borderId="96" xfId="0" applyNumberForma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89" fillId="0" borderId="12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5" fillId="0" borderId="0" xfId="3136" applyFont="1" applyAlignment="1">
      <alignment vertical="center"/>
    </xf>
    <xf numFmtId="0" fontId="25" fillId="0" borderId="0" xfId="3136" applyFont="1" applyAlignment="1">
      <alignment horizontal="center" vertical="center"/>
    </xf>
    <xf numFmtId="0" fontId="69" fillId="0" borderId="25" xfId="3136" applyFont="1" applyBorder="1" applyAlignment="1">
      <alignment vertical="center"/>
    </xf>
    <xf numFmtId="0" fontId="25" fillId="0" borderId="26" xfId="3136" applyFont="1" applyBorder="1" applyAlignment="1">
      <alignment vertical="center"/>
    </xf>
    <xf numFmtId="0" fontId="106" fillId="0" borderId="25" xfId="3136" applyFont="1" applyBorder="1" applyAlignment="1">
      <alignment vertical="center"/>
    </xf>
    <xf numFmtId="0" fontId="86" fillId="0" borderId="0" xfId="3136" applyFont="1" applyAlignment="1">
      <alignment horizontal="center" vertical="center"/>
    </xf>
    <xf numFmtId="0" fontId="107" fillId="0" borderId="0" xfId="3136" applyFont="1" applyAlignment="1">
      <alignment horizontal="center" vertical="center"/>
    </xf>
    <xf numFmtId="0" fontId="25" fillId="0" borderId="55" xfId="3136" applyFont="1" applyBorder="1" applyAlignment="1">
      <alignment horizontal="center" vertical="center"/>
    </xf>
    <xf numFmtId="0" fontId="25" fillId="0" borderId="15" xfId="3136" applyFont="1" applyBorder="1" applyAlignment="1">
      <alignment horizontal="center" vertical="center"/>
    </xf>
    <xf numFmtId="0" fontId="25" fillId="0" borderId="56" xfId="3136" applyFont="1" applyBorder="1" applyAlignment="1">
      <alignment horizontal="center" vertical="center"/>
    </xf>
    <xf numFmtId="2" fontId="25" fillId="0" borderId="15" xfId="3136" applyNumberFormat="1" applyFont="1" applyBorder="1" applyAlignment="1">
      <alignment horizontal="center" vertical="center"/>
    </xf>
    <xf numFmtId="0" fontId="25" fillId="0" borderId="56" xfId="3136" applyFont="1" applyBorder="1" applyAlignment="1">
      <alignment vertical="center"/>
    </xf>
    <xf numFmtId="0" fontId="25" fillId="0" borderId="44" xfId="3136" applyFont="1" applyBorder="1" applyAlignment="1">
      <alignment horizontal="center" vertical="center"/>
    </xf>
    <xf numFmtId="0" fontId="25" fillId="0" borderId="20" xfId="3136" applyFont="1" applyBorder="1" applyAlignment="1">
      <alignment horizontal="center" vertical="center"/>
    </xf>
    <xf numFmtId="0" fontId="25" fillId="0" borderId="63" xfId="3136" applyFont="1" applyBorder="1" applyAlignment="1">
      <alignment horizontal="center" vertical="center"/>
    </xf>
    <xf numFmtId="0" fontId="25" fillId="0" borderId="23" xfId="3136" applyFont="1" applyBorder="1" applyAlignment="1">
      <alignment horizontal="center" vertical="center"/>
    </xf>
    <xf numFmtId="2" fontId="25" fillId="0" borderId="20" xfId="3136" applyNumberFormat="1" applyFont="1" applyBorder="1" applyAlignment="1">
      <alignment horizontal="center" vertical="center"/>
    </xf>
    <xf numFmtId="0" fontId="25" fillId="0" borderId="21" xfId="3136" applyFont="1" applyBorder="1" applyAlignment="1">
      <alignment vertical="center"/>
    </xf>
    <xf numFmtId="0" fontId="25" fillId="0" borderId="57" xfId="3136" applyFont="1" applyBorder="1" applyAlignment="1">
      <alignment horizontal="center" vertical="center"/>
    </xf>
    <xf numFmtId="0" fontId="25" fillId="0" borderId="58" xfId="3136" applyFont="1" applyBorder="1" applyAlignment="1">
      <alignment horizontal="center" vertical="center"/>
    </xf>
    <xf numFmtId="2" fontId="25" fillId="0" borderId="58" xfId="3136" applyNumberFormat="1" applyFont="1" applyBorder="1" applyAlignment="1">
      <alignment horizontal="center" vertical="center"/>
    </xf>
    <xf numFmtId="0" fontId="25" fillId="0" borderId="59" xfId="3136" applyFont="1" applyBorder="1" applyAlignment="1">
      <alignment vertical="center"/>
    </xf>
    <xf numFmtId="185" fontId="107" fillId="0" borderId="0" xfId="3136" applyNumberFormat="1" applyFont="1" applyAlignment="1">
      <alignment horizontal="center" vertical="center"/>
    </xf>
    <xf numFmtId="0" fontId="31" fillId="0" borderId="0" xfId="3129" applyFont="1" applyAlignment="1">
      <alignment horizontal="center"/>
    </xf>
    <xf numFmtId="0" fontId="31" fillId="0" borderId="71" xfId="3129" applyFont="1" applyBorder="1" applyAlignment="1">
      <alignment horizontal="center"/>
    </xf>
    <xf numFmtId="0" fontId="31" fillId="0" borderId="72" xfId="3129" applyFont="1" applyBorder="1" applyAlignment="1">
      <alignment horizontal="center"/>
    </xf>
    <xf numFmtId="0" fontId="31" fillId="0" borderId="73" xfId="3129" applyFont="1" applyBorder="1" applyAlignment="1">
      <alignment horizontal="center"/>
    </xf>
    <xf numFmtId="0" fontId="31" fillId="0" borderId="25" xfId="3129" applyFont="1" applyBorder="1" applyAlignment="1">
      <alignment horizontal="center"/>
    </xf>
    <xf numFmtId="0" fontId="31" fillId="0" borderId="26" xfId="3129" applyFont="1" applyBorder="1" applyAlignment="1">
      <alignment horizontal="center"/>
    </xf>
    <xf numFmtId="0" fontId="32" fillId="0" borderId="0" xfId="3129" applyFont="1" applyAlignment="1">
      <alignment horizontal="center"/>
    </xf>
    <xf numFmtId="178" fontId="34" fillId="0" borderId="0" xfId="3129" applyNumberFormat="1" applyFont="1" applyAlignment="1">
      <alignment horizontal="right"/>
    </xf>
    <xf numFmtId="0" fontId="34" fillId="0" borderId="25" xfId="3129" applyFont="1" applyBorder="1" applyAlignment="1">
      <alignment horizontal="center"/>
    </xf>
    <xf numFmtId="0" fontId="34" fillId="0" borderId="26" xfId="3129" applyFont="1" applyBorder="1" applyAlignment="1">
      <alignment horizontal="center"/>
    </xf>
    <xf numFmtId="0" fontId="34" fillId="0" borderId="0" xfId="3129" applyFont="1" applyAlignment="1">
      <alignment horizontal="center"/>
    </xf>
    <xf numFmtId="184" fontId="34" fillId="0" borderId="0" xfId="3129" applyNumberFormat="1" applyFont="1" applyAlignment="1">
      <alignment horizontal="center"/>
    </xf>
    <xf numFmtId="0" fontId="34" fillId="0" borderId="0" xfId="3129" quotePrefix="1" applyFont="1" applyAlignment="1">
      <alignment horizontal="center"/>
    </xf>
    <xf numFmtId="184" fontId="34" fillId="0" borderId="0" xfId="3129" applyNumberFormat="1" applyFont="1" applyAlignment="1">
      <alignment horizontal="left"/>
    </xf>
    <xf numFmtId="0" fontId="34" fillId="0" borderId="0" xfId="3129" applyFont="1" applyAlignment="1"/>
    <xf numFmtId="20" fontId="34" fillId="0" borderId="0" xfId="3129" quotePrefix="1" applyNumberFormat="1" applyFont="1" applyAlignment="1">
      <alignment horizontal="center" vertical="center" textRotation="69"/>
    </xf>
    <xf numFmtId="0" fontId="34" fillId="0" borderId="0" xfId="3129" applyFont="1" applyAlignment="1">
      <alignment horizontal="center" vertical="center" textRotation="69"/>
    </xf>
    <xf numFmtId="2" fontId="34" fillId="0" borderId="0" xfId="3129" applyNumberFormat="1" applyFont="1" applyAlignment="1">
      <alignment horizontal="left"/>
    </xf>
    <xf numFmtId="200" fontId="34" fillId="0" borderId="0" xfId="3129" applyNumberFormat="1" applyFont="1" applyAlignment="1">
      <alignment horizontal="left"/>
    </xf>
    <xf numFmtId="2" fontId="34" fillId="0" borderId="0" xfId="3129" applyNumberFormat="1" applyFont="1" applyAlignment="1">
      <alignment horizontal="center" shrinkToFit="1"/>
    </xf>
    <xf numFmtId="0" fontId="70" fillId="0" borderId="112" xfId="3129" applyFont="1" applyBorder="1" applyAlignment="1">
      <alignment horizontal="center" vertical="center"/>
    </xf>
    <xf numFmtId="0" fontId="70" fillId="0" borderId="26" xfId="3129" applyFont="1" applyBorder="1" applyAlignment="1">
      <alignment horizontal="center" vertical="center"/>
    </xf>
    <xf numFmtId="0" fontId="70" fillId="0" borderId="0" xfId="3129" applyFont="1" applyAlignment="1">
      <alignment horizontal="center" vertical="center"/>
    </xf>
    <xf numFmtId="21" fontId="70" fillId="0" borderId="99" xfId="3129" applyNumberFormat="1" applyFont="1" applyBorder="1" applyAlignment="1">
      <alignment horizontal="center" vertical="center" wrapText="1"/>
    </xf>
    <xf numFmtId="0" fontId="70" fillId="0" borderId="67" xfId="3129" applyFont="1" applyBorder="1" applyAlignment="1">
      <alignment horizontal="center" vertical="center"/>
    </xf>
    <xf numFmtId="2" fontId="70" fillId="0" borderId="69" xfId="3129" applyNumberFormat="1" applyFont="1" applyBorder="1" applyAlignment="1">
      <alignment horizontal="center" vertical="center"/>
    </xf>
    <xf numFmtId="1" fontId="70" fillId="0" borderId="69" xfId="3129" applyNumberFormat="1" applyFont="1" applyBorder="1" applyAlignment="1">
      <alignment horizontal="center" vertical="center"/>
    </xf>
    <xf numFmtId="185" fontId="70" fillId="0" borderId="69" xfId="3129" applyNumberFormat="1" applyFont="1" applyBorder="1" applyAlignment="1">
      <alignment horizontal="center" vertical="center"/>
    </xf>
    <xf numFmtId="184" fontId="70" fillId="0" borderId="69" xfId="3129" applyNumberFormat="1" applyFont="1" applyBorder="1" applyAlignment="1">
      <alignment horizontal="center" vertical="center"/>
    </xf>
    <xf numFmtId="205" fontId="70" fillId="0" borderId="99" xfId="3129" applyNumberFormat="1" applyFont="1" applyBorder="1" applyAlignment="1">
      <alignment horizontal="center" vertical="center"/>
    </xf>
    <xf numFmtId="0" fontId="70" fillId="0" borderId="75" xfId="3129" applyFont="1" applyBorder="1" applyAlignment="1">
      <alignment horizontal="center" vertical="center"/>
    </xf>
    <xf numFmtId="0" fontId="70" fillId="0" borderId="69" xfId="3129" applyFont="1" applyBorder="1" applyAlignment="1">
      <alignment horizontal="left" vertical="center"/>
    </xf>
    <xf numFmtId="205" fontId="70" fillId="0" borderId="70" xfId="3129" applyNumberFormat="1" applyFont="1" applyBorder="1" applyAlignment="1">
      <alignment horizontal="center" vertical="center"/>
    </xf>
    <xf numFmtId="178" fontId="70" fillId="0" borderId="69" xfId="3129" applyNumberFormat="1" applyFont="1" applyBorder="1" applyAlignment="1">
      <alignment horizontal="center" vertical="center"/>
    </xf>
    <xf numFmtId="185" fontId="70" fillId="0" borderId="68" xfId="3129" applyNumberFormat="1" applyFont="1" applyBorder="1" applyAlignment="1">
      <alignment horizontal="center" vertical="center"/>
    </xf>
    <xf numFmtId="0" fontId="70" fillId="0" borderId="69" xfId="3129" applyFont="1" applyBorder="1">
      <alignment vertical="center"/>
    </xf>
    <xf numFmtId="9" fontId="70" fillId="0" borderId="69" xfId="2587" applyFont="1" applyBorder="1" applyAlignment="1">
      <alignment horizontal="right" vertical="center"/>
    </xf>
    <xf numFmtId="184" fontId="70" fillId="0" borderId="68" xfId="3129" applyNumberFormat="1" applyFont="1" applyBorder="1" applyAlignment="1">
      <alignment horizontal="center" vertical="center"/>
    </xf>
    <xf numFmtId="0" fontId="70" fillId="0" borderId="69" xfId="3129" quotePrefix="1" applyFont="1" applyBorder="1">
      <alignment vertical="center"/>
    </xf>
    <xf numFmtId="0" fontId="70" fillId="0" borderId="32" xfId="3129" applyFont="1" applyBorder="1" applyAlignment="1">
      <alignment horizontal="center"/>
    </xf>
    <xf numFmtId="0" fontId="70" fillId="0" borderId="16" xfId="3129" applyFont="1" applyBorder="1" applyAlignment="1">
      <alignment horizontal="center"/>
    </xf>
    <xf numFmtId="0" fontId="70" fillId="0" borderId="35" xfId="3129" applyFont="1" applyBorder="1" applyAlignment="1">
      <alignment horizontal="center"/>
    </xf>
    <xf numFmtId="0" fontId="70" fillId="0" borderId="0" xfId="3129" applyFont="1" applyAlignment="1">
      <alignment horizontal="center"/>
    </xf>
    <xf numFmtId="200" fontId="31" fillId="0" borderId="69" xfId="2635" applyNumberFormat="1" applyFont="1" applyBorder="1" applyAlignment="1">
      <alignment horizontal="center" vertical="center" shrinkToFit="1"/>
    </xf>
    <xf numFmtId="0" fontId="31" fillId="0" borderId="69" xfId="2635" applyFont="1" applyBorder="1" applyAlignment="1">
      <alignment horizontal="center" vertical="center" shrinkToFit="1"/>
    </xf>
    <xf numFmtId="0" fontId="32" fillId="0" borderId="80" xfId="2635" applyFont="1" applyBorder="1" applyAlignment="1">
      <alignment horizontal="center" vertical="center" shrinkToFit="1"/>
    </xf>
    <xf numFmtId="0" fontId="32" fillId="0" borderId="96" xfId="2635" applyFont="1" applyBorder="1" applyAlignment="1">
      <alignment horizontal="center" vertical="center" shrinkToFit="1"/>
    </xf>
    <xf numFmtId="0" fontId="32" fillId="0" borderId="97" xfId="2635" applyFont="1" applyBorder="1" applyAlignment="1">
      <alignment horizontal="center" vertical="center" shrinkToFit="1"/>
    </xf>
    <xf numFmtId="0" fontId="31" fillId="0" borderId="69" xfId="2635" quotePrefix="1" applyFont="1" applyBorder="1" applyAlignment="1">
      <alignment horizontal="center" vertical="center" shrinkToFit="1"/>
    </xf>
    <xf numFmtId="200" fontId="31" fillId="0" borderId="92" xfId="2635" applyNumberFormat="1" applyFont="1" applyBorder="1" applyAlignment="1">
      <alignment vertical="center"/>
    </xf>
    <xf numFmtId="0" fontId="32" fillId="0" borderId="69" xfId="2635" applyFont="1" applyBorder="1" applyAlignment="1">
      <alignment horizontal="center" vertical="center" shrinkToFit="1"/>
    </xf>
    <xf numFmtId="0" fontId="83" fillId="0" borderId="0" xfId="3130" applyFont="1" applyAlignment="1">
      <alignment horizontal="left" vertical="center"/>
    </xf>
    <xf numFmtId="0" fontId="25" fillId="0" borderId="0" xfId="3130" applyFont="1" applyAlignment="1">
      <alignment horizontal="center" vertical="center"/>
    </xf>
    <xf numFmtId="0" fontId="25" fillId="0" borderId="0" xfId="3130" applyFont="1" applyAlignment="1">
      <alignment vertical="center"/>
    </xf>
    <xf numFmtId="0" fontId="63" fillId="0" borderId="40" xfId="3130" applyFont="1" applyBorder="1" applyAlignment="1">
      <alignment horizontal="center" vertical="center"/>
    </xf>
    <xf numFmtId="0" fontId="63" fillId="0" borderId="41" xfId="3130" applyFont="1" applyBorder="1" applyAlignment="1">
      <alignment horizontal="center" vertical="center"/>
    </xf>
    <xf numFmtId="0" fontId="63" fillId="0" borderId="42" xfId="3130" applyFont="1" applyBorder="1" applyAlignment="1">
      <alignment vertical="center"/>
    </xf>
    <xf numFmtId="0" fontId="63" fillId="0" borderId="43" xfId="3130" applyFont="1" applyBorder="1" applyAlignment="1">
      <alignment vertical="center"/>
    </xf>
    <xf numFmtId="0" fontId="63" fillId="0" borderId="43" xfId="3130" applyFont="1" applyBorder="1" applyAlignment="1">
      <alignment horizontal="center" vertical="center"/>
    </xf>
    <xf numFmtId="0" fontId="25" fillId="0" borderId="72" xfId="3130" applyFont="1" applyBorder="1" applyAlignment="1">
      <alignment vertical="center"/>
    </xf>
    <xf numFmtId="0" fontId="63" fillId="0" borderId="54" xfId="3130" applyFont="1" applyBorder="1" applyAlignment="1">
      <alignment vertical="center"/>
    </xf>
    <xf numFmtId="0" fontId="63" fillId="0" borderId="0" xfId="3130" applyFont="1" applyAlignment="1">
      <alignment vertical="center"/>
    </xf>
    <xf numFmtId="0" fontId="63" fillId="0" borderId="44" xfId="3130" applyFont="1" applyBorder="1" applyAlignment="1">
      <alignment horizontal="center" vertical="center"/>
    </xf>
    <xf numFmtId="0" fontId="63" fillId="0" borderId="20" xfId="3130" applyFont="1" applyBorder="1" applyAlignment="1">
      <alignment horizontal="center" vertical="center"/>
    </xf>
    <xf numFmtId="0" fontId="63" fillId="0" borderId="63" xfId="3130" applyFont="1" applyBorder="1" applyAlignment="1">
      <alignment vertical="center"/>
    </xf>
    <xf numFmtId="0" fontId="63" fillId="0" borderId="23" xfId="3130" applyFont="1" applyBorder="1" applyAlignment="1">
      <alignment vertical="center"/>
    </xf>
    <xf numFmtId="0" fontId="63" fillId="0" borderId="23" xfId="3130" applyFont="1" applyBorder="1" applyAlignment="1">
      <alignment horizontal="center" vertical="center"/>
    </xf>
    <xf numFmtId="0" fontId="63" fillId="0" borderId="24" xfId="3130" applyFont="1" applyBorder="1" applyAlignment="1">
      <alignment vertical="center"/>
    </xf>
    <xf numFmtId="0" fontId="25" fillId="0" borderId="45" xfId="3130" applyFont="1" applyBorder="1" applyAlignment="1">
      <alignment horizontal="center" vertical="center"/>
    </xf>
    <xf numFmtId="0" fontId="25" fillId="0" borderId="30" xfId="3130" applyFont="1" applyBorder="1" applyAlignment="1">
      <alignment horizontal="center" vertical="center"/>
    </xf>
    <xf numFmtId="0" fontId="25" fillId="0" borderId="1" xfId="3130" applyFont="1" applyBorder="1" applyAlignment="1">
      <alignment vertical="center"/>
    </xf>
    <xf numFmtId="0" fontId="64" fillId="0" borderId="0" xfId="3130" applyFont="1" applyAlignment="1">
      <alignment horizontal="center" vertical="center"/>
    </xf>
    <xf numFmtId="201" fontId="73" fillId="0" borderId="0" xfId="3130" applyNumberFormat="1" applyFont="1" applyAlignment="1">
      <alignment vertical="center"/>
    </xf>
    <xf numFmtId="0" fontId="25" fillId="0" borderId="26" xfId="3130" applyFont="1" applyBorder="1" applyAlignment="1">
      <alignment horizontal="center" vertical="center"/>
    </xf>
    <xf numFmtId="202" fontId="84" fillId="0" borderId="30" xfId="3130" applyNumberFormat="1" applyFont="1" applyBorder="1" applyAlignment="1">
      <alignment horizontal="center" vertical="center"/>
    </xf>
    <xf numFmtId="0" fontId="65" fillId="0" borderId="0" xfId="3130" applyFont="1" applyAlignment="1">
      <alignment horizontal="center" vertical="center"/>
    </xf>
    <xf numFmtId="0" fontId="65" fillId="0" borderId="0" xfId="3130" applyFont="1" applyAlignment="1">
      <alignment vertical="center"/>
    </xf>
    <xf numFmtId="201" fontId="65" fillId="0" borderId="0" xfId="3130" applyNumberFormat="1" applyFont="1" applyAlignment="1">
      <alignment horizontal="left" vertical="center"/>
    </xf>
    <xf numFmtId="0" fontId="85" fillId="0" borderId="26" xfId="3130" applyFont="1" applyBorder="1" applyAlignment="1">
      <alignment horizontal="center" vertical="center"/>
    </xf>
    <xf numFmtId="47" fontId="65" fillId="0" borderId="0" xfId="3130" applyNumberFormat="1" applyFont="1" applyAlignment="1">
      <alignment horizontal="center" vertical="center"/>
    </xf>
    <xf numFmtId="0" fontId="65" fillId="0" borderId="0" xfId="3130" applyFont="1" applyAlignment="1">
      <alignment horizontal="center" vertical="center" textRotation="90"/>
    </xf>
    <xf numFmtId="47" fontId="65" fillId="0" borderId="0" xfId="3130" applyNumberFormat="1" applyFont="1" applyAlignment="1">
      <alignment horizontal="left" vertical="center"/>
    </xf>
    <xf numFmtId="0" fontId="77" fillId="0" borderId="0" xfId="3130" applyFont="1" applyAlignment="1">
      <alignment horizontal="center" vertical="center"/>
    </xf>
    <xf numFmtId="0" fontId="78" fillId="0" borderId="0" xfId="3130" applyFont="1" applyAlignment="1">
      <alignment horizontal="center" vertical="center"/>
    </xf>
    <xf numFmtId="201" fontId="65" fillId="0" borderId="0" xfId="3130" applyNumberFormat="1" applyFont="1" applyAlignment="1">
      <alignment horizontal="center" vertical="center"/>
    </xf>
    <xf numFmtId="0" fontId="25" fillId="0" borderId="64" xfId="3130" applyFont="1" applyBorder="1" applyAlignment="1">
      <alignment horizontal="center" vertical="center"/>
    </xf>
    <xf numFmtId="0" fontId="25" fillId="0" borderId="50" xfId="3130" applyFont="1" applyBorder="1" applyAlignment="1">
      <alignment horizontal="center" vertical="center"/>
    </xf>
    <xf numFmtId="0" fontId="25" fillId="0" borderId="51" xfId="3130" applyFont="1" applyBorder="1" applyAlignment="1">
      <alignment vertical="center"/>
    </xf>
    <xf numFmtId="198" fontId="65" fillId="0" borderId="3" xfId="3130" applyNumberFormat="1" applyFont="1" applyBorder="1" applyAlignment="1">
      <alignment horizontal="center" vertical="center"/>
    </xf>
    <xf numFmtId="0" fontId="65" fillId="0" borderId="3" xfId="3130" applyFont="1" applyBorder="1" applyAlignment="1">
      <alignment horizontal="center" vertical="center"/>
    </xf>
    <xf numFmtId="0" fontId="25" fillId="0" borderId="3" xfId="3130" applyFont="1" applyBorder="1" applyAlignment="1">
      <alignment horizontal="center" vertical="center"/>
    </xf>
    <xf numFmtId="0" fontId="25" fillId="0" borderId="28" xfId="3130" applyFont="1" applyBorder="1" applyAlignment="1">
      <alignment horizontal="center" vertical="center"/>
    </xf>
    <xf numFmtId="0" fontId="25" fillId="0" borderId="55" xfId="3130" applyFont="1" applyBorder="1" applyAlignment="1">
      <alignment horizontal="center" vertical="center"/>
    </xf>
    <xf numFmtId="0" fontId="25" fillId="0" borderId="15" xfId="3130" applyFont="1" applyBorder="1" applyAlignment="1">
      <alignment horizontal="center" vertical="center"/>
    </xf>
    <xf numFmtId="0" fontId="73" fillId="0" borderId="48" xfId="3130" applyFont="1" applyBorder="1" applyAlignment="1">
      <alignment horizontal="center" vertical="center"/>
    </xf>
    <xf numFmtId="2" fontId="73" fillId="0" borderId="14" xfId="3130" applyNumberFormat="1" applyFont="1" applyBorder="1" applyAlignment="1">
      <alignment horizontal="center" vertical="center"/>
    </xf>
    <xf numFmtId="0" fontId="73" fillId="0" borderId="14" xfId="3130" quotePrefix="1" applyFont="1" applyBorder="1" applyAlignment="1">
      <alignment horizontal="center" vertical="center"/>
    </xf>
    <xf numFmtId="0" fontId="73" fillId="0" borderId="14" xfId="3130" applyFont="1" applyBorder="1" applyAlignment="1">
      <alignment horizontal="center" vertical="center"/>
    </xf>
    <xf numFmtId="178" fontId="73" fillId="0" borderId="14" xfId="3130" applyNumberFormat="1" applyFont="1" applyBorder="1" applyAlignment="1">
      <alignment horizontal="center" vertical="center"/>
    </xf>
    <xf numFmtId="1" fontId="73" fillId="0" borderId="14" xfId="3130" applyNumberFormat="1" applyFont="1" applyBorder="1" applyAlignment="1">
      <alignment horizontal="center" vertical="center"/>
    </xf>
    <xf numFmtId="196" fontId="73" fillId="0" borderId="14" xfId="3130" applyNumberFormat="1" applyFont="1" applyBorder="1" applyAlignment="1">
      <alignment horizontal="center" vertical="center"/>
    </xf>
    <xf numFmtId="0" fontId="25" fillId="0" borderId="14" xfId="3130" applyFont="1" applyBorder="1" applyAlignment="1">
      <alignment vertical="center"/>
    </xf>
    <xf numFmtId="0" fontId="73" fillId="0" borderId="14" xfId="3130" applyFont="1" applyBorder="1" applyAlignment="1">
      <alignment vertical="center"/>
    </xf>
    <xf numFmtId="198" fontId="73" fillId="0" borderId="14" xfId="3130" applyNumberFormat="1" applyFont="1" applyBorder="1" applyAlignment="1">
      <alignment horizontal="center" vertical="center"/>
    </xf>
    <xf numFmtId="0" fontId="13" fillId="0" borderId="49" xfId="3130" applyFont="1" applyBorder="1" applyAlignment="1">
      <alignment vertical="center"/>
    </xf>
    <xf numFmtId="0" fontId="73" fillId="0" borderId="15" xfId="3130" applyFont="1" applyBorder="1" applyAlignment="1">
      <alignment horizontal="center" vertical="center"/>
    </xf>
    <xf numFmtId="203" fontId="73" fillId="0" borderId="14" xfId="3130" applyNumberFormat="1" applyFont="1" applyBorder="1" applyAlignment="1">
      <alignment horizontal="center" vertical="center"/>
    </xf>
    <xf numFmtId="197" fontId="73" fillId="0" borderId="14" xfId="3130" applyNumberFormat="1" applyFont="1" applyBorder="1" applyAlignment="1">
      <alignment horizontal="center" vertical="center"/>
    </xf>
    <xf numFmtId="43" fontId="73" fillId="0" borderId="14" xfId="3130" applyNumberFormat="1" applyFont="1" applyBorder="1" applyAlignment="1">
      <alignment horizontal="center" vertical="center"/>
    </xf>
    <xf numFmtId="43" fontId="73" fillId="0" borderId="14" xfId="3130" applyNumberFormat="1" applyFont="1" applyBorder="1" applyAlignment="1">
      <alignment vertical="center"/>
    </xf>
    <xf numFmtId="178" fontId="73" fillId="0" borderId="14" xfId="3130" applyNumberFormat="1" applyFont="1" applyBorder="1" applyAlignment="1">
      <alignment horizontal="left" vertical="center"/>
    </xf>
    <xf numFmtId="178" fontId="73" fillId="0" borderId="14" xfId="3130" applyNumberFormat="1" applyFont="1" applyBorder="1" applyAlignment="1">
      <alignment vertical="center"/>
    </xf>
    <xf numFmtId="0" fontId="25" fillId="0" borderId="57" xfId="3130" applyFont="1" applyBorder="1" applyAlignment="1">
      <alignment horizontal="center" vertical="center"/>
    </xf>
    <xf numFmtId="0" fontId="25" fillId="0" borderId="58" xfId="3130" applyFont="1" applyBorder="1" applyAlignment="1">
      <alignment horizontal="center" vertical="center"/>
    </xf>
    <xf numFmtId="0" fontId="73" fillId="0" borderId="65" xfId="3130" applyFont="1" applyBorder="1" applyAlignment="1">
      <alignment vertical="center"/>
    </xf>
    <xf numFmtId="2" fontId="73" fillId="0" borderId="52" xfId="3130" applyNumberFormat="1" applyFont="1" applyBorder="1" applyAlignment="1">
      <alignment horizontal="center" vertical="center"/>
    </xf>
    <xf numFmtId="0" fontId="73" fillId="0" borderId="52" xfId="3130" applyFont="1" applyBorder="1" applyAlignment="1">
      <alignment horizontal="center" vertical="center"/>
    </xf>
    <xf numFmtId="0" fontId="73" fillId="0" borderId="52" xfId="3130" applyFont="1" applyBorder="1" applyAlignment="1">
      <alignment vertical="center"/>
    </xf>
    <xf numFmtId="0" fontId="13" fillId="0" borderId="66" xfId="3130" applyFont="1" applyBorder="1" applyAlignment="1">
      <alignment vertical="center"/>
    </xf>
    <xf numFmtId="0" fontId="73" fillId="0" borderId="63" xfId="5879" applyFont="1" applyBorder="1" applyAlignment="1">
      <alignment vertical="center"/>
    </xf>
    <xf numFmtId="0" fontId="73" fillId="0" borderId="23" xfId="5879" applyFont="1" applyBorder="1" applyAlignment="1">
      <alignment vertical="center"/>
    </xf>
    <xf numFmtId="0" fontId="73" fillId="0" borderId="29" xfId="5879" applyFont="1" applyBorder="1" applyAlignment="1">
      <alignment vertical="center"/>
    </xf>
    <xf numFmtId="0" fontId="73" fillId="0" borderId="0" xfId="5879" applyFont="1" applyAlignment="1">
      <alignment vertical="center"/>
    </xf>
    <xf numFmtId="0" fontId="73" fillId="0" borderId="1" xfId="5879" applyFont="1" applyBorder="1" applyAlignment="1">
      <alignment vertical="center"/>
    </xf>
    <xf numFmtId="0" fontId="73" fillId="0" borderId="31" xfId="5879" applyFont="1" applyBorder="1" applyAlignment="1">
      <alignment vertical="center"/>
    </xf>
    <xf numFmtId="0" fontId="73" fillId="0" borderId="1" xfId="5879" applyFont="1" applyBorder="1" applyAlignment="1">
      <alignment horizontal="center" vertical="center"/>
    </xf>
    <xf numFmtId="0" fontId="73" fillId="0" borderId="0" xfId="5879" applyFont="1" applyAlignment="1">
      <alignment horizontal="center" vertical="center"/>
    </xf>
    <xf numFmtId="0" fontId="73" fillId="0" borderId="31" xfId="5879" applyFont="1" applyBorder="1" applyAlignment="1">
      <alignment horizontal="center" vertical="center"/>
    </xf>
    <xf numFmtId="0" fontId="75" fillId="0" borderId="0" xfId="5879" applyFont="1" applyAlignment="1">
      <alignment horizontal="center" vertical="center"/>
    </xf>
    <xf numFmtId="0" fontId="73" fillId="0" borderId="0" xfId="5879" quotePrefix="1" applyFont="1" applyAlignment="1">
      <alignment vertical="center"/>
    </xf>
    <xf numFmtId="2" fontId="73" fillId="0" borderId="0" xfId="5879" applyNumberFormat="1" applyFont="1" applyAlignment="1">
      <alignment horizontal="right" vertical="center"/>
    </xf>
    <xf numFmtId="0" fontId="78" fillId="0" borderId="0" xfId="5879" applyFont="1" applyAlignment="1">
      <alignment horizontal="center" vertical="center"/>
    </xf>
    <xf numFmtId="0" fontId="73" fillId="0" borderId="0" xfId="5879" applyFont="1" applyAlignment="1">
      <alignment horizontal="left" vertical="center"/>
    </xf>
    <xf numFmtId="2" fontId="73" fillId="0" borderId="0" xfId="5879" applyNumberFormat="1" applyFont="1" applyAlignment="1">
      <alignment horizontal="left" vertical="center"/>
    </xf>
    <xf numFmtId="2" fontId="78" fillId="0" borderId="0" xfId="5879" applyNumberFormat="1" applyFont="1" applyAlignment="1">
      <alignment horizontal="center" vertical="center"/>
    </xf>
    <xf numFmtId="0" fontId="73" fillId="0" borderId="0" xfId="5879" quotePrefix="1" applyFont="1" applyAlignment="1">
      <alignment horizontal="right" vertical="center"/>
    </xf>
    <xf numFmtId="0" fontId="78" fillId="0" borderId="0" xfId="5879" applyFont="1" applyAlignment="1">
      <alignment horizontal="left" vertical="center"/>
    </xf>
    <xf numFmtId="0" fontId="73" fillId="0" borderId="70" xfId="5879" applyFont="1" applyBorder="1" applyAlignment="1">
      <alignment horizontal="center" vertical="center"/>
    </xf>
    <xf numFmtId="0" fontId="73" fillId="0" borderId="67" xfId="5879" applyFont="1" applyBorder="1" applyAlignment="1">
      <alignment horizontal="right" vertical="center"/>
    </xf>
    <xf numFmtId="2" fontId="73" fillId="0" borderId="69" xfId="2598" applyNumberFormat="1" applyFont="1" applyBorder="1" applyAlignment="1" applyProtection="1">
      <alignment horizontal="center" vertical="center"/>
      <protection locked="0"/>
    </xf>
    <xf numFmtId="2" fontId="73" fillId="0" borderId="69" xfId="5879" applyNumberFormat="1" applyFont="1" applyBorder="1" applyAlignment="1">
      <alignment horizontal="center" vertical="center"/>
    </xf>
    <xf numFmtId="2" fontId="73" fillId="0" borderId="69" xfId="5879" applyNumberFormat="1" applyFont="1" applyBorder="1" applyAlignment="1" applyProtection="1">
      <alignment horizontal="center" vertical="center"/>
      <protection locked="0"/>
    </xf>
    <xf numFmtId="0" fontId="73" fillId="0" borderId="69" xfId="5879" applyFont="1" applyBorder="1" applyAlignment="1">
      <alignment horizontal="left" vertical="center"/>
    </xf>
    <xf numFmtId="0" fontId="73" fillId="0" borderId="69" xfId="5879" applyFont="1" applyBorder="1" applyAlignment="1">
      <alignment horizontal="center" vertical="center"/>
    </xf>
    <xf numFmtId="0" fontId="73" fillId="0" borderId="68" xfId="5879" applyFont="1" applyBorder="1" applyAlignment="1">
      <alignment horizontal="center" vertical="center"/>
    </xf>
    <xf numFmtId="2" fontId="73" fillId="0" borderId="70" xfId="5879" applyNumberFormat="1" applyFont="1" applyBorder="1" applyAlignment="1">
      <alignment horizontal="center" vertical="center"/>
    </xf>
    <xf numFmtId="2" fontId="73" fillId="0" borderId="69" xfId="2598" applyNumberFormat="1" applyFont="1" applyBorder="1" applyAlignment="1">
      <alignment horizontal="center" vertical="center"/>
    </xf>
    <xf numFmtId="2" fontId="73" fillId="0" borderId="69" xfId="5879" applyNumberFormat="1" applyFont="1" applyBorder="1" applyAlignment="1">
      <alignment horizontal="left" vertical="center"/>
    </xf>
    <xf numFmtId="185" fontId="73" fillId="0" borderId="70" xfId="5879" applyNumberFormat="1" applyFont="1" applyBorder="1" applyAlignment="1">
      <alignment horizontal="center" vertical="center"/>
    </xf>
    <xf numFmtId="0" fontId="73" fillId="0" borderId="69" xfId="5879" applyFont="1" applyBorder="1" applyAlignment="1">
      <alignment horizontal="right" vertical="center"/>
    </xf>
    <xf numFmtId="2" fontId="73" fillId="0" borderId="69" xfId="5879" applyNumberFormat="1" applyFont="1" applyBorder="1" applyAlignment="1">
      <alignment horizontal="right" vertical="center"/>
    </xf>
    <xf numFmtId="0" fontId="73" fillId="0" borderId="51" xfId="5879" applyFont="1" applyBorder="1" applyAlignment="1">
      <alignment vertical="center"/>
    </xf>
    <xf numFmtId="0" fontId="73" fillId="0" borderId="3" xfId="5879" applyFont="1" applyBorder="1" applyAlignment="1">
      <alignment vertical="center"/>
    </xf>
    <xf numFmtId="0" fontId="73" fillId="0" borderId="62" xfId="5879" applyFont="1" applyBorder="1" applyAlignment="1">
      <alignment vertical="center"/>
    </xf>
    <xf numFmtId="270" fontId="73" fillId="0" borderId="0" xfId="2598" applyNumberFormat="1" applyFont="1" applyAlignment="1">
      <alignment vertical="center"/>
    </xf>
    <xf numFmtId="0" fontId="13" fillId="0" borderId="72" xfId="5891" applyFont="1" applyBorder="1"/>
    <xf numFmtId="0" fontId="13" fillId="0" borderId="73" xfId="5891" applyFont="1" applyBorder="1"/>
    <xf numFmtId="0" fontId="13" fillId="0" borderId="0" xfId="5891" applyFont="1"/>
    <xf numFmtId="0" fontId="7" fillId="0" borderId="0" xfId="5891"/>
    <xf numFmtId="0" fontId="13" fillId="0" borderId="25" xfId="5891" applyFont="1" applyBorder="1"/>
    <xf numFmtId="0" fontId="13" fillId="0" borderId="26" xfId="5891" applyFont="1" applyBorder="1"/>
    <xf numFmtId="0" fontId="75" fillId="0" borderId="0" xfId="5891" applyFont="1"/>
    <xf numFmtId="0" fontId="73" fillId="0" borderId="0" xfId="5891" quotePrefix="1" applyFont="1"/>
    <xf numFmtId="2" fontId="154" fillId="0" borderId="0" xfId="5891" applyNumberFormat="1" applyFont="1" applyAlignment="1">
      <alignment horizontal="center"/>
    </xf>
    <xf numFmtId="41" fontId="64" fillId="0" borderId="0" xfId="2839" quotePrefix="1" applyFont="1" applyBorder="1"/>
    <xf numFmtId="0" fontId="13" fillId="0" borderId="0" xfId="5891" applyFont="1" applyAlignment="1">
      <alignment vertical="top"/>
    </xf>
    <xf numFmtId="0" fontId="75" fillId="0" borderId="0" xfId="5891" applyFont="1" applyAlignment="1">
      <alignment horizontal="left" vertical="center"/>
    </xf>
    <xf numFmtId="0" fontId="13" fillId="0" borderId="0" xfId="5891" applyFont="1" applyAlignment="1">
      <alignment horizontal="left" vertical="center"/>
    </xf>
    <xf numFmtId="41" fontId="64" fillId="0" borderId="0" xfId="2839" applyFont="1" applyBorder="1" applyAlignment="1">
      <alignment horizontal="left" vertical="center"/>
    </xf>
    <xf numFmtId="41" fontId="73" fillId="0" borderId="0" xfId="2839" applyFont="1" applyBorder="1" applyAlignment="1">
      <alignment horizontal="left" vertical="center"/>
    </xf>
    <xf numFmtId="41" fontId="73" fillId="0" borderId="0" xfId="2839" applyFont="1" applyBorder="1" applyAlignment="1">
      <alignment horizontal="left"/>
    </xf>
    <xf numFmtId="2" fontId="154" fillId="0" borderId="0" xfId="5891" applyNumberFormat="1" applyFont="1" applyAlignment="1">
      <alignment horizontal="left" vertical="center" shrinkToFit="1"/>
    </xf>
    <xf numFmtId="0" fontId="65" fillId="0" borderId="0" xfId="5891" applyFont="1" applyAlignment="1">
      <alignment vertical="top" shrinkToFit="1"/>
    </xf>
    <xf numFmtId="41" fontId="64" fillId="0" borderId="0" xfId="2839" quotePrefix="1" applyFont="1" applyBorder="1" applyAlignment="1">
      <alignment horizontal="left"/>
    </xf>
    <xf numFmtId="42" fontId="64" fillId="0" borderId="0" xfId="5891" quotePrefix="1" applyNumberFormat="1" applyFont="1" applyAlignment="1">
      <alignment horizontal="left"/>
    </xf>
    <xf numFmtId="41" fontId="73" fillId="0" borderId="0" xfId="2839" quotePrefix="1" applyFont="1" applyBorder="1" applyAlignment="1">
      <alignment horizontal="left" wrapText="1"/>
    </xf>
    <xf numFmtId="0" fontId="73" fillId="0" borderId="25" xfId="5891" applyFont="1" applyBorder="1"/>
    <xf numFmtId="0" fontId="73" fillId="0" borderId="26" xfId="5891" applyFont="1" applyBorder="1"/>
    <xf numFmtId="0" fontId="73" fillId="0" borderId="0" xfId="5891" applyFont="1"/>
    <xf numFmtId="0" fontId="87" fillId="0" borderId="0" xfId="5891" applyFont="1"/>
    <xf numFmtId="0" fontId="13" fillId="0" borderId="127" xfId="5891" applyFont="1" applyBorder="1" applyAlignment="1">
      <alignment horizontal="center" vertical="center"/>
    </xf>
    <xf numFmtId="0" fontId="13" fillId="0" borderId="129" xfId="5891" applyFont="1" applyBorder="1" applyAlignment="1">
      <alignment horizontal="center" vertical="center"/>
    </xf>
    <xf numFmtId="0" fontId="13" fillId="0" borderId="89" xfId="5891" applyFont="1" applyBorder="1" applyAlignment="1">
      <alignment horizontal="center" vertical="center"/>
    </xf>
    <xf numFmtId="41" fontId="73" fillId="0" borderId="18" xfId="2839" applyFont="1" applyBorder="1" applyAlignment="1">
      <alignment horizontal="center" vertical="center"/>
    </xf>
    <xf numFmtId="0" fontId="73" fillId="0" borderId="70" xfId="5891" applyFont="1" applyBorder="1" applyAlignment="1">
      <alignment horizontal="center" vertical="center"/>
    </xf>
    <xf numFmtId="0" fontId="73" fillId="0" borderId="67" xfId="5891" applyFont="1" applyBorder="1" applyAlignment="1">
      <alignment horizontal="center" vertical="center"/>
    </xf>
    <xf numFmtId="195" fontId="73" fillId="0" borderId="70" xfId="5891" applyNumberFormat="1" applyFont="1" applyBorder="1" applyAlignment="1">
      <alignment horizontal="center" vertical="center"/>
    </xf>
    <xf numFmtId="0" fontId="73" fillId="0" borderId="80" xfId="5891" applyFont="1" applyBorder="1" applyAlignment="1">
      <alignment horizontal="center" vertical="center"/>
    </xf>
    <xf numFmtId="41" fontId="73" fillId="0" borderId="131" xfId="2839" applyFont="1" applyBorder="1" applyAlignment="1">
      <alignment horizontal="center" vertical="center"/>
    </xf>
    <xf numFmtId="0" fontId="73" fillId="0" borderId="81" xfId="5891" applyFont="1" applyBorder="1" applyAlignment="1">
      <alignment horizontal="center" vertical="center"/>
    </xf>
    <xf numFmtId="0" fontId="73" fillId="0" borderId="132" xfId="5891" applyFont="1" applyBorder="1" applyAlignment="1">
      <alignment horizontal="center" vertical="center"/>
    </xf>
    <xf numFmtId="0" fontId="73" fillId="0" borderId="100" xfId="5891" applyFont="1" applyBorder="1" applyAlignment="1">
      <alignment horizontal="center" vertical="center"/>
    </xf>
    <xf numFmtId="0" fontId="13" fillId="0" borderId="32" xfId="5891" applyFont="1" applyBorder="1"/>
    <xf numFmtId="0" fontId="13" fillId="0" borderId="16" xfId="5891" applyFont="1" applyBorder="1"/>
    <xf numFmtId="0" fontId="13" fillId="0" borderId="35" xfId="5891" applyFont="1" applyBorder="1"/>
    <xf numFmtId="0" fontId="31" fillId="0" borderId="0" xfId="2636" applyFont="1" applyAlignment="1">
      <alignment horizontal="left" vertical="center"/>
    </xf>
    <xf numFmtId="0" fontId="70" fillId="0" borderId="68" xfId="3129" applyFont="1" applyBorder="1" applyAlignment="1">
      <alignment horizontal="center" vertical="center"/>
    </xf>
    <xf numFmtId="2" fontId="34" fillId="0" borderId="0" xfId="3129" applyNumberFormat="1" applyFont="1" applyAlignment="1">
      <alignment horizontal="right"/>
    </xf>
    <xf numFmtId="0" fontId="70" fillId="0" borderId="70" xfId="3129" applyFont="1" applyBorder="1" applyAlignment="1">
      <alignment horizontal="center" vertical="center"/>
    </xf>
    <xf numFmtId="0" fontId="70" fillId="0" borderId="69" xfId="3129" applyFont="1" applyBorder="1" applyAlignment="1">
      <alignment horizontal="center" vertical="center"/>
    </xf>
    <xf numFmtId="2" fontId="34" fillId="0" borderId="0" xfId="3129" applyNumberFormat="1" applyFont="1" applyAlignment="1">
      <alignment horizontal="center"/>
    </xf>
    <xf numFmtId="205" fontId="156" fillId="0" borderId="70" xfId="3129" applyNumberFormat="1" applyFont="1" applyBorder="1" applyAlignment="1">
      <alignment horizontal="center" vertical="center"/>
    </xf>
    <xf numFmtId="41" fontId="70" fillId="0" borderId="69" xfId="5983" applyFont="1" applyBorder="1" applyAlignment="1">
      <alignment horizontal="center" vertical="center"/>
    </xf>
    <xf numFmtId="0" fontId="72" fillId="0" borderId="63" xfId="6002" applyFont="1" applyBorder="1"/>
    <xf numFmtId="0" fontId="72" fillId="0" borderId="23" xfId="6002" applyFont="1" applyBorder="1"/>
    <xf numFmtId="0" fontId="72" fillId="0" borderId="29" xfId="6002" applyFont="1" applyBorder="1"/>
    <xf numFmtId="0" fontId="72" fillId="0" borderId="0" xfId="6002" applyFont="1"/>
    <xf numFmtId="0" fontId="72" fillId="0" borderId="1" xfId="6002" applyFont="1" applyBorder="1"/>
    <xf numFmtId="0" fontId="72" fillId="0" borderId="31" xfId="6002" applyFont="1" applyBorder="1"/>
    <xf numFmtId="0" fontId="65" fillId="0" borderId="1" xfId="6002" applyFont="1" applyBorder="1"/>
    <xf numFmtId="0" fontId="65" fillId="0" borderId="0" xfId="6002" applyFont="1"/>
    <xf numFmtId="0" fontId="64" fillId="0" borderId="0" xfId="6002" applyFont="1"/>
    <xf numFmtId="2" fontId="65" fillId="0" borderId="0" xfId="6002" applyNumberFormat="1" applyFont="1" applyAlignment="1">
      <alignment horizontal="left"/>
    </xf>
    <xf numFmtId="0" fontId="65" fillId="0" borderId="31" xfId="6002" applyFont="1" applyBorder="1"/>
    <xf numFmtId="0" fontId="65" fillId="0" borderId="0" xfId="6002" applyFont="1" applyAlignment="1">
      <alignment horizontal="left"/>
    </xf>
    <xf numFmtId="41" fontId="65" fillId="0" borderId="0" xfId="2598" applyFont="1" applyBorder="1" applyAlignment="1">
      <alignment horizontal="right"/>
    </xf>
    <xf numFmtId="2" fontId="65" fillId="0" borderId="0" xfId="6002" applyNumberFormat="1" applyFont="1" applyAlignment="1">
      <alignment horizontal="center"/>
    </xf>
    <xf numFmtId="0" fontId="65" fillId="0" borderId="70" xfId="6002" applyFont="1" applyBorder="1" applyAlignment="1">
      <alignment horizontal="center" vertical="center"/>
    </xf>
    <xf numFmtId="0" fontId="65" fillId="0" borderId="0" xfId="6002" applyFont="1" applyAlignment="1">
      <alignment horizontal="center" vertical="center"/>
    </xf>
    <xf numFmtId="0" fontId="65" fillId="0" borderId="67" xfId="6002" applyFont="1" applyBorder="1" applyAlignment="1">
      <alignment horizontal="left" vertical="center"/>
    </xf>
    <xf numFmtId="0" fontId="65" fillId="0" borderId="69" xfId="6002" applyFont="1" applyBorder="1" applyAlignment="1">
      <alignment horizontal="center" vertical="center"/>
    </xf>
    <xf numFmtId="2" fontId="65" fillId="0" borderId="69" xfId="6002" applyNumberFormat="1" applyFont="1" applyBorder="1" applyAlignment="1">
      <alignment horizontal="center" vertical="center"/>
    </xf>
    <xf numFmtId="0" fontId="65" fillId="0" borderId="68" xfId="6002" applyFont="1" applyBorder="1" applyAlignment="1">
      <alignment horizontal="center" vertical="center"/>
    </xf>
    <xf numFmtId="0" fontId="65" fillId="0" borderId="102" xfId="6002" applyFont="1" applyBorder="1" applyAlignment="1">
      <alignment horizontal="center" vertical="center"/>
    </xf>
    <xf numFmtId="0" fontId="65" fillId="0" borderId="134" xfId="6002" applyFont="1" applyBorder="1" applyAlignment="1">
      <alignment horizontal="center" vertical="center"/>
    </xf>
    <xf numFmtId="0" fontId="65" fillId="0" borderId="103" xfId="6002" applyFont="1" applyBorder="1" applyAlignment="1">
      <alignment horizontal="center" vertical="center"/>
    </xf>
    <xf numFmtId="0" fontId="65" fillId="0" borderId="67" xfId="6002" applyFont="1" applyBorder="1" applyAlignment="1">
      <alignment horizontal="center" vertical="center"/>
    </xf>
    <xf numFmtId="0" fontId="72" fillId="0" borderId="51" xfId="6002" applyFont="1" applyBorder="1"/>
    <xf numFmtId="0" fontId="72" fillId="0" borderId="3" xfId="6002" applyFont="1" applyBorder="1"/>
    <xf numFmtId="0" fontId="72" fillId="0" borderId="62" xfId="6002" applyFont="1" applyBorder="1"/>
    <xf numFmtId="200" fontId="32" fillId="0" borderId="86" xfId="2598" applyNumberFormat="1" applyFont="1" applyBorder="1" applyAlignment="1">
      <alignment horizontal="right" vertical="center" shrinkToFit="1"/>
    </xf>
    <xf numFmtId="0" fontId="12" fillId="0" borderId="0" xfId="3132"/>
    <xf numFmtId="0" fontId="32" fillId="0" borderId="23" xfId="3132" applyFont="1" applyBorder="1" applyAlignment="1">
      <alignment vertical="center"/>
    </xf>
    <xf numFmtId="0" fontId="32" fillId="0" borderId="24" xfId="3132" applyFont="1" applyBorder="1" applyAlignment="1">
      <alignment vertical="center"/>
    </xf>
    <xf numFmtId="0" fontId="32" fillId="0" borderId="0" xfId="3132" applyFont="1" applyAlignment="1">
      <alignment vertical="center"/>
    </xf>
    <xf numFmtId="180" fontId="32" fillId="0" borderId="26" xfId="3132" applyNumberFormat="1" applyFont="1" applyBorder="1" applyAlignment="1">
      <alignment vertical="center"/>
    </xf>
    <xf numFmtId="0" fontId="31" fillId="0" borderId="0" xfId="2637" applyFont="1" applyAlignment="1">
      <alignment vertical="center"/>
    </xf>
    <xf numFmtId="0" fontId="30" fillId="0" borderId="0" xfId="2637" applyFont="1" applyAlignment="1">
      <alignment horizontal="left" vertical="center"/>
    </xf>
    <xf numFmtId="0" fontId="6" fillId="0" borderId="63" xfId="3130" applyFont="1" applyBorder="1"/>
    <xf numFmtId="0" fontId="158" fillId="0" borderId="23" xfId="6312" applyFont="1" applyBorder="1" applyAlignment="1">
      <alignment vertical="center"/>
    </xf>
    <xf numFmtId="0" fontId="158" fillId="0" borderId="29" xfId="6312" applyFont="1" applyBorder="1" applyAlignment="1">
      <alignment vertical="center"/>
    </xf>
    <xf numFmtId="0" fontId="6" fillId="0" borderId="0" xfId="3130" applyFont="1"/>
    <xf numFmtId="0" fontId="158" fillId="0" borderId="51" xfId="6312" applyFont="1" applyBorder="1" applyAlignment="1">
      <alignment vertical="center"/>
    </xf>
    <xf numFmtId="0" fontId="158" fillId="0" borderId="3" xfId="6312" applyFont="1" applyBorder="1" applyAlignment="1">
      <alignment vertical="center"/>
    </xf>
    <xf numFmtId="0" fontId="158" fillId="0" borderId="3" xfId="3130" applyFont="1" applyBorder="1" applyAlignment="1">
      <alignment horizontal="center" vertical="center"/>
    </xf>
    <xf numFmtId="1" fontId="158" fillId="0" borderId="3" xfId="3130" applyNumberFormat="1" applyFont="1" applyBorder="1" applyAlignment="1">
      <alignment horizontal="center" vertical="center"/>
    </xf>
    <xf numFmtId="0" fontId="158" fillId="0" borderId="62" xfId="6312" applyFont="1" applyBorder="1" applyAlignment="1">
      <alignment vertical="center"/>
    </xf>
    <xf numFmtId="0" fontId="31" fillId="0" borderId="63" xfId="6312" applyFont="1" applyBorder="1" applyAlignment="1">
      <alignment horizontal="center"/>
    </xf>
    <xf numFmtId="0" fontId="31" fillId="0" borderId="23" xfId="6312" applyFont="1" applyBorder="1" applyAlignment="1">
      <alignment horizontal="center"/>
    </xf>
    <xf numFmtId="2" fontId="34" fillId="0" borderId="23" xfId="6312" applyNumberFormat="1" applyFont="1" applyBorder="1" applyAlignment="1">
      <alignment horizontal="right"/>
    </xf>
    <xf numFmtId="0" fontId="31" fillId="0" borderId="29" xfId="6312" applyFont="1" applyBorder="1" applyAlignment="1">
      <alignment horizontal="center"/>
    </xf>
    <xf numFmtId="0" fontId="31" fillId="0" borderId="1" xfId="6312" applyFont="1" applyBorder="1" applyAlignment="1">
      <alignment horizontal="center"/>
    </xf>
    <xf numFmtId="0" fontId="31" fillId="0" borderId="0" xfId="6312" applyFont="1" applyAlignment="1">
      <alignment horizontal="center"/>
    </xf>
    <xf numFmtId="2" fontId="34" fillId="0" borderId="0" xfId="6312" applyNumberFormat="1" applyFont="1" applyAlignment="1">
      <alignment horizontal="center"/>
    </xf>
    <xf numFmtId="2" fontId="34" fillId="0" borderId="0" xfId="6312" applyNumberFormat="1" applyFont="1" applyAlignment="1">
      <alignment horizontal="right"/>
    </xf>
    <xf numFmtId="0" fontId="31" fillId="0" borderId="31" xfId="6312" applyFont="1" applyBorder="1" applyAlignment="1">
      <alignment horizontal="center"/>
    </xf>
    <xf numFmtId="0" fontId="34" fillId="0" borderId="1" xfId="6312" applyFont="1" applyBorder="1" applyAlignment="1">
      <alignment horizontal="center"/>
    </xf>
    <xf numFmtId="0" fontId="34" fillId="0" borderId="0" xfId="6312" applyFont="1" applyAlignment="1">
      <alignment horizontal="center"/>
    </xf>
    <xf numFmtId="185" fontId="70" fillId="0" borderId="0" xfId="6312" applyNumberFormat="1" applyFont="1" applyAlignment="1">
      <alignment vertical="center"/>
    </xf>
    <xf numFmtId="0" fontId="34" fillId="0" borderId="0" xfId="6312" applyFont="1" applyAlignment="1">
      <alignment horizontal="right"/>
    </xf>
    <xf numFmtId="0" fontId="159" fillId="0" borderId="0" xfId="6312" applyFont="1" applyAlignment="1">
      <alignment horizontal="center"/>
    </xf>
    <xf numFmtId="0" fontId="34" fillId="0" borderId="0" xfId="3130" applyFont="1" applyAlignment="1">
      <alignment vertical="center"/>
    </xf>
    <xf numFmtId="185" fontId="160" fillId="0" borderId="0" xfId="6312" applyNumberFormat="1" applyFont="1" applyAlignment="1">
      <alignment horizontal="center"/>
    </xf>
    <xf numFmtId="0" fontId="34" fillId="0" borderId="31" xfId="6312" applyFont="1" applyBorder="1" applyAlignment="1">
      <alignment horizontal="center"/>
    </xf>
    <xf numFmtId="0" fontId="160" fillId="0" borderId="0" xfId="6312" applyFont="1" applyAlignment="1">
      <alignment horizontal="center"/>
    </xf>
    <xf numFmtId="20" fontId="34" fillId="0" borderId="0" xfId="6312" quotePrefix="1" applyNumberFormat="1" applyFont="1" applyAlignment="1">
      <alignment horizontal="center" vertical="center" textRotation="69"/>
    </xf>
    <xf numFmtId="0" fontId="34" fillId="0" borderId="0" xfId="6312" applyFont="1" applyAlignment="1">
      <alignment horizontal="center" vertical="center" textRotation="69"/>
    </xf>
    <xf numFmtId="0" fontId="70" fillId="0" borderId="0" xfId="3130" applyFont="1" applyAlignment="1">
      <alignment vertical="center"/>
    </xf>
    <xf numFmtId="1" fontId="34" fillId="0" borderId="0" xfId="6312" quotePrefix="1" applyNumberFormat="1" applyFont="1" applyAlignment="1">
      <alignment horizontal="right" vertical="top"/>
    </xf>
    <xf numFmtId="178" fontId="161" fillId="0" borderId="0" xfId="6312" quotePrefix="1" applyNumberFormat="1" applyFont="1" applyAlignment="1">
      <alignment horizontal="left" vertical="top"/>
    </xf>
    <xf numFmtId="271" fontId="34" fillId="0" borderId="0" xfId="2597" applyNumberFormat="1" applyFont="1" applyBorder="1" applyAlignment="1" applyProtection="1">
      <alignment horizontal="left" vertical="center" textRotation="68"/>
    </xf>
    <xf numFmtId="185" fontId="34" fillId="0" borderId="0" xfId="6312" applyNumberFormat="1" applyFont="1" applyAlignment="1">
      <alignment horizontal="center"/>
    </xf>
    <xf numFmtId="0" fontId="6" fillId="0" borderId="0" xfId="3130" applyFont="1" applyAlignment="1">
      <alignment horizontal="right" vertical="center"/>
    </xf>
    <xf numFmtId="0" fontId="34" fillId="0" borderId="0" xfId="6312" applyFont="1" applyAlignment="1">
      <alignment horizontal="left" vertical="center"/>
    </xf>
    <xf numFmtId="0" fontId="70" fillId="0" borderId="0" xfId="3130" applyFont="1"/>
    <xf numFmtId="2" fontId="70" fillId="0" borderId="0" xfId="6312" applyNumberFormat="1" applyFont="1" applyAlignment="1">
      <alignment horizontal="center" vertical="center"/>
    </xf>
    <xf numFmtId="0" fontId="34" fillId="0" borderId="0" xfId="6312" applyFont="1"/>
    <xf numFmtId="2" fontId="159" fillId="0" borderId="0" xfId="2597" applyNumberFormat="1" applyFont="1" applyBorder="1" applyAlignment="1">
      <alignment horizontal="center"/>
    </xf>
    <xf numFmtId="0" fontId="70" fillId="0" borderId="0" xfId="6312" applyFont="1" applyAlignment="1">
      <alignment horizontal="center" vertical="center"/>
    </xf>
    <xf numFmtId="185" fontId="34" fillId="0" borderId="0" xfId="6312" applyNumberFormat="1" applyFont="1" applyAlignment="1">
      <alignment horizontal="center" vertical="center"/>
    </xf>
    <xf numFmtId="2" fontId="34" fillId="0" borderId="0" xfId="6312" applyNumberFormat="1" applyFont="1" applyAlignment="1">
      <alignment horizontal="left"/>
    </xf>
    <xf numFmtId="2" fontId="70" fillId="0" borderId="0" xfId="6312" applyNumberFormat="1" applyFont="1" applyAlignment="1">
      <alignment vertical="center"/>
    </xf>
    <xf numFmtId="2" fontId="34" fillId="0" borderId="0" xfId="6312" applyNumberFormat="1" applyFont="1" applyAlignment="1">
      <alignment horizontal="left" vertical="center"/>
    </xf>
    <xf numFmtId="0" fontId="70" fillId="0" borderId="0" xfId="6312" applyFont="1" applyAlignment="1">
      <alignment horizontal="left" vertical="center"/>
    </xf>
    <xf numFmtId="0" fontId="70" fillId="0" borderId="1" xfId="6312" applyFont="1" applyBorder="1" applyAlignment="1">
      <alignment horizontal="center" vertical="center"/>
    </xf>
    <xf numFmtId="0" fontId="70" fillId="0" borderId="70" xfId="6312" applyFont="1" applyBorder="1" applyAlignment="1">
      <alignment horizontal="center" vertical="center"/>
    </xf>
    <xf numFmtId="0" fontId="70" fillId="0" borderId="70" xfId="6312" applyFont="1" applyBorder="1" applyAlignment="1">
      <alignment vertical="center"/>
    </xf>
    <xf numFmtId="0" fontId="70" fillId="0" borderId="69" xfId="6312" applyFont="1" applyBorder="1" applyAlignment="1">
      <alignment vertical="center"/>
    </xf>
    <xf numFmtId="0" fontId="70" fillId="0" borderId="31" xfId="6312" applyFont="1" applyBorder="1" applyAlignment="1">
      <alignment horizontal="center" vertical="center"/>
    </xf>
    <xf numFmtId="0" fontId="6" fillId="0" borderId="0" xfId="3130" applyFont="1" applyAlignment="1">
      <alignment horizontal="left" vertical="center"/>
    </xf>
    <xf numFmtId="2" fontId="70" fillId="0" borderId="69" xfId="6312" applyNumberFormat="1" applyFont="1" applyBorder="1" applyAlignment="1">
      <alignment horizontal="center" vertical="center"/>
    </xf>
    <xf numFmtId="0" fontId="70" fillId="0" borderId="69" xfId="6312" applyFont="1" applyBorder="1" applyAlignment="1">
      <alignment horizontal="center" vertical="center"/>
    </xf>
    <xf numFmtId="2" fontId="70" fillId="0" borderId="70" xfId="6312" applyNumberFormat="1" applyFont="1" applyBorder="1" applyAlignment="1">
      <alignment horizontal="center" vertical="center"/>
    </xf>
    <xf numFmtId="21" fontId="70" fillId="0" borderId="70" xfId="6312" applyNumberFormat="1" applyFont="1" applyBorder="1" applyAlignment="1">
      <alignment horizontal="center" vertical="center" shrinkToFit="1"/>
    </xf>
    <xf numFmtId="0" fontId="70" fillId="0" borderId="69" xfId="6312" quotePrefix="1" applyFont="1" applyBorder="1" applyAlignment="1">
      <alignment horizontal="center" vertical="center"/>
    </xf>
    <xf numFmtId="272" fontId="70" fillId="0" borderId="68" xfId="6312" applyNumberFormat="1" applyFont="1" applyBorder="1" applyAlignment="1">
      <alignment horizontal="center" vertical="center"/>
    </xf>
    <xf numFmtId="0" fontId="156" fillId="0" borderId="31" xfId="6312" applyFont="1" applyBorder="1" applyAlignment="1">
      <alignment horizontal="center" vertical="center"/>
    </xf>
    <xf numFmtId="0" fontId="70" fillId="0" borderId="69" xfId="6312" applyFont="1" applyBorder="1" applyAlignment="1">
      <alignment horizontal="right" vertical="center"/>
    </xf>
    <xf numFmtId="273" fontId="70" fillId="0" borderId="69" xfId="6312" applyNumberFormat="1" applyFont="1" applyBorder="1" applyAlignment="1">
      <alignment horizontal="center" vertical="center"/>
    </xf>
    <xf numFmtId="274" fontId="70" fillId="0" borderId="69" xfId="6312" applyNumberFormat="1" applyFont="1" applyBorder="1" applyAlignment="1">
      <alignment horizontal="center" vertical="center"/>
    </xf>
    <xf numFmtId="246" fontId="70" fillId="0" borderId="69" xfId="2597" applyNumberFormat="1" applyFont="1" applyBorder="1" applyAlignment="1">
      <alignment horizontal="center" vertical="center"/>
    </xf>
    <xf numFmtId="0" fontId="70" fillId="0" borderId="69" xfId="6312" applyFont="1" applyBorder="1" applyAlignment="1">
      <alignment horizontal="left" vertical="center"/>
    </xf>
    <xf numFmtId="0" fontId="70" fillId="0" borderId="70" xfId="6312" applyFont="1" applyBorder="1" applyAlignment="1">
      <alignment horizontal="center" vertical="center" wrapText="1"/>
    </xf>
    <xf numFmtId="0" fontId="70" fillId="0" borderId="70" xfId="6312" applyFont="1" applyBorder="1" applyAlignment="1">
      <alignment horizontal="center" vertical="center" shrinkToFit="1"/>
    </xf>
    <xf numFmtId="180" fontId="70" fillId="0" borderId="69" xfId="6312" applyNumberFormat="1" applyFont="1" applyBorder="1" applyAlignment="1">
      <alignment horizontal="center" vertical="center"/>
    </xf>
    <xf numFmtId="0" fontId="70" fillId="0" borderId="69" xfId="3130" applyFont="1" applyBorder="1" applyAlignment="1">
      <alignment horizontal="center" vertical="center"/>
    </xf>
    <xf numFmtId="2" fontId="6" fillId="0" borderId="79" xfId="3130" applyNumberFormat="1" applyFont="1" applyBorder="1" applyAlignment="1">
      <alignment horizontal="center" vertical="center"/>
    </xf>
    <xf numFmtId="2" fontId="94" fillId="0" borderId="79" xfId="3130" applyNumberFormat="1" applyFont="1" applyBorder="1" applyAlignment="1">
      <alignment horizontal="center" vertical="center"/>
    </xf>
    <xf numFmtId="2" fontId="94" fillId="0" borderId="86" xfId="3130" applyNumberFormat="1" applyFont="1" applyBorder="1" applyAlignment="1">
      <alignment horizontal="center" vertical="center"/>
    </xf>
    <xf numFmtId="2" fontId="94" fillId="0" borderId="80" xfId="3130" applyNumberFormat="1" applyFont="1" applyBorder="1" applyAlignment="1">
      <alignment horizontal="center" vertical="center"/>
    </xf>
    <xf numFmtId="178" fontId="70" fillId="0" borderId="69" xfId="6312" applyNumberFormat="1" applyFont="1" applyBorder="1" applyAlignment="1">
      <alignment horizontal="left" vertical="center"/>
    </xf>
    <xf numFmtId="0" fontId="70" fillId="0" borderId="69" xfId="6312" quotePrefix="1" applyFont="1" applyBorder="1" applyAlignment="1">
      <alignment horizontal="left" vertical="center"/>
    </xf>
    <xf numFmtId="0" fontId="70" fillId="0" borderId="69" xfId="3130" applyFont="1" applyBorder="1"/>
    <xf numFmtId="0" fontId="70" fillId="0" borderId="67" xfId="6312" applyFont="1" applyBorder="1" applyAlignment="1">
      <alignment horizontal="center" vertical="center"/>
    </xf>
    <xf numFmtId="0" fontId="70" fillId="0" borderId="68" xfId="6312" applyFont="1" applyBorder="1" applyAlignment="1">
      <alignment horizontal="center" vertical="center"/>
    </xf>
    <xf numFmtId="2" fontId="70" fillId="0" borderId="99" xfId="3130" applyNumberFormat="1" applyFont="1" applyBorder="1" applyAlignment="1">
      <alignment horizontal="center" vertical="center"/>
    </xf>
    <xf numFmtId="0" fontId="70" fillId="0" borderId="69" xfId="3130" applyFont="1" applyBorder="1" applyAlignment="1">
      <alignment vertical="center"/>
    </xf>
    <xf numFmtId="0" fontId="163" fillId="0" borderId="69" xfId="3130" applyFont="1" applyBorder="1" applyAlignment="1">
      <alignment horizontal="center" vertical="center"/>
    </xf>
    <xf numFmtId="0" fontId="70" fillId="0" borderId="70" xfId="3130" applyFont="1" applyBorder="1" applyAlignment="1">
      <alignment horizontal="center" vertical="center"/>
    </xf>
    <xf numFmtId="0" fontId="70" fillId="0" borderId="67" xfId="6312" quotePrefix="1" applyFont="1" applyBorder="1" applyAlignment="1">
      <alignment horizontal="right" vertical="center"/>
    </xf>
    <xf numFmtId="0" fontId="70" fillId="0" borderId="68" xfId="3130" applyFont="1" applyBorder="1"/>
    <xf numFmtId="2" fontId="70" fillId="0" borderId="75" xfId="3130" applyNumberFormat="1" applyFont="1" applyBorder="1" applyAlignment="1">
      <alignment vertical="center"/>
    </xf>
    <xf numFmtId="0" fontId="70" fillId="0" borderId="69" xfId="6312" quotePrefix="1" applyFont="1" applyBorder="1" applyAlignment="1">
      <alignment horizontal="right" vertical="center"/>
    </xf>
    <xf numFmtId="2" fontId="6" fillId="0" borderId="135" xfId="3130" applyNumberFormat="1" applyFont="1" applyBorder="1" applyAlignment="1">
      <alignment horizontal="center" vertical="center"/>
    </xf>
    <xf numFmtId="2" fontId="94" fillId="0" borderId="135" xfId="3130" applyNumberFormat="1" applyFont="1" applyBorder="1" applyAlignment="1">
      <alignment horizontal="center" vertical="center"/>
    </xf>
    <xf numFmtId="2" fontId="94" fillId="0" borderId="136" xfId="3130" applyNumberFormat="1" applyFont="1" applyBorder="1" applyAlignment="1">
      <alignment horizontal="center" vertical="center"/>
    </xf>
    <xf numFmtId="2" fontId="94" fillId="0" borderId="100" xfId="3130" applyNumberFormat="1" applyFont="1" applyBorder="1" applyAlignment="1">
      <alignment horizontal="center" vertical="center"/>
    </xf>
    <xf numFmtId="0" fontId="70" fillId="0" borderId="99" xfId="6312" applyFont="1" applyBorder="1" applyAlignment="1">
      <alignment horizontal="center" vertical="center"/>
    </xf>
    <xf numFmtId="0" fontId="70" fillId="0" borderId="137" xfId="6312" applyFont="1" applyBorder="1" applyAlignment="1">
      <alignment horizontal="center" vertical="center"/>
    </xf>
    <xf numFmtId="2" fontId="70" fillId="0" borderId="137" xfId="6312" applyNumberFormat="1" applyFont="1" applyBorder="1" applyAlignment="1">
      <alignment horizontal="center" vertical="center"/>
    </xf>
    <xf numFmtId="183" fontId="70" fillId="0" borderId="137" xfId="6312" applyNumberFormat="1" applyFont="1" applyBorder="1" applyAlignment="1">
      <alignment horizontal="right" vertical="center"/>
    </xf>
    <xf numFmtId="0" fontId="70" fillId="0" borderId="137" xfId="6312" applyFont="1" applyBorder="1" applyAlignment="1">
      <alignment horizontal="left" vertical="center"/>
    </xf>
    <xf numFmtId="1" fontId="70" fillId="0" borderId="137" xfId="6312" applyNumberFormat="1" applyFont="1" applyBorder="1" applyAlignment="1">
      <alignment horizontal="center" vertical="center"/>
    </xf>
    <xf numFmtId="0" fontId="70" fillId="0" borderId="102" xfId="6312" applyFont="1" applyBorder="1" applyAlignment="1">
      <alignment horizontal="center" vertical="center"/>
    </xf>
    <xf numFmtId="2" fontId="70" fillId="0" borderId="99" xfId="6312" applyNumberFormat="1" applyFont="1" applyBorder="1" applyAlignment="1">
      <alignment horizontal="center" vertical="center"/>
    </xf>
    <xf numFmtId="0" fontId="70" fillId="0" borderId="137" xfId="6312" applyFont="1" applyBorder="1" applyAlignment="1">
      <alignment vertical="center"/>
    </xf>
    <xf numFmtId="273" fontId="70" fillId="0" borderId="137" xfId="6312" applyNumberFormat="1" applyFont="1" applyBorder="1" applyAlignment="1">
      <alignment horizontal="center" vertical="center"/>
    </xf>
    <xf numFmtId="274" fontId="70" fillId="0" borderId="137" xfId="6312" applyNumberFormat="1" applyFont="1" applyBorder="1" applyAlignment="1">
      <alignment horizontal="center" vertical="center"/>
    </xf>
    <xf numFmtId="0" fontId="70" fillId="0" borderId="137" xfId="6312" applyFont="1" applyBorder="1" applyAlignment="1">
      <alignment horizontal="center" vertical="center" shrinkToFit="1"/>
    </xf>
    <xf numFmtId="0" fontId="70" fillId="0" borderId="75" xfId="6312" applyFont="1" applyBorder="1" applyAlignment="1">
      <alignment horizontal="center" vertical="center"/>
    </xf>
    <xf numFmtId="0" fontId="70" fillId="0" borderId="85" xfId="6312" applyFont="1" applyBorder="1" applyAlignment="1">
      <alignment horizontal="center" vertical="center"/>
    </xf>
    <xf numFmtId="195" fontId="70" fillId="0" borderId="85" xfId="6312" applyNumberFormat="1" applyFont="1" applyBorder="1" applyAlignment="1">
      <alignment horizontal="center" vertical="center" shrinkToFit="1"/>
    </xf>
    <xf numFmtId="183" fontId="70" fillId="0" borderId="85" xfId="6312" applyNumberFormat="1" applyFont="1" applyBorder="1" applyAlignment="1">
      <alignment horizontal="right" vertical="center"/>
    </xf>
    <xf numFmtId="0" fontId="70" fillId="0" borderId="85" xfId="6312" applyFont="1" applyBorder="1" applyAlignment="1">
      <alignment horizontal="left" vertical="center"/>
    </xf>
    <xf numFmtId="1" fontId="70" fillId="0" borderId="85" xfId="6312" applyNumberFormat="1" applyFont="1" applyBorder="1" applyAlignment="1">
      <alignment horizontal="center" vertical="center"/>
    </xf>
    <xf numFmtId="2" fontId="70" fillId="0" borderId="85" xfId="6312" applyNumberFormat="1" applyFont="1" applyBorder="1" applyAlignment="1">
      <alignment horizontal="center" vertical="center"/>
    </xf>
    <xf numFmtId="2" fontId="70" fillId="0" borderId="75" xfId="6312" applyNumberFormat="1" applyFont="1" applyBorder="1" applyAlignment="1">
      <alignment horizontal="center" vertical="center"/>
    </xf>
    <xf numFmtId="0" fontId="70" fillId="0" borderId="85" xfId="6312" applyFont="1" applyBorder="1" applyAlignment="1">
      <alignment vertical="center"/>
    </xf>
    <xf numFmtId="0" fontId="70" fillId="0" borderId="85" xfId="3130" applyFont="1" applyBorder="1" applyAlignment="1">
      <alignment horizontal="center" vertical="center"/>
    </xf>
    <xf numFmtId="0" fontId="70" fillId="0" borderId="85" xfId="3130" applyFont="1" applyBorder="1"/>
    <xf numFmtId="0" fontId="70" fillId="0" borderId="85" xfId="6312" applyFont="1" applyBorder="1" applyAlignment="1">
      <alignment horizontal="center" vertical="center" shrinkToFit="1"/>
    </xf>
    <xf numFmtId="0" fontId="70" fillId="0" borderId="70" xfId="3130" applyFont="1" applyBorder="1"/>
    <xf numFmtId="0" fontId="70" fillId="0" borderId="69" xfId="6312" applyFont="1" applyBorder="1" applyAlignment="1">
      <alignment horizontal="center" vertical="center" shrinkToFit="1"/>
    </xf>
    <xf numFmtId="2" fontId="70" fillId="0" borderId="69" xfId="6312" quotePrefix="1" applyNumberFormat="1" applyFont="1" applyBorder="1" applyAlignment="1">
      <alignment horizontal="center" vertical="center"/>
    </xf>
    <xf numFmtId="1" fontId="70" fillId="0" borderId="69" xfId="6312" applyNumberFormat="1" applyFont="1" applyBorder="1" applyAlignment="1">
      <alignment horizontal="center" vertical="center"/>
    </xf>
    <xf numFmtId="0" fontId="31" fillId="0" borderId="51" xfId="6312" applyFont="1" applyBorder="1" applyAlignment="1">
      <alignment horizontal="center"/>
    </xf>
    <xf numFmtId="0" fontId="31" fillId="0" borderId="3" xfId="6312" applyFont="1" applyBorder="1" applyAlignment="1">
      <alignment horizontal="center"/>
    </xf>
    <xf numFmtId="0" fontId="31" fillId="0" borderId="62" xfId="6312" applyFont="1" applyBorder="1" applyAlignment="1">
      <alignment horizontal="center"/>
    </xf>
    <xf numFmtId="0" fontId="73" fillId="0" borderId="16" xfId="9244" applyFont="1" applyBorder="1"/>
    <xf numFmtId="0" fontId="73" fillId="0" borderId="0" xfId="9244" applyFont="1"/>
    <xf numFmtId="0" fontId="73" fillId="0" borderId="71" xfId="9244" applyFont="1" applyBorder="1"/>
    <xf numFmtId="0" fontId="73" fillId="0" borderId="72" xfId="9244" applyFont="1" applyBorder="1"/>
    <xf numFmtId="0" fontId="73" fillId="0" borderId="73" xfId="9244" applyFont="1" applyBorder="1"/>
    <xf numFmtId="0" fontId="73" fillId="0" borderId="25" xfId="9244" applyFont="1" applyBorder="1"/>
    <xf numFmtId="0" fontId="63" fillId="0" borderId="0" xfId="9244" applyFont="1"/>
    <xf numFmtId="0" fontId="165" fillId="0" borderId="0" xfId="9244" applyFont="1"/>
    <xf numFmtId="0" fontId="73" fillId="0" borderId="26" xfId="9244" applyFont="1" applyBorder="1"/>
    <xf numFmtId="0" fontId="73" fillId="0" borderId="0" xfId="9244" applyFont="1" applyAlignment="1">
      <alignment horizontal="right"/>
    </xf>
    <xf numFmtId="0" fontId="73" fillId="0" borderId="0" xfId="9244" applyFont="1" applyAlignment="1">
      <alignment horizontal="center"/>
    </xf>
    <xf numFmtId="0" fontId="73" fillId="0" borderId="0" xfId="9244" applyFont="1" applyAlignment="1">
      <alignment horizontal="left"/>
    </xf>
    <xf numFmtId="0" fontId="4" fillId="0" borderId="0" xfId="9233">
      <alignment vertical="center"/>
    </xf>
    <xf numFmtId="0" fontId="166" fillId="0" borderId="0" xfId="9244" applyFont="1"/>
    <xf numFmtId="0" fontId="167" fillId="0" borderId="0" xfId="9244" applyFont="1"/>
    <xf numFmtId="0" fontId="65" fillId="0" borderId="0" xfId="9244" applyFont="1" applyAlignment="1">
      <alignment horizontal="right"/>
    </xf>
    <xf numFmtId="0" fontId="65" fillId="0" borderId="0" xfId="9244" applyFont="1"/>
    <xf numFmtId="279" fontId="73" fillId="0" borderId="0" xfId="9244" applyNumberFormat="1" applyFont="1"/>
    <xf numFmtId="279" fontId="73" fillId="0" borderId="26" xfId="9244" applyNumberFormat="1" applyFont="1" applyBorder="1"/>
    <xf numFmtId="0" fontId="166" fillId="0" borderId="0" xfId="9244" applyFont="1" applyAlignment="1">
      <alignment horizontal="left"/>
    </xf>
    <xf numFmtId="0" fontId="75" fillId="0" borderId="0" xfId="9244" applyFont="1"/>
    <xf numFmtId="185" fontId="73" fillId="0" borderId="0" xfId="9244" applyNumberFormat="1" applyFont="1"/>
    <xf numFmtId="0" fontId="73" fillId="0" borderId="0" xfId="9244" applyFont="1" applyAlignment="1">
      <alignment horizontal="distributed" vertical="center" justifyLastLine="1"/>
    </xf>
    <xf numFmtId="0" fontId="73" fillId="0" borderId="0" xfId="9244" applyFont="1" applyAlignment="1">
      <alignment vertical="center"/>
    </xf>
    <xf numFmtId="185" fontId="73" fillId="0" borderId="0" xfId="9244" applyNumberFormat="1" applyFont="1" applyAlignment="1">
      <alignment vertical="center"/>
    </xf>
    <xf numFmtId="185" fontId="73" fillId="0" borderId="26" xfId="9244" applyNumberFormat="1" applyFont="1" applyBorder="1" applyAlignment="1">
      <alignment vertical="center"/>
    </xf>
    <xf numFmtId="0" fontId="73" fillId="0" borderId="32" xfId="9244" applyFont="1" applyBorder="1"/>
    <xf numFmtId="0" fontId="73" fillId="0" borderId="35" xfId="9244" applyFont="1" applyBorder="1"/>
    <xf numFmtId="0" fontId="73" fillId="0" borderId="15" xfId="9244" applyFont="1" applyBorder="1" applyAlignment="1">
      <alignment horizontal="center" vertical="center"/>
    </xf>
    <xf numFmtId="0" fontId="73" fillId="0" borderId="88" xfId="9244" applyFont="1" applyBorder="1" applyAlignment="1">
      <alignment horizontal="center" vertical="center"/>
    </xf>
    <xf numFmtId="0" fontId="73" fillId="0" borderId="136" xfId="9244" applyFont="1" applyBorder="1" applyAlignment="1">
      <alignment horizontal="center" vertical="center"/>
    </xf>
    <xf numFmtId="0" fontId="73" fillId="0" borderId="0" xfId="9244" applyFont="1" applyAlignment="1">
      <alignment horizontal="center" vertical="center"/>
    </xf>
    <xf numFmtId="0" fontId="169" fillId="0" borderId="0" xfId="9244" applyFont="1" applyAlignment="1">
      <alignment horizontal="center"/>
    </xf>
    <xf numFmtId="0" fontId="83" fillId="0" borderId="0" xfId="3132" applyFont="1" applyAlignment="1">
      <alignment horizontal="left" vertical="center"/>
    </xf>
    <xf numFmtId="0" fontId="25" fillId="0" borderId="0" xfId="3132" applyFont="1" applyAlignment="1">
      <alignment horizontal="center" vertical="center"/>
    </xf>
    <xf numFmtId="0" fontId="25" fillId="0" borderId="0" xfId="3132" applyFont="1" applyAlignment="1">
      <alignment vertical="center"/>
    </xf>
    <xf numFmtId="0" fontId="63" fillId="0" borderId="40" xfId="3132" applyFont="1" applyBorder="1" applyAlignment="1">
      <alignment horizontal="center" vertical="center"/>
    </xf>
    <xf numFmtId="0" fontId="63" fillId="0" borderId="41" xfId="3132" applyFont="1" applyBorder="1" applyAlignment="1">
      <alignment horizontal="center" vertical="center"/>
    </xf>
    <xf numFmtId="0" fontId="63" fillId="0" borderId="0" xfId="3132" applyFont="1" applyAlignment="1">
      <alignment vertical="center"/>
    </xf>
    <xf numFmtId="0" fontId="63" fillId="0" borderId="44" xfId="3132" applyFont="1" applyBorder="1" applyAlignment="1">
      <alignment horizontal="center" vertical="center"/>
    </xf>
    <xf numFmtId="0" fontId="63" fillId="0" borderId="20" xfId="3132" applyFont="1" applyBorder="1" applyAlignment="1">
      <alignment horizontal="center" vertical="center"/>
    </xf>
    <xf numFmtId="0" fontId="63" fillId="0" borderId="63" xfId="3132" applyFont="1" applyBorder="1" applyAlignment="1">
      <alignment vertical="center"/>
    </xf>
    <xf numFmtId="0" fontId="63" fillId="0" borderId="23" xfId="3132" applyFont="1" applyBorder="1" applyAlignment="1">
      <alignment vertical="center"/>
    </xf>
    <xf numFmtId="0" fontId="63" fillId="0" borderId="23" xfId="3132" applyFont="1" applyBorder="1" applyAlignment="1">
      <alignment horizontal="center" vertical="center"/>
    </xf>
    <xf numFmtId="0" fontId="63" fillId="0" borderId="24" xfId="3132" applyFont="1" applyBorder="1" applyAlignment="1">
      <alignment vertical="center"/>
    </xf>
    <xf numFmtId="0" fontId="25" fillId="0" borderId="45" xfId="3132" applyFont="1" applyBorder="1" applyAlignment="1">
      <alignment horizontal="center" vertical="center"/>
    </xf>
    <xf numFmtId="0" fontId="25" fillId="0" borderId="30" xfId="3132" applyFont="1" applyBorder="1" applyAlignment="1">
      <alignment horizontal="center" vertical="center"/>
    </xf>
    <xf numFmtId="0" fontId="25" fillId="0" borderId="1" xfId="3132" applyFont="1" applyBorder="1" applyAlignment="1">
      <alignment vertical="center"/>
    </xf>
    <xf numFmtId="0" fontId="64" fillId="0" borderId="0" xfId="3132" applyFont="1" applyAlignment="1">
      <alignment horizontal="center" vertical="center"/>
    </xf>
    <xf numFmtId="0" fontId="78" fillId="0" borderId="0" xfId="3132" applyFont="1" applyAlignment="1">
      <alignment horizontal="center" vertical="center"/>
    </xf>
    <xf numFmtId="0" fontId="25" fillId="0" borderId="26" xfId="3132" applyFont="1" applyBorder="1" applyAlignment="1">
      <alignment horizontal="center" vertical="center"/>
    </xf>
    <xf numFmtId="0" fontId="84" fillId="0" borderId="30" xfId="3132" applyFont="1" applyBorder="1" applyAlignment="1">
      <alignment horizontal="center" vertical="center"/>
    </xf>
    <xf numFmtId="0" fontId="65" fillId="0" borderId="0" xfId="3132" applyFont="1" applyAlignment="1">
      <alignment horizontal="center" vertical="center"/>
    </xf>
    <xf numFmtId="0" fontId="73" fillId="0" borderId="0" xfId="3132" applyFont="1" applyAlignment="1">
      <alignment horizontal="center" vertical="center"/>
    </xf>
    <xf numFmtId="0" fontId="85" fillId="0" borderId="26" xfId="3132" applyFont="1" applyBorder="1" applyAlignment="1">
      <alignment horizontal="center" vertical="center"/>
    </xf>
    <xf numFmtId="47" fontId="65" fillId="0" borderId="0" xfId="3132" applyNumberFormat="1" applyFont="1" applyAlignment="1">
      <alignment horizontal="center" vertical="center"/>
    </xf>
    <xf numFmtId="0" fontId="65" fillId="0" borderId="0" xfId="3132" applyFont="1" applyAlignment="1">
      <alignment horizontal="center" vertical="center" textRotation="90"/>
    </xf>
    <xf numFmtId="176" fontId="65" fillId="0" borderId="0" xfId="9202" applyFont="1" applyBorder="1" applyAlignment="1">
      <alignment horizontal="center" vertical="center"/>
    </xf>
    <xf numFmtId="176" fontId="77" fillId="0" borderId="0" xfId="9202" applyFont="1" applyBorder="1" applyAlignment="1">
      <alignment horizontal="right" vertical="center"/>
    </xf>
    <xf numFmtId="176" fontId="77" fillId="0" borderId="0" xfId="9202" applyFont="1" applyBorder="1" applyAlignment="1">
      <alignment horizontal="center" vertical="center"/>
    </xf>
    <xf numFmtId="0" fontId="77" fillId="0" borderId="0" xfId="3132" applyFont="1" applyAlignment="1">
      <alignment horizontal="center" vertical="center"/>
    </xf>
    <xf numFmtId="0" fontId="25" fillId="0" borderId="64" xfId="3132" applyFont="1" applyBorder="1" applyAlignment="1">
      <alignment horizontal="center" vertical="center"/>
    </xf>
    <xf numFmtId="0" fontId="25" fillId="0" borderId="50" xfId="3132" applyFont="1" applyBorder="1" applyAlignment="1">
      <alignment horizontal="center" vertical="center"/>
    </xf>
    <xf numFmtId="0" fontId="25" fillId="0" borderId="51" xfId="3132" applyFont="1" applyBorder="1" applyAlignment="1">
      <alignment vertical="center"/>
    </xf>
    <xf numFmtId="198" fontId="65" fillId="0" borderId="3" xfId="3132" applyNumberFormat="1" applyFont="1" applyBorder="1" applyAlignment="1">
      <alignment horizontal="center" vertical="center"/>
    </xf>
    <xf numFmtId="0" fontId="65" fillId="0" borderId="3" xfId="3132" applyFont="1" applyBorder="1" applyAlignment="1">
      <alignment horizontal="center" vertical="center"/>
    </xf>
    <xf numFmtId="0" fontId="25" fillId="0" borderId="3" xfId="3132" applyFont="1" applyBorder="1" applyAlignment="1">
      <alignment horizontal="center" vertical="center"/>
    </xf>
    <xf numFmtId="0" fontId="25" fillId="0" borderId="28" xfId="3132" applyFont="1" applyBorder="1" applyAlignment="1">
      <alignment horizontal="center" vertical="center"/>
    </xf>
    <xf numFmtId="0" fontId="65" fillId="0" borderId="50" xfId="3132" applyFont="1" applyBorder="1" applyAlignment="1">
      <alignment horizontal="center" vertical="center"/>
    </xf>
    <xf numFmtId="0" fontId="65" fillId="0" borderId="51" xfId="3132" quotePrefix="1" applyFont="1" applyBorder="1" applyAlignment="1">
      <alignment horizontal="right" vertical="center"/>
    </xf>
    <xf numFmtId="280" fontId="65" fillId="0" borderId="3" xfId="3132" applyNumberFormat="1" applyFont="1" applyBorder="1" applyAlignment="1">
      <alignment horizontal="center" vertical="center"/>
    </xf>
    <xf numFmtId="184" fontId="65" fillId="0" borderId="3" xfId="3132" applyNumberFormat="1" applyFont="1" applyBorder="1" applyAlignment="1">
      <alignment horizontal="center" vertical="center"/>
    </xf>
    <xf numFmtId="0" fontId="65" fillId="0" borderId="3" xfId="3132" quotePrefix="1" applyFont="1" applyBorder="1" applyAlignment="1">
      <alignment horizontal="center" vertical="center"/>
    </xf>
    <xf numFmtId="0" fontId="73" fillId="0" borderId="14" xfId="3132" applyFont="1" applyBorder="1" applyAlignment="1">
      <alignment vertical="center"/>
    </xf>
    <xf numFmtId="178" fontId="73" fillId="0" borderId="14" xfId="3132" applyNumberFormat="1" applyFont="1" applyBorder="1" applyAlignment="1">
      <alignment horizontal="center" vertical="center"/>
    </xf>
    <xf numFmtId="0" fontId="73" fillId="0" borderId="14" xfId="3132" applyFont="1" applyBorder="1" applyAlignment="1">
      <alignment horizontal="center" vertical="center"/>
    </xf>
    <xf numFmtId="180" fontId="65" fillId="0" borderId="3" xfId="3132" applyNumberFormat="1" applyFont="1" applyBorder="1" applyAlignment="1">
      <alignment horizontal="center" vertical="center"/>
    </xf>
    <xf numFmtId="0" fontId="65" fillId="0" borderId="51" xfId="3132" applyFont="1" applyBorder="1" applyAlignment="1">
      <alignment horizontal="right" vertical="center"/>
    </xf>
    <xf numFmtId="185" fontId="65" fillId="0" borderId="3" xfId="3132" applyNumberFormat="1" applyFont="1" applyBorder="1" applyAlignment="1">
      <alignment horizontal="center" vertical="center"/>
    </xf>
    <xf numFmtId="196" fontId="73" fillId="0" borderId="14" xfId="3132" applyNumberFormat="1" applyFont="1" applyBorder="1" applyAlignment="1">
      <alignment horizontal="center" vertical="center"/>
    </xf>
    <xf numFmtId="0" fontId="65" fillId="0" borderId="51" xfId="3132" applyFont="1" applyBorder="1" applyAlignment="1">
      <alignment vertical="center"/>
    </xf>
    <xf numFmtId="180" fontId="72" fillId="0" borderId="3" xfId="3132" applyNumberFormat="1" applyFont="1" applyBorder="1" applyAlignment="1">
      <alignment horizontal="center" vertical="center"/>
    </xf>
    <xf numFmtId="0" fontId="73" fillId="0" borderId="64" xfId="3132" applyFont="1" applyBorder="1" applyAlignment="1">
      <alignment horizontal="center" vertical="center"/>
    </xf>
    <xf numFmtId="0" fontId="65" fillId="0" borderId="3" xfId="3132" applyFont="1" applyBorder="1" applyAlignment="1">
      <alignment horizontal="left" vertical="center"/>
    </xf>
    <xf numFmtId="0" fontId="73" fillId="0" borderId="52" xfId="3132" applyFont="1" applyBorder="1" applyAlignment="1">
      <alignment vertical="center"/>
    </xf>
    <xf numFmtId="0" fontId="65" fillId="0" borderId="34" xfId="3132" applyFont="1" applyBorder="1" applyAlignment="1">
      <alignment horizontal="center" vertical="center"/>
    </xf>
    <xf numFmtId="0" fontId="65" fillId="0" borderId="53" xfId="3132" applyFont="1" applyBorder="1" applyAlignment="1">
      <alignment vertical="center"/>
    </xf>
    <xf numFmtId="0" fontId="65" fillId="0" borderId="16" xfId="3132" applyFont="1" applyBorder="1" applyAlignment="1">
      <alignment horizontal="center" vertical="center"/>
    </xf>
    <xf numFmtId="180" fontId="65" fillId="0" borderId="16" xfId="3132" applyNumberFormat="1" applyFont="1" applyBorder="1" applyAlignment="1">
      <alignment horizontal="center" vertical="center"/>
    </xf>
    <xf numFmtId="185" fontId="65" fillId="0" borderId="16" xfId="3132" applyNumberFormat="1" applyFont="1" applyBorder="1" applyAlignment="1">
      <alignment horizontal="center" vertical="center"/>
    </xf>
    <xf numFmtId="0" fontId="25" fillId="0" borderId="16" xfId="3132" applyFont="1" applyBorder="1" applyAlignment="1">
      <alignment horizontal="center" vertical="center"/>
    </xf>
    <xf numFmtId="0" fontId="25" fillId="0" borderId="35" xfId="3132" applyFont="1" applyBorder="1" applyAlignment="1">
      <alignment horizontal="center" vertical="center"/>
    </xf>
    <xf numFmtId="0" fontId="12" fillId="0" borderId="25" xfId="2636" applyBorder="1"/>
    <xf numFmtId="0" fontId="29" fillId="0" borderId="26" xfId="2636" quotePrefix="1" applyFont="1" applyBorder="1" applyAlignment="1">
      <alignment horizontal="center" vertical="center"/>
    </xf>
    <xf numFmtId="0" fontId="55" fillId="0" borderId="0" xfId="2636" applyFont="1"/>
    <xf numFmtId="185" fontId="171" fillId="0" borderId="0" xfId="2636" applyNumberFormat="1" applyFont="1"/>
    <xf numFmtId="0" fontId="172" fillId="0" borderId="0" xfId="2636" applyFont="1"/>
    <xf numFmtId="185" fontId="55" fillId="0" borderId="0" xfId="2636" applyNumberFormat="1" applyFont="1"/>
    <xf numFmtId="0" fontId="12" fillId="17" borderId="0" xfId="2636" applyFill="1"/>
    <xf numFmtId="0" fontId="30" fillId="17" borderId="0" xfId="2636" applyFont="1" applyFill="1" applyAlignment="1">
      <alignment horizontal="center" vertical="center"/>
    </xf>
    <xf numFmtId="0" fontId="31" fillId="17" borderId="0" xfId="2636" applyFont="1" applyFill="1" applyAlignment="1">
      <alignment horizontal="center" vertical="center"/>
    </xf>
    <xf numFmtId="183" fontId="171" fillId="0" borderId="0" xfId="2636" applyNumberFormat="1" applyFont="1"/>
    <xf numFmtId="0" fontId="12" fillId="0" borderId="3" xfId="2636" applyBorder="1"/>
    <xf numFmtId="0" fontId="30" fillId="0" borderId="28" xfId="2636" applyFont="1" applyBorder="1" applyAlignment="1">
      <alignment horizontal="center" vertical="center"/>
    </xf>
    <xf numFmtId="49" fontId="32" fillId="0" borderId="115" xfId="2636" applyNumberFormat="1" applyFont="1" applyBorder="1" applyAlignment="1">
      <alignment horizontal="right" vertical="center"/>
    </xf>
    <xf numFmtId="0" fontId="32" fillId="0" borderId="77" xfId="2636" applyFont="1" applyBorder="1" applyAlignment="1">
      <alignment vertical="center"/>
    </xf>
    <xf numFmtId="0" fontId="32" fillId="0" borderId="89" xfId="2636" applyFont="1" applyBorder="1" applyAlignment="1">
      <alignment horizontal="left" vertical="center"/>
    </xf>
    <xf numFmtId="0" fontId="104" fillId="0" borderId="77" xfId="2636" applyFont="1" applyBorder="1" applyAlignment="1">
      <alignment horizontal="right" vertical="center"/>
    </xf>
    <xf numFmtId="0" fontId="104" fillId="0" borderId="77" xfId="2636" applyFont="1" applyBorder="1" applyAlignment="1">
      <alignment horizontal="center" vertical="center"/>
    </xf>
    <xf numFmtId="185" fontId="31" fillId="0" borderId="77" xfId="2636" applyNumberFormat="1" applyFont="1" applyBorder="1" applyAlignment="1">
      <alignment horizontal="center" vertical="center"/>
    </xf>
    <xf numFmtId="0" fontId="31" fillId="0" borderId="77" xfId="2636" applyFont="1" applyBorder="1" applyAlignment="1">
      <alignment horizontal="center" vertical="center"/>
    </xf>
    <xf numFmtId="0" fontId="31" fillId="0" borderId="77" xfId="2636" applyFont="1" applyBorder="1" applyAlignment="1">
      <alignment vertical="center"/>
    </xf>
    <xf numFmtId="0" fontId="31" fillId="0" borderId="89" xfId="2636" applyFont="1" applyBorder="1" applyAlignment="1">
      <alignment vertical="center"/>
    </xf>
    <xf numFmtId="0" fontId="31" fillId="0" borderId="88" xfId="2636" applyFont="1" applyBorder="1" applyAlignment="1">
      <alignment horizontal="center" vertical="center"/>
    </xf>
    <xf numFmtId="185" fontId="32" fillId="0" borderId="116" xfId="2636" applyNumberFormat="1" applyFont="1" applyBorder="1" applyAlignment="1">
      <alignment vertical="center"/>
    </xf>
    <xf numFmtId="49" fontId="32" fillId="0" borderId="117" xfId="2636" applyNumberFormat="1" applyFont="1" applyBorder="1" applyAlignment="1">
      <alignment horizontal="right" vertical="center"/>
    </xf>
    <xf numFmtId="0" fontId="32" fillId="0" borderId="69" xfId="2636" applyFont="1" applyBorder="1" applyAlignment="1">
      <alignment vertical="center"/>
    </xf>
    <xf numFmtId="0" fontId="32" fillId="0" borderId="80" xfId="2636" applyFont="1" applyBorder="1" applyAlignment="1">
      <alignment horizontal="left" vertical="center"/>
    </xf>
    <xf numFmtId="0" fontId="31" fillId="0" borderId="69" xfId="2636" applyFont="1" applyBorder="1" applyAlignment="1">
      <alignment vertical="center"/>
    </xf>
    <xf numFmtId="49" fontId="104" fillId="0" borderId="69" xfId="2636" applyNumberFormat="1" applyFont="1" applyBorder="1" applyAlignment="1">
      <alignment horizontal="center" vertical="center"/>
    </xf>
    <xf numFmtId="281" fontId="104" fillId="0" borderId="69" xfId="2636" applyNumberFormat="1" applyFont="1" applyBorder="1" applyAlignment="1">
      <alignment horizontal="center" vertical="center"/>
    </xf>
    <xf numFmtId="281" fontId="31" fillId="0" borderId="69" xfId="2636" applyNumberFormat="1" applyFont="1" applyBorder="1" applyAlignment="1">
      <alignment horizontal="center" vertical="center"/>
    </xf>
    <xf numFmtId="0" fontId="104" fillId="0" borderId="69" xfId="2636" applyFont="1" applyBorder="1" applyAlignment="1">
      <alignment horizontal="center" vertical="center"/>
    </xf>
    <xf numFmtId="185" fontId="31" fillId="0" borderId="69" xfId="2636" applyNumberFormat="1" applyFont="1" applyBorder="1" applyAlignment="1">
      <alignment horizontal="center" vertical="center"/>
    </xf>
    <xf numFmtId="0" fontId="31" fillId="0" borderId="69" xfId="2636" applyFont="1" applyBorder="1" applyAlignment="1">
      <alignment horizontal="center" vertical="center"/>
    </xf>
    <xf numFmtId="0" fontId="31" fillId="0" borderId="80" xfId="2636" applyFont="1" applyBorder="1" applyAlignment="1">
      <alignment vertical="center"/>
    </xf>
    <xf numFmtId="0" fontId="31" fillId="0" borderId="86" xfId="2636" applyFont="1" applyBorder="1" applyAlignment="1">
      <alignment horizontal="center" vertical="center"/>
    </xf>
    <xf numFmtId="185" fontId="32" fillId="0" borderId="118" xfId="2636" applyNumberFormat="1" applyFont="1" applyBorder="1" applyAlignment="1">
      <alignment vertical="center"/>
    </xf>
    <xf numFmtId="0" fontId="12" fillId="0" borderId="69" xfId="2636" applyBorder="1"/>
    <xf numFmtId="181" fontId="31" fillId="0" borderId="69" xfId="2636" applyNumberFormat="1" applyFont="1" applyBorder="1" applyAlignment="1">
      <alignment horizontal="left" vertical="center"/>
    </xf>
    <xf numFmtId="181" fontId="31" fillId="0" borderId="80" xfId="2636" applyNumberFormat="1" applyFont="1" applyBorder="1" applyAlignment="1">
      <alignment horizontal="left" vertical="center"/>
    </xf>
    <xf numFmtId="49" fontId="32" fillId="0" borderId="139" xfId="2636" applyNumberFormat="1" applyFont="1" applyBorder="1" applyAlignment="1">
      <alignment horizontal="right" vertical="center"/>
    </xf>
    <xf numFmtId="0" fontId="32" fillId="0" borderId="137" xfId="2636" applyFont="1" applyBorder="1" applyAlignment="1">
      <alignment vertical="center"/>
    </xf>
    <xf numFmtId="0" fontId="32" fillId="0" borderId="140" xfId="2636" applyFont="1" applyBorder="1" applyAlignment="1">
      <alignment horizontal="left" vertical="center"/>
    </xf>
    <xf numFmtId="0" fontId="104" fillId="0" borderId="137" xfId="2636" applyFont="1" applyBorder="1" applyAlignment="1">
      <alignment horizontal="right" vertical="center"/>
    </xf>
    <xf numFmtId="185" fontId="31" fillId="0" borderId="137" xfId="2636" applyNumberFormat="1" applyFont="1" applyBorder="1" applyAlignment="1">
      <alignment vertical="center"/>
    </xf>
    <xf numFmtId="185" fontId="104" fillId="0" borderId="137" xfId="2636" quotePrefix="1" applyNumberFormat="1" applyFont="1" applyBorder="1" applyAlignment="1">
      <alignment horizontal="center" vertical="center"/>
    </xf>
    <xf numFmtId="185" fontId="31" fillId="0" borderId="137" xfId="2636" applyNumberFormat="1" applyFont="1" applyBorder="1" applyAlignment="1">
      <alignment horizontal="center" vertical="center"/>
    </xf>
    <xf numFmtId="185" fontId="31" fillId="0" borderId="137" xfId="2636" applyNumberFormat="1" applyFont="1" applyBorder="1" applyAlignment="1">
      <alignment horizontal="right" vertical="center"/>
    </xf>
    <xf numFmtId="185" fontId="104" fillId="0" borderId="137" xfId="2636" applyNumberFormat="1" applyFont="1" applyBorder="1" applyAlignment="1">
      <alignment horizontal="center" vertical="center"/>
    </xf>
    <xf numFmtId="0" fontId="104" fillId="0" borderId="140" xfId="2636" applyFont="1" applyBorder="1" applyAlignment="1">
      <alignment vertical="center"/>
    </xf>
    <xf numFmtId="0" fontId="31" fillId="0" borderId="141" xfId="2636" applyFont="1" applyBorder="1" applyAlignment="1">
      <alignment horizontal="center" vertical="center"/>
    </xf>
    <xf numFmtId="185" fontId="32" fillId="0" borderId="142" xfId="2636" applyNumberFormat="1" applyFont="1" applyBorder="1" applyAlignment="1">
      <alignment vertical="center"/>
    </xf>
    <xf numFmtId="49" fontId="32" fillId="0" borderId="143" xfId="2636" applyNumberFormat="1" applyFont="1" applyBorder="1" applyAlignment="1">
      <alignment horizontal="right" vertical="center"/>
    </xf>
    <xf numFmtId="0" fontId="32" fillId="0" borderId="85" xfId="2636" applyFont="1" applyBorder="1" applyAlignment="1">
      <alignment vertical="center"/>
    </xf>
    <xf numFmtId="0" fontId="32" fillId="0" borderId="144" xfId="2636" applyFont="1" applyBorder="1" applyAlignment="1">
      <alignment horizontal="left" vertical="center"/>
    </xf>
    <xf numFmtId="49" fontId="104" fillId="0" borderId="145" xfId="2636" applyNumberFormat="1" applyFont="1" applyBorder="1" applyAlignment="1">
      <alignment horizontal="right" vertical="center"/>
    </xf>
    <xf numFmtId="185" fontId="31" fillId="0" borderId="85" xfId="2636" applyNumberFormat="1" applyFont="1" applyBorder="1" applyAlignment="1">
      <alignment vertical="center"/>
    </xf>
    <xf numFmtId="185" fontId="104" fillId="0" borderId="85" xfId="2636" quotePrefix="1" applyNumberFormat="1" applyFont="1" applyBorder="1" applyAlignment="1">
      <alignment horizontal="center" vertical="center"/>
    </xf>
    <xf numFmtId="185" fontId="31" fillId="0" borderId="85" xfId="2636" quotePrefix="1" applyNumberFormat="1" applyFont="1" applyBorder="1" applyAlignment="1">
      <alignment horizontal="center" vertical="center"/>
    </xf>
    <xf numFmtId="185" fontId="31" fillId="0" borderId="85" xfId="2636" applyNumberFormat="1" applyFont="1" applyBorder="1" applyAlignment="1">
      <alignment horizontal="center" vertical="center"/>
    </xf>
    <xf numFmtId="185" fontId="104" fillId="0" borderId="85" xfId="2636" applyNumberFormat="1" applyFont="1" applyBorder="1" applyAlignment="1">
      <alignment horizontal="center" vertical="center"/>
    </xf>
    <xf numFmtId="185" fontId="31" fillId="0" borderId="85" xfId="2636" applyNumberFormat="1" applyFont="1" applyBorder="1" applyAlignment="1">
      <alignment horizontal="left" vertical="center"/>
    </xf>
    <xf numFmtId="182" fontId="31" fillId="0" borderId="144" xfId="2636" applyNumberFormat="1" applyFont="1" applyBorder="1" applyAlignment="1">
      <alignment horizontal="left" vertical="center"/>
    </xf>
    <xf numFmtId="0" fontId="31" fillId="0" borderId="84" xfId="2636" applyFont="1" applyBorder="1" applyAlignment="1">
      <alignment horizontal="center" vertical="center"/>
    </xf>
    <xf numFmtId="185" fontId="32" fillId="0" borderId="146" xfId="2636" applyNumberFormat="1" applyFont="1" applyBorder="1" applyAlignment="1">
      <alignment vertical="center"/>
    </xf>
    <xf numFmtId="49" fontId="104" fillId="0" borderId="137" xfId="2636" applyNumberFormat="1" applyFont="1" applyBorder="1" applyAlignment="1">
      <alignment horizontal="right" vertical="center"/>
    </xf>
    <xf numFmtId="183" fontId="31" fillId="0" borderId="137" xfId="2636" quotePrefix="1" applyNumberFormat="1" applyFont="1" applyBorder="1" applyAlignment="1">
      <alignment horizontal="center" vertical="center"/>
    </xf>
    <xf numFmtId="184" fontId="95" fillId="0" borderId="137" xfId="2636" applyNumberFormat="1" applyFont="1" applyBorder="1" applyAlignment="1">
      <alignment horizontal="center" vertical="center"/>
    </xf>
    <xf numFmtId="185" fontId="95" fillId="0" borderId="137" xfId="2636" applyNumberFormat="1" applyFont="1" applyBorder="1" applyAlignment="1">
      <alignment horizontal="center" vertical="center"/>
    </xf>
    <xf numFmtId="180" fontId="95" fillId="0" borderId="137" xfId="2636" applyNumberFormat="1" applyFont="1" applyBorder="1" applyAlignment="1">
      <alignment horizontal="left" vertical="center"/>
    </xf>
    <xf numFmtId="182" fontId="31" fillId="0" borderId="140" xfId="2636" applyNumberFormat="1" applyFont="1" applyBorder="1" applyAlignment="1">
      <alignment horizontal="left" vertical="center"/>
    </xf>
    <xf numFmtId="49" fontId="104" fillId="0" borderId="85" xfId="2636" applyNumberFormat="1" applyFont="1" applyBorder="1" applyAlignment="1">
      <alignment horizontal="right" vertical="center"/>
    </xf>
    <xf numFmtId="183" fontId="31" fillId="0" borderId="85" xfId="2636" quotePrefix="1" applyNumberFormat="1" applyFont="1" applyBorder="1" applyAlignment="1">
      <alignment horizontal="center" vertical="center"/>
    </xf>
    <xf numFmtId="184" fontId="95" fillId="0" borderId="85" xfId="2636" applyNumberFormat="1" applyFont="1" applyBorder="1" applyAlignment="1">
      <alignment horizontal="center" vertical="center"/>
    </xf>
    <xf numFmtId="180" fontId="31" fillId="0" borderId="85" xfId="2636" applyNumberFormat="1" applyFont="1" applyBorder="1" applyAlignment="1">
      <alignment horizontal="left" vertical="center"/>
    </xf>
    <xf numFmtId="180" fontId="32" fillId="0" borderId="146" xfId="2636" applyNumberFormat="1" applyFont="1" applyBorder="1" applyAlignment="1">
      <alignment vertical="center"/>
    </xf>
    <xf numFmtId="49" fontId="104" fillId="0" borderId="0" xfId="2636" applyNumberFormat="1" applyFont="1" applyAlignment="1">
      <alignment horizontal="right" vertical="center"/>
    </xf>
    <xf numFmtId="185" fontId="31" fillId="0" borderId="0" xfId="2636" applyNumberFormat="1" applyFont="1" applyAlignment="1">
      <alignment vertical="center"/>
    </xf>
    <xf numFmtId="185" fontId="104" fillId="0" borderId="0" xfId="2636" quotePrefix="1" applyNumberFormat="1" applyFont="1" applyAlignment="1">
      <alignment horizontal="center" vertical="center"/>
    </xf>
    <xf numFmtId="185" fontId="31" fillId="0" borderId="0" xfId="2636" quotePrefix="1" applyNumberFormat="1" applyFont="1" applyAlignment="1">
      <alignment horizontal="center" vertical="center"/>
    </xf>
    <xf numFmtId="185" fontId="31" fillId="0" borderId="0" xfId="2636" applyNumberFormat="1" applyFont="1" applyAlignment="1">
      <alignment horizontal="center" vertical="center"/>
    </xf>
    <xf numFmtId="184" fontId="31" fillId="0" borderId="0" xfId="2636" applyNumberFormat="1" applyFont="1" applyAlignment="1">
      <alignment horizontal="center" vertical="center"/>
    </xf>
    <xf numFmtId="185" fontId="104" fillId="0" borderId="0" xfId="2636" applyNumberFormat="1" applyFont="1" applyAlignment="1">
      <alignment horizontal="center" vertical="center"/>
    </xf>
    <xf numFmtId="180" fontId="31" fillId="0" borderId="0" xfId="2636" applyNumberFormat="1" applyFont="1" applyAlignment="1">
      <alignment horizontal="left" vertical="center"/>
    </xf>
    <xf numFmtId="0" fontId="31" fillId="0" borderId="137" xfId="2636" applyFont="1" applyBorder="1" applyAlignment="1">
      <alignment horizontal="left" vertical="center"/>
    </xf>
    <xf numFmtId="185" fontId="104" fillId="0" borderId="137" xfId="2636" applyNumberFormat="1" applyFont="1" applyBorder="1" applyAlignment="1">
      <alignment vertical="center"/>
    </xf>
    <xf numFmtId="185" fontId="104" fillId="0" borderId="140" xfId="2636" applyNumberFormat="1" applyFont="1" applyBorder="1" applyAlignment="1">
      <alignment vertical="center"/>
    </xf>
    <xf numFmtId="0" fontId="104" fillId="0" borderId="141" xfId="2636" applyFont="1" applyBorder="1" applyAlignment="1">
      <alignment horizontal="center" vertical="center"/>
    </xf>
    <xf numFmtId="2" fontId="32" fillId="0" borderId="147" xfId="2636" applyNumberFormat="1" applyFont="1" applyBorder="1" applyAlignment="1">
      <alignment vertical="center"/>
    </xf>
    <xf numFmtId="0" fontId="104" fillId="0" borderId="16" xfId="2636" applyFont="1" applyBorder="1" applyAlignment="1">
      <alignment horizontal="right" vertical="center"/>
    </xf>
    <xf numFmtId="185" fontId="31" fillId="0" borderId="16" xfId="2636" applyNumberFormat="1" applyFont="1" applyBorder="1" applyAlignment="1">
      <alignment vertical="center"/>
    </xf>
    <xf numFmtId="185" fontId="104" fillId="0" borderId="16" xfId="2636" quotePrefix="1" applyNumberFormat="1" applyFont="1" applyBorder="1" applyAlignment="1">
      <alignment horizontal="center" vertical="center"/>
    </xf>
    <xf numFmtId="185" fontId="31" fillId="0" borderId="16" xfId="2636" quotePrefix="1" applyNumberFormat="1" applyFont="1" applyBorder="1" applyAlignment="1">
      <alignment vertical="center"/>
    </xf>
    <xf numFmtId="185" fontId="104" fillId="0" borderId="33" xfId="2636" applyNumberFormat="1" applyFont="1" applyBorder="1" applyAlignment="1">
      <alignment vertical="center"/>
    </xf>
    <xf numFmtId="2" fontId="32" fillId="0" borderId="35" xfId="2636" applyNumberFormat="1" applyFont="1" applyBorder="1" applyAlignment="1">
      <alignment vertical="center"/>
    </xf>
    <xf numFmtId="0" fontId="7" fillId="0" borderId="0" xfId="2625"/>
    <xf numFmtId="0" fontId="7" fillId="0" borderId="0" xfId="2625" applyAlignment="1">
      <alignment horizontal="center"/>
    </xf>
    <xf numFmtId="179" fontId="7" fillId="0" borderId="0" xfId="2625" quotePrefix="1" applyNumberFormat="1" applyAlignment="1">
      <alignment horizontal="center" vertical="center"/>
    </xf>
    <xf numFmtId="49" fontId="30" fillId="0" borderId="83" xfId="2625" applyNumberFormat="1" applyFont="1" applyBorder="1" applyAlignment="1">
      <alignment horizontal="right" vertical="center"/>
    </xf>
    <xf numFmtId="0" fontId="30" fillId="0" borderId="43" xfId="2625" applyFont="1" applyBorder="1" applyAlignment="1">
      <alignment horizontal="left" vertical="center"/>
    </xf>
    <xf numFmtId="0" fontId="30" fillId="0" borderId="43" xfId="2625" applyFont="1" applyBorder="1" applyAlignment="1">
      <alignment vertical="center"/>
    </xf>
    <xf numFmtId="49" fontId="30" fillId="0" borderId="19" xfId="2625" applyNumberFormat="1" applyFont="1" applyBorder="1" applyAlignment="1">
      <alignment horizontal="right" vertical="center"/>
    </xf>
    <xf numFmtId="0" fontId="30" fillId="0" borderId="14" xfId="2625" applyFont="1" applyBorder="1" applyAlignment="1">
      <alignment horizontal="center" vertical="center"/>
    </xf>
    <xf numFmtId="0" fontId="30" fillId="0" borderId="82" xfId="2625" applyFont="1" applyBorder="1" applyAlignment="1">
      <alignment horizontal="left" vertical="center"/>
    </xf>
    <xf numFmtId="0" fontId="30" fillId="0" borderId="20" xfId="2625" applyFont="1" applyBorder="1" applyAlignment="1">
      <alignment horizontal="center" vertical="center"/>
    </xf>
    <xf numFmtId="0" fontId="30" fillId="0" borderId="21" xfId="2625" applyFont="1" applyBorder="1" applyAlignment="1">
      <alignment vertical="center"/>
    </xf>
    <xf numFmtId="49" fontId="30" fillId="0" borderId="22" xfId="2625" applyNumberFormat="1" applyFont="1" applyBorder="1" applyAlignment="1">
      <alignment horizontal="right" vertical="center"/>
    </xf>
    <xf numFmtId="0" fontId="30" fillId="0" borderId="23" xfId="2625" applyFont="1" applyBorder="1" applyAlignment="1">
      <alignment horizontal="center" vertical="center"/>
    </xf>
    <xf numFmtId="0" fontId="30" fillId="0" borderId="24" xfId="2625" applyFont="1" applyBorder="1" applyAlignment="1">
      <alignment vertical="center"/>
    </xf>
    <xf numFmtId="0" fontId="7" fillId="0" borderId="25" xfId="2625" applyBorder="1"/>
    <xf numFmtId="0" fontId="173" fillId="0" borderId="0" xfId="2625" applyFont="1" applyAlignment="1">
      <alignment horizontal="left" vertical="center"/>
    </xf>
    <xf numFmtId="0" fontId="34" fillId="0" borderId="0" xfId="2625" applyFont="1" applyAlignment="1">
      <alignment horizontal="center" vertical="center"/>
    </xf>
    <xf numFmtId="0" fontId="34" fillId="0" borderId="26" xfId="2625" applyFont="1" applyBorder="1" applyAlignment="1">
      <alignment vertical="center"/>
    </xf>
    <xf numFmtId="49" fontId="32" fillId="0" borderId="25" xfId="2625" applyNumberFormat="1" applyFont="1" applyBorder="1" applyAlignment="1">
      <alignment horizontal="right" vertical="center"/>
    </xf>
    <xf numFmtId="41" fontId="174" fillId="0" borderId="0" xfId="2597" applyFont="1" applyBorder="1" applyAlignment="1">
      <alignment horizontal="center" vertical="center"/>
    </xf>
    <xf numFmtId="0" fontId="175" fillId="0" borderId="0" xfId="2625" applyFont="1" applyAlignment="1">
      <alignment horizontal="left" vertical="center"/>
    </xf>
    <xf numFmtId="0" fontId="34" fillId="0" borderId="0" xfId="2625" quotePrefix="1" applyFont="1" applyAlignment="1">
      <alignment horizontal="center" vertical="center"/>
    </xf>
    <xf numFmtId="0" fontId="176" fillId="0" borderId="25" xfId="2625" applyFont="1" applyBorder="1" applyAlignment="1">
      <alignment horizontal="right"/>
    </xf>
    <xf numFmtId="41" fontId="175" fillId="0" borderId="0" xfId="2597" applyFont="1" applyBorder="1" applyAlignment="1">
      <alignment horizontal="center" vertical="center"/>
    </xf>
    <xf numFmtId="41" fontId="177" fillId="0" borderId="0" xfId="2625" applyNumberFormat="1" applyFont="1" applyAlignment="1">
      <alignment horizontal="left" vertical="center"/>
    </xf>
    <xf numFmtId="49" fontId="178" fillId="0" borderId="25" xfId="2625" applyNumberFormat="1" applyFont="1" applyBorder="1" applyAlignment="1">
      <alignment horizontal="right" vertical="center"/>
    </xf>
    <xf numFmtId="41" fontId="179" fillId="0" borderId="0" xfId="2597" applyFont="1" applyBorder="1" applyAlignment="1">
      <alignment horizontal="center" vertical="center"/>
    </xf>
    <xf numFmtId="49" fontId="30" fillId="0" borderId="25" xfId="2625" applyNumberFormat="1" applyFont="1" applyBorder="1" applyAlignment="1">
      <alignment horizontal="right" vertical="center"/>
    </xf>
    <xf numFmtId="0" fontId="34" fillId="0" borderId="0" xfId="2625" applyFont="1" applyAlignment="1">
      <alignment horizontal="right" vertical="center"/>
    </xf>
    <xf numFmtId="0" fontId="34" fillId="0" borderId="0" xfId="2625" applyFont="1" applyAlignment="1">
      <alignment horizontal="left" vertical="center"/>
    </xf>
    <xf numFmtId="0" fontId="180" fillId="0" borderId="26" xfId="2625" applyFont="1" applyBorder="1" applyAlignment="1">
      <alignment horizontal="center" vertical="center"/>
    </xf>
    <xf numFmtId="47" fontId="34" fillId="0" borderId="0" xfId="2625" quotePrefix="1" applyNumberFormat="1" applyFont="1" applyAlignment="1">
      <alignment horizontal="left" vertical="center"/>
    </xf>
    <xf numFmtId="0" fontId="34" fillId="0" borderId="0" xfId="2625" applyFont="1" applyAlignment="1">
      <alignment horizontal="left" vertical="center" wrapText="1"/>
    </xf>
    <xf numFmtId="0" fontId="34" fillId="0" borderId="26" xfId="2625" quotePrefix="1" applyFont="1" applyBorder="1" applyAlignment="1">
      <alignment horizontal="left" vertical="center"/>
    </xf>
    <xf numFmtId="0" fontId="34" fillId="0" borderId="0" xfId="2625" quotePrefix="1" applyFont="1" applyAlignment="1">
      <alignment horizontal="left" vertical="center"/>
    </xf>
    <xf numFmtId="0" fontId="34" fillId="0" borderId="26" xfId="2625" applyFont="1" applyBorder="1" applyAlignment="1">
      <alignment horizontal="center" vertical="center"/>
    </xf>
    <xf numFmtId="49" fontId="32" fillId="0" borderId="27" xfId="2625" applyNumberFormat="1" applyFont="1" applyBorder="1" applyAlignment="1">
      <alignment horizontal="right" vertical="center"/>
    </xf>
    <xf numFmtId="0" fontId="34" fillId="0" borderId="3" xfId="2625" applyFont="1" applyBorder="1" applyAlignment="1">
      <alignment horizontal="center" vertical="center"/>
    </xf>
    <xf numFmtId="0" fontId="34" fillId="0" borderId="3" xfId="2625" applyFont="1" applyBorder="1" applyAlignment="1">
      <alignment vertical="center"/>
    </xf>
    <xf numFmtId="0" fontId="34" fillId="0" borderId="28" xfId="2625" applyFont="1" applyBorder="1" applyAlignment="1">
      <alignment vertical="center"/>
    </xf>
    <xf numFmtId="49" fontId="31" fillId="0" borderId="22" xfId="2625" applyNumberFormat="1" applyFont="1" applyBorder="1" applyAlignment="1">
      <alignment horizontal="right" vertical="center"/>
    </xf>
    <xf numFmtId="0" fontId="70" fillId="0" borderId="30" xfId="2625" applyFont="1" applyBorder="1" applyAlignment="1">
      <alignment vertical="center"/>
    </xf>
    <xf numFmtId="0" fontId="31" fillId="0" borderId="30" xfId="2625" applyFont="1" applyBorder="1" applyAlignment="1">
      <alignment horizontal="center" vertical="center"/>
    </xf>
    <xf numFmtId="2" fontId="70" fillId="0" borderId="148" xfId="2625" applyNumberFormat="1" applyFont="1" applyBorder="1" applyAlignment="1">
      <alignment horizontal="center" vertical="center"/>
    </xf>
    <xf numFmtId="49" fontId="31" fillId="0" borderId="25" xfId="2625" applyNumberFormat="1" applyFont="1" applyBorder="1" applyAlignment="1">
      <alignment horizontal="right" vertical="center"/>
    </xf>
    <xf numFmtId="0" fontId="31" fillId="0" borderId="30" xfId="2625" applyFont="1" applyBorder="1" applyAlignment="1">
      <alignment vertical="center"/>
    </xf>
    <xf numFmtId="2" fontId="31" fillId="0" borderId="148" xfId="2625" applyNumberFormat="1" applyFont="1" applyBorder="1" applyAlignment="1">
      <alignment horizontal="center" vertical="center"/>
    </xf>
    <xf numFmtId="0" fontId="31" fillId="0" borderId="0" xfId="2625" applyFont="1" applyAlignment="1">
      <alignment horizontal="left" vertical="center"/>
    </xf>
    <xf numFmtId="0" fontId="31" fillId="0" borderId="31" xfId="2625" applyFont="1" applyBorder="1" applyAlignment="1">
      <alignment horizontal="left" vertical="center"/>
    </xf>
    <xf numFmtId="0" fontId="31" fillId="0" borderId="1" xfId="2625" applyFont="1" applyBorder="1" applyAlignment="1">
      <alignment horizontal="left" vertical="center"/>
    </xf>
    <xf numFmtId="2" fontId="31" fillId="0" borderId="26" xfId="2625" applyNumberFormat="1" applyFont="1" applyBorder="1" applyAlignment="1">
      <alignment horizontal="center" vertical="center"/>
    </xf>
    <xf numFmtId="0" fontId="31" fillId="0" borderId="1" xfId="2625" applyFont="1" applyBorder="1" applyAlignment="1">
      <alignment vertical="center"/>
    </xf>
    <xf numFmtId="185" fontId="32" fillId="0" borderId="26" xfId="2625" applyNumberFormat="1" applyFont="1" applyBorder="1" applyAlignment="1">
      <alignment horizontal="center" vertical="center"/>
    </xf>
    <xf numFmtId="282" fontId="31" fillId="0" borderId="1" xfId="2625" applyNumberFormat="1" applyFont="1" applyBorder="1" applyAlignment="1">
      <alignment horizontal="left" vertical="center"/>
    </xf>
    <xf numFmtId="185" fontId="31" fillId="0" borderId="26" xfId="2625" applyNumberFormat="1" applyFont="1" applyBorder="1" applyAlignment="1">
      <alignment horizontal="center" vertical="center"/>
    </xf>
    <xf numFmtId="180" fontId="31" fillId="0" borderId="26" xfId="2625" applyNumberFormat="1" applyFont="1" applyBorder="1" applyAlignment="1">
      <alignment horizontal="center" vertical="center"/>
    </xf>
    <xf numFmtId="182" fontId="31" fillId="0" borderId="1" xfId="2625" applyNumberFormat="1" applyFont="1" applyBorder="1" applyAlignment="1">
      <alignment horizontal="left" vertical="center"/>
    </xf>
    <xf numFmtId="49" fontId="31" fillId="0" borderId="32" xfId="2625" applyNumberFormat="1" applyFont="1" applyBorder="1" applyAlignment="1">
      <alignment horizontal="right" vertical="center"/>
    </xf>
    <xf numFmtId="0" fontId="31" fillId="0" borderId="16" xfId="2625" applyFont="1" applyBorder="1" applyAlignment="1">
      <alignment horizontal="center" vertical="center"/>
    </xf>
    <xf numFmtId="0" fontId="31" fillId="0" borderId="33" xfId="2625" applyFont="1" applyBorder="1" applyAlignment="1">
      <alignment vertical="center"/>
    </xf>
    <xf numFmtId="0" fontId="31" fillId="0" borderId="34" xfId="2625" applyFont="1" applyBorder="1" applyAlignment="1">
      <alignment vertical="center"/>
    </xf>
    <xf numFmtId="0" fontId="31" fillId="0" borderId="34" xfId="2625" applyFont="1" applyBorder="1" applyAlignment="1">
      <alignment horizontal="center" vertical="center"/>
    </xf>
    <xf numFmtId="0" fontId="31" fillId="0" borderId="35" xfId="2625" applyFont="1" applyBorder="1" applyAlignment="1">
      <alignment horizontal="center" vertical="center"/>
    </xf>
    <xf numFmtId="0" fontId="31" fillId="0" borderId="149" xfId="2635" applyFont="1" applyBorder="1" applyAlignment="1">
      <alignment vertical="center"/>
    </xf>
    <xf numFmtId="0" fontId="31" fillId="0" borderId="141" xfId="2635" applyFont="1" applyBorder="1" applyAlignment="1">
      <alignment horizontal="distributed" vertical="center"/>
    </xf>
    <xf numFmtId="0" fontId="31" fillId="0" borderId="141" xfId="2635" applyFont="1" applyBorder="1" applyAlignment="1">
      <alignment horizontal="center" vertical="center"/>
    </xf>
    <xf numFmtId="0" fontId="31" fillId="0" borderId="137" xfId="2635" applyFont="1" applyBorder="1" applyAlignment="1">
      <alignment horizontal="center" vertical="center" shrinkToFit="1"/>
    </xf>
    <xf numFmtId="0" fontId="31" fillId="0" borderId="137" xfId="2635" applyFont="1" applyBorder="1" applyAlignment="1">
      <alignment horizontal="centerContinuous" vertical="center" shrinkToFit="1"/>
    </xf>
    <xf numFmtId="0" fontId="31" fillId="0" borderId="147" xfId="2635" applyFont="1" applyBorder="1" applyAlignment="1">
      <alignment vertical="center"/>
    </xf>
    <xf numFmtId="184" fontId="31" fillId="0" borderId="137" xfId="2636" quotePrefix="1" applyNumberFormat="1" applyFont="1" applyBorder="1" applyAlignment="1">
      <alignment horizontal="center" vertical="center"/>
    </xf>
    <xf numFmtId="0" fontId="6" fillId="0" borderId="0" xfId="3132" applyFont="1" applyAlignment="1">
      <alignment vertical="center"/>
    </xf>
    <xf numFmtId="0" fontId="6" fillId="0" borderId="0" xfId="3132" applyFont="1" applyAlignment="1">
      <alignment horizontal="center" vertical="center"/>
    </xf>
    <xf numFmtId="0" fontId="6" fillId="0" borderId="16" xfId="3132" applyFont="1" applyBorder="1" applyAlignment="1">
      <alignment vertical="center"/>
    </xf>
    <xf numFmtId="0" fontId="6" fillId="0" borderId="150" xfId="3132" applyFont="1" applyBorder="1" applyAlignment="1">
      <alignment vertical="center"/>
    </xf>
    <xf numFmtId="0" fontId="6" fillId="0" borderId="151" xfId="3132" applyFont="1" applyBorder="1" applyAlignment="1">
      <alignment vertical="center"/>
    </xf>
    <xf numFmtId="0" fontId="0" fillId="0" borderId="0" xfId="3132" applyFont="1" applyAlignment="1">
      <alignment horizontal="center" vertical="center"/>
    </xf>
    <xf numFmtId="197" fontId="181" fillId="0" borderId="0" xfId="9248" applyNumberFormat="1" applyFont="1" applyBorder="1" applyAlignment="1">
      <alignment vertical="center"/>
    </xf>
    <xf numFmtId="197" fontId="6" fillId="0" borderId="0" xfId="9248" applyNumberFormat="1" applyFont="1" applyFill="1" applyBorder="1" applyAlignment="1">
      <alignment vertical="center"/>
    </xf>
    <xf numFmtId="197" fontId="6" fillId="0" borderId="0" xfId="9248" applyNumberFormat="1" applyFont="1" applyBorder="1" applyAlignment="1">
      <alignment vertical="center"/>
    </xf>
    <xf numFmtId="0" fontId="31" fillId="0" borderId="154" xfId="9249" applyFont="1" applyBorder="1" applyAlignment="1">
      <alignment vertical="center"/>
    </xf>
    <xf numFmtId="197" fontId="182" fillId="0" borderId="155" xfId="9250" applyNumberFormat="1" applyFont="1" applyBorder="1" applyAlignment="1">
      <alignment vertical="center"/>
    </xf>
    <xf numFmtId="43" fontId="31" fillId="0" borderId="155" xfId="9250" applyNumberFormat="1" applyFont="1" applyBorder="1" applyAlignment="1">
      <alignment vertical="center"/>
    </xf>
    <xf numFmtId="43" fontId="95" fillId="0" borderId="155" xfId="9250" applyNumberFormat="1" applyFont="1" applyBorder="1" applyAlignment="1">
      <alignment vertical="center"/>
    </xf>
    <xf numFmtId="197" fontId="183" fillId="0" borderId="155" xfId="9250" applyNumberFormat="1" applyFont="1" applyBorder="1" applyAlignment="1">
      <alignment vertical="center"/>
    </xf>
    <xf numFmtId="197" fontId="31" fillId="0" borderId="155" xfId="9250" applyNumberFormat="1" applyFont="1" applyFill="1" applyBorder="1" applyAlignment="1">
      <alignment vertical="center"/>
    </xf>
    <xf numFmtId="197" fontId="31" fillId="0" borderId="155" xfId="9250" applyNumberFormat="1" applyFont="1" applyBorder="1" applyAlignment="1">
      <alignment vertical="center"/>
    </xf>
    <xf numFmtId="0" fontId="31" fillId="0" borderId="157" xfId="3132" applyFont="1" applyBorder="1" applyAlignment="1">
      <alignment horizontal="center" vertical="center"/>
    </xf>
    <xf numFmtId="178" fontId="31" fillId="0" borderId="75" xfId="3132" applyNumberFormat="1" applyFont="1" applyBorder="1" applyAlignment="1">
      <alignment vertical="center"/>
    </xf>
    <xf numFmtId="2" fontId="31" fillId="0" borderId="75" xfId="3132" applyNumberFormat="1" applyFont="1" applyBorder="1" applyAlignment="1">
      <alignment vertical="center"/>
    </xf>
    <xf numFmtId="0" fontId="31" fillId="19" borderId="158" xfId="3132" applyFont="1" applyFill="1" applyBorder="1" applyAlignment="1">
      <alignment horizontal="center" vertical="center"/>
    </xf>
    <xf numFmtId="0" fontId="31" fillId="19" borderId="159" xfId="3132" applyFont="1" applyFill="1" applyBorder="1" applyAlignment="1">
      <alignment horizontal="center" vertical="center"/>
    </xf>
    <xf numFmtId="0" fontId="31" fillId="19" borderId="160" xfId="3132" applyFont="1" applyFill="1" applyBorder="1" applyAlignment="1">
      <alignment horizontal="center" vertical="center"/>
    </xf>
    <xf numFmtId="0" fontId="31" fillId="19" borderId="99" xfId="3132" applyFont="1" applyFill="1" applyBorder="1" applyAlignment="1">
      <alignment horizontal="center" vertical="center"/>
    </xf>
    <xf numFmtId="0" fontId="6" fillId="0" borderId="0" xfId="3132" applyFont="1" applyAlignment="1">
      <alignment horizontal="right" vertical="center"/>
    </xf>
    <xf numFmtId="0" fontId="184" fillId="0" borderId="0" xfId="3132" applyFont="1" applyAlignment="1">
      <alignment horizontal="left" vertical="center"/>
    </xf>
    <xf numFmtId="0" fontId="31" fillId="0" borderId="0" xfId="3132" applyFont="1" applyAlignment="1">
      <alignment horizontal="left" vertical="center"/>
    </xf>
    <xf numFmtId="0" fontId="31" fillId="19" borderId="0" xfId="3132" applyFont="1" applyFill="1" applyAlignment="1">
      <alignment horizontal="center" vertical="center"/>
    </xf>
    <xf numFmtId="0" fontId="31" fillId="0" borderId="0" xfId="3132" applyFont="1" applyAlignment="1">
      <alignment horizontal="right" vertical="center"/>
    </xf>
    <xf numFmtId="0" fontId="6" fillId="0" borderId="0" xfId="3132" applyFont="1" applyAlignment="1">
      <alignment horizontal="left" vertical="center"/>
    </xf>
    <xf numFmtId="0" fontId="31" fillId="0" borderId="0" xfId="12142" applyFont="1" applyAlignment="1">
      <alignment vertical="center"/>
    </xf>
    <xf numFmtId="0" fontId="31" fillId="0" borderId="62" xfId="12142" applyFont="1" applyBorder="1" applyAlignment="1">
      <alignment vertical="center"/>
    </xf>
    <xf numFmtId="0" fontId="31" fillId="0" borderId="3" xfId="12142" applyFont="1" applyBorder="1" applyAlignment="1">
      <alignment vertical="center"/>
    </xf>
    <xf numFmtId="0" fontId="31" fillId="0" borderId="51" xfId="12142" applyFont="1" applyBorder="1" applyAlignment="1">
      <alignment vertical="center"/>
    </xf>
    <xf numFmtId="0" fontId="31" fillId="0" borderId="31" xfId="12142" applyFont="1" applyBorder="1" applyAlignment="1">
      <alignment vertical="center"/>
    </xf>
    <xf numFmtId="0" fontId="31" fillId="0" borderId="1" xfId="12142" applyFont="1" applyBorder="1" applyAlignment="1">
      <alignment vertical="center"/>
    </xf>
    <xf numFmtId="184" fontId="31" fillId="0" borderId="0" xfId="12142" applyNumberFormat="1" applyFont="1" applyAlignment="1">
      <alignment vertical="center"/>
    </xf>
    <xf numFmtId="0" fontId="31" fillId="0" borderId="35" xfId="12142" applyFont="1" applyBorder="1" applyAlignment="1">
      <alignment vertical="center"/>
    </xf>
    <xf numFmtId="0" fontId="31" fillId="0" borderId="16" xfId="12142" applyFont="1" applyBorder="1" applyAlignment="1">
      <alignment vertical="center"/>
    </xf>
    <xf numFmtId="0" fontId="31" fillId="0" borderId="16" xfId="12142" applyFont="1" applyBorder="1" applyAlignment="1">
      <alignment horizontal="center" vertical="center"/>
    </xf>
    <xf numFmtId="0" fontId="31" fillId="0" borderId="32" xfId="12142" applyFont="1" applyBorder="1" applyAlignment="1">
      <alignment vertical="center"/>
    </xf>
    <xf numFmtId="0" fontId="31" fillId="0" borderId="26" xfId="12142" applyFont="1" applyBorder="1" applyAlignment="1">
      <alignment vertical="center"/>
    </xf>
    <xf numFmtId="0" fontId="70" fillId="0" borderId="70" xfId="12142" applyFont="1" applyBorder="1" applyAlignment="1">
      <alignment vertical="center"/>
    </xf>
    <xf numFmtId="0" fontId="70" fillId="0" borderId="70" xfId="12142" applyFont="1" applyBorder="1" applyAlignment="1">
      <alignment horizontal="center" vertical="center"/>
    </xf>
    <xf numFmtId="0" fontId="70" fillId="0" borderId="69" xfId="12142" applyFont="1" applyBorder="1" applyAlignment="1">
      <alignment vertical="center"/>
    </xf>
    <xf numFmtId="0" fontId="70" fillId="0" borderId="69" xfId="12142" applyFont="1" applyBorder="1" applyAlignment="1">
      <alignment horizontal="left" vertical="center"/>
    </xf>
    <xf numFmtId="2" fontId="70" fillId="0" borderId="69" xfId="12142" applyNumberFormat="1" applyFont="1" applyBorder="1" applyAlignment="1">
      <alignment horizontal="right" vertical="center"/>
    </xf>
    <xf numFmtId="2" fontId="70" fillId="0" borderId="69" xfId="12142" applyNumberFormat="1" applyFont="1" applyBorder="1" applyAlignment="1">
      <alignment horizontal="center" vertical="center"/>
    </xf>
    <xf numFmtId="2" fontId="70" fillId="0" borderId="69" xfId="12142" applyNumberFormat="1" applyFont="1" applyBorder="1" applyAlignment="1">
      <alignment horizontal="left" vertical="center"/>
    </xf>
    <xf numFmtId="0" fontId="70" fillId="0" borderId="69" xfId="12142" applyFont="1" applyBorder="1" applyAlignment="1">
      <alignment horizontal="center" vertical="center"/>
    </xf>
    <xf numFmtId="185" fontId="70" fillId="0" borderId="69" xfId="12142" applyNumberFormat="1" applyFont="1" applyBorder="1" applyAlignment="1">
      <alignment vertical="center"/>
    </xf>
    <xf numFmtId="2" fontId="70" fillId="0" borderId="69" xfId="12142" applyNumberFormat="1" applyFont="1" applyBorder="1" applyAlignment="1">
      <alignment vertical="center"/>
    </xf>
    <xf numFmtId="283" fontId="70" fillId="0" borderId="69" xfId="12142" applyNumberFormat="1" applyFont="1" applyBorder="1" applyAlignment="1">
      <alignment horizontal="left" vertical="center"/>
    </xf>
    <xf numFmtId="0" fontId="70" fillId="0" borderId="68" xfId="12142" applyFont="1" applyBorder="1" applyAlignment="1">
      <alignment vertical="center"/>
    </xf>
    <xf numFmtId="0" fontId="70" fillId="0" borderId="67" xfId="12142" applyFont="1" applyBorder="1" applyAlignment="1">
      <alignment vertical="center"/>
    </xf>
    <xf numFmtId="2" fontId="70" fillId="0" borderId="67" xfId="12142" applyNumberFormat="1" applyFont="1" applyBorder="1" applyAlignment="1">
      <alignment horizontal="center" vertical="center"/>
    </xf>
    <xf numFmtId="0" fontId="31" fillId="0" borderId="25" xfId="12142" applyFont="1" applyBorder="1" applyAlignment="1">
      <alignment vertical="center"/>
    </xf>
    <xf numFmtId="0" fontId="70" fillId="0" borderId="69" xfId="12142" applyFont="1" applyBorder="1" applyAlignment="1">
      <alignment horizontal="right" vertical="center"/>
    </xf>
    <xf numFmtId="2" fontId="70" fillId="0" borderId="70" xfId="12142" applyNumberFormat="1" applyFont="1" applyBorder="1" applyAlignment="1">
      <alignment horizontal="center" vertical="center"/>
    </xf>
    <xf numFmtId="0" fontId="70" fillId="0" borderId="137" xfId="5988" applyNumberFormat="1" applyFont="1" applyBorder="1" applyAlignment="1" applyProtection="1">
      <alignment horizontal="center" vertical="center"/>
    </xf>
    <xf numFmtId="0" fontId="70" fillId="0" borderId="137" xfId="5988" applyNumberFormat="1" applyFont="1" applyBorder="1" applyAlignment="1" applyProtection="1">
      <alignment vertical="center"/>
    </xf>
    <xf numFmtId="2" fontId="70" fillId="0" borderId="137" xfId="5988" applyNumberFormat="1" applyFont="1" applyBorder="1" applyAlignment="1" applyProtection="1">
      <alignment horizontal="center" vertical="center"/>
    </xf>
    <xf numFmtId="285" fontId="70" fillId="0" borderId="137" xfId="5988" applyNumberFormat="1" applyFont="1" applyBorder="1" applyAlignment="1" applyProtection="1">
      <alignment horizontal="center" vertical="center"/>
    </xf>
    <xf numFmtId="41" fontId="6" fillId="0" borderId="135" xfId="12083" applyFont="1" applyBorder="1" applyAlignment="1">
      <alignment horizontal="center" vertical="center"/>
    </xf>
    <xf numFmtId="198" fontId="70" fillId="0" borderId="69" xfId="12142" applyNumberFormat="1" applyFont="1" applyBorder="1" applyAlignment="1">
      <alignment horizontal="center" vertical="center"/>
    </xf>
    <xf numFmtId="41" fontId="6" fillId="0" borderId="79" xfId="12083" applyFont="1" applyBorder="1" applyAlignment="1">
      <alignment horizontal="center" vertical="center"/>
    </xf>
    <xf numFmtId="179" fontId="70" fillId="0" borderId="69" xfId="12142" quotePrefix="1" applyNumberFormat="1" applyFont="1" applyBorder="1" applyAlignment="1">
      <alignment horizontal="right" vertical="center"/>
    </xf>
    <xf numFmtId="0" fontId="31" fillId="0" borderId="68" xfId="12142" applyFont="1" applyBorder="1" applyAlignment="1">
      <alignment horizontal="center" vertical="center"/>
    </xf>
    <xf numFmtId="0" fontId="31" fillId="0" borderId="70" xfId="12142" applyFont="1" applyBorder="1" applyAlignment="1">
      <alignment horizontal="center" vertical="center"/>
    </xf>
    <xf numFmtId="2" fontId="31" fillId="0" borderId="99" xfId="12142" applyNumberFormat="1" applyFont="1" applyBorder="1" applyAlignment="1">
      <alignment horizontal="center" vertical="center"/>
    </xf>
    <xf numFmtId="0" fontId="31" fillId="0" borderId="69" xfId="12142" applyFont="1" applyBorder="1" applyAlignment="1">
      <alignment horizontal="center" vertical="center"/>
    </xf>
    <xf numFmtId="2" fontId="31" fillId="0" borderId="69" xfId="12142" applyNumberFormat="1" applyFont="1" applyBorder="1" applyAlignment="1">
      <alignment horizontal="right" vertical="center"/>
    </xf>
    <xf numFmtId="2" fontId="31" fillId="0" borderId="69" xfId="12142" applyNumberFormat="1" applyFont="1" applyBorder="1" applyAlignment="1">
      <alignment horizontal="center" vertical="center"/>
    </xf>
    <xf numFmtId="0" fontId="31" fillId="0" borderId="69" xfId="12142" applyFont="1" applyBorder="1" applyAlignment="1">
      <alignment horizontal="left" vertical="center"/>
    </xf>
    <xf numFmtId="0" fontId="31" fillId="0" borderId="69" xfId="12142" applyFont="1" applyBorder="1" applyAlignment="1">
      <alignment horizontal="right" vertical="center"/>
    </xf>
    <xf numFmtId="0" fontId="31" fillId="0" borderId="70" xfId="12142" applyFont="1" applyBorder="1" applyAlignment="1">
      <alignment horizontal="left" vertical="center"/>
    </xf>
    <xf numFmtId="0" fontId="31" fillId="0" borderId="68" xfId="12142" quotePrefix="1" applyFont="1" applyBorder="1" applyAlignment="1">
      <alignment horizontal="center" vertical="center"/>
    </xf>
    <xf numFmtId="0" fontId="31" fillId="0" borderId="67" xfId="12142" quotePrefix="1" applyFont="1" applyBorder="1" applyAlignment="1">
      <alignment horizontal="center" vertical="center"/>
    </xf>
    <xf numFmtId="2" fontId="31" fillId="0" borderId="67" xfId="12142" applyNumberFormat="1" applyFont="1" applyBorder="1" applyAlignment="1">
      <alignment horizontal="center" vertical="center"/>
    </xf>
    <xf numFmtId="0" fontId="6" fillId="0" borderId="0" xfId="12142" applyFont="1"/>
    <xf numFmtId="0" fontId="6" fillId="0" borderId="0" xfId="12142" applyFont="1" applyAlignment="1">
      <alignment horizontal="left" vertical="center"/>
    </xf>
    <xf numFmtId="0" fontId="31" fillId="0" borderId="99" xfId="12142" applyFont="1" applyBorder="1" applyAlignment="1">
      <alignment horizontal="center" vertical="center"/>
    </xf>
    <xf numFmtId="2" fontId="70" fillId="0" borderId="69" xfId="12142" applyNumberFormat="1" applyFont="1" applyBorder="1" applyAlignment="1" applyProtection="1">
      <alignment horizontal="right" vertical="center"/>
      <protection locked="0"/>
    </xf>
    <xf numFmtId="2" fontId="70" fillId="0" borderId="69" xfId="12142" applyNumberFormat="1" applyFont="1" applyBorder="1" applyAlignment="1" applyProtection="1">
      <alignment horizontal="center" vertical="center"/>
      <protection locked="0"/>
    </xf>
    <xf numFmtId="0" fontId="70" fillId="0" borderId="70" xfId="12142" applyFont="1" applyBorder="1" applyAlignment="1">
      <alignment horizontal="left" vertical="center"/>
    </xf>
    <xf numFmtId="0" fontId="70" fillId="0" borderId="67" xfId="12142" applyFont="1" applyBorder="1" applyAlignment="1">
      <alignment horizontal="center" vertical="center"/>
    </xf>
    <xf numFmtId="0" fontId="34" fillId="0" borderId="0" xfId="12142" applyFont="1" applyAlignment="1">
      <alignment vertical="center"/>
    </xf>
    <xf numFmtId="0" fontId="34" fillId="0" borderId="26" xfId="12142" applyFont="1" applyBorder="1" applyAlignment="1">
      <alignment vertical="center"/>
    </xf>
    <xf numFmtId="0" fontId="34" fillId="0" borderId="25" xfId="12142" applyFont="1" applyBorder="1" applyAlignment="1">
      <alignment vertical="center"/>
    </xf>
    <xf numFmtId="2" fontId="34" fillId="0" borderId="0" xfId="12142" applyNumberFormat="1" applyFont="1" applyAlignment="1">
      <alignment horizontal="left" vertical="center"/>
    </xf>
    <xf numFmtId="2" fontId="34" fillId="0" borderId="0" xfId="12142" applyNumberFormat="1" applyFont="1" applyAlignment="1">
      <alignment horizontal="center" vertical="center"/>
    </xf>
    <xf numFmtId="0" fontId="34" fillId="0" borderId="0" xfId="12142" applyFont="1" applyAlignment="1">
      <alignment horizontal="center" vertical="center"/>
    </xf>
    <xf numFmtId="0" fontId="34" fillId="0" borderId="0" xfId="12142" applyFont="1" applyAlignment="1">
      <alignment horizontal="left" vertical="center" textRotation="75"/>
    </xf>
    <xf numFmtId="2" fontId="34" fillId="0" borderId="0" xfId="12142" applyNumberFormat="1" applyFont="1" applyAlignment="1">
      <alignment vertical="center"/>
    </xf>
    <xf numFmtId="2" fontId="34" fillId="0" borderId="0" xfId="12142" applyNumberFormat="1" applyFont="1" applyAlignment="1">
      <alignment horizontal="right" vertical="center"/>
    </xf>
    <xf numFmtId="0" fontId="34" fillId="0" borderId="0" xfId="12142" quotePrefix="1" applyFont="1" applyAlignment="1">
      <alignment vertical="center"/>
    </xf>
    <xf numFmtId="0" fontId="34" fillId="0" borderId="0" xfId="12142" applyFont="1" applyAlignment="1">
      <alignment horizontal="left" vertical="center"/>
    </xf>
    <xf numFmtId="0" fontId="34" fillId="0" borderId="0" xfId="12142" quotePrefix="1" applyFont="1" applyAlignment="1">
      <alignment horizontal="left" vertical="center"/>
    </xf>
    <xf numFmtId="2" fontId="160" fillId="0" borderId="0" xfId="12142" quotePrefix="1" applyNumberFormat="1" applyFont="1" applyAlignment="1">
      <alignment horizontal="left" vertical="center"/>
    </xf>
    <xf numFmtId="20" fontId="34" fillId="0" borderId="0" xfId="12142" quotePrefix="1" applyNumberFormat="1" applyFont="1" applyAlignment="1">
      <alignment horizontal="right" vertical="center"/>
    </xf>
    <xf numFmtId="0" fontId="70" fillId="0" borderId="0" xfId="12142" applyFont="1" applyAlignment="1">
      <alignment vertical="center"/>
    </xf>
    <xf numFmtId="2" fontId="159" fillId="0" borderId="0" xfId="12142" applyNumberFormat="1" applyFont="1" applyAlignment="1">
      <alignment horizontal="center" vertical="center"/>
    </xf>
    <xf numFmtId="200" fontId="160" fillId="0" borderId="0" xfId="12083" applyNumberFormat="1" applyFont="1" applyBorder="1" applyAlignment="1">
      <alignment horizontal="center" vertical="center"/>
    </xf>
    <xf numFmtId="2" fontId="159" fillId="0" borderId="0" xfId="12142" applyNumberFormat="1" applyFont="1" applyAlignment="1" applyProtection="1">
      <alignment vertical="center"/>
      <protection hidden="1"/>
    </xf>
    <xf numFmtId="178" fontId="159" fillId="0" borderId="0" xfId="12142" applyNumberFormat="1" applyFont="1" applyAlignment="1" applyProtection="1">
      <alignment horizontal="left" vertical="center"/>
      <protection hidden="1"/>
    </xf>
    <xf numFmtId="0" fontId="89" fillId="0" borderId="0" xfId="12142" applyFont="1" applyAlignment="1">
      <alignment vertical="center"/>
    </xf>
    <xf numFmtId="0" fontId="34" fillId="0" borderId="24" xfId="12142" applyFont="1" applyBorder="1" applyAlignment="1">
      <alignment vertical="center"/>
    </xf>
    <xf numFmtId="0" fontId="34" fillId="0" borderId="23" xfId="12142" applyFont="1" applyBorder="1" applyAlignment="1">
      <alignment vertical="center"/>
    </xf>
    <xf numFmtId="0" fontId="34" fillId="0" borderId="22" xfId="12142" applyFont="1" applyBorder="1" applyAlignment="1">
      <alignment vertical="center"/>
    </xf>
    <xf numFmtId="0" fontId="186" fillId="0" borderId="0" xfId="12142" applyFont="1" applyAlignment="1">
      <alignment vertical="center"/>
    </xf>
    <xf numFmtId="2" fontId="186" fillId="0" borderId="0" xfId="12142" applyNumberFormat="1" applyFont="1" applyAlignment="1">
      <alignment horizontal="left" vertical="center"/>
    </xf>
    <xf numFmtId="2" fontId="186" fillId="0" borderId="0" xfId="5988" applyNumberFormat="1" applyFont="1" applyBorder="1" applyAlignment="1">
      <alignment horizontal="left" vertical="center"/>
    </xf>
    <xf numFmtId="2" fontId="186" fillId="0" borderId="0" xfId="12142" applyNumberFormat="1" applyFont="1" applyAlignment="1">
      <alignment vertical="center"/>
    </xf>
    <xf numFmtId="2" fontId="186" fillId="0" borderId="0" xfId="12142" applyNumberFormat="1" applyFont="1" applyAlignment="1">
      <alignment horizontal="right" vertical="center"/>
    </xf>
    <xf numFmtId="0" fontId="32" fillId="0" borderId="0" xfId="3130" applyFont="1" applyAlignment="1">
      <alignment horizontal="center" vertical="center"/>
    </xf>
    <xf numFmtId="0" fontId="184" fillId="0" borderId="25" xfId="3130" applyFont="1" applyBorder="1" applyAlignment="1">
      <alignment horizontal="center" vertical="center"/>
    </xf>
    <xf numFmtId="0" fontId="184" fillId="0" borderId="0" xfId="3130" applyFont="1" applyAlignment="1">
      <alignment horizontal="center" vertical="center"/>
    </xf>
    <xf numFmtId="0" fontId="184" fillId="0" borderId="26" xfId="3130" applyFont="1" applyBorder="1" applyAlignment="1">
      <alignment horizontal="center" vertical="center"/>
    </xf>
    <xf numFmtId="0" fontId="32" fillId="0" borderId="25" xfId="3130" applyFont="1" applyBorder="1" applyAlignment="1">
      <alignment horizontal="center" vertical="center"/>
    </xf>
    <xf numFmtId="0" fontId="32" fillId="0" borderId="26" xfId="3130" applyFont="1" applyBorder="1" applyAlignment="1">
      <alignment horizontal="center" vertical="center"/>
    </xf>
    <xf numFmtId="2" fontId="70" fillId="0" borderId="0" xfId="3130" applyNumberFormat="1" applyFont="1" applyAlignment="1">
      <alignment horizontal="center" vertical="center"/>
    </xf>
    <xf numFmtId="2" fontId="31" fillId="0" borderId="0" xfId="3130" applyNumberFormat="1" applyFont="1" applyAlignment="1">
      <alignment vertical="center"/>
    </xf>
    <xf numFmtId="2" fontId="32" fillId="0" borderId="0" xfId="3130" applyNumberFormat="1" applyFont="1" applyAlignment="1">
      <alignment vertical="center"/>
    </xf>
    <xf numFmtId="185" fontId="31" fillId="0" borderId="0" xfId="3130" applyNumberFormat="1" applyFont="1" applyAlignment="1">
      <alignment horizontal="right" vertical="center"/>
    </xf>
    <xf numFmtId="0" fontId="70" fillId="0" borderId="0" xfId="3130" applyFont="1" applyAlignment="1">
      <alignment horizontal="left" vertical="center"/>
    </xf>
    <xf numFmtId="0" fontId="31" fillId="0" borderId="0" xfId="3130" applyFont="1" applyAlignment="1">
      <alignment horizontal="center" vertical="center"/>
    </xf>
    <xf numFmtId="2" fontId="95" fillId="0" borderId="0" xfId="3130" applyNumberFormat="1" applyFont="1" applyAlignment="1">
      <alignment horizontal="center" vertical="center"/>
    </xf>
    <xf numFmtId="185" fontId="31" fillId="0" borderId="0" xfId="3130" applyNumberFormat="1" applyFont="1" applyAlignment="1">
      <alignment vertical="center"/>
    </xf>
    <xf numFmtId="0" fontId="32" fillId="0" borderId="0" xfId="3130" quotePrefix="1" applyFont="1" applyAlignment="1">
      <alignment horizontal="right" vertical="center"/>
    </xf>
    <xf numFmtId="0" fontId="187" fillId="0" borderId="0" xfId="3130" applyFont="1" applyAlignment="1">
      <alignment horizontal="left" vertical="center"/>
    </xf>
    <xf numFmtId="0" fontId="32" fillId="0" borderId="0" xfId="3130" applyFont="1" applyAlignment="1">
      <alignment horizontal="right" vertical="center"/>
    </xf>
    <xf numFmtId="0" fontId="187" fillId="0" borderId="0" xfId="3130" applyFont="1" applyAlignment="1">
      <alignment horizontal="center" vertical="center"/>
    </xf>
    <xf numFmtId="0" fontId="32" fillId="0" borderId="0" xfId="3130" applyFont="1" applyAlignment="1">
      <alignment horizontal="left" vertical="center"/>
    </xf>
    <xf numFmtId="2" fontId="31" fillId="0" borderId="0" xfId="3130" applyNumberFormat="1" applyFont="1" applyAlignment="1">
      <alignment horizontal="left" vertical="center"/>
    </xf>
    <xf numFmtId="20" fontId="31" fillId="0" borderId="0" xfId="3130" quotePrefix="1" applyNumberFormat="1" applyFont="1" applyAlignment="1">
      <alignment horizontal="right" vertical="center"/>
    </xf>
    <xf numFmtId="288" fontId="31" fillId="0" borderId="0" xfId="3130" applyNumberFormat="1" applyFont="1" applyAlignment="1">
      <alignment horizontal="left" vertical="center"/>
    </xf>
    <xf numFmtId="2" fontId="31" fillId="0" borderId="0" xfId="3130" applyNumberFormat="1" applyFont="1" applyAlignment="1">
      <alignment horizontal="center" vertical="center"/>
    </xf>
    <xf numFmtId="2" fontId="32" fillId="0" borderId="0" xfId="3130" applyNumberFormat="1" applyFont="1" applyAlignment="1">
      <alignment horizontal="center" vertical="center"/>
    </xf>
    <xf numFmtId="0" fontId="32" fillId="0" borderId="0" xfId="3130" applyFont="1" applyAlignment="1">
      <alignment vertical="center"/>
    </xf>
    <xf numFmtId="0" fontId="31" fillId="0" borderId="25" xfId="3130" applyFont="1" applyBorder="1" applyAlignment="1">
      <alignment horizontal="center" vertical="center"/>
    </xf>
    <xf numFmtId="0" fontId="31" fillId="0" borderId="26" xfId="3130" applyFont="1" applyBorder="1" applyAlignment="1">
      <alignment horizontal="center" vertical="center"/>
    </xf>
    <xf numFmtId="2" fontId="70" fillId="0" borderId="70" xfId="3130" applyNumberFormat="1" applyFont="1" applyBorder="1" applyAlignment="1">
      <alignment horizontal="center" vertical="center"/>
    </xf>
    <xf numFmtId="0" fontId="70" fillId="0" borderId="99" xfId="3130" applyFont="1" applyBorder="1" applyAlignment="1">
      <alignment horizontal="center" vertical="center"/>
    </xf>
    <xf numFmtId="0" fontId="70" fillId="0" borderId="70" xfId="3130" applyFont="1" applyBorder="1" applyAlignment="1">
      <alignment horizontal="left" vertical="center"/>
    </xf>
    <xf numFmtId="0" fontId="31" fillId="0" borderId="70" xfId="3130" applyFont="1" applyBorder="1" applyAlignment="1">
      <alignment horizontal="center" vertical="center"/>
    </xf>
    <xf numFmtId="185" fontId="70" fillId="0" borderId="70" xfId="3130" applyNumberFormat="1" applyFont="1" applyBorder="1" applyAlignment="1">
      <alignment horizontal="center" vertical="center"/>
    </xf>
    <xf numFmtId="0" fontId="188" fillId="0" borderId="0" xfId="3130" applyFont="1" applyAlignment="1">
      <alignment horizontal="center" vertical="center"/>
    </xf>
    <xf numFmtId="185" fontId="70" fillId="0" borderId="70" xfId="3130" quotePrefix="1" applyNumberFormat="1" applyFont="1" applyBorder="1" applyAlignment="1">
      <alignment horizontal="center" vertical="center"/>
    </xf>
    <xf numFmtId="289" fontId="70" fillId="0" borderId="70" xfId="3130" applyNumberFormat="1" applyFont="1" applyBorder="1" applyAlignment="1">
      <alignment horizontal="center" vertical="center"/>
    </xf>
    <xf numFmtId="2" fontId="31" fillId="0" borderId="70" xfId="3130" applyNumberFormat="1" applyFont="1" applyBorder="1" applyAlignment="1">
      <alignment horizontal="center" vertical="center"/>
    </xf>
    <xf numFmtId="21" fontId="70" fillId="0" borderId="70" xfId="3130" applyNumberFormat="1" applyFont="1" applyBorder="1" applyAlignment="1">
      <alignment horizontal="center" vertical="center"/>
    </xf>
    <xf numFmtId="21" fontId="70" fillId="0" borderId="70" xfId="3130" applyNumberFormat="1" applyFont="1" applyBorder="1" applyAlignment="1">
      <alignment vertical="center"/>
    </xf>
    <xf numFmtId="0" fontId="70" fillId="0" borderId="70" xfId="3130" applyFont="1" applyBorder="1" applyAlignment="1">
      <alignment vertical="center"/>
    </xf>
    <xf numFmtId="0" fontId="31" fillId="0" borderId="25" xfId="3130" applyFont="1" applyBorder="1" applyAlignment="1">
      <alignment vertical="center"/>
    </xf>
    <xf numFmtId="0" fontId="70" fillId="0" borderId="85" xfId="9201" applyNumberFormat="1" applyFont="1" applyBorder="1" applyAlignment="1" applyProtection="1">
      <alignment horizontal="left" vertical="center"/>
    </xf>
    <xf numFmtId="0" fontId="70" fillId="0" borderId="68" xfId="9201" applyNumberFormat="1" applyFont="1" applyBorder="1" applyAlignment="1" applyProtection="1">
      <alignment vertical="center"/>
    </xf>
    <xf numFmtId="0" fontId="70" fillId="0" borderId="0" xfId="3130" applyFont="1" applyAlignment="1">
      <alignment horizontal="center" vertical="center"/>
    </xf>
    <xf numFmtId="0" fontId="31" fillId="0" borderId="0" xfId="3130" applyFont="1" applyAlignment="1">
      <alignment vertical="center"/>
    </xf>
    <xf numFmtId="1" fontId="70" fillId="0" borderId="70" xfId="3130" applyNumberFormat="1" applyFont="1" applyBorder="1" applyAlignment="1">
      <alignment horizontal="center" vertical="center"/>
    </xf>
    <xf numFmtId="290" fontId="70" fillId="0" borderId="70" xfId="3130" applyNumberFormat="1" applyFont="1" applyBorder="1" applyAlignment="1">
      <alignment horizontal="center" vertical="center"/>
    </xf>
    <xf numFmtId="0" fontId="70" fillId="0" borderId="26" xfId="3130" applyFont="1" applyBorder="1" applyAlignment="1">
      <alignment horizontal="center" vertical="center"/>
    </xf>
    <xf numFmtId="0" fontId="70" fillId="0" borderId="70" xfId="3130" applyFont="1" applyBorder="1" applyAlignment="1">
      <alignment horizontal="right" vertical="center"/>
    </xf>
    <xf numFmtId="291" fontId="70" fillId="0" borderId="70" xfId="3130" applyNumberFormat="1" applyFont="1" applyBorder="1" applyAlignment="1">
      <alignment horizontal="center" vertical="center"/>
    </xf>
    <xf numFmtId="0" fontId="32" fillId="0" borderId="27" xfId="3130" applyFont="1" applyBorder="1" applyAlignment="1">
      <alignment horizontal="center" vertical="center"/>
    </xf>
    <xf numFmtId="0" fontId="32" fillId="0" borderId="3" xfId="3130" applyFont="1" applyBorder="1" applyAlignment="1">
      <alignment horizontal="center" vertical="center"/>
    </xf>
    <xf numFmtId="0" fontId="32" fillId="0" borderId="28" xfId="3130" applyFont="1" applyBorder="1" applyAlignment="1">
      <alignment horizontal="center" vertical="center"/>
    </xf>
    <xf numFmtId="0" fontId="32" fillId="0" borderId="32" xfId="3130" applyFont="1" applyBorder="1" applyAlignment="1">
      <alignment horizontal="center" vertical="center"/>
    </xf>
    <xf numFmtId="0" fontId="32" fillId="0" borderId="16" xfId="3130" applyFont="1" applyBorder="1" applyAlignment="1">
      <alignment horizontal="center" vertical="center"/>
    </xf>
    <xf numFmtId="0" fontId="32" fillId="0" borderId="35" xfId="3130" applyFont="1" applyBorder="1" applyAlignment="1">
      <alignment horizontal="center" vertical="center"/>
    </xf>
    <xf numFmtId="41" fontId="155" fillId="0" borderId="0" xfId="2839" applyFont="1" applyFill="1" applyBorder="1" applyAlignment="1">
      <alignment horizontal="left" vertical="center"/>
    </xf>
    <xf numFmtId="41" fontId="64" fillId="0" borderId="0" xfId="2839" applyFont="1" applyBorder="1" applyAlignment="1">
      <alignment horizontal="left"/>
    </xf>
    <xf numFmtId="2" fontId="13" fillId="0" borderId="0" xfId="5891" applyNumberFormat="1" applyFont="1" applyAlignment="1">
      <alignment horizontal="center" vertical="center" shrinkToFit="1"/>
    </xf>
    <xf numFmtId="0" fontId="13" fillId="0" borderId="128" xfId="5891" applyFont="1" applyBorder="1" applyAlignment="1">
      <alignment horizontal="center" vertical="center"/>
    </xf>
    <xf numFmtId="0" fontId="1" fillId="0" borderId="0" xfId="12147">
      <alignment vertical="center"/>
    </xf>
    <xf numFmtId="0" fontId="73" fillId="0" borderId="30" xfId="9244" applyFont="1" applyBorder="1" applyAlignment="1">
      <alignment horizontal="center" vertical="center"/>
    </xf>
    <xf numFmtId="178" fontId="73" fillId="0" borderId="70" xfId="5891" applyNumberFormat="1" applyFont="1" applyBorder="1" applyAlignment="1">
      <alignment horizontal="center" vertical="center"/>
    </xf>
    <xf numFmtId="2" fontId="73" fillId="0" borderId="70" xfId="5891" applyNumberFormat="1" applyFont="1" applyBorder="1" applyAlignment="1">
      <alignment horizontal="center" vertical="center"/>
    </xf>
    <xf numFmtId="2" fontId="73" fillId="0" borderId="81" xfId="5891" applyNumberFormat="1" applyFont="1" applyBorder="1" applyAlignment="1">
      <alignment horizontal="center" vertical="center"/>
    </xf>
    <xf numFmtId="0" fontId="0" fillId="0" borderId="15" xfId="2636" applyFont="1" applyBorder="1" applyAlignment="1">
      <alignment horizontal="center" vertical="center"/>
    </xf>
    <xf numFmtId="292" fontId="29" fillId="0" borderId="15" xfId="2636" applyNumberFormat="1" applyFont="1" applyBorder="1" applyAlignment="1">
      <alignment horizontal="center" vertical="center"/>
    </xf>
    <xf numFmtId="0" fontId="83" fillId="0" borderId="0" xfId="12135" applyFont="1" applyAlignment="1">
      <alignment horizontal="left" vertical="center"/>
    </xf>
    <xf numFmtId="0" fontId="25" fillId="0" borderId="0" xfId="12135" applyFont="1" applyAlignment="1">
      <alignment horizontal="center" vertical="center"/>
    </xf>
    <xf numFmtId="0" fontId="25" fillId="0" borderId="0" xfId="12135" applyFont="1" applyAlignment="1">
      <alignment vertical="center"/>
    </xf>
    <xf numFmtId="0" fontId="63" fillId="0" borderId="40" xfId="12135" applyFont="1" applyBorder="1" applyAlignment="1">
      <alignment horizontal="center" vertical="center"/>
    </xf>
    <xf numFmtId="0" fontId="63" fillId="0" borderId="41" xfId="12135" applyFont="1" applyBorder="1" applyAlignment="1">
      <alignment horizontal="center" vertical="center"/>
    </xf>
    <xf numFmtId="0" fontId="63" fillId="0" borderId="42" xfId="12135" applyFont="1" applyBorder="1" applyAlignment="1">
      <alignment vertical="center"/>
    </xf>
    <xf numFmtId="0" fontId="63" fillId="0" borderId="43" xfId="12135" applyFont="1" applyBorder="1" applyAlignment="1">
      <alignment vertical="center"/>
    </xf>
    <xf numFmtId="0" fontId="63" fillId="0" borderId="43" xfId="12135" applyFont="1" applyBorder="1" applyAlignment="1">
      <alignment horizontal="center" vertical="center"/>
    </xf>
    <xf numFmtId="0" fontId="25" fillId="0" borderId="72" xfId="12135" applyFont="1" applyBorder="1" applyAlignment="1">
      <alignment vertical="center"/>
    </xf>
    <xf numFmtId="0" fontId="63" fillId="0" borderId="54" xfId="12135" applyFont="1" applyBorder="1" applyAlignment="1">
      <alignment vertical="center"/>
    </xf>
    <xf numFmtId="0" fontId="63" fillId="0" borderId="0" xfId="12135" applyFont="1" applyAlignment="1">
      <alignment vertical="center"/>
    </xf>
    <xf numFmtId="0" fontId="63" fillId="0" borderId="44" xfId="12135" applyFont="1" applyBorder="1" applyAlignment="1">
      <alignment horizontal="center" vertical="center"/>
    </xf>
    <xf numFmtId="0" fontId="63" fillId="0" borderId="20" xfId="12135" applyFont="1" applyBorder="1" applyAlignment="1">
      <alignment horizontal="center" vertical="center"/>
    </xf>
    <xf numFmtId="0" fontId="63" fillId="0" borderId="63" xfId="12135" applyFont="1" applyBorder="1" applyAlignment="1">
      <alignment vertical="center"/>
    </xf>
    <xf numFmtId="0" fontId="63" fillId="0" borderId="23" xfId="12135" applyFont="1" applyBorder="1" applyAlignment="1">
      <alignment vertical="center"/>
    </xf>
    <xf numFmtId="0" fontId="63" fillId="0" borderId="23" xfId="12135" applyFont="1" applyBorder="1" applyAlignment="1">
      <alignment horizontal="center" vertical="center"/>
    </xf>
    <xf numFmtId="0" fontId="63" fillId="0" borderId="24" xfId="12135" applyFont="1" applyBorder="1" applyAlignment="1">
      <alignment vertical="center"/>
    </xf>
    <xf numFmtId="0" fontId="25" fillId="0" borderId="45" xfId="12135" applyFont="1" applyBorder="1" applyAlignment="1">
      <alignment horizontal="center" vertical="center"/>
    </xf>
    <xf numFmtId="0" fontId="25" fillId="0" borderId="30" xfId="12135" applyFont="1" applyBorder="1" applyAlignment="1">
      <alignment horizontal="center" vertical="center"/>
    </xf>
    <xf numFmtId="0" fontId="25" fillId="0" borderId="1" xfId="12135" applyFont="1" applyBorder="1" applyAlignment="1">
      <alignment vertical="center"/>
    </xf>
    <xf numFmtId="0" fontId="64" fillId="0" borderId="0" xfId="12135" applyFont="1" applyAlignment="1">
      <alignment horizontal="center" vertical="center"/>
    </xf>
    <xf numFmtId="201" fontId="73" fillId="0" borderId="0" xfId="12135" applyNumberFormat="1" applyFont="1" applyAlignment="1">
      <alignment vertical="center"/>
    </xf>
    <xf numFmtId="0" fontId="25" fillId="0" borderId="26" xfId="12135" applyFont="1" applyBorder="1" applyAlignment="1">
      <alignment horizontal="center" vertical="center"/>
    </xf>
    <xf numFmtId="202" fontId="84" fillId="0" borderId="30" xfId="12135" applyNumberFormat="1" applyFont="1" applyBorder="1" applyAlignment="1">
      <alignment horizontal="center" vertical="center"/>
    </xf>
    <xf numFmtId="0" fontId="65" fillId="0" borderId="0" xfId="12135" applyFont="1" applyAlignment="1">
      <alignment horizontal="center" vertical="center"/>
    </xf>
    <xf numFmtId="0" fontId="65" fillId="0" borderId="0" xfId="12135" applyFont="1" applyAlignment="1">
      <alignment vertical="center"/>
    </xf>
    <xf numFmtId="201" fontId="65" fillId="0" borderId="0" xfId="12135" applyNumberFormat="1" applyFont="1" applyAlignment="1">
      <alignment horizontal="left" vertical="center"/>
    </xf>
    <xf numFmtId="0" fontId="85" fillId="0" borderId="26" xfId="12135" applyFont="1" applyBorder="1" applyAlignment="1">
      <alignment horizontal="center" vertical="center"/>
    </xf>
    <xf numFmtId="41" fontId="65" fillId="0" borderId="0" xfId="12055" applyFont="1" applyBorder="1" applyAlignment="1">
      <alignment horizontal="center" vertical="center"/>
    </xf>
    <xf numFmtId="47" fontId="65" fillId="0" borderId="0" xfId="12135" applyNumberFormat="1" applyFont="1" applyAlignment="1">
      <alignment horizontal="center" vertical="center"/>
    </xf>
    <xf numFmtId="0" fontId="65" fillId="0" borderId="0" xfId="12135" applyFont="1" applyAlignment="1">
      <alignment horizontal="center" vertical="center" textRotation="90"/>
    </xf>
    <xf numFmtId="47" fontId="65" fillId="0" borderId="0" xfId="12135" applyNumberFormat="1" applyFont="1" applyAlignment="1">
      <alignment horizontal="left" vertical="center"/>
    </xf>
    <xf numFmtId="41" fontId="77" fillId="0" borderId="0" xfId="12055" applyFont="1" applyBorder="1" applyAlignment="1">
      <alignment horizontal="right" vertical="center"/>
    </xf>
    <xf numFmtId="41" fontId="65" fillId="0" borderId="0" xfId="12055" applyFont="1" applyBorder="1" applyAlignment="1">
      <alignment horizontal="right" vertical="center"/>
    </xf>
    <xf numFmtId="41" fontId="77" fillId="0" borderId="0" xfId="12055" applyFont="1" applyBorder="1" applyAlignment="1">
      <alignment horizontal="center" vertical="center"/>
    </xf>
    <xf numFmtId="0" fontId="77" fillId="0" borderId="0" xfId="12135" applyFont="1" applyAlignment="1">
      <alignment horizontal="center" vertical="center"/>
    </xf>
    <xf numFmtId="0" fontId="78" fillId="0" borderId="0" xfId="12135" applyFont="1" applyAlignment="1">
      <alignment horizontal="center" vertical="center"/>
    </xf>
    <xf numFmtId="201" fontId="65" fillId="0" borderId="0" xfId="12135" applyNumberFormat="1" applyFont="1" applyAlignment="1">
      <alignment horizontal="center" vertical="center"/>
    </xf>
    <xf numFmtId="0" fontId="25" fillId="0" borderId="64" xfId="12135" applyFont="1" applyBorder="1" applyAlignment="1">
      <alignment horizontal="center" vertical="center"/>
    </xf>
    <xf numFmtId="0" fontId="25" fillId="0" borderId="50" xfId="12135" applyFont="1" applyBorder="1" applyAlignment="1">
      <alignment horizontal="center" vertical="center"/>
    </xf>
    <xf numFmtId="0" fontId="25" fillId="0" borderId="51" xfId="12135" applyFont="1" applyBorder="1" applyAlignment="1">
      <alignment vertical="center"/>
    </xf>
    <xf numFmtId="198" fontId="65" fillId="0" borderId="3" xfId="12135" applyNumberFormat="1" applyFont="1" applyBorder="1" applyAlignment="1">
      <alignment horizontal="center" vertical="center"/>
    </xf>
    <xf numFmtId="0" fontId="65" fillId="0" borderId="3" xfId="12135" applyFont="1" applyBorder="1" applyAlignment="1">
      <alignment horizontal="center" vertical="center"/>
    </xf>
    <xf numFmtId="0" fontId="25" fillId="0" borderId="3" xfId="12135" applyFont="1" applyBorder="1" applyAlignment="1">
      <alignment horizontal="center" vertical="center"/>
    </xf>
    <xf numFmtId="0" fontId="25" fillId="0" borderId="28" xfId="12135" applyFont="1" applyBorder="1" applyAlignment="1">
      <alignment horizontal="center" vertical="center"/>
    </xf>
    <xf numFmtId="0" fontId="25" fillId="0" borderId="55" xfId="12135" applyFont="1" applyBorder="1" applyAlignment="1">
      <alignment horizontal="center" vertical="center"/>
    </xf>
    <xf numFmtId="0" fontId="25" fillId="0" borderId="15" xfId="12135" applyFont="1" applyBorder="1" applyAlignment="1">
      <alignment horizontal="center" vertical="center"/>
    </xf>
    <xf numFmtId="0" fontId="73" fillId="0" borderId="48" xfId="12135" applyFont="1" applyBorder="1" applyAlignment="1">
      <alignment horizontal="center" vertical="center"/>
    </xf>
    <xf numFmtId="2" fontId="73" fillId="0" borderId="14" xfId="12135" applyNumberFormat="1" applyFont="1" applyBorder="1" applyAlignment="1">
      <alignment horizontal="center" vertical="center"/>
    </xf>
    <xf numFmtId="0" fontId="73" fillId="0" borderId="14" xfId="12135" quotePrefix="1" applyFont="1" applyBorder="1" applyAlignment="1">
      <alignment horizontal="center" vertical="center"/>
    </xf>
    <xf numFmtId="0" fontId="73" fillId="0" borderId="14" xfId="12135" applyFont="1" applyBorder="1" applyAlignment="1">
      <alignment horizontal="center" vertical="center"/>
    </xf>
    <xf numFmtId="178" fontId="73" fillId="0" borderId="14" xfId="12135" applyNumberFormat="1" applyFont="1" applyBorder="1" applyAlignment="1">
      <alignment horizontal="center" vertical="center"/>
    </xf>
    <xf numFmtId="1" fontId="73" fillId="0" borderId="14" xfId="12135" applyNumberFormat="1" applyFont="1" applyBorder="1" applyAlignment="1">
      <alignment horizontal="center" vertical="center"/>
    </xf>
    <xf numFmtId="196" fontId="73" fillId="0" borderId="14" xfId="12135" applyNumberFormat="1" applyFont="1" applyBorder="1" applyAlignment="1">
      <alignment horizontal="center" vertical="center"/>
    </xf>
    <xf numFmtId="0" fontId="25" fillId="0" borderId="14" xfId="12135" applyFont="1" applyBorder="1" applyAlignment="1">
      <alignment vertical="center"/>
    </xf>
    <xf numFmtId="0" fontId="73" fillId="0" borderId="14" xfId="12135" applyFont="1" applyBorder="1" applyAlignment="1">
      <alignment vertical="center"/>
    </xf>
    <xf numFmtId="198" fontId="73" fillId="0" borderId="14" xfId="12135" applyNumberFormat="1" applyFont="1" applyBorder="1" applyAlignment="1">
      <alignment horizontal="center" vertical="center"/>
    </xf>
    <xf numFmtId="0" fontId="13" fillId="0" borderId="49" xfId="12135" applyFont="1" applyBorder="1" applyAlignment="1">
      <alignment vertical="center"/>
    </xf>
    <xf numFmtId="0" fontId="73" fillId="0" borderId="15" xfId="12135" applyFont="1" applyBorder="1" applyAlignment="1">
      <alignment horizontal="center" vertical="center"/>
    </xf>
    <xf numFmtId="203" fontId="73" fillId="0" borderId="14" xfId="12135" applyNumberFormat="1" applyFont="1" applyBorder="1" applyAlignment="1">
      <alignment horizontal="center" vertical="center"/>
    </xf>
    <xf numFmtId="197" fontId="73" fillId="0" borderId="14" xfId="12135" applyNumberFormat="1" applyFont="1" applyBorder="1" applyAlignment="1">
      <alignment horizontal="center" vertical="center"/>
    </xf>
    <xf numFmtId="43" fontId="73" fillId="0" borderId="14" xfId="12135" applyNumberFormat="1" applyFont="1" applyBorder="1" applyAlignment="1">
      <alignment horizontal="center" vertical="center"/>
    </xf>
    <xf numFmtId="43" fontId="73" fillId="0" borderId="14" xfId="12135" applyNumberFormat="1" applyFont="1" applyBorder="1" applyAlignment="1">
      <alignment vertical="center"/>
    </xf>
    <xf numFmtId="178" fontId="73" fillId="0" borderId="14" xfId="12135" applyNumberFormat="1" applyFont="1" applyBorder="1" applyAlignment="1">
      <alignment horizontal="left" vertical="center"/>
    </xf>
    <xf numFmtId="0" fontId="25" fillId="0" borderId="3" xfId="12135" applyFont="1" applyBorder="1" applyAlignment="1">
      <alignment vertical="center"/>
    </xf>
    <xf numFmtId="178" fontId="73" fillId="0" borderId="14" xfId="12135" applyNumberFormat="1" applyFont="1" applyBorder="1" applyAlignment="1">
      <alignment vertical="center"/>
    </xf>
    <xf numFmtId="0" fontId="25" fillId="0" borderId="57" xfId="12135" applyFont="1" applyBorder="1" applyAlignment="1">
      <alignment horizontal="center" vertical="center"/>
    </xf>
    <xf numFmtId="0" fontId="25" fillId="0" borderId="58" xfId="12135" applyFont="1" applyBorder="1" applyAlignment="1">
      <alignment horizontal="center" vertical="center"/>
    </xf>
    <xf numFmtId="0" fontId="73" fillId="0" borderId="65" xfId="12135" applyFont="1" applyBorder="1" applyAlignment="1">
      <alignment vertical="center"/>
    </xf>
    <xf numFmtId="2" fontId="73" fillId="0" borderId="52" xfId="12135" applyNumberFormat="1" applyFont="1" applyBorder="1" applyAlignment="1">
      <alignment horizontal="center" vertical="center"/>
    </xf>
    <xf numFmtId="0" fontId="73" fillId="0" borderId="52" xfId="12135" applyFont="1" applyBorder="1" applyAlignment="1">
      <alignment horizontal="center" vertical="center"/>
    </xf>
    <xf numFmtId="0" fontId="73" fillId="0" borderId="52" xfId="12135" applyFont="1" applyBorder="1" applyAlignment="1">
      <alignment vertical="center"/>
    </xf>
    <xf numFmtId="0" fontId="13" fillId="0" borderId="66" xfId="12135" applyFont="1" applyBorder="1" applyAlignment="1">
      <alignment vertical="center"/>
    </xf>
    <xf numFmtId="0" fontId="73" fillId="0" borderId="0" xfId="2636" applyFont="1" applyAlignment="1">
      <alignment vertical="center"/>
    </xf>
    <xf numFmtId="0" fontId="166" fillId="0" borderId="25" xfId="2636" applyFont="1" applyBorder="1"/>
    <xf numFmtId="0" fontId="73" fillId="0" borderId="0" xfId="2636" applyFont="1"/>
    <xf numFmtId="0" fontId="73" fillId="0" borderId="0" xfId="2636" applyFont="1" applyAlignment="1">
      <alignment horizontal="center"/>
    </xf>
    <xf numFmtId="0" fontId="73" fillId="0" borderId="26" xfId="2636" applyFont="1" applyBorder="1" applyAlignment="1">
      <alignment horizontal="center"/>
    </xf>
    <xf numFmtId="0" fontId="73" fillId="0" borderId="25" xfId="2636" applyFont="1" applyBorder="1"/>
    <xf numFmtId="0" fontId="73" fillId="0" borderId="55" xfId="2636" applyFont="1" applyBorder="1" applyAlignment="1">
      <alignment horizontal="center" vertical="center"/>
    </xf>
    <xf numFmtId="0" fontId="73" fillId="0" borderId="15" xfId="2636" applyFont="1" applyBorder="1" applyAlignment="1">
      <alignment horizontal="center" vertical="center"/>
    </xf>
    <xf numFmtId="0" fontId="73" fillId="0" borderId="56" xfId="2636" applyFont="1" applyBorder="1" applyAlignment="1">
      <alignment horizontal="center" vertical="center"/>
    </xf>
    <xf numFmtId="293" fontId="73" fillId="0" borderId="15" xfId="2636" applyNumberFormat="1" applyFont="1" applyBorder="1" applyAlignment="1">
      <alignment horizontal="center" vertical="center"/>
    </xf>
    <xf numFmtId="0" fontId="73" fillId="0" borderId="57" xfId="2636" applyFont="1" applyBorder="1" applyAlignment="1">
      <alignment horizontal="center" vertical="center"/>
    </xf>
    <xf numFmtId="0" fontId="73" fillId="0" borderId="58" xfId="2636" applyFont="1" applyBorder="1" applyAlignment="1">
      <alignment horizontal="center" vertical="center"/>
    </xf>
    <xf numFmtId="2" fontId="73" fillId="0" borderId="58" xfId="2636" applyNumberFormat="1" applyFont="1" applyBorder="1" applyAlignment="1">
      <alignment horizontal="center" vertical="center"/>
    </xf>
    <xf numFmtId="0" fontId="73" fillId="0" borderId="59" xfId="2636" applyFont="1" applyBorder="1" applyAlignment="1">
      <alignment horizontal="center" vertical="center"/>
    </xf>
    <xf numFmtId="0" fontId="31" fillId="0" borderId="63" xfId="12148" applyFont="1" applyBorder="1" applyAlignment="1">
      <alignment horizontal="center"/>
    </xf>
    <xf numFmtId="0" fontId="31" fillId="0" borderId="23" xfId="12148" applyFont="1" applyBorder="1" applyAlignment="1">
      <alignment horizontal="center"/>
    </xf>
    <xf numFmtId="0" fontId="31" fillId="0" borderId="29" xfId="12148" applyFont="1" applyBorder="1" applyAlignment="1">
      <alignment horizontal="center"/>
    </xf>
    <xf numFmtId="0" fontId="31" fillId="0" borderId="0" xfId="12148" applyFont="1" applyAlignment="1">
      <alignment horizontal="center"/>
    </xf>
    <xf numFmtId="0" fontId="31" fillId="0" borderId="1" xfId="12148" applyFont="1" applyBorder="1" applyAlignment="1">
      <alignment horizontal="center"/>
    </xf>
    <xf numFmtId="0" fontId="69" fillId="0" borderId="0" xfId="12148" applyFont="1" applyAlignment="1">
      <alignment vertical="center"/>
    </xf>
    <xf numFmtId="0" fontId="190" fillId="0" borderId="0" xfId="12148" applyFont="1"/>
    <xf numFmtId="0" fontId="191" fillId="0" borderId="0" xfId="12148" applyFont="1"/>
    <xf numFmtId="0" fontId="192" fillId="0" borderId="0" xfId="12148" applyFont="1"/>
    <xf numFmtId="0" fontId="31" fillId="0" borderId="31" xfId="12148" applyFont="1" applyBorder="1" applyAlignment="1">
      <alignment horizontal="center"/>
    </xf>
    <xf numFmtId="2" fontId="34" fillId="0" borderId="0" xfId="12148" applyNumberFormat="1" applyFont="1" applyAlignment="1">
      <alignment horizontal="right"/>
    </xf>
    <xf numFmtId="0" fontId="32" fillId="0" borderId="0" xfId="12148" applyFont="1" applyAlignment="1">
      <alignment horizontal="center"/>
    </xf>
    <xf numFmtId="0" fontId="34" fillId="0" borderId="1" xfId="12148" applyFont="1" applyBorder="1" applyAlignment="1">
      <alignment horizontal="center"/>
    </xf>
    <xf numFmtId="0" fontId="34" fillId="0" borderId="0" xfId="12148" applyFont="1" applyAlignment="1">
      <alignment horizontal="center"/>
    </xf>
    <xf numFmtId="0" fontId="159" fillId="0" borderId="0" xfId="12148" applyFont="1" applyAlignment="1">
      <alignment horizontal="center"/>
    </xf>
    <xf numFmtId="0" fontId="34" fillId="0" borderId="31" xfId="12148" applyFont="1" applyBorder="1" applyAlignment="1">
      <alignment horizontal="center"/>
    </xf>
    <xf numFmtId="0" fontId="34" fillId="0" borderId="0" xfId="12148" quotePrefix="1" applyFont="1" applyAlignment="1">
      <alignment horizontal="center"/>
    </xf>
    <xf numFmtId="0" fontId="159" fillId="0" borderId="0" xfId="12148" applyFont="1" applyAlignment="1">
      <alignment horizontal="left"/>
    </xf>
    <xf numFmtId="20" fontId="34" fillId="0" borderId="0" xfId="12148" quotePrefix="1" applyNumberFormat="1" applyFont="1" applyAlignment="1">
      <alignment horizontal="center" vertical="center" textRotation="69"/>
    </xf>
    <xf numFmtId="0" fontId="34" fillId="0" borderId="0" xfId="12148" applyFont="1" applyAlignment="1">
      <alignment horizontal="center" vertical="center" textRotation="69"/>
    </xf>
    <xf numFmtId="2" fontId="159" fillId="0" borderId="0" xfId="12148" applyNumberFormat="1" applyFont="1" applyAlignment="1">
      <alignment horizontal="center"/>
    </xf>
    <xf numFmtId="185" fontId="159" fillId="0" borderId="0" xfId="12148" applyNumberFormat="1" applyFont="1" applyAlignment="1">
      <alignment horizontal="center"/>
    </xf>
    <xf numFmtId="0" fontId="159" fillId="0" borderId="0" xfId="12148" applyFont="1" applyAlignment="1">
      <alignment horizontal="right"/>
    </xf>
    <xf numFmtId="2" fontId="159" fillId="0" borderId="0" xfId="12149" applyNumberFormat="1" applyFont="1" applyBorder="1" applyAlignment="1">
      <alignment horizontal="center"/>
    </xf>
    <xf numFmtId="200" fontId="34" fillId="0" borderId="0" xfId="12149" applyNumberFormat="1" applyFont="1" applyBorder="1" applyAlignment="1">
      <alignment horizontal="left"/>
    </xf>
    <xf numFmtId="2" fontId="34" fillId="0" borderId="0" xfId="12148" applyNumberFormat="1" applyFont="1" applyAlignment="1">
      <alignment horizontal="left"/>
    </xf>
    <xf numFmtId="2" fontId="159" fillId="0" borderId="0" xfId="12148" applyNumberFormat="1" applyFont="1" applyAlignment="1">
      <alignment horizontal="right" vertical="top"/>
    </xf>
    <xf numFmtId="2" fontId="159" fillId="0" borderId="0" xfId="12148" applyNumberFormat="1" applyFont="1" applyAlignment="1">
      <alignment horizontal="left"/>
    </xf>
    <xf numFmtId="0" fontId="193" fillId="0" borderId="0" xfId="12148" applyFont="1" applyAlignment="1">
      <alignment horizontal="center"/>
    </xf>
    <xf numFmtId="0" fontId="64" fillId="0" borderId="0" xfId="12148" applyFont="1" applyAlignment="1">
      <alignment horizontal="center"/>
    </xf>
    <xf numFmtId="0" fontId="193" fillId="0" borderId="31" xfId="12148" applyFont="1" applyBorder="1" applyAlignment="1">
      <alignment horizontal="center"/>
    </xf>
    <xf numFmtId="2" fontId="34" fillId="0" borderId="0" xfId="12148" applyNumberFormat="1" applyFont="1" applyAlignment="1">
      <alignment horizontal="center"/>
    </xf>
    <xf numFmtId="0" fontId="70" fillId="0" borderId="1" xfId="12148" applyFont="1" applyBorder="1" applyAlignment="1">
      <alignment horizontal="center" vertical="center"/>
    </xf>
    <xf numFmtId="0" fontId="70" fillId="0" borderId="70" xfId="12148" applyFont="1" applyBorder="1" applyAlignment="1">
      <alignment horizontal="center" vertical="center"/>
    </xf>
    <xf numFmtId="0" fontId="70" fillId="0" borderId="31" xfId="12148" applyFont="1" applyBorder="1" applyAlignment="1">
      <alignment horizontal="center" vertical="center"/>
    </xf>
    <xf numFmtId="0" fontId="70" fillId="0" borderId="0" xfId="12148" applyFont="1" applyAlignment="1">
      <alignment horizontal="center" vertical="center"/>
    </xf>
    <xf numFmtId="2" fontId="70" fillId="0" borderId="67" xfId="12148" applyNumberFormat="1" applyFont="1" applyBorder="1" applyAlignment="1">
      <alignment horizontal="center" vertical="center"/>
    </xf>
    <xf numFmtId="2" fontId="70" fillId="0" borderId="69" xfId="12148" applyNumberFormat="1" applyFont="1" applyBorder="1" applyAlignment="1">
      <alignment horizontal="center" vertical="center"/>
    </xf>
    <xf numFmtId="0" fontId="70" fillId="0" borderId="69" xfId="12148" applyFont="1" applyBorder="1" applyAlignment="1">
      <alignment horizontal="center" vertical="center"/>
    </xf>
    <xf numFmtId="0" fontId="70" fillId="0" borderId="68" xfId="12148" applyFont="1" applyBorder="1" applyAlignment="1">
      <alignment horizontal="center" vertical="center"/>
    </xf>
    <xf numFmtId="2" fontId="70" fillId="0" borderId="70" xfId="12148" applyNumberFormat="1" applyFont="1" applyBorder="1" applyAlignment="1">
      <alignment horizontal="center" vertical="center"/>
    </xf>
    <xf numFmtId="21" fontId="194" fillId="0" borderId="99" xfId="12148" applyNumberFormat="1" applyFont="1" applyBorder="1" applyAlignment="1">
      <alignment horizontal="center" vertical="center" wrapText="1"/>
    </xf>
    <xf numFmtId="0" fontId="70" fillId="0" borderId="67" xfId="12148" applyFont="1" applyBorder="1" applyAlignment="1">
      <alignment horizontal="center" vertical="center"/>
    </xf>
    <xf numFmtId="198" fontId="70" fillId="0" borderId="0" xfId="12149" applyNumberFormat="1" applyFont="1" applyBorder="1" applyAlignment="1">
      <alignment horizontal="right" vertical="center"/>
    </xf>
    <xf numFmtId="20" fontId="70" fillId="0" borderId="67" xfId="12148" quotePrefix="1" applyNumberFormat="1" applyFont="1" applyBorder="1" applyAlignment="1">
      <alignment horizontal="center" vertical="center"/>
    </xf>
    <xf numFmtId="178" fontId="70" fillId="0" borderId="68" xfId="12148" applyNumberFormat="1" applyFont="1" applyBorder="1" applyAlignment="1">
      <alignment horizontal="center" vertical="center"/>
    </xf>
    <xf numFmtId="0" fontId="70" fillId="0" borderId="69" xfId="12148" quotePrefix="1" applyFont="1" applyBorder="1" applyAlignment="1">
      <alignment horizontal="left" vertical="center"/>
    </xf>
    <xf numFmtId="185" fontId="195" fillId="0" borderId="69" xfId="12148" applyNumberFormat="1" applyFont="1" applyBorder="1" applyAlignment="1">
      <alignment horizontal="right" vertical="center"/>
    </xf>
    <xf numFmtId="0" fontId="70" fillId="0" borderId="69" xfId="12148" applyFont="1" applyBorder="1" applyAlignment="1">
      <alignment horizontal="left" vertical="center"/>
    </xf>
    <xf numFmtId="41" fontId="70" fillId="0" borderId="69" xfId="12149" applyFont="1" applyBorder="1" applyAlignment="1">
      <alignment horizontal="center" vertical="center"/>
    </xf>
    <xf numFmtId="0" fontId="70" fillId="0" borderId="70" xfId="12148" applyFont="1" applyBorder="1" applyAlignment="1">
      <alignment horizontal="center" vertical="center" shrinkToFit="1"/>
    </xf>
    <xf numFmtId="195" fontId="70" fillId="0" borderId="69" xfId="12148" applyNumberFormat="1" applyFont="1" applyBorder="1" applyAlignment="1">
      <alignment horizontal="right" vertical="center"/>
    </xf>
    <xf numFmtId="0" fontId="70" fillId="0" borderId="67" xfId="12148" quotePrefix="1" applyFont="1" applyBorder="1" applyAlignment="1">
      <alignment horizontal="right" vertical="center"/>
    </xf>
    <xf numFmtId="0" fontId="70" fillId="0" borderId="69" xfId="12148" applyFont="1" applyBorder="1" applyAlignment="1">
      <alignment horizontal="right" vertical="center"/>
    </xf>
    <xf numFmtId="0" fontId="70" fillId="0" borderId="68" xfId="12148" applyFont="1" applyBorder="1" applyAlignment="1">
      <alignment vertical="center"/>
    </xf>
    <xf numFmtId="0" fontId="70" fillId="0" borderId="69" xfId="12148" applyFont="1" applyBorder="1" applyAlignment="1">
      <alignment vertical="center"/>
    </xf>
    <xf numFmtId="195" fontId="70" fillId="0" borderId="69" xfId="12148" applyNumberFormat="1" applyFont="1" applyBorder="1" applyAlignment="1">
      <alignment horizontal="center" vertical="center"/>
    </xf>
    <xf numFmtId="2" fontId="70" fillId="0" borderId="0" xfId="12148" applyNumberFormat="1" applyFont="1" applyAlignment="1">
      <alignment horizontal="center" vertical="center"/>
    </xf>
    <xf numFmtId="0" fontId="70" fillId="0" borderId="162" xfId="12148" applyFont="1" applyBorder="1" applyAlignment="1">
      <alignment horizontal="center" vertical="center"/>
    </xf>
    <xf numFmtId="2" fontId="73" fillId="0" borderId="67" xfId="12148" applyNumberFormat="1" applyFont="1" applyBorder="1" applyAlignment="1">
      <alignment horizontal="center" vertical="center"/>
    </xf>
    <xf numFmtId="0" fontId="73" fillId="0" borderId="69" xfId="12148" quotePrefix="1" applyFont="1" applyBorder="1" applyAlignment="1">
      <alignment horizontal="center" vertical="center"/>
    </xf>
    <xf numFmtId="2" fontId="73" fillId="0" borderId="69" xfId="12148" applyNumberFormat="1" applyFont="1" applyBorder="1" applyAlignment="1">
      <alignment horizontal="center" vertical="center"/>
    </xf>
    <xf numFmtId="0" fontId="73" fillId="0" borderId="69" xfId="12148" applyFont="1" applyBorder="1" applyAlignment="1">
      <alignment horizontal="center" vertical="center"/>
    </xf>
    <xf numFmtId="0" fontId="78" fillId="0" borderId="69" xfId="12148" applyFont="1" applyBorder="1" applyAlignment="1">
      <alignment horizontal="center" vertical="center"/>
    </xf>
    <xf numFmtId="0" fontId="73" fillId="0" borderId="69" xfId="12148" applyFont="1" applyBorder="1" applyAlignment="1">
      <alignment horizontal="left" vertical="center"/>
    </xf>
    <xf numFmtId="187" fontId="70" fillId="0" borderId="69" xfId="12148" applyNumberFormat="1" applyFont="1" applyBorder="1" applyAlignment="1">
      <alignment horizontal="center" vertical="center"/>
    </xf>
    <xf numFmtId="0" fontId="70" fillId="0" borderId="68" xfId="12148" quotePrefix="1" applyFont="1" applyBorder="1" applyAlignment="1">
      <alignment horizontal="left" vertical="center"/>
    </xf>
    <xf numFmtId="2" fontId="65" fillId="0" borderId="70" xfId="12148" applyNumberFormat="1" applyFont="1" applyBorder="1" applyAlignment="1">
      <alignment horizontal="center" vertical="center"/>
    </xf>
    <xf numFmtId="0" fontId="195" fillId="0" borderId="69" xfId="12148" applyFont="1" applyBorder="1" applyAlignment="1">
      <alignment horizontal="right" vertical="center"/>
    </xf>
    <xf numFmtId="2" fontId="70" fillId="0" borderId="69" xfId="12148" applyNumberFormat="1" applyFont="1" applyBorder="1" applyAlignment="1">
      <alignment horizontal="right" vertical="center"/>
    </xf>
    <xf numFmtId="0" fontId="70" fillId="0" borderId="134" xfId="12148" applyFont="1" applyBorder="1" applyAlignment="1">
      <alignment vertical="center"/>
    </xf>
    <xf numFmtId="2" fontId="70" fillId="0" borderId="167" xfId="12148" applyNumberFormat="1" applyFont="1" applyBorder="1" applyAlignment="1">
      <alignment horizontal="center" vertical="center"/>
    </xf>
    <xf numFmtId="2" fontId="70" fillId="0" borderId="137" xfId="12148" applyNumberFormat="1" applyFont="1" applyBorder="1" applyAlignment="1">
      <alignment horizontal="center" vertical="center"/>
    </xf>
    <xf numFmtId="0" fontId="70" fillId="0" borderId="0" xfId="12148" applyFont="1" applyAlignment="1">
      <alignment horizontal="left" vertical="center"/>
    </xf>
    <xf numFmtId="2" fontId="70" fillId="0" borderId="0" xfId="12148" applyNumberFormat="1" applyFont="1" applyAlignment="1">
      <alignment horizontal="center" vertical="center" shrinkToFit="1"/>
    </xf>
    <xf numFmtId="0" fontId="70" fillId="0" borderId="0" xfId="12148" applyFont="1" applyAlignment="1">
      <alignment horizontal="center" vertical="center" shrinkToFit="1"/>
    </xf>
    <xf numFmtId="185" fontId="70" fillId="0" borderId="0" xfId="12148" applyNumberFormat="1" applyFont="1" applyAlignment="1">
      <alignment horizontal="center" vertical="center"/>
    </xf>
    <xf numFmtId="0" fontId="70" fillId="0" borderId="134" xfId="12148" applyFont="1" applyBorder="1" applyAlignment="1">
      <alignment horizontal="center" vertical="center"/>
    </xf>
    <xf numFmtId="0" fontId="70" fillId="0" borderId="111" xfId="12148" applyFont="1" applyBorder="1" applyAlignment="1">
      <alignment horizontal="center" vertical="center"/>
    </xf>
    <xf numFmtId="0" fontId="70" fillId="0" borderId="167" xfId="12148" applyFont="1" applyBorder="1" applyAlignment="1">
      <alignment horizontal="center" vertical="center"/>
    </xf>
    <xf numFmtId="0" fontId="70" fillId="0" borderId="0" xfId="12148" applyFont="1" applyAlignment="1">
      <alignment horizontal="right" vertical="center"/>
    </xf>
    <xf numFmtId="0" fontId="70" fillId="0" borderId="137" xfId="12148" applyFont="1" applyBorder="1" applyAlignment="1">
      <alignment horizontal="center" vertical="center"/>
    </xf>
    <xf numFmtId="0" fontId="70" fillId="0" borderId="102" xfId="12148" applyFont="1" applyBorder="1" applyAlignment="1">
      <alignment horizontal="center" vertical="center"/>
    </xf>
    <xf numFmtId="2" fontId="70" fillId="0" borderId="110" xfId="12148" applyNumberFormat="1" applyFont="1" applyBorder="1" applyAlignment="1">
      <alignment horizontal="center" vertical="center"/>
    </xf>
    <xf numFmtId="2" fontId="70" fillId="0" borderId="85" xfId="12148" applyNumberFormat="1" applyFont="1" applyBorder="1" applyAlignment="1">
      <alignment horizontal="center" vertical="center"/>
    </xf>
    <xf numFmtId="0" fontId="70" fillId="0" borderId="85" xfId="12148" applyFont="1" applyBorder="1" applyAlignment="1">
      <alignment horizontal="center" vertical="center"/>
    </xf>
    <xf numFmtId="0" fontId="70" fillId="0" borderId="85" xfId="12148" applyFont="1" applyBorder="1" applyAlignment="1">
      <alignment horizontal="left" vertical="center"/>
    </xf>
    <xf numFmtId="2" fontId="70" fillId="0" borderId="85" xfId="12148" applyNumberFormat="1" applyFont="1" applyBorder="1" applyAlignment="1">
      <alignment horizontal="center" vertical="center" shrinkToFit="1"/>
    </xf>
    <xf numFmtId="0" fontId="70" fillId="0" borderId="85" xfId="12148" applyFont="1" applyBorder="1" applyAlignment="1">
      <alignment horizontal="center" vertical="center" shrinkToFit="1"/>
    </xf>
    <xf numFmtId="0" fontId="70" fillId="0" borderId="75" xfId="12148" applyFont="1" applyBorder="1" applyAlignment="1">
      <alignment horizontal="center" vertical="center"/>
    </xf>
    <xf numFmtId="0" fontId="70" fillId="0" borderId="110" xfId="12148" applyFont="1" applyBorder="1" applyAlignment="1">
      <alignment horizontal="center" vertical="center"/>
    </xf>
    <xf numFmtId="195" fontId="70" fillId="0" borderId="85" xfId="12148" applyNumberFormat="1" applyFont="1" applyBorder="1" applyAlignment="1">
      <alignment horizontal="center" vertical="center" shrinkToFit="1"/>
    </xf>
    <xf numFmtId="0" fontId="70" fillId="0" borderId="85" xfId="12148" applyFont="1" applyBorder="1" applyAlignment="1">
      <alignment horizontal="right" vertical="center"/>
    </xf>
    <xf numFmtId="0" fontId="70" fillId="0" borderId="103" xfId="12148" applyFont="1" applyBorder="1" applyAlignment="1">
      <alignment horizontal="center" vertical="center"/>
    </xf>
    <xf numFmtId="0" fontId="73" fillId="0" borderId="70" xfId="12148" applyFont="1" applyBorder="1" applyAlignment="1">
      <alignment horizontal="center" vertical="center"/>
    </xf>
    <xf numFmtId="0" fontId="73" fillId="0" borderId="67" xfId="12148" applyFont="1" applyBorder="1" applyAlignment="1">
      <alignment horizontal="center" vertical="center"/>
    </xf>
    <xf numFmtId="0" fontId="73" fillId="0" borderId="68" xfId="12148" applyFont="1" applyBorder="1" applyAlignment="1">
      <alignment horizontal="center" vertical="center"/>
    </xf>
    <xf numFmtId="2" fontId="73" fillId="0" borderId="70" xfId="12148" applyNumberFormat="1" applyFont="1" applyBorder="1" applyAlignment="1">
      <alignment horizontal="center" vertical="center"/>
    </xf>
    <xf numFmtId="0" fontId="70" fillId="0" borderId="69" xfId="12148" quotePrefix="1" applyFont="1" applyBorder="1" applyAlignment="1">
      <alignment horizontal="center" vertical="center"/>
    </xf>
    <xf numFmtId="0" fontId="70" fillId="0" borderId="69" xfId="12148" applyFont="1" applyBorder="1" applyAlignment="1">
      <alignment horizontal="center" vertical="center" shrinkToFit="1"/>
    </xf>
    <xf numFmtId="0" fontId="196" fillId="0" borderId="70" xfId="12148" applyFont="1" applyBorder="1" applyAlignment="1">
      <alignment horizontal="center" vertical="center"/>
    </xf>
    <xf numFmtId="0" fontId="196" fillId="0" borderId="67" xfId="12148" applyFont="1" applyBorder="1" applyAlignment="1">
      <alignment horizontal="center" vertical="center"/>
    </xf>
    <xf numFmtId="2" fontId="196" fillId="0" borderId="69" xfId="12148" applyNumberFormat="1" applyFont="1" applyBorder="1" applyAlignment="1">
      <alignment horizontal="center" vertical="center"/>
    </xf>
    <xf numFmtId="195" fontId="196" fillId="0" borderId="69" xfId="12148" applyNumberFormat="1" applyFont="1" applyBorder="1" applyAlignment="1">
      <alignment horizontal="center" vertical="center"/>
    </xf>
    <xf numFmtId="0" fontId="196" fillId="0" borderId="69" xfId="12148" applyFont="1" applyBorder="1" applyAlignment="1">
      <alignment horizontal="center" vertical="center"/>
    </xf>
    <xf numFmtId="0" fontId="196" fillId="0" borderId="68" xfId="12148" applyFont="1" applyBorder="1" applyAlignment="1">
      <alignment horizontal="center" vertical="center"/>
    </xf>
    <xf numFmtId="2" fontId="196" fillId="0" borderId="70" xfId="12148" applyNumberFormat="1" applyFont="1" applyBorder="1" applyAlignment="1">
      <alignment horizontal="center" vertical="center"/>
    </xf>
    <xf numFmtId="0" fontId="31" fillId="0" borderId="51" xfId="12148" applyFont="1" applyBorder="1" applyAlignment="1">
      <alignment horizontal="center"/>
    </xf>
    <xf numFmtId="0" fontId="31" fillId="0" borderId="3" xfId="12148" applyFont="1" applyBorder="1" applyAlignment="1">
      <alignment horizontal="center"/>
    </xf>
    <xf numFmtId="0" fontId="31" fillId="0" borderId="62" xfId="12148" applyFont="1" applyBorder="1" applyAlignment="1">
      <alignment horizontal="center"/>
    </xf>
    <xf numFmtId="0" fontId="197" fillId="0" borderId="0" xfId="3130" applyFont="1" applyAlignment="1">
      <alignment horizontal="center" vertical="center"/>
    </xf>
    <xf numFmtId="41" fontId="197" fillId="0" borderId="0" xfId="2597" applyFont="1" applyBorder="1" applyAlignment="1">
      <alignment horizontal="center" vertical="center"/>
    </xf>
    <xf numFmtId="0" fontId="198" fillId="0" borderId="0" xfId="3130" applyFont="1" applyAlignment="1">
      <alignment vertical="center"/>
    </xf>
    <xf numFmtId="41" fontId="197" fillId="0" borderId="0" xfId="2597" applyFont="1" applyBorder="1" applyAlignment="1">
      <alignment horizontal="right" vertical="center"/>
    </xf>
    <xf numFmtId="0" fontId="84" fillId="0" borderId="30" xfId="12135" applyFont="1" applyBorder="1" applyAlignment="1">
      <alignment horizontal="center" vertical="center"/>
    </xf>
    <xf numFmtId="0" fontId="73" fillId="0" borderId="0" xfId="12135" applyFont="1" applyAlignment="1">
      <alignment horizontal="center" vertical="center"/>
    </xf>
    <xf numFmtId="0" fontId="25" fillId="0" borderId="55" xfId="12135" applyFont="1" applyBorder="1" applyAlignment="1">
      <alignment horizontal="left" vertical="center"/>
    </xf>
    <xf numFmtId="0" fontId="25" fillId="0" borderId="57" xfId="12135" applyFont="1" applyBorder="1" applyAlignment="1">
      <alignment horizontal="left" vertical="center"/>
    </xf>
    <xf numFmtId="198" fontId="73" fillId="0" borderId="52" xfId="12135" applyNumberFormat="1" applyFont="1" applyBorder="1" applyAlignment="1">
      <alignment horizontal="center" vertical="center"/>
    </xf>
    <xf numFmtId="0" fontId="73" fillId="0" borderId="52" xfId="12135" quotePrefix="1" applyFont="1" applyBorder="1" applyAlignment="1">
      <alignment horizontal="center" vertical="center"/>
    </xf>
    <xf numFmtId="0" fontId="199" fillId="0" borderId="0" xfId="3130" applyFont="1" applyAlignment="1">
      <alignment horizontal="center" vertical="center"/>
    </xf>
    <xf numFmtId="0" fontId="70" fillId="0" borderId="63" xfId="12150" applyNumberFormat="1" applyFont="1" applyBorder="1" applyAlignment="1">
      <alignment horizontal="left" vertical="center"/>
    </xf>
    <xf numFmtId="0" fontId="67" fillId="0" borderId="23" xfId="12150" applyNumberFormat="1" applyFont="1" applyBorder="1" applyAlignment="1">
      <alignment horizontal="center" vertical="center"/>
    </xf>
    <xf numFmtId="0" fontId="67" fillId="0" borderId="29" xfId="12150" applyNumberFormat="1" applyFont="1" applyBorder="1" applyAlignment="1">
      <alignment horizontal="center" vertical="center"/>
    </xf>
    <xf numFmtId="0" fontId="70" fillId="0" borderId="0" xfId="12150" applyNumberFormat="1" applyFont="1" applyAlignment="1">
      <alignment horizontal="center" vertical="center"/>
    </xf>
    <xf numFmtId="0" fontId="70" fillId="0" borderId="1" xfId="12150" applyNumberFormat="1" applyFont="1" applyBorder="1" applyAlignment="1">
      <alignment horizontal="left" vertical="center"/>
    </xf>
    <xf numFmtId="0" fontId="67" fillId="0" borderId="0" xfId="12150" applyNumberFormat="1" applyFont="1" applyBorder="1" applyAlignment="1">
      <alignment horizontal="center" vertical="center"/>
    </xf>
    <xf numFmtId="0" fontId="67" fillId="0" borderId="0" xfId="12150" applyNumberFormat="1" applyFont="1" applyBorder="1" applyAlignment="1">
      <alignment horizontal="right" vertical="center"/>
    </xf>
    <xf numFmtId="294" fontId="67" fillId="0" borderId="0" xfId="12150" applyNumberFormat="1" applyFont="1" applyBorder="1" applyAlignment="1">
      <alignment horizontal="right" vertical="center"/>
    </xf>
    <xf numFmtId="0" fontId="67" fillId="0" borderId="31" xfId="12150" applyNumberFormat="1" applyFont="1" applyBorder="1" applyAlignment="1">
      <alignment horizontal="center" vertical="center"/>
    </xf>
    <xf numFmtId="0" fontId="13" fillId="0" borderId="0" xfId="12151" applyAlignment="1">
      <alignment horizontal="right" vertical="center"/>
    </xf>
    <xf numFmtId="0" fontId="195" fillId="0" borderId="0" xfId="12150" applyNumberFormat="1" applyFont="1" applyBorder="1" applyAlignment="1">
      <alignment horizontal="left" vertical="center"/>
    </xf>
    <xf numFmtId="0" fontId="70" fillId="0" borderId="0" xfId="12150" applyNumberFormat="1" applyFont="1" applyBorder="1" applyAlignment="1">
      <alignment horizontal="center" vertical="center"/>
    </xf>
    <xf numFmtId="200" fontId="70" fillId="0" borderId="0" xfId="12150" applyNumberFormat="1" applyFont="1" applyBorder="1" applyAlignment="1">
      <alignment horizontal="center" vertical="center"/>
    </xf>
    <xf numFmtId="200" fontId="70" fillId="0" borderId="31" xfId="12150" applyNumberFormat="1" applyFont="1" applyBorder="1" applyAlignment="1">
      <alignment horizontal="center" vertical="center"/>
    </xf>
    <xf numFmtId="0" fontId="70" fillId="0" borderId="0" xfId="12150" applyNumberFormat="1" applyFont="1" applyBorder="1" applyAlignment="1">
      <alignment horizontal="left" vertical="center"/>
    </xf>
    <xf numFmtId="20" fontId="70" fillId="0" borderId="0" xfId="12150" quotePrefix="1" applyNumberFormat="1" applyFont="1" applyBorder="1" applyAlignment="1">
      <alignment horizontal="center" vertical="center"/>
    </xf>
    <xf numFmtId="0" fontId="70" fillId="0" borderId="0" xfId="12150" applyNumberFormat="1" applyFont="1" applyBorder="1" applyAlignment="1">
      <alignment horizontal="right" vertical="center"/>
    </xf>
    <xf numFmtId="0" fontId="70" fillId="0" borderId="77" xfId="12150" applyNumberFormat="1" applyFont="1" applyBorder="1" applyAlignment="1">
      <alignment horizontal="left" vertical="center"/>
    </xf>
    <xf numFmtId="0" fontId="70" fillId="0" borderId="77" xfId="12150" applyNumberFormat="1" applyFont="1" applyBorder="1" applyAlignment="1">
      <alignment horizontal="center" vertical="center"/>
    </xf>
    <xf numFmtId="2" fontId="70" fillId="0" borderId="77" xfId="12150" applyNumberFormat="1" applyFont="1" applyBorder="1" applyAlignment="1">
      <alignment horizontal="center" vertical="center"/>
    </xf>
    <xf numFmtId="184" fontId="70" fillId="0" borderId="77" xfId="12150" applyNumberFormat="1" applyFont="1" applyBorder="1" applyAlignment="1">
      <alignment horizontal="center" vertical="center"/>
    </xf>
    <xf numFmtId="178" fontId="70" fillId="0" borderId="77" xfId="12150" applyNumberFormat="1" applyFont="1" applyBorder="1" applyAlignment="1">
      <alignment horizontal="center" vertical="center"/>
    </xf>
    <xf numFmtId="200" fontId="70" fillId="0" borderId="128" xfId="12150" applyNumberFormat="1" applyFont="1" applyBorder="1" applyAlignment="1">
      <alignment horizontal="center" vertical="center"/>
    </xf>
    <xf numFmtId="200" fontId="70" fillId="0" borderId="170" xfId="12150" applyNumberFormat="1" applyFont="1" applyBorder="1" applyAlignment="1">
      <alignment horizontal="center" vertical="center"/>
    </xf>
    <xf numFmtId="0" fontId="70" fillId="0" borderId="85" xfId="12150" applyNumberFormat="1" applyFont="1" applyBorder="1" applyAlignment="1">
      <alignment horizontal="left" vertical="center"/>
    </xf>
    <xf numFmtId="0" fontId="70" fillId="0" borderId="103" xfId="12150" applyNumberFormat="1" applyFont="1" applyBorder="1" applyAlignment="1">
      <alignment horizontal="left" vertical="center"/>
    </xf>
    <xf numFmtId="0" fontId="70" fillId="0" borderId="85" xfId="12150" applyNumberFormat="1" applyFont="1" applyBorder="1" applyAlignment="1">
      <alignment horizontal="center" vertical="center"/>
    </xf>
    <xf numFmtId="2" fontId="70" fillId="0" borderId="85" xfId="12150" applyNumberFormat="1" applyFont="1" applyBorder="1" applyAlignment="1">
      <alignment horizontal="center" vertical="center"/>
    </xf>
    <xf numFmtId="185" fontId="70" fillId="0" borderId="85" xfId="12150" applyNumberFormat="1" applyFont="1" applyBorder="1" applyAlignment="1">
      <alignment horizontal="center" vertical="center"/>
    </xf>
    <xf numFmtId="2" fontId="202" fillId="0" borderId="85" xfId="12150" applyNumberFormat="1" applyFont="1" applyBorder="1" applyAlignment="1">
      <alignment horizontal="center" vertical="center"/>
    </xf>
    <xf numFmtId="178" fontId="70" fillId="0" borderId="85" xfId="12150" applyNumberFormat="1" applyFont="1" applyBorder="1" applyAlignment="1">
      <alignment horizontal="center" vertical="center"/>
    </xf>
    <xf numFmtId="0" fontId="195" fillId="0" borderId="69" xfId="12150" applyNumberFormat="1" applyFont="1" applyBorder="1" applyAlignment="1">
      <alignment horizontal="center" vertical="center"/>
    </xf>
    <xf numFmtId="0" fontId="70" fillId="0" borderId="69" xfId="12150" applyNumberFormat="1" applyFont="1" applyBorder="1" applyAlignment="1">
      <alignment horizontal="center" vertical="center"/>
    </xf>
    <xf numFmtId="200" fontId="70" fillId="0" borderId="70" xfId="12150" applyNumberFormat="1" applyFont="1" applyBorder="1" applyAlignment="1">
      <alignment horizontal="center" vertical="center"/>
    </xf>
    <xf numFmtId="200" fontId="70" fillId="0" borderId="78" xfId="12150" applyNumberFormat="1" applyFont="1" applyBorder="1" applyAlignment="1">
      <alignment horizontal="center" vertical="center"/>
    </xf>
    <xf numFmtId="0" fontId="70" fillId="0" borderId="79" xfId="12150" applyNumberFormat="1" applyFont="1" applyBorder="1" applyAlignment="1">
      <alignment horizontal="center" vertical="center"/>
    </xf>
    <xf numFmtId="0" fontId="70" fillId="0" borderId="69" xfId="12150" applyNumberFormat="1" applyFont="1" applyBorder="1" applyAlignment="1">
      <alignment horizontal="left" vertical="center"/>
    </xf>
    <xf numFmtId="41" fontId="70" fillId="0" borderId="69" xfId="12150" applyFont="1" applyBorder="1" applyAlignment="1">
      <alignment horizontal="right" vertical="center"/>
    </xf>
    <xf numFmtId="195" fontId="70" fillId="0" borderId="69" xfId="12150" applyNumberFormat="1" applyFont="1" applyBorder="1" applyAlignment="1">
      <alignment horizontal="center" vertical="center"/>
    </xf>
    <xf numFmtId="2" fontId="70" fillId="0" borderId="69" xfId="12150" applyNumberFormat="1" applyFont="1" applyBorder="1" applyAlignment="1">
      <alignment horizontal="center" vertical="center"/>
    </xf>
    <xf numFmtId="0" fontId="70" fillId="0" borderId="69" xfId="12150" applyNumberFormat="1" applyFont="1" applyBorder="1" applyAlignment="1">
      <alignment horizontal="right" vertical="center"/>
    </xf>
    <xf numFmtId="41" fontId="70" fillId="0" borderId="69" xfId="12150" applyFont="1" applyBorder="1" applyAlignment="1">
      <alignment horizontal="left" vertical="center"/>
    </xf>
    <xf numFmtId="0" fontId="195" fillId="0" borderId="69" xfId="12150" applyNumberFormat="1" applyFont="1" applyFill="1" applyBorder="1" applyAlignment="1">
      <alignment horizontal="center" vertical="center"/>
    </xf>
    <xf numFmtId="178" fontId="70" fillId="0" borderId="69" xfId="12150" applyNumberFormat="1" applyFont="1" applyBorder="1" applyAlignment="1">
      <alignment horizontal="center" vertical="center"/>
    </xf>
    <xf numFmtId="9" fontId="70" fillId="0" borderId="69" xfId="2587" applyFont="1" applyBorder="1" applyAlignment="1">
      <alignment horizontal="center" vertical="center"/>
    </xf>
    <xf numFmtId="249" fontId="70" fillId="0" borderId="70" xfId="12150" applyNumberFormat="1" applyFont="1" applyBorder="1" applyAlignment="1">
      <alignment horizontal="center" vertical="center"/>
    </xf>
    <xf numFmtId="41" fontId="70" fillId="0" borderId="69" xfId="12150" quotePrefix="1" applyFont="1" applyBorder="1" applyAlignment="1">
      <alignment horizontal="left" vertical="center"/>
    </xf>
    <xf numFmtId="0" fontId="70" fillId="0" borderId="68" xfId="12150" applyNumberFormat="1" applyFont="1" applyBorder="1" applyAlignment="1">
      <alignment horizontal="left" vertical="center" textRotation="255"/>
    </xf>
    <xf numFmtId="197" fontId="70" fillId="0" borderId="69" xfId="12150" applyNumberFormat="1" applyFont="1" applyBorder="1" applyAlignment="1">
      <alignment horizontal="left" vertical="center"/>
    </xf>
    <xf numFmtId="43" fontId="70" fillId="0" borderId="69" xfId="12150" applyNumberFormat="1" applyFont="1" applyBorder="1" applyAlignment="1">
      <alignment horizontal="center" vertical="center"/>
    </xf>
    <xf numFmtId="211" fontId="70" fillId="0" borderId="69" xfId="12150" applyNumberFormat="1" applyFont="1" applyBorder="1" applyAlignment="1">
      <alignment horizontal="center" vertical="center"/>
    </xf>
    <xf numFmtId="43" fontId="70" fillId="0" borderId="70" xfId="12150" applyNumberFormat="1" applyFont="1" applyBorder="1" applyAlignment="1">
      <alignment horizontal="center" vertical="center" shrinkToFit="1"/>
    </xf>
    <xf numFmtId="2" fontId="70" fillId="0" borderId="69" xfId="12150" quotePrefix="1" applyNumberFormat="1" applyFont="1" applyBorder="1" applyAlignment="1">
      <alignment horizontal="center" vertical="center"/>
    </xf>
    <xf numFmtId="203" fontId="70" fillId="0" borderId="69" xfId="12150" applyNumberFormat="1" applyFont="1" applyBorder="1" applyAlignment="1">
      <alignment horizontal="center" vertical="center"/>
    </xf>
    <xf numFmtId="200" fontId="70" fillId="0" borderId="70" xfId="12150" applyNumberFormat="1" applyFont="1" applyBorder="1" applyAlignment="1">
      <alignment horizontal="center" vertical="center" shrinkToFit="1"/>
    </xf>
    <xf numFmtId="0" fontId="70" fillId="0" borderId="69" xfId="12150" quotePrefix="1" applyNumberFormat="1" applyFont="1" applyBorder="1" applyAlignment="1">
      <alignment horizontal="center" vertical="center"/>
    </xf>
    <xf numFmtId="0" fontId="70" fillId="0" borderId="135" xfId="12150" applyNumberFormat="1" applyFont="1" applyBorder="1" applyAlignment="1">
      <alignment horizontal="center" vertical="center"/>
    </xf>
    <xf numFmtId="0" fontId="70" fillId="0" borderId="171" xfId="12150" applyNumberFormat="1" applyFont="1" applyBorder="1" applyAlignment="1">
      <alignment horizontal="left" vertical="center"/>
    </xf>
    <xf numFmtId="0" fontId="70" fillId="0" borderId="133" xfId="12150" applyNumberFormat="1" applyFont="1" applyBorder="1" applyAlignment="1">
      <alignment horizontal="center" vertical="center" textRotation="255"/>
    </xf>
    <xf numFmtId="0" fontId="70" fillId="0" borderId="171" xfId="12150" applyNumberFormat="1" applyFont="1" applyBorder="1" applyAlignment="1">
      <alignment horizontal="right" vertical="center"/>
    </xf>
    <xf numFmtId="0" fontId="70" fillId="0" borderId="171" xfId="12150" applyNumberFormat="1" applyFont="1" applyBorder="1" applyAlignment="1">
      <alignment horizontal="center" vertical="center"/>
    </xf>
    <xf numFmtId="2" fontId="70" fillId="0" borderId="171" xfId="12150" applyNumberFormat="1" applyFont="1" applyBorder="1" applyAlignment="1">
      <alignment horizontal="center" vertical="center"/>
    </xf>
    <xf numFmtId="200" fontId="70" fillId="0" borderId="171" xfId="12150" applyNumberFormat="1" applyFont="1" applyBorder="1" applyAlignment="1">
      <alignment horizontal="center" vertical="center"/>
    </xf>
    <xf numFmtId="200" fontId="70" fillId="0" borderId="81" xfId="12150" applyNumberFormat="1" applyFont="1" applyBorder="1" applyAlignment="1">
      <alignment horizontal="center" vertical="center"/>
    </xf>
    <xf numFmtId="41" fontId="70" fillId="0" borderId="172" xfId="12150" applyFont="1" applyBorder="1" applyAlignment="1">
      <alignment horizontal="center" vertical="center"/>
    </xf>
    <xf numFmtId="0" fontId="70" fillId="0" borderId="0" xfId="12150" applyNumberFormat="1" applyFont="1" applyAlignment="1">
      <alignment horizontal="left" vertical="center"/>
    </xf>
    <xf numFmtId="200" fontId="70" fillId="0" borderId="0" xfId="12150" applyNumberFormat="1" applyFont="1" applyAlignment="1">
      <alignment horizontal="center" vertical="center"/>
    </xf>
    <xf numFmtId="0" fontId="203" fillId="0" borderId="63" xfId="5879" applyFont="1" applyBorder="1" applyAlignment="1">
      <alignment vertical="center"/>
    </xf>
    <xf numFmtId="0" fontId="203" fillId="0" borderId="23" xfId="5879" applyFont="1" applyBorder="1" applyAlignment="1">
      <alignment vertical="center"/>
    </xf>
    <xf numFmtId="0" fontId="203" fillId="0" borderId="29" xfId="5879" applyFont="1" applyBorder="1" applyAlignment="1">
      <alignment vertical="center"/>
    </xf>
    <xf numFmtId="0" fontId="203" fillId="0" borderId="0" xfId="5879" applyFont="1" applyAlignment="1">
      <alignment vertical="center"/>
    </xf>
    <xf numFmtId="0" fontId="31" fillId="17" borderId="1" xfId="5879" applyFont="1" applyFill="1" applyBorder="1" applyAlignment="1">
      <alignment vertical="center"/>
    </xf>
    <xf numFmtId="0" fontId="34" fillId="17" borderId="1" xfId="5879" applyFont="1" applyFill="1" applyBorder="1" applyAlignment="1">
      <alignment horizontal="center" vertical="center"/>
    </xf>
    <xf numFmtId="0" fontId="34" fillId="17" borderId="31" xfId="5879" applyFont="1" applyFill="1" applyBorder="1" applyAlignment="1">
      <alignment horizontal="center" vertical="center"/>
    </xf>
    <xf numFmtId="0" fontId="62" fillId="0" borderId="0" xfId="5879" applyFont="1" applyAlignment="1">
      <alignment horizontal="center" vertical="center"/>
    </xf>
    <xf numFmtId="0" fontId="62" fillId="17" borderId="31" xfId="5879" applyFont="1" applyFill="1" applyBorder="1" applyAlignment="1">
      <alignment horizontal="center" vertical="center"/>
    </xf>
    <xf numFmtId="0" fontId="31" fillId="17" borderId="1" xfId="5879" applyFont="1" applyFill="1" applyBorder="1" applyAlignment="1">
      <alignment horizontal="center" vertical="center"/>
    </xf>
    <xf numFmtId="0" fontId="31" fillId="17" borderId="70" xfId="5879" applyFont="1" applyFill="1" applyBorder="1" applyAlignment="1">
      <alignment horizontal="center" vertical="center"/>
    </xf>
    <xf numFmtId="0" fontId="31" fillId="17" borderId="78" xfId="5879" applyFont="1" applyFill="1" applyBorder="1" applyAlignment="1">
      <alignment horizontal="center" vertical="center"/>
    </xf>
    <xf numFmtId="0" fontId="203" fillId="0" borderId="0" xfId="5879" applyFont="1" applyAlignment="1">
      <alignment horizontal="center" vertical="center"/>
    </xf>
    <xf numFmtId="0" fontId="31" fillId="17" borderId="67" xfId="5879" applyFont="1" applyFill="1" applyBorder="1" applyAlignment="1">
      <alignment horizontal="right" vertical="center"/>
    </xf>
    <xf numFmtId="2" fontId="31" fillId="17" borderId="69" xfId="2597" applyNumberFormat="1" applyFont="1" applyFill="1" applyBorder="1" applyAlignment="1" applyProtection="1">
      <alignment horizontal="center" vertical="center"/>
      <protection locked="0"/>
    </xf>
    <xf numFmtId="2" fontId="31" fillId="17" borderId="69" xfId="5879" applyNumberFormat="1" applyFont="1" applyFill="1" applyBorder="1" applyAlignment="1">
      <alignment horizontal="center" vertical="center"/>
    </xf>
    <xf numFmtId="2" fontId="31" fillId="17" borderId="69" xfId="5879" applyNumberFormat="1" applyFont="1" applyFill="1" applyBorder="1" applyAlignment="1" applyProtection="1">
      <alignment horizontal="center" vertical="center"/>
      <protection locked="0"/>
    </xf>
    <xf numFmtId="0" fontId="31" fillId="17" borderId="69" xfId="5879" applyFont="1" applyFill="1" applyBorder="1" applyAlignment="1">
      <alignment horizontal="left" vertical="center"/>
    </xf>
    <xf numFmtId="0" fontId="31" fillId="17" borderId="69" xfId="5879" applyFont="1" applyFill="1" applyBorder="1" applyAlignment="1">
      <alignment horizontal="center" vertical="center"/>
    </xf>
    <xf numFmtId="0" fontId="31" fillId="17" borderId="68" xfId="5879" applyFont="1" applyFill="1" applyBorder="1" applyAlignment="1">
      <alignment horizontal="center" vertical="center"/>
    </xf>
    <xf numFmtId="2" fontId="31" fillId="17" borderId="70" xfId="5879" applyNumberFormat="1" applyFont="1" applyFill="1" applyBorder="1" applyAlignment="1">
      <alignment horizontal="center" vertical="center"/>
    </xf>
    <xf numFmtId="2" fontId="31" fillId="17" borderId="69" xfId="2597" applyNumberFormat="1" applyFont="1" applyFill="1" applyBorder="1" applyAlignment="1">
      <alignment horizontal="center" vertical="center"/>
    </xf>
    <xf numFmtId="2" fontId="31" fillId="17" borderId="69" xfId="5879" applyNumberFormat="1" applyFont="1" applyFill="1" applyBorder="1" applyAlignment="1">
      <alignment horizontal="left" vertical="center"/>
    </xf>
    <xf numFmtId="0" fontId="31" fillId="17" borderId="69" xfId="5879" applyFont="1" applyFill="1" applyBorder="1" applyAlignment="1">
      <alignment horizontal="right" vertical="center"/>
    </xf>
    <xf numFmtId="0" fontId="31" fillId="17" borderId="51" xfId="5879" applyFont="1" applyFill="1" applyBorder="1" applyAlignment="1">
      <alignment vertical="center"/>
    </xf>
    <xf numFmtId="0" fontId="31" fillId="17" borderId="3" xfId="5879" applyFont="1" applyFill="1" applyBorder="1" applyAlignment="1">
      <alignment vertical="center"/>
    </xf>
    <xf numFmtId="0" fontId="31" fillId="17" borderId="62" xfId="5879" applyFont="1" applyFill="1" applyBorder="1" applyAlignment="1">
      <alignment vertical="center"/>
    </xf>
    <xf numFmtId="270" fontId="203" fillId="0" borderId="0" xfId="2597" applyNumberFormat="1" applyFont="1" applyAlignment="1">
      <alignment vertical="center"/>
    </xf>
    <xf numFmtId="0" fontId="34" fillId="17" borderId="0" xfId="5879" applyFont="1" applyFill="1" applyAlignment="1">
      <alignment horizontal="center" vertical="center"/>
    </xf>
    <xf numFmtId="0" fontId="32" fillId="17" borderId="0" xfId="5879" applyFont="1" applyFill="1" applyAlignment="1">
      <alignment horizontal="left" vertical="top"/>
    </xf>
    <xf numFmtId="0" fontId="32" fillId="17" borderId="0" xfId="5879" applyFont="1" applyFill="1" applyAlignment="1">
      <alignment horizontal="center" vertical="center"/>
    </xf>
    <xf numFmtId="0" fontId="193" fillId="17" borderId="0" xfId="5879" applyFont="1" applyFill="1" applyAlignment="1">
      <alignment vertical="center"/>
    </xf>
    <xf numFmtId="0" fontId="193" fillId="17" borderId="0" xfId="5879" quotePrefix="1" applyFont="1" applyFill="1" applyAlignment="1">
      <alignment vertical="center"/>
    </xf>
    <xf numFmtId="2" fontId="159" fillId="17" borderId="0" xfId="5879" applyNumberFormat="1" applyFont="1" applyFill="1" applyAlignment="1">
      <alignment vertical="center"/>
    </xf>
    <xf numFmtId="2" fontId="34" fillId="17" borderId="0" xfId="5879" applyNumberFormat="1" applyFont="1" applyFill="1" applyAlignment="1">
      <alignment horizontal="right" vertical="center"/>
    </xf>
    <xf numFmtId="0" fontId="34" fillId="17" borderId="0" xfId="5879" applyFont="1" applyFill="1" applyAlignment="1">
      <alignment vertical="center"/>
    </xf>
    <xf numFmtId="0" fontId="159" fillId="17" borderId="0" xfId="5879" applyFont="1" applyFill="1" applyAlignment="1">
      <alignment horizontal="center" vertical="center"/>
    </xf>
    <xf numFmtId="0" fontId="34" fillId="17" borderId="0" xfId="5879" applyFont="1" applyFill="1" applyAlignment="1">
      <alignment horizontal="left" vertical="center"/>
    </xf>
    <xf numFmtId="0" fontId="62" fillId="17" borderId="0" xfId="5879" applyFont="1" applyFill="1" applyAlignment="1">
      <alignment horizontal="center" vertical="center"/>
    </xf>
    <xf numFmtId="2" fontId="34" fillId="17" borderId="0" xfId="5879" applyNumberFormat="1" applyFont="1" applyFill="1" applyAlignment="1">
      <alignment horizontal="left" vertical="center"/>
    </xf>
    <xf numFmtId="2" fontId="159" fillId="17" borderId="0" xfId="5879" applyNumberFormat="1" applyFont="1" applyFill="1" applyAlignment="1">
      <alignment horizontal="center" vertical="center"/>
    </xf>
    <xf numFmtId="0" fontId="34" fillId="17" borderId="0" xfId="5879" quotePrefix="1" applyFont="1" applyFill="1" applyAlignment="1">
      <alignment horizontal="right" vertical="center"/>
    </xf>
    <xf numFmtId="0" fontId="159" fillId="17" borderId="0" xfId="5879" applyFont="1" applyFill="1" applyAlignment="1">
      <alignment horizontal="left" vertical="center"/>
    </xf>
    <xf numFmtId="0" fontId="31" fillId="17" borderId="0" xfId="5879" applyFont="1" applyFill="1" applyAlignment="1">
      <alignment vertical="center"/>
    </xf>
    <xf numFmtId="0" fontId="31" fillId="17" borderId="0" xfId="5879" applyFont="1" applyFill="1" applyAlignment="1">
      <alignment horizontal="center" vertical="center"/>
    </xf>
    <xf numFmtId="0" fontId="70" fillId="0" borderId="68" xfId="12150" applyNumberFormat="1" applyFont="1" applyBorder="1" applyAlignment="1">
      <alignment horizontal="left" vertical="center"/>
    </xf>
    <xf numFmtId="200" fontId="195" fillId="0" borderId="69" xfId="12150" applyNumberFormat="1" applyFont="1" applyBorder="1" applyAlignment="1">
      <alignment horizontal="center" vertical="center"/>
    </xf>
    <xf numFmtId="297" fontId="202" fillId="0" borderId="0" xfId="12150" applyNumberFormat="1" applyFont="1" applyBorder="1" applyAlignment="1">
      <alignment horizontal="left" vertical="center"/>
    </xf>
    <xf numFmtId="9" fontId="70" fillId="0" borderId="69" xfId="12042" applyFont="1" applyBorder="1" applyAlignment="1">
      <alignment horizontal="center" vertical="center"/>
    </xf>
    <xf numFmtId="0" fontId="32" fillId="0" borderId="0" xfId="12142" applyFont="1"/>
    <xf numFmtId="0" fontId="32" fillId="0" borderId="0" xfId="12142" applyFont="1" applyAlignment="1">
      <alignment vertical="center"/>
    </xf>
    <xf numFmtId="0" fontId="32" fillId="0" borderId="35" xfId="12142" applyFont="1" applyBorder="1" applyAlignment="1" applyProtection="1">
      <alignment vertical="center"/>
      <protection locked="0" hidden="1"/>
    </xf>
    <xf numFmtId="0" fontId="32" fillId="0" borderId="16" xfId="12142" applyFont="1" applyBorder="1" applyAlignment="1" applyProtection="1">
      <alignment vertical="center"/>
      <protection locked="0" hidden="1"/>
    </xf>
    <xf numFmtId="0" fontId="32" fillId="0" borderId="16" xfId="12142" applyFont="1" applyBorder="1" applyAlignment="1">
      <alignment vertical="center"/>
    </xf>
    <xf numFmtId="0" fontId="32" fillId="0" borderId="16" xfId="12142" applyFont="1" applyBorder="1" applyAlignment="1" applyProtection="1">
      <alignment horizontal="center" vertical="center"/>
      <protection locked="0" hidden="1"/>
    </xf>
    <xf numFmtId="0" fontId="32" fillId="0" borderId="32" xfId="12142" applyFont="1" applyBorder="1" applyAlignment="1">
      <alignment vertical="center"/>
    </xf>
    <xf numFmtId="0" fontId="32" fillId="0" borderId="0" xfId="12142" applyFont="1" applyAlignment="1">
      <alignment horizontal="center" vertical="center"/>
    </xf>
    <xf numFmtId="0" fontId="32" fillId="0" borderId="26" xfId="12142" applyFont="1" applyBorder="1" applyAlignment="1">
      <alignment vertical="center"/>
    </xf>
    <xf numFmtId="0" fontId="31" fillId="0" borderId="70" xfId="12142" applyFont="1" applyBorder="1" applyAlignment="1">
      <alignment vertical="center"/>
    </xf>
    <xf numFmtId="2" fontId="31" fillId="0" borderId="70" xfId="12142" applyNumberFormat="1" applyFont="1" applyBorder="1" applyAlignment="1">
      <alignment horizontal="center" vertical="center"/>
    </xf>
    <xf numFmtId="0" fontId="32" fillId="0" borderId="69" xfId="12142" applyFont="1" applyBorder="1" applyAlignment="1">
      <alignment horizontal="center" vertical="center"/>
    </xf>
    <xf numFmtId="0" fontId="32" fillId="0" borderId="70" xfId="12142" applyFont="1" applyBorder="1" applyAlignment="1">
      <alignment horizontal="center" vertical="center"/>
    </xf>
    <xf numFmtId="0" fontId="31" fillId="0" borderId="67" xfId="12142" applyFont="1" applyBorder="1" applyAlignment="1">
      <alignment horizontal="center" vertical="center"/>
    </xf>
    <xf numFmtId="0" fontId="175" fillId="0" borderId="25" xfId="12142" applyFont="1" applyBorder="1" applyAlignment="1">
      <alignment vertical="center"/>
    </xf>
    <xf numFmtId="185" fontId="31" fillId="0" borderId="69" xfId="12142" applyNumberFormat="1" applyFont="1" applyBorder="1" applyAlignment="1">
      <alignment horizontal="center" vertical="center"/>
    </xf>
    <xf numFmtId="1" fontId="31" fillId="0" borderId="69" xfId="12142" applyNumberFormat="1" applyFont="1" applyBorder="1" applyAlignment="1">
      <alignment horizontal="center" vertical="center"/>
    </xf>
    <xf numFmtId="298" fontId="31" fillId="0" borderId="69" xfId="12142" applyNumberFormat="1" applyFont="1" applyBorder="1" applyAlignment="1">
      <alignment horizontal="center" vertical="center"/>
    </xf>
    <xf numFmtId="283" fontId="31" fillId="0" borderId="69" xfId="12142" applyNumberFormat="1" applyFont="1" applyBorder="1" applyAlignment="1">
      <alignment horizontal="center" vertical="center"/>
    </xf>
    <xf numFmtId="2" fontId="207" fillId="0" borderId="0" xfId="12142" applyNumberFormat="1" applyFont="1" applyAlignment="1" applyProtection="1">
      <alignment horizontal="center" vertical="center"/>
      <protection locked="0" hidden="1"/>
    </xf>
    <xf numFmtId="0" fontId="30" fillId="0" borderId="0" xfId="12142" applyFont="1" applyAlignment="1" applyProtection="1">
      <alignment horizontal="center" vertical="center"/>
      <protection locked="0" hidden="1"/>
    </xf>
    <xf numFmtId="178" fontId="31" fillId="0" borderId="69" xfId="12142" applyNumberFormat="1" applyFont="1" applyBorder="1" applyAlignment="1">
      <alignment horizontal="center" vertical="center"/>
    </xf>
    <xf numFmtId="0" fontId="70" fillId="0" borderId="70" xfId="12152" applyFont="1" applyBorder="1" applyAlignment="1">
      <alignment horizontal="center" vertical="center" shrinkToFit="1"/>
    </xf>
    <xf numFmtId="0" fontId="70" fillId="0" borderId="69" xfId="12152" applyFont="1" applyBorder="1" applyAlignment="1">
      <alignment horizontal="center" vertical="center"/>
    </xf>
    <xf numFmtId="2" fontId="207" fillId="0" borderId="15" xfId="12142" applyNumberFormat="1" applyFont="1" applyBorder="1" applyAlignment="1" applyProtection="1">
      <alignment horizontal="center" vertical="center"/>
      <protection locked="0" hidden="1"/>
    </xf>
    <xf numFmtId="0" fontId="30" fillId="0" borderId="15" xfId="12142" applyFont="1" applyBorder="1" applyAlignment="1" applyProtection="1">
      <alignment horizontal="center" vertical="center"/>
      <protection locked="0" hidden="1"/>
    </xf>
    <xf numFmtId="0" fontId="31" fillId="0" borderId="69" xfId="12142" quotePrefix="1" applyFont="1" applyBorder="1" applyAlignment="1">
      <alignment horizontal="center" vertical="center"/>
    </xf>
    <xf numFmtId="2" fontId="70" fillId="0" borderId="69" xfId="12152" applyNumberFormat="1" applyFont="1" applyBorder="1" applyAlignment="1">
      <alignment horizontal="center" vertical="center"/>
    </xf>
    <xf numFmtId="185" fontId="70" fillId="0" borderId="69" xfId="12152" applyNumberFormat="1" applyFont="1" applyBorder="1" applyAlignment="1">
      <alignment vertical="center" shrinkToFit="1"/>
    </xf>
    <xf numFmtId="184" fontId="207" fillId="0" borderId="15" xfId="12142" applyNumberFormat="1" applyFont="1" applyBorder="1" applyAlignment="1">
      <alignment horizontal="center" vertical="center"/>
    </xf>
    <xf numFmtId="0" fontId="30" fillId="0" borderId="15" xfId="12142" applyFont="1" applyBorder="1" applyAlignment="1">
      <alignment horizontal="center" vertical="center"/>
    </xf>
    <xf numFmtId="2" fontId="31" fillId="0" borderId="69" xfId="12142" quotePrefix="1" applyNumberFormat="1" applyFont="1" applyBorder="1" applyAlignment="1">
      <alignment horizontal="center" vertical="center"/>
    </xf>
    <xf numFmtId="2" fontId="207" fillId="0" borderId="15" xfId="12142" applyNumberFormat="1" applyFont="1" applyBorder="1" applyAlignment="1">
      <alignment horizontal="center" vertical="center"/>
    </xf>
    <xf numFmtId="0" fontId="32" fillId="0" borderId="15" xfId="12142" applyFont="1" applyBorder="1" applyAlignment="1">
      <alignment horizontal="center" vertical="center"/>
    </xf>
    <xf numFmtId="180" fontId="70" fillId="0" borderId="69" xfId="12148" applyNumberFormat="1" applyFont="1" applyBorder="1" applyAlignment="1">
      <alignment horizontal="center" vertical="center"/>
    </xf>
    <xf numFmtId="0" fontId="31" fillId="0" borderId="70" xfId="12142" applyFont="1" applyBorder="1" applyAlignment="1" applyProtection="1">
      <alignment horizontal="center" vertical="center"/>
      <protection locked="0" hidden="1"/>
    </xf>
    <xf numFmtId="0" fontId="31" fillId="0" borderId="67" xfId="12142" applyFont="1" applyBorder="1" applyAlignment="1" applyProtection="1">
      <alignment horizontal="center" vertical="center"/>
      <protection locked="0" hidden="1"/>
    </xf>
    <xf numFmtId="0" fontId="208" fillId="0" borderId="0" xfId="12142" applyFont="1"/>
    <xf numFmtId="0" fontId="208" fillId="0" borderId="26" xfId="12142" applyFont="1" applyBorder="1"/>
    <xf numFmtId="0" fontId="208" fillId="0" borderId="0" xfId="12142" applyFont="1" applyProtection="1">
      <protection locked="0" hidden="1"/>
    </xf>
    <xf numFmtId="0" fontId="208" fillId="0" borderId="25" xfId="12142" applyFont="1" applyBorder="1"/>
    <xf numFmtId="0" fontId="208" fillId="0" borderId="0" xfId="12142" applyFont="1" applyAlignment="1">
      <alignment textRotation="45"/>
    </xf>
    <xf numFmtId="0" fontId="34" fillId="0" borderId="0" xfId="12142" applyFont="1" applyProtection="1">
      <protection locked="0" hidden="1"/>
    </xf>
    <xf numFmtId="2" fontId="34" fillId="0" borderId="0" xfId="12142" applyNumberFormat="1" applyFont="1" applyAlignment="1" applyProtection="1">
      <alignment horizontal="center" vertical="center"/>
      <protection locked="0" hidden="1"/>
    </xf>
    <xf numFmtId="2" fontId="208" fillId="0" borderId="0" xfId="12142" applyNumberFormat="1" applyFont="1" applyAlignment="1" applyProtection="1">
      <alignment horizontal="left"/>
      <protection locked="0" hidden="1"/>
    </xf>
    <xf numFmtId="41" fontId="208" fillId="0" borderId="0" xfId="5988" applyFont="1" applyBorder="1" applyAlignment="1" applyProtection="1">
      <alignment horizontal="right"/>
      <protection locked="0" hidden="1"/>
    </xf>
    <xf numFmtId="2" fontId="70" fillId="0" borderId="0" xfId="12142" applyNumberFormat="1" applyFont="1" applyAlignment="1" applyProtection="1">
      <alignment horizontal="center"/>
      <protection locked="0" hidden="1"/>
    </xf>
    <xf numFmtId="0" fontId="70" fillId="0" borderId="0" xfId="12142" applyFont="1" applyAlignment="1" applyProtection="1">
      <alignment horizontal="center"/>
      <protection locked="0" hidden="1"/>
    </xf>
    <xf numFmtId="2" fontId="34" fillId="0" borderId="0" xfId="12142" applyNumberFormat="1" applyFont="1" applyAlignment="1" applyProtection="1">
      <alignment horizontal="left"/>
      <protection locked="0" hidden="1"/>
    </xf>
    <xf numFmtId="2" fontId="208" fillId="0" borderId="0" xfId="12142" applyNumberFormat="1" applyFont="1" applyAlignment="1" applyProtection="1">
      <alignment horizontal="right"/>
      <protection locked="0" hidden="1"/>
    </xf>
    <xf numFmtId="2" fontId="34" fillId="0" borderId="0" xfId="12142" applyNumberFormat="1" applyFont="1" applyProtection="1">
      <protection locked="0" hidden="1"/>
    </xf>
    <xf numFmtId="0" fontId="34" fillId="0" borderId="0" xfId="12142" applyFont="1"/>
    <xf numFmtId="0" fontId="34" fillId="0" borderId="0" xfId="12142" applyFont="1" applyAlignment="1" applyProtection="1">
      <alignment vertical="center"/>
      <protection locked="0" hidden="1"/>
    </xf>
    <xf numFmtId="0" fontId="208" fillId="0" borderId="0" xfId="12142" applyFont="1" applyAlignment="1" applyProtection="1">
      <alignment horizontal="center"/>
      <protection locked="0" hidden="1"/>
    </xf>
    <xf numFmtId="47" fontId="209" fillId="0" borderId="0" xfId="12142" applyNumberFormat="1" applyFont="1"/>
    <xf numFmtId="185" fontId="34" fillId="0" borderId="0" xfId="12142" applyNumberFormat="1" applyFont="1" applyAlignment="1">
      <alignment vertical="center"/>
    </xf>
    <xf numFmtId="41" fontId="70" fillId="0" borderId="0" xfId="5988" applyFont="1" applyBorder="1" applyAlignment="1" applyProtection="1">
      <alignment horizontal="right"/>
      <protection locked="0" hidden="1"/>
    </xf>
    <xf numFmtId="185" fontId="186" fillId="0" borderId="0" xfId="12142" applyNumberFormat="1" applyFont="1" applyAlignment="1">
      <alignment horizontal="left" vertical="center"/>
    </xf>
    <xf numFmtId="47" fontId="208" fillId="0" borderId="0" xfId="12142" quotePrefix="1" applyNumberFormat="1" applyFont="1" applyProtection="1">
      <protection locked="0" hidden="1"/>
    </xf>
    <xf numFmtId="2" fontId="94" fillId="0" borderId="0" xfId="12142" applyNumberFormat="1" applyFont="1" applyAlignment="1">
      <alignment horizontal="center" vertical="center"/>
    </xf>
    <xf numFmtId="2" fontId="6" fillId="0" borderId="0" xfId="12142" applyNumberFormat="1" applyFont="1" applyAlignment="1">
      <alignment horizontal="center" vertical="center"/>
    </xf>
    <xf numFmtId="0" fontId="34" fillId="0" borderId="0" xfId="12142" applyFont="1" applyAlignment="1" applyProtection="1">
      <alignment horizontal="center" vertical="center"/>
      <protection locked="0" hidden="1"/>
    </xf>
    <xf numFmtId="41" fontId="94" fillId="0" borderId="0" xfId="9201" applyFont="1" applyBorder="1" applyAlignment="1">
      <alignment horizontal="center" vertical="center"/>
    </xf>
    <xf numFmtId="0" fontId="208" fillId="0" borderId="0" xfId="12142" quotePrefix="1" applyFont="1" applyProtection="1">
      <protection locked="0" hidden="1"/>
    </xf>
    <xf numFmtId="2" fontId="208" fillId="0" borderId="0" xfId="12142" applyNumberFormat="1" applyFont="1" applyAlignment="1" applyProtection="1">
      <alignment horizontal="center"/>
      <protection locked="0" hidden="1"/>
    </xf>
    <xf numFmtId="0" fontId="34" fillId="0" borderId="0" xfId="12142" applyFont="1" applyAlignment="1" applyProtection="1">
      <alignment horizontal="center"/>
      <protection locked="0" hidden="1"/>
    </xf>
    <xf numFmtId="2" fontId="34" fillId="0" borderId="0" xfId="12142" applyNumberFormat="1" applyFont="1" applyAlignment="1" applyProtection="1">
      <alignment horizontal="center"/>
      <protection locked="0" hidden="1"/>
    </xf>
    <xf numFmtId="0" fontId="70" fillId="0" borderId="0" xfId="12142" applyFont="1" applyAlignment="1" applyProtection="1">
      <alignment horizontal="center" vertical="center"/>
      <protection locked="0" hidden="1"/>
    </xf>
    <xf numFmtId="41" fontId="7" fillId="0" borderId="0" xfId="9201" applyFont="1"/>
    <xf numFmtId="0" fontId="6" fillId="0" borderId="0" xfId="12142" applyFont="1" applyAlignment="1">
      <alignment wrapText="1"/>
    </xf>
    <xf numFmtId="0" fontId="6" fillId="0" borderId="0" xfId="12142" applyFont="1" applyAlignment="1">
      <alignment vertical="center"/>
    </xf>
    <xf numFmtId="0" fontId="6" fillId="0" borderId="0" xfId="12142" applyFont="1" applyAlignment="1">
      <alignment vertical="center" wrapText="1"/>
    </xf>
    <xf numFmtId="0" fontId="208" fillId="0" borderId="26" xfId="12142" applyFont="1" applyBorder="1" applyAlignment="1">
      <alignment vertical="center"/>
    </xf>
    <xf numFmtId="0" fontId="208" fillId="0" borderId="0" xfId="12142" applyFont="1" applyAlignment="1" applyProtection="1">
      <alignment vertical="center"/>
      <protection locked="0" hidden="1"/>
    </xf>
    <xf numFmtId="0" fontId="208" fillId="0" borderId="25" xfId="12142" applyFont="1" applyBorder="1" applyAlignment="1">
      <alignment vertical="center"/>
    </xf>
    <xf numFmtId="0" fontId="70" fillId="0" borderId="0" xfId="12150" applyNumberFormat="1" applyFont="1" applyBorder="1" applyAlignment="1">
      <alignment horizontal="center" vertical="center"/>
    </xf>
    <xf numFmtId="185" fontId="31" fillId="0" borderId="69" xfId="2636" applyNumberFormat="1" applyFont="1" applyBorder="1" applyAlignment="1">
      <alignment horizontal="center" vertical="center"/>
    </xf>
    <xf numFmtId="0" fontId="31" fillId="0" borderId="69" xfId="2636" applyFont="1" applyBorder="1" applyAlignment="1">
      <alignment horizontal="center" vertical="center"/>
    </xf>
    <xf numFmtId="281" fontId="31" fillId="0" borderId="69" xfId="2636" applyNumberFormat="1" applyFont="1" applyBorder="1" applyAlignment="1">
      <alignment horizontal="center" vertical="center"/>
    </xf>
    <xf numFmtId="0" fontId="31" fillId="0" borderId="0" xfId="2636" applyFont="1" applyAlignment="1">
      <alignment horizontal="center" vertical="center"/>
    </xf>
    <xf numFmtId="0" fontId="30" fillId="0" borderId="0" xfId="2636" applyFont="1" applyAlignment="1">
      <alignment horizontal="center" vertical="center"/>
    </xf>
    <xf numFmtId="0" fontId="31" fillId="0" borderId="0" xfId="2636" applyFont="1" applyAlignment="1">
      <alignment horizontal="center" vertical="center" wrapText="1"/>
    </xf>
    <xf numFmtId="0" fontId="31" fillId="0" borderId="3" xfId="2636" applyFont="1" applyBorder="1" applyAlignment="1">
      <alignment horizontal="center" vertical="center" wrapText="1"/>
    </xf>
    <xf numFmtId="185" fontId="31" fillId="0" borderId="77" xfId="2636" applyNumberFormat="1" applyFont="1" applyBorder="1" applyAlignment="1">
      <alignment horizontal="center" vertical="center"/>
    </xf>
    <xf numFmtId="0" fontId="27" fillId="0" borderId="71" xfId="2636" applyFont="1" applyBorder="1" applyAlignment="1">
      <alignment horizontal="center"/>
    </xf>
    <xf numFmtId="0" fontId="27" fillId="0" borderId="72" xfId="2636" applyFont="1" applyBorder="1" applyAlignment="1">
      <alignment horizontal="center"/>
    </xf>
    <xf numFmtId="0" fontId="27" fillId="0" borderId="73" xfId="2636" applyFont="1" applyBorder="1" applyAlignment="1">
      <alignment horizontal="center"/>
    </xf>
    <xf numFmtId="0" fontId="30" fillId="0" borderId="19" xfId="2636" applyFont="1" applyBorder="1" applyAlignment="1">
      <alignment vertical="center"/>
    </xf>
    <xf numFmtId="0" fontId="30" fillId="0" borderId="14" xfId="2636" applyFont="1" applyBorder="1" applyAlignment="1">
      <alignment vertical="center"/>
    </xf>
    <xf numFmtId="0" fontId="30" fillId="0" borderId="14" xfId="2636" applyFont="1" applyBorder="1" applyAlignment="1">
      <alignment horizontal="center" vertical="center"/>
    </xf>
    <xf numFmtId="0" fontId="30" fillId="0" borderId="49" xfId="2636" quotePrefix="1" applyFont="1" applyBorder="1" applyAlignment="1">
      <alignment horizontal="center" vertical="center"/>
    </xf>
    <xf numFmtId="0" fontId="30" fillId="0" borderId="14" xfId="2636" applyFont="1" applyBorder="1" applyAlignment="1">
      <alignment horizontal="left" vertical="center"/>
    </xf>
    <xf numFmtId="0" fontId="30" fillId="0" borderId="82" xfId="2636" applyFont="1" applyBorder="1" applyAlignment="1">
      <alignment horizontal="left" vertical="center"/>
    </xf>
    <xf numFmtId="0" fontId="30" fillId="0" borderId="48" xfId="2636" applyFont="1" applyBorder="1" applyAlignment="1">
      <alignment horizontal="center" vertical="center"/>
    </xf>
    <xf numFmtId="0" fontId="30" fillId="0" borderId="82" xfId="2636" applyFont="1" applyBorder="1" applyAlignment="1">
      <alignment horizontal="center" vertical="center"/>
    </xf>
    <xf numFmtId="2" fontId="73" fillId="0" borderId="14" xfId="12135" applyNumberFormat="1" applyFont="1" applyBorder="1" applyAlignment="1">
      <alignment horizontal="center" vertical="center"/>
    </xf>
    <xf numFmtId="0" fontId="73" fillId="0" borderId="14" xfId="12135" applyFont="1" applyBorder="1" applyAlignment="1">
      <alignment horizontal="center" vertical="center"/>
    </xf>
    <xf numFmtId="0" fontId="63" fillId="0" borderId="42" xfId="12135" applyFont="1" applyBorder="1" applyAlignment="1">
      <alignment horizontal="center" vertical="center"/>
    </xf>
    <xf numFmtId="0" fontId="63" fillId="0" borderId="43" xfId="12135" applyFont="1" applyBorder="1" applyAlignment="1">
      <alignment horizontal="center" vertical="center"/>
    </xf>
    <xf numFmtId="179" fontId="63" fillId="0" borderId="43" xfId="12135" quotePrefix="1" applyNumberFormat="1" applyFont="1" applyBorder="1" applyAlignment="1">
      <alignment horizontal="center" vertical="center"/>
    </xf>
    <xf numFmtId="0" fontId="63" fillId="0" borderId="54" xfId="12135" applyFont="1" applyBorder="1" applyAlignment="1">
      <alignment horizontal="center" vertical="center"/>
    </xf>
    <xf numFmtId="0" fontId="65" fillId="0" borderId="0" xfId="12135" applyFont="1" applyAlignment="1">
      <alignment horizontal="center" vertical="center"/>
    </xf>
    <xf numFmtId="0" fontId="77" fillId="0" borderId="0" xfId="12135" applyFont="1" applyAlignment="1">
      <alignment horizontal="center" vertical="center"/>
    </xf>
    <xf numFmtId="47" fontId="65" fillId="0" borderId="0" xfId="12135" quotePrefix="1" applyNumberFormat="1" applyFont="1" applyAlignment="1">
      <alignment horizontal="left" vertical="center"/>
    </xf>
    <xf numFmtId="0" fontId="65" fillId="0" borderId="0" xfId="12135" applyFont="1" applyAlignment="1">
      <alignment horizontal="left" vertical="center"/>
    </xf>
    <xf numFmtId="41" fontId="65" fillId="0" borderId="0" xfId="12055" applyFont="1" applyBorder="1" applyAlignment="1">
      <alignment horizontal="center" vertical="center"/>
    </xf>
    <xf numFmtId="41" fontId="77" fillId="0" borderId="0" xfId="12055" applyFont="1" applyBorder="1" applyAlignment="1">
      <alignment horizontal="center" vertical="center"/>
    </xf>
    <xf numFmtId="201" fontId="65" fillId="0" borderId="0" xfId="12135" applyNumberFormat="1" applyFont="1" applyAlignment="1">
      <alignment horizontal="center" vertical="center"/>
    </xf>
    <xf numFmtId="2" fontId="73" fillId="0" borderId="52" xfId="12135" applyNumberFormat="1" applyFont="1" applyBorder="1" applyAlignment="1">
      <alignment horizontal="center" vertical="center"/>
    </xf>
    <xf numFmtId="0" fontId="73" fillId="0" borderId="52" xfId="12135" applyFont="1" applyBorder="1" applyAlignment="1">
      <alignment horizontal="center" vertical="center"/>
    </xf>
    <xf numFmtId="0" fontId="31" fillId="0" borderId="69" xfId="12142" applyFont="1" applyBorder="1" applyAlignment="1" applyProtection="1">
      <alignment horizontal="center" vertical="center"/>
      <protection locked="0" hidden="1"/>
    </xf>
    <xf numFmtId="0" fontId="31" fillId="0" borderId="68" xfId="12142" applyFont="1" applyBorder="1" applyAlignment="1" applyProtection="1">
      <alignment horizontal="center" vertical="center"/>
      <protection locked="0" hidden="1"/>
    </xf>
    <xf numFmtId="0" fontId="158" fillId="0" borderId="71" xfId="12142" applyFont="1" applyBorder="1" applyAlignment="1" applyProtection="1">
      <alignment horizontal="center" vertical="center"/>
      <protection locked="0" hidden="1"/>
    </xf>
    <xf numFmtId="0" fontId="6" fillId="0" borderId="72" xfId="12142" applyFont="1" applyBorder="1"/>
    <xf numFmtId="0" fontId="6" fillId="0" borderId="73" xfId="12142" applyFont="1" applyBorder="1"/>
    <xf numFmtId="0" fontId="6" fillId="0" borderId="27" xfId="12142" applyFont="1" applyBorder="1"/>
    <xf numFmtId="0" fontId="6" fillId="0" borderId="3" xfId="12142" applyFont="1" applyBorder="1"/>
    <xf numFmtId="0" fontId="6" fillId="0" borderId="28" xfId="12142" applyFont="1" applyBorder="1"/>
    <xf numFmtId="0" fontId="34" fillId="0" borderId="0" xfId="12142" applyFont="1" applyAlignment="1" applyProtection="1">
      <alignment horizontal="center"/>
      <protection locked="0" hidden="1"/>
    </xf>
    <xf numFmtId="2" fontId="34" fillId="0" borderId="0" xfId="12142" applyNumberFormat="1" applyFont="1" applyAlignment="1" applyProtection="1">
      <alignment horizontal="center"/>
      <protection locked="0" hidden="1"/>
    </xf>
    <xf numFmtId="0" fontId="34" fillId="0" borderId="0" xfId="12142" applyFont="1" applyAlignment="1" applyProtection="1">
      <alignment horizontal="center" vertical="center"/>
      <protection locked="0" hidden="1"/>
    </xf>
    <xf numFmtId="0" fontId="89" fillId="0" borderId="0" xfId="12142" applyFont="1" applyAlignment="1" applyProtection="1">
      <alignment horizontal="center" vertical="center"/>
      <protection locked="0" hidden="1"/>
    </xf>
    <xf numFmtId="294" fontId="201" fillId="0" borderId="0" xfId="6312" applyNumberFormat="1" applyFont="1" applyAlignment="1">
      <alignment horizontal="center"/>
    </xf>
    <xf numFmtId="0" fontId="67" fillId="0" borderId="23" xfId="12150" applyNumberFormat="1" applyFont="1" applyBorder="1" applyAlignment="1">
      <alignment horizontal="right" vertical="center"/>
    </xf>
    <xf numFmtId="294" fontId="67" fillId="0" borderId="23" xfId="12150" applyNumberFormat="1" applyFont="1" applyBorder="1" applyAlignment="1">
      <alignment horizontal="right" vertical="center"/>
    </xf>
    <xf numFmtId="295" fontId="200" fillId="0" borderId="0" xfId="12151" applyNumberFormat="1" applyFont="1" applyAlignment="1">
      <alignment horizontal="left" vertical="center"/>
    </xf>
    <xf numFmtId="0" fontId="195" fillId="0" borderId="0" xfId="12150" applyNumberFormat="1" applyFont="1" applyBorder="1" applyAlignment="1">
      <alignment horizontal="left" vertical="center"/>
    </xf>
    <xf numFmtId="0" fontId="70" fillId="0" borderId="0" xfId="12150" applyNumberFormat="1" applyFont="1" applyBorder="1" applyAlignment="1">
      <alignment horizontal="center" vertical="center"/>
    </xf>
    <xf numFmtId="0" fontId="195" fillId="0" borderId="0" xfId="12150" applyNumberFormat="1" applyFont="1" applyBorder="1" applyAlignment="1">
      <alignment horizontal="center" vertical="center"/>
    </xf>
    <xf numFmtId="296" fontId="70" fillId="0" borderId="0" xfId="12150" applyNumberFormat="1" applyFont="1" applyBorder="1" applyAlignment="1">
      <alignment horizontal="center" vertical="center"/>
    </xf>
    <xf numFmtId="185" fontId="70" fillId="0" borderId="0" xfId="12150" applyNumberFormat="1" applyFont="1" applyBorder="1" applyAlignment="1">
      <alignment horizontal="center" vertical="center"/>
    </xf>
    <xf numFmtId="0" fontId="6" fillId="0" borderId="48" xfId="12150" applyNumberFormat="1" applyFont="1" applyBorder="1" applyAlignment="1">
      <alignment horizontal="center" vertical="center"/>
    </xf>
    <xf numFmtId="0" fontId="6" fillId="0" borderId="14" xfId="12150" applyNumberFormat="1" applyFont="1" applyBorder="1" applyAlignment="1">
      <alignment horizontal="center" vertical="center"/>
    </xf>
    <xf numFmtId="0" fontId="6" fillId="0" borderId="156" xfId="12150" applyNumberFormat="1" applyFont="1" applyBorder="1" applyAlignment="1">
      <alignment horizontal="center" vertical="center"/>
    </xf>
    <xf numFmtId="0" fontId="6" fillId="0" borderId="169" xfId="12150" applyNumberFormat="1" applyFont="1" applyBorder="1" applyAlignment="1">
      <alignment horizontal="center" vertical="center"/>
    </xf>
    <xf numFmtId="0" fontId="6" fillId="0" borderId="82" xfId="12150" applyNumberFormat="1" applyFont="1" applyBorder="1" applyAlignment="1">
      <alignment horizontal="center" vertical="center"/>
    </xf>
    <xf numFmtId="0" fontId="70" fillId="0" borderId="63" xfId="12150" applyNumberFormat="1" applyFont="1" applyBorder="1" applyAlignment="1">
      <alignment horizontal="center" vertical="center"/>
    </xf>
    <xf numFmtId="0" fontId="70" fillId="0" borderId="145" xfId="12150" applyNumberFormat="1" applyFont="1" applyBorder="1" applyAlignment="1">
      <alignment horizontal="center" vertical="center"/>
    </xf>
    <xf numFmtId="0" fontId="70" fillId="0" borderId="77" xfId="12150" applyNumberFormat="1" applyFont="1" applyBorder="1" applyAlignment="1">
      <alignment horizontal="left" vertical="center"/>
    </xf>
    <xf numFmtId="0" fontId="70" fillId="0" borderId="130" xfId="12150" applyNumberFormat="1" applyFont="1" applyBorder="1" applyAlignment="1">
      <alignment horizontal="left" vertical="center"/>
    </xf>
    <xf numFmtId="0" fontId="195" fillId="0" borderId="77" xfId="12150" applyNumberFormat="1" applyFont="1" applyBorder="1" applyAlignment="1">
      <alignment horizontal="center" vertical="center"/>
    </xf>
    <xf numFmtId="0" fontId="70" fillId="0" borderId="69" xfId="12150" applyNumberFormat="1" applyFont="1" applyBorder="1" applyAlignment="1">
      <alignment horizontal="left" vertical="center"/>
    </xf>
    <xf numFmtId="0" fontId="70" fillId="0" borderId="68" xfId="12150" applyNumberFormat="1" applyFont="1" applyBorder="1" applyAlignment="1">
      <alignment horizontal="left" vertical="center"/>
    </xf>
    <xf numFmtId="200" fontId="195" fillId="0" borderId="69" xfId="12150" applyNumberFormat="1" applyFont="1" applyBorder="1" applyAlignment="1">
      <alignment horizontal="center" vertical="center"/>
    </xf>
    <xf numFmtId="41" fontId="70" fillId="0" borderId="69" xfId="12150" applyFont="1" applyBorder="1" applyAlignment="1">
      <alignment horizontal="left" vertical="center"/>
    </xf>
    <xf numFmtId="41" fontId="70" fillId="0" borderId="68" xfId="12150" applyFont="1" applyBorder="1" applyAlignment="1">
      <alignment horizontal="left" vertical="center"/>
    </xf>
    <xf numFmtId="0" fontId="70" fillId="0" borderId="69" xfId="12150" applyNumberFormat="1" applyFont="1" applyBorder="1" applyAlignment="1">
      <alignment horizontal="center" vertical="center" shrinkToFit="1"/>
    </xf>
    <xf numFmtId="0" fontId="70" fillId="0" borderId="69" xfId="12150" applyNumberFormat="1" applyFont="1" applyBorder="1" applyAlignment="1">
      <alignment horizontal="center" vertical="center"/>
    </xf>
    <xf numFmtId="0" fontId="70" fillId="0" borderId="77" xfId="12150" applyNumberFormat="1" applyFont="1" applyBorder="1" applyAlignment="1">
      <alignment horizontal="center" vertical="center"/>
    </xf>
    <xf numFmtId="297" fontId="202" fillId="0" borderId="0" xfId="12150" applyNumberFormat="1" applyFont="1" applyBorder="1" applyAlignment="1">
      <alignment horizontal="center" vertical="center"/>
    </xf>
    <xf numFmtId="185" fontId="70" fillId="0" borderId="0" xfId="12150" applyNumberFormat="1" applyFont="1" applyBorder="1" applyAlignment="1">
      <alignment horizontal="center" vertical="top"/>
    </xf>
    <xf numFmtId="294" fontId="206" fillId="0" borderId="0" xfId="6312" applyNumberFormat="1" applyFont="1" applyAlignment="1">
      <alignment horizontal="center"/>
    </xf>
    <xf numFmtId="0" fontId="151" fillId="0" borderId="83" xfId="2636" applyFont="1" applyBorder="1" applyAlignment="1">
      <alignment horizontal="center" vertical="center"/>
    </xf>
    <xf numFmtId="0" fontId="151" fillId="0" borderId="43" xfId="2636" applyFont="1" applyBorder="1" applyAlignment="1">
      <alignment horizontal="center" vertical="center"/>
    </xf>
    <xf numFmtId="0" fontId="151" fillId="0" borderId="54" xfId="2636" applyFont="1" applyBorder="1" applyAlignment="1">
      <alignment horizontal="center" vertical="center"/>
    </xf>
    <xf numFmtId="0" fontId="79" fillId="0" borderId="83" xfId="2640" applyFont="1" applyBorder="1" applyAlignment="1">
      <alignment horizontal="center" vertical="center"/>
    </xf>
    <xf numFmtId="0" fontId="79" fillId="0" borderId="43" xfId="2640" applyFont="1" applyBorder="1" applyAlignment="1">
      <alignment horizontal="center" vertical="center"/>
    </xf>
    <xf numFmtId="0" fontId="33" fillId="0" borderId="23" xfId="2640" applyFont="1" applyBorder="1" applyAlignment="1">
      <alignment horizontal="center"/>
    </xf>
    <xf numFmtId="0" fontId="33" fillId="0" borderId="24" xfId="2640" applyFont="1" applyBorder="1" applyAlignment="1">
      <alignment horizontal="center"/>
    </xf>
    <xf numFmtId="0" fontId="29" fillId="0" borderId="44" xfId="2639" applyFont="1" applyBorder="1" applyAlignment="1">
      <alignment horizontal="center" vertical="center"/>
    </xf>
    <xf numFmtId="0" fontId="29" fillId="0" borderId="64" xfId="2639" applyFont="1" applyBorder="1" applyAlignment="1">
      <alignment horizontal="center" vertical="center"/>
    </xf>
    <xf numFmtId="200" fontId="73" fillId="0" borderId="14" xfId="3130" applyNumberFormat="1" applyFont="1" applyBorder="1" applyAlignment="1">
      <alignment horizontal="center" vertical="center"/>
    </xf>
    <xf numFmtId="2" fontId="73" fillId="0" borderId="52" xfId="3130" applyNumberFormat="1" applyFont="1" applyBorder="1" applyAlignment="1">
      <alignment horizontal="center" vertical="center"/>
    </xf>
    <xf numFmtId="0" fontId="25" fillId="0" borderId="16" xfId="3130" quotePrefix="1" applyFont="1" applyBorder="1" applyAlignment="1">
      <alignment horizontal="center" vertical="center"/>
    </xf>
    <xf numFmtId="0" fontId="25" fillId="0" borderId="16" xfId="3130" applyFont="1" applyBorder="1" applyAlignment="1">
      <alignment horizontal="center" vertical="center"/>
    </xf>
    <xf numFmtId="201" fontId="73" fillId="0" borderId="0" xfId="3130" applyNumberFormat="1" applyFont="1" applyAlignment="1">
      <alignment vertical="center"/>
    </xf>
    <xf numFmtId="201" fontId="197" fillId="0" borderId="0" xfId="3130" applyNumberFormat="1" applyFont="1" applyAlignment="1">
      <alignment horizontal="left" vertical="center"/>
    </xf>
    <xf numFmtId="41" fontId="65" fillId="0" borderId="0" xfId="2597" applyFont="1" applyBorder="1" applyAlignment="1">
      <alignment horizontal="center" vertical="center"/>
    </xf>
    <xf numFmtId="41" fontId="78" fillId="0" borderId="0" xfId="2597" applyFont="1" applyBorder="1" applyAlignment="1">
      <alignment horizontal="center" vertical="center"/>
    </xf>
    <xf numFmtId="0" fontId="63" fillId="0" borderId="43" xfId="2637" quotePrefix="1" applyFont="1" applyBorder="1" applyAlignment="1">
      <alignment horizontal="center" vertical="center"/>
    </xf>
    <xf numFmtId="0" fontId="63" fillId="0" borderId="43" xfId="2637" applyFont="1" applyBorder="1" applyAlignment="1">
      <alignment horizontal="center" vertical="center"/>
    </xf>
    <xf numFmtId="0" fontId="63" fillId="0" borderId="54" xfId="2637" applyFont="1" applyBorder="1" applyAlignment="1">
      <alignment horizontal="center" vertical="center"/>
    </xf>
    <xf numFmtId="0" fontId="65" fillId="0" borderId="0" xfId="2637" applyFont="1" applyAlignment="1">
      <alignment horizontal="left" vertical="center"/>
    </xf>
    <xf numFmtId="0" fontId="65" fillId="0" borderId="26" xfId="2637" applyFont="1" applyBorder="1" applyAlignment="1">
      <alignment horizontal="left" vertical="center"/>
    </xf>
    <xf numFmtId="0" fontId="25" fillId="0" borderId="0" xfId="2637" applyFont="1" applyAlignment="1">
      <alignment horizontal="center" vertical="center"/>
    </xf>
    <xf numFmtId="0" fontId="31" fillId="0" borderId="60" xfId="2636" applyFont="1" applyBorder="1" applyAlignment="1">
      <alignment horizontal="center" vertical="center"/>
    </xf>
    <xf numFmtId="0" fontId="31" fillId="0" borderId="23" xfId="2636" applyFont="1" applyBorder="1" applyAlignment="1">
      <alignment horizontal="center" vertical="center"/>
    </xf>
    <xf numFmtId="0" fontId="27" fillId="0" borderId="0" xfId="2636" applyFont="1" applyAlignment="1">
      <alignment horizontal="center"/>
    </xf>
    <xf numFmtId="0" fontId="30" fillId="0" borderId="83" xfId="2636" applyFont="1" applyBorder="1" applyAlignment="1">
      <alignment vertical="center"/>
    </xf>
    <xf numFmtId="0" fontId="30" fillId="0" borderId="43" xfId="2636" applyFont="1" applyBorder="1" applyAlignment="1">
      <alignment vertical="center"/>
    </xf>
    <xf numFmtId="0" fontId="30" fillId="0" borderId="43" xfId="2636" quotePrefix="1" applyFont="1" applyBorder="1" applyAlignment="1">
      <alignment horizontal="center" vertical="center"/>
    </xf>
    <xf numFmtId="0" fontId="30" fillId="0" borderId="54" xfId="2636" quotePrefix="1" applyFont="1" applyBorder="1" applyAlignment="1">
      <alignment horizontal="center" vertical="center"/>
    </xf>
    <xf numFmtId="0" fontId="31" fillId="0" borderId="0" xfId="2636" applyFont="1" applyAlignment="1">
      <alignment horizontal="left" vertical="center"/>
    </xf>
    <xf numFmtId="0" fontId="30" fillId="19" borderId="105" xfId="2636" applyFont="1" applyFill="1" applyBorder="1" applyAlignment="1">
      <alignment horizontal="center" vertical="center"/>
    </xf>
    <xf numFmtId="0" fontId="30" fillId="19" borderId="106" xfId="2636" applyFont="1" applyFill="1" applyBorder="1" applyAlignment="1">
      <alignment horizontal="center" vertical="center"/>
    </xf>
    <xf numFmtId="0" fontId="30" fillId="19" borderId="0" xfId="2636" applyFont="1" applyFill="1" applyAlignment="1">
      <alignment horizontal="center" vertical="center"/>
    </xf>
    <xf numFmtId="0" fontId="30" fillId="19" borderId="107" xfId="2636" applyFont="1" applyFill="1" applyBorder="1" applyAlignment="1">
      <alignment horizontal="center" vertical="center"/>
    </xf>
    <xf numFmtId="0" fontId="30" fillId="19" borderId="60" xfId="2636" applyFont="1" applyFill="1" applyBorder="1" applyAlignment="1">
      <alignment horizontal="center" vertical="center"/>
    </xf>
    <xf numFmtId="0" fontId="30" fillId="19" borderId="108" xfId="2636" applyFont="1" applyFill="1" applyBorder="1" applyAlignment="1">
      <alignment horizontal="center" vertical="center"/>
    </xf>
    <xf numFmtId="0" fontId="67" fillId="0" borderId="23" xfId="12150" applyNumberFormat="1" applyFont="1" applyBorder="1" applyAlignment="1">
      <alignment horizontal="center" vertical="center"/>
    </xf>
    <xf numFmtId="0" fontId="70" fillId="0" borderId="67" xfId="12148" applyFont="1" applyBorder="1" applyAlignment="1">
      <alignment horizontal="center" vertical="center"/>
    </xf>
    <xf numFmtId="0" fontId="70" fillId="0" borderId="68" xfId="12148" applyFont="1" applyBorder="1" applyAlignment="1">
      <alignment horizontal="center" vertical="center"/>
    </xf>
    <xf numFmtId="0" fontId="196" fillId="0" borderId="68" xfId="12148" applyFont="1" applyBorder="1" applyAlignment="1">
      <alignment horizontal="center" vertical="center"/>
    </xf>
    <xf numFmtId="0" fontId="196" fillId="0" borderId="70" xfId="12148" applyFont="1" applyBorder="1" applyAlignment="1">
      <alignment horizontal="center" vertical="center"/>
    </xf>
    <xf numFmtId="198" fontId="70" fillId="0" borderId="111" xfId="12148" applyNumberFormat="1" applyFont="1" applyBorder="1" applyAlignment="1">
      <alignment horizontal="center" vertical="center"/>
    </xf>
    <xf numFmtId="0" fontId="70" fillId="0" borderId="75" xfId="12148" applyFont="1" applyBorder="1" applyAlignment="1">
      <alignment horizontal="center" vertical="center"/>
    </xf>
    <xf numFmtId="0" fontId="70" fillId="0" borderId="111" xfId="12148" applyFont="1" applyBorder="1" applyAlignment="1">
      <alignment horizontal="center" vertical="center"/>
    </xf>
    <xf numFmtId="0" fontId="70" fillId="0" borderId="110" xfId="12148" applyFont="1" applyBorder="1" applyAlignment="1">
      <alignment horizontal="center" vertical="center"/>
    </xf>
    <xf numFmtId="0" fontId="70" fillId="0" borderId="103" xfId="12148" applyFont="1" applyBorder="1" applyAlignment="1">
      <alignment horizontal="center" vertical="center"/>
    </xf>
    <xf numFmtId="0" fontId="73" fillId="0" borderId="168" xfId="12148" applyFont="1" applyBorder="1" applyAlignment="1">
      <alignment horizontal="center" vertical="center"/>
    </xf>
    <xf numFmtId="0" fontId="73" fillId="0" borderId="70" xfId="12148" applyFont="1" applyBorder="1" applyAlignment="1">
      <alignment horizontal="center" vertical="center"/>
    </xf>
    <xf numFmtId="185" fontId="73" fillId="0" borderId="69" xfId="12148" applyNumberFormat="1" applyFont="1" applyBorder="1" applyAlignment="1">
      <alignment horizontal="center" vertical="center"/>
    </xf>
    <xf numFmtId="0" fontId="70" fillId="0" borderId="69" xfId="12148" applyFont="1" applyBorder="1" applyAlignment="1">
      <alignment horizontal="center" vertical="center"/>
    </xf>
    <xf numFmtId="0" fontId="70" fillId="0" borderId="70" xfId="12148" applyFont="1" applyBorder="1" applyAlignment="1">
      <alignment horizontal="center" vertical="center"/>
    </xf>
    <xf numFmtId="0" fontId="70" fillId="0" borderId="109" xfId="12148" applyFont="1" applyBorder="1" applyAlignment="1">
      <alignment horizontal="center" vertical="center"/>
    </xf>
    <xf numFmtId="0" fontId="70" fillId="0" borderId="102" xfId="12148" applyFont="1" applyBorder="1" applyAlignment="1">
      <alignment horizontal="center" vertical="center"/>
    </xf>
    <xf numFmtId="2" fontId="70" fillId="0" borderId="111" xfId="12148" applyNumberFormat="1" applyFont="1" applyBorder="1" applyAlignment="1">
      <alignment horizontal="center" vertical="center"/>
    </xf>
    <xf numFmtId="2" fontId="70" fillId="0" borderId="75" xfId="12148" applyNumberFormat="1" applyFont="1" applyBorder="1" applyAlignment="1">
      <alignment horizontal="center" vertical="center"/>
    </xf>
    <xf numFmtId="0" fontId="70" fillId="0" borderId="67" xfId="12148" applyFont="1" applyBorder="1" applyAlignment="1">
      <alignment horizontal="right" vertical="center"/>
    </xf>
    <xf numFmtId="0" fontId="70" fillId="0" borderId="68" xfId="12148" applyFont="1" applyBorder="1" applyAlignment="1">
      <alignment horizontal="right" vertical="center"/>
    </xf>
    <xf numFmtId="2" fontId="70" fillId="0" borderId="69" xfId="12148" quotePrefix="1" applyNumberFormat="1" applyFont="1" applyBorder="1" applyAlignment="1">
      <alignment horizontal="center" vertical="center"/>
    </xf>
    <xf numFmtId="0" fontId="34" fillId="0" borderId="102" xfId="12148" applyFont="1" applyBorder="1" applyAlignment="1">
      <alignment horizontal="center" vertical="center" textRotation="255"/>
    </xf>
    <xf numFmtId="0" fontId="34" fillId="0" borderId="103" xfId="12148" applyFont="1" applyBorder="1" applyAlignment="1">
      <alignment horizontal="center" vertical="center" textRotation="255"/>
    </xf>
    <xf numFmtId="2" fontId="70" fillId="0" borderId="69" xfId="12148" applyNumberFormat="1" applyFont="1" applyBorder="1" applyAlignment="1">
      <alignment horizontal="left" vertical="center"/>
    </xf>
    <xf numFmtId="198" fontId="70" fillId="0" borderId="99" xfId="12148" applyNumberFormat="1" applyFont="1" applyBorder="1" applyAlignment="1">
      <alignment horizontal="center" vertical="center"/>
    </xf>
    <xf numFmtId="0" fontId="70" fillId="0" borderId="99" xfId="12148" applyFont="1" applyBorder="1" applyAlignment="1">
      <alignment horizontal="center" vertical="center"/>
    </xf>
    <xf numFmtId="195" fontId="70" fillId="0" borderId="69" xfId="12148" applyNumberFormat="1" applyFont="1" applyBorder="1" applyAlignment="1">
      <alignment horizontal="left" vertical="center"/>
    </xf>
    <xf numFmtId="195" fontId="70" fillId="0" borderId="99" xfId="12148" applyNumberFormat="1" applyFont="1" applyBorder="1" applyAlignment="1">
      <alignment horizontal="center" vertical="center"/>
    </xf>
    <xf numFmtId="195" fontId="70" fillId="0" borderId="75" xfId="12148" applyNumberFormat="1" applyFont="1" applyBorder="1" applyAlignment="1">
      <alignment horizontal="center" vertical="center"/>
    </xf>
    <xf numFmtId="2" fontId="34" fillId="0" borderId="0" xfId="12148" applyNumberFormat="1" applyFont="1" applyAlignment="1">
      <alignment horizontal="center"/>
    </xf>
    <xf numFmtId="2" fontId="159" fillId="0" borderId="0" xfId="12148" applyNumberFormat="1" applyFont="1" applyAlignment="1">
      <alignment horizontal="left" vertical="top"/>
    </xf>
    <xf numFmtId="2" fontId="34" fillId="0" borderId="0" xfId="12148" applyNumberFormat="1" applyFont="1" applyAlignment="1">
      <alignment horizontal="right"/>
    </xf>
    <xf numFmtId="0" fontId="70" fillId="0" borderId="85" xfId="12148" applyFont="1" applyBorder="1" applyAlignment="1">
      <alignment horizontal="center" vertical="center"/>
    </xf>
    <xf numFmtId="2" fontId="70" fillId="0" borderId="0" xfId="12148" applyNumberFormat="1" applyFont="1" applyAlignment="1">
      <alignment horizontal="center" vertical="center"/>
    </xf>
    <xf numFmtId="0" fontId="32" fillId="0" borderId="0" xfId="12148" applyFont="1"/>
    <xf numFmtId="0" fontId="34" fillId="0" borderId="0" xfId="12148" applyFont="1" applyAlignment="1">
      <alignment horizontal="right"/>
    </xf>
    <xf numFmtId="0" fontId="34" fillId="0" borderId="0" xfId="12148" applyFont="1" applyAlignment="1">
      <alignment horizontal="center"/>
    </xf>
    <xf numFmtId="0" fontId="68" fillId="0" borderId="0" xfId="2635" applyFont="1" applyAlignment="1">
      <alignment horizontal="center" vertical="center"/>
    </xf>
    <xf numFmtId="0" fontId="32" fillId="0" borderId="69" xfId="2635" applyFont="1" applyBorder="1" applyAlignment="1">
      <alignment horizontal="center" vertical="center" shrinkToFit="1"/>
    </xf>
    <xf numFmtId="0" fontId="32" fillId="0" borderId="80" xfId="2635" applyFont="1" applyBorder="1" applyAlignment="1">
      <alignment horizontal="center" vertical="center" shrinkToFit="1"/>
    </xf>
    <xf numFmtId="200" fontId="31" fillId="0" borderId="69" xfId="2635" applyNumberFormat="1" applyFont="1" applyBorder="1" applyAlignment="1">
      <alignment horizontal="center" vertical="center" shrinkToFit="1"/>
    </xf>
    <xf numFmtId="0" fontId="31" fillId="0" borderId="69" xfId="2635" applyFont="1" applyBorder="1" applyAlignment="1">
      <alignment horizontal="center" vertical="center" shrinkToFit="1"/>
    </xf>
    <xf numFmtId="200" fontId="31" fillId="0" borderId="69" xfId="2635" quotePrefix="1" applyNumberFormat="1" applyFont="1" applyBorder="1" applyAlignment="1">
      <alignment horizontal="center" vertical="center" shrinkToFit="1"/>
    </xf>
    <xf numFmtId="0" fontId="31" fillId="0" borderId="69" xfId="2635" quotePrefix="1" applyFont="1" applyBorder="1" applyAlignment="1">
      <alignment horizontal="center" vertical="center" shrinkToFit="1"/>
    </xf>
    <xf numFmtId="0" fontId="32" fillId="0" borderId="96" xfId="2635" applyFont="1" applyBorder="1" applyAlignment="1">
      <alignment horizontal="center" vertical="center" shrinkToFit="1"/>
    </xf>
    <xf numFmtId="0" fontId="32" fillId="0" borderId="97" xfId="2635" applyFont="1" applyBorder="1" applyAlignment="1">
      <alignment horizontal="center" vertical="center" shrinkToFit="1"/>
    </xf>
    <xf numFmtId="200" fontId="73" fillId="0" borderId="14" xfId="2625" applyNumberFormat="1" applyFont="1" applyBorder="1" applyAlignment="1">
      <alignment horizontal="center" vertical="center"/>
    </xf>
    <xf numFmtId="2" fontId="73" fillId="0" borderId="52" xfId="2625" applyNumberFormat="1" applyFont="1" applyBorder="1" applyAlignment="1">
      <alignment horizontal="center" vertical="center"/>
    </xf>
    <xf numFmtId="0" fontId="25" fillId="0" borderId="16" xfId="2625" quotePrefix="1" applyFont="1" applyBorder="1" applyAlignment="1">
      <alignment horizontal="center" vertical="center"/>
    </xf>
    <xf numFmtId="0" fontId="25" fillId="0" borderId="16" xfId="2625" applyFont="1" applyBorder="1" applyAlignment="1">
      <alignment horizontal="center" vertical="center"/>
    </xf>
    <xf numFmtId="201" fontId="73" fillId="0" borderId="0" xfId="2625" applyNumberFormat="1" applyFont="1" applyAlignment="1">
      <alignment vertical="center"/>
    </xf>
    <xf numFmtId="201" fontId="65" fillId="0" borderId="0" xfId="2625" applyNumberFormat="1" applyFont="1" applyAlignment="1">
      <alignment horizontal="left" vertical="center"/>
    </xf>
    <xf numFmtId="41" fontId="78" fillId="0" borderId="0" xfId="2597" applyFont="1" applyBorder="1" applyAlignment="1">
      <alignment horizontal="left" vertical="center"/>
    </xf>
    <xf numFmtId="200" fontId="73" fillId="0" borderId="14" xfId="12135" applyNumberFormat="1" applyFont="1" applyBorder="1" applyAlignment="1">
      <alignment horizontal="center" vertical="center"/>
    </xf>
    <xf numFmtId="0" fontId="25" fillId="0" borderId="16" xfId="12135" quotePrefix="1" applyFont="1" applyBorder="1" applyAlignment="1">
      <alignment horizontal="center" vertical="center"/>
    </xf>
    <xf numFmtId="0" fontId="25" fillId="0" borderId="16" xfId="12135" applyFont="1" applyBorder="1" applyAlignment="1">
      <alignment horizontal="center" vertical="center"/>
    </xf>
    <xf numFmtId="201" fontId="73" fillId="0" borderId="0" xfId="12135" applyNumberFormat="1" applyFont="1" applyAlignment="1">
      <alignment vertical="center"/>
    </xf>
    <xf numFmtId="201" fontId="65" fillId="0" borderId="0" xfId="12135" applyNumberFormat="1" applyFont="1" applyAlignment="1">
      <alignment horizontal="left" vertical="center"/>
    </xf>
    <xf numFmtId="41" fontId="78" fillId="0" borderId="0" xfId="12055" applyFont="1" applyBorder="1" applyAlignment="1">
      <alignment horizontal="left" vertical="center"/>
    </xf>
    <xf numFmtId="0" fontId="158" fillId="0" borderId="71" xfId="3130" applyFont="1" applyBorder="1" applyAlignment="1">
      <alignment horizontal="center" vertical="center"/>
    </xf>
    <xf numFmtId="0" fontId="184" fillId="0" borderId="72" xfId="3130" applyFont="1" applyBorder="1" applyAlignment="1">
      <alignment horizontal="center" vertical="center"/>
    </xf>
    <xf numFmtId="0" fontId="184" fillId="0" borderId="73" xfId="3130" applyFont="1" applyBorder="1" applyAlignment="1">
      <alignment horizontal="center" vertical="center"/>
    </xf>
    <xf numFmtId="0" fontId="184" fillId="0" borderId="25" xfId="3130" applyFont="1" applyBorder="1" applyAlignment="1">
      <alignment horizontal="center" vertical="center"/>
    </xf>
    <xf numFmtId="0" fontId="184" fillId="0" borderId="0" xfId="3130" applyFont="1" applyAlignment="1">
      <alignment horizontal="center" vertical="center"/>
    </xf>
    <xf numFmtId="0" fontId="184" fillId="0" borderId="26" xfId="3130" applyFont="1" applyBorder="1" applyAlignment="1">
      <alignment horizontal="center" vertical="center"/>
    </xf>
    <xf numFmtId="2" fontId="32" fillId="0" borderId="0" xfId="3130" applyNumberFormat="1" applyFont="1" applyAlignment="1">
      <alignment horizontal="center" vertical="center"/>
    </xf>
    <xf numFmtId="0" fontId="31" fillId="0" borderId="85" xfId="3130" applyFont="1" applyBorder="1" applyAlignment="1">
      <alignment horizontal="center" vertical="center"/>
    </xf>
    <xf numFmtId="0" fontId="70" fillId="0" borderId="70" xfId="3130" applyFont="1" applyBorder="1" applyAlignment="1">
      <alignment horizontal="center" vertical="center"/>
    </xf>
    <xf numFmtId="0" fontId="31" fillId="0" borderId="70" xfId="3130" applyFont="1" applyBorder="1" applyAlignment="1">
      <alignment horizontal="center" vertical="center"/>
    </xf>
    <xf numFmtId="0" fontId="70" fillId="0" borderId="99" xfId="3130" applyFont="1" applyBorder="1" applyAlignment="1">
      <alignment horizontal="center" vertical="center"/>
    </xf>
    <xf numFmtId="0" fontId="70" fillId="0" borderId="75" xfId="3130" applyFont="1" applyBorder="1" applyAlignment="1">
      <alignment horizontal="center" vertical="center"/>
    </xf>
    <xf numFmtId="0" fontId="6" fillId="0" borderId="76" xfId="3130" applyFont="1" applyBorder="1" applyAlignment="1">
      <alignment horizontal="center" vertical="center"/>
    </xf>
    <xf numFmtId="0" fontId="6" fillId="0" borderId="79" xfId="3130" applyFont="1" applyBorder="1" applyAlignment="1">
      <alignment horizontal="center" vertical="center"/>
    </xf>
    <xf numFmtId="0" fontId="6" fillId="0" borderId="76" xfId="3130" applyFont="1" applyBorder="1" applyAlignment="1">
      <alignment horizontal="left" vertical="center" wrapText="1"/>
    </xf>
    <xf numFmtId="0" fontId="6" fillId="0" borderId="79" xfId="3130" applyFont="1" applyBorder="1" applyAlignment="1">
      <alignment horizontal="left" vertical="center" wrapText="1"/>
    </xf>
    <xf numFmtId="0" fontId="6" fillId="0" borderId="88" xfId="3130" applyFont="1" applyBorder="1" applyAlignment="1">
      <alignment horizontal="center" vertical="center"/>
    </xf>
    <xf numFmtId="0" fontId="6" fillId="0" borderId="86" xfId="3130" applyFont="1" applyBorder="1" applyAlignment="1">
      <alignment horizontal="center" vertical="center"/>
    </xf>
    <xf numFmtId="0" fontId="6" fillId="0" borderId="89" xfId="3130" applyFont="1" applyBorder="1" applyAlignment="1">
      <alignment horizontal="center" wrapText="1"/>
    </xf>
    <xf numFmtId="0" fontId="6" fillId="0" borderId="80" xfId="3130" applyFont="1" applyBorder="1" applyAlignment="1">
      <alignment horizontal="center" wrapText="1"/>
    </xf>
    <xf numFmtId="0" fontId="31" fillId="0" borderId="88" xfId="3130" applyFont="1" applyBorder="1" applyAlignment="1">
      <alignment horizontal="center" vertical="center"/>
    </xf>
    <xf numFmtId="0" fontId="31" fillId="0" borderId="86" xfId="3130" applyFont="1" applyBorder="1" applyAlignment="1">
      <alignment horizontal="center" vertical="center"/>
    </xf>
    <xf numFmtId="0" fontId="31" fillId="17" borderId="67" xfId="5879" applyFont="1" applyFill="1" applyBorder="1" applyAlignment="1">
      <alignment horizontal="center" vertical="center"/>
    </xf>
    <xf numFmtId="0" fontId="31" fillId="17" borderId="68" xfId="5879" applyFont="1" applyFill="1" applyBorder="1" applyAlignment="1">
      <alignment horizontal="center" vertical="center"/>
    </xf>
    <xf numFmtId="0" fontId="31" fillId="17" borderId="67" xfId="5879" applyFont="1" applyFill="1" applyBorder="1" applyAlignment="1">
      <alignment horizontal="center" vertical="center" shrinkToFit="1"/>
    </xf>
    <xf numFmtId="0" fontId="31" fillId="17" borderId="68" xfId="5879" applyFont="1" applyFill="1" applyBorder="1" applyAlignment="1">
      <alignment horizontal="center" vertical="center" shrinkToFit="1"/>
    </xf>
    <xf numFmtId="0" fontId="31" fillId="17" borderId="67" xfId="5879" quotePrefix="1" applyFont="1" applyFill="1" applyBorder="1" applyAlignment="1">
      <alignment horizontal="center" vertical="center" shrinkToFit="1"/>
    </xf>
    <xf numFmtId="0" fontId="31" fillId="17" borderId="69" xfId="5879" applyFont="1" applyFill="1" applyBorder="1" applyAlignment="1">
      <alignment horizontal="center" vertical="center"/>
    </xf>
    <xf numFmtId="0" fontId="191" fillId="17" borderId="0" xfId="5879" applyFont="1" applyFill="1" applyAlignment="1">
      <alignment horizontal="left" vertical="center"/>
    </xf>
    <xf numFmtId="0" fontId="191" fillId="17" borderId="31" xfId="5879" applyFont="1" applyFill="1" applyBorder="1" applyAlignment="1">
      <alignment horizontal="left" vertical="center"/>
    </xf>
    <xf numFmtId="2" fontId="205" fillId="17" borderId="0" xfId="5879" applyNumberFormat="1" applyFont="1" applyFill="1" applyAlignment="1">
      <alignment horizontal="center" vertical="center"/>
    </xf>
    <xf numFmtId="0" fontId="6" fillId="17" borderId="0" xfId="5879" applyFont="1" applyFill="1" applyAlignment="1">
      <alignment horizontal="right" vertical="center"/>
    </xf>
    <xf numFmtId="2" fontId="34" fillId="17" borderId="0" xfId="5879" applyNumberFormat="1" applyFont="1" applyFill="1" applyAlignment="1">
      <alignment horizontal="center" vertical="center"/>
    </xf>
    <xf numFmtId="0" fontId="31" fillId="17" borderId="0" xfId="5879" applyFont="1" applyFill="1" applyAlignment="1">
      <alignment horizontal="center" vertical="center"/>
    </xf>
    <xf numFmtId="0" fontId="31" fillId="17" borderId="31" xfId="5879" applyFont="1" applyFill="1" applyBorder="1" applyAlignment="1">
      <alignment horizontal="center" vertical="center"/>
    </xf>
    <xf numFmtId="0" fontId="64" fillId="0" borderId="0" xfId="2638" applyFont="1" applyAlignment="1">
      <alignment horizontal="center" vertical="center"/>
    </xf>
    <xf numFmtId="0" fontId="72" fillId="0" borderId="0" xfId="2638" applyFont="1" applyAlignment="1">
      <alignment horizontal="center" vertical="center"/>
    </xf>
    <xf numFmtId="184" fontId="65" fillId="0" borderId="0" xfId="2638" applyNumberFormat="1" applyFont="1" applyAlignment="1">
      <alignment horizontal="center" vertical="center"/>
    </xf>
    <xf numFmtId="0" fontId="63" fillId="0" borderId="43" xfId="2638" quotePrefix="1" applyFont="1" applyBorder="1" applyAlignment="1">
      <alignment horizontal="center" vertical="center"/>
    </xf>
    <xf numFmtId="0" fontId="63" fillId="0" borderId="43" xfId="2638" applyFont="1" applyBorder="1" applyAlignment="1">
      <alignment horizontal="center" vertical="center"/>
    </xf>
    <xf numFmtId="0" fontId="63" fillId="0" borderId="54" xfId="2638" applyFont="1" applyBorder="1" applyAlignment="1">
      <alignment horizontal="center" vertical="center"/>
    </xf>
    <xf numFmtId="0" fontId="64" fillId="0" borderId="0" xfId="2638" applyFont="1" applyAlignment="1">
      <alignment vertical="center"/>
    </xf>
    <xf numFmtId="0" fontId="64" fillId="0" borderId="0" xfId="2638" applyFont="1" applyAlignment="1">
      <alignment horizontal="left" vertical="center"/>
    </xf>
    <xf numFmtId="179" fontId="25" fillId="0" borderId="14" xfId="2638" quotePrefix="1" applyNumberFormat="1" applyFont="1" applyBorder="1" applyAlignment="1">
      <alignment horizontal="center" vertical="center"/>
    </xf>
    <xf numFmtId="179" fontId="25" fillId="0" borderId="14" xfId="2638" applyNumberFormat="1" applyFont="1" applyBorder="1" applyAlignment="1">
      <alignment horizontal="center" vertical="center"/>
    </xf>
    <xf numFmtId="2" fontId="25" fillId="0" borderId="14" xfId="2638" applyNumberFormat="1" applyFont="1" applyBorder="1" applyAlignment="1">
      <alignment horizontal="center" vertical="center"/>
    </xf>
    <xf numFmtId="0" fontId="73" fillId="0" borderId="0" xfId="2638" applyFont="1" applyAlignment="1">
      <alignment horizontal="center" vertical="center"/>
    </xf>
    <xf numFmtId="0" fontId="168" fillId="0" borderId="0" xfId="9244" applyFont="1" applyAlignment="1">
      <alignment horizontal="center" vertical="center" justifyLastLine="1"/>
    </xf>
    <xf numFmtId="0" fontId="168" fillId="0" borderId="0" xfId="9244" applyFont="1" applyAlignment="1">
      <alignment horizontal="left" vertical="center"/>
    </xf>
    <xf numFmtId="0" fontId="167" fillId="0" borderId="0" xfId="9244" applyFont="1" applyAlignment="1">
      <alignment horizontal="center"/>
    </xf>
    <xf numFmtId="41" fontId="155" fillId="0" borderId="0" xfId="2839" applyFont="1" applyFill="1" applyBorder="1" applyAlignment="1">
      <alignment horizontal="left" vertical="center"/>
    </xf>
    <xf numFmtId="41" fontId="153" fillId="0" borderId="71" xfId="2839" applyFont="1" applyBorder="1" applyAlignment="1">
      <alignment horizontal="left" vertical="center"/>
    </xf>
    <xf numFmtId="41" fontId="153" fillId="0" borderId="72" xfId="2839" applyFont="1" applyBorder="1" applyAlignment="1">
      <alignment horizontal="left" vertical="center"/>
    </xf>
    <xf numFmtId="0" fontId="75" fillId="0" borderId="0" xfId="5891" applyFont="1" applyAlignment="1">
      <alignment horizontal="center" vertical="center"/>
    </xf>
    <xf numFmtId="2" fontId="13" fillId="0" borderId="0" xfId="5891" applyNumberFormat="1" applyFont="1" applyAlignment="1">
      <alignment horizontal="center" vertical="center" shrinkToFit="1"/>
    </xf>
    <xf numFmtId="2" fontId="73" fillId="0" borderId="68" xfId="5891" applyNumberFormat="1" applyFont="1" applyBorder="1" applyAlignment="1">
      <alignment horizontal="left" vertical="center"/>
    </xf>
    <xf numFmtId="2" fontId="73" fillId="0" borderId="70" xfId="5891" applyNumberFormat="1" applyFont="1" applyBorder="1" applyAlignment="1">
      <alignment horizontal="left" vertical="center"/>
    </xf>
    <xf numFmtId="41" fontId="64" fillId="0" borderId="0" xfId="2839" applyFont="1" applyBorder="1" applyAlignment="1">
      <alignment horizontal="left"/>
    </xf>
    <xf numFmtId="0" fontId="75" fillId="0" borderId="0" xfId="5891" applyFont="1" applyAlignment="1">
      <alignment horizontal="left"/>
    </xf>
    <xf numFmtId="2" fontId="154" fillId="0" borderId="0" xfId="5891" applyNumberFormat="1" applyFont="1" applyAlignment="1">
      <alignment horizontal="center" shrinkToFit="1"/>
    </xf>
    <xf numFmtId="0" fontId="73" fillId="0" borderId="3" xfId="5891" applyFont="1" applyBorder="1" applyAlignment="1">
      <alignment horizontal="center" vertical="center"/>
    </xf>
    <xf numFmtId="0" fontId="13" fillId="0" borderId="130" xfId="5891" applyFont="1" applyBorder="1" applyAlignment="1">
      <alignment horizontal="center" vertical="center"/>
    </xf>
    <xf numFmtId="0" fontId="13" fillId="0" borderId="128" xfId="5891" applyFont="1" applyBorder="1" applyAlignment="1">
      <alignment horizontal="center" vertical="center"/>
    </xf>
    <xf numFmtId="2" fontId="73" fillId="0" borderId="133" xfId="5891" applyNumberFormat="1" applyFont="1" applyBorder="1" applyAlignment="1">
      <alignment horizontal="left" vertical="center"/>
    </xf>
    <xf numFmtId="2" fontId="73" fillId="0" borderId="81" xfId="5891" applyNumberFormat="1" applyFont="1" applyBorder="1" applyAlignment="1">
      <alignment horizontal="left" vertical="center"/>
    </xf>
    <xf numFmtId="0" fontId="73" fillId="0" borderId="67" xfId="2634" applyFont="1" applyBorder="1" applyAlignment="1" applyProtection="1">
      <alignment horizontal="left" vertical="center"/>
      <protection locked="0" hidden="1"/>
    </xf>
    <xf numFmtId="0" fontId="73" fillId="0" borderId="68" xfId="2634" applyFont="1" applyBorder="1" applyAlignment="1" applyProtection="1">
      <alignment horizontal="left" vertical="center"/>
      <protection locked="0" hidden="1"/>
    </xf>
    <xf numFmtId="0" fontId="73" fillId="0" borderId="67" xfId="2634" applyFont="1" applyBorder="1" applyAlignment="1" applyProtection="1">
      <alignment horizontal="center" vertical="center"/>
      <protection locked="0" hidden="1"/>
    </xf>
    <xf numFmtId="0" fontId="73" fillId="0" borderId="68" xfId="2634" applyFont="1" applyBorder="1" applyAlignment="1" applyProtection="1">
      <alignment horizontal="center" vertical="center"/>
      <protection locked="0" hidden="1"/>
    </xf>
    <xf numFmtId="0" fontId="74" fillId="0" borderId="0" xfId="2634" applyFont="1" applyAlignment="1" applyProtection="1">
      <alignment horizontal="left" vertical="center"/>
      <protection locked="0" hidden="1"/>
    </xf>
    <xf numFmtId="0" fontId="73" fillId="0" borderId="0" xfId="2634" applyFont="1" applyAlignment="1" applyProtection="1">
      <alignment horizontal="center" vertical="center"/>
      <protection locked="0" hidden="1"/>
    </xf>
    <xf numFmtId="0" fontId="73" fillId="0" borderId="69" xfId="2634" applyFont="1" applyBorder="1" applyAlignment="1" applyProtection="1">
      <alignment horizontal="center" vertical="center"/>
      <protection locked="0" hidden="1"/>
    </xf>
    <xf numFmtId="41" fontId="65" fillId="0" borderId="0" xfId="2604" applyFont="1" applyBorder="1" applyAlignment="1" applyProtection="1">
      <alignment horizontal="center"/>
      <protection locked="0" hidden="1"/>
    </xf>
    <xf numFmtId="210" fontId="65" fillId="0" borderId="0" xfId="2604" applyNumberFormat="1" applyFont="1" applyBorder="1" applyAlignment="1" applyProtection="1">
      <alignment horizontal="center"/>
      <protection locked="0" hidden="1"/>
    </xf>
    <xf numFmtId="198" fontId="65" fillId="0" borderId="0" xfId="2634" applyNumberFormat="1" applyFont="1" applyAlignment="1">
      <alignment horizontal="center"/>
    </xf>
    <xf numFmtId="209" fontId="77" fillId="0" borderId="0" xfId="2634" applyNumberFormat="1" applyFont="1" applyAlignment="1" applyProtection="1">
      <alignment horizontal="center"/>
      <protection locked="0" hidden="1"/>
    </xf>
    <xf numFmtId="0" fontId="31" fillId="19" borderId="163" xfId="3132" applyFont="1" applyFill="1" applyBorder="1" applyAlignment="1">
      <alignment horizontal="center" vertical="center"/>
    </xf>
    <xf numFmtId="0" fontId="31" fillId="19" borderId="162" xfId="3132" applyFont="1" applyFill="1" applyBorder="1" applyAlignment="1">
      <alignment horizontal="center" vertical="center"/>
    </xf>
    <xf numFmtId="0" fontId="31" fillId="0" borderId="76" xfId="3132" applyFont="1" applyBorder="1" applyAlignment="1">
      <alignment horizontal="center" vertical="center"/>
    </xf>
    <xf numFmtId="0" fontId="31" fillId="0" borderId="130" xfId="3132" applyFont="1" applyBorder="1" applyAlignment="1">
      <alignment horizontal="center" vertical="center"/>
    </xf>
    <xf numFmtId="0" fontId="31" fillId="0" borderId="79" xfId="3132" applyFont="1" applyBorder="1" applyAlignment="1">
      <alignment horizontal="center" vertical="center"/>
    </xf>
    <xf numFmtId="0" fontId="31" fillId="0" borderId="68" xfId="3132" applyFont="1" applyBorder="1" applyAlignment="1">
      <alignment horizontal="center" vertical="center"/>
    </xf>
    <xf numFmtId="0" fontId="6" fillId="0" borderId="3" xfId="3132" applyFont="1" applyBorder="1" applyAlignment="1">
      <alignment vertical="center"/>
    </xf>
    <xf numFmtId="0" fontId="31" fillId="19" borderId="63" xfId="3132" applyFont="1" applyFill="1" applyBorder="1" applyAlignment="1">
      <alignment horizontal="center" vertical="center"/>
    </xf>
    <xf numFmtId="0" fontId="31" fillId="19" borderId="165" xfId="3132" applyFont="1" applyFill="1" applyBorder="1" applyAlignment="1">
      <alignment horizontal="center" vertical="center"/>
    </xf>
    <xf numFmtId="0" fontId="31" fillId="19" borderId="1" xfId="3132" applyFont="1" applyFill="1" applyBorder="1" applyAlignment="1">
      <alignment horizontal="center" vertical="center"/>
    </xf>
    <xf numFmtId="0" fontId="31" fillId="19" borderId="134" xfId="3132" applyFont="1" applyFill="1" applyBorder="1" applyAlignment="1">
      <alignment horizontal="center" vertical="center"/>
    </xf>
    <xf numFmtId="0" fontId="31" fillId="19" borderId="51" xfId="3132" applyFont="1" applyFill="1" applyBorder="1" applyAlignment="1">
      <alignment horizontal="center" vertical="center"/>
    </xf>
    <xf numFmtId="0" fontId="31" fillId="19" borderId="161" xfId="3132" applyFont="1" applyFill="1" applyBorder="1" applyAlignment="1">
      <alignment horizontal="center" vertical="center"/>
    </xf>
    <xf numFmtId="0" fontId="31" fillId="19" borderId="164" xfId="3132" applyFont="1" applyFill="1" applyBorder="1" applyAlignment="1">
      <alignment horizontal="center" vertical="center"/>
    </xf>
    <xf numFmtId="0" fontId="31" fillId="19" borderId="111" xfId="3132" applyFont="1" applyFill="1" applyBorder="1" applyAlignment="1">
      <alignment horizontal="center" vertical="center"/>
    </xf>
    <xf numFmtId="0" fontId="31" fillId="19" borderId="166" xfId="3132" applyFont="1" applyFill="1" applyBorder="1" applyAlignment="1">
      <alignment horizontal="center" vertical="center"/>
    </xf>
    <xf numFmtId="0" fontId="31" fillId="19" borderId="23" xfId="3132" applyFont="1" applyFill="1" applyBorder="1" applyAlignment="1">
      <alignment horizontal="center" vertical="center"/>
    </xf>
    <xf numFmtId="0" fontId="6" fillId="0" borderId="152" xfId="3132" applyFont="1" applyBorder="1" applyAlignment="1">
      <alignment horizontal="center" vertical="center"/>
    </xf>
    <xf numFmtId="0" fontId="6" fillId="0" borderId="150" xfId="3132" applyFont="1" applyBorder="1" applyAlignment="1">
      <alignment horizontal="center" vertical="center"/>
    </xf>
    <xf numFmtId="0" fontId="6" fillId="0" borderId="0" xfId="3132" applyFont="1" applyAlignment="1">
      <alignment horizontal="center" vertical="center"/>
    </xf>
    <xf numFmtId="0" fontId="31" fillId="0" borderId="48" xfId="9249" applyFont="1" applyBorder="1" applyAlignment="1">
      <alignment horizontal="center" vertical="center"/>
    </xf>
    <xf numFmtId="0" fontId="31" fillId="0" borderId="156" xfId="9249" applyFont="1" applyBorder="1" applyAlignment="1">
      <alignment horizontal="center" vertical="center"/>
    </xf>
    <xf numFmtId="197" fontId="6" fillId="0" borderId="0" xfId="9248" applyNumberFormat="1" applyFont="1" applyFill="1" applyBorder="1" applyAlignment="1">
      <alignment horizontal="center" vertical="center"/>
    </xf>
    <xf numFmtId="0" fontId="0" fillId="0" borderId="0" xfId="3132" applyFont="1" applyAlignment="1">
      <alignment horizontal="center" vertical="center"/>
    </xf>
    <xf numFmtId="0" fontId="6" fillId="0" borderId="153" xfId="3132" applyFont="1" applyBorder="1" applyAlignment="1">
      <alignment horizontal="center" vertical="center"/>
    </xf>
    <xf numFmtId="0" fontId="6" fillId="0" borderId="151" xfId="3132" applyFont="1" applyBorder="1" applyAlignment="1">
      <alignment horizontal="center" vertical="center"/>
    </xf>
    <xf numFmtId="0" fontId="184" fillId="0" borderId="71" xfId="12142" applyFont="1" applyBorder="1" applyAlignment="1">
      <alignment horizontal="center" vertical="center"/>
    </xf>
    <xf numFmtId="0" fontId="184" fillId="0" borderId="72" xfId="12142" applyFont="1" applyBorder="1" applyAlignment="1">
      <alignment horizontal="center" vertical="center"/>
    </xf>
    <xf numFmtId="0" fontId="184" fillId="0" borderId="73" xfId="12142" applyFont="1" applyBorder="1" applyAlignment="1">
      <alignment horizontal="center" vertical="center"/>
    </xf>
    <xf numFmtId="0" fontId="184" fillId="0" borderId="27" xfId="12142" applyFont="1" applyBorder="1" applyAlignment="1">
      <alignment horizontal="center" vertical="center"/>
    </xf>
    <xf numFmtId="0" fontId="184" fillId="0" borderId="3" xfId="12142" applyFont="1" applyBorder="1" applyAlignment="1">
      <alignment horizontal="center" vertical="center"/>
    </xf>
    <xf numFmtId="0" fontId="184" fillId="0" borderId="28" xfId="12142" applyFont="1" applyBorder="1" applyAlignment="1">
      <alignment horizontal="center" vertical="center"/>
    </xf>
    <xf numFmtId="0" fontId="70" fillId="0" borderId="0" xfId="12142" applyFont="1" applyAlignment="1">
      <alignment horizontal="left" vertical="center"/>
    </xf>
    <xf numFmtId="2" fontId="186" fillId="0" borderId="0" xfId="12142" applyNumberFormat="1" applyFont="1" applyAlignment="1">
      <alignment horizontal="center" vertical="center"/>
    </xf>
    <xf numFmtId="2" fontId="70" fillId="0" borderId="0" xfId="12142" applyNumberFormat="1" applyFont="1" applyAlignment="1">
      <alignment horizontal="left" vertical="center"/>
    </xf>
    <xf numFmtId="0" fontId="70" fillId="0" borderId="67" xfId="12142" applyFont="1" applyBorder="1" applyAlignment="1">
      <alignment horizontal="center" vertical="center"/>
    </xf>
    <xf numFmtId="0" fontId="70" fillId="0" borderId="68" xfId="12142" applyFont="1" applyBorder="1" applyAlignment="1">
      <alignment horizontal="center" vertical="center"/>
    </xf>
    <xf numFmtId="284" fontId="70" fillId="0" borderId="67" xfId="12142" applyNumberFormat="1" applyFont="1" applyBorder="1" applyAlignment="1">
      <alignment horizontal="center" vertical="center"/>
    </xf>
    <xf numFmtId="284" fontId="70" fillId="0" borderId="68" xfId="12142" applyNumberFormat="1" applyFont="1" applyBorder="1" applyAlignment="1">
      <alignment horizontal="center" vertical="center"/>
    </xf>
    <xf numFmtId="21" fontId="70" fillId="0" borderId="67" xfId="12142" applyNumberFormat="1" applyFont="1" applyBorder="1" applyAlignment="1">
      <alignment horizontal="center" vertical="center"/>
    </xf>
    <xf numFmtId="21" fontId="70" fillId="0" borderId="68" xfId="12142" applyNumberFormat="1" applyFont="1" applyBorder="1" applyAlignment="1">
      <alignment horizontal="center" vertical="center"/>
    </xf>
    <xf numFmtId="0" fontId="70" fillId="0" borderId="69" xfId="12142" applyFont="1" applyBorder="1" applyAlignment="1">
      <alignment horizontal="center" vertical="center"/>
    </xf>
    <xf numFmtId="2" fontId="34" fillId="0" borderId="0" xfId="12142" applyNumberFormat="1" applyFont="1" applyAlignment="1">
      <alignment horizontal="left" vertical="center"/>
    </xf>
    <xf numFmtId="0" fontId="31" fillId="0" borderId="67" xfId="12142" quotePrefix="1" applyFont="1" applyBorder="1" applyAlignment="1">
      <alignment horizontal="center" vertical="center"/>
    </xf>
    <xf numFmtId="0" fontId="31" fillId="0" borderId="68" xfId="12142" quotePrefix="1" applyFont="1" applyBorder="1" applyAlignment="1">
      <alignment horizontal="center" vertical="center"/>
    </xf>
    <xf numFmtId="0" fontId="70" fillId="0" borderId="67" xfId="12142" quotePrefix="1" applyFont="1" applyBorder="1" applyAlignment="1">
      <alignment horizontal="center" vertical="center"/>
    </xf>
    <xf numFmtId="2" fontId="34" fillId="0" borderId="0" xfId="12142" applyNumberFormat="1" applyFont="1" applyAlignment="1">
      <alignment horizontal="center" vertical="center"/>
    </xf>
    <xf numFmtId="0" fontId="89" fillId="0" borderId="85" xfId="12142" applyFont="1" applyBorder="1" applyAlignment="1">
      <alignment horizontal="center" vertical="center"/>
    </xf>
    <xf numFmtId="2" fontId="70" fillId="0" borderId="67" xfId="12142" applyNumberFormat="1" applyFont="1" applyBorder="1" applyAlignment="1">
      <alignment horizontal="center" vertical="center"/>
    </xf>
    <xf numFmtId="178" fontId="185" fillId="0" borderId="0" xfId="12142" applyNumberFormat="1" applyFont="1" applyAlignment="1">
      <alignment horizontal="center"/>
    </xf>
    <xf numFmtId="0" fontId="34" fillId="0" borderId="0" xfId="12142" applyFont="1" applyAlignment="1">
      <alignment horizontal="right" vertical="center"/>
    </xf>
    <xf numFmtId="286" fontId="70" fillId="0" borderId="69" xfId="12142" applyNumberFormat="1" applyFont="1" applyBorder="1" applyAlignment="1">
      <alignment horizontal="center" vertical="center"/>
    </xf>
    <xf numFmtId="0" fontId="6" fillId="0" borderId="88" xfId="12142" applyFont="1" applyBorder="1" applyAlignment="1">
      <alignment horizontal="center" vertical="center"/>
    </xf>
    <xf numFmtId="0" fontId="6" fillId="0" borderId="86" xfId="12142" applyFont="1" applyBorder="1" applyAlignment="1">
      <alignment horizontal="center" vertical="center"/>
    </xf>
    <xf numFmtId="0" fontId="6" fillId="0" borderId="76" xfId="12142" applyFont="1" applyBorder="1" applyAlignment="1">
      <alignment horizontal="center" vertical="center"/>
    </xf>
    <xf numFmtId="0" fontId="6" fillId="0" borderId="79" xfId="12142" applyFont="1" applyBorder="1" applyAlignment="1">
      <alignment horizontal="center" vertical="center"/>
    </xf>
    <xf numFmtId="0" fontId="6" fillId="0" borderId="76" xfId="12142" applyFont="1" applyBorder="1" applyAlignment="1">
      <alignment horizontal="left" vertical="center" wrapText="1"/>
    </xf>
    <xf numFmtId="0" fontId="6" fillId="0" borderId="79" xfId="12142" applyFont="1" applyBorder="1" applyAlignment="1">
      <alignment horizontal="left" vertical="center" wrapText="1"/>
    </xf>
    <xf numFmtId="198" fontId="70" fillId="0" borderId="70" xfId="12142" applyNumberFormat="1" applyFont="1" applyBorder="1" applyAlignment="1">
      <alignment horizontal="center" vertical="center"/>
    </xf>
    <xf numFmtId="0" fontId="70" fillId="0" borderId="70" xfId="12142" applyFont="1" applyBorder="1" applyAlignment="1">
      <alignment horizontal="center" vertical="center"/>
    </xf>
    <xf numFmtId="0" fontId="6" fillId="0" borderId="89" xfId="12142" applyFont="1" applyBorder="1" applyAlignment="1">
      <alignment horizontal="center" wrapText="1"/>
    </xf>
    <xf numFmtId="0" fontId="6" fillId="0" borderId="80" xfId="12142" applyFont="1" applyBorder="1" applyAlignment="1">
      <alignment horizontal="center" wrapText="1"/>
    </xf>
    <xf numFmtId="287" fontId="70" fillId="0" borderId="67" xfId="12142" applyNumberFormat="1" applyFont="1" applyBorder="1" applyAlignment="1">
      <alignment horizontal="center" vertical="center"/>
    </xf>
    <xf numFmtId="287" fontId="70" fillId="0" borderId="68" xfId="12142" applyNumberFormat="1" applyFont="1" applyBorder="1" applyAlignment="1">
      <alignment horizontal="center" vertical="center"/>
    </xf>
    <xf numFmtId="185" fontId="34" fillId="0" borderId="0" xfId="6312" applyNumberFormat="1" applyFont="1" applyAlignment="1">
      <alignment horizontal="left" vertical="center"/>
    </xf>
    <xf numFmtId="0" fontId="158" fillId="0" borderId="23" xfId="6312" applyFont="1" applyBorder="1" applyAlignment="1">
      <alignment horizontal="center" vertical="center"/>
    </xf>
    <xf numFmtId="0" fontId="158" fillId="0" borderId="3" xfId="6312" applyFont="1" applyBorder="1" applyAlignment="1">
      <alignment horizontal="center" vertical="center"/>
    </xf>
    <xf numFmtId="2" fontId="69" fillId="0" borderId="3" xfId="3130" applyNumberFormat="1" applyFont="1" applyBorder="1" applyAlignment="1">
      <alignment horizontal="center" vertical="center"/>
    </xf>
    <xf numFmtId="2" fontId="34" fillId="0" borderId="23" xfId="6312" applyNumberFormat="1" applyFont="1" applyBorder="1" applyAlignment="1">
      <alignment horizontal="center"/>
    </xf>
    <xf numFmtId="0" fontId="89" fillId="0" borderId="0" xfId="6312" applyFont="1" applyAlignment="1">
      <alignment horizontal="center"/>
    </xf>
    <xf numFmtId="2" fontId="34" fillId="0" borderId="0" xfId="6312" applyNumberFormat="1" applyFont="1" applyAlignment="1">
      <alignment horizontal="center"/>
    </xf>
    <xf numFmtId="0" fontId="34" fillId="0" borderId="0" xfId="3130" applyFont="1" applyAlignment="1">
      <alignment vertical="center"/>
    </xf>
    <xf numFmtId="0" fontId="34" fillId="0" borderId="0" xfId="6312" applyFont="1" applyAlignment="1">
      <alignment horizontal="center"/>
    </xf>
    <xf numFmtId="185" fontId="34" fillId="0" borderId="0" xfId="6312" applyNumberFormat="1" applyFont="1" applyAlignment="1">
      <alignment horizontal="right" vertical="center"/>
    </xf>
    <xf numFmtId="0" fontId="34" fillId="0" borderId="0" xfId="3130" applyFont="1" applyAlignment="1">
      <alignment horizontal="right"/>
    </xf>
    <xf numFmtId="0" fontId="34" fillId="0" borderId="0" xfId="6312" applyFont="1" applyAlignment="1">
      <alignment horizontal="right"/>
    </xf>
    <xf numFmtId="2" fontId="34" fillId="0" borderId="0" xfId="6312" applyNumberFormat="1" applyFont="1" applyAlignment="1">
      <alignment horizontal="left"/>
    </xf>
    <xf numFmtId="185" fontId="34" fillId="0" borderId="0" xfId="3130" applyNumberFormat="1" applyFont="1" applyAlignment="1">
      <alignment horizontal="center" vertical="center"/>
    </xf>
    <xf numFmtId="0" fontId="6" fillId="0" borderId="0" xfId="3130" applyFont="1"/>
    <xf numFmtId="2" fontId="34" fillId="0" borderId="0" xfId="6312" applyNumberFormat="1" applyFont="1" applyAlignment="1">
      <alignment horizontal="right"/>
    </xf>
    <xf numFmtId="0" fontId="34" fillId="0" borderId="0" xfId="6312" applyFont="1" applyAlignment="1">
      <alignment horizontal="center" vertical="center"/>
    </xf>
    <xf numFmtId="0" fontId="70" fillId="0" borderId="85" xfId="6312" applyFont="1" applyBorder="1" applyAlignment="1">
      <alignment horizontal="center" vertical="center"/>
    </xf>
    <xf numFmtId="0" fontId="70" fillId="0" borderId="69" xfId="6312" applyFont="1" applyBorder="1" applyAlignment="1">
      <alignment horizontal="center" vertical="center"/>
    </xf>
    <xf numFmtId="0" fontId="70" fillId="0" borderId="70" xfId="6312" applyFont="1" applyBorder="1" applyAlignment="1">
      <alignment horizontal="center" vertical="center"/>
    </xf>
    <xf numFmtId="275" fontId="70" fillId="0" borderId="70" xfId="3130" applyNumberFormat="1" applyFont="1" applyBorder="1" applyAlignment="1">
      <alignment horizontal="left" vertical="center"/>
    </xf>
    <xf numFmtId="0" fontId="70" fillId="0" borderId="99" xfId="6312" applyFont="1" applyBorder="1" applyAlignment="1">
      <alignment horizontal="center" vertical="center"/>
    </xf>
    <xf numFmtId="0" fontId="70" fillId="0" borderId="75" xfId="6312" applyFont="1" applyBorder="1" applyAlignment="1">
      <alignment horizontal="center" vertical="center"/>
    </xf>
    <xf numFmtId="0" fontId="70" fillId="0" borderId="109" xfId="6312" applyFont="1" applyBorder="1" applyAlignment="1">
      <alignment horizontal="center" vertical="center"/>
    </xf>
    <xf numFmtId="0" fontId="70" fillId="0" borderId="110" xfId="6312" applyFont="1" applyBorder="1" applyAlignment="1">
      <alignment horizontal="center" vertical="center"/>
    </xf>
    <xf numFmtId="2" fontId="70" fillId="0" borderId="70" xfId="6312" applyNumberFormat="1" applyFont="1" applyBorder="1" applyAlignment="1">
      <alignment horizontal="center" vertical="center"/>
    </xf>
    <xf numFmtId="0" fontId="67" fillId="0" borderId="83" xfId="2636" applyFont="1" applyBorder="1" applyAlignment="1">
      <alignment horizontal="center" vertical="center"/>
    </xf>
    <xf numFmtId="0" fontId="67" fillId="0" borderId="43" xfId="2636" applyFont="1" applyBorder="1" applyAlignment="1">
      <alignment horizontal="center" vertical="center"/>
    </xf>
    <xf numFmtId="0" fontId="27" fillId="0" borderId="0" xfId="2625" applyFont="1" applyAlignment="1">
      <alignment horizontal="center"/>
    </xf>
    <xf numFmtId="0" fontId="30" fillId="0" borderId="43" xfId="2625" quotePrefix="1" applyFont="1" applyBorder="1" applyAlignment="1">
      <alignment horizontal="center" vertical="center"/>
    </xf>
    <xf numFmtId="0" fontId="30" fillId="0" borderId="54" xfId="2625" quotePrefix="1" applyFont="1" applyBorder="1" applyAlignment="1">
      <alignment horizontal="center" vertical="center"/>
    </xf>
    <xf numFmtId="0" fontId="31" fillId="0" borderId="23" xfId="2625" applyFont="1" applyBorder="1" applyAlignment="1">
      <alignment horizontal="left" vertical="center"/>
    </xf>
    <xf numFmtId="0" fontId="31" fillId="0" borderId="29" xfId="2625" applyFont="1" applyBorder="1" applyAlignment="1">
      <alignment horizontal="left" vertical="center"/>
    </xf>
    <xf numFmtId="0" fontId="31" fillId="0" borderId="0" xfId="2625" applyFont="1" applyAlignment="1">
      <alignment horizontal="left" vertical="center"/>
    </xf>
    <xf numFmtId="0" fontId="31" fillId="0" borderId="31" xfId="2625" applyFont="1" applyBorder="1" applyAlignment="1">
      <alignment horizontal="left" vertical="center"/>
    </xf>
    <xf numFmtId="0" fontId="73" fillId="0" borderId="67" xfId="5879" applyFont="1" applyBorder="1" applyAlignment="1">
      <alignment horizontal="center" vertical="center"/>
    </xf>
    <xf numFmtId="0" fontId="73" fillId="0" borderId="68" xfId="5879" applyFont="1" applyBorder="1" applyAlignment="1">
      <alignment horizontal="center" vertical="center"/>
    </xf>
    <xf numFmtId="0" fontId="73" fillId="0" borderId="69" xfId="5879" applyFont="1" applyBorder="1" applyAlignment="1">
      <alignment horizontal="center" vertical="center"/>
    </xf>
    <xf numFmtId="0" fontId="151" fillId="0" borderId="0" xfId="5879" applyFont="1" applyAlignment="1">
      <alignment horizontal="left" vertical="center"/>
    </xf>
    <xf numFmtId="2" fontId="78" fillId="0" borderId="0" xfId="5879" applyNumberFormat="1" applyFont="1" applyAlignment="1">
      <alignment horizontal="center" vertical="center"/>
    </xf>
    <xf numFmtId="2" fontId="73" fillId="0" borderId="0" xfId="5879" applyNumberFormat="1" applyFont="1" applyAlignment="1">
      <alignment horizontal="center" vertical="center"/>
    </xf>
    <xf numFmtId="0" fontId="73" fillId="0" borderId="0" xfId="5879" applyFont="1" applyAlignment="1">
      <alignment horizontal="center" vertical="center"/>
    </xf>
    <xf numFmtId="0" fontId="73" fillId="0" borderId="67" xfId="5879" applyFont="1" applyBorder="1" applyAlignment="1">
      <alignment horizontal="center" vertical="center" shrinkToFit="1"/>
    </xf>
    <xf numFmtId="0" fontId="73" fillId="0" borderId="68" xfId="5879" applyFont="1" applyBorder="1" applyAlignment="1">
      <alignment horizontal="center" vertical="center" shrinkToFit="1"/>
    </xf>
    <xf numFmtId="0" fontId="73" fillId="0" borderId="67" xfId="5879" quotePrefix="1" applyFont="1" applyBorder="1" applyAlignment="1">
      <alignment horizontal="center" vertical="center"/>
    </xf>
    <xf numFmtId="0" fontId="73" fillId="0" borderId="44" xfId="3132" applyFont="1" applyBorder="1" applyAlignment="1">
      <alignment horizontal="center" vertical="center"/>
    </xf>
    <xf numFmtId="0" fontId="73" fillId="0" borderId="138" xfId="3132" applyFont="1" applyBorder="1" applyAlignment="1">
      <alignment horizontal="center" vertical="center"/>
    </xf>
    <xf numFmtId="198" fontId="65" fillId="0" borderId="14" xfId="3132" applyNumberFormat="1" applyFont="1" applyBorder="1" applyAlignment="1">
      <alignment horizontal="center" vertical="center"/>
    </xf>
    <xf numFmtId="280" fontId="65" fillId="0" borderId="52" xfId="3132" applyNumberFormat="1" applyFont="1" applyBorder="1" applyAlignment="1">
      <alignment horizontal="center" vertical="center"/>
    </xf>
    <xf numFmtId="0" fontId="63" fillId="0" borderId="42" xfId="3132" applyFont="1" applyBorder="1" applyAlignment="1">
      <alignment horizontal="center" vertical="center"/>
    </xf>
    <xf numFmtId="0" fontId="63" fillId="0" borderId="43" xfId="3132" applyFont="1" applyBorder="1" applyAlignment="1">
      <alignment horizontal="center" vertical="center"/>
    </xf>
    <xf numFmtId="0" fontId="63" fillId="0" borderId="43" xfId="3132" quotePrefix="1" applyFont="1" applyBorder="1" applyAlignment="1">
      <alignment horizontal="center" vertical="center"/>
    </xf>
    <xf numFmtId="0" fontId="63" fillId="0" borderId="54" xfId="3132" applyFont="1" applyBorder="1" applyAlignment="1">
      <alignment horizontal="center" vertical="center"/>
    </xf>
    <xf numFmtId="0" fontId="73" fillId="0" borderId="45" xfId="3132" applyFont="1" applyBorder="1" applyAlignment="1">
      <alignment horizontal="center" vertical="center"/>
    </xf>
    <xf numFmtId="0" fontId="73" fillId="0" borderId="64" xfId="3132" applyFont="1" applyBorder="1" applyAlignment="1">
      <alignment horizontal="center" vertical="center"/>
    </xf>
    <xf numFmtId="0" fontId="65" fillId="0" borderId="14" xfId="3132" applyFont="1" applyBorder="1" applyAlignment="1">
      <alignment horizontal="center" vertical="center"/>
    </xf>
    <xf numFmtId="185" fontId="25" fillId="0" borderId="65" xfId="3136" applyNumberFormat="1" applyFont="1" applyBorder="1" applyAlignment="1">
      <alignment horizontal="center" vertical="center"/>
    </xf>
    <xf numFmtId="185" fontId="25" fillId="0" borderId="52" xfId="3136" applyNumberFormat="1" applyFont="1" applyBorder="1" applyAlignment="1">
      <alignment horizontal="center" vertical="center"/>
    </xf>
    <xf numFmtId="185" fontId="25" fillId="0" borderId="126" xfId="3136" applyNumberFormat="1" applyFont="1" applyBorder="1" applyAlignment="1">
      <alignment horizontal="center" vertical="center"/>
    </xf>
    <xf numFmtId="0" fontId="105" fillId="0" borderId="83" xfId="3136" applyFont="1" applyBorder="1" applyAlignment="1">
      <alignment horizontal="center" vertical="center"/>
    </xf>
    <xf numFmtId="0" fontId="105" fillId="0" borderId="43" xfId="3136" applyFont="1" applyBorder="1" applyAlignment="1">
      <alignment horizontal="center" vertical="center"/>
    </xf>
    <xf numFmtId="0" fontId="105" fillId="0" borderId="54" xfId="3136" applyFont="1" applyBorder="1" applyAlignment="1">
      <alignment horizontal="center" vertical="center"/>
    </xf>
    <xf numFmtId="0" fontId="25" fillId="0" borderId="0" xfId="3136" applyFont="1" applyAlignment="1">
      <alignment horizontal="center" vertical="center"/>
    </xf>
    <xf numFmtId="0" fontId="25" fillId="0" borderId="48" xfId="3136" applyFont="1" applyBorder="1" applyAlignment="1">
      <alignment horizontal="center" vertical="center"/>
    </xf>
    <xf numFmtId="0" fontId="25" fillId="0" borderId="14" xfId="3136" applyFont="1" applyBorder="1" applyAlignment="1">
      <alignment horizontal="center" vertical="center"/>
    </xf>
    <xf numFmtId="0" fontId="25" fillId="0" borderId="82" xfId="3136" applyFont="1" applyBorder="1" applyAlignment="1">
      <alignment horizontal="center" vertical="center"/>
    </xf>
    <xf numFmtId="185" fontId="25" fillId="0" borderId="48" xfId="3136" applyNumberFormat="1" applyFont="1" applyBorder="1" applyAlignment="1">
      <alignment horizontal="center" vertical="center"/>
    </xf>
    <xf numFmtId="185" fontId="25" fillId="0" borderId="14" xfId="3136" applyNumberFormat="1" applyFont="1" applyBorder="1" applyAlignment="1">
      <alignment horizontal="center" vertical="center"/>
    </xf>
    <xf numFmtId="185" fontId="25" fillId="0" borderId="82" xfId="3136" applyNumberFormat="1" applyFont="1" applyBorder="1" applyAlignment="1">
      <alignment horizontal="center" vertical="center"/>
    </xf>
    <xf numFmtId="185" fontId="25" fillId="0" borderId="14" xfId="3136" applyNumberFormat="1" applyFont="1" applyBorder="1" applyAlignment="1">
      <alignment vertical="center"/>
    </xf>
    <xf numFmtId="2" fontId="65" fillId="0" borderId="0" xfId="6002" applyNumberFormat="1" applyFont="1" applyAlignment="1">
      <alignment horizontal="center"/>
    </xf>
    <xf numFmtId="0" fontId="65" fillId="0" borderId="85" xfId="6002" applyFont="1" applyBorder="1" applyAlignment="1">
      <alignment horizontal="center" vertical="center"/>
    </xf>
    <xf numFmtId="0" fontId="65" fillId="0" borderId="67" xfId="6002" applyFont="1" applyBorder="1" applyAlignment="1">
      <alignment horizontal="center" vertical="center"/>
    </xf>
    <xf numFmtId="0" fontId="65" fillId="0" borderId="69" xfId="6002" applyFont="1" applyBorder="1" applyAlignment="1">
      <alignment horizontal="center" vertical="center"/>
    </xf>
    <xf numFmtId="0" fontId="65" fillId="0" borderId="68" xfId="6002" applyFont="1" applyBorder="1" applyAlignment="1">
      <alignment horizontal="center" vertical="center"/>
    </xf>
    <xf numFmtId="0" fontId="65" fillId="0" borderId="70" xfId="6002" applyFont="1" applyBorder="1" applyAlignment="1">
      <alignment horizontal="center" vertical="center"/>
    </xf>
    <xf numFmtId="0" fontId="157" fillId="0" borderId="0" xfId="6002" applyFont="1" applyAlignment="1">
      <alignment horizontal="left" vertical="center"/>
    </xf>
    <xf numFmtId="2" fontId="77" fillId="0" borderId="0" xfId="6002" applyNumberFormat="1" applyFont="1" applyAlignment="1">
      <alignment horizontal="center"/>
    </xf>
    <xf numFmtId="0" fontId="65" fillId="0" borderId="0" xfId="6002" applyFont="1" applyAlignment="1">
      <alignment horizontal="center"/>
    </xf>
    <xf numFmtId="0" fontId="30" fillId="0" borderId="83" xfId="2637" applyFont="1" applyBorder="1" applyAlignment="1">
      <alignment vertical="center"/>
    </xf>
    <xf numFmtId="0" fontId="30" fillId="0" borderId="43" xfId="2637" applyFont="1" applyBorder="1" applyAlignment="1">
      <alignment vertical="center"/>
    </xf>
    <xf numFmtId="0" fontId="30" fillId="0" borderId="43" xfId="2637" quotePrefix="1" applyFont="1" applyBorder="1" applyAlignment="1">
      <alignment horizontal="center" vertical="center"/>
    </xf>
    <xf numFmtId="0" fontId="30" fillId="0" borderId="54" xfId="2637" quotePrefix="1" applyFont="1" applyBorder="1" applyAlignment="1">
      <alignment horizontal="center" vertical="center"/>
    </xf>
    <xf numFmtId="0" fontId="30" fillId="0" borderId="14" xfId="2637" applyFont="1" applyBorder="1" applyAlignment="1">
      <alignment horizontal="left" vertical="center"/>
    </xf>
    <xf numFmtId="0" fontId="30" fillId="0" borderId="82" xfId="2637" applyFont="1" applyBorder="1" applyAlignment="1">
      <alignment horizontal="left" vertical="center"/>
    </xf>
    <xf numFmtId="0" fontId="30" fillId="0" borderId="48" xfId="2637" applyFont="1" applyBorder="1" applyAlignment="1">
      <alignment horizontal="center" vertical="center"/>
    </xf>
    <xf numFmtId="0" fontId="30" fillId="0" borderId="14" xfId="2637" applyFont="1" applyBorder="1" applyAlignment="1">
      <alignment horizontal="center" vertical="center"/>
    </xf>
    <xf numFmtId="0" fontId="30" fillId="0" borderId="82" xfId="2637" applyFont="1" applyBorder="1" applyAlignment="1">
      <alignment horizontal="center" vertical="center"/>
    </xf>
    <xf numFmtId="0" fontId="32" fillId="0" borderId="0" xfId="2637" applyFont="1" applyAlignment="1">
      <alignment horizontal="left" vertical="center"/>
    </xf>
    <xf numFmtId="0" fontId="32" fillId="0" borderId="31" xfId="2637" applyFont="1" applyBorder="1" applyAlignment="1">
      <alignment horizontal="left" vertical="center"/>
    </xf>
    <xf numFmtId="0" fontId="31" fillId="0" borderId="0" xfId="2637" applyFont="1" applyAlignment="1">
      <alignment horizontal="left" vertical="center"/>
    </xf>
    <xf numFmtId="0" fontId="31" fillId="0" borderId="0" xfId="2637" applyFont="1" applyAlignment="1">
      <alignment horizontal="center" vertical="center"/>
    </xf>
    <xf numFmtId="0" fontId="32" fillId="0" borderId="23" xfId="2637" applyFont="1" applyBorder="1" applyAlignment="1">
      <alignment horizontal="left" vertical="center"/>
    </xf>
    <xf numFmtId="0" fontId="32" fillId="0" borderId="29" xfId="2637" applyFont="1" applyBorder="1" applyAlignment="1">
      <alignment horizontal="left" vertical="center"/>
    </xf>
    <xf numFmtId="195" fontId="31" fillId="0" borderId="0" xfId="2636" applyNumberFormat="1" applyFont="1" applyAlignment="1">
      <alignment horizontal="center" vertical="center"/>
    </xf>
    <xf numFmtId="0" fontId="6" fillId="0" borderId="63" xfId="2636" applyFont="1" applyBorder="1" applyAlignment="1">
      <alignment horizontal="center" vertical="center" wrapText="1"/>
    </xf>
    <xf numFmtId="0" fontId="6" fillId="0" borderId="23" xfId="2636" applyFont="1" applyBorder="1" applyAlignment="1">
      <alignment horizontal="center" vertical="center"/>
    </xf>
    <xf numFmtId="0" fontId="6" fillId="0" borderId="29" xfId="2636" applyFont="1" applyBorder="1" applyAlignment="1">
      <alignment horizontal="center" vertical="center"/>
    </xf>
    <xf numFmtId="0" fontId="6" fillId="0" borderId="51" xfId="2636" applyFont="1" applyBorder="1" applyAlignment="1">
      <alignment horizontal="center" vertical="center"/>
    </xf>
    <xf numFmtId="0" fontId="6" fillId="0" borderId="3" xfId="2636" applyFont="1" applyBorder="1" applyAlignment="1">
      <alignment horizontal="center" vertical="center"/>
    </xf>
    <xf numFmtId="0" fontId="6" fillId="0" borderId="62" xfId="2636" applyFont="1" applyBorder="1" applyAlignment="1">
      <alignment horizontal="center" vertical="center"/>
    </xf>
    <xf numFmtId="0" fontId="70" fillId="0" borderId="0" xfId="2636" applyFont="1" applyAlignment="1">
      <alignment horizontal="center" vertical="center"/>
    </xf>
    <xf numFmtId="0" fontId="71" fillId="0" borderId="0" xfId="2636" applyFont="1" applyAlignment="1">
      <alignment horizontal="center" vertical="center" wrapText="1"/>
    </xf>
    <xf numFmtId="0" fontId="71" fillId="0" borderId="0" xfId="2636" applyFont="1" applyAlignment="1">
      <alignment horizontal="center" vertical="center"/>
    </xf>
    <xf numFmtId="9" fontId="31" fillId="0" borderId="0" xfId="2587" applyFont="1" applyBorder="1" applyAlignment="1">
      <alignment horizontal="center" vertical="center"/>
    </xf>
    <xf numFmtId="0" fontId="70" fillId="0" borderId="109" xfId="3129" applyFont="1" applyBorder="1" applyAlignment="1">
      <alignment horizontal="distributed" vertical="center" indent="1"/>
    </xf>
    <xf numFmtId="0" fontId="70" fillId="0" borderId="102" xfId="3129" applyFont="1" applyBorder="1" applyAlignment="1">
      <alignment horizontal="distributed" vertical="center" indent="1"/>
    </xf>
    <xf numFmtId="0" fontId="70" fillId="0" borderId="110" xfId="3129" applyFont="1" applyBorder="1" applyAlignment="1">
      <alignment horizontal="distributed" vertical="center" indent="1"/>
    </xf>
    <xf numFmtId="0" fontId="70" fillId="0" borderId="103" xfId="3129" applyFont="1" applyBorder="1" applyAlignment="1">
      <alignment horizontal="distributed" vertical="center" indent="1"/>
    </xf>
    <xf numFmtId="0" fontId="70" fillId="0" borderId="67" xfId="3129" applyFont="1" applyBorder="1" applyAlignment="1">
      <alignment horizontal="distributed" vertical="center" indent="1"/>
    </xf>
    <xf numFmtId="0" fontId="70" fillId="0" borderId="68" xfId="3129" applyFont="1" applyBorder="1" applyAlignment="1">
      <alignment horizontal="distributed" vertical="center" indent="1"/>
    </xf>
    <xf numFmtId="0" fontId="70" fillId="0" borderId="67" xfId="3129" applyFont="1" applyBorder="1" applyAlignment="1">
      <alignment horizontal="center" vertical="center"/>
    </xf>
    <xf numFmtId="0" fontId="70" fillId="0" borderId="68" xfId="3129" applyFont="1" applyBorder="1" applyAlignment="1">
      <alignment horizontal="center" vertical="center"/>
    </xf>
    <xf numFmtId="0" fontId="70" fillId="0" borderId="69" xfId="3129" applyFont="1" applyBorder="1" applyAlignment="1">
      <alignment horizontal="distributed" vertical="center" indent="1"/>
    </xf>
    <xf numFmtId="0" fontId="70" fillId="0" borderId="109" xfId="3129" applyFont="1" applyBorder="1" applyAlignment="1">
      <alignment horizontal="center" vertical="center"/>
    </xf>
    <xf numFmtId="0" fontId="70" fillId="0" borderId="102" xfId="3129" applyFont="1" applyBorder="1" applyAlignment="1">
      <alignment horizontal="center" vertical="center"/>
    </xf>
    <xf numFmtId="2" fontId="70" fillId="0" borderId="0" xfId="3129" applyNumberFormat="1" applyFont="1" applyAlignment="1">
      <alignment horizontal="center" vertical="center"/>
    </xf>
    <xf numFmtId="2" fontId="34" fillId="0" borderId="0" xfId="3129" applyNumberFormat="1" applyFont="1" applyAlignment="1">
      <alignment horizontal="right"/>
    </xf>
    <xf numFmtId="0" fontId="89" fillId="0" borderId="85" xfId="3129" applyFont="1" applyBorder="1" applyAlignment="1">
      <alignment horizontal="center" vertical="center"/>
    </xf>
    <xf numFmtId="0" fontId="70" fillId="0" borderId="70" xfId="3129" applyFont="1" applyBorder="1" applyAlignment="1">
      <alignment horizontal="center" vertical="center"/>
    </xf>
    <xf numFmtId="0" fontId="70" fillId="0" borderId="69" xfId="3129" applyFont="1" applyBorder="1" applyAlignment="1">
      <alignment horizontal="center" vertical="center"/>
    </xf>
    <xf numFmtId="0" fontId="34" fillId="0" borderId="0" xfId="3129" applyFont="1" applyAlignment="1">
      <alignment horizontal="center"/>
    </xf>
    <xf numFmtId="0" fontId="108" fillId="0" borderId="0" xfId="3129" applyFont="1" applyAlignment="1">
      <alignment horizontal="left"/>
    </xf>
    <xf numFmtId="0" fontId="109" fillId="0" borderId="0" xfId="3129" applyFont="1" applyAlignment="1">
      <alignment horizontal="left"/>
    </xf>
    <xf numFmtId="2" fontId="34" fillId="0" borderId="0" xfId="3129" applyNumberFormat="1" applyFont="1" applyAlignment="1">
      <alignment horizontal="center"/>
    </xf>
    <xf numFmtId="0" fontId="34" fillId="0" borderId="0" xfId="3129" applyFont="1" applyAlignment="1">
      <alignment horizontal="right"/>
    </xf>
    <xf numFmtId="0" fontId="31" fillId="20" borderId="71" xfId="2637" applyFont="1" applyFill="1" applyBorder="1" applyAlignment="1">
      <alignment horizontal="center" vertical="center"/>
    </xf>
    <xf numFmtId="0" fontId="31" fillId="20" borderId="73" xfId="2637" applyFont="1" applyFill="1" applyBorder="1" applyAlignment="1">
      <alignment horizontal="center" vertical="center"/>
    </xf>
    <xf numFmtId="0" fontId="31" fillId="20" borderId="25" xfId="2637" applyFont="1" applyFill="1" applyBorder="1" applyAlignment="1">
      <alignment horizontal="center" vertical="center"/>
    </xf>
    <xf numFmtId="0" fontId="31" fillId="20" borderId="26" xfId="2637" applyFont="1" applyFill="1" applyBorder="1" applyAlignment="1">
      <alignment horizontal="center" vertical="center"/>
    </xf>
    <xf numFmtId="0" fontId="31" fillId="20" borderId="32" xfId="2637" applyFont="1" applyFill="1" applyBorder="1" applyAlignment="1">
      <alignment horizontal="center" vertical="center"/>
    </xf>
    <xf numFmtId="0" fontId="31" fillId="20" borderId="35" xfId="2637" applyFont="1" applyFill="1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180" fontId="95" fillId="0" borderId="69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30" fillId="0" borderId="0" xfId="0" applyFont="1">
      <alignment vertical="center"/>
    </xf>
    <xf numFmtId="0" fontId="0" fillId="0" borderId="16" xfId="0" quotePrefix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93" fillId="0" borderId="0" xfId="2637" applyFont="1" applyAlignment="1">
      <alignment horizontal="center" shrinkToFit="1"/>
    </xf>
    <xf numFmtId="0" fontId="0" fillId="0" borderId="0" xfId="0" applyAlignment="1"/>
    <xf numFmtId="0" fontId="0" fillId="0" borderId="0" xfId="0" applyAlignment="1">
      <alignment horizontal="center" vertical="center"/>
    </xf>
    <xf numFmtId="215" fontId="93" fillId="0" borderId="14" xfId="2637" applyNumberFormat="1" applyFont="1" applyBorder="1" applyAlignment="1">
      <alignment horizontal="center" vertical="center"/>
    </xf>
    <xf numFmtId="215" fontId="94" fillId="0" borderId="14" xfId="0" applyNumberFormat="1" applyFont="1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31" fillId="0" borderId="69" xfId="0" applyFont="1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97" xfId="0" applyBorder="1" applyAlignment="1">
      <alignment horizontal="center" vertical="center"/>
    </xf>
  </cellXfs>
  <cellStyles count="12153">
    <cellStyle name=" " xfId="3137"/>
    <cellStyle name="' '" xfId="1"/>
    <cellStyle name=" _101006 - 목교및계단 설치공사" xfId="3138"/>
    <cellStyle name=" _동대구로수량산출-최종" xfId="3139"/>
    <cellStyle name=" _사대부초담장허물기수량산출-수정중" xfId="3140"/>
    <cellStyle name=" _삼주어린이공원수량산출" xfId="3141"/>
    <cellStyle name=" _신서근린공원수량산출서" xfId="3142"/>
    <cellStyle name=" _신서근린공원수량산출서_문화창조발전소수량산출서(1004)" xfId="3143"/>
    <cellStyle name="#,##0" xfId="3144"/>
    <cellStyle name="$" xfId="3145"/>
    <cellStyle name="$_db진흥" xfId="3148"/>
    <cellStyle name="$_SE40" xfId="3149"/>
    <cellStyle name="$_견적2" xfId="3146"/>
    <cellStyle name="$_기아" xfId="3147"/>
    <cellStyle name="&amp;A" xfId="3150"/>
    <cellStyle name="(##.00)" xfId="3151"/>
    <cellStyle name="(1)" xfId="2698"/>
    <cellStyle name=")" xfId="3152"/>
    <cellStyle name=";;;" xfId="3153"/>
    <cellStyle name="??&amp;O?&amp;H?_x0008__x000f__x0007_?_x0007__x0001__x0001_" xfId="2"/>
    <cellStyle name="??&amp;O?&amp;H?_x0008_??_x0007__x0001__x0001_" xfId="3"/>
    <cellStyle name="??&amp;쏗?뷐9_x0008__x0011__x0007_?_x0007__x0001__x0001_" xfId="3154"/>
    <cellStyle name="???­ [0]_??º?¼?·®??°? " xfId="2857"/>
    <cellStyle name="???­_??º?¼?·®??°? " xfId="2858"/>
    <cellStyle name="???Ø_??º?¼?·®??°? " xfId="2859"/>
    <cellStyle name="?Þ¸¶ [0]_??º?¼?·®??°? " xfId="2860"/>
    <cellStyle name="?Þ¸¶_??º?¼?·®??°? " xfId="2861"/>
    <cellStyle name="?W?_laroux" xfId="2699"/>
    <cellStyle name="?준" xfId="5792"/>
    <cellStyle name="_01.수량(쌍전도로1공구)" xfId="3155"/>
    <cellStyle name="_01.수량(쌍전도로1공구)_1공구" xfId="3156"/>
    <cellStyle name="_01.수량(쌍전도로1공구)_내고리수량산출서" xfId="3157"/>
    <cellStyle name="_01.수량(쌍전도로1공구)_내고리수량산출서_1공구" xfId="3158"/>
    <cellStyle name="_01.수량(쌍전도로1공구)_배수공" xfId="3159"/>
    <cellStyle name="_01.수량(쌍전도로1공구)_배수공_1공구" xfId="3160"/>
    <cellStyle name="_01.수량(쌍전도로1공구)_암거공" xfId="3161"/>
    <cellStyle name="_01.수량(쌍전도로1공구)_암거공_1공구" xfId="3162"/>
    <cellStyle name="_01.수량(쌍전도로1공구)_포장공" xfId="3163"/>
    <cellStyle name="_01.총자재집계" xfId="4"/>
    <cellStyle name="_01.총자재집계 2" xfId="6313"/>
    <cellStyle name="_01.총자재집계_1공구" xfId="3164"/>
    <cellStyle name="_01.총자재집계_구조도" xfId="6314"/>
    <cellStyle name="_01.총자재집계_내고리수량산출서" xfId="3165"/>
    <cellStyle name="_01.총자재집계_내고리수량산출서_1공구" xfId="3166"/>
    <cellStyle name="_01.총자재집계_배수공" xfId="3167"/>
    <cellStyle name="_01.총자재집계_배수공_1공구" xfId="3168"/>
    <cellStyle name="_01.총자재집계_암거공" xfId="3169"/>
    <cellStyle name="_01.총자재집계_암거공_1공구" xfId="3170"/>
    <cellStyle name="_01.총자재집계_포장공" xfId="3171"/>
    <cellStyle name="_02.사방댐안내판(본원)-경주 감포 팔조" xfId="6003"/>
    <cellStyle name="_02.수량(1공구)" xfId="3172"/>
    <cellStyle name="_02.수량(1공구)_1공구" xfId="3173"/>
    <cellStyle name="_02.수량(1공구)_내고리수량산출서" xfId="3174"/>
    <cellStyle name="_02.수량(1공구)_내고리수량산출서_1공구" xfId="3175"/>
    <cellStyle name="_02.수량(1공구)_배수공" xfId="3176"/>
    <cellStyle name="_02.수량(1공구)_배수공_1공구" xfId="3177"/>
    <cellStyle name="_02.수량(1공구)_암거공" xfId="3178"/>
    <cellStyle name="_02.수량(1공구)_암거공_1공구" xfId="3179"/>
    <cellStyle name="_02.수량(1공구)_포장공" xfId="3180"/>
    <cellStyle name="_02.주응제수량(1공구)" xfId="5"/>
    <cellStyle name="_02.주응제수량(1공구) 2" xfId="6315"/>
    <cellStyle name="_02.주응제수량(1공구)_1공구" xfId="3181"/>
    <cellStyle name="_02.주응제수량(1공구)_구조도" xfId="6316"/>
    <cellStyle name="_02.주응제수량(1공구)_내고리수량산출서" xfId="3182"/>
    <cellStyle name="_02.주응제수량(1공구)_내고리수량산출서_1공구" xfId="3183"/>
    <cellStyle name="_02.주응제수량(1공구)_배수공" xfId="3184"/>
    <cellStyle name="_02.주응제수량(1공구)_배수공_1공구" xfId="3185"/>
    <cellStyle name="_02.주응제수량(1공구)_암거공" xfId="3186"/>
    <cellStyle name="_02.주응제수량(1공구)_암거공_1공구" xfId="3187"/>
    <cellStyle name="_02.주응제수량(1공구)_포장공" xfId="3188"/>
    <cellStyle name="_02.주응제수량(2공구)" xfId="6"/>
    <cellStyle name="_02.주응제수량(2공구) 2" xfId="6317"/>
    <cellStyle name="_02.주응제수량(2공구)_1공구" xfId="3189"/>
    <cellStyle name="_02.주응제수량(2공구)_구조도" xfId="6318"/>
    <cellStyle name="_02.주응제수량(2공구)_내고리수량산출서" xfId="3190"/>
    <cellStyle name="_02.주응제수량(2공구)_내고리수량산출서_1공구" xfId="3191"/>
    <cellStyle name="_02.주응제수량(2공구)_배수공" xfId="3192"/>
    <cellStyle name="_02.주응제수량(2공구)_배수공_1공구" xfId="3193"/>
    <cellStyle name="_02.주응제수량(2공구)_암거공" xfId="3194"/>
    <cellStyle name="_02.주응제수량(2공구)_암거공_1공구" xfId="3195"/>
    <cellStyle name="_02.주응제수량(2공구)_포장공" xfId="3196"/>
    <cellStyle name="_03.수량(2공구)" xfId="3197"/>
    <cellStyle name="_03.수량(2공구)_1공구" xfId="3198"/>
    <cellStyle name="_03.수량(2공구)_내고리수량산출서" xfId="3199"/>
    <cellStyle name="_03.수량(2공구)_내고리수량산출서_1공구" xfId="3200"/>
    <cellStyle name="_03.수량(2공구)_배수공" xfId="3201"/>
    <cellStyle name="_03.수량(2공구)_배수공_1공구" xfId="3202"/>
    <cellStyle name="_03.수량(2공구)_암거공" xfId="3203"/>
    <cellStyle name="_03.수량(2공구)_암거공_1공구" xfId="3204"/>
    <cellStyle name="_03.수량(2공구)_포장공" xfId="3205"/>
    <cellStyle name="_03.주응제수량(2공구)" xfId="7"/>
    <cellStyle name="_03.주응제수량(2공구) 2" xfId="6319"/>
    <cellStyle name="_03.주응제수량(2공구)_1공구" xfId="3206"/>
    <cellStyle name="_03.주응제수량(2공구)_구조도" xfId="6320"/>
    <cellStyle name="_03.주응제수량(2공구)_내고리수량산출서" xfId="3207"/>
    <cellStyle name="_03.주응제수량(2공구)_내고리수량산출서_1공구" xfId="3208"/>
    <cellStyle name="_03.주응제수량(2공구)_배수공" xfId="3209"/>
    <cellStyle name="_03.주응제수량(2공구)_배수공_1공구" xfId="3210"/>
    <cellStyle name="_03.주응제수량(2공구)_암거공" xfId="3211"/>
    <cellStyle name="_03.주응제수량(2공구)_암거공_1공구" xfId="3212"/>
    <cellStyle name="_03.주응제수량(2공구)_포장공" xfId="3213"/>
    <cellStyle name="_03.주응제수량(3공구)" xfId="8"/>
    <cellStyle name="_03.주응제수량(3공구) 2" xfId="6321"/>
    <cellStyle name="_03.주응제수량(3공구)_1공구" xfId="3214"/>
    <cellStyle name="_03.주응제수량(3공구)_구조도" xfId="6322"/>
    <cellStyle name="_03.주응제수량(3공구)_내고리수량산출서" xfId="3215"/>
    <cellStyle name="_03.주응제수량(3공구)_내고리수량산출서_1공구" xfId="3216"/>
    <cellStyle name="_03.주응제수량(3공구)_배수공" xfId="3217"/>
    <cellStyle name="_03.주응제수량(3공구)_배수공_1공구" xfId="3218"/>
    <cellStyle name="_03.주응제수량(3공구)_암거공" xfId="3219"/>
    <cellStyle name="_03.주응제수량(3공구)_암거공_1공구" xfId="3220"/>
    <cellStyle name="_03.주응제수량(3공구)_포장공" xfId="3221"/>
    <cellStyle name="_04 사방댐안내판(2011년_구조도)" xfId="9251"/>
    <cellStyle name="_04.반중력식옹벽" xfId="9"/>
    <cellStyle name="_04.반중력식옹벽 2" xfId="6323"/>
    <cellStyle name="_04.반중력식옹벽_1공구" xfId="3222"/>
    <cellStyle name="_04.반중력식옹벽_구조도" xfId="6324"/>
    <cellStyle name="_04.반중력식옹벽_내고리수량산출서" xfId="3223"/>
    <cellStyle name="_04.반중력식옹벽_내고리수량산출서_1공구" xfId="3224"/>
    <cellStyle name="_04.반중력식옹벽_배수공" xfId="3225"/>
    <cellStyle name="_04.반중력식옹벽_배수공_1공구" xfId="3226"/>
    <cellStyle name="_04.반중력식옹벽_암거공" xfId="3227"/>
    <cellStyle name="_04.반중력식옹벽_암거공_1공구" xfId="3228"/>
    <cellStyle name="_04.반중력식옹벽_포장공" xfId="3229"/>
    <cellStyle name="_04.수량(3공구)" xfId="3230"/>
    <cellStyle name="_04.수량(3공구)_1공구" xfId="3231"/>
    <cellStyle name="_04.수량(3공구)_내고리수량산출서" xfId="3232"/>
    <cellStyle name="_04.수량(3공구)_내고리수량산출서_1공구" xfId="3233"/>
    <cellStyle name="_04.수량(3공구)_배수공" xfId="3234"/>
    <cellStyle name="_04.수량(3공구)_배수공_1공구" xfId="3235"/>
    <cellStyle name="_04.수량(3공구)_암거공" xfId="3236"/>
    <cellStyle name="_04.수량(3공구)_암거공_1공구" xfId="3237"/>
    <cellStyle name="_04.수량(3공구)_포장공" xfId="3238"/>
    <cellStyle name="_04.추가수량" xfId="3239"/>
    <cellStyle name="_04.추가수량_1공구" xfId="3240"/>
    <cellStyle name="_04.추가수량_내고리수량산출서" xfId="3241"/>
    <cellStyle name="_04.추가수량_내고리수량산출서_1공구" xfId="3242"/>
    <cellStyle name="_04.추가수량_배수공" xfId="3243"/>
    <cellStyle name="_04.추가수량_배수공_1공구" xfId="3244"/>
    <cellStyle name="_04.추가수량_암거공" xfId="3245"/>
    <cellStyle name="_04.추가수량_암거공_1공구" xfId="3246"/>
    <cellStyle name="_04.추가수량_포장공" xfId="3247"/>
    <cellStyle name="_05.데크철근" xfId="3248"/>
    <cellStyle name="_05.데크철근_05.데크철근" xfId="3249"/>
    <cellStyle name="_1(1).설계설명서(오션뷰)" xfId="2700"/>
    <cellStyle name="_1.개요-영덕강구하저~창포" xfId="6004"/>
    <cellStyle name="_1.설계설명서(우각지구)" xfId="2785"/>
    <cellStyle name="_1.표지 외(유천4)" xfId="2701"/>
    <cellStyle name="_13.공구" xfId="3250"/>
    <cellStyle name="_13.공구_1공구" xfId="3251"/>
    <cellStyle name="_13.공구_내고리수량산출서" xfId="3252"/>
    <cellStyle name="_13.공구_내고리수량산출서_1공구" xfId="3253"/>
    <cellStyle name="_13.공구_배수공" xfId="3254"/>
    <cellStyle name="_13.공구_배수공_1공구" xfId="3255"/>
    <cellStyle name="_13.공구_암거공" xfId="3256"/>
    <cellStyle name="_13.공구_암거공_1공구" xfId="3257"/>
    <cellStyle name="_13.공구_포장공" xfId="3258"/>
    <cellStyle name="_1공구" xfId="3259"/>
    <cellStyle name="_2.수량산출-경주 내남 노곡(변경)" xfId="9252"/>
    <cellStyle name="_2.수량산출-군위 부계 남산~동산" xfId="6005"/>
    <cellStyle name="_2.수량산출-군위 우보 두북(NO.33)" xfId="2862"/>
    <cellStyle name="_2.수량산출-봉화 상운 문촌" xfId="10"/>
    <cellStyle name="_2.수량산출-봉화 상운 문촌 2" xfId="6325"/>
    <cellStyle name="_2.수량산출-봉화 상운 문촌_구조도" xfId="6326"/>
    <cellStyle name="_2.수량산출-영덕 축산 도곡(1안)" xfId="11"/>
    <cellStyle name="_2.수량산출-영덕 축산 도곡(1안) 2" xfId="6327"/>
    <cellStyle name="_2.수량산출-영덕 축산 도곡(1안)_구조도" xfId="6328"/>
    <cellStyle name="_2.수량산출-청송 현동 인지" xfId="12"/>
    <cellStyle name="_2.화합의광장기초구조도" xfId="6006"/>
    <cellStyle name="_2.화합의광장기초구조도_구조도" xfId="6329"/>
    <cellStyle name="_2.화합의숲기초구조도" xfId="2786"/>
    <cellStyle name="_2.화합의숲기초구조도 2" xfId="6330"/>
    <cellStyle name="_2.화합의숲기초구조도_구조도" xfId="6331"/>
    <cellStyle name="_2006.봉화산근린공원(자재집계)" xfId="3260"/>
    <cellStyle name="_2-4.상반기실적부문별요약" xfId="2787"/>
    <cellStyle name="_2-4.상반기실적부문별요약(표지및목차포함)" xfId="2788"/>
    <cellStyle name="_2-4.상반기실적부문별요약(표지및목차포함)_1" xfId="2789"/>
    <cellStyle name="_2-4.상반기실적부문별요약_1" xfId="2790"/>
    <cellStyle name="_28공구" xfId="3261"/>
    <cellStyle name="_28공구_1공구" xfId="3262"/>
    <cellStyle name="_28공구_내고리수량산출서" xfId="3263"/>
    <cellStyle name="_28공구_내고리수량산출서_1공구" xfId="3264"/>
    <cellStyle name="_28공구_배수공" xfId="3265"/>
    <cellStyle name="_28공구_배수공_1공구" xfId="3266"/>
    <cellStyle name="_28공구_암거공" xfId="3267"/>
    <cellStyle name="_28공구_암거공_1공구" xfId="3268"/>
    <cellStyle name="_28공구_포장공" xfId="3269"/>
    <cellStyle name="_2배수공" xfId="13"/>
    <cellStyle name="_2배수공 2" xfId="6332"/>
    <cellStyle name="_2배수공_1공구" xfId="3270"/>
    <cellStyle name="_2배수공_구조도" xfId="6333"/>
    <cellStyle name="_2배수공_내고리수량산출서" xfId="3271"/>
    <cellStyle name="_2배수공_내고리수량산출서_1공구" xfId="3272"/>
    <cellStyle name="_2배수공_바닥막이" xfId="5892"/>
    <cellStyle name="_2배수공_배수공" xfId="3273"/>
    <cellStyle name="_2배수공_배수공_1공구" xfId="3274"/>
    <cellStyle name="_2배수공_암거공" xfId="3275"/>
    <cellStyle name="_2배수공_암거공_1공구" xfId="3276"/>
    <cellStyle name="_2배수공_포장공" xfId="3277"/>
    <cellStyle name="_3.구조도" xfId="2791"/>
    <cellStyle name="_3.구조도 2" xfId="6334"/>
    <cellStyle name="_3.구조도_구조도" xfId="6335"/>
    <cellStyle name="_3.구조도-군위 부계 남산~동산" xfId="6007"/>
    <cellStyle name="_3.구조도-영덕 화수 ~ 영덕 화천" xfId="2792"/>
    <cellStyle name="_3.구조도-영덕 화수 ~ 영덕 화천 2" xfId="6336"/>
    <cellStyle name="_3.구조도-영덕 화수 ~ 영덕 화천_구조도" xfId="6337"/>
    <cellStyle name="_3.기초수량산출" xfId="2793"/>
    <cellStyle name="_3.기초수량산출2" xfId="5793"/>
    <cellStyle name="_5.폐기물처리비설계" xfId="6008"/>
    <cellStyle name="_5옹벽공" xfId="3278"/>
    <cellStyle name="_5옹벽공_환토(최종)" xfId="3279"/>
    <cellStyle name="_'99상반기경영개선활동결과(게시용)" xfId="2794"/>
    <cellStyle name="_Book1" xfId="2538"/>
    <cellStyle name="_Book1 2" xfId="6338"/>
    <cellStyle name="_Book1_02.바닥막이(콘트리트)" xfId="6339"/>
    <cellStyle name="_Book1_03.구조물산출근거-군위고로석산" xfId="5881"/>
    <cellStyle name="_Book1_03.구조물산출근거-김천농소노곡~봉곡" xfId="6289"/>
    <cellStyle name="_Book1_03.구조물산출근거-의성구천장국~청산" xfId="5882"/>
    <cellStyle name="_Book1_04.구조물산출근거-경주양북죽전" xfId="6290"/>
    <cellStyle name="_Book1_04.구조물산출근거-김천농소노곡~봉곡" xfId="6291"/>
    <cellStyle name="_Book1_04.구조물산출근거-예천하리시항" xfId="6340"/>
    <cellStyle name="_Book1_04야면석기슭막이(표준도)" xfId="9253"/>
    <cellStyle name="_Book1_05.구조도(청도각남사리)" xfId="6341"/>
    <cellStyle name="_Book1_05.구조물산출근거-고령고령신리" xfId="5883"/>
    <cellStyle name="_Book1_05.구조물산출근거-청도" xfId="5884"/>
    <cellStyle name="_Book1_07.구조물산출근거-상주사벌매호외1" xfId="9254"/>
    <cellStyle name="_Book1_08.구조물산출근거-성주금수봉두1" xfId="9255"/>
    <cellStyle name="_Book1_08.구조물산출근거-영천화북정각" xfId="6292"/>
    <cellStyle name="_Book1_09.구조물산출근거-군위부계동산(2)" xfId="5885"/>
    <cellStyle name="_Book1_09.구조물산출근거-청도청도상리" xfId="5886"/>
    <cellStyle name="_Book1_09.구조물산출근거-청도청도원리" xfId="6293"/>
    <cellStyle name="_Book1_1" xfId="2835"/>
    <cellStyle name="_Book1_10.구조물산출근거-가천면7" xfId="6294"/>
    <cellStyle name="_Book1_10.구조물산출근거-성주금수봉두" xfId="6295"/>
    <cellStyle name="_Book1_10.구조물산출근거-영천북안유상" xfId="6296"/>
    <cellStyle name="_Book1_10.구조물산출근거-청도청도원리" xfId="5887"/>
    <cellStyle name="_Book1_3.구조도-김천조마강곡~삼산" xfId="5868"/>
    <cellStyle name="_Book1_3.기초수량산출2" xfId="5869"/>
    <cellStyle name="_Book1_4.구조도" xfId="5870"/>
    <cellStyle name="_Book1_4.구조도(기슭막이)-울진 원남 신흥" xfId="6297"/>
    <cellStyle name="_Book1_4.구조도(기슭막이)-청도 청도 운산" xfId="6298"/>
    <cellStyle name="_Book1_4.구조도(기슭막이)-청도 풍각 수월~화산" xfId="6299"/>
    <cellStyle name="_Book1_4.구조도-구미 선산 독동" xfId="6300"/>
    <cellStyle name="_Book1_5.구조도" xfId="5871"/>
    <cellStyle name="_Book1_5.구조물산출근거-고령 고령읍4" xfId="6301"/>
    <cellStyle name="_Book1_Book1" xfId="6305"/>
    <cellStyle name="_Book1_개거유출구" xfId="6302"/>
    <cellStyle name="_Book1_계간수로" xfId="5872"/>
    <cellStyle name="_Book1_구조도" xfId="5873"/>
    <cellStyle name="_Book1_구조도(구미도개동산)" xfId="5874"/>
    <cellStyle name="_Book1_구조도(군위고로석산)" xfId="5875"/>
    <cellStyle name="_Book1_구조도(김천봉산상금)" xfId="5876"/>
    <cellStyle name="_Book1_구조도(동물)" xfId="5888"/>
    <cellStyle name="_Book1_구조도(문경농암연천)" xfId="6303"/>
    <cellStyle name="_Book1_구조도(산지사방)" xfId="9256"/>
    <cellStyle name="_Book1_구조도(청도 풍각 상수월~화산)" xfId="5877"/>
    <cellStyle name="_Book1_구조도_1" xfId="9257"/>
    <cellStyle name="_Book1_기슭막이" xfId="6342"/>
    <cellStyle name="_Book1_기슭막이구조도" xfId="2836"/>
    <cellStyle name="_Book1_돌골막이" xfId="5878"/>
    <cellStyle name="_Book1_돌기슭막이(메쌓기)" xfId="6343"/>
    <cellStyle name="_Book1_목재휀스수량산출" xfId="6344"/>
    <cellStyle name="_Book1_표준구조도" xfId="5889"/>
    <cellStyle name="_Book1_표준구조도(수정)" xfId="6304"/>
    <cellStyle name="_BOX수량산출" xfId="2539"/>
    <cellStyle name="_HIServlet?SLET=AttView&amp;APP=1&amp;ID=0006e02nc&amp;SEQ=0&amp;K=00eHuphV1&amp;FILENAME=확장단지설계서(0905)-2" xfId="4069"/>
    <cellStyle name="_HIServlet?SLET=AttView&amp;APP=1&amp;ID=0006e02nc&amp;SEQ=0&amp;K=00eHuphV1&amp;FILENAME=확장단지설계서(0905)-2_환토(최종)" xfId="4070"/>
    <cellStyle name="_RESULTS" xfId="4071"/>
    <cellStyle name="_THP관설치" xfId="2540"/>
    <cellStyle name="_THP관설치 2" xfId="6345"/>
    <cellStyle name="_THP관설치_1공구" xfId="4072"/>
    <cellStyle name="_THP관설치_1-토적집계-구룡" xfId="9258"/>
    <cellStyle name="_THP관설치_2. 구조도및 수량, 토적 산출서=하리율곡" xfId="3078"/>
    <cellStyle name="_THP관설치_2. 구조도및 수량, 토적 산출서=하리율곡 2" xfId="6346"/>
    <cellStyle name="_THP관설치_내고리수량산출서" xfId="4073"/>
    <cellStyle name="_THP관설치_내고리수량산출서_1공구" xfId="4074"/>
    <cellStyle name="_THP관설치_두릉1제 수량산출서" xfId="2541"/>
    <cellStyle name="_THP관설치_두릉1제 수량산출서 2" xfId="6347"/>
    <cellStyle name="_THP관설치_두릉1제 수량산출서_1-토적집계-구룡" xfId="9259"/>
    <cellStyle name="_THP관설치_두릉1제 수량산출서_2. 구조도및 수량, 토적 산출서=하리율곡" xfId="3079"/>
    <cellStyle name="_THP관설치_두릉1제 수량산출서_2. 구조도및 수량, 토적 산출서=하리율곡 2" xfId="6348"/>
    <cellStyle name="_THP관설치_배수공" xfId="4075"/>
    <cellStyle name="_THP관설치_배수공_1공구" xfId="4076"/>
    <cellStyle name="_THP관설치_암거공" xfId="4077"/>
    <cellStyle name="_THP관설치_암거공_1공구" xfId="4078"/>
    <cellStyle name="_THP관설치_인계1공구 수량산출" xfId="2542"/>
    <cellStyle name="_THP관설치_인계1공구 수량산출 2" xfId="6349"/>
    <cellStyle name="_THP관설치_인계1공구 수량산출_1-토적집계-구룡" xfId="9260"/>
    <cellStyle name="_THP관설치_인계1공구 수량산출_2. 구조도및 수량, 토적 산출서=하리율곡" xfId="3080"/>
    <cellStyle name="_THP관설치_인계1공구 수량산출_2. 구조도및 수량, 토적 산출서=하리율곡 2" xfId="6350"/>
    <cellStyle name="_THP관설치_총자재집계표" xfId="2543"/>
    <cellStyle name="_THP관설치_총자재집계표 2" xfId="6351"/>
    <cellStyle name="_THP관설치_총자재집계표_1-토적집계-구룡" xfId="9261"/>
    <cellStyle name="_THP관설치_총자재집계표_2. 구조도및 수량, 토적 산출서=하리율곡" xfId="3081"/>
    <cellStyle name="_THP관설치_총자재집계표_2. 구조도및 수량, 토적 산출서=하리율곡 2" xfId="6352"/>
    <cellStyle name="_THP관설치_포장공" xfId="4079"/>
    <cellStyle name="_가로등3차공사전체분" xfId="3280"/>
    <cellStyle name="_가로등3차공사전체분_환토(최종)" xfId="3281"/>
    <cellStyle name="_가양-화곡내역(일위대가)" xfId="3282"/>
    <cellStyle name="_가양-화곡내역(일위대가)_5옹벽공" xfId="3283"/>
    <cellStyle name="_가양-화곡내역(일위대가)_5옹벽공_환토(최종)" xfId="3284"/>
    <cellStyle name="_가양-화곡내역(일위대가)_가양-화곡내역(토형100M)" xfId="3285"/>
    <cellStyle name="_가양-화곡내역(일위대가)_가양-화곡내역(토형100M)_5옹벽공" xfId="3286"/>
    <cellStyle name="_가양-화곡내역(일위대가)_가양-화곡내역(토형100M)_5옹벽공_환토(최종)" xfId="3287"/>
    <cellStyle name="_가양-화곡내역(일위대가)_가양-화곡내역(토형100M)_수량산출" xfId="3288"/>
    <cellStyle name="_가양-화곡내역(일위대가)_가양-화곡내역(토형100M)_수량산출_5옹벽공" xfId="3289"/>
    <cellStyle name="_가양-화곡내역(일위대가)_가양-화곡내역(토형100M)_수량산출_5옹벽공_환토(최종)" xfId="3290"/>
    <cellStyle name="_가양-화곡내역(일위대가)_가양-화곡내역(토형100M)_수량산출_옹벽공" xfId="3291"/>
    <cellStyle name="_가양-화곡내역(일위대가)_가양-화곡내역(토형100M)_수량산출_옹벽공_환토(최종)" xfId="3292"/>
    <cellStyle name="_가양-화곡내역(일위대가)_가양-화곡내역(토형100M)_수량산출_옹벽수량" xfId="3293"/>
    <cellStyle name="_가양-화곡내역(일위대가)_가양-화곡내역(토형100M)_수량산출_옹벽수량_환토(최종)" xfId="3294"/>
    <cellStyle name="_가양-화곡내역(일위대가)_가양-화곡내역(토형100M)_수량산출_환토(최종)" xfId="3295"/>
    <cellStyle name="_가양-화곡내역(일위대가)_가양-화곡내역(토형100M)_옹벽공" xfId="3296"/>
    <cellStyle name="_가양-화곡내역(일위대가)_가양-화곡내역(토형100M)_옹벽공_환토(최종)" xfId="3297"/>
    <cellStyle name="_가양-화곡내역(일위대가)_가양-화곡내역(토형100M)_옹벽수량" xfId="3298"/>
    <cellStyle name="_가양-화곡내역(일위대가)_가양-화곡내역(토형100M)_옹벽수량_환토(최종)" xfId="3299"/>
    <cellStyle name="_가양-화곡내역(일위대가)_가양-화곡내역(토형100M)_환토(최종)" xfId="3300"/>
    <cellStyle name="_가양-화곡내역(일위대가)_옹벽공" xfId="3301"/>
    <cellStyle name="_가양-화곡내역(일위대가)_옹벽공_환토(최종)" xfId="3302"/>
    <cellStyle name="_가양-화곡내역(일위대가)_옹벽수량" xfId="3303"/>
    <cellStyle name="_가양-화곡내역(일위대가)_옹벽수량_환토(최종)" xfId="3304"/>
    <cellStyle name="_가양-화곡내역(일위대가)_환토(최종)" xfId="3305"/>
    <cellStyle name="_가양-화곡내역(토형100M)" xfId="3306"/>
    <cellStyle name="_가양-화곡내역(토형100M)_5옹벽공" xfId="3307"/>
    <cellStyle name="_가양-화곡내역(토형100M)_5옹벽공_환토(최종)" xfId="3308"/>
    <cellStyle name="_가양-화곡내역(토형100M)_수량산출" xfId="3309"/>
    <cellStyle name="_가양-화곡내역(토형100M)_수량산출_5옹벽공" xfId="3310"/>
    <cellStyle name="_가양-화곡내역(토형100M)_수량산출_5옹벽공_환토(최종)" xfId="3311"/>
    <cellStyle name="_가양-화곡내역(토형100M)_수량산출_옹벽공" xfId="3312"/>
    <cellStyle name="_가양-화곡내역(토형100M)_수량산출_옹벽공_환토(최종)" xfId="3313"/>
    <cellStyle name="_가양-화곡내역(토형100M)_수량산출_옹벽수량" xfId="3314"/>
    <cellStyle name="_가양-화곡내역(토형100M)_수량산출_옹벽수량_환토(최종)" xfId="3315"/>
    <cellStyle name="_가양-화곡내역(토형100M)_수량산출_환토(최종)" xfId="3316"/>
    <cellStyle name="_가양-화곡내역(토형100M)_옹벽공" xfId="3317"/>
    <cellStyle name="_가양-화곡내역(토형100M)_옹벽공_환토(최종)" xfId="3318"/>
    <cellStyle name="_가양-화곡내역(토형100M)_옹벽수량" xfId="3319"/>
    <cellStyle name="_가양-화곡내역(토형100M)_옹벽수량_환토(최종)" xfId="3320"/>
    <cellStyle name="_가양-화곡내역(토형100M)_환토(최종)" xfId="3321"/>
    <cellStyle name="_감애소하천수량" xfId="14"/>
    <cellStyle name="_감애소하천수량 2" xfId="6353"/>
    <cellStyle name="_감애소하천수량_1공구" xfId="3322"/>
    <cellStyle name="_감애소하천수량_구조도" xfId="6354"/>
    <cellStyle name="_감애소하천수량_내고리수량산출서" xfId="3323"/>
    <cellStyle name="_감애소하천수량_내고리수량산출서_1공구" xfId="3324"/>
    <cellStyle name="_감애소하천수량_배수공" xfId="3325"/>
    <cellStyle name="_감애소하천수량_배수공_1공구" xfId="3326"/>
    <cellStyle name="_감애소하천수량_암거공" xfId="3327"/>
    <cellStyle name="_감애소하천수량_암거공_1공구" xfId="3328"/>
    <cellStyle name="_감애소하천수량_포장공" xfId="3329"/>
    <cellStyle name="_강산-지압보도-1020" xfId="3330"/>
    <cellStyle name="_강산-지압보도-1020_서강대학교담장(발주내역서)" xfId="3331"/>
    <cellStyle name="_강산-지압보도-1023" xfId="3332"/>
    <cellStyle name="_강산-지압보도-1023_서강대학교담장(발주내역서)" xfId="3333"/>
    <cellStyle name="_개  거" xfId="15"/>
    <cellStyle name="_개  거 2" xfId="6355"/>
    <cellStyle name="_개  거_1공구" xfId="3334"/>
    <cellStyle name="_개  거_1-토적집계-구룡" xfId="9262"/>
    <cellStyle name="_개  거_2. 구조도및 수량, 토적 산출서=하리율곡" xfId="2863"/>
    <cellStyle name="_개  거_2. 구조도및 수량, 토적 산출서=하리율곡 2" xfId="6356"/>
    <cellStyle name="_개  거_2. 구조도및 수량, 토적 산출서=하리율곡_구조도-금화2" xfId="9263"/>
    <cellStyle name="_개  거_구조도" xfId="6357"/>
    <cellStyle name="_개  거_구조도-금화2" xfId="9264"/>
    <cellStyle name="_개  거_내고리수량산출서" xfId="3335"/>
    <cellStyle name="_개  거_내고리수량산출서_1공구" xfId="3336"/>
    <cellStyle name="_개  거_두릉1제 수량산출서" xfId="16"/>
    <cellStyle name="_개  거_두릉1제 수량산출서 2" xfId="6358"/>
    <cellStyle name="_개  거_두릉1제 수량산출서_1-토적집계-구룡" xfId="9265"/>
    <cellStyle name="_개  거_두릉1제 수량산출서_2. 구조도및 수량, 토적 산출서=하리율곡" xfId="2864"/>
    <cellStyle name="_개  거_두릉1제 수량산출서_2. 구조도및 수량, 토적 산출서=하리율곡 2" xfId="6359"/>
    <cellStyle name="_개  거_두릉1제 수량산출서_2. 구조도및 수량, 토적 산출서=하리율곡_구조도-금화2" xfId="9266"/>
    <cellStyle name="_개  거_두릉1제 수량산출서_구조도" xfId="6360"/>
    <cellStyle name="_개  거_두릉1제 수량산출서_구조도-금화2" xfId="9267"/>
    <cellStyle name="_개  거_두릉1제 수량산출서_바닥막이" xfId="5893"/>
    <cellStyle name="_개  거_바닥막이" xfId="5894"/>
    <cellStyle name="_개  거_배수공" xfId="3337"/>
    <cellStyle name="_개  거_배수공_1공구" xfId="3338"/>
    <cellStyle name="_개  거_암거공" xfId="3339"/>
    <cellStyle name="_개  거_암거공_1공구" xfId="3340"/>
    <cellStyle name="_개  거_인계1공구 수량산출" xfId="17"/>
    <cellStyle name="_개  거_인계1공구 수량산출 2" xfId="6361"/>
    <cellStyle name="_개  거_인계1공구 수량산출_1-토적집계-구룡" xfId="9268"/>
    <cellStyle name="_개  거_인계1공구 수량산출_2. 구조도및 수량, 토적 산출서=하리율곡" xfId="2865"/>
    <cellStyle name="_개  거_인계1공구 수량산출_2. 구조도및 수량, 토적 산출서=하리율곡 2" xfId="6362"/>
    <cellStyle name="_개  거_인계1공구 수량산출_2. 구조도및 수량, 토적 산출서=하리율곡_구조도-금화2" xfId="9269"/>
    <cellStyle name="_개  거_인계1공구 수량산출_구조도" xfId="6363"/>
    <cellStyle name="_개  거_인계1공구 수량산출_구조도-금화2" xfId="9270"/>
    <cellStyle name="_개  거_인계1공구 수량산출_바닥막이" xfId="5895"/>
    <cellStyle name="_개  거_총자재집계표" xfId="18"/>
    <cellStyle name="_개  거_총자재집계표 2" xfId="6364"/>
    <cellStyle name="_개  거_총자재집계표_1-토적집계-구룡" xfId="9271"/>
    <cellStyle name="_개  거_총자재집계표_2. 구조도및 수량, 토적 산출서=하리율곡" xfId="2866"/>
    <cellStyle name="_개  거_총자재집계표_2. 구조도및 수량, 토적 산출서=하리율곡 2" xfId="6365"/>
    <cellStyle name="_개  거_총자재집계표_2. 구조도및 수량, 토적 산출서=하리율곡_구조도-금화2" xfId="9272"/>
    <cellStyle name="_개  거_총자재집계표_구조도" xfId="6366"/>
    <cellStyle name="_개  거_총자재집계표_구조도-금화2" xfId="9273"/>
    <cellStyle name="_개  거_총자재집계표_바닥막이" xfId="5896"/>
    <cellStyle name="_개  거_포장공" xfId="3341"/>
    <cellStyle name="_개요(문경가은완장)" xfId="6009"/>
    <cellStyle name="_거리이정(구마동)" xfId="5794"/>
    <cellStyle name="_거적덮기수량산출서" xfId="3342"/>
    <cellStyle name="_건축내역(1차분)" xfId="3343"/>
    <cellStyle name="_건축내역(1차분)_환토(최종)" xfId="3344"/>
    <cellStyle name="_경영개선활동상반기실적(990708)" xfId="2795"/>
    <cellStyle name="_경영개선활동상반기실적(990708)_1" xfId="2796"/>
    <cellStyle name="_경영개선활동상반기실적(990708)_2" xfId="2797"/>
    <cellStyle name="_경영개선활성화방안(990802)" xfId="2798"/>
    <cellStyle name="_경영개선활성화방안(990802)_1" xfId="2799"/>
    <cellStyle name="_계룡네거리원설계" xfId="3345"/>
    <cellStyle name="_골막이" xfId="6010"/>
    <cellStyle name="_골막이_구조도" xfId="6367"/>
    <cellStyle name="_공문 " xfId="3346"/>
    <cellStyle name="_공문 _내역서" xfId="3347"/>
    <cellStyle name="_공문양식" xfId="3348"/>
    <cellStyle name="_공원시설정비공사" xfId="3349"/>
    <cellStyle name="_공작물치수조서-태란사지구" xfId="5795"/>
    <cellStyle name="_공작물치수조서-태란사지구_구조도" xfId="6368"/>
    <cellStyle name="_관로공1" xfId="3350"/>
    <cellStyle name="_관로공사" xfId="6011"/>
    <cellStyle name="_관로공사_구조도" xfId="6369"/>
    <cellStyle name="_관로구간구조물" xfId="3351"/>
    <cellStyle name="_구조도" xfId="19"/>
    <cellStyle name="_구조도 2" xfId="6370"/>
    <cellStyle name="_구조도(1유역)" xfId="2867"/>
    <cellStyle name="_구조도(구미 선산 독동)" xfId="6012"/>
    <cellStyle name="_구조도(구미 선산 독동)_구조도" xfId="6371"/>
    <cellStyle name="_구조도(달성)" xfId="2800"/>
    <cellStyle name="_구조도(동구 평광동)" xfId="6013"/>
    <cellStyle name="_구조도(동구 평광동)_구조도" xfId="6372"/>
    <cellStyle name="_구조도(동대산)" xfId="2801"/>
    <cellStyle name="_구조도(동대산)(당초)" xfId="2868"/>
    <cellStyle name="_구조도(동로 마광)" xfId="6014"/>
    <cellStyle name="_구조도(동로 마광)_구조도" xfId="6373"/>
    <cellStyle name="_구조도(동로 석항)" xfId="6015"/>
    <cellStyle name="_구조도(동로 석항)_구조도" xfId="6374"/>
    <cellStyle name="_구조도(문경 동로 석항)" xfId="20"/>
    <cellStyle name="_구조도(문경 동로 석항) 2" xfId="6375"/>
    <cellStyle name="_구조도(문경 동로 석항)_구조도" xfId="6376"/>
    <cellStyle name="_구조도(칠곡 가산 송학)" xfId="6016"/>
    <cellStyle name="_구조도(칠곡 가산 송학)_구조도" xfId="6377"/>
    <cellStyle name="_구조도(칠곡동명송산~가천)" xfId="6017"/>
    <cellStyle name="_구조도(칠곡동명송산~가천)_구조도" xfId="6378"/>
    <cellStyle name="_구조도_010년 구조도" xfId="9274"/>
    <cellStyle name="_구조도_04 구조도" xfId="9275"/>
    <cellStyle name="_구조도_계간수로" xfId="21"/>
    <cellStyle name="_구조도_계간수로 2" xfId="6379"/>
    <cellStyle name="_구조도_계간수로_구조도" xfId="6380"/>
    <cellStyle name="_구조도_계간수로_구조도-금화2" xfId="9276"/>
    <cellStyle name="_구조도_계간수로_바닥막이" xfId="5897"/>
    <cellStyle name="_구조도_구조도" xfId="22"/>
    <cellStyle name="_구조도_구조도 2" xfId="6381"/>
    <cellStyle name="_구조도_구조도(마대포함)" xfId="23"/>
    <cellStyle name="_구조도_구조도(마대포함) 2" xfId="6382"/>
    <cellStyle name="_구조도_구조도(배수관터파기 및 개거)" xfId="24"/>
    <cellStyle name="_구조도_구조도(배수관터파기 및 개거) 2" xfId="6383"/>
    <cellStyle name="_구조도_구조도." xfId="25"/>
    <cellStyle name="_구조도_구조도. 2" xfId="6384"/>
    <cellStyle name="_구조도_구조도.." xfId="26"/>
    <cellStyle name="_구조도_구조도.. 2" xfId="6385"/>
    <cellStyle name="_구조도_구조도..." xfId="27"/>
    <cellStyle name="_구조도_구조도... 2" xfId="6386"/>
    <cellStyle name="_구조도_구조도._구조도-금화2" xfId="9277"/>
    <cellStyle name="_구조도_구조도._바닥막이" xfId="5898"/>
    <cellStyle name="_구조도_구조도_1" xfId="28"/>
    <cellStyle name="_구조도_구조도_1 2" xfId="6387"/>
    <cellStyle name="_구조도_구조도_1_구조도-금화2" xfId="9278"/>
    <cellStyle name="_구조도_구조도_1_바닥막이" xfId="5899"/>
    <cellStyle name="_구조도_구조도_2" xfId="6388"/>
    <cellStyle name="_구조도_구조도_a" xfId="32"/>
    <cellStyle name="_구조도_구조도_a 2" xfId="6389"/>
    <cellStyle name="_구조도_구조도_a_구조도-금화2" xfId="9279"/>
    <cellStyle name="_구조도_구조도_a_바닥막이" xfId="5904"/>
    <cellStyle name="_구조도_구조도_구조도" xfId="29"/>
    <cellStyle name="_구조도_구조도_구조도 2" xfId="6390"/>
    <cellStyle name="_구조도_구조도_구조도_1" xfId="6391"/>
    <cellStyle name="_구조도_구조도_구조도_구조도-금화2" xfId="9280"/>
    <cellStyle name="_구조도_구조도_구조도_바닥막이" xfId="5900"/>
    <cellStyle name="_구조도_구조도_구조도0" xfId="30"/>
    <cellStyle name="_구조도_구조도_구조도0 2" xfId="6392"/>
    <cellStyle name="_구조도_구조도_구조도0_구조도-금화2" xfId="9281"/>
    <cellStyle name="_구조도_구조도_구조도0_바닥막이" xfId="5901"/>
    <cellStyle name="_구조도_구조도_구조도-금화2" xfId="9282"/>
    <cellStyle name="_구조도_구조도_바닥막이" xfId="5902"/>
    <cellStyle name="_구조도_구조도_변경" xfId="31"/>
    <cellStyle name="_구조도_구조도_변경 2" xfId="6393"/>
    <cellStyle name="_구조도_구조도_변경_구조도-금화2" xfId="9283"/>
    <cellStyle name="_구조도_구조도_변경_바닥막이" xfId="5903"/>
    <cellStyle name="_구조도_구조도0" xfId="33"/>
    <cellStyle name="_구조도_구조도0 2" xfId="6394"/>
    <cellStyle name="_구조도_구조도0_1" xfId="34"/>
    <cellStyle name="_구조도_구조도0_1 2" xfId="6395"/>
    <cellStyle name="_구조도_구조도0_1_구조도-금화2" xfId="9284"/>
    <cellStyle name="_구조도_구조도0_1_바닥막이" xfId="5905"/>
    <cellStyle name="_구조도_구조도0_구조도0" xfId="35"/>
    <cellStyle name="_구조도_구조도0_구조도0 2" xfId="6396"/>
    <cellStyle name="_구조도_구조도0_구조도0_구조도-금화2" xfId="9285"/>
    <cellStyle name="_구조도_구조도0_구조도0_바닥막이" xfId="5906"/>
    <cellStyle name="_구조도_구조도0_구조도-금화2" xfId="9286"/>
    <cellStyle name="_구조도_구조도0_바닥막이" xfId="5907"/>
    <cellStyle name="_구조도_구조도2" xfId="36"/>
    <cellStyle name="_구조도_구조도2 2" xfId="6397"/>
    <cellStyle name="_구조도_구조도22" xfId="37"/>
    <cellStyle name="_구조도_구조도22 2" xfId="6398"/>
    <cellStyle name="_구조도_구조도22_구조도-금화2" xfId="9287"/>
    <cellStyle name="_구조도_구조도22_바닥막이" xfId="5908"/>
    <cellStyle name="_구조도_구조도-금화2" xfId="9288"/>
    <cellStyle name="_구조도_구조도-흙막이~" xfId="38"/>
    <cellStyle name="_구조도_구조도-흙막이~ 2" xfId="6399"/>
    <cellStyle name="_구조도_구조도-흙막이~_구조도-금화2" xfId="9289"/>
    <cellStyle name="_구조도_구조도-흙막이~_바닥막이" xfId="5909"/>
    <cellStyle name="_구조도_구조물도" xfId="39"/>
    <cellStyle name="_구조도_구조물도 2" xfId="6400"/>
    <cellStyle name="_구조도_구조물도_구조도-금화2" xfId="9290"/>
    <cellStyle name="_구조도_구조물도_바닥막이" xfId="5910"/>
    <cellStyle name="_구조도_댐구조도" xfId="40"/>
    <cellStyle name="_구조도_댐구조도 2" xfId="6401"/>
    <cellStyle name="_구조도_바닥막이" xfId="5911"/>
    <cellStyle name="_구조도_바닥막이구조" xfId="41"/>
    <cellStyle name="_구조도_바닥막이구조 2" xfId="6402"/>
    <cellStyle name="_구조도_바닥막이구조_구조도-금화2" xfId="9291"/>
    <cellStyle name="_구조도_바닥막이구조_바닥막이" xfId="5912"/>
    <cellStyle name="_구조도_바닥막이구조도" xfId="42"/>
    <cellStyle name="_구조도_바닥막이구조도 2" xfId="6403"/>
    <cellStyle name="_구조도_바닥막이구조도_구조도-금화2" xfId="9292"/>
    <cellStyle name="_구조도_바닥막이구조도_바닥막이" xfId="5913"/>
    <cellStyle name="_구조도_보막이구조도" xfId="43"/>
    <cellStyle name="_구조도_보막이구조도 2" xfId="6404"/>
    <cellStyle name="_구조도_보막이구조도_구조도-금화2" xfId="9293"/>
    <cellStyle name="_구조도_보막이구조도_바닥막이" xfId="5914"/>
    <cellStyle name="_구조도0" xfId="44"/>
    <cellStyle name="_구조도0 2" xfId="6405"/>
    <cellStyle name="_구조도0_1" xfId="45"/>
    <cellStyle name="_구조도0_1 2" xfId="6406"/>
    <cellStyle name="_구조도0_1_구조도-금화2" xfId="9294"/>
    <cellStyle name="_구조도0_1_바닥막이" xfId="5915"/>
    <cellStyle name="_구조도0_구조도" xfId="46"/>
    <cellStyle name="_구조도0_구조도 2" xfId="6407"/>
    <cellStyle name="_구조도0_구조도_구조도0" xfId="47"/>
    <cellStyle name="_구조도0_구조도_구조도0 2" xfId="6408"/>
    <cellStyle name="_구조도0_구조도_구조도0_구조도-금화2" xfId="9295"/>
    <cellStyle name="_구조도0_구조도_구조도0_바닥막이" xfId="5916"/>
    <cellStyle name="_구조도0_구조도_구조도-금화2" xfId="9296"/>
    <cellStyle name="_구조도0_구조도_바닥막이" xfId="5917"/>
    <cellStyle name="_구조도0_구조도0" xfId="48"/>
    <cellStyle name="_구조도0_구조도0 2" xfId="6409"/>
    <cellStyle name="_구조도0_구조도0_구조도-금화2" xfId="9297"/>
    <cellStyle name="_구조도0_구조도0_바닥막이" xfId="5918"/>
    <cellStyle name="_구조도0_구조도-금화2" xfId="9298"/>
    <cellStyle name="_구조도0_바닥막이" xfId="5919"/>
    <cellStyle name="_구조도0_바닥막이구조" xfId="49"/>
    <cellStyle name="_구조도0_바닥막이구조 2" xfId="6410"/>
    <cellStyle name="_구조도0_바닥막이구조_구조도-금화2" xfId="9299"/>
    <cellStyle name="_구조도0_바닥막이구조_바닥막이" xfId="5920"/>
    <cellStyle name="_구조도0_바닥막이구조도" xfId="50"/>
    <cellStyle name="_구조도0_바닥막이구조도 2" xfId="6411"/>
    <cellStyle name="_구조도0_바닥막이구조도_구조도-금화2" xfId="9300"/>
    <cellStyle name="_구조도0_바닥막이구조도_바닥막이" xfId="5921"/>
    <cellStyle name="_구조도-군위산지" xfId="51"/>
    <cellStyle name="_구조도-금화2" xfId="9301"/>
    <cellStyle name="_구조도및 재료수량산출" xfId="9302"/>
    <cellStyle name="_구조도-영덕 영덕 화수~화천(변경)" xfId="6412"/>
    <cellStyle name="_구즉내역서" xfId="3352"/>
    <cellStyle name="_국수교수량" xfId="52"/>
    <cellStyle name="_국수교수량 2" xfId="6413"/>
    <cellStyle name="_국수교수량_05.데크철근" xfId="3353"/>
    <cellStyle name="_국수교수량_05.데크철근_05.데크철근" xfId="3354"/>
    <cellStyle name="_국수교수량_2임기도로" xfId="53"/>
    <cellStyle name="_국수교수량_2임기도로 2" xfId="6414"/>
    <cellStyle name="_국수교수량_2임기도로_개산들배수로설치공사" xfId="9303"/>
    <cellStyle name="_국수교수량_2임기도로_금회-금영골2지구" xfId="9304"/>
    <cellStyle name="_국수교수량_2임기도로_두산3리1금회" xfId="54"/>
    <cellStyle name="_국수교수량_2임기도로_두산3리1금회 2" xfId="6415"/>
    <cellStyle name="_국수교수량_2임기도로_두산3리1금회_3)06여륵배수" xfId="9305"/>
    <cellStyle name="_국수교수량_2임기도로_두산3리1금회_3)06여륵배수_금영골채소단지1지구" xfId="9306"/>
    <cellStyle name="_국수교수량_2임기도로_두산3리1금회_개산들배수로설치공사" xfId="9307"/>
    <cellStyle name="_국수교수량_2임기도로_두산3리1금회_금회-금영골2지구" xfId="9308"/>
    <cellStyle name="_국수교수량_2임기도로_두산3리1금회_문수 만방~승문리" xfId="9309"/>
    <cellStyle name="_국수교수량_2임기도로_두산3리1금회_문수 만방~승문리_금영골채소단지1지구" xfId="9310"/>
    <cellStyle name="_국수교수량_2임기도로_두산3리1금회_생현농로" xfId="9311"/>
    <cellStyle name="_국수교수량_2임기도로_두산3리1금회_생현농로_개산들배수로설치공사" xfId="9312"/>
    <cellStyle name="_국수교수량_2임기도로_두산3리1금회_생현농로_금회-금영골2지구" xfId="9313"/>
    <cellStyle name="_국수교수량_2임기도로_두산3리1금회_생현배수" xfId="9314"/>
    <cellStyle name="_국수교수량_2임기도로_두산3리1금회_생현배수_개산들배수로설치공사" xfId="9315"/>
    <cellStyle name="_국수교수량_2임기도로_두산3리1금회_생현배수_금회-금영골2지구" xfId="9316"/>
    <cellStyle name="_국수교수량_2임기도로_두산3리1금회_생현배수5-4" xfId="9317"/>
    <cellStyle name="_국수교수량_2임기도로_두산3리1금회_생현배수5-4_금영골채소단지1지구" xfId="9318"/>
    <cellStyle name="_국수교수량_2임기도로_두산3리1금회_선수한정배수" xfId="9319"/>
    <cellStyle name="_국수교수량_2임기도로_두산3리1금회_선수한정배수_개산들배수로설치공사" xfId="9320"/>
    <cellStyle name="_국수교수량_2임기도로_두산3리1금회_선수한정배수_금회-금영골2지구" xfId="9321"/>
    <cellStyle name="_국수교수량_2임기도로_두산3리1금회_안정용산2리" xfId="9322"/>
    <cellStyle name="_국수교수량_2임기도로_두산3리1금회_안정용산2리_개산들배수로설치공사" xfId="9323"/>
    <cellStyle name="_국수교수량_2임기도로_두산3리1금회_안정용산2리_금회-금영골2지구" xfId="9324"/>
    <cellStyle name="_국수교수량_2임기도로_두산3리1금회_오현4리" xfId="55"/>
    <cellStyle name="_국수교수량_2임기도로_두산3리1금회_오현4리 2" xfId="6416"/>
    <cellStyle name="_국수교수량_2임기도로_두산3리1금회_오현4리_개산들배수로설치공사" xfId="9325"/>
    <cellStyle name="_국수교수량_2임기도로_두산3리1금회_오현4리_금회-금영골2지구" xfId="9326"/>
    <cellStyle name="_국수교수량_2임기도로_두산3리1금회_운문(돌틈이)" xfId="9327"/>
    <cellStyle name="_국수교수량_2임기도로_두산3리1금회_운문(돌틈이)_개산들배수로설치공사" xfId="9328"/>
    <cellStyle name="_국수교수량_2임기도로_두산3리1금회_운문(돌틈이)_금회-금영골2지구" xfId="9329"/>
    <cellStyle name="_국수교수량_2임기도로_두산3리1금회_유전세천" xfId="9330"/>
    <cellStyle name="_국수교수량_2임기도로_두산3리1금회_유전세천_개산들배수로설치공사" xfId="9331"/>
    <cellStyle name="_국수교수량_2임기도로_두산3리1금회_유전세천_금회-금영골2지구" xfId="9332"/>
    <cellStyle name="_국수교수량_2임기도로_두산3리1금회_조제리 금영골채소단지" xfId="9333"/>
    <cellStyle name="_국수교수량_2임기도로_두산3리1금회_조제리 금영골채소단지_금영골채소단지1지구" xfId="9334"/>
    <cellStyle name="_국수교수량_2임기도로_두산3리1금회_추가-생현12농로" xfId="9335"/>
    <cellStyle name="_국수교수량_2임기도로_두산3리1금회_추가-생현12농로_개산들배수로설치공사" xfId="9336"/>
    <cellStyle name="_국수교수량_2임기도로_두산3리1금회_추가-생현12농로_금회-금영골2지구" xfId="9337"/>
    <cellStyle name="_국수교수량_2임기도로_두산3리1금회_토굴사" xfId="9338"/>
    <cellStyle name="_국수교수량_2임기도로_두산3리1금회_토굴사_개산들배수로설치공사" xfId="9339"/>
    <cellStyle name="_국수교수량_2임기도로_두산3리1금회_토굴사_금회-금영골2지구" xfId="9340"/>
    <cellStyle name="_국수교수량_2임기도로_두산3리1금회_하촌3지구" xfId="9341"/>
    <cellStyle name="_국수교수량_2임기도로_두산3리1금회_하촌3지구_개산들배수로설치공사" xfId="9342"/>
    <cellStyle name="_국수교수량_2임기도로_두산3리1금회_하촌3지구_금회-금영골2지구" xfId="9343"/>
    <cellStyle name="_국수교수량_2임기도로_두산3리1금회_한정포장" xfId="9344"/>
    <cellStyle name="_국수교수량_2임기도로_두산3리1금회_한정포장_개산들배수로설치공사" xfId="9345"/>
    <cellStyle name="_국수교수량_2임기도로_두산3리1금회_한정포장_금회-금영골2지구" xfId="9346"/>
    <cellStyle name="_국수교수량_2임기도로_두산3리2지구-전체" xfId="56"/>
    <cellStyle name="_국수교수량_2임기도로_두산3리2지구-전체 2" xfId="6417"/>
    <cellStyle name="_국수교수량_2임기도로_두산3리2지구-전체_개산들배수로설치공사" xfId="9347"/>
    <cellStyle name="_국수교수량_2임기도로_두산3리2지구-전체_금회-금영골2지구" xfId="9348"/>
    <cellStyle name="_국수교수량_2임기도로_두산3리2지구-전체_하촌3지구" xfId="9349"/>
    <cellStyle name="_국수교수량_2임기도로_두산3리2지구-전체_하촌3지구_개산들배수로설치공사" xfId="9350"/>
    <cellStyle name="_국수교수량_2임기도로_두산3리2지구-전체_하촌3지구_금회-금영골2지구" xfId="9351"/>
    <cellStyle name="_국수교수량_2임기도로_상망동(믹)부지수량(2004)" xfId="9352"/>
    <cellStyle name="_국수교수량_2임기도로_안정일원토공" xfId="9353"/>
    <cellStyle name="_국수교수량_2임기도로_영주농협 파머스마켓 수량" xfId="9354"/>
    <cellStyle name="_국수교수량_2임기도로_오현4리" xfId="57"/>
    <cellStyle name="_국수교수량_2임기도로_오현4리 2" xfId="6418"/>
    <cellStyle name="_국수교수량_2임기도로_오현4리_3)06여륵배수" xfId="9355"/>
    <cellStyle name="_국수교수량_2임기도로_오현4리_3)06여륵배수_금영골채소단지1지구" xfId="9356"/>
    <cellStyle name="_국수교수량_2임기도로_오현4리_개산들배수로설치공사" xfId="9357"/>
    <cellStyle name="_국수교수량_2임기도로_오현4리_금회-금영골2지구" xfId="9358"/>
    <cellStyle name="_국수교수량_2임기도로_오현4리_문수 만방~승문리" xfId="9359"/>
    <cellStyle name="_국수교수량_2임기도로_오현4리_문수 만방~승문리_금영골채소단지1지구" xfId="9360"/>
    <cellStyle name="_국수교수량_2임기도로_오현4리_생현농로" xfId="9361"/>
    <cellStyle name="_국수교수량_2임기도로_오현4리_생현농로_개산들배수로설치공사" xfId="9362"/>
    <cellStyle name="_국수교수량_2임기도로_오현4리_생현농로_금회-금영골2지구" xfId="9363"/>
    <cellStyle name="_국수교수량_2임기도로_오현4리_생현배수" xfId="9364"/>
    <cellStyle name="_국수교수량_2임기도로_오현4리_생현배수_개산들배수로설치공사" xfId="9365"/>
    <cellStyle name="_국수교수량_2임기도로_오현4리_생현배수_금회-금영골2지구" xfId="9366"/>
    <cellStyle name="_국수교수량_2임기도로_오현4리_생현배수5-4" xfId="9367"/>
    <cellStyle name="_국수교수량_2임기도로_오현4리_생현배수5-4_금영골채소단지1지구" xfId="9368"/>
    <cellStyle name="_국수교수량_2임기도로_오현4리_선수한정배수" xfId="9369"/>
    <cellStyle name="_국수교수량_2임기도로_오현4리_선수한정배수_개산들배수로설치공사" xfId="9370"/>
    <cellStyle name="_국수교수량_2임기도로_오현4리_선수한정배수_금회-금영골2지구" xfId="9371"/>
    <cellStyle name="_국수교수량_2임기도로_오현4리_안정용산2리" xfId="9372"/>
    <cellStyle name="_국수교수량_2임기도로_오현4리_안정용산2리_개산들배수로설치공사" xfId="9373"/>
    <cellStyle name="_국수교수량_2임기도로_오현4리_안정용산2리_금회-금영골2지구" xfId="9374"/>
    <cellStyle name="_국수교수량_2임기도로_오현4리_오현4리" xfId="58"/>
    <cellStyle name="_국수교수량_2임기도로_오현4리_오현4리 2" xfId="6419"/>
    <cellStyle name="_국수교수량_2임기도로_오현4리_오현4리_개산들배수로설치공사" xfId="9375"/>
    <cellStyle name="_국수교수량_2임기도로_오현4리_오현4리_금회-금영골2지구" xfId="9376"/>
    <cellStyle name="_국수교수량_2임기도로_오현4리_운문(돌틈이)" xfId="9377"/>
    <cellStyle name="_국수교수량_2임기도로_오현4리_운문(돌틈이)_개산들배수로설치공사" xfId="9378"/>
    <cellStyle name="_국수교수량_2임기도로_오현4리_운문(돌틈이)_금회-금영골2지구" xfId="9379"/>
    <cellStyle name="_국수교수량_2임기도로_오현4리_유전세천" xfId="9380"/>
    <cellStyle name="_국수교수량_2임기도로_오현4리_유전세천_개산들배수로설치공사" xfId="9381"/>
    <cellStyle name="_국수교수량_2임기도로_오현4리_유전세천_금회-금영골2지구" xfId="9382"/>
    <cellStyle name="_국수교수량_2임기도로_오현4리_조제리 금영골채소단지" xfId="9383"/>
    <cellStyle name="_국수교수량_2임기도로_오현4리_조제리 금영골채소단지_금영골채소단지1지구" xfId="9384"/>
    <cellStyle name="_국수교수량_2임기도로_오현4리_추가-생현12농로" xfId="9385"/>
    <cellStyle name="_국수교수량_2임기도로_오현4리_추가-생현12농로_개산들배수로설치공사" xfId="9386"/>
    <cellStyle name="_국수교수량_2임기도로_오현4리_추가-생현12농로_금회-금영골2지구" xfId="9387"/>
    <cellStyle name="_국수교수량_2임기도로_오현4리_토굴사" xfId="9388"/>
    <cellStyle name="_국수교수량_2임기도로_오현4리_토굴사_개산들배수로설치공사" xfId="9389"/>
    <cellStyle name="_국수교수량_2임기도로_오현4리_토굴사_금회-금영골2지구" xfId="9390"/>
    <cellStyle name="_국수교수량_2임기도로_오현4리_하촌3지구" xfId="9391"/>
    <cellStyle name="_국수교수량_2임기도로_오현4리_하촌3지구_개산들배수로설치공사" xfId="9392"/>
    <cellStyle name="_국수교수량_2임기도로_오현4리_하촌3지구_금회-금영골2지구" xfId="9393"/>
    <cellStyle name="_국수교수량_2임기도로_오현4리_한정포장" xfId="9394"/>
    <cellStyle name="_국수교수량_2임기도로_오현4리_한정포장_개산들배수로설치공사" xfId="9395"/>
    <cellStyle name="_국수교수량_2임기도로_오현4리_한정포장_금회-금영골2지구" xfId="9396"/>
    <cellStyle name="_국수교수량_2임기도로_오현4리11" xfId="59"/>
    <cellStyle name="_국수교수량_2임기도로_오현4리11 2" xfId="6420"/>
    <cellStyle name="_국수교수량_2임기도로_오현4리11_3)06여륵배수" xfId="9397"/>
    <cellStyle name="_국수교수량_2임기도로_오현4리11_3)06여륵배수_금영골채소단지1지구" xfId="9398"/>
    <cellStyle name="_국수교수량_2임기도로_오현4리11_개산들배수로설치공사" xfId="9399"/>
    <cellStyle name="_국수교수량_2임기도로_오현4리11_금회-금영골2지구" xfId="9400"/>
    <cellStyle name="_국수교수량_2임기도로_오현4리11_문수 만방~승문리" xfId="9401"/>
    <cellStyle name="_국수교수량_2임기도로_오현4리11_문수 만방~승문리_금영골채소단지1지구" xfId="9402"/>
    <cellStyle name="_국수교수량_2임기도로_오현4리11_생현농로" xfId="9403"/>
    <cellStyle name="_국수교수량_2임기도로_오현4리11_생현농로_개산들배수로설치공사" xfId="9404"/>
    <cellStyle name="_국수교수량_2임기도로_오현4리11_생현농로_금회-금영골2지구" xfId="9405"/>
    <cellStyle name="_국수교수량_2임기도로_오현4리11_생현배수" xfId="9406"/>
    <cellStyle name="_국수교수량_2임기도로_오현4리11_생현배수_개산들배수로설치공사" xfId="9407"/>
    <cellStyle name="_국수교수량_2임기도로_오현4리11_생현배수_금회-금영골2지구" xfId="9408"/>
    <cellStyle name="_국수교수량_2임기도로_오현4리11_생현배수5-4" xfId="9409"/>
    <cellStyle name="_국수교수량_2임기도로_오현4리11_생현배수5-4_금영골채소단지1지구" xfId="9410"/>
    <cellStyle name="_국수교수량_2임기도로_오현4리11_선수한정배수" xfId="9411"/>
    <cellStyle name="_국수교수량_2임기도로_오현4리11_선수한정배수_개산들배수로설치공사" xfId="9412"/>
    <cellStyle name="_국수교수량_2임기도로_오현4리11_선수한정배수_금회-금영골2지구" xfId="9413"/>
    <cellStyle name="_국수교수량_2임기도로_오현4리11_안정용산2리" xfId="9414"/>
    <cellStyle name="_국수교수량_2임기도로_오현4리11_안정용산2리_개산들배수로설치공사" xfId="9415"/>
    <cellStyle name="_국수교수량_2임기도로_오현4리11_안정용산2리_금회-금영골2지구" xfId="9416"/>
    <cellStyle name="_국수교수량_2임기도로_오현4리11_오현4리" xfId="60"/>
    <cellStyle name="_국수교수량_2임기도로_오현4리11_오현4리 2" xfId="6421"/>
    <cellStyle name="_국수교수량_2임기도로_오현4리11_오현4리_개산들배수로설치공사" xfId="9417"/>
    <cellStyle name="_국수교수량_2임기도로_오현4리11_오현4리_금회-금영골2지구" xfId="9418"/>
    <cellStyle name="_국수교수량_2임기도로_오현4리11_운문(돌틈이)" xfId="9419"/>
    <cellStyle name="_국수교수량_2임기도로_오현4리11_운문(돌틈이)_개산들배수로설치공사" xfId="9420"/>
    <cellStyle name="_국수교수량_2임기도로_오현4리11_운문(돌틈이)_금회-금영골2지구" xfId="9421"/>
    <cellStyle name="_국수교수량_2임기도로_오현4리11_유전세천" xfId="9422"/>
    <cellStyle name="_국수교수량_2임기도로_오현4리11_유전세천_개산들배수로설치공사" xfId="9423"/>
    <cellStyle name="_국수교수량_2임기도로_오현4리11_유전세천_금회-금영골2지구" xfId="9424"/>
    <cellStyle name="_국수교수량_2임기도로_오현4리11_조제리 금영골채소단지" xfId="9425"/>
    <cellStyle name="_국수교수량_2임기도로_오현4리11_조제리 금영골채소단지_금영골채소단지1지구" xfId="9426"/>
    <cellStyle name="_국수교수량_2임기도로_오현4리11_추가-생현12농로" xfId="9427"/>
    <cellStyle name="_국수교수량_2임기도로_오현4리11_추가-생현12농로_개산들배수로설치공사" xfId="9428"/>
    <cellStyle name="_국수교수량_2임기도로_오현4리11_추가-생현12농로_금회-금영골2지구" xfId="9429"/>
    <cellStyle name="_국수교수량_2임기도로_오현4리11_토굴사" xfId="9430"/>
    <cellStyle name="_국수교수량_2임기도로_오현4리11_토굴사_개산들배수로설치공사" xfId="9431"/>
    <cellStyle name="_국수교수량_2임기도로_오현4리11_토굴사_금회-금영골2지구" xfId="9432"/>
    <cellStyle name="_국수교수량_2임기도로_오현4리11_하촌3지구" xfId="9433"/>
    <cellStyle name="_국수교수량_2임기도로_오현4리11_하촌3지구_개산들배수로설치공사" xfId="9434"/>
    <cellStyle name="_국수교수량_2임기도로_오현4리11_하촌3지구_금회-금영골2지구" xfId="9435"/>
    <cellStyle name="_국수교수량_2임기도로_오현4리11_한정포장" xfId="9436"/>
    <cellStyle name="_국수교수량_2임기도로_오현4리11_한정포장_개산들배수로설치공사" xfId="9437"/>
    <cellStyle name="_국수교수량_2임기도로_오현4리11_한정포장_금회-금영골2지구" xfId="9438"/>
    <cellStyle name="_국수교수량_2임기도로_토공" xfId="9439"/>
    <cellStyle name="_국수교수량_2임기도로_하촌3지구" xfId="9440"/>
    <cellStyle name="_국수교수량_2임기도로_하촌3지구_개산들배수로설치공사" xfId="9441"/>
    <cellStyle name="_국수교수량_2임기도로_하촌3지구_금회-금영골2지구" xfId="9442"/>
    <cellStyle name="_국수교수량_3임기도로" xfId="61"/>
    <cellStyle name="_국수교수량_3임기도로 2" xfId="6422"/>
    <cellStyle name="_국수교수량_3임기도로_개산들배수로설치공사" xfId="9443"/>
    <cellStyle name="_국수교수량_3임기도로_금회-금영골2지구" xfId="9444"/>
    <cellStyle name="_국수교수량_3임기도로_두산3리1금회" xfId="62"/>
    <cellStyle name="_국수교수량_3임기도로_두산3리1금회 2" xfId="6423"/>
    <cellStyle name="_국수교수량_3임기도로_두산3리1금회_3)06여륵배수" xfId="9445"/>
    <cellStyle name="_국수교수량_3임기도로_두산3리1금회_3)06여륵배수_금영골채소단지1지구" xfId="9446"/>
    <cellStyle name="_국수교수량_3임기도로_두산3리1금회_개산들배수로설치공사" xfId="9447"/>
    <cellStyle name="_국수교수량_3임기도로_두산3리1금회_금회-금영골2지구" xfId="9448"/>
    <cellStyle name="_국수교수량_3임기도로_두산3리1금회_문수 만방~승문리" xfId="9449"/>
    <cellStyle name="_국수교수량_3임기도로_두산3리1금회_문수 만방~승문리_금영골채소단지1지구" xfId="9450"/>
    <cellStyle name="_국수교수량_3임기도로_두산3리1금회_생현농로" xfId="9451"/>
    <cellStyle name="_국수교수량_3임기도로_두산3리1금회_생현농로_개산들배수로설치공사" xfId="9452"/>
    <cellStyle name="_국수교수량_3임기도로_두산3리1금회_생현농로_금회-금영골2지구" xfId="9453"/>
    <cellStyle name="_국수교수량_3임기도로_두산3리1금회_생현배수" xfId="9454"/>
    <cellStyle name="_국수교수량_3임기도로_두산3리1금회_생현배수_개산들배수로설치공사" xfId="9455"/>
    <cellStyle name="_국수교수량_3임기도로_두산3리1금회_생현배수_금회-금영골2지구" xfId="9456"/>
    <cellStyle name="_국수교수량_3임기도로_두산3리1금회_생현배수5-4" xfId="9457"/>
    <cellStyle name="_국수교수량_3임기도로_두산3리1금회_생현배수5-4_금영골채소단지1지구" xfId="9458"/>
    <cellStyle name="_국수교수량_3임기도로_두산3리1금회_선수한정배수" xfId="9459"/>
    <cellStyle name="_국수교수량_3임기도로_두산3리1금회_선수한정배수_개산들배수로설치공사" xfId="9460"/>
    <cellStyle name="_국수교수량_3임기도로_두산3리1금회_선수한정배수_금회-금영골2지구" xfId="9461"/>
    <cellStyle name="_국수교수량_3임기도로_두산3리1금회_안정용산2리" xfId="9462"/>
    <cellStyle name="_국수교수량_3임기도로_두산3리1금회_안정용산2리_개산들배수로설치공사" xfId="9463"/>
    <cellStyle name="_국수교수량_3임기도로_두산3리1금회_안정용산2리_금회-금영골2지구" xfId="9464"/>
    <cellStyle name="_국수교수량_3임기도로_두산3리1금회_오현4리" xfId="63"/>
    <cellStyle name="_국수교수량_3임기도로_두산3리1금회_오현4리 2" xfId="6424"/>
    <cellStyle name="_국수교수량_3임기도로_두산3리1금회_오현4리_개산들배수로설치공사" xfId="9465"/>
    <cellStyle name="_국수교수량_3임기도로_두산3리1금회_오현4리_금회-금영골2지구" xfId="9466"/>
    <cellStyle name="_국수교수량_3임기도로_두산3리1금회_운문(돌틈이)" xfId="9467"/>
    <cellStyle name="_국수교수량_3임기도로_두산3리1금회_운문(돌틈이)_개산들배수로설치공사" xfId="9468"/>
    <cellStyle name="_국수교수량_3임기도로_두산3리1금회_운문(돌틈이)_금회-금영골2지구" xfId="9469"/>
    <cellStyle name="_국수교수량_3임기도로_두산3리1금회_유전세천" xfId="9470"/>
    <cellStyle name="_국수교수량_3임기도로_두산3리1금회_유전세천_개산들배수로설치공사" xfId="9471"/>
    <cellStyle name="_국수교수량_3임기도로_두산3리1금회_유전세천_금회-금영골2지구" xfId="9472"/>
    <cellStyle name="_국수교수량_3임기도로_두산3리1금회_조제리 금영골채소단지" xfId="9473"/>
    <cellStyle name="_국수교수량_3임기도로_두산3리1금회_조제리 금영골채소단지_금영골채소단지1지구" xfId="9474"/>
    <cellStyle name="_국수교수량_3임기도로_두산3리1금회_추가-생현12농로" xfId="9475"/>
    <cellStyle name="_국수교수량_3임기도로_두산3리1금회_추가-생현12농로_개산들배수로설치공사" xfId="9476"/>
    <cellStyle name="_국수교수량_3임기도로_두산3리1금회_추가-생현12농로_금회-금영골2지구" xfId="9477"/>
    <cellStyle name="_국수교수량_3임기도로_두산3리1금회_토굴사" xfId="9478"/>
    <cellStyle name="_국수교수량_3임기도로_두산3리1금회_토굴사_개산들배수로설치공사" xfId="9479"/>
    <cellStyle name="_국수교수량_3임기도로_두산3리1금회_토굴사_금회-금영골2지구" xfId="9480"/>
    <cellStyle name="_국수교수량_3임기도로_두산3리1금회_하촌3지구" xfId="9481"/>
    <cellStyle name="_국수교수량_3임기도로_두산3리1금회_하촌3지구_개산들배수로설치공사" xfId="9482"/>
    <cellStyle name="_국수교수량_3임기도로_두산3리1금회_하촌3지구_금회-금영골2지구" xfId="9483"/>
    <cellStyle name="_국수교수량_3임기도로_두산3리1금회_한정포장" xfId="9484"/>
    <cellStyle name="_국수교수량_3임기도로_두산3리1금회_한정포장_개산들배수로설치공사" xfId="9485"/>
    <cellStyle name="_국수교수량_3임기도로_두산3리1금회_한정포장_금회-금영골2지구" xfId="9486"/>
    <cellStyle name="_국수교수량_3임기도로_두산3리2지구-전체" xfId="64"/>
    <cellStyle name="_국수교수량_3임기도로_두산3리2지구-전체 2" xfId="6425"/>
    <cellStyle name="_국수교수량_3임기도로_두산3리2지구-전체_개산들배수로설치공사" xfId="9487"/>
    <cellStyle name="_국수교수량_3임기도로_두산3리2지구-전체_금회-금영골2지구" xfId="9488"/>
    <cellStyle name="_국수교수량_3임기도로_두산3리2지구-전체_하촌3지구" xfId="9489"/>
    <cellStyle name="_국수교수량_3임기도로_두산3리2지구-전체_하촌3지구_개산들배수로설치공사" xfId="9490"/>
    <cellStyle name="_국수교수량_3임기도로_두산3리2지구-전체_하촌3지구_금회-금영골2지구" xfId="9491"/>
    <cellStyle name="_국수교수량_3임기도로_상망동(믹)부지수량(2004)" xfId="9492"/>
    <cellStyle name="_국수교수량_3임기도로_안정일원토공" xfId="9493"/>
    <cellStyle name="_국수교수량_3임기도로_영주농협 파머스마켓 수량" xfId="9494"/>
    <cellStyle name="_국수교수량_3임기도로_오현4리" xfId="65"/>
    <cellStyle name="_국수교수량_3임기도로_오현4리 2" xfId="6426"/>
    <cellStyle name="_국수교수량_3임기도로_오현4리_3)06여륵배수" xfId="9495"/>
    <cellStyle name="_국수교수량_3임기도로_오현4리_3)06여륵배수_금영골채소단지1지구" xfId="9496"/>
    <cellStyle name="_국수교수량_3임기도로_오현4리_개산들배수로설치공사" xfId="9497"/>
    <cellStyle name="_국수교수량_3임기도로_오현4리_금회-금영골2지구" xfId="9498"/>
    <cellStyle name="_국수교수량_3임기도로_오현4리_문수 만방~승문리" xfId="9499"/>
    <cellStyle name="_국수교수량_3임기도로_오현4리_문수 만방~승문리_금영골채소단지1지구" xfId="9500"/>
    <cellStyle name="_국수교수량_3임기도로_오현4리_생현농로" xfId="9501"/>
    <cellStyle name="_국수교수량_3임기도로_오현4리_생현농로_개산들배수로설치공사" xfId="9502"/>
    <cellStyle name="_국수교수량_3임기도로_오현4리_생현농로_금회-금영골2지구" xfId="9503"/>
    <cellStyle name="_국수교수량_3임기도로_오현4리_생현배수" xfId="9504"/>
    <cellStyle name="_국수교수량_3임기도로_오현4리_생현배수_개산들배수로설치공사" xfId="9505"/>
    <cellStyle name="_국수교수량_3임기도로_오현4리_생현배수_금회-금영골2지구" xfId="9506"/>
    <cellStyle name="_국수교수량_3임기도로_오현4리_생현배수5-4" xfId="9507"/>
    <cellStyle name="_국수교수량_3임기도로_오현4리_생현배수5-4_금영골채소단지1지구" xfId="9508"/>
    <cellStyle name="_국수교수량_3임기도로_오현4리_선수한정배수" xfId="9509"/>
    <cellStyle name="_국수교수량_3임기도로_오현4리_선수한정배수_개산들배수로설치공사" xfId="9510"/>
    <cellStyle name="_국수교수량_3임기도로_오현4리_선수한정배수_금회-금영골2지구" xfId="9511"/>
    <cellStyle name="_국수교수량_3임기도로_오현4리_안정용산2리" xfId="9512"/>
    <cellStyle name="_국수교수량_3임기도로_오현4리_안정용산2리_개산들배수로설치공사" xfId="9513"/>
    <cellStyle name="_국수교수량_3임기도로_오현4리_안정용산2리_금회-금영골2지구" xfId="9514"/>
    <cellStyle name="_국수교수량_3임기도로_오현4리_오현4리" xfId="66"/>
    <cellStyle name="_국수교수량_3임기도로_오현4리_오현4리 2" xfId="6427"/>
    <cellStyle name="_국수교수량_3임기도로_오현4리_오현4리_개산들배수로설치공사" xfId="9515"/>
    <cellStyle name="_국수교수량_3임기도로_오현4리_오현4리_금회-금영골2지구" xfId="9516"/>
    <cellStyle name="_국수교수량_3임기도로_오현4리_운문(돌틈이)" xfId="9517"/>
    <cellStyle name="_국수교수량_3임기도로_오현4리_운문(돌틈이)_개산들배수로설치공사" xfId="9518"/>
    <cellStyle name="_국수교수량_3임기도로_오현4리_운문(돌틈이)_금회-금영골2지구" xfId="9519"/>
    <cellStyle name="_국수교수량_3임기도로_오현4리_유전세천" xfId="9520"/>
    <cellStyle name="_국수교수량_3임기도로_오현4리_유전세천_개산들배수로설치공사" xfId="9521"/>
    <cellStyle name="_국수교수량_3임기도로_오현4리_유전세천_금회-금영골2지구" xfId="9522"/>
    <cellStyle name="_국수교수량_3임기도로_오현4리_조제리 금영골채소단지" xfId="9523"/>
    <cellStyle name="_국수교수량_3임기도로_오현4리_조제리 금영골채소단지_금영골채소단지1지구" xfId="9524"/>
    <cellStyle name="_국수교수량_3임기도로_오현4리_추가-생현12농로" xfId="9525"/>
    <cellStyle name="_국수교수량_3임기도로_오현4리_추가-생현12농로_개산들배수로설치공사" xfId="9526"/>
    <cellStyle name="_국수교수량_3임기도로_오현4리_추가-생현12농로_금회-금영골2지구" xfId="9527"/>
    <cellStyle name="_국수교수량_3임기도로_오현4리_토굴사" xfId="9528"/>
    <cellStyle name="_국수교수량_3임기도로_오현4리_토굴사_개산들배수로설치공사" xfId="9529"/>
    <cellStyle name="_국수교수량_3임기도로_오현4리_토굴사_금회-금영골2지구" xfId="9530"/>
    <cellStyle name="_국수교수량_3임기도로_오현4리_하촌3지구" xfId="9531"/>
    <cellStyle name="_국수교수량_3임기도로_오현4리_하촌3지구_개산들배수로설치공사" xfId="9532"/>
    <cellStyle name="_국수교수량_3임기도로_오현4리_하촌3지구_금회-금영골2지구" xfId="9533"/>
    <cellStyle name="_국수교수량_3임기도로_오현4리_한정포장" xfId="9534"/>
    <cellStyle name="_국수교수량_3임기도로_오현4리_한정포장_개산들배수로설치공사" xfId="9535"/>
    <cellStyle name="_국수교수량_3임기도로_오현4리_한정포장_금회-금영골2지구" xfId="9536"/>
    <cellStyle name="_국수교수량_3임기도로_오현4리11" xfId="67"/>
    <cellStyle name="_국수교수량_3임기도로_오현4리11 2" xfId="6428"/>
    <cellStyle name="_국수교수량_3임기도로_오현4리11_3)06여륵배수" xfId="9537"/>
    <cellStyle name="_국수교수량_3임기도로_오현4리11_3)06여륵배수_금영골채소단지1지구" xfId="9538"/>
    <cellStyle name="_국수교수량_3임기도로_오현4리11_개산들배수로설치공사" xfId="9539"/>
    <cellStyle name="_국수교수량_3임기도로_오현4리11_금회-금영골2지구" xfId="9540"/>
    <cellStyle name="_국수교수량_3임기도로_오현4리11_문수 만방~승문리" xfId="9541"/>
    <cellStyle name="_국수교수량_3임기도로_오현4리11_문수 만방~승문리_금영골채소단지1지구" xfId="9542"/>
    <cellStyle name="_국수교수량_3임기도로_오현4리11_생현농로" xfId="9543"/>
    <cellStyle name="_국수교수량_3임기도로_오현4리11_생현농로_개산들배수로설치공사" xfId="9544"/>
    <cellStyle name="_국수교수량_3임기도로_오현4리11_생현농로_금회-금영골2지구" xfId="9545"/>
    <cellStyle name="_국수교수량_3임기도로_오현4리11_생현배수" xfId="9546"/>
    <cellStyle name="_국수교수량_3임기도로_오현4리11_생현배수_개산들배수로설치공사" xfId="9547"/>
    <cellStyle name="_국수교수량_3임기도로_오현4리11_생현배수_금회-금영골2지구" xfId="9548"/>
    <cellStyle name="_국수교수량_3임기도로_오현4리11_생현배수5-4" xfId="9549"/>
    <cellStyle name="_국수교수량_3임기도로_오현4리11_생현배수5-4_금영골채소단지1지구" xfId="9550"/>
    <cellStyle name="_국수교수량_3임기도로_오현4리11_선수한정배수" xfId="9551"/>
    <cellStyle name="_국수교수량_3임기도로_오현4리11_선수한정배수_개산들배수로설치공사" xfId="9552"/>
    <cellStyle name="_국수교수량_3임기도로_오현4리11_선수한정배수_금회-금영골2지구" xfId="9553"/>
    <cellStyle name="_국수교수량_3임기도로_오현4리11_안정용산2리" xfId="9554"/>
    <cellStyle name="_국수교수량_3임기도로_오현4리11_안정용산2리_개산들배수로설치공사" xfId="9555"/>
    <cellStyle name="_국수교수량_3임기도로_오현4리11_안정용산2리_금회-금영골2지구" xfId="9556"/>
    <cellStyle name="_국수교수량_3임기도로_오현4리11_오현4리" xfId="68"/>
    <cellStyle name="_국수교수량_3임기도로_오현4리11_오현4리 2" xfId="6429"/>
    <cellStyle name="_국수교수량_3임기도로_오현4리11_오현4리_개산들배수로설치공사" xfId="9557"/>
    <cellStyle name="_국수교수량_3임기도로_오현4리11_오현4리_금회-금영골2지구" xfId="9558"/>
    <cellStyle name="_국수교수량_3임기도로_오현4리11_운문(돌틈이)" xfId="9559"/>
    <cellStyle name="_국수교수량_3임기도로_오현4리11_운문(돌틈이)_개산들배수로설치공사" xfId="9560"/>
    <cellStyle name="_국수교수량_3임기도로_오현4리11_운문(돌틈이)_금회-금영골2지구" xfId="9561"/>
    <cellStyle name="_국수교수량_3임기도로_오현4리11_유전세천" xfId="9562"/>
    <cellStyle name="_국수교수량_3임기도로_오현4리11_유전세천_개산들배수로설치공사" xfId="9563"/>
    <cellStyle name="_국수교수량_3임기도로_오현4리11_유전세천_금회-금영골2지구" xfId="9564"/>
    <cellStyle name="_국수교수량_3임기도로_오현4리11_조제리 금영골채소단지" xfId="9565"/>
    <cellStyle name="_국수교수량_3임기도로_오현4리11_조제리 금영골채소단지_금영골채소단지1지구" xfId="9566"/>
    <cellStyle name="_국수교수량_3임기도로_오현4리11_추가-생현12농로" xfId="9567"/>
    <cellStyle name="_국수교수량_3임기도로_오현4리11_추가-생현12농로_개산들배수로설치공사" xfId="9568"/>
    <cellStyle name="_국수교수량_3임기도로_오현4리11_추가-생현12농로_금회-금영골2지구" xfId="9569"/>
    <cellStyle name="_국수교수량_3임기도로_오현4리11_토굴사" xfId="9570"/>
    <cellStyle name="_국수교수량_3임기도로_오현4리11_토굴사_개산들배수로설치공사" xfId="9571"/>
    <cellStyle name="_국수교수량_3임기도로_오현4리11_토굴사_금회-금영골2지구" xfId="9572"/>
    <cellStyle name="_국수교수량_3임기도로_오현4리11_하촌3지구" xfId="9573"/>
    <cellStyle name="_국수교수량_3임기도로_오현4리11_하촌3지구_개산들배수로설치공사" xfId="9574"/>
    <cellStyle name="_국수교수량_3임기도로_오현4리11_하촌3지구_금회-금영골2지구" xfId="9575"/>
    <cellStyle name="_국수교수량_3임기도로_오현4리11_한정포장" xfId="9576"/>
    <cellStyle name="_국수교수량_3임기도로_오현4리11_한정포장_개산들배수로설치공사" xfId="9577"/>
    <cellStyle name="_국수교수량_3임기도로_오현4리11_한정포장_금회-금영골2지구" xfId="9578"/>
    <cellStyle name="_국수교수량_3임기도로_토공" xfId="9579"/>
    <cellStyle name="_국수교수량_3임기도로_하촌3지구" xfId="9580"/>
    <cellStyle name="_국수교수량_3임기도로_하촌3지구_개산들배수로설치공사" xfId="9581"/>
    <cellStyle name="_국수교수량_3임기도로_하촌3지구_금회-금영골2지구" xfId="9582"/>
    <cellStyle name="_국수교수량_4구조물공" xfId="3355"/>
    <cellStyle name="_국수교수량_4구조물공_환토(최종)" xfId="3356"/>
    <cellStyle name="_국수교수량_8연애골도로" xfId="69"/>
    <cellStyle name="_국수교수량_8연애골도로 2" xfId="6430"/>
    <cellStyle name="_국수교수량_8연애골도로_11연애골도로" xfId="70"/>
    <cellStyle name="_국수교수량_8연애골도로_11연애골도로 2" xfId="6431"/>
    <cellStyle name="_국수교수량_8연애골도로_11연애골도로_2금계임실" xfId="9583"/>
    <cellStyle name="_국수교수량_8연애골도로_11연애골도로_2금계임실_금회-금영골2지구" xfId="9584"/>
    <cellStyle name="_국수교수량_8연애골도로_11연애골도로_3)06여륵배수" xfId="9585"/>
    <cellStyle name="_국수교수량_8연애골도로_11연애골도로_3)06여륵배수_금영골채소단지1지구" xfId="9586"/>
    <cellStyle name="_국수교수량_8연애골도로_11연애골도로_개산들배수로설치공사" xfId="9587"/>
    <cellStyle name="_국수교수량_8연애골도로_11연애골도로_금회-금영골2지구" xfId="9588"/>
    <cellStyle name="_국수교수량_8연애골도로_11연애골도로_문수 만방~승문리" xfId="9589"/>
    <cellStyle name="_국수교수량_8연애골도로_11연애골도로_문수 만방~승문리_금영골채소단지1지구" xfId="9590"/>
    <cellStyle name="_국수교수량_8연애골도로_11연애골도로_생현농로" xfId="9591"/>
    <cellStyle name="_국수교수량_8연애골도로_11연애골도로_생현농로_개산들배수로설치공사" xfId="9592"/>
    <cellStyle name="_국수교수량_8연애골도로_11연애골도로_생현농로_금회-금영골2지구" xfId="9593"/>
    <cellStyle name="_국수교수량_8연애골도로_11연애골도로_생현배수" xfId="9594"/>
    <cellStyle name="_국수교수량_8연애골도로_11연애골도로_생현배수_개산들배수로설치공사" xfId="9595"/>
    <cellStyle name="_국수교수량_8연애골도로_11연애골도로_생현배수_금회-금영골2지구" xfId="9596"/>
    <cellStyle name="_국수교수량_8연애골도로_11연애골도로_생현배수5-4" xfId="9597"/>
    <cellStyle name="_국수교수량_8연애골도로_11연애골도로_생현배수5-4_금영골채소단지1지구" xfId="9598"/>
    <cellStyle name="_국수교수량_8연애골도로_11연애골도로_선수한정배수" xfId="9599"/>
    <cellStyle name="_국수교수량_8연애골도로_11연애골도로_선수한정배수_개산들배수로설치공사" xfId="9600"/>
    <cellStyle name="_국수교수량_8연애골도로_11연애골도로_선수한정배수_금회-금영골2지구" xfId="9601"/>
    <cellStyle name="_국수교수량_8연애골도로_11연애골도로_안정용산2리" xfId="9602"/>
    <cellStyle name="_국수교수량_8연애골도로_11연애골도로_안정용산2리_개산들배수로설치공사" xfId="9603"/>
    <cellStyle name="_국수교수량_8연애골도로_11연애골도로_안정용산2리_금회-금영골2지구" xfId="9604"/>
    <cellStyle name="_국수교수량_8연애골도로_11연애골도로_오현4리" xfId="71"/>
    <cellStyle name="_국수교수량_8연애골도로_11연애골도로_오현4리 2" xfId="6432"/>
    <cellStyle name="_국수교수량_8연애골도로_11연애골도로_오현4리_개산들배수로설치공사" xfId="9605"/>
    <cellStyle name="_국수교수량_8연애골도로_11연애골도로_오현4리_금회-금영골2지구" xfId="9606"/>
    <cellStyle name="_국수교수량_8연애골도로_11연애골도로_운문(돌틈이)" xfId="9607"/>
    <cellStyle name="_국수교수량_8연애골도로_11연애골도로_운문(돌틈이)_개산들배수로설치공사" xfId="9608"/>
    <cellStyle name="_국수교수량_8연애골도로_11연애골도로_운문(돌틈이)_금회-금영골2지구" xfId="9609"/>
    <cellStyle name="_국수교수량_8연애골도로_11연애골도로_유전세천" xfId="9610"/>
    <cellStyle name="_국수교수량_8연애골도로_11연애골도로_유전세천_개산들배수로설치공사" xfId="9611"/>
    <cellStyle name="_국수교수량_8연애골도로_11연애골도로_유전세천_금회-금영골2지구" xfId="9612"/>
    <cellStyle name="_국수교수량_8연애골도로_11연애골도로_조제리 금영골채소단지" xfId="9613"/>
    <cellStyle name="_국수교수량_8연애골도로_11연애골도로_조제리 금영골채소단지_금영골채소단지1지구" xfId="9614"/>
    <cellStyle name="_국수교수량_8연애골도로_11연애골도로_추가-생현12농로" xfId="9615"/>
    <cellStyle name="_국수교수량_8연애골도로_11연애골도로_추가-생현12농로_개산들배수로설치공사" xfId="9616"/>
    <cellStyle name="_국수교수량_8연애골도로_11연애골도로_추가-생현12농로_금회-금영골2지구" xfId="9617"/>
    <cellStyle name="_국수교수량_8연애골도로_11연애골도로_토굴사" xfId="9618"/>
    <cellStyle name="_국수교수량_8연애골도로_11연애골도로_토굴사_개산들배수로설치공사" xfId="9619"/>
    <cellStyle name="_국수교수량_8연애골도로_11연애골도로_토굴사_금회-금영골2지구" xfId="9620"/>
    <cellStyle name="_국수교수량_8연애골도로_11연애골도로_하촌3지구" xfId="9621"/>
    <cellStyle name="_국수교수량_8연애골도로_11연애골도로_하촌3지구_개산들배수로설치공사" xfId="9622"/>
    <cellStyle name="_국수교수량_8연애골도로_11연애골도로_하촌3지구_금회-금영골2지구" xfId="9623"/>
    <cellStyle name="_국수교수량_8연애골도로_11연애골도로_한정포장" xfId="9624"/>
    <cellStyle name="_국수교수량_8연애골도로_11연애골도로_한정포장_개산들배수로설치공사" xfId="9625"/>
    <cellStyle name="_국수교수량_8연애골도로_11연애골도로_한정포장_금회-금영골2지구" xfId="9626"/>
    <cellStyle name="_국수교수량_8연애골도로_2임기도로" xfId="72"/>
    <cellStyle name="_국수교수량_8연애골도로_2임기도로 2" xfId="6433"/>
    <cellStyle name="_국수교수량_8연애골도로_2임기도로_2금계임실" xfId="9627"/>
    <cellStyle name="_국수교수량_8연애골도로_2임기도로_2금계임실_금회-금영골2지구" xfId="9628"/>
    <cellStyle name="_국수교수량_8연애골도로_2임기도로_3)06여륵배수" xfId="9629"/>
    <cellStyle name="_국수교수량_8연애골도로_2임기도로_3)06여륵배수_금영골채소단지1지구" xfId="9630"/>
    <cellStyle name="_국수교수량_8연애골도로_2임기도로_개산들배수로설치공사" xfId="9631"/>
    <cellStyle name="_국수교수량_8연애골도로_2임기도로_금회-금영골2지구" xfId="9632"/>
    <cellStyle name="_국수교수량_8연애골도로_2임기도로_문수 만방~승문리" xfId="9633"/>
    <cellStyle name="_국수교수량_8연애골도로_2임기도로_문수 만방~승문리_금영골채소단지1지구" xfId="9634"/>
    <cellStyle name="_국수교수량_8연애골도로_2임기도로_생현농로" xfId="9635"/>
    <cellStyle name="_국수교수량_8연애골도로_2임기도로_생현농로_개산들배수로설치공사" xfId="9636"/>
    <cellStyle name="_국수교수량_8연애골도로_2임기도로_생현농로_금회-금영골2지구" xfId="9637"/>
    <cellStyle name="_국수교수량_8연애골도로_2임기도로_생현배수" xfId="9638"/>
    <cellStyle name="_국수교수량_8연애골도로_2임기도로_생현배수_개산들배수로설치공사" xfId="9639"/>
    <cellStyle name="_국수교수량_8연애골도로_2임기도로_생현배수_금회-금영골2지구" xfId="9640"/>
    <cellStyle name="_국수교수량_8연애골도로_2임기도로_생현배수5-4" xfId="9641"/>
    <cellStyle name="_국수교수량_8연애골도로_2임기도로_생현배수5-4_금영골채소단지1지구" xfId="9642"/>
    <cellStyle name="_국수교수량_8연애골도로_2임기도로_선수한정배수" xfId="9643"/>
    <cellStyle name="_국수교수량_8연애골도로_2임기도로_선수한정배수_개산들배수로설치공사" xfId="9644"/>
    <cellStyle name="_국수교수량_8연애골도로_2임기도로_선수한정배수_금회-금영골2지구" xfId="9645"/>
    <cellStyle name="_국수교수량_8연애골도로_2임기도로_안정용산2리" xfId="9646"/>
    <cellStyle name="_국수교수량_8연애골도로_2임기도로_안정용산2리_개산들배수로설치공사" xfId="9647"/>
    <cellStyle name="_국수교수량_8연애골도로_2임기도로_안정용산2리_금회-금영골2지구" xfId="9648"/>
    <cellStyle name="_국수교수량_8연애골도로_2임기도로_오현4리" xfId="73"/>
    <cellStyle name="_국수교수량_8연애골도로_2임기도로_오현4리 2" xfId="6434"/>
    <cellStyle name="_국수교수량_8연애골도로_2임기도로_오현4리_개산들배수로설치공사" xfId="9649"/>
    <cellStyle name="_국수교수량_8연애골도로_2임기도로_오현4리_금회-금영골2지구" xfId="9650"/>
    <cellStyle name="_국수교수량_8연애골도로_2임기도로_운문(돌틈이)" xfId="9651"/>
    <cellStyle name="_국수교수량_8연애골도로_2임기도로_운문(돌틈이)_개산들배수로설치공사" xfId="9652"/>
    <cellStyle name="_국수교수량_8연애골도로_2임기도로_운문(돌틈이)_금회-금영골2지구" xfId="9653"/>
    <cellStyle name="_국수교수량_8연애골도로_2임기도로_유전세천" xfId="9654"/>
    <cellStyle name="_국수교수량_8연애골도로_2임기도로_유전세천_개산들배수로설치공사" xfId="9655"/>
    <cellStyle name="_국수교수량_8연애골도로_2임기도로_유전세천_금회-금영골2지구" xfId="9656"/>
    <cellStyle name="_국수교수량_8연애골도로_2임기도로_조제리 금영골채소단지" xfId="9657"/>
    <cellStyle name="_국수교수량_8연애골도로_2임기도로_조제리 금영골채소단지_금영골채소단지1지구" xfId="9658"/>
    <cellStyle name="_국수교수량_8연애골도로_2임기도로_추가-생현12농로" xfId="9659"/>
    <cellStyle name="_국수교수량_8연애골도로_2임기도로_추가-생현12농로_개산들배수로설치공사" xfId="9660"/>
    <cellStyle name="_국수교수량_8연애골도로_2임기도로_추가-생현12농로_금회-금영골2지구" xfId="9661"/>
    <cellStyle name="_국수교수량_8연애골도로_2임기도로_토굴사" xfId="9662"/>
    <cellStyle name="_국수교수량_8연애골도로_2임기도로_토굴사_개산들배수로설치공사" xfId="9663"/>
    <cellStyle name="_국수교수량_8연애골도로_2임기도로_토굴사_금회-금영골2지구" xfId="9664"/>
    <cellStyle name="_국수교수량_8연애골도로_2임기도로_하촌3지구" xfId="9665"/>
    <cellStyle name="_국수교수량_8연애골도로_2임기도로_하촌3지구_개산들배수로설치공사" xfId="9666"/>
    <cellStyle name="_국수교수량_8연애골도로_2임기도로_하촌3지구_금회-금영골2지구" xfId="9667"/>
    <cellStyle name="_국수교수량_8연애골도로_2임기도로_한정포장" xfId="9668"/>
    <cellStyle name="_국수교수량_8연애골도로_2임기도로_한정포장_개산들배수로설치공사" xfId="9669"/>
    <cellStyle name="_국수교수량_8연애골도로_2임기도로_한정포장_금회-금영골2지구" xfId="9670"/>
    <cellStyle name="_국수교수량_8연애골도로_개산들배수로설치공사" xfId="9671"/>
    <cellStyle name="_국수교수량_8연애골도로_금회-금영골2지구" xfId="9672"/>
    <cellStyle name="_국수교수량_8연애골도로_두산3리1금회" xfId="74"/>
    <cellStyle name="_국수교수량_8연애골도로_두산3리1금회 2" xfId="6435"/>
    <cellStyle name="_국수교수량_8연애골도로_두산3리1금회_3)06여륵배수" xfId="9673"/>
    <cellStyle name="_국수교수량_8연애골도로_두산3리1금회_3)06여륵배수_금영골채소단지1지구" xfId="9674"/>
    <cellStyle name="_국수교수량_8연애골도로_두산3리1금회_개산들배수로설치공사" xfId="9675"/>
    <cellStyle name="_국수교수량_8연애골도로_두산3리1금회_금회-금영골2지구" xfId="9676"/>
    <cellStyle name="_국수교수량_8연애골도로_두산3리1금회_문수 만방~승문리" xfId="9677"/>
    <cellStyle name="_국수교수량_8연애골도로_두산3리1금회_문수 만방~승문리_금영골채소단지1지구" xfId="9678"/>
    <cellStyle name="_국수교수량_8연애골도로_두산3리1금회_생현농로" xfId="9679"/>
    <cellStyle name="_국수교수량_8연애골도로_두산3리1금회_생현농로_개산들배수로설치공사" xfId="9680"/>
    <cellStyle name="_국수교수량_8연애골도로_두산3리1금회_생현농로_금회-금영골2지구" xfId="9681"/>
    <cellStyle name="_국수교수량_8연애골도로_두산3리1금회_생현배수" xfId="9682"/>
    <cellStyle name="_국수교수량_8연애골도로_두산3리1금회_생현배수_개산들배수로설치공사" xfId="9683"/>
    <cellStyle name="_국수교수량_8연애골도로_두산3리1금회_생현배수_금회-금영골2지구" xfId="9684"/>
    <cellStyle name="_국수교수량_8연애골도로_두산3리1금회_생현배수5-4" xfId="9685"/>
    <cellStyle name="_국수교수량_8연애골도로_두산3리1금회_생현배수5-4_금영골채소단지1지구" xfId="9686"/>
    <cellStyle name="_국수교수량_8연애골도로_두산3리1금회_선수한정배수" xfId="9687"/>
    <cellStyle name="_국수교수량_8연애골도로_두산3리1금회_선수한정배수_개산들배수로설치공사" xfId="9688"/>
    <cellStyle name="_국수교수량_8연애골도로_두산3리1금회_선수한정배수_금회-금영골2지구" xfId="9689"/>
    <cellStyle name="_국수교수량_8연애골도로_두산3리1금회_안정용산2리" xfId="9690"/>
    <cellStyle name="_국수교수량_8연애골도로_두산3리1금회_안정용산2리_개산들배수로설치공사" xfId="9691"/>
    <cellStyle name="_국수교수량_8연애골도로_두산3리1금회_안정용산2리_금회-금영골2지구" xfId="9692"/>
    <cellStyle name="_국수교수량_8연애골도로_두산3리1금회_오현4리" xfId="75"/>
    <cellStyle name="_국수교수량_8연애골도로_두산3리1금회_오현4리 2" xfId="6436"/>
    <cellStyle name="_국수교수량_8연애골도로_두산3리1금회_오현4리_개산들배수로설치공사" xfId="9693"/>
    <cellStyle name="_국수교수량_8연애골도로_두산3리1금회_오현4리_금회-금영골2지구" xfId="9694"/>
    <cellStyle name="_국수교수량_8연애골도로_두산3리1금회_운문(돌틈이)" xfId="9695"/>
    <cellStyle name="_국수교수량_8연애골도로_두산3리1금회_운문(돌틈이)_개산들배수로설치공사" xfId="9696"/>
    <cellStyle name="_국수교수량_8연애골도로_두산3리1금회_운문(돌틈이)_금회-금영골2지구" xfId="9697"/>
    <cellStyle name="_국수교수량_8연애골도로_두산3리1금회_유전세천" xfId="9698"/>
    <cellStyle name="_국수교수량_8연애골도로_두산3리1금회_유전세천_개산들배수로설치공사" xfId="9699"/>
    <cellStyle name="_국수교수량_8연애골도로_두산3리1금회_유전세천_금회-금영골2지구" xfId="9700"/>
    <cellStyle name="_국수교수량_8연애골도로_두산3리1금회_조제리 금영골채소단지" xfId="9701"/>
    <cellStyle name="_국수교수량_8연애골도로_두산3리1금회_조제리 금영골채소단지_금영골채소단지1지구" xfId="9702"/>
    <cellStyle name="_국수교수량_8연애골도로_두산3리1금회_추가-생현12농로" xfId="9703"/>
    <cellStyle name="_국수교수량_8연애골도로_두산3리1금회_추가-생현12농로_개산들배수로설치공사" xfId="9704"/>
    <cellStyle name="_국수교수량_8연애골도로_두산3리1금회_추가-생현12농로_금회-금영골2지구" xfId="9705"/>
    <cellStyle name="_국수교수량_8연애골도로_두산3리1금회_토굴사" xfId="9706"/>
    <cellStyle name="_국수교수량_8연애골도로_두산3리1금회_토굴사_개산들배수로설치공사" xfId="9707"/>
    <cellStyle name="_국수교수량_8연애골도로_두산3리1금회_토굴사_금회-금영골2지구" xfId="9708"/>
    <cellStyle name="_국수교수량_8연애골도로_두산3리1금회_하촌3지구" xfId="9709"/>
    <cellStyle name="_국수교수량_8연애골도로_두산3리1금회_하촌3지구_개산들배수로설치공사" xfId="9710"/>
    <cellStyle name="_국수교수량_8연애골도로_두산3리1금회_하촌3지구_금회-금영골2지구" xfId="9711"/>
    <cellStyle name="_국수교수량_8연애골도로_두산3리1금회_한정포장" xfId="9712"/>
    <cellStyle name="_국수교수량_8연애골도로_두산3리1금회_한정포장_개산들배수로설치공사" xfId="9713"/>
    <cellStyle name="_국수교수량_8연애골도로_두산3리1금회_한정포장_금회-금영골2지구" xfId="9714"/>
    <cellStyle name="_국수교수량_8연애골도로_두산3리2지구-전체" xfId="76"/>
    <cellStyle name="_국수교수량_8연애골도로_두산3리2지구-전체 2" xfId="6437"/>
    <cellStyle name="_국수교수량_8연애골도로_두산3리2지구-전체_개산들배수로설치공사" xfId="9715"/>
    <cellStyle name="_국수교수량_8연애골도로_두산3리2지구-전체_금회-금영골2지구" xfId="9716"/>
    <cellStyle name="_국수교수량_8연애골도로_두산3리2지구-전체_하촌3지구" xfId="9717"/>
    <cellStyle name="_국수교수량_8연애골도로_두산3리2지구-전체_하촌3지구_개산들배수로설치공사" xfId="9718"/>
    <cellStyle name="_국수교수량_8연애골도로_두산3리2지구-전체_하촌3지구_금회-금영골2지구" xfId="9719"/>
    <cellStyle name="_국수교수량_8연애골도로_부지수량(2004)연습" xfId="9720"/>
    <cellStyle name="_국수교수량_8연애골도로_상망동(믹)부지수량(2004)" xfId="9721"/>
    <cellStyle name="_국수교수량_8연애골도로_안정일원토공" xfId="9722"/>
    <cellStyle name="_국수교수량_8연애골도로_영주농협 파머스마켓 수량" xfId="9723"/>
    <cellStyle name="_국수교수량_8연애골도로_오현4리" xfId="77"/>
    <cellStyle name="_국수교수량_8연애골도로_오현4리 2" xfId="6438"/>
    <cellStyle name="_국수교수량_8연애골도로_오현4리_3)06여륵배수" xfId="9724"/>
    <cellStyle name="_국수교수량_8연애골도로_오현4리_3)06여륵배수_금영골채소단지1지구" xfId="9725"/>
    <cellStyle name="_국수교수량_8연애골도로_오현4리_개산들배수로설치공사" xfId="9726"/>
    <cellStyle name="_국수교수량_8연애골도로_오현4리_금회-금영골2지구" xfId="9727"/>
    <cellStyle name="_국수교수량_8연애골도로_오현4리_문수 만방~승문리" xfId="9728"/>
    <cellStyle name="_국수교수량_8연애골도로_오현4리_문수 만방~승문리_금영골채소단지1지구" xfId="9729"/>
    <cellStyle name="_국수교수량_8연애골도로_오현4리_생현농로" xfId="9730"/>
    <cellStyle name="_국수교수량_8연애골도로_오현4리_생현농로_개산들배수로설치공사" xfId="9731"/>
    <cellStyle name="_국수교수량_8연애골도로_오현4리_생현농로_금회-금영골2지구" xfId="9732"/>
    <cellStyle name="_국수교수량_8연애골도로_오현4리_생현배수" xfId="9733"/>
    <cellStyle name="_국수교수량_8연애골도로_오현4리_생현배수_개산들배수로설치공사" xfId="9734"/>
    <cellStyle name="_국수교수량_8연애골도로_오현4리_생현배수_금회-금영골2지구" xfId="9735"/>
    <cellStyle name="_국수교수량_8연애골도로_오현4리_생현배수5-4" xfId="9736"/>
    <cellStyle name="_국수교수량_8연애골도로_오현4리_생현배수5-4_금영골채소단지1지구" xfId="9737"/>
    <cellStyle name="_국수교수량_8연애골도로_오현4리_선수한정배수" xfId="9738"/>
    <cellStyle name="_국수교수량_8연애골도로_오현4리_선수한정배수_개산들배수로설치공사" xfId="9739"/>
    <cellStyle name="_국수교수량_8연애골도로_오현4리_선수한정배수_금회-금영골2지구" xfId="9740"/>
    <cellStyle name="_국수교수량_8연애골도로_오현4리_안정용산2리" xfId="9741"/>
    <cellStyle name="_국수교수량_8연애골도로_오현4리_안정용산2리_개산들배수로설치공사" xfId="9742"/>
    <cellStyle name="_국수교수량_8연애골도로_오현4리_안정용산2리_금회-금영골2지구" xfId="9743"/>
    <cellStyle name="_국수교수량_8연애골도로_오현4리_오현4리" xfId="78"/>
    <cellStyle name="_국수교수량_8연애골도로_오현4리_오현4리 2" xfId="6439"/>
    <cellStyle name="_국수교수량_8연애골도로_오현4리_오현4리_개산들배수로설치공사" xfId="9744"/>
    <cellStyle name="_국수교수량_8연애골도로_오현4리_오현4리_금회-금영골2지구" xfId="9745"/>
    <cellStyle name="_국수교수량_8연애골도로_오현4리_운문(돌틈이)" xfId="9746"/>
    <cellStyle name="_국수교수량_8연애골도로_오현4리_운문(돌틈이)_개산들배수로설치공사" xfId="9747"/>
    <cellStyle name="_국수교수량_8연애골도로_오현4리_운문(돌틈이)_금회-금영골2지구" xfId="9748"/>
    <cellStyle name="_국수교수량_8연애골도로_오현4리_유전세천" xfId="9749"/>
    <cellStyle name="_국수교수량_8연애골도로_오현4리_유전세천_개산들배수로설치공사" xfId="9750"/>
    <cellStyle name="_국수교수량_8연애골도로_오현4리_유전세천_금회-금영골2지구" xfId="9751"/>
    <cellStyle name="_국수교수량_8연애골도로_오현4리_조제리 금영골채소단지" xfId="9752"/>
    <cellStyle name="_국수교수량_8연애골도로_오현4리_조제리 금영골채소단지_금영골채소단지1지구" xfId="9753"/>
    <cellStyle name="_국수교수량_8연애골도로_오현4리_추가-생현12농로" xfId="9754"/>
    <cellStyle name="_국수교수량_8연애골도로_오현4리_추가-생현12농로_개산들배수로설치공사" xfId="9755"/>
    <cellStyle name="_국수교수량_8연애골도로_오현4리_추가-생현12농로_금회-금영골2지구" xfId="9756"/>
    <cellStyle name="_국수교수량_8연애골도로_오현4리_토굴사" xfId="9757"/>
    <cellStyle name="_국수교수량_8연애골도로_오현4리_토굴사_개산들배수로설치공사" xfId="9758"/>
    <cellStyle name="_국수교수량_8연애골도로_오현4리_토굴사_금회-금영골2지구" xfId="9759"/>
    <cellStyle name="_국수교수량_8연애골도로_오현4리_하촌3지구" xfId="9760"/>
    <cellStyle name="_국수교수량_8연애골도로_오현4리_하촌3지구_개산들배수로설치공사" xfId="9761"/>
    <cellStyle name="_국수교수량_8연애골도로_오현4리_하촌3지구_금회-금영골2지구" xfId="9762"/>
    <cellStyle name="_국수교수량_8연애골도로_오현4리_한정포장" xfId="9763"/>
    <cellStyle name="_국수교수량_8연애골도로_오현4리_한정포장_개산들배수로설치공사" xfId="9764"/>
    <cellStyle name="_국수교수량_8연애골도로_오현4리_한정포장_금회-금영골2지구" xfId="9765"/>
    <cellStyle name="_국수교수량_8연애골도로_오현4리11" xfId="79"/>
    <cellStyle name="_국수교수량_8연애골도로_오현4리11 2" xfId="6440"/>
    <cellStyle name="_국수교수량_8연애골도로_오현4리11_3)06여륵배수" xfId="9766"/>
    <cellStyle name="_국수교수량_8연애골도로_오현4리11_3)06여륵배수_금영골채소단지1지구" xfId="9767"/>
    <cellStyle name="_국수교수량_8연애골도로_오현4리11_개산들배수로설치공사" xfId="9768"/>
    <cellStyle name="_국수교수량_8연애골도로_오현4리11_금회-금영골2지구" xfId="9769"/>
    <cellStyle name="_국수교수량_8연애골도로_오현4리11_문수 만방~승문리" xfId="9770"/>
    <cellStyle name="_국수교수량_8연애골도로_오현4리11_문수 만방~승문리_금영골채소단지1지구" xfId="9771"/>
    <cellStyle name="_국수교수량_8연애골도로_오현4리11_생현농로" xfId="9772"/>
    <cellStyle name="_국수교수량_8연애골도로_오현4리11_생현농로_개산들배수로설치공사" xfId="9773"/>
    <cellStyle name="_국수교수량_8연애골도로_오현4리11_생현농로_금회-금영골2지구" xfId="9774"/>
    <cellStyle name="_국수교수량_8연애골도로_오현4리11_생현배수" xfId="9775"/>
    <cellStyle name="_국수교수량_8연애골도로_오현4리11_생현배수_개산들배수로설치공사" xfId="9776"/>
    <cellStyle name="_국수교수량_8연애골도로_오현4리11_생현배수_금회-금영골2지구" xfId="9777"/>
    <cellStyle name="_국수교수량_8연애골도로_오현4리11_생현배수5-4" xfId="9778"/>
    <cellStyle name="_국수교수량_8연애골도로_오현4리11_생현배수5-4_금영골채소단지1지구" xfId="9779"/>
    <cellStyle name="_국수교수량_8연애골도로_오현4리11_선수한정배수" xfId="9780"/>
    <cellStyle name="_국수교수량_8연애골도로_오현4리11_선수한정배수_개산들배수로설치공사" xfId="9781"/>
    <cellStyle name="_국수교수량_8연애골도로_오현4리11_선수한정배수_금회-금영골2지구" xfId="9782"/>
    <cellStyle name="_국수교수량_8연애골도로_오현4리11_안정용산2리" xfId="9783"/>
    <cellStyle name="_국수교수량_8연애골도로_오현4리11_안정용산2리_개산들배수로설치공사" xfId="9784"/>
    <cellStyle name="_국수교수량_8연애골도로_오현4리11_안정용산2리_금회-금영골2지구" xfId="9785"/>
    <cellStyle name="_국수교수량_8연애골도로_오현4리11_오현4리" xfId="80"/>
    <cellStyle name="_국수교수량_8연애골도로_오현4리11_오현4리 2" xfId="6441"/>
    <cellStyle name="_국수교수량_8연애골도로_오현4리11_오현4리_개산들배수로설치공사" xfId="9786"/>
    <cellStyle name="_국수교수량_8연애골도로_오현4리11_오현4리_금회-금영골2지구" xfId="9787"/>
    <cellStyle name="_국수교수량_8연애골도로_오현4리11_운문(돌틈이)" xfId="9788"/>
    <cellStyle name="_국수교수량_8연애골도로_오현4리11_운문(돌틈이)_개산들배수로설치공사" xfId="9789"/>
    <cellStyle name="_국수교수량_8연애골도로_오현4리11_운문(돌틈이)_금회-금영골2지구" xfId="9790"/>
    <cellStyle name="_국수교수량_8연애골도로_오현4리11_유전세천" xfId="9791"/>
    <cellStyle name="_국수교수량_8연애골도로_오현4리11_유전세천_개산들배수로설치공사" xfId="9792"/>
    <cellStyle name="_국수교수량_8연애골도로_오현4리11_유전세천_금회-금영골2지구" xfId="9793"/>
    <cellStyle name="_국수교수량_8연애골도로_오현4리11_조제리 금영골채소단지" xfId="9794"/>
    <cellStyle name="_국수교수량_8연애골도로_오현4리11_조제리 금영골채소단지_금영골채소단지1지구" xfId="9795"/>
    <cellStyle name="_국수교수량_8연애골도로_오현4리11_추가-생현12농로" xfId="9796"/>
    <cellStyle name="_국수교수량_8연애골도로_오현4리11_추가-생현12농로_개산들배수로설치공사" xfId="9797"/>
    <cellStyle name="_국수교수량_8연애골도로_오현4리11_추가-생현12농로_금회-금영골2지구" xfId="9798"/>
    <cellStyle name="_국수교수량_8연애골도로_오현4리11_토굴사" xfId="9799"/>
    <cellStyle name="_국수교수량_8연애골도로_오현4리11_토굴사_개산들배수로설치공사" xfId="9800"/>
    <cellStyle name="_국수교수량_8연애골도로_오현4리11_토굴사_금회-금영골2지구" xfId="9801"/>
    <cellStyle name="_국수교수량_8연애골도로_오현4리11_하촌3지구" xfId="9802"/>
    <cellStyle name="_국수교수량_8연애골도로_오현4리11_하촌3지구_개산들배수로설치공사" xfId="9803"/>
    <cellStyle name="_국수교수량_8연애골도로_오현4리11_하촌3지구_금회-금영골2지구" xfId="9804"/>
    <cellStyle name="_국수교수량_8연애골도로_오현4리11_한정포장" xfId="9805"/>
    <cellStyle name="_국수교수량_8연애골도로_오현4리11_한정포장_개산들배수로설치공사" xfId="9806"/>
    <cellStyle name="_국수교수량_8연애골도로_오현4리11_한정포장_금회-금영골2지구" xfId="9807"/>
    <cellStyle name="_국수교수량_8연애골도로_토공" xfId="9808"/>
    <cellStyle name="_국수교수량_8연애골도로_하촌3지구" xfId="9809"/>
    <cellStyle name="_국수교수량_8연애골도로_하촌3지구_개산들배수로설치공사" xfId="9810"/>
    <cellStyle name="_국수교수량_8연애골도로_하촌3지구_금회-금영골2지구" xfId="9811"/>
    <cellStyle name="_국수교수량_개산들배수로설치공사" xfId="9812"/>
    <cellStyle name="_국수교수량_금회-금영골2지구" xfId="9813"/>
    <cellStyle name="_국수교수량_두산3리1금회" xfId="81"/>
    <cellStyle name="_국수교수량_두산3리1금회 2" xfId="6442"/>
    <cellStyle name="_국수교수량_두산3리1금회_3)06여륵배수" xfId="9814"/>
    <cellStyle name="_국수교수량_두산3리1금회_3)06여륵배수_금영골채소단지1지구" xfId="9815"/>
    <cellStyle name="_국수교수량_두산3리1금회_개산들배수로설치공사" xfId="9816"/>
    <cellStyle name="_국수교수량_두산3리1금회_금회-금영골2지구" xfId="9817"/>
    <cellStyle name="_국수교수량_두산3리1금회_문수 만방~승문리" xfId="9818"/>
    <cellStyle name="_국수교수량_두산3리1금회_문수 만방~승문리_금영골채소단지1지구" xfId="9819"/>
    <cellStyle name="_국수교수량_두산3리1금회_생현농로" xfId="9820"/>
    <cellStyle name="_국수교수량_두산3리1금회_생현농로_개산들배수로설치공사" xfId="9821"/>
    <cellStyle name="_국수교수량_두산3리1금회_생현농로_금회-금영골2지구" xfId="9822"/>
    <cellStyle name="_국수교수량_두산3리1금회_생현배수" xfId="9823"/>
    <cellStyle name="_국수교수량_두산3리1금회_생현배수_개산들배수로설치공사" xfId="9824"/>
    <cellStyle name="_국수교수량_두산3리1금회_생현배수_금회-금영골2지구" xfId="9825"/>
    <cellStyle name="_국수교수량_두산3리1금회_생현배수5-4" xfId="9826"/>
    <cellStyle name="_국수교수량_두산3리1금회_생현배수5-4_금영골채소단지1지구" xfId="9827"/>
    <cellStyle name="_국수교수량_두산3리1금회_선수한정배수" xfId="9828"/>
    <cellStyle name="_국수교수량_두산3리1금회_선수한정배수_개산들배수로설치공사" xfId="9829"/>
    <cellStyle name="_국수교수량_두산3리1금회_선수한정배수_금회-금영골2지구" xfId="9830"/>
    <cellStyle name="_국수교수량_두산3리1금회_안정용산2리" xfId="9831"/>
    <cellStyle name="_국수교수량_두산3리1금회_안정용산2리_개산들배수로설치공사" xfId="9832"/>
    <cellStyle name="_국수교수량_두산3리1금회_안정용산2리_금회-금영골2지구" xfId="9833"/>
    <cellStyle name="_국수교수량_두산3리1금회_오현4리" xfId="82"/>
    <cellStyle name="_국수교수량_두산3리1금회_오현4리 2" xfId="6443"/>
    <cellStyle name="_국수교수량_두산3리1금회_오현4리_개산들배수로설치공사" xfId="9834"/>
    <cellStyle name="_국수교수량_두산3리1금회_오현4리_금회-금영골2지구" xfId="9835"/>
    <cellStyle name="_국수교수량_두산3리1금회_운문(돌틈이)" xfId="9836"/>
    <cellStyle name="_국수교수량_두산3리1금회_운문(돌틈이)_개산들배수로설치공사" xfId="9837"/>
    <cellStyle name="_국수교수량_두산3리1금회_운문(돌틈이)_금회-금영골2지구" xfId="9838"/>
    <cellStyle name="_국수교수량_두산3리1금회_유전세천" xfId="9839"/>
    <cellStyle name="_국수교수량_두산3리1금회_유전세천_개산들배수로설치공사" xfId="9840"/>
    <cellStyle name="_국수교수량_두산3리1금회_유전세천_금회-금영골2지구" xfId="9841"/>
    <cellStyle name="_국수교수량_두산3리1금회_조제리 금영골채소단지" xfId="9842"/>
    <cellStyle name="_국수교수량_두산3리1금회_조제리 금영골채소단지_금영골채소단지1지구" xfId="9843"/>
    <cellStyle name="_국수교수량_두산3리1금회_추가-생현12농로" xfId="9844"/>
    <cellStyle name="_국수교수량_두산3리1금회_추가-생현12농로_개산들배수로설치공사" xfId="9845"/>
    <cellStyle name="_국수교수량_두산3리1금회_추가-생현12농로_금회-금영골2지구" xfId="9846"/>
    <cellStyle name="_국수교수량_두산3리1금회_토굴사" xfId="9847"/>
    <cellStyle name="_국수교수량_두산3리1금회_토굴사_개산들배수로설치공사" xfId="9848"/>
    <cellStyle name="_국수교수량_두산3리1금회_토굴사_금회-금영골2지구" xfId="9849"/>
    <cellStyle name="_국수교수량_두산3리1금회_하촌3지구" xfId="9850"/>
    <cellStyle name="_국수교수량_두산3리1금회_하촌3지구_개산들배수로설치공사" xfId="9851"/>
    <cellStyle name="_국수교수량_두산3리1금회_하촌3지구_금회-금영골2지구" xfId="9852"/>
    <cellStyle name="_국수교수량_두산3리1금회_한정포장" xfId="9853"/>
    <cellStyle name="_국수교수량_두산3리1금회_한정포장_개산들배수로설치공사" xfId="9854"/>
    <cellStyle name="_국수교수량_두산3리1금회_한정포장_금회-금영골2지구" xfId="9855"/>
    <cellStyle name="_국수교수량_두산3리2지구-전체" xfId="83"/>
    <cellStyle name="_국수교수량_두산3리2지구-전체 2" xfId="6444"/>
    <cellStyle name="_국수교수량_두산3리2지구-전체_개산들배수로설치공사" xfId="9856"/>
    <cellStyle name="_국수교수량_두산3리2지구-전체_금회-금영골2지구" xfId="9857"/>
    <cellStyle name="_국수교수량_두산3리2지구-전체_하촌3지구" xfId="9858"/>
    <cellStyle name="_국수교수량_두산3리2지구-전체_하촌3지구_개산들배수로설치공사" xfId="9859"/>
    <cellStyle name="_국수교수량_두산3리2지구-전체_하촌3지구_금회-금영골2지구" xfId="9860"/>
    <cellStyle name="_국수교수량_변전소연결부" xfId="3357"/>
    <cellStyle name="_국수교수량_변전소연결부_환토(최종)" xfId="3358"/>
    <cellStyle name="_국수교수량_부지수량(2004)연습" xfId="9861"/>
    <cellStyle name="_국수교수량_상망동(믹)부지수량(2004)" xfId="9862"/>
    <cellStyle name="_국수교수량_수정라멘수량집계" xfId="84"/>
    <cellStyle name="_국수교수량_수정라멘수량집계 2" xfId="6445"/>
    <cellStyle name="_국수교수량_수정라멘수량집계_2금계임실" xfId="9863"/>
    <cellStyle name="_국수교수량_수정라멘수량집계_2금계임실_금회-금영골2지구" xfId="9864"/>
    <cellStyle name="_국수교수량_수정라멘수량집계_3)06여륵배수" xfId="9865"/>
    <cellStyle name="_국수교수량_수정라멘수량집계_3)06여륵배수_금영골채소단지1지구" xfId="9866"/>
    <cellStyle name="_국수교수량_수정라멘수량집계_개산들배수로설치공사" xfId="9867"/>
    <cellStyle name="_국수교수량_수정라멘수량집계_금회-금영골2지구" xfId="9868"/>
    <cellStyle name="_국수교수량_수정라멘수량집계_두산3리2지구-전체" xfId="9869"/>
    <cellStyle name="_국수교수량_수정라멘수량집계_두산3리2지구-전체_개산들배수로설치공사" xfId="9870"/>
    <cellStyle name="_국수교수량_수정라멘수량집계_두산3리2지구-전체_금회-금영골2지구" xfId="9871"/>
    <cellStyle name="_국수교수량_수정라멘수량집계_문수 만방~승문리" xfId="9872"/>
    <cellStyle name="_국수교수량_수정라멘수량집계_문수 만방~승문리_금영골채소단지1지구" xfId="9873"/>
    <cellStyle name="_국수교수량_수정라멘수량집계_생현농로" xfId="9874"/>
    <cellStyle name="_국수교수량_수정라멘수량집계_생현농로_개산들배수로설치공사" xfId="9875"/>
    <cellStyle name="_국수교수량_수정라멘수량집계_생현농로_금회-금영골2지구" xfId="9876"/>
    <cellStyle name="_국수교수량_수정라멘수량집계_생현배수" xfId="9877"/>
    <cellStyle name="_국수교수량_수정라멘수량집계_생현배수_개산들배수로설치공사" xfId="9878"/>
    <cellStyle name="_국수교수량_수정라멘수량집계_생현배수_금회-금영골2지구" xfId="9879"/>
    <cellStyle name="_국수교수량_수정라멘수량집계_생현배수5-4" xfId="9880"/>
    <cellStyle name="_국수교수량_수정라멘수량집계_생현배수5-4_금영골채소단지1지구" xfId="9881"/>
    <cellStyle name="_국수교수량_수정라멘수량집계_선수한정배수" xfId="9882"/>
    <cellStyle name="_국수교수량_수정라멘수량집계_선수한정배수_개산들배수로설치공사" xfId="9883"/>
    <cellStyle name="_국수교수량_수정라멘수량집계_선수한정배수_금회-금영골2지구" xfId="9884"/>
    <cellStyle name="_국수교수량_수정라멘수량집계_소룡농로완결" xfId="9885"/>
    <cellStyle name="_국수교수량_수정라멘수량집계_소룡농로완결_금영골채소단지1지구" xfId="9886"/>
    <cellStyle name="_국수교수량_수정라멘수량집계_안정용산2리" xfId="9887"/>
    <cellStyle name="_국수교수량_수정라멘수량집계_안정용산2리_개산들배수로설치공사" xfId="9888"/>
    <cellStyle name="_국수교수량_수정라멘수량집계_안정용산2리_금회-금영골2지구" xfId="9889"/>
    <cellStyle name="_국수교수량_수정라멘수량집계_오현4리" xfId="85"/>
    <cellStyle name="_국수교수량_수정라멘수량집계_오현4리 2" xfId="6446"/>
    <cellStyle name="_국수교수량_수정라멘수량집계_오현4리_개산들배수로설치공사" xfId="9890"/>
    <cellStyle name="_국수교수량_수정라멘수량집계_오현4리_금회-금영골2지구" xfId="9891"/>
    <cellStyle name="_국수교수량_수정라멘수량집계_용상1리6000" xfId="9892"/>
    <cellStyle name="_국수교수량_수정라멘수량집계_용상1리6000_금영골채소단지1지구" xfId="9893"/>
    <cellStyle name="_국수교수량_수정라멘수량집계_운문(돌틈이)" xfId="9894"/>
    <cellStyle name="_국수교수량_수정라멘수량집계_운문(돌틈이)_개산들배수로설치공사" xfId="9895"/>
    <cellStyle name="_국수교수량_수정라멘수량집계_운문(돌틈이)_금회-금영골2지구" xfId="9896"/>
    <cellStyle name="_국수교수량_수정라멘수량집계_유전세천" xfId="9897"/>
    <cellStyle name="_국수교수량_수정라멘수량집계_유전세천_개산들배수로설치공사" xfId="9898"/>
    <cellStyle name="_국수교수량_수정라멘수량집계_유전세천_금회-금영골2지구" xfId="9899"/>
    <cellStyle name="_국수교수량_수정라멘수량집계_조제리 금영골채소단지" xfId="9900"/>
    <cellStyle name="_국수교수량_수정라멘수량집계_조제리 금영골채소단지_금영골채소단지1지구" xfId="9901"/>
    <cellStyle name="_국수교수량_수정라멘수량집계_지동1리(일우실)" xfId="9902"/>
    <cellStyle name="_국수교수량_수정라멘수량집계_지동1리(일우실)_금회-금영골2지구" xfId="9903"/>
    <cellStyle name="_국수교수량_수정라멘수량집계_추가-생현12농로" xfId="9904"/>
    <cellStyle name="_국수교수량_수정라멘수량집계_추가-생현12농로_개산들배수로설치공사" xfId="9905"/>
    <cellStyle name="_국수교수량_수정라멘수량집계_추가-생현12농로_금회-금영골2지구" xfId="9906"/>
    <cellStyle name="_국수교수량_수정라멘수량집계_토굴사" xfId="9907"/>
    <cellStyle name="_국수교수량_수정라멘수량집계_토굴사_개산들배수로설치공사" xfId="9908"/>
    <cellStyle name="_국수교수량_수정라멘수량집계_토굴사_금회-금영골2지구" xfId="9909"/>
    <cellStyle name="_국수교수량_수정라멘수량집계_하촌3지구" xfId="9910"/>
    <cellStyle name="_국수교수량_수정라멘수량집계_하촌3지구_개산들배수로설치공사" xfId="9911"/>
    <cellStyle name="_국수교수량_수정라멘수량집계_하촌3지구_금회-금영골2지구" xfId="9912"/>
    <cellStyle name="_국수교수량_수정라멘수량집계_한정포장" xfId="9913"/>
    <cellStyle name="_국수교수량_수정라멘수량집계_한정포장_개산들배수로설치공사" xfId="9914"/>
    <cellStyle name="_국수교수량_수정라멘수량집계_한정포장_금회-금영골2지구" xfId="9915"/>
    <cellStyle name="_국수교수량_안정일원토공" xfId="9916"/>
    <cellStyle name="_국수교수량_영주농협 파머스마켓 수량" xfId="9917"/>
    <cellStyle name="_국수교수량_오현4리" xfId="86"/>
    <cellStyle name="_국수교수량_오현4리 2" xfId="6447"/>
    <cellStyle name="_국수교수량_오현4리_3)06여륵배수" xfId="9918"/>
    <cellStyle name="_국수교수량_오현4리_3)06여륵배수_금영골채소단지1지구" xfId="9919"/>
    <cellStyle name="_국수교수량_오현4리_개산들배수로설치공사" xfId="9920"/>
    <cellStyle name="_국수교수량_오현4리_금회-금영골2지구" xfId="9921"/>
    <cellStyle name="_국수교수량_오현4리_문수 만방~승문리" xfId="9922"/>
    <cellStyle name="_국수교수량_오현4리_문수 만방~승문리_금영골채소단지1지구" xfId="9923"/>
    <cellStyle name="_국수교수량_오현4리_생현농로" xfId="9924"/>
    <cellStyle name="_국수교수량_오현4리_생현농로_개산들배수로설치공사" xfId="9925"/>
    <cellStyle name="_국수교수량_오현4리_생현농로_금회-금영골2지구" xfId="9926"/>
    <cellStyle name="_국수교수량_오현4리_생현배수" xfId="9927"/>
    <cellStyle name="_국수교수량_오현4리_생현배수_개산들배수로설치공사" xfId="9928"/>
    <cellStyle name="_국수교수량_오현4리_생현배수_금회-금영골2지구" xfId="9929"/>
    <cellStyle name="_국수교수량_오현4리_생현배수5-4" xfId="9930"/>
    <cellStyle name="_국수교수량_오현4리_생현배수5-4_금영골채소단지1지구" xfId="9931"/>
    <cellStyle name="_국수교수량_오현4리_선수한정배수" xfId="9932"/>
    <cellStyle name="_국수교수량_오현4리_선수한정배수_개산들배수로설치공사" xfId="9933"/>
    <cellStyle name="_국수교수량_오현4리_선수한정배수_금회-금영골2지구" xfId="9934"/>
    <cellStyle name="_국수교수량_오현4리_안정용산2리" xfId="9935"/>
    <cellStyle name="_국수교수량_오현4리_안정용산2리_개산들배수로설치공사" xfId="9936"/>
    <cellStyle name="_국수교수량_오현4리_안정용산2리_금회-금영골2지구" xfId="9937"/>
    <cellStyle name="_국수교수량_오현4리_오현4리" xfId="87"/>
    <cellStyle name="_국수교수량_오현4리_오현4리 2" xfId="6448"/>
    <cellStyle name="_국수교수량_오현4리_오현4리_개산들배수로설치공사" xfId="9938"/>
    <cellStyle name="_국수교수량_오현4리_오현4리_금회-금영골2지구" xfId="9939"/>
    <cellStyle name="_국수교수량_오현4리_운문(돌틈이)" xfId="9940"/>
    <cellStyle name="_국수교수량_오현4리_운문(돌틈이)_개산들배수로설치공사" xfId="9941"/>
    <cellStyle name="_국수교수량_오현4리_운문(돌틈이)_금회-금영골2지구" xfId="9942"/>
    <cellStyle name="_국수교수량_오현4리_유전세천" xfId="9943"/>
    <cellStyle name="_국수교수량_오현4리_유전세천_개산들배수로설치공사" xfId="9944"/>
    <cellStyle name="_국수교수량_오현4리_유전세천_금회-금영골2지구" xfId="9945"/>
    <cellStyle name="_국수교수량_오현4리_조제리 금영골채소단지" xfId="9946"/>
    <cellStyle name="_국수교수량_오현4리_조제리 금영골채소단지_금영골채소단지1지구" xfId="9947"/>
    <cellStyle name="_국수교수량_오현4리_추가-생현12농로" xfId="9948"/>
    <cellStyle name="_국수교수량_오현4리_추가-생현12농로_개산들배수로설치공사" xfId="9949"/>
    <cellStyle name="_국수교수량_오현4리_추가-생현12농로_금회-금영골2지구" xfId="9950"/>
    <cellStyle name="_국수교수량_오현4리_토굴사" xfId="9951"/>
    <cellStyle name="_국수교수량_오현4리_토굴사_개산들배수로설치공사" xfId="9952"/>
    <cellStyle name="_국수교수량_오현4리_토굴사_금회-금영골2지구" xfId="9953"/>
    <cellStyle name="_국수교수량_오현4리_하촌3지구" xfId="9954"/>
    <cellStyle name="_국수교수량_오현4리_하촌3지구_개산들배수로설치공사" xfId="9955"/>
    <cellStyle name="_국수교수량_오현4리_하촌3지구_금회-금영골2지구" xfId="9956"/>
    <cellStyle name="_국수교수량_오현4리_한정포장" xfId="9957"/>
    <cellStyle name="_국수교수량_오현4리_한정포장_개산들배수로설치공사" xfId="9958"/>
    <cellStyle name="_국수교수량_오현4리_한정포장_금회-금영골2지구" xfId="9959"/>
    <cellStyle name="_국수교수량_오현4리11" xfId="88"/>
    <cellStyle name="_국수교수량_오현4리11 2" xfId="6449"/>
    <cellStyle name="_국수교수량_오현4리11_3)06여륵배수" xfId="9960"/>
    <cellStyle name="_국수교수량_오현4리11_3)06여륵배수_금영골채소단지1지구" xfId="9961"/>
    <cellStyle name="_국수교수량_오현4리11_개산들배수로설치공사" xfId="9962"/>
    <cellStyle name="_국수교수량_오현4리11_금회-금영골2지구" xfId="9963"/>
    <cellStyle name="_국수교수량_오현4리11_문수 만방~승문리" xfId="9964"/>
    <cellStyle name="_국수교수량_오현4리11_문수 만방~승문리_금영골채소단지1지구" xfId="9965"/>
    <cellStyle name="_국수교수량_오현4리11_생현농로" xfId="9966"/>
    <cellStyle name="_국수교수량_오현4리11_생현농로_개산들배수로설치공사" xfId="9967"/>
    <cellStyle name="_국수교수량_오현4리11_생현농로_금회-금영골2지구" xfId="9968"/>
    <cellStyle name="_국수교수량_오현4리11_생현배수" xfId="9969"/>
    <cellStyle name="_국수교수량_오현4리11_생현배수_개산들배수로설치공사" xfId="9970"/>
    <cellStyle name="_국수교수량_오현4리11_생현배수_금회-금영골2지구" xfId="9971"/>
    <cellStyle name="_국수교수량_오현4리11_생현배수5-4" xfId="9972"/>
    <cellStyle name="_국수교수량_오현4리11_생현배수5-4_금영골채소단지1지구" xfId="9973"/>
    <cellStyle name="_국수교수량_오현4리11_선수한정배수" xfId="9974"/>
    <cellStyle name="_국수교수량_오현4리11_선수한정배수_개산들배수로설치공사" xfId="9975"/>
    <cellStyle name="_국수교수량_오현4리11_선수한정배수_금회-금영골2지구" xfId="9976"/>
    <cellStyle name="_국수교수량_오현4리11_안정용산2리" xfId="9977"/>
    <cellStyle name="_국수교수량_오현4리11_안정용산2리_개산들배수로설치공사" xfId="9978"/>
    <cellStyle name="_국수교수량_오현4리11_안정용산2리_금회-금영골2지구" xfId="9979"/>
    <cellStyle name="_국수교수량_오현4리11_오현4리" xfId="89"/>
    <cellStyle name="_국수교수량_오현4리11_오현4리 2" xfId="6450"/>
    <cellStyle name="_국수교수량_오현4리11_오현4리_개산들배수로설치공사" xfId="9980"/>
    <cellStyle name="_국수교수량_오현4리11_오현4리_금회-금영골2지구" xfId="9981"/>
    <cellStyle name="_국수교수량_오현4리11_운문(돌틈이)" xfId="9982"/>
    <cellStyle name="_국수교수량_오현4리11_운문(돌틈이)_개산들배수로설치공사" xfId="9983"/>
    <cellStyle name="_국수교수량_오현4리11_운문(돌틈이)_금회-금영골2지구" xfId="9984"/>
    <cellStyle name="_국수교수량_오현4리11_유전세천" xfId="9985"/>
    <cellStyle name="_국수교수량_오현4리11_유전세천_개산들배수로설치공사" xfId="9986"/>
    <cellStyle name="_국수교수량_오현4리11_유전세천_금회-금영골2지구" xfId="9987"/>
    <cellStyle name="_국수교수량_오현4리11_조제리 금영골채소단지" xfId="9988"/>
    <cellStyle name="_국수교수량_오현4리11_조제리 금영골채소단지_금영골채소단지1지구" xfId="9989"/>
    <cellStyle name="_국수교수량_오현4리11_추가-생현12농로" xfId="9990"/>
    <cellStyle name="_국수교수량_오현4리11_추가-생현12농로_개산들배수로설치공사" xfId="9991"/>
    <cellStyle name="_국수교수량_오현4리11_추가-생현12농로_금회-금영골2지구" xfId="9992"/>
    <cellStyle name="_국수교수량_오현4리11_토굴사" xfId="9993"/>
    <cellStyle name="_국수교수량_오현4리11_토굴사_개산들배수로설치공사" xfId="9994"/>
    <cellStyle name="_국수교수량_오현4리11_토굴사_금회-금영골2지구" xfId="9995"/>
    <cellStyle name="_국수교수량_오현4리11_하촌3지구" xfId="9996"/>
    <cellStyle name="_국수교수량_오현4리11_하촌3지구_개산들배수로설치공사" xfId="9997"/>
    <cellStyle name="_국수교수량_오현4리11_하촌3지구_금회-금영골2지구" xfId="9998"/>
    <cellStyle name="_국수교수량_오현4리11_한정포장" xfId="9999"/>
    <cellStyle name="_국수교수량_오현4리11_한정포장_개산들배수로설치공사" xfId="10000"/>
    <cellStyle name="_국수교수량_오현4리11_한정포장_금회-금영골2지구" xfId="10001"/>
    <cellStyle name="_국수교수량_전력구수량" xfId="3359"/>
    <cellStyle name="_국수교수량_전력구수량_환토(최종)" xfId="3360"/>
    <cellStyle name="_국수교수량_토공" xfId="10002"/>
    <cellStyle name="_국수교수량_하촌3지구" xfId="10003"/>
    <cellStyle name="_국수교수량_하촌3지구_개산들배수로설치공사" xfId="10004"/>
    <cellStyle name="_국수교수량_하촌3지구_금회-금영골2지구" xfId="10005"/>
    <cellStyle name="_국수교수량_환토(최종)" xfId="3361"/>
    <cellStyle name="_금산제수량" xfId="90"/>
    <cellStyle name="_금산제수량 2" xfId="6451"/>
    <cellStyle name="_금산제수량(70m)" xfId="91"/>
    <cellStyle name="_금산제수량(70m) 2" xfId="6452"/>
    <cellStyle name="_금산제수량(70m)_1공구" xfId="3362"/>
    <cellStyle name="_금산제수량(70m)_1-토적집계-구룡" xfId="10006"/>
    <cellStyle name="_금산제수량(70m)_2. 구조도및 수량, 토적 산출서=하리율곡" xfId="2869"/>
    <cellStyle name="_금산제수량(70m)_2. 구조도및 수량, 토적 산출서=하리율곡 2" xfId="6453"/>
    <cellStyle name="_금산제수량(70m)_2. 구조도및 수량, 토적 산출서=하리율곡_구조도-금화2" xfId="10007"/>
    <cellStyle name="_금산제수량(70m)_구조도-금화2" xfId="10008"/>
    <cellStyle name="_금산제수량(70m)_내고리수량산출서" xfId="3363"/>
    <cellStyle name="_금산제수량(70m)_내고리수량산출서_1공구" xfId="3364"/>
    <cellStyle name="_금산제수량(70m)_두릉1제 수량산출서" xfId="92"/>
    <cellStyle name="_금산제수량(70m)_두릉1제 수량산출서 2" xfId="6454"/>
    <cellStyle name="_금산제수량(70m)_두릉1제 수량산출서_1-토적집계-구룡" xfId="10009"/>
    <cellStyle name="_금산제수량(70m)_두릉1제 수량산출서_2. 구조도및 수량, 토적 산출서=하리율곡" xfId="2870"/>
    <cellStyle name="_금산제수량(70m)_두릉1제 수량산출서_2. 구조도및 수량, 토적 산출서=하리율곡 2" xfId="6455"/>
    <cellStyle name="_금산제수량(70m)_두릉1제 수량산출서_2. 구조도및 수량, 토적 산출서=하리율곡_구조도-금화2" xfId="10010"/>
    <cellStyle name="_금산제수량(70m)_두릉1제 수량산출서_구조도-금화2" xfId="10011"/>
    <cellStyle name="_금산제수량(70m)_두릉1제 수량산출서_바닥막이" xfId="5922"/>
    <cellStyle name="_금산제수량(70m)_바닥막이" xfId="5923"/>
    <cellStyle name="_금산제수량(70m)_배수공" xfId="3365"/>
    <cellStyle name="_금산제수량(70m)_배수공_1공구" xfId="3366"/>
    <cellStyle name="_금산제수량(70m)_암거공" xfId="3367"/>
    <cellStyle name="_금산제수량(70m)_암거공_1공구" xfId="3368"/>
    <cellStyle name="_금산제수량(70m)_인계1공구 수량산출" xfId="93"/>
    <cellStyle name="_금산제수량(70m)_인계1공구 수량산출 2" xfId="6456"/>
    <cellStyle name="_금산제수량(70m)_인계1공구 수량산출_1-토적집계-구룡" xfId="10012"/>
    <cellStyle name="_금산제수량(70m)_인계1공구 수량산출_2. 구조도및 수량, 토적 산출서=하리율곡" xfId="2871"/>
    <cellStyle name="_금산제수량(70m)_인계1공구 수량산출_2. 구조도및 수량, 토적 산출서=하리율곡 2" xfId="6457"/>
    <cellStyle name="_금산제수량(70m)_인계1공구 수량산출_2. 구조도및 수량, 토적 산출서=하리율곡_구조도-금화2" xfId="10013"/>
    <cellStyle name="_금산제수량(70m)_인계1공구 수량산출_구조도-금화2" xfId="10014"/>
    <cellStyle name="_금산제수량(70m)_인계1공구 수량산출_바닥막이" xfId="5924"/>
    <cellStyle name="_금산제수량(70m)_총자재집계표" xfId="94"/>
    <cellStyle name="_금산제수량(70m)_총자재집계표 2" xfId="6458"/>
    <cellStyle name="_금산제수량(70m)_총자재집계표_1-토적집계-구룡" xfId="10015"/>
    <cellStyle name="_금산제수량(70m)_총자재집계표_2. 구조도및 수량, 토적 산출서=하리율곡" xfId="2872"/>
    <cellStyle name="_금산제수량(70m)_총자재집계표_2. 구조도및 수량, 토적 산출서=하리율곡 2" xfId="6459"/>
    <cellStyle name="_금산제수량(70m)_총자재집계표_2. 구조도및 수량, 토적 산출서=하리율곡_구조도-금화2" xfId="10016"/>
    <cellStyle name="_금산제수량(70m)_총자재집계표_구조도-금화2" xfId="10017"/>
    <cellStyle name="_금산제수량(70m)_총자재집계표_바닥막이" xfId="5925"/>
    <cellStyle name="_금산제수량(70m)_포장공" xfId="3369"/>
    <cellStyle name="_금산제수량(전체최종)" xfId="95"/>
    <cellStyle name="_금산제수량(전체최종) 2" xfId="6460"/>
    <cellStyle name="_금산제수량(전체최종)_1공구" xfId="3370"/>
    <cellStyle name="_금산제수량(전체최종)_1-토적집계-구룡" xfId="10018"/>
    <cellStyle name="_금산제수량(전체최종)_2. 구조도및 수량, 토적 산출서=하리율곡" xfId="2873"/>
    <cellStyle name="_금산제수량(전체최종)_2. 구조도및 수량, 토적 산출서=하리율곡 2" xfId="6461"/>
    <cellStyle name="_금산제수량(전체최종)_2. 구조도및 수량, 토적 산출서=하리율곡_구조도-금화2" xfId="10019"/>
    <cellStyle name="_금산제수량(전체최종)_구조도-금화2" xfId="10020"/>
    <cellStyle name="_금산제수량(전체최종)_내고리수량산출서" xfId="3371"/>
    <cellStyle name="_금산제수량(전체최종)_내고리수량산출서_1공구" xfId="3372"/>
    <cellStyle name="_금산제수량(전체최종)_두릉1제 수량산출서" xfId="96"/>
    <cellStyle name="_금산제수량(전체최종)_두릉1제 수량산출서 2" xfId="6462"/>
    <cellStyle name="_금산제수량(전체최종)_두릉1제 수량산출서_1-토적집계-구룡" xfId="10021"/>
    <cellStyle name="_금산제수량(전체최종)_두릉1제 수량산출서_2. 구조도및 수량, 토적 산출서=하리율곡" xfId="2874"/>
    <cellStyle name="_금산제수량(전체최종)_두릉1제 수량산출서_2. 구조도및 수량, 토적 산출서=하리율곡 2" xfId="6463"/>
    <cellStyle name="_금산제수량(전체최종)_두릉1제 수량산출서_2. 구조도및 수량, 토적 산출서=하리율곡_구조도-금화2" xfId="10022"/>
    <cellStyle name="_금산제수량(전체최종)_두릉1제 수량산출서_구조도-금화2" xfId="10023"/>
    <cellStyle name="_금산제수량(전체최종)_두릉1제 수량산출서_바닥막이" xfId="5926"/>
    <cellStyle name="_금산제수량(전체최종)_바닥막이" xfId="5927"/>
    <cellStyle name="_금산제수량(전체최종)_배수공" xfId="3373"/>
    <cellStyle name="_금산제수량(전체최종)_배수공_1공구" xfId="3374"/>
    <cellStyle name="_금산제수량(전체최종)_암거공" xfId="3375"/>
    <cellStyle name="_금산제수량(전체최종)_암거공_1공구" xfId="3376"/>
    <cellStyle name="_금산제수량(전체최종)_인계1공구 수량산출" xfId="97"/>
    <cellStyle name="_금산제수량(전체최종)_인계1공구 수량산출 2" xfId="6464"/>
    <cellStyle name="_금산제수량(전체최종)_인계1공구 수량산출_1-토적집계-구룡" xfId="10024"/>
    <cellStyle name="_금산제수량(전체최종)_인계1공구 수량산출_2. 구조도및 수량, 토적 산출서=하리율곡" xfId="2875"/>
    <cellStyle name="_금산제수량(전체최종)_인계1공구 수량산출_2. 구조도및 수량, 토적 산출서=하리율곡 2" xfId="6465"/>
    <cellStyle name="_금산제수량(전체최종)_인계1공구 수량산출_2. 구조도및 수량, 토적 산출서=하리율곡_구조도-금화2" xfId="10025"/>
    <cellStyle name="_금산제수량(전체최종)_인계1공구 수량산출_구조도-금화2" xfId="10026"/>
    <cellStyle name="_금산제수량(전체최종)_인계1공구 수량산출_바닥막이" xfId="5928"/>
    <cellStyle name="_금산제수량(전체최종)_총자재집계표" xfId="98"/>
    <cellStyle name="_금산제수량(전체최종)_총자재집계표 2" xfId="6466"/>
    <cellStyle name="_금산제수량(전체최종)_총자재집계표_1-토적집계-구룡" xfId="10027"/>
    <cellStyle name="_금산제수량(전체최종)_총자재집계표_2. 구조도및 수량, 토적 산출서=하리율곡" xfId="2876"/>
    <cellStyle name="_금산제수량(전체최종)_총자재집계표_2. 구조도및 수량, 토적 산출서=하리율곡 2" xfId="6467"/>
    <cellStyle name="_금산제수량(전체최종)_총자재집계표_2. 구조도및 수량, 토적 산출서=하리율곡_구조도-금화2" xfId="10028"/>
    <cellStyle name="_금산제수량(전체최종)_총자재집계표_구조도-금화2" xfId="10029"/>
    <cellStyle name="_금산제수량(전체최종)_총자재집계표_바닥막이" xfId="5929"/>
    <cellStyle name="_금산제수량(전체최종)_포장공" xfId="3377"/>
    <cellStyle name="_금산제수량_1공구" xfId="3378"/>
    <cellStyle name="_금산제수량_내고리수량산출서" xfId="3379"/>
    <cellStyle name="_금산제수량_내고리수량산출서_1공구" xfId="3380"/>
    <cellStyle name="_금산제수량_배수공" xfId="3381"/>
    <cellStyle name="_금산제수량_배수공_1공구" xfId="3382"/>
    <cellStyle name="_금산제수량_암거공" xfId="3383"/>
    <cellStyle name="_금산제수량_암거공_1공구" xfId="3384"/>
    <cellStyle name="_금산제수량_포장공" xfId="3385"/>
    <cellStyle name="_금산제수량산출서" xfId="99"/>
    <cellStyle name="_금산제수량산출서 2" xfId="6468"/>
    <cellStyle name="_금산제수량산출서_1공구" xfId="3386"/>
    <cellStyle name="_금산제수량산출서_1-토적집계-구룡" xfId="10030"/>
    <cellStyle name="_금산제수량산출서_2. 구조도및 수량, 토적 산출서=하리율곡" xfId="2877"/>
    <cellStyle name="_금산제수량산출서_2. 구조도및 수량, 토적 산출서=하리율곡 2" xfId="6469"/>
    <cellStyle name="_금산제수량산출서_2. 구조도및 수량, 토적 산출서=하리율곡_구조도-금화2" xfId="10031"/>
    <cellStyle name="_금산제수량산출서_구조도-금화2" xfId="10032"/>
    <cellStyle name="_금산제수량산출서_내고리수량산출서" xfId="3387"/>
    <cellStyle name="_금산제수량산출서_내고리수량산출서_1공구" xfId="3388"/>
    <cellStyle name="_금산제수량산출서_두릉1제 수량산출서" xfId="100"/>
    <cellStyle name="_금산제수량산출서_두릉1제 수량산출서 2" xfId="6470"/>
    <cellStyle name="_금산제수량산출서_두릉1제 수량산출서_1-토적집계-구룡" xfId="10033"/>
    <cellStyle name="_금산제수량산출서_두릉1제 수량산출서_2. 구조도및 수량, 토적 산출서=하리율곡" xfId="2878"/>
    <cellStyle name="_금산제수량산출서_두릉1제 수량산출서_2. 구조도및 수량, 토적 산출서=하리율곡 2" xfId="6471"/>
    <cellStyle name="_금산제수량산출서_두릉1제 수량산출서_2. 구조도및 수량, 토적 산출서=하리율곡_구조도-금화2" xfId="10034"/>
    <cellStyle name="_금산제수량산출서_두릉1제 수량산출서_구조도-금화2" xfId="10035"/>
    <cellStyle name="_금산제수량산출서_두릉1제 수량산출서_바닥막이" xfId="5930"/>
    <cellStyle name="_금산제수량산출서_바닥막이" xfId="5931"/>
    <cellStyle name="_금산제수량산출서_배수공" xfId="3389"/>
    <cellStyle name="_금산제수량산출서_배수공_1공구" xfId="3390"/>
    <cellStyle name="_금산제수량산출서_암거공" xfId="3391"/>
    <cellStyle name="_금산제수량산출서_암거공_1공구" xfId="3392"/>
    <cellStyle name="_금산제수량산출서_인계1공구 수량산출" xfId="101"/>
    <cellStyle name="_금산제수량산출서_인계1공구 수량산출 2" xfId="6472"/>
    <cellStyle name="_금산제수량산출서_인계1공구 수량산출_1-토적집계-구룡" xfId="10036"/>
    <cellStyle name="_금산제수량산출서_인계1공구 수량산출_2. 구조도및 수량, 토적 산출서=하리율곡" xfId="2879"/>
    <cellStyle name="_금산제수량산출서_인계1공구 수량산출_2. 구조도및 수량, 토적 산출서=하리율곡 2" xfId="6473"/>
    <cellStyle name="_금산제수량산출서_인계1공구 수량산출_2. 구조도및 수량, 토적 산출서=하리율곡_구조도-금화2" xfId="10037"/>
    <cellStyle name="_금산제수량산출서_인계1공구 수량산출_구조도-금화2" xfId="10038"/>
    <cellStyle name="_금산제수량산출서_인계1공구 수량산출_바닥막이" xfId="5932"/>
    <cellStyle name="_금산제수량산출서_총자재집계표" xfId="102"/>
    <cellStyle name="_금산제수량산출서_총자재집계표 2" xfId="6474"/>
    <cellStyle name="_금산제수량산출서_총자재집계표_1-토적집계-구룡" xfId="10039"/>
    <cellStyle name="_금산제수량산출서_총자재집계표_2. 구조도및 수량, 토적 산출서=하리율곡" xfId="2880"/>
    <cellStyle name="_금산제수량산출서_총자재집계표_2. 구조도및 수량, 토적 산출서=하리율곡 2" xfId="6475"/>
    <cellStyle name="_금산제수량산출서_총자재집계표_2. 구조도및 수량, 토적 산출서=하리율곡_구조도-금화2" xfId="10040"/>
    <cellStyle name="_금산제수량산출서_총자재집계표_구조도-금화2" xfId="10041"/>
    <cellStyle name="_금산제수량산출서_총자재집계표_바닥막이" xfId="5933"/>
    <cellStyle name="_금산제수량산출서_포장공" xfId="3393"/>
    <cellStyle name="_금오공대조경공사" xfId="3394"/>
    <cellStyle name="_기성검사원" xfId="3395"/>
    <cellStyle name="_기성검사원_내역서" xfId="3396"/>
    <cellStyle name="_기슭막이" xfId="5934"/>
    <cellStyle name="_기슭막이구조도" xfId="6476"/>
    <cellStyle name="_낮은바닥막이" xfId="2881"/>
    <cellStyle name="_내고리수량산출서" xfId="3397"/>
    <cellStyle name="_내고리수량산출서_1공구" xfId="3398"/>
    <cellStyle name="_내역서2" xfId="2702"/>
    <cellStyle name="_내역서2 2" xfId="6477"/>
    <cellStyle name="_노고봉-내역" xfId="3399"/>
    <cellStyle name="_노고봉-내역_서강대학교담장(발주내역서)" xfId="3400"/>
    <cellStyle name="_녹래제(금회)" xfId="103"/>
    <cellStyle name="_녹래제(금회) 2" xfId="6478"/>
    <cellStyle name="_녹래제(금회)_1공구" xfId="3401"/>
    <cellStyle name="_녹래제(금회)_내고리수량산출서" xfId="3402"/>
    <cellStyle name="_녹래제(금회)_내고리수량산출서_1공구" xfId="3403"/>
    <cellStyle name="_녹래제(금회)_배수공" xfId="3404"/>
    <cellStyle name="_녹래제(금회)_배수공_1공구" xfId="3405"/>
    <cellStyle name="_녹래제(금회)_암거공" xfId="3406"/>
    <cellStyle name="_녹래제(금회)_암거공_1공구" xfId="3407"/>
    <cellStyle name="_녹래제(금회)_포장공" xfId="3408"/>
    <cellStyle name="_능말폐기물내역(2단계-총괄)" xfId="3409"/>
    <cellStyle name="_단계천(수량)" xfId="104"/>
    <cellStyle name="_단계천(수량) 2" xfId="6479"/>
    <cellStyle name="_단계천(수량)_1공구" xfId="3410"/>
    <cellStyle name="_단계천(수량)_1-토적집계-구룡" xfId="10042"/>
    <cellStyle name="_단계천(수량)_2. 구조도및 수량, 토적 산출서=하리율곡" xfId="2882"/>
    <cellStyle name="_단계천(수량)_2. 구조도및 수량, 토적 산출서=하리율곡 2" xfId="6480"/>
    <cellStyle name="_단계천(수량)_2. 구조도및 수량, 토적 산출서=하리율곡_구조도-금화2" xfId="10043"/>
    <cellStyle name="_단계천(수량)_구조도-금화2" xfId="10044"/>
    <cellStyle name="_단계천(수량)_내고리수량산출서" xfId="3411"/>
    <cellStyle name="_단계천(수량)_내고리수량산출서_1공구" xfId="3412"/>
    <cellStyle name="_단계천(수량)_두릉1제 수량산출서" xfId="105"/>
    <cellStyle name="_단계천(수량)_두릉1제 수량산출서 2" xfId="6481"/>
    <cellStyle name="_단계천(수량)_두릉1제 수량산출서_1-토적집계-구룡" xfId="10045"/>
    <cellStyle name="_단계천(수량)_두릉1제 수량산출서_2. 구조도및 수량, 토적 산출서=하리율곡" xfId="2883"/>
    <cellStyle name="_단계천(수량)_두릉1제 수량산출서_2. 구조도및 수량, 토적 산출서=하리율곡 2" xfId="6482"/>
    <cellStyle name="_단계천(수량)_두릉1제 수량산출서_2. 구조도및 수량, 토적 산출서=하리율곡_구조도-금화2" xfId="10046"/>
    <cellStyle name="_단계천(수량)_두릉1제 수량산출서_구조도-금화2" xfId="10047"/>
    <cellStyle name="_단계천(수량)_두릉1제 수량산출서_바닥막이" xfId="5935"/>
    <cellStyle name="_단계천(수량)_바닥막이" xfId="5936"/>
    <cellStyle name="_단계천(수량)_배수공" xfId="3413"/>
    <cellStyle name="_단계천(수량)_배수공_1공구" xfId="3414"/>
    <cellStyle name="_단계천(수량)_암거공" xfId="3415"/>
    <cellStyle name="_단계천(수량)_암거공_1공구" xfId="3416"/>
    <cellStyle name="_단계천(수량)_인계1공구 수량산출" xfId="106"/>
    <cellStyle name="_단계천(수량)_인계1공구 수량산출 2" xfId="6483"/>
    <cellStyle name="_단계천(수량)_인계1공구 수량산출_1-토적집계-구룡" xfId="10048"/>
    <cellStyle name="_단계천(수량)_인계1공구 수량산출_2. 구조도및 수량, 토적 산출서=하리율곡" xfId="2884"/>
    <cellStyle name="_단계천(수량)_인계1공구 수량산출_2. 구조도및 수량, 토적 산출서=하리율곡 2" xfId="6484"/>
    <cellStyle name="_단계천(수량)_인계1공구 수량산출_2. 구조도및 수량, 토적 산출서=하리율곡_구조도-금화2" xfId="10049"/>
    <cellStyle name="_단계천(수량)_인계1공구 수량산출_구조도-금화2" xfId="10050"/>
    <cellStyle name="_단계천(수량)_인계1공구 수량산출_바닥막이" xfId="5937"/>
    <cellStyle name="_단계천(수량)_총자재집계표" xfId="107"/>
    <cellStyle name="_단계천(수량)_총자재집계표 2" xfId="6485"/>
    <cellStyle name="_단계천(수량)_총자재집계표_1-토적집계-구룡" xfId="10051"/>
    <cellStyle name="_단계천(수량)_총자재집계표_2. 구조도및 수량, 토적 산출서=하리율곡" xfId="2885"/>
    <cellStyle name="_단계천(수량)_총자재집계표_2. 구조도및 수량, 토적 산출서=하리율곡 2" xfId="6486"/>
    <cellStyle name="_단계천(수량)_총자재집계표_2. 구조도및 수량, 토적 산출서=하리율곡_구조도-금화2" xfId="10052"/>
    <cellStyle name="_단계천(수량)_총자재집계표_구조도-금화2" xfId="10053"/>
    <cellStyle name="_단계천(수량)_총자재집계표_바닥막이" xfId="5938"/>
    <cellStyle name="_단계천(수량)_포장공" xfId="3417"/>
    <cellStyle name="_달비골설계서" xfId="2703"/>
    <cellStyle name="_대곡리(한실도로)" xfId="108"/>
    <cellStyle name="_대원공원설계서" xfId="3418"/>
    <cellStyle name="_대원공원설계서_내역서-최종0223" xfId="3419"/>
    <cellStyle name="_대원공원설계서_율동자연공원내 화장실 보수 및 도색공사" xfId="3420"/>
    <cellStyle name="_대원공원설계서_율동자연공원내 화장실 보수 및 도색공사_내역서-최종0223" xfId="3421"/>
    <cellStyle name="_대원공원설계서_율동자연공원내 휴게편의점 도색작업-할증-천정면적추가" xfId="3422"/>
    <cellStyle name="_대원공원설계서_율동자연공원내 휴게편의점 도색작업-할증-천정면적추가_내역서-최종0223" xfId="3423"/>
    <cellStyle name="_도곡1교 교대 수량" xfId="109"/>
    <cellStyle name="_도곡1교 교대 수량 2" xfId="6487"/>
    <cellStyle name="_도곡1교 교대 수량_1-토적집계-구룡" xfId="10054"/>
    <cellStyle name="_도곡1교 교대 수량_2. 구조도및 수량, 토적 산출서=하리율곡" xfId="2886"/>
    <cellStyle name="_도곡1교 교대 수량_2. 구조도및 수량, 토적 산출서=하리율곡 2" xfId="6488"/>
    <cellStyle name="_도곡1교 교대 수량_2. 구조도및 수량, 토적 산출서=하리율곡_구조도-금화2" xfId="10055"/>
    <cellStyle name="_도곡1교 교대 수량_5.폐기물처리비설계" xfId="6018"/>
    <cellStyle name="_도곡1교 교대 수량_개요(문경가은완장)" xfId="6019"/>
    <cellStyle name="_도곡1교 교대 수량_공작물치수조서-태란사지구" xfId="5796"/>
    <cellStyle name="_도곡1교 교대 수량_구조도" xfId="110"/>
    <cellStyle name="_도곡1교 교대 수량_구조도 2" xfId="6489"/>
    <cellStyle name="_도곡1교 교대 수량_구조도_010년 구조도" xfId="10056"/>
    <cellStyle name="_도곡1교 교대 수량_구조도_04 구조도" xfId="10057"/>
    <cellStyle name="_도곡1교 교대 수량_구조도_계간수로" xfId="111"/>
    <cellStyle name="_도곡1교 교대 수량_구조도_계간수로 2" xfId="6490"/>
    <cellStyle name="_도곡1교 교대 수량_구조도_계간수로_구조도-금화2" xfId="10058"/>
    <cellStyle name="_도곡1교 교대 수량_구조도_계간수로_바닥막이" xfId="5939"/>
    <cellStyle name="_도곡1교 교대 수량_구조도_구조도" xfId="112"/>
    <cellStyle name="_도곡1교 교대 수량_구조도_구조도 2" xfId="6491"/>
    <cellStyle name="_도곡1교 교대 수량_구조도_구조도(마대포함)" xfId="113"/>
    <cellStyle name="_도곡1교 교대 수량_구조도_구조도(마대포함) 2" xfId="6492"/>
    <cellStyle name="_도곡1교 교대 수량_구조도_구조도(배수관터파기 및 개거)" xfId="114"/>
    <cellStyle name="_도곡1교 교대 수량_구조도_구조도(배수관터파기 및 개거) 2" xfId="6493"/>
    <cellStyle name="_도곡1교 교대 수량_구조도_구조도." xfId="115"/>
    <cellStyle name="_도곡1교 교대 수량_구조도_구조도. 2" xfId="6494"/>
    <cellStyle name="_도곡1교 교대 수량_구조도_구조도.." xfId="116"/>
    <cellStyle name="_도곡1교 교대 수량_구조도_구조도.. 2" xfId="6495"/>
    <cellStyle name="_도곡1교 교대 수량_구조도_구조도..." xfId="117"/>
    <cellStyle name="_도곡1교 교대 수량_구조도_구조도... 2" xfId="6496"/>
    <cellStyle name="_도곡1교 교대 수량_구조도_구조도._구조도-금화2" xfId="10059"/>
    <cellStyle name="_도곡1교 교대 수량_구조도_구조도._바닥막이" xfId="5940"/>
    <cellStyle name="_도곡1교 교대 수량_구조도_구조도_1" xfId="118"/>
    <cellStyle name="_도곡1교 교대 수량_구조도_구조도_1 2" xfId="6497"/>
    <cellStyle name="_도곡1교 교대 수량_구조도_구조도_1_구조도-금화2" xfId="10060"/>
    <cellStyle name="_도곡1교 교대 수량_구조도_구조도_1_바닥막이" xfId="5941"/>
    <cellStyle name="_도곡1교 교대 수량_구조도_구조도_a" xfId="122"/>
    <cellStyle name="_도곡1교 교대 수량_구조도_구조도_a 2" xfId="6498"/>
    <cellStyle name="_도곡1교 교대 수량_구조도_구조도_a_구조도-금화2" xfId="10061"/>
    <cellStyle name="_도곡1교 교대 수량_구조도_구조도_a_바닥막이" xfId="5946"/>
    <cellStyle name="_도곡1교 교대 수량_구조도_구조도_구조도" xfId="119"/>
    <cellStyle name="_도곡1교 교대 수량_구조도_구조도_구조도 2" xfId="6499"/>
    <cellStyle name="_도곡1교 교대 수량_구조도_구조도_구조도_구조도-금화2" xfId="10062"/>
    <cellStyle name="_도곡1교 교대 수량_구조도_구조도_구조도_바닥막이" xfId="5942"/>
    <cellStyle name="_도곡1교 교대 수량_구조도_구조도_구조도0" xfId="120"/>
    <cellStyle name="_도곡1교 교대 수량_구조도_구조도_구조도0 2" xfId="6500"/>
    <cellStyle name="_도곡1교 교대 수량_구조도_구조도_구조도0_구조도-금화2" xfId="10063"/>
    <cellStyle name="_도곡1교 교대 수량_구조도_구조도_구조도0_바닥막이" xfId="5943"/>
    <cellStyle name="_도곡1교 교대 수량_구조도_구조도_구조도-금화2" xfId="10064"/>
    <cellStyle name="_도곡1교 교대 수량_구조도_구조도_바닥막이" xfId="5944"/>
    <cellStyle name="_도곡1교 교대 수량_구조도_구조도_변경" xfId="121"/>
    <cellStyle name="_도곡1교 교대 수량_구조도_구조도_변경 2" xfId="6501"/>
    <cellStyle name="_도곡1교 교대 수량_구조도_구조도_변경_구조도-금화2" xfId="10065"/>
    <cellStyle name="_도곡1교 교대 수량_구조도_구조도_변경_바닥막이" xfId="5945"/>
    <cellStyle name="_도곡1교 교대 수량_구조도_구조도0" xfId="123"/>
    <cellStyle name="_도곡1교 교대 수량_구조도_구조도0 2" xfId="6502"/>
    <cellStyle name="_도곡1교 교대 수량_구조도_구조도0_1" xfId="124"/>
    <cellStyle name="_도곡1교 교대 수량_구조도_구조도0_1 2" xfId="6503"/>
    <cellStyle name="_도곡1교 교대 수량_구조도_구조도0_1_구조도-금화2" xfId="10066"/>
    <cellStyle name="_도곡1교 교대 수량_구조도_구조도0_1_바닥막이" xfId="5947"/>
    <cellStyle name="_도곡1교 교대 수량_구조도_구조도0_구조도0" xfId="125"/>
    <cellStyle name="_도곡1교 교대 수량_구조도_구조도0_구조도0 2" xfId="6504"/>
    <cellStyle name="_도곡1교 교대 수량_구조도_구조도0_구조도0_구조도-금화2" xfId="10067"/>
    <cellStyle name="_도곡1교 교대 수량_구조도_구조도0_구조도0_바닥막이" xfId="5948"/>
    <cellStyle name="_도곡1교 교대 수량_구조도_구조도0_구조도-금화2" xfId="10068"/>
    <cellStyle name="_도곡1교 교대 수량_구조도_구조도0_바닥막이" xfId="5949"/>
    <cellStyle name="_도곡1교 교대 수량_구조도_구조도2" xfId="126"/>
    <cellStyle name="_도곡1교 교대 수량_구조도_구조도2 2" xfId="6505"/>
    <cellStyle name="_도곡1교 교대 수량_구조도_구조도22" xfId="127"/>
    <cellStyle name="_도곡1교 교대 수량_구조도_구조도22 2" xfId="6506"/>
    <cellStyle name="_도곡1교 교대 수량_구조도_구조도22_구조도-금화2" xfId="10069"/>
    <cellStyle name="_도곡1교 교대 수량_구조도_구조도22_바닥막이" xfId="5950"/>
    <cellStyle name="_도곡1교 교대 수량_구조도_구조도-금화2" xfId="10070"/>
    <cellStyle name="_도곡1교 교대 수량_구조도_구조도-흙막이~" xfId="128"/>
    <cellStyle name="_도곡1교 교대 수량_구조도_구조도-흙막이~ 2" xfId="6507"/>
    <cellStyle name="_도곡1교 교대 수량_구조도_구조도-흙막이~_구조도-금화2" xfId="10071"/>
    <cellStyle name="_도곡1교 교대 수량_구조도_구조도-흙막이~_바닥막이" xfId="5951"/>
    <cellStyle name="_도곡1교 교대 수량_구조도_구조물도" xfId="129"/>
    <cellStyle name="_도곡1교 교대 수량_구조도_구조물도 2" xfId="6508"/>
    <cellStyle name="_도곡1교 교대 수량_구조도_구조물도_구조도-금화2" xfId="10072"/>
    <cellStyle name="_도곡1교 교대 수량_구조도_구조물도_바닥막이" xfId="5952"/>
    <cellStyle name="_도곡1교 교대 수량_구조도_댐구조도" xfId="130"/>
    <cellStyle name="_도곡1교 교대 수량_구조도_댐구조도 2" xfId="6509"/>
    <cellStyle name="_도곡1교 교대 수량_구조도_바닥막이" xfId="5953"/>
    <cellStyle name="_도곡1교 교대 수량_구조도_바닥막이구조" xfId="131"/>
    <cellStyle name="_도곡1교 교대 수량_구조도_바닥막이구조 2" xfId="6510"/>
    <cellStyle name="_도곡1교 교대 수량_구조도_바닥막이구조_구조도-금화2" xfId="10073"/>
    <cellStyle name="_도곡1교 교대 수량_구조도_바닥막이구조_바닥막이" xfId="5954"/>
    <cellStyle name="_도곡1교 교대 수량_구조도_바닥막이구조도" xfId="132"/>
    <cellStyle name="_도곡1교 교대 수량_구조도_바닥막이구조도 2" xfId="6511"/>
    <cellStyle name="_도곡1교 교대 수량_구조도_바닥막이구조도_구조도-금화2" xfId="10074"/>
    <cellStyle name="_도곡1교 교대 수량_구조도_바닥막이구조도_바닥막이" xfId="5955"/>
    <cellStyle name="_도곡1교 교대 수량_구조도_보막이구조도" xfId="133"/>
    <cellStyle name="_도곡1교 교대 수량_구조도_보막이구조도 2" xfId="6512"/>
    <cellStyle name="_도곡1교 교대 수량_구조도_보막이구조도_구조도-금화2" xfId="10075"/>
    <cellStyle name="_도곡1교 교대 수량_구조도_보막이구조도_바닥막이" xfId="5956"/>
    <cellStyle name="_도곡1교 교대 수량_구조도0" xfId="134"/>
    <cellStyle name="_도곡1교 교대 수량_구조도0 2" xfId="6513"/>
    <cellStyle name="_도곡1교 교대 수량_구조도0_1" xfId="135"/>
    <cellStyle name="_도곡1교 교대 수량_구조도0_1 2" xfId="6514"/>
    <cellStyle name="_도곡1교 교대 수량_구조도0_1_구조도-금화2" xfId="10076"/>
    <cellStyle name="_도곡1교 교대 수량_구조도0_1_바닥막이" xfId="5957"/>
    <cellStyle name="_도곡1교 교대 수량_구조도0_구조도" xfId="136"/>
    <cellStyle name="_도곡1교 교대 수량_구조도0_구조도 2" xfId="6515"/>
    <cellStyle name="_도곡1교 교대 수량_구조도0_구조도_구조도0" xfId="137"/>
    <cellStyle name="_도곡1교 교대 수량_구조도0_구조도_구조도0 2" xfId="6516"/>
    <cellStyle name="_도곡1교 교대 수량_구조도0_구조도_구조도0_구조도-금화2" xfId="10077"/>
    <cellStyle name="_도곡1교 교대 수량_구조도0_구조도_구조도0_바닥막이" xfId="5958"/>
    <cellStyle name="_도곡1교 교대 수량_구조도0_구조도_구조도-금화2" xfId="10078"/>
    <cellStyle name="_도곡1교 교대 수량_구조도0_구조도_바닥막이" xfId="5959"/>
    <cellStyle name="_도곡1교 교대 수량_구조도0_구조도0" xfId="138"/>
    <cellStyle name="_도곡1교 교대 수량_구조도0_구조도0 2" xfId="6517"/>
    <cellStyle name="_도곡1교 교대 수량_구조도0_구조도0_구조도-금화2" xfId="10079"/>
    <cellStyle name="_도곡1교 교대 수량_구조도0_구조도0_바닥막이" xfId="5960"/>
    <cellStyle name="_도곡1교 교대 수량_구조도0_구조도-금화2" xfId="10080"/>
    <cellStyle name="_도곡1교 교대 수량_구조도0_바닥막이" xfId="5961"/>
    <cellStyle name="_도곡1교 교대 수량_구조도0_바닥막이구조" xfId="139"/>
    <cellStyle name="_도곡1교 교대 수량_구조도0_바닥막이구조 2" xfId="6518"/>
    <cellStyle name="_도곡1교 교대 수량_구조도0_바닥막이구조_구조도-금화2" xfId="10081"/>
    <cellStyle name="_도곡1교 교대 수량_구조도0_바닥막이구조_바닥막이" xfId="5962"/>
    <cellStyle name="_도곡1교 교대 수량_구조도0_바닥막이구조도" xfId="140"/>
    <cellStyle name="_도곡1교 교대 수량_구조도0_바닥막이구조도 2" xfId="6519"/>
    <cellStyle name="_도곡1교 교대 수량_구조도0_바닥막이구조도_구조도-금화2" xfId="10082"/>
    <cellStyle name="_도곡1교 교대 수량_구조도0_바닥막이구조도_바닥막이" xfId="5963"/>
    <cellStyle name="_도곡1교 교대 수량_구조도-금화2" xfId="10083"/>
    <cellStyle name="_도곡1교 교대 수량_내역서2" xfId="2704"/>
    <cellStyle name="_도곡1교 교대 수량_내역서2 2" xfId="6520"/>
    <cellStyle name="_도곡1교 교대 수량_바닥막이" xfId="5964"/>
    <cellStyle name="_도곡1교 교대 수량_바닥막이구조" xfId="141"/>
    <cellStyle name="_도곡1교 교대 수량_바닥막이구조 2" xfId="6521"/>
    <cellStyle name="_도곡1교 교대 수량_바닥막이구조_구조도-금화2" xfId="10084"/>
    <cellStyle name="_도곡1교 교대 수량_바닥막이구조_바닥막이" xfId="5965"/>
    <cellStyle name="_도곡1교 교대 수량_설계내역(원본)" xfId="142"/>
    <cellStyle name="_도곡1교 교대 수량_설계내역(원본) 2" xfId="6522"/>
    <cellStyle name="_도곡1교 교대 수량_설계내역(원본)_구조도-금화2" xfId="10085"/>
    <cellStyle name="_도곡1교 교대 수량_설계내역(원본)_바닥막이" xfId="5966"/>
    <cellStyle name="_도곡1교 교대 수량_설계내역(원본)_설계내역(구미정)" xfId="143"/>
    <cellStyle name="_도곡1교 교대 수량_설계내역(원본)_설계내역(구미정) 2" xfId="6523"/>
    <cellStyle name="_도곡1교 교대 수량_설계내역(원본)_설계내역(구미정)_구조도-금화2" xfId="10086"/>
    <cellStyle name="_도곡1교 교대 수량_설계내역(원본)_설계내역(구미정)_바닥막이" xfId="5967"/>
    <cellStyle name="_도곡1교 교대 수량_설계내역(원본)_설계내역(원본)" xfId="144"/>
    <cellStyle name="_도곡1교 교대 수량_설계내역(원본)_설계내역(원본) 2" xfId="6524"/>
    <cellStyle name="_도곡1교 교대 수량_설계내역(원본)_설계내역(원본)_구조도-금화2" xfId="10087"/>
    <cellStyle name="_도곡1교 교대 수량_설계내역(원본)_설계내역(원본)_바닥막이" xfId="5968"/>
    <cellStyle name="_도곡1교 교대 수량_수량산출(원경광업 토석 매각해제지 복구사업)" xfId="6020"/>
    <cellStyle name="_도곡1교 교대 수량_신촌-유곡(암거)" xfId="145"/>
    <cellStyle name="_도곡1교 교대 수량_신촌-유곡(암거) 2" xfId="6525"/>
    <cellStyle name="_도곡1교 교대 수량_신촌-유곡(암거)_04 BOX집" xfId="146"/>
    <cellStyle name="_도곡1교 교대 수량_신촌-유곡(암거)_04 BOX집 2" xfId="6526"/>
    <cellStyle name="_도곡1교 교대 수량_신촌-유곡(암거)_04 BOX집_1-토적집계-구룡" xfId="10088"/>
    <cellStyle name="_도곡1교 교대 수량_신촌-유곡(암거)_04 BOX집_2. 구조도및 수량, 토적 산출서=하리율곡" xfId="2887"/>
    <cellStyle name="_도곡1교 교대 수량_신촌-유곡(암거)_04 BOX집_2. 구조도및 수량, 토적 산출서=하리율곡 2" xfId="6527"/>
    <cellStyle name="_도곡1교 교대 수량_신촌-유곡(암거)_04 BOX집_2. 구조도및 수량, 토적 산출서=하리율곡_구조도-금화2" xfId="10089"/>
    <cellStyle name="_도곡1교 교대 수량_신촌-유곡(암거)_04 BOX집_5.폐기물처리비설계" xfId="6021"/>
    <cellStyle name="_도곡1교 교대 수량_신촌-유곡(암거)_04 BOX집_개요(문경가은완장)" xfId="6022"/>
    <cellStyle name="_도곡1교 교대 수량_신촌-유곡(암거)_04 BOX집_공작물치수조서-태란사지구" xfId="5797"/>
    <cellStyle name="_도곡1교 교대 수량_신촌-유곡(암거)_04 BOX집_구조도" xfId="147"/>
    <cellStyle name="_도곡1교 교대 수량_신촌-유곡(암거)_04 BOX집_구조도 2" xfId="6528"/>
    <cellStyle name="_도곡1교 교대 수량_신촌-유곡(암거)_04 BOX집_구조도_010년 구조도" xfId="10090"/>
    <cellStyle name="_도곡1교 교대 수량_신촌-유곡(암거)_04 BOX집_구조도_04 구조도" xfId="10091"/>
    <cellStyle name="_도곡1교 교대 수량_신촌-유곡(암거)_04 BOX집_구조도_계간수로" xfId="148"/>
    <cellStyle name="_도곡1교 교대 수량_신촌-유곡(암거)_04 BOX집_구조도_계간수로 2" xfId="6529"/>
    <cellStyle name="_도곡1교 교대 수량_신촌-유곡(암거)_04 BOX집_구조도_계간수로_구조도-금화2" xfId="10092"/>
    <cellStyle name="_도곡1교 교대 수량_신촌-유곡(암거)_04 BOX집_구조도_계간수로_바닥막이" xfId="5969"/>
    <cellStyle name="_도곡1교 교대 수량_신촌-유곡(암거)_04 BOX집_구조도_구조도" xfId="149"/>
    <cellStyle name="_도곡1교 교대 수량_신촌-유곡(암거)_04 BOX집_구조도_구조도 2" xfId="6530"/>
    <cellStyle name="_도곡1교 교대 수량_신촌-유곡(암거)_04 BOX집_구조도_구조도(마대포함)" xfId="150"/>
    <cellStyle name="_도곡1교 교대 수량_신촌-유곡(암거)_04 BOX집_구조도_구조도(마대포함) 2" xfId="6531"/>
    <cellStyle name="_도곡1교 교대 수량_신촌-유곡(암거)_04 BOX집_구조도_구조도(배수관터파기 및 개거)" xfId="151"/>
    <cellStyle name="_도곡1교 교대 수량_신촌-유곡(암거)_04 BOX집_구조도_구조도(배수관터파기 및 개거) 2" xfId="6532"/>
    <cellStyle name="_도곡1교 교대 수량_신촌-유곡(암거)_04 BOX집_구조도_구조도." xfId="152"/>
    <cellStyle name="_도곡1교 교대 수량_신촌-유곡(암거)_04 BOX집_구조도_구조도. 2" xfId="6533"/>
    <cellStyle name="_도곡1교 교대 수량_신촌-유곡(암거)_04 BOX집_구조도_구조도.." xfId="153"/>
    <cellStyle name="_도곡1교 교대 수량_신촌-유곡(암거)_04 BOX집_구조도_구조도.. 2" xfId="6534"/>
    <cellStyle name="_도곡1교 교대 수량_신촌-유곡(암거)_04 BOX집_구조도_구조도..." xfId="154"/>
    <cellStyle name="_도곡1교 교대 수량_신촌-유곡(암거)_04 BOX집_구조도_구조도... 2" xfId="6535"/>
    <cellStyle name="_도곡1교 교대 수량_신촌-유곡(암거)_04 BOX집_구조도_구조도._구조도-금화2" xfId="10093"/>
    <cellStyle name="_도곡1교 교대 수량_신촌-유곡(암거)_04 BOX집_구조도_구조도._바닥막이" xfId="5970"/>
    <cellStyle name="_도곡1교 교대 수량_신촌-유곡(암거)_04 BOX집_구조도_구조도_1" xfId="155"/>
    <cellStyle name="_도곡1교 교대 수량_신촌-유곡(암거)_04 BOX집_구조도_구조도_1 2" xfId="6536"/>
    <cellStyle name="_도곡1교 교대 수량_신촌-유곡(암거)_04 BOX집_구조도_구조도_1_구조도-금화2" xfId="10094"/>
    <cellStyle name="_도곡1교 교대 수량_신촌-유곡(암거)_04 BOX집_구조도_구조도_1_바닥막이" xfId="5971"/>
    <cellStyle name="_도곡1교 교대 수량_신촌-유곡(암거)_04 BOX집_구조도_구조도_a" xfId="159"/>
    <cellStyle name="_도곡1교 교대 수량_신촌-유곡(암거)_04 BOX집_구조도_구조도_a 2" xfId="6537"/>
    <cellStyle name="_도곡1교 교대 수량_신촌-유곡(암거)_04 BOX집_구조도_구조도_a_구조도-금화2" xfId="10095"/>
    <cellStyle name="_도곡1교 교대 수량_신촌-유곡(암거)_04 BOX집_구조도_구조도_a_바닥막이" xfId="5976"/>
    <cellStyle name="_도곡1교 교대 수량_신촌-유곡(암거)_04 BOX집_구조도_구조도_구조도" xfId="156"/>
    <cellStyle name="_도곡1교 교대 수량_신촌-유곡(암거)_04 BOX집_구조도_구조도_구조도 2" xfId="6538"/>
    <cellStyle name="_도곡1교 교대 수량_신촌-유곡(암거)_04 BOX집_구조도_구조도_구조도_구조도-금화2" xfId="10096"/>
    <cellStyle name="_도곡1교 교대 수량_신촌-유곡(암거)_04 BOX집_구조도_구조도_구조도_바닥막이" xfId="5972"/>
    <cellStyle name="_도곡1교 교대 수량_신촌-유곡(암거)_04 BOX집_구조도_구조도_구조도0" xfId="157"/>
    <cellStyle name="_도곡1교 교대 수량_신촌-유곡(암거)_04 BOX집_구조도_구조도_구조도0 2" xfId="6539"/>
    <cellStyle name="_도곡1교 교대 수량_신촌-유곡(암거)_04 BOX집_구조도_구조도_구조도0_구조도-금화2" xfId="10097"/>
    <cellStyle name="_도곡1교 교대 수량_신촌-유곡(암거)_04 BOX집_구조도_구조도_구조도0_바닥막이" xfId="5973"/>
    <cellStyle name="_도곡1교 교대 수량_신촌-유곡(암거)_04 BOX집_구조도_구조도_구조도-금화2" xfId="10098"/>
    <cellStyle name="_도곡1교 교대 수량_신촌-유곡(암거)_04 BOX집_구조도_구조도_바닥막이" xfId="5974"/>
    <cellStyle name="_도곡1교 교대 수량_신촌-유곡(암거)_04 BOX집_구조도_구조도_변경" xfId="158"/>
    <cellStyle name="_도곡1교 교대 수량_신촌-유곡(암거)_04 BOX집_구조도_구조도_변경 2" xfId="6540"/>
    <cellStyle name="_도곡1교 교대 수량_신촌-유곡(암거)_04 BOX집_구조도_구조도_변경_구조도-금화2" xfId="10099"/>
    <cellStyle name="_도곡1교 교대 수량_신촌-유곡(암거)_04 BOX집_구조도_구조도_변경_바닥막이" xfId="5975"/>
    <cellStyle name="_도곡1교 교대 수량_신촌-유곡(암거)_04 BOX집_구조도_구조도0" xfId="160"/>
    <cellStyle name="_도곡1교 교대 수량_신촌-유곡(암거)_04 BOX집_구조도_구조도0 2" xfId="6541"/>
    <cellStyle name="_도곡1교 교대 수량_신촌-유곡(암거)_04 BOX집_구조도_구조도0_1" xfId="161"/>
    <cellStyle name="_도곡1교 교대 수량_신촌-유곡(암거)_04 BOX집_구조도_구조도0_1 2" xfId="6542"/>
    <cellStyle name="_도곡1교 교대 수량_신촌-유곡(암거)_04 BOX집_구조도_구조도0_1_구조도-금화2" xfId="10100"/>
    <cellStyle name="_도곡1교 교대 수량_신촌-유곡(암거)_04 BOX집_구조도_구조도0_구조도0" xfId="162"/>
    <cellStyle name="_도곡1교 교대 수량_신촌-유곡(암거)_04 BOX집_구조도_구조도0_구조도0 2" xfId="6543"/>
    <cellStyle name="_도곡1교 교대 수량_신촌-유곡(암거)_04 BOX집_구조도_구조도0_구조도0_구조도-금화2" xfId="10101"/>
    <cellStyle name="_도곡1교 교대 수량_신촌-유곡(암거)_04 BOX집_구조도_구조도0_구조도-금화2" xfId="10102"/>
    <cellStyle name="_도곡1교 교대 수량_신촌-유곡(암거)_04 BOX집_구조도_구조도2" xfId="163"/>
    <cellStyle name="_도곡1교 교대 수량_신촌-유곡(암거)_04 BOX집_구조도_구조도2 2" xfId="6544"/>
    <cellStyle name="_도곡1교 교대 수량_신촌-유곡(암거)_04 BOX집_구조도_구조도22" xfId="164"/>
    <cellStyle name="_도곡1교 교대 수량_신촌-유곡(암거)_04 BOX집_구조도_구조도22 2" xfId="6545"/>
    <cellStyle name="_도곡1교 교대 수량_신촌-유곡(암거)_04 BOX집_구조도_구조도22_구조도-금화2" xfId="10103"/>
    <cellStyle name="_도곡1교 교대 수량_신촌-유곡(암거)_04 BOX집_구조도_구조도-금화2" xfId="10104"/>
    <cellStyle name="_도곡1교 교대 수량_신촌-유곡(암거)_04 BOX집_구조도_구조도-흙막이~" xfId="165"/>
    <cellStyle name="_도곡1교 교대 수량_신촌-유곡(암거)_04 BOX집_구조도_구조도-흙막이~ 2" xfId="6546"/>
    <cellStyle name="_도곡1교 교대 수량_신촌-유곡(암거)_04 BOX집_구조도_구조도-흙막이~_구조도-금화2" xfId="10105"/>
    <cellStyle name="_도곡1교 교대 수량_신촌-유곡(암거)_04 BOX집_구조도_구조물도" xfId="166"/>
    <cellStyle name="_도곡1교 교대 수량_신촌-유곡(암거)_04 BOX집_구조도_구조물도 2" xfId="6547"/>
    <cellStyle name="_도곡1교 교대 수량_신촌-유곡(암거)_04 BOX집_구조도_구조물도_구조도-금화2" xfId="10106"/>
    <cellStyle name="_도곡1교 교대 수량_신촌-유곡(암거)_04 BOX집_구조도_댐구조도" xfId="167"/>
    <cellStyle name="_도곡1교 교대 수량_신촌-유곡(암거)_04 BOX집_구조도_댐구조도 2" xfId="6548"/>
    <cellStyle name="_도곡1교 교대 수량_신촌-유곡(암거)_04 BOX집_구조도_바닥막이" xfId="5977"/>
    <cellStyle name="_도곡1교 교대 수량_신촌-유곡(암거)_04 BOX집_구조도_바닥막이구조" xfId="168"/>
    <cellStyle name="_도곡1교 교대 수량_신촌-유곡(암거)_04 BOX집_구조도_바닥막이구조 2" xfId="6549"/>
    <cellStyle name="_도곡1교 교대 수량_신촌-유곡(암거)_04 BOX집_구조도_바닥막이구조_구조도-금화2" xfId="10107"/>
    <cellStyle name="_도곡1교 교대 수량_신촌-유곡(암거)_04 BOX집_구조도_바닥막이구조도" xfId="169"/>
    <cellStyle name="_도곡1교 교대 수량_신촌-유곡(암거)_04 BOX집_구조도_바닥막이구조도 2" xfId="6550"/>
    <cellStyle name="_도곡1교 교대 수량_신촌-유곡(암거)_04 BOX집_구조도_바닥막이구조도_구조도-금화2" xfId="10108"/>
    <cellStyle name="_도곡1교 교대 수량_신촌-유곡(암거)_04 BOX집_구조도_보막이구조도" xfId="170"/>
    <cellStyle name="_도곡1교 교대 수량_신촌-유곡(암거)_04 BOX집_구조도_보막이구조도 2" xfId="6551"/>
    <cellStyle name="_도곡1교 교대 수량_신촌-유곡(암거)_04 BOX집_구조도_보막이구조도_구조도-금화2" xfId="10109"/>
    <cellStyle name="_도곡1교 교대 수량_신촌-유곡(암거)_04 BOX집_구조도0" xfId="171"/>
    <cellStyle name="_도곡1교 교대 수량_신촌-유곡(암거)_04 BOX집_구조도0 2" xfId="6552"/>
    <cellStyle name="_도곡1교 교대 수량_신촌-유곡(암거)_04 BOX집_구조도0_1" xfId="172"/>
    <cellStyle name="_도곡1교 교대 수량_신촌-유곡(암거)_04 BOX집_구조도0_1 2" xfId="6553"/>
    <cellStyle name="_도곡1교 교대 수량_신촌-유곡(암거)_04 BOX집_구조도0_1_구조도-금화2" xfId="10110"/>
    <cellStyle name="_도곡1교 교대 수량_신촌-유곡(암거)_04 BOX집_구조도0_구조도" xfId="173"/>
    <cellStyle name="_도곡1교 교대 수량_신촌-유곡(암거)_04 BOX집_구조도0_구조도 2" xfId="6554"/>
    <cellStyle name="_도곡1교 교대 수량_신촌-유곡(암거)_04 BOX집_구조도0_구조도_구조도0" xfId="174"/>
    <cellStyle name="_도곡1교 교대 수량_신촌-유곡(암거)_04 BOX집_구조도0_구조도_구조도0 2" xfId="6555"/>
    <cellStyle name="_도곡1교 교대 수량_신촌-유곡(암거)_04 BOX집_구조도0_구조도_구조도0_구조도-금화2" xfId="10111"/>
    <cellStyle name="_도곡1교 교대 수량_신촌-유곡(암거)_04 BOX집_구조도0_구조도_구조도-금화2" xfId="10112"/>
    <cellStyle name="_도곡1교 교대 수량_신촌-유곡(암거)_04 BOX집_구조도0_구조도0" xfId="175"/>
    <cellStyle name="_도곡1교 교대 수량_신촌-유곡(암거)_04 BOX집_구조도0_구조도0 2" xfId="6556"/>
    <cellStyle name="_도곡1교 교대 수량_신촌-유곡(암거)_04 BOX집_구조도0_구조도0_구조도-금화2" xfId="10113"/>
    <cellStyle name="_도곡1교 교대 수량_신촌-유곡(암거)_04 BOX집_구조도0_구조도-금화2" xfId="10114"/>
    <cellStyle name="_도곡1교 교대 수량_신촌-유곡(암거)_04 BOX집_구조도0_바닥막이구조" xfId="176"/>
    <cellStyle name="_도곡1교 교대 수량_신촌-유곡(암거)_04 BOX집_구조도0_바닥막이구조 2" xfId="6557"/>
    <cellStyle name="_도곡1교 교대 수량_신촌-유곡(암거)_04 BOX집_구조도0_바닥막이구조_구조도-금화2" xfId="10115"/>
    <cellStyle name="_도곡1교 교대 수량_신촌-유곡(암거)_04 BOX집_구조도0_바닥막이구조도" xfId="177"/>
    <cellStyle name="_도곡1교 교대 수량_신촌-유곡(암거)_04 BOX집_구조도0_바닥막이구조도 2" xfId="6558"/>
    <cellStyle name="_도곡1교 교대 수량_신촌-유곡(암거)_04 BOX집_구조도0_바닥막이구조도_구조도-금화2" xfId="10116"/>
    <cellStyle name="_도곡1교 교대 수량_신촌-유곡(암거)_04 BOX집_구조도-금화2" xfId="10117"/>
    <cellStyle name="_도곡1교 교대 수량_신촌-유곡(암거)_04 BOX집_내역서2" xfId="2705"/>
    <cellStyle name="_도곡1교 교대 수량_신촌-유곡(암거)_04 BOX집_내역서2 2" xfId="6559"/>
    <cellStyle name="_도곡1교 교대 수량_신촌-유곡(암거)_04 BOX집_바닥막이" xfId="5978"/>
    <cellStyle name="_도곡1교 교대 수량_신촌-유곡(암거)_04 BOX집_바닥막이구조" xfId="178"/>
    <cellStyle name="_도곡1교 교대 수량_신촌-유곡(암거)_04 BOX집_바닥막이구조 2" xfId="6560"/>
    <cellStyle name="_도곡1교 교대 수량_신촌-유곡(암거)_04 BOX집_바닥막이구조_구조도-금화2" xfId="10118"/>
    <cellStyle name="_도곡1교 교대 수량_신촌-유곡(암거)_04 BOX집_설계내역(원본)" xfId="179"/>
    <cellStyle name="_도곡1교 교대 수량_신촌-유곡(암거)_04 BOX집_설계내역(원본) 2" xfId="6561"/>
    <cellStyle name="_도곡1교 교대 수량_신촌-유곡(암거)_04 BOX집_설계내역(원본)_구조도-금화2" xfId="10119"/>
    <cellStyle name="_도곡1교 교대 수량_신촌-유곡(암거)_04 BOX집_설계내역(원본)_설계내역(구미정)" xfId="180"/>
    <cellStyle name="_도곡1교 교대 수량_신촌-유곡(암거)_04 BOX집_설계내역(원본)_설계내역(구미정) 2" xfId="6562"/>
    <cellStyle name="_도곡1교 교대 수량_신촌-유곡(암거)_04 BOX집_설계내역(원본)_설계내역(구미정)_구조도-금화2" xfId="10120"/>
    <cellStyle name="_도곡1교 교대 수량_신촌-유곡(암거)_04 BOX집_설계내역(원본)_설계내역(원본)" xfId="181"/>
    <cellStyle name="_도곡1교 교대 수량_신촌-유곡(암거)_04 BOX집_설계내역(원본)_설계내역(원본) 2" xfId="6563"/>
    <cellStyle name="_도곡1교 교대 수량_신촌-유곡(암거)_04 BOX집_설계내역(원본)_설계내역(원본)_구조도-금화2" xfId="10121"/>
    <cellStyle name="_도곡1교 교대 수량_신촌-유곡(암거)_04 BOX집_수량산출(원경광업 토석 매각해제지 복구사업)" xfId="6023"/>
    <cellStyle name="_도곡1교 교대 수량_신촌-유곡(암거)_04 BOX집_영천 바닥박이" xfId="10122"/>
    <cellStyle name="_도곡1교 교대 수량_신촌-유곡(암거)_04 BOX집_폐기물처리비설계" xfId="6024"/>
    <cellStyle name="_도곡1교 교대 수량_신촌-유곡(암거)_1-토적집계-구룡" xfId="10123"/>
    <cellStyle name="_도곡1교 교대 수량_신촌-유곡(암거)_2. 구조도및 수량, 토적 산출서=하리율곡" xfId="2888"/>
    <cellStyle name="_도곡1교 교대 수량_신촌-유곡(암거)_2. 구조도및 수량, 토적 산출서=하리율곡 2" xfId="6564"/>
    <cellStyle name="_도곡1교 교대 수량_신촌-유곡(암거)_2. 구조도및 수량, 토적 산출서=하리율곡_구조도-금화2" xfId="10124"/>
    <cellStyle name="_도곡1교 교대 수량_신촌-유곡(암거)_5.폐기물처리비설계" xfId="6025"/>
    <cellStyle name="_도곡1교 교대 수량_신촌-유곡(암거)_개요(문경가은완장)" xfId="6026"/>
    <cellStyle name="_도곡1교 교대 수량_신촌-유곡(암거)_공작물치수조서-태란사지구" xfId="5798"/>
    <cellStyle name="_도곡1교 교대 수량_신촌-유곡(암거)_구조도" xfId="182"/>
    <cellStyle name="_도곡1교 교대 수량_신촌-유곡(암거)_구조도 2" xfId="6565"/>
    <cellStyle name="_도곡1교 교대 수량_신촌-유곡(암거)_구조도_010년 구조도" xfId="10125"/>
    <cellStyle name="_도곡1교 교대 수량_신촌-유곡(암거)_구조도_04 구조도" xfId="10126"/>
    <cellStyle name="_도곡1교 교대 수량_신촌-유곡(암거)_구조도_계간수로" xfId="183"/>
    <cellStyle name="_도곡1교 교대 수량_신촌-유곡(암거)_구조도_계간수로 2" xfId="6566"/>
    <cellStyle name="_도곡1교 교대 수량_신촌-유곡(암거)_구조도_계간수로_구조도-금화2" xfId="10127"/>
    <cellStyle name="_도곡1교 교대 수량_신촌-유곡(암거)_구조도_구조도" xfId="184"/>
    <cellStyle name="_도곡1교 교대 수량_신촌-유곡(암거)_구조도_구조도 2" xfId="6567"/>
    <cellStyle name="_도곡1교 교대 수량_신촌-유곡(암거)_구조도_구조도(마대포함)" xfId="185"/>
    <cellStyle name="_도곡1교 교대 수량_신촌-유곡(암거)_구조도_구조도(마대포함) 2" xfId="6568"/>
    <cellStyle name="_도곡1교 교대 수량_신촌-유곡(암거)_구조도_구조도(배수관터파기 및 개거)" xfId="186"/>
    <cellStyle name="_도곡1교 교대 수량_신촌-유곡(암거)_구조도_구조도(배수관터파기 및 개거) 2" xfId="6569"/>
    <cellStyle name="_도곡1교 교대 수량_신촌-유곡(암거)_구조도_구조도." xfId="187"/>
    <cellStyle name="_도곡1교 교대 수량_신촌-유곡(암거)_구조도_구조도. 2" xfId="6570"/>
    <cellStyle name="_도곡1교 교대 수량_신촌-유곡(암거)_구조도_구조도.." xfId="188"/>
    <cellStyle name="_도곡1교 교대 수량_신촌-유곡(암거)_구조도_구조도.. 2" xfId="6571"/>
    <cellStyle name="_도곡1교 교대 수량_신촌-유곡(암거)_구조도_구조도..." xfId="189"/>
    <cellStyle name="_도곡1교 교대 수량_신촌-유곡(암거)_구조도_구조도... 2" xfId="6572"/>
    <cellStyle name="_도곡1교 교대 수량_신촌-유곡(암거)_구조도_구조도._구조도-금화2" xfId="10128"/>
    <cellStyle name="_도곡1교 교대 수량_신촌-유곡(암거)_구조도_구조도_1" xfId="190"/>
    <cellStyle name="_도곡1교 교대 수량_신촌-유곡(암거)_구조도_구조도_1 2" xfId="6573"/>
    <cellStyle name="_도곡1교 교대 수량_신촌-유곡(암거)_구조도_구조도_1_구조도-금화2" xfId="10129"/>
    <cellStyle name="_도곡1교 교대 수량_신촌-유곡(암거)_구조도_구조도_a" xfId="194"/>
    <cellStyle name="_도곡1교 교대 수량_신촌-유곡(암거)_구조도_구조도_a 2" xfId="6574"/>
    <cellStyle name="_도곡1교 교대 수량_신촌-유곡(암거)_구조도_구조도_a_구조도-금화2" xfId="10130"/>
    <cellStyle name="_도곡1교 교대 수량_신촌-유곡(암거)_구조도_구조도_구조도" xfId="191"/>
    <cellStyle name="_도곡1교 교대 수량_신촌-유곡(암거)_구조도_구조도_구조도 2" xfId="6575"/>
    <cellStyle name="_도곡1교 교대 수량_신촌-유곡(암거)_구조도_구조도_구조도_구조도-금화2" xfId="10131"/>
    <cellStyle name="_도곡1교 교대 수량_신촌-유곡(암거)_구조도_구조도_구조도0" xfId="192"/>
    <cellStyle name="_도곡1교 교대 수량_신촌-유곡(암거)_구조도_구조도_구조도0 2" xfId="6576"/>
    <cellStyle name="_도곡1교 교대 수량_신촌-유곡(암거)_구조도_구조도_구조도0_구조도-금화2" xfId="10132"/>
    <cellStyle name="_도곡1교 교대 수량_신촌-유곡(암거)_구조도_구조도_구조도-금화2" xfId="10133"/>
    <cellStyle name="_도곡1교 교대 수량_신촌-유곡(암거)_구조도_구조도_변경" xfId="193"/>
    <cellStyle name="_도곡1교 교대 수량_신촌-유곡(암거)_구조도_구조도_변경 2" xfId="6577"/>
    <cellStyle name="_도곡1교 교대 수량_신촌-유곡(암거)_구조도_구조도_변경_구조도-금화2" xfId="10134"/>
    <cellStyle name="_도곡1교 교대 수량_신촌-유곡(암거)_구조도_구조도0" xfId="195"/>
    <cellStyle name="_도곡1교 교대 수량_신촌-유곡(암거)_구조도_구조도0 2" xfId="6578"/>
    <cellStyle name="_도곡1교 교대 수량_신촌-유곡(암거)_구조도_구조도0_1" xfId="196"/>
    <cellStyle name="_도곡1교 교대 수량_신촌-유곡(암거)_구조도_구조도0_1 2" xfId="6579"/>
    <cellStyle name="_도곡1교 교대 수량_신촌-유곡(암거)_구조도_구조도0_1_구조도-금화2" xfId="10135"/>
    <cellStyle name="_도곡1교 교대 수량_신촌-유곡(암거)_구조도_구조도0_구조도0" xfId="197"/>
    <cellStyle name="_도곡1교 교대 수량_신촌-유곡(암거)_구조도_구조도0_구조도0 2" xfId="6580"/>
    <cellStyle name="_도곡1교 교대 수량_신촌-유곡(암거)_구조도_구조도0_구조도0_구조도-금화2" xfId="10136"/>
    <cellStyle name="_도곡1교 교대 수량_신촌-유곡(암거)_구조도_구조도0_구조도-금화2" xfId="10137"/>
    <cellStyle name="_도곡1교 교대 수량_신촌-유곡(암거)_구조도_구조도2" xfId="198"/>
    <cellStyle name="_도곡1교 교대 수량_신촌-유곡(암거)_구조도_구조도2 2" xfId="6581"/>
    <cellStyle name="_도곡1교 교대 수량_신촌-유곡(암거)_구조도_구조도22" xfId="199"/>
    <cellStyle name="_도곡1교 교대 수량_신촌-유곡(암거)_구조도_구조도22 2" xfId="6582"/>
    <cellStyle name="_도곡1교 교대 수량_신촌-유곡(암거)_구조도_구조도22_구조도-금화2" xfId="10138"/>
    <cellStyle name="_도곡1교 교대 수량_신촌-유곡(암거)_구조도_구조도-금화2" xfId="10139"/>
    <cellStyle name="_도곡1교 교대 수량_신촌-유곡(암거)_구조도_구조도-흙막이~" xfId="200"/>
    <cellStyle name="_도곡1교 교대 수량_신촌-유곡(암거)_구조도_구조도-흙막이~ 2" xfId="6583"/>
    <cellStyle name="_도곡1교 교대 수량_신촌-유곡(암거)_구조도_구조도-흙막이~_구조도-금화2" xfId="10140"/>
    <cellStyle name="_도곡1교 교대 수량_신촌-유곡(암거)_구조도_구조물도" xfId="201"/>
    <cellStyle name="_도곡1교 교대 수량_신촌-유곡(암거)_구조도_구조물도 2" xfId="6584"/>
    <cellStyle name="_도곡1교 교대 수량_신촌-유곡(암거)_구조도_구조물도_구조도-금화2" xfId="10141"/>
    <cellStyle name="_도곡1교 교대 수량_신촌-유곡(암거)_구조도_댐구조도" xfId="202"/>
    <cellStyle name="_도곡1교 교대 수량_신촌-유곡(암거)_구조도_댐구조도 2" xfId="6585"/>
    <cellStyle name="_도곡1교 교대 수량_신촌-유곡(암거)_구조도_바닥막이구조" xfId="203"/>
    <cellStyle name="_도곡1교 교대 수량_신촌-유곡(암거)_구조도_바닥막이구조 2" xfId="6586"/>
    <cellStyle name="_도곡1교 교대 수량_신촌-유곡(암거)_구조도_바닥막이구조_구조도-금화2" xfId="10142"/>
    <cellStyle name="_도곡1교 교대 수량_신촌-유곡(암거)_구조도_바닥막이구조도" xfId="204"/>
    <cellStyle name="_도곡1교 교대 수량_신촌-유곡(암거)_구조도_바닥막이구조도 2" xfId="6587"/>
    <cellStyle name="_도곡1교 교대 수량_신촌-유곡(암거)_구조도_바닥막이구조도_구조도-금화2" xfId="10143"/>
    <cellStyle name="_도곡1교 교대 수량_신촌-유곡(암거)_구조도_보막이구조도" xfId="205"/>
    <cellStyle name="_도곡1교 교대 수량_신촌-유곡(암거)_구조도_보막이구조도 2" xfId="6588"/>
    <cellStyle name="_도곡1교 교대 수량_신촌-유곡(암거)_구조도_보막이구조도_구조도-금화2" xfId="10144"/>
    <cellStyle name="_도곡1교 교대 수량_신촌-유곡(암거)_구조도0" xfId="206"/>
    <cellStyle name="_도곡1교 교대 수량_신촌-유곡(암거)_구조도0 2" xfId="6589"/>
    <cellStyle name="_도곡1교 교대 수량_신촌-유곡(암거)_구조도0_1" xfId="207"/>
    <cellStyle name="_도곡1교 교대 수량_신촌-유곡(암거)_구조도0_1 2" xfId="6590"/>
    <cellStyle name="_도곡1교 교대 수량_신촌-유곡(암거)_구조도0_1_구조도-금화2" xfId="10145"/>
    <cellStyle name="_도곡1교 교대 수량_신촌-유곡(암거)_구조도0_구조도" xfId="208"/>
    <cellStyle name="_도곡1교 교대 수량_신촌-유곡(암거)_구조도0_구조도 2" xfId="6591"/>
    <cellStyle name="_도곡1교 교대 수량_신촌-유곡(암거)_구조도0_구조도_구조도0" xfId="209"/>
    <cellStyle name="_도곡1교 교대 수량_신촌-유곡(암거)_구조도0_구조도_구조도0 2" xfId="6592"/>
    <cellStyle name="_도곡1교 교대 수량_신촌-유곡(암거)_구조도0_구조도_구조도0_구조도-금화2" xfId="10146"/>
    <cellStyle name="_도곡1교 교대 수량_신촌-유곡(암거)_구조도0_구조도_구조도-금화2" xfId="10147"/>
    <cellStyle name="_도곡1교 교대 수량_신촌-유곡(암거)_구조도0_구조도0" xfId="210"/>
    <cellStyle name="_도곡1교 교대 수량_신촌-유곡(암거)_구조도0_구조도0 2" xfId="6593"/>
    <cellStyle name="_도곡1교 교대 수량_신촌-유곡(암거)_구조도0_구조도0_구조도-금화2" xfId="10148"/>
    <cellStyle name="_도곡1교 교대 수량_신촌-유곡(암거)_구조도0_구조도-금화2" xfId="10149"/>
    <cellStyle name="_도곡1교 교대 수량_신촌-유곡(암거)_구조도0_바닥막이구조" xfId="211"/>
    <cellStyle name="_도곡1교 교대 수량_신촌-유곡(암거)_구조도0_바닥막이구조 2" xfId="6594"/>
    <cellStyle name="_도곡1교 교대 수량_신촌-유곡(암거)_구조도0_바닥막이구조_구조도-금화2" xfId="10150"/>
    <cellStyle name="_도곡1교 교대 수량_신촌-유곡(암거)_구조도0_바닥막이구조도" xfId="212"/>
    <cellStyle name="_도곡1교 교대 수량_신촌-유곡(암거)_구조도0_바닥막이구조도 2" xfId="6595"/>
    <cellStyle name="_도곡1교 교대 수량_신촌-유곡(암거)_구조도0_바닥막이구조도_구조도-금화2" xfId="10151"/>
    <cellStyle name="_도곡1교 교대 수량_신촌-유곡(암거)_구조도-금화2" xfId="10152"/>
    <cellStyle name="_도곡1교 교대 수량_신촌-유곡(암거)_내역서2" xfId="2706"/>
    <cellStyle name="_도곡1교 교대 수량_신촌-유곡(암거)_내역서2 2" xfId="6596"/>
    <cellStyle name="_도곡1교 교대 수량_신촌-유곡(암거)_바닥막이" xfId="5979"/>
    <cellStyle name="_도곡1교 교대 수량_신촌-유곡(암거)_바닥막이구조" xfId="213"/>
    <cellStyle name="_도곡1교 교대 수량_신촌-유곡(암거)_바닥막이구조 2" xfId="6597"/>
    <cellStyle name="_도곡1교 교대 수량_신촌-유곡(암거)_바닥막이구조_구조도-금화2" xfId="10153"/>
    <cellStyle name="_도곡1교 교대 수량_신촌-유곡(암거)_설계내역(원본)" xfId="214"/>
    <cellStyle name="_도곡1교 교대 수량_신촌-유곡(암거)_설계내역(원본) 2" xfId="6598"/>
    <cellStyle name="_도곡1교 교대 수량_신촌-유곡(암거)_설계내역(원본)_구조도-금화2" xfId="10154"/>
    <cellStyle name="_도곡1교 교대 수량_신촌-유곡(암거)_설계내역(원본)_설계내역(구미정)" xfId="215"/>
    <cellStyle name="_도곡1교 교대 수량_신촌-유곡(암거)_설계내역(원본)_설계내역(구미정) 2" xfId="6599"/>
    <cellStyle name="_도곡1교 교대 수량_신촌-유곡(암거)_설계내역(원본)_설계내역(구미정)_구조도-금화2" xfId="10155"/>
    <cellStyle name="_도곡1교 교대 수량_신촌-유곡(암거)_설계내역(원본)_설계내역(원본)" xfId="216"/>
    <cellStyle name="_도곡1교 교대 수량_신촌-유곡(암거)_설계내역(원본)_설계내역(원본) 2" xfId="6600"/>
    <cellStyle name="_도곡1교 교대 수량_신촌-유곡(암거)_설계내역(원본)_설계내역(원본)_구조도-금화2" xfId="10156"/>
    <cellStyle name="_도곡1교 교대 수량_신촌-유곡(암거)_수량산출(원경광업 토석 매각해제지 복구사업)" xfId="6027"/>
    <cellStyle name="_도곡1교 교대 수량_신촌-유곡(암거)_영천 바닥박이" xfId="10157"/>
    <cellStyle name="_도곡1교 교대 수량_신촌-유곡(암거)_폐기물처리비설계" xfId="6028"/>
    <cellStyle name="_도곡1교 교대 수량_암거수량" xfId="217"/>
    <cellStyle name="_도곡1교 교대 수량_암거수량 2" xfId="6601"/>
    <cellStyle name="_도곡1교 교대 수량_암거수량(2)" xfId="218"/>
    <cellStyle name="_도곡1교 교대 수량_암거수량(2) 2" xfId="6602"/>
    <cellStyle name="_도곡1교 교대 수량_암거수량(2)_04 BOX집" xfId="219"/>
    <cellStyle name="_도곡1교 교대 수량_암거수량(2)_04 BOX집 2" xfId="6603"/>
    <cellStyle name="_도곡1교 교대 수량_암거수량(2)_04 BOX집_1-토적집계-구룡" xfId="10158"/>
    <cellStyle name="_도곡1교 교대 수량_암거수량(2)_04 BOX집_2. 구조도및 수량, 토적 산출서=하리율곡" xfId="2889"/>
    <cellStyle name="_도곡1교 교대 수량_암거수량(2)_04 BOX집_2. 구조도및 수량, 토적 산출서=하리율곡 2" xfId="6604"/>
    <cellStyle name="_도곡1교 교대 수량_암거수량(2)_04 BOX집_2. 구조도및 수량, 토적 산출서=하리율곡_구조도-금화2" xfId="10159"/>
    <cellStyle name="_도곡1교 교대 수량_암거수량(2)_04 BOX집_5.폐기물처리비설계" xfId="6029"/>
    <cellStyle name="_도곡1교 교대 수량_암거수량(2)_04 BOX집_개요(문경가은완장)" xfId="6030"/>
    <cellStyle name="_도곡1교 교대 수량_암거수량(2)_04 BOX집_공작물치수조서-태란사지구" xfId="5799"/>
    <cellStyle name="_도곡1교 교대 수량_암거수량(2)_04 BOX집_구조도" xfId="220"/>
    <cellStyle name="_도곡1교 교대 수량_암거수량(2)_04 BOX집_구조도 2" xfId="6605"/>
    <cellStyle name="_도곡1교 교대 수량_암거수량(2)_04 BOX집_구조도_010년 구조도" xfId="10160"/>
    <cellStyle name="_도곡1교 교대 수량_암거수량(2)_04 BOX집_구조도_04 구조도" xfId="10161"/>
    <cellStyle name="_도곡1교 교대 수량_암거수량(2)_04 BOX집_구조도_계간수로" xfId="221"/>
    <cellStyle name="_도곡1교 교대 수량_암거수량(2)_04 BOX집_구조도_계간수로 2" xfId="6606"/>
    <cellStyle name="_도곡1교 교대 수량_암거수량(2)_04 BOX집_구조도_계간수로_구조도-금화2" xfId="10162"/>
    <cellStyle name="_도곡1교 교대 수량_암거수량(2)_04 BOX집_구조도_구조도" xfId="222"/>
    <cellStyle name="_도곡1교 교대 수량_암거수량(2)_04 BOX집_구조도_구조도 2" xfId="6607"/>
    <cellStyle name="_도곡1교 교대 수량_암거수량(2)_04 BOX집_구조도_구조도(마대포함)" xfId="223"/>
    <cellStyle name="_도곡1교 교대 수량_암거수량(2)_04 BOX집_구조도_구조도(마대포함) 2" xfId="6608"/>
    <cellStyle name="_도곡1교 교대 수량_암거수량(2)_04 BOX집_구조도_구조도(배수관터파기 및 개거)" xfId="224"/>
    <cellStyle name="_도곡1교 교대 수량_암거수량(2)_04 BOX집_구조도_구조도(배수관터파기 및 개거) 2" xfId="6609"/>
    <cellStyle name="_도곡1교 교대 수량_암거수량(2)_04 BOX집_구조도_구조도." xfId="225"/>
    <cellStyle name="_도곡1교 교대 수량_암거수량(2)_04 BOX집_구조도_구조도. 2" xfId="6610"/>
    <cellStyle name="_도곡1교 교대 수량_암거수량(2)_04 BOX집_구조도_구조도.." xfId="226"/>
    <cellStyle name="_도곡1교 교대 수량_암거수량(2)_04 BOX집_구조도_구조도.. 2" xfId="6611"/>
    <cellStyle name="_도곡1교 교대 수량_암거수량(2)_04 BOX집_구조도_구조도..." xfId="227"/>
    <cellStyle name="_도곡1교 교대 수량_암거수량(2)_04 BOX집_구조도_구조도... 2" xfId="6612"/>
    <cellStyle name="_도곡1교 교대 수량_암거수량(2)_04 BOX집_구조도_구조도._구조도-금화2" xfId="10163"/>
    <cellStyle name="_도곡1교 교대 수량_암거수량(2)_04 BOX집_구조도_구조도_1" xfId="228"/>
    <cellStyle name="_도곡1교 교대 수량_암거수량(2)_04 BOX집_구조도_구조도_1 2" xfId="6613"/>
    <cellStyle name="_도곡1교 교대 수량_암거수량(2)_04 BOX집_구조도_구조도_1_구조도-금화2" xfId="10164"/>
    <cellStyle name="_도곡1교 교대 수량_암거수량(2)_04 BOX집_구조도_구조도_a" xfId="232"/>
    <cellStyle name="_도곡1교 교대 수량_암거수량(2)_04 BOX집_구조도_구조도_a 2" xfId="6614"/>
    <cellStyle name="_도곡1교 교대 수량_암거수량(2)_04 BOX집_구조도_구조도_a_구조도-금화2" xfId="10165"/>
    <cellStyle name="_도곡1교 교대 수량_암거수량(2)_04 BOX집_구조도_구조도_구조도" xfId="229"/>
    <cellStyle name="_도곡1교 교대 수량_암거수량(2)_04 BOX집_구조도_구조도_구조도 2" xfId="6615"/>
    <cellStyle name="_도곡1교 교대 수량_암거수량(2)_04 BOX집_구조도_구조도_구조도_구조도-금화2" xfId="10166"/>
    <cellStyle name="_도곡1교 교대 수량_암거수량(2)_04 BOX집_구조도_구조도_구조도0" xfId="230"/>
    <cellStyle name="_도곡1교 교대 수량_암거수량(2)_04 BOX집_구조도_구조도_구조도0 2" xfId="6616"/>
    <cellStyle name="_도곡1교 교대 수량_암거수량(2)_04 BOX집_구조도_구조도_구조도0_구조도-금화2" xfId="10167"/>
    <cellStyle name="_도곡1교 교대 수량_암거수량(2)_04 BOX집_구조도_구조도_구조도-금화2" xfId="10168"/>
    <cellStyle name="_도곡1교 교대 수량_암거수량(2)_04 BOX집_구조도_구조도_변경" xfId="231"/>
    <cellStyle name="_도곡1교 교대 수량_암거수량(2)_04 BOX집_구조도_구조도_변경 2" xfId="6617"/>
    <cellStyle name="_도곡1교 교대 수량_암거수량(2)_04 BOX집_구조도_구조도_변경_구조도-금화2" xfId="10169"/>
    <cellStyle name="_도곡1교 교대 수량_암거수량(2)_04 BOX집_구조도_구조도0" xfId="233"/>
    <cellStyle name="_도곡1교 교대 수량_암거수량(2)_04 BOX집_구조도_구조도0 2" xfId="6618"/>
    <cellStyle name="_도곡1교 교대 수량_암거수량(2)_04 BOX집_구조도_구조도0_1" xfId="234"/>
    <cellStyle name="_도곡1교 교대 수량_암거수량(2)_04 BOX집_구조도_구조도0_1 2" xfId="6619"/>
    <cellStyle name="_도곡1교 교대 수량_암거수량(2)_04 BOX집_구조도_구조도0_1_구조도-금화2" xfId="10170"/>
    <cellStyle name="_도곡1교 교대 수량_암거수량(2)_04 BOX집_구조도_구조도0_구조도0" xfId="235"/>
    <cellStyle name="_도곡1교 교대 수량_암거수량(2)_04 BOX집_구조도_구조도0_구조도0 2" xfId="6620"/>
    <cellStyle name="_도곡1교 교대 수량_암거수량(2)_04 BOX집_구조도_구조도0_구조도0_구조도-금화2" xfId="10171"/>
    <cellStyle name="_도곡1교 교대 수량_암거수량(2)_04 BOX집_구조도_구조도0_구조도-금화2" xfId="10172"/>
    <cellStyle name="_도곡1교 교대 수량_암거수량(2)_04 BOX집_구조도_구조도2" xfId="236"/>
    <cellStyle name="_도곡1교 교대 수량_암거수량(2)_04 BOX집_구조도_구조도2 2" xfId="6621"/>
    <cellStyle name="_도곡1교 교대 수량_암거수량(2)_04 BOX집_구조도_구조도22" xfId="237"/>
    <cellStyle name="_도곡1교 교대 수량_암거수량(2)_04 BOX집_구조도_구조도22 2" xfId="6622"/>
    <cellStyle name="_도곡1교 교대 수량_암거수량(2)_04 BOX집_구조도_구조도22_구조도-금화2" xfId="10173"/>
    <cellStyle name="_도곡1교 교대 수량_암거수량(2)_04 BOX집_구조도_구조도-금화2" xfId="10174"/>
    <cellStyle name="_도곡1교 교대 수량_암거수량(2)_04 BOX집_구조도_구조도-흙막이~" xfId="238"/>
    <cellStyle name="_도곡1교 교대 수량_암거수량(2)_04 BOX집_구조도_구조도-흙막이~ 2" xfId="6623"/>
    <cellStyle name="_도곡1교 교대 수량_암거수량(2)_04 BOX집_구조도_구조도-흙막이~_구조도-금화2" xfId="10175"/>
    <cellStyle name="_도곡1교 교대 수량_암거수량(2)_04 BOX집_구조도_구조물도" xfId="239"/>
    <cellStyle name="_도곡1교 교대 수량_암거수량(2)_04 BOX집_구조도_구조물도 2" xfId="6624"/>
    <cellStyle name="_도곡1교 교대 수량_암거수량(2)_04 BOX집_구조도_구조물도_구조도-금화2" xfId="10176"/>
    <cellStyle name="_도곡1교 교대 수량_암거수량(2)_04 BOX집_구조도_댐구조도" xfId="240"/>
    <cellStyle name="_도곡1교 교대 수량_암거수량(2)_04 BOX집_구조도_댐구조도 2" xfId="6625"/>
    <cellStyle name="_도곡1교 교대 수량_암거수량(2)_04 BOX집_구조도_바닥막이구조" xfId="241"/>
    <cellStyle name="_도곡1교 교대 수량_암거수량(2)_04 BOX집_구조도_바닥막이구조 2" xfId="6626"/>
    <cellStyle name="_도곡1교 교대 수량_암거수량(2)_04 BOX집_구조도_바닥막이구조_구조도-금화2" xfId="10177"/>
    <cellStyle name="_도곡1교 교대 수량_암거수량(2)_04 BOX집_구조도_바닥막이구조도" xfId="242"/>
    <cellStyle name="_도곡1교 교대 수량_암거수량(2)_04 BOX집_구조도_바닥막이구조도 2" xfId="6627"/>
    <cellStyle name="_도곡1교 교대 수량_암거수량(2)_04 BOX집_구조도_바닥막이구조도_구조도-금화2" xfId="10178"/>
    <cellStyle name="_도곡1교 교대 수량_암거수량(2)_04 BOX집_구조도_보막이구조도" xfId="243"/>
    <cellStyle name="_도곡1교 교대 수량_암거수량(2)_04 BOX집_구조도_보막이구조도 2" xfId="6628"/>
    <cellStyle name="_도곡1교 교대 수량_암거수량(2)_04 BOX집_구조도_보막이구조도_구조도-금화2" xfId="10179"/>
    <cellStyle name="_도곡1교 교대 수량_암거수량(2)_04 BOX집_구조도0" xfId="244"/>
    <cellStyle name="_도곡1교 교대 수량_암거수량(2)_04 BOX집_구조도0 2" xfId="6629"/>
    <cellStyle name="_도곡1교 교대 수량_암거수량(2)_04 BOX집_구조도0_1" xfId="245"/>
    <cellStyle name="_도곡1교 교대 수량_암거수량(2)_04 BOX집_구조도0_1 2" xfId="6630"/>
    <cellStyle name="_도곡1교 교대 수량_암거수량(2)_04 BOX집_구조도0_1_구조도-금화2" xfId="10180"/>
    <cellStyle name="_도곡1교 교대 수량_암거수량(2)_04 BOX집_구조도0_구조도" xfId="246"/>
    <cellStyle name="_도곡1교 교대 수량_암거수량(2)_04 BOX집_구조도0_구조도 2" xfId="6631"/>
    <cellStyle name="_도곡1교 교대 수량_암거수량(2)_04 BOX집_구조도0_구조도_구조도0" xfId="247"/>
    <cellStyle name="_도곡1교 교대 수량_암거수량(2)_04 BOX집_구조도0_구조도_구조도0 2" xfId="6632"/>
    <cellStyle name="_도곡1교 교대 수량_암거수량(2)_04 BOX집_구조도0_구조도_구조도0_구조도-금화2" xfId="10181"/>
    <cellStyle name="_도곡1교 교대 수량_암거수량(2)_04 BOX집_구조도0_구조도_구조도-금화2" xfId="10182"/>
    <cellStyle name="_도곡1교 교대 수량_암거수량(2)_04 BOX집_구조도0_구조도0" xfId="248"/>
    <cellStyle name="_도곡1교 교대 수량_암거수량(2)_04 BOX집_구조도0_구조도0 2" xfId="6633"/>
    <cellStyle name="_도곡1교 교대 수량_암거수량(2)_04 BOX집_구조도0_구조도0_구조도-금화2" xfId="10183"/>
    <cellStyle name="_도곡1교 교대 수량_암거수량(2)_04 BOX집_구조도0_구조도-금화2" xfId="10184"/>
    <cellStyle name="_도곡1교 교대 수량_암거수량(2)_04 BOX집_구조도0_바닥막이구조" xfId="249"/>
    <cellStyle name="_도곡1교 교대 수량_암거수량(2)_04 BOX집_구조도0_바닥막이구조 2" xfId="6634"/>
    <cellStyle name="_도곡1교 교대 수량_암거수량(2)_04 BOX집_구조도0_바닥막이구조_구조도-금화2" xfId="10185"/>
    <cellStyle name="_도곡1교 교대 수량_암거수량(2)_04 BOX집_구조도0_바닥막이구조도" xfId="250"/>
    <cellStyle name="_도곡1교 교대 수량_암거수량(2)_04 BOX집_구조도0_바닥막이구조도 2" xfId="6635"/>
    <cellStyle name="_도곡1교 교대 수량_암거수량(2)_04 BOX집_구조도0_바닥막이구조도_구조도-금화2" xfId="10186"/>
    <cellStyle name="_도곡1교 교대 수량_암거수량(2)_04 BOX집_구조도-금화2" xfId="10187"/>
    <cellStyle name="_도곡1교 교대 수량_암거수량(2)_04 BOX집_내역서2" xfId="2707"/>
    <cellStyle name="_도곡1교 교대 수량_암거수량(2)_04 BOX집_내역서2 2" xfId="6636"/>
    <cellStyle name="_도곡1교 교대 수량_암거수량(2)_04 BOX집_바닥막이구조" xfId="251"/>
    <cellStyle name="_도곡1교 교대 수량_암거수량(2)_04 BOX집_바닥막이구조 2" xfId="6637"/>
    <cellStyle name="_도곡1교 교대 수량_암거수량(2)_04 BOX집_바닥막이구조_구조도-금화2" xfId="10188"/>
    <cellStyle name="_도곡1교 교대 수량_암거수량(2)_04 BOX집_설계내역(원본)" xfId="252"/>
    <cellStyle name="_도곡1교 교대 수량_암거수량(2)_04 BOX집_설계내역(원본) 2" xfId="6638"/>
    <cellStyle name="_도곡1교 교대 수량_암거수량(2)_04 BOX집_설계내역(원본)_구조도-금화2" xfId="10189"/>
    <cellStyle name="_도곡1교 교대 수량_암거수량(2)_04 BOX집_설계내역(원본)_설계내역(구미정)" xfId="253"/>
    <cellStyle name="_도곡1교 교대 수량_암거수량(2)_04 BOX집_설계내역(원본)_설계내역(구미정) 2" xfId="6639"/>
    <cellStyle name="_도곡1교 교대 수량_암거수량(2)_04 BOX집_설계내역(원본)_설계내역(구미정)_구조도-금화2" xfId="10190"/>
    <cellStyle name="_도곡1교 교대 수량_암거수량(2)_04 BOX집_설계내역(원본)_설계내역(원본)" xfId="254"/>
    <cellStyle name="_도곡1교 교대 수량_암거수량(2)_04 BOX집_설계내역(원본)_설계내역(원본) 2" xfId="6640"/>
    <cellStyle name="_도곡1교 교대 수량_암거수량(2)_04 BOX집_설계내역(원본)_설계내역(원본)_구조도-금화2" xfId="10191"/>
    <cellStyle name="_도곡1교 교대 수량_암거수량(2)_04 BOX집_수량산출(원경광업 토석 매각해제지 복구사업)" xfId="6031"/>
    <cellStyle name="_도곡1교 교대 수량_암거수량(2)_04 BOX집_영천 바닥박이" xfId="10192"/>
    <cellStyle name="_도곡1교 교대 수량_암거수량(2)_04 BOX집_폐기물처리비설계" xfId="6032"/>
    <cellStyle name="_도곡1교 교대 수량_암거수량(2)_1-토적집계-구룡" xfId="10193"/>
    <cellStyle name="_도곡1교 교대 수량_암거수량(2)_2. 구조도및 수량, 토적 산출서=하리율곡" xfId="2890"/>
    <cellStyle name="_도곡1교 교대 수량_암거수량(2)_2. 구조도및 수량, 토적 산출서=하리율곡 2" xfId="6641"/>
    <cellStyle name="_도곡1교 교대 수량_암거수량(2)_2. 구조도및 수량, 토적 산출서=하리율곡_구조도-금화2" xfId="10194"/>
    <cellStyle name="_도곡1교 교대 수량_암거수량(2)_5.폐기물처리비설계" xfId="6033"/>
    <cellStyle name="_도곡1교 교대 수량_암거수량(2)_개요(문경가은완장)" xfId="6034"/>
    <cellStyle name="_도곡1교 교대 수량_암거수량(2)_공작물치수조서-태란사지구" xfId="5800"/>
    <cellStyle name="_도곡1교 교대 수량_암거수량(2)_구조도" xfId="255"/>
    <cellStyle name="_도곡1교 교대 수량_암거수량(2)_구조도 2" xfId="6642"/>
    <cellStyle name="_도곡1교 교대 수량_암거수량(2)_구조도_010년 구조도" xfId="10195"/>
    <cellStyle name="_도곡1교 교대 수량_암거수량(2)_구조도_04 구조도" xfId="10196"/>
    <cellStyle name="_도곡1교 교대 수량_암거수량(2)_구조도_계간수로" xfId="256"/>
    <cellStyle name="_도곡1교 교대 수량_암거수량(2)_구조도_계간수로 2" xfId="6643"/>
    <cellStyle name="_도곡1교 교대 수량_암거수량(2)_구조도_계간수로_구조도-금화2" xfId="10197"/>
    <cellStyle name="_도곡1교 교대 수량_암거수량(2)_구조도_구조도" xfId="257"/>
    <cellStyle name="_도곡1교 교대 수량_암거수량(2)_구조도_구조도 2" xfId="6644"/>
    <cellStyle name="_도곡1교 교대 수량_암거수량(2)_구조도_구조도(마대포함)" xfId="258"/>
    <cellStyle name="_도곡1교 교대 수량_암거수량(2)_구조도_구조도(마대포함) 2" xfId="6645"/>
    <cellStyle name="_도곡1교 교대 수량_암거수량(2)_구조도_구조도(배수관터파기 및 개거)" xfId="259"/>
    <cellStyle name="_도곡1교 교대 수량_암거수량(2)_구조도_구조도(배수관터파기 및 개거) 2" xfId="6646"/>
    <cellStyle name="_도곡1교 교대 수량_암거수량(2)_구조도_구조도." xfId="260"/>
    <cellStyle name="_도곡1교 교대 수량_암거수량(2)_구조도_구조도. 2" xfId="6647"/>
    <cellStyle name="_도곡1교 교대 수량_암거수량(2)_구조도_구조도.." xfId="261"/>
    <cellStyle name="_도곡1교 교대 수량_암거수량(2)_구조도_구조도.. 2" xfId="6648"/>
    <cellStyle name="_도곡1교 교대 수량_암거수량(2)_구조도_구조도..." xfId="262"/>
    <cellStyle name="_도곡1교 교대 수량_암거수량(2)_구조도_구조도... 2" xfId="6649"/>
    <cellStyle name="_도곡1교 교대 수량_암거수량(2)_구조도_구조도._구조도-금화2" xfId="10198"/>
    <cellStyle name="_도곡1교 교대 수량_암거수량(2)_구조도_구조도_1" xfId="263"/>
    <cellStyle name="_도곡1교 교대 수량_암거수량(2)_구조도_구조도_1 2" xfId="6650"/>
    <cellStyle name="_도곡1교 교대 수량_암거수량(2)_구조도_구조도_1_구조도-금화2" xfId="10199"/>
    <cellStyle name="_도곡1교 교대 수량_암거수량(2)_구조도_구조도_a" xfId="267"/>
    <cellStyle name="_도곡1교 교대 수량_암거수량(2)_구조도_구조도_a 2" xfId="6651"/>
    <cellStyle name="_도곡1교 교대 수량_암거수량(2)_구조도_구조도_a_구조도-금화2" xfId="10200"/>
    <cellStyle name="_도곡1교 교대 수량_암거수량(2)_구조도_구조도_구조도" xfId="264"/>
    <cellStyle name="_도곡1교 교대 수량_암거수량(2)_구조도_구조도_구조도 2" xfId="6652"/>
    <cellStyle name="_도곡1교 교대 수량_암거수량(2)_구조도_구조도_구조도_구조도-금화2" xfId="10201"/>
    <cellStyle name="_도곡1교 교대 수량_암거수량(2)_구조도_구조도_구조도0" xfId="265"/>
    <cellStyle name="_도곡1교 교대 수량_암거수량(2)_구조도_구조도_구조도0 2" xfId="6653"/>
    <cellStyle name="_도곡1교 교대 수량_암거수량(2)_구조도_구조도_구조도0_구조도-금화2" xfId="10202"/>
    <cellStyle name="_도곡1교 교대 수량_암거수량(2)_구조도_구조도_구조도-금화2" xfId="10203"/>
    <cellStyle name="_도곡1교 교대 수량_암거수량(2)_구조도_구조도_변경" xfId="266"/>
    <cellStyle name="_도곡1교 교대 수량_암거수량(2)_구조도_구조도_변경 2" xfId="6654"/>
    <cellStyle name="_도곡1교 교대 수량_암거수량(2)_구조도_구조도_변경_구조도-금화2" xfId="10204"/>
    <cellStyle name="_도곡1교 교대 수량_암거수량(2)_구조도_구조도0" xfId="268"/>
    <cellStyle name="_도곡1교 교대 수량_암거수량(2)_구조도_구조도0 2" xfId="6655"/>
    <cellStyle name="_도곡1교 교대 수량_암거수량(2)_구조도_구조도0_1" xfId="269"/>
    <cellStyle name="_도곡1교 교대 수량_암거수량(2)_구조도_구조도0_1 2" xfId="6656"/>
    <cellStyle name="_도곡1교 교대 수량_암거수량(2)_구조도_구조도0_1_구조도-금화2" xfId="10205"/>
    <cellStyle name="_도곡1교 교대 수량_암거수량(2)_구조도_구조도0_구조도0" xfId="270"/>
    <cellStyle name="_도곡1교 교대 수량_암거수량(2)_구조도_구조도0_구조도0 2" xfId="6657"/>
    <cellStyle name="_도곡1교 교대 수량_암거수량(2)_구조도_구조도0_구조도0_구조도-금화2" xfId="10206"/>
    <cellStyle name="_도곡1교 교대 수량_암거수량(2)_구조도_구조도0_구조도-금화2" xfId="10207"/>
    <cellStyle name="_도곡1교 교대 수량_암거수량(2)_구조도_구조도2" xfId="271"/>
    <cellStyle name="_도곡1교 교대 수량_암거수량(2)_구조도_구조도2 2" xfId="6658"/>
    <cellStyle name="_도곡1교 교대 수량_암거수량(2)_구조도_구조도22" xfId="272"/>
    <cellStyle name="_도곡1교 교대 수량_암거수량(2)_구조도_구조도22 2" xfId="6659"/>
    <cellStyle name="_도곡1교 교대 수량_암거수량(2)_구조도_구조도22_구조도-금화2" xfId="10208"/>
    <cellStyle name="_도곡1교 교대 수량_암거수량(2)_구조도_구조도-금화2" xfId="10209"/>
    <cellStyle name="_도곡1교 교대 수량_암거수량(2)_구조도_구조도-흙막이~" xfId="273"/>
    <cellStyle name="_도곡1교 교대 수량_암거수량(2)_구조도_구조도-흙막이~ 2" xfId="6660"/>
    <cellStyle name="_도곡1교 교대 수량_암거수량(2)_구조도_구조도-흙막이~_구조도-금화2" xfId="10210"/>
    <cellStyle name="_도곡1교 교대 수량_암거수량(2)_구조도_구조물도" xfId="274"/>
    <cellStyle name="_도곡1교 교대 수량_암거수량(2)_구조도_구조물도 2" xfId="6661"/>
    <cellStyle name="_도곡1교 교대 수량_암거수량(2)_구조도_구조물도_구조도-금화2" xfId="10211"/>
    <cellStyle name="_도곡1교 교대 수량_암거수량(2)_구조도_댐구조도" xfId="275"/>
    <cellStyle name="_도곡1교 교대 수량_암거수량(2)_구조도_댐구조도 2" xfId="6662"/>
    <cellStyle name="_도곡1교 교대 수량_암거수량(2)_구조도_바닥막이구조" xfId="276"/>
    <cellStyle name="_도곡1교 교대 수량_암거수량(2)_구조도_바닥막이구조 2" xfId="6663"/>
    <cellStyle name="_도곡1교 교대 수량_암거수량(2)_구조도_바닥막이구조_구조도-금화2" xfId="10212"/>
    <cellStyle name="_도곡1교 교대 수량_암거수량(2)_구조도_바닥막이구조도" xfId="277"/>
    <cellStyle name="_도곡1교 교대 수량_암거수량(2)_구조도_바닥막이구조도 2" xfId="6664"/>
    <cellStyle name="_도곡1교 교대 수량_암거수량(2)_구조도_바닥막이구조도_구조도-금화2" xfId="10213"/>
    <cellStyle name="_도곡1교 교대 수량_암거수량(2)_구조도_보막이구조도" xfId="278"/>
    <cellStyle name="_도곡1교 교대 수량_암거수량(2)_구조도_보막이구조도 2" xfId="6665"/>
    <cellStyle name="_도곡1교 교대 수량_암거수량(2)_구조도_보막이구조도_구조도-금화2" xfId="10214"/>
    <cellStyle name="_도곡1교 교대 수량_암거수량(2)_구조도0" xfId="279"/>
    <cellStyle name="_도곡1교 교대 수량_암거수량(2)_구조도0 2" xfId="6666"/>
    <cellStyle name="_도곡1교 교대 수량_암거수량(2)_구조도0_1" xfId="280"/>
    <cellStyle name="_도곡1교 교대 수량_암거수량(2)_구조도0_1 2" xfId="6667"/>
    <cellStyle name="_도곡1교 교대 수량_암거수량(2)_구조도0_1_구조도-금화2" xfId="10215"/>
    <cellStyle name="_도곡1교 교대 수량_암거수량(2)_구조도0_구조도" xfId="281"/>
    <cellStyle name="_도곡1교 교대 수량_암거수량(2)_구조도0_구조도 2" xfId="6668"/>
    <cellStyle name="_도곡1교 교대 수량_암거수량(2)_구조도0_구조도_구조도0" xfId="282"/>
    <cellStyle name="_도곡1교 교대 수량_암거수량(2)_구조도0_구조도_구조도0 2" xfId="6669"/>
    <cellStyle name="_도곡1교 교대 수량_암거수량(2)_구조도0_구조도_구조도0_구조도-금화2" xfId="10216"/>
    <cellStyle name="_도곡1교 교대 수량_암거수량(2)_구조도0_구조도_구조도-금화2" xfId="10217"/>
    <cellStyle name="_도곡1교 교대 수량_암거수량(2)_구조도0_구조도0" xfId="283"/>
    <cellStyle name="_도곡1교 교대 수량_암거수량(2)_구조도0_구조도0 2" xfId="6670"/>
    <cellStyle name="_도곡1교 교대 수량_암거수량(2)_구조도0_구조도0_구조도-금화2" xfId="10218"/>
    <cellStyle name="_도곡1교 교대 수량_암거수량(2)_구조도0_구조도-금화2" xfId="10219"/>
    <cellStyle name="_도곡1교 교대 수량_암거수량(2)_구조도0_바닥막이구조" xfId="284"/>
    <cellStyle name="_도곡1교 교대 수량_암거수량(2)_구조도0_바닥막이구조 2" xfId="6671"/>
    <cellStyle name="_도곡1교 교대 수량_암거수량(2)_구조도0_바닥막이구조_구조도-금화2" xfId="10220"/>
    <cellStyle name="_도곡1교 교대 수량_암거수량(2)_구조도0_바닥막이구조도" xfId="285"/>
    <cellStyle name="_도곡1교 교대 수량_암거수량(2)_구조도0_바닥막이구조도 2" xfId="6672"/>
    <cellStyle name="_도곡1교 교대 수량_암거수량(2)_구조도0_바닥막이구조도_구조도-금화2" xfId="10221"/>
    <cellStyle name="_도곡1교 교대 수량_암거수량(2)_구조도-금화2" xfId="10222"/>
    <cellStyle name="_도곡1교 교대 수량_암거수량(2)_내역서2" xfId="2708"/>
    <cellStyle name="_도곡1교 교대 수량_암거수량(2)_내역서2 2" xfId="6673"/>
    <cellStyle name="_도곡1교 교대 수량_암거수량(2)_바닥막이구조" xfId="286"/>
    <cellStyle name="_도곡1교 교대 수량_암거수량(2)_바닥막이구조 2" xfId="6674"/>
    <cellStyle name="_도곡1교 교대 수량_암거수량(2)_바닥막이구조_구조도-금화2" xfId="10223"/>
    <cellStyle name="_도곡1교 교대 수량_암거수량(2)_설계내역(원본)" xfId="287"/>
    <cellStyle name="_도곡1교 교대 수량_암거수량(2)_설계내역(원본) 2" xfId="6675"/>
    <cellStyle name="_도곡1교 교대 수량_암거수량(2)_설계내역(원본)_구조도-금화2" xfId="10224"/>
    <cellStyle name="_도곡1교 교대 수량_암거수량(2)_설계내역(원본)_설계내역(구미정)" xfId="288"/>
    <cellStyle name="_도곡1교 교대 수량_암거수량(2)_설계내역(원본)_설계내역(구미정) 2" xfId="6676"/>
    <cellStyle name="_도곡1교 교대 수량_암거수량(2)_설계내역(원본)_설계내역(구미정)_구조도-금화2" xfId="10225"/>
    <cellStyle name="_도곡1교 교대 수량_암거수량(2)_설계내역(원본)_설계내역(원본)" xfId="289"/>
    <cellStyle name="_도곡1교 교대 수량_암거수량(2)_설계내역(원본)_설계내역(원본) 2" xfId="6677"/>
    <cellStyle name="_도곡1교 교대 수량_암거수량(2)_설계내역(원본)_설계내역(원본)_구조도-금화2" xfId="10226"/>
    <cellStyle name="_도곡1교 교대 수량_암거수량(2)_수량산출(원경광업 토석 매각해제지 복구사업)" xfId="6035"/>
    <cellStyle name="_도곡1교 교대 수량_암거수량(2)_영천 바닥박이" xfId="10227"/>
    <cellStyle name="_도곡1교 교대 수량_암거수량(2)_폐기물처리비설계" xfId="6036"/>
    <cellStyle name="_도곡1교 교대 수량_암거수량_04 BOX집" xfId="290"/>
    <cellStyle name="_도곡1교 교대 수량_암거수량_04 BOX집 2" xfId="6678"/>
    <cellStyle name="_도곡1교 교대 수량_암거수량_04 BOX집_1-토적집계-구룡" xfId="10228"/>
    <cellStyle name="_도곡1교 교대 수량_암거수량_04 BOX집_2. 구조도및 수량, 토적 산출서=하리율곡" xfId="2891"/>
    <cellStyle name="_도곡1교 교대 수량_암거수량_04 BOX집_2. 구조도및 수량, 토적 산출서=하리율곡 2" xfId="6679"/>
    <cellStyle name="_도곡1교 교대 수량_암거수량_04 BOX집_2. 구조도및 수량, 토적 산출서=하리율곡_구조도-금화2" xfId="10229"/>
    <cellStyle name="_도곡1교 교대 수량_암거수량_04 BOX집_5.폐기물처리비설계" xfId="6037"/>
    <cellStyle name="_도곡1교 교대 수량_암거수량_04 BOX집_개요(문경가은완장)" xfId="6038"/>
    <cellStyle name="_도곡1교 교대 수량_암거수량_04 BOX집_공작물치수조서-태란사지구" xfId="5801"/>
    <cellStyle name="_도곡1교 교대 수량_암거수량_04 BOX집_구조도" xfId="291"/>
    <cellStyle name="_도곡1교 교대 수량_암거수량_04 BOX집_구조도 2" xfId="6680"/>
    <cellStyle name="_도곡1교 교대 수량_암거수량_04 BOX집_구조도_010년 구조도" xfId="10230"/>
    <cellStyle name="_도곡1교 교대 수량_암거수량_04 BOX집_구조도_04 구조도" xfId="10231"/>
    <cellStyle name="_도곡1교 교대 수량_암거수량_04 BOX집_구조도_계간수로" xfId="292"/>
    <cellStyle name="_도곡1교 교대 수량_암거수량_04 BOX집_구조도_계간수로 2" xfId="6681"/>
    <cellStyle name="_도곡1교 교대 수량_암거수량_04 BOX집_구조도_계간수로_구조도-금화2" xfId="10232"/>
    <cellStyle name="_도곡1교 교대 수량_암거수량_04 BOX집_구조도_구조도" xfId="293"/>
    <cellStyle name="_도곡1교 교대 수량_암거수량_04 BOX집_구조도_구조도 2" xfId="6682"/>
    <cellStyle name="_도곡1교 교대 수량_암거수량_04 BOX집_구조도_구조도(마대포함)" xfId="294"/>
    <cellStyle name="_도곡1교 교대 수량_암거수량_04 BOX집_구조도_구조도(마대포함) 2" xfId="6683"/>
    <cellStyle name="_도곡1교 교대 수량_암거수량_04 BOX집_구조도_구조도(배수관터파기 및 개거)" xfId="295"/>
    <cellStyle name="_도곡1교 교대 수량_암거수량_04 BOX집_구조도_구조도(배수관터파기 및 개거) 2" xfId="6684"/>
    <cellStyle name="_도곡1교 교대 수량_암거수량_04 BOX집_구조도_구조도." xfId="296"/>
    <cellStyle name="_도곡1교 교대 수량_암거수량_04 BOX집_구조도_구조도. 2" xfId="6685"/>
    <cellStyle name="_도곡1교 교대 수량_암거수량_04 BOX집_구조도_구조도.." xfId="297"/>
    <cellStyle name="_도곡1교 교대 수량_암거수량_04 BOX집_구조도_구조도.. 2" xfId="6686"/>
    <cellStyle name="_도곡1교 교대 수량_암거수량_04 BOX집_구조도_구조도..." xfId="298"/>
    <cellStyle name="_도곡1교 교대 수량_암거수량_04 BOX집_구조도_구조도... 2" xfId="6687"/>
    <cellStyle name="_도곡1교 교대 수량_암거수량_04 BOX집_구조도_구조도._구조도-금화2" xfId="10233"/>
    <cellStyle name="_도곡1교 교대 수량_암거수량_04 BOX집_구조도_구조도_1" xfId="299"/>
    <cellStyle name="_도곡1교 교대 수량_암거수량_04 BOX집_구조도_구조도_1 2" xfId="6688"/>
    <cellStyle name="_도곡1교 교대 수량_암거수량_04 BOX집_구조도_구조도_1_구조도-금화2" xfId="10234"/>
    <cellStyle name="_도곡1교 교대 수량_암거수량_04 BOX집_구조도_구조도_a" xfId="303"/>
    <cellStyle name="_도곡1교 교대 수량_암거수량_04 BOX집_구조도_구조도_a 2" xfId="6689"/>
    <cellStyle name="_도곡1교 교대 수량_암거수량_04 BOX집_구조도_구조도_a_구조도-금화2" xfId="10235"/>
    <cellStyle name="_도곡1교 교대 수량_암거수량_04 BOX집_구조도_구조도_구조도" xfId="300"/>
    <cellStyle name="_도곡1교 교대 수량_암거수량_04 BOX집_구조도_구조도_구조도 2" xfId="6690"/>
    <cellStyle name="_도곡1교 교대 수량_암거수량_04 BOX집_구조도_구조도_구조도_구조도-금화2" xfId="10236"/>
    <cellStyle name="_도곡1교 교대 수량_암거수량_04 BOX집_구조도_구조도_구조도0" xfId="301"/>
    <cellStyle name="_도곡1교 교대 수량_암거수량_04 BOX집_구조도_구조도_구조도0 2" xfId="6691"/>
    <cellStyle name="_도곡1교 교대 수량_암거수량_04 BOX집_구조도_구조도_구조도0_구조도-금화2" xfId="10237"/>
    <cellStyle name="_도곡1교 교대 수량_암거수량_04 BOX집_구조도_구조도_구조도-금화2" xfId="10238"/>
    <cellStyle name="_도곡1교 교대 수량_암거수량_04 BOX집_구조도_구조도_변경" xfId="302"/>
    <cellStyle name="_도곡1교 교대 수량_암거수량_04 BOX집_구조도_구조도_변경 2" xfId="6692"/>
    <cellStyle name="_도곡1교 교대 수량_암거수량_04 BOX집_구조도_구조도_변경_구조도-금화2" xfId="10239"/>
    <cellStyle name="_도곡1교 교대 수량_암거수량_04 BOX집_구조도_구조도0" xfId="304"/>
    <cellStyle name="_도곡1교 교대 수량_암거수량_04 BOX집_구조도_구조도0 2" xfId="6693"/>
    <cellStyle name="_도곡1교 교대 수량_암거수량_04 BOX집_구조도_구조도0_1" xfId="305"/>
    <cellStyle name="_도곡1교 교대 수량_암거수량_04 BOX집_구조도_구조도0_1 2" xfId="6694"/>
    <cellStyle name="_도곡1교 교대 수량_암거수량_04 BOX집_구조도_구조도0_1_구조도-금화2" xfId="10240"/>
    <cellStyle name="_도곡1교 교대 수량_암거수량_04 BOX집_구조도_구조도0_구조도0" xfId="306"/>
    <cellStyle name="_도곡1교 교대 수량_암거수량_04 BOX집_구조도_구조도0_구조도0 2" xfId="6695"/>
    <cellStyle name="_도곡1교 교대 수량_암거수량_04 BOX집_구조도_구조도0_구조도0_구조도-금화2" xfId="10241"/>
    <cellStyle name="_도곡1교 교대 수량_암거수량_04 BOX집_구조도_구조도0_구조도-금화2" xfId="10242"/>
    <cellStyle name="_도곡1교 교대 수량_암거수량_04 BOX집_구조도_구조도2" xfId="307"/>
    <cellStyle name="_도곡1교 교대 수량_암거수량_04 BOX집_구조도_구조도2 2" xfId="6696"/>
    <cellStyle name="_도곡1교 교대 수량_암거수량_04 BOX집_구조도_구조도22" xfId="308"/>
    <cellStyle name="_도곡1교 교대 수량_암거수량_04 BOX집_구조도_구조도22 2" xfId="6697"/>
    <cellStyle name="_도곡1교 교대 수량_암거수량_04 BOX집_구조도_구조도22_구조도-금화2" xfId="10243"/>
    <cellStyle name="_도곡1교 교대 수량_암거수량_04 BOX집_구조도_구조도-금화2" xfId="10244"/>
    <cellStyle name="_도곡1교 교대 수량_암거수량_04 BOX집_구조도_구조도-흙막이~" xfId="309"/>
    <cellStyle name="_도곡1교 교대 수량_암거수량_04 BOX집_구조도_구조도-흙막이~ 2" xfId="6698"/>
    <cellStyle name="_도곡1교 교대 수량_암거수량_04 BOX집_구조도_구조도-흙막이~_구조도-금화2" xfId="10245"/>
    <cellStyle name="_도곡1교 교대 수량_암거수량_04 BOX집_구조도_구조물도" xfId="310"/>
    <cellStyle name="_도곡1교 교대 수량_암거수량_04 BOX집_구조도_구조물도 2" xfId="6699"/>
    <cellStyle name="_도곡1교 교대 수량_암거수량_04 BOX집_구조도_구조물도_구조도-금화2" xfId="10246"/>
    <cellStyle name="_도곡1교 교대 수량_암거수량_04 BOX집_구조도_댐구조도" xfId="311"/>
    <cellStyle name="_도곡1교 교대 수량_암거수량_04 BOX집_구조도_댐구조도 2" xfId="6700"/>
    <cellStyle name="_도곡1교 교대 수량_암거수량_04 BOX집_구조도_바닥막이구조" xfId="312"/>
    <cellStyle name="_도곡1교 교대 수량_암거수량_04 BOX집_구조도_바닥막이구조 2" xfId="6701"/>
    <cellStyle name="_도곡1교 교대 수량_암거수량_04 BOX집_구조도_바닥막이구조_구조도-금화2" xfId="10247"/>
    <cellStyle name="_도곡1교 교대 수량_암거수량_04 BOX집_구조도_바닥막이구조도" xfId="313"/>
    <cellStyle name="_도곡1교 교대 수량_암거수량_04 BOX집_구조도_바닥막이구조도 2" xfId="6702"/>
    <cellStyle name="_도곡1교 교대 수량_암거수량_04 BOX집_구조도_바닥막이구조도_구조도-금화2" xfId="10248"/>
    <cellStyle name="_도곡1교 교대 수량_암거수량_04 BOX집_구조도_보막이구조도" xfId="314"/>
    <cellStyle name="_도곡1교 교대 수량_암거수량_04 BOX집_구조도_보막이구조도 2" xfId="6703"/>
    <cellStyle name="_도곡1교 교대 수량_암거수량_04 BOX집_구조도_보막이구조도_구조도-금화2" xfId="10249"/>
    <cellStyle name="_도곡1교 교대 수량_암거수량_04 BOX집_구조도0" xfId="315"/>
    <cellStyle name="_도곡1교 교대 수량_암거수량_04 BOX집_구조도0 2" xfId="6704"/>
    <cellStyle name="_도곡1교 교대 수량_암거수량_04 BOX집_구조도0_1" xfId="316"/>
    <cellStyle name="_도곡1교 교대 수량_암거수량_04 BOX집_구조도0_1 2" xfId="6705"/>
    <cellStyle name="_도곡1교 교대 수량_암거수량_04 BOX집_구조도0_1_구조도-금화2" xfId="10250"/>
    <cellStyle name="_도곡1교 교대 수량_암거수량_04 BOX집_구조도0_구조도" xfId="317"/>
    <cellStyle name="_도곡1교 교대 수량_암거수량_04 BOX집_구조도0_구조도 2" xfId="6706"/>
    <cellStyle name="_도곡1교 교대 수량_암거수량_04 BOX집_구조도0_구조도_구조도0" xfId="318"/>
    <cellStyle name="_도곡1교 교대 수량_암거수량_04 BOX집_구조도0_구조도_구조도0 2" xfId="6707"/>
    <cellStyle name="_도곡1교 교대 수량_암거수량_04 BOX집_구조도0_구조도_구조도0_구조도-금화2" xfId="10251"/>
    <cellStyle name="_도곡1교 교대 수량_암거수량_04 BOX집_구조도0_구조도_구조도-금화2" xfId="10252"/>
    <cellStyle name="_도곡1교 교대 수량_암거수량_04 BOX집_구조도0_구조도0" xfId="319"/>
    <cellStyle name="_도곡1교 교대 수량_암거수량_04 BOX집_구조도0_구조도0 2" xfId="6708"/>
    <cellStyle name="_도곡1교 교대 수량_암거수량_04 BOX집_구조도0_구조도0_구조도-금화2" xfId="10253"/>
    <cellStyle name="_도곡1교 교대 수량_암거수량_04 BOX집_구조도0_구조도-금화2" xfId="10254"/>
    <cellStyle name="_도곡1교 교대 수량_암거수량_04 BOX집_구조도0_바닥막이구조" xfId="320"/>
    <cellStyle name="_도곡1교 교대 수량_암거수량_04 BOX집_구조도0_바닥막이구조 2" xfId="6709"/>
    <cellStyle name="_도곡1교 교대 수량_암거수량_04 BOX집_구조도0_바닥막이구조_구조도-금화2" xfId="10255"/>
    <cellStyle name="_도곡1교 교대 수량_암거수량_04 BOX집_구조도0_바닥막이구조도" xfId="321"/>
    <cellStyle name="_도곡1교 교대 수량_암거수량_04 BOX집_구조도0_바닥막이구조도 2" xfId="6710"/>
    <cellStyle name="_도곡1교 교대 수량_암거수량_04 BOX집_구조도0_바닥막이구조도_구조도-금화2" xfId="10256"/>
    <cellStyle name="_도곡1교 교대 수량_암거수량_04 BOX집_구조도-금화2" xfId="10257"/>
    <cellStyle name="_도곡1교 교대 수량_암거수량_04 BOX집_내역서2" xfId="2709"/>
    <cellStyle name="_도곡1교 교대 수량_암거수량_04 BOX집_내역서2 2" xfId="6711"/>
    <cellStyle name="_도곡1교 교대 수량_암거수량_04 BOX집_바닥막이구조" xfId="322"/>
    <cellStyle name="_도곡1교 교대 수량_암거수량_04 BOX집_바닥막이구조 2" xfId="6712"/>
    <cellStyle name="_도곡1교 교대 수량_암거수량_04 BOX집_바닥막이구조_구조도-금화2" xfId="10258"/>
    <cellStyle name="_도곡1교 교대 수량_암거수량_04 BOX집_설계내역(원본)" xfId="323"/>
    <cellStyle name="_도곡1교 교대 수량_암거수량_04 BOX집_설계내역(원본) 2" xfId="6713"/>
    <cellStyle name="_도곡1교 교대 수량_암거수량_04 BOX집_설계내역(원본)_구조도-금화2" xfId="10259"/>
    <cellStyle name="_도곡1교 교대 수량_암거수량_04 BOX집_설계내역(원본)_설계내역(구미정)" xfId="324"/>
    <cellStyle name="_도곡1교 교대 수량_암거수량_04 BOX집_설계내역(원본)_설계내역(구미정) 2" xfId="6714"/>
    <cellStyle name="_도곡1교 교대 수량_암거수량_04 BOX집_설계내역(원본)_설계내역(구미정)_구조도-금화2" xfId="10260"/>
    <cellStyle name="_도곡1교 교대 수량_암거수량_04 BOX집_설계내역(원본)_설계내역(원본)" xfId="325"/>
    <cellStyle name="_도곡1교 교대 수량_암거수량_04 BOX집_설계내역(원본)_설계내역(원본) 2" xfId="6715"/>
    <cellStyle name="_도곡1교 교대 수량_암거수량_04 BOX집_설계내역(원본)_설계내역(원본)_구조도-금화2" xfId="10261"/>
    <cellStyle name="_도곡1교 교대 수량_암거수량_04 BOX집_수량산출(원경광업 토석 매각해제지 복구사업)" xfId="6039"/>
    <cellStyle name="_도곡1교 교대 수량_암거수량_04 BOX집_영천 바닥박이" xfId="10262"/>
    <cellStyle name="_도곡1교 교대 수량_암거수량_04 BOX집_폐기물처리비설계" xfId="6040"/>
    <cellStyle name="_도곡1교 교대 수량_암거수량_1-토적집계-구룡" xfId="10263"/>
    <cellStyle name="_도곡1교 교대 수량_암거수량_2. 구조도및 수량, 토적 산출서=하리율곡" xfId="2892"/>
    <cellStyle name="_도곡1교 교대 수량_암거수량_2. 구조도및 수량, 토적 산출서=하리율곡 2" xfId="6716"/>
    <cellStyle name="_도곡1교 교대 수량_암거수량_2. 구조도및 수량, 토적 산출서=하리율곡_구조도-금화2" xfId="10264"/>
    <cellStyle name="_도곡1교 교대 수량_암거수량_5.폐기물처리비설계" xfId="6041"/>
    <cellStyle name="_도곡1교 교대 수량_암거수량_개요(문경가은완장)" xfId="6042"/>
    <cellStyle name="_도곡1교 교대 수량_암거수량_공작물치수조서-태란사지구" xfId="5802"/>
    <cellStyle name="_도곡1교 교대 수량_암거수량_구조도" xfId="326"/>
    <cellStyle name="_도곡1교 교대 수량_암거수량_구조도 2" xfId="6717"/>
    <cellStyle name="_도곡1교 교대 수량_암거수량_구조도_010년 구조도" xfId="10265"/>
    <cellStyle name="_도곡1교 교대 수량_암거수량_구조도_04 구조도" xfId="10266"/>
    <cellStyle name="_도곡1교 교대 수량_암거수량_구조도_계간수로" xfId="327"/>
    <cellStyle name="_도곡1교 교대 수량_암거수량_구조도_계간수로 2" xfId="6718"/>
    <cellStyle name="_도곡1교 교대 수량_암거수량_구조도_계간수로_구조도-금화2" xfId="10267"/>
    <cellStyle name="_도곡1교 교대 수량_암거수량_구조도_구조도" xfId="328"/>
    <cellStyle name="_도곡1교 교대 수량_암거수량_구조도_구조도 2" xfId="6719"/>
    <cellStyle name="_도곡1교 교대 수량_암거수량_구조도_구조도(마대포함)" xfId="329"/>
    <cellStyle name="_도곡1교 교대 수량_암거수량_구조도_구조도(마대포함) 2" xfId="6720"/>
    <cellStyle name="_도곡1교 교대 수량_암거수량_구조도_구조도(배수관터파기 및 개거)" xfId="330"/>
    <cellStyle name="_도곡1교 교대 수량_암거수량_구조도_구조도(배수관터파기 및 개거) 2" xfId="6721"/>
    <cellStyle name="_도곡1교 교대 수량_암거수량_구조도_구조도." xfId="331"/>
    <cellStyle name="_도곡1교 교대 수량_암거수량_구조도_구조도. 2" xfId="6722"/>
    <cellStyle name="_도곡1교 교대 수량_암거수량_구조도_구조도.." xfId="332"/>
    <cellStyle name="_도곡1교 교대 수량_암거수량_구조도_구조도.. 2" xfId="6723"/>
    <cellStyle name="_도곡1교 교대 수량_암거수량_구조도_구조도..." xfId="333"/>
    <cellStyle name="_도곡1교 교대 수량_암거수량_구조도_구조도... 2" xfId="6724"/>
    <cellStyle name="_도곡1교 교대 수량_암거수량_구조도_구조도._구조도-금화2" xfId="10268"/>
    <cellStyle name="_도곡1교 교대 수량_암거수량_구조도_구조도_1" xfId="334"/>
    <cellStyle name="_도곡1교 교대 수량_암거수량_구조도_구조도_1 2" xfId="6725"/>
    <cellStyle name="_도곡1교 교대 수량_암거수량_구조도_구조도_1_구조도-금화2" xfId="10269"/>
    <cellStyle name="_도곡1교 교대 수량_암거수량_구조도_구조도_a" xfId="338"/>
    <cellStyle name="_도곡1교 교대 수량_암거수량_구조도_구조도_a 2" xfId="6726"/>
    <cellStyle name="_도곡1교 교대 수량_암거수량_구조도_구조도_a_구조도-금화2" xfId="10270"/>
    <cellStyle name="_도곡1교 교대 수량_암거수량_구조도_구조도_구조도" xfId="335"/>
    <cellStyle name="_도곡1교 교대 수량_암거수량_구조도_구조도_구조도 2" xfId="6727"/>
    <cellStyle name="_도곡1교 교대 수량_암거수량_구조도_구조도_구조도_구조도-금화2" xfId="10271"/>
    <cellStyle name="_도곡1교 교대 수량_암거수량_구조도_구조도_구조도0" xfId="336"/>
    <cellStyle name="_도곡1교 교대 수량_암거수량_구조도_구조도_구조도0 2" xfId="6728"/>
    <cellStyle name="_도곡1교 교대 수량_암거수량_구조도_구조도_구조도0_구조도-금화2" xfId="10272"/>
    <cellStyle name="_도곡1교 교대 수량_암거수량_구조도_구조도_구조도-금화2" xfId="10273"/>
    <cellStyle name="_도곡1교 교대 수량_암거수량_구조도_구조도_변경" xfId="337"/>
    <cellStyle name="_도곡1교 교대 수량_암거수량_구조도_구조도_변경 2" xfId="6729"/>
    <cellStyle name="_도곡1교 교대 수량_암거수량_구조도_구조도_변경_구조도-금화2" xfId="10274"/>
    <cellStyle name="_도곡1교 교대 수량_암거수량_구조도_구조도0" xfId="339"/>
    <cellStyle name="_도곡1교 교대 수량_암거수량_구조도_구조도0 2" xfId="6730"/>
    <cellStyle name="_도곡1교 교대 수량_암거수량_구조도_구조도0_1" xfId="340"/>
    <cellStyle name="_도곡1교 교대 수량_암거수량_구조도_구조도0_1 2" xfId="6731"/>
    <cellStyle name="_도곡1교 교대 수량_암거수량_구조도_구조도0_1_구조도-금화2" xfId="10275"/>
    <cellStyle name="_도곡1교 교대 수량_암거수량_구조도_구조도0_구조도0" xfId="341"/>
    <cellStyle name="_도곡1교 교대 수량_암거수량_구조도_구조도0_구조도0 2" xfId="6732"/>
    <cellStyle name="_도곡1교 교대 수량_암거수량_구조도_구조도0_구조도0_구조도-금화2" xfId="10276"/>
    <cellStyle name="_도곡1교 교대 수량_암거수량_구조도_구조도0_구조도-금화2" xfId="10277"/>
    <cellStyle name="_도곡1교 교대 수량_암거수량_구조도_구조도2" xfId="342"/>
    <cellStyle name="_도곡1교 교대 수량_암거수량_구조도_구조도2 2" xfId="6733"/>
    <cellStyle name="_도곡1교 교대 수량_암거수량_구조도_구조도22" xfId="343"/>
    <cellStyle name="_도곡1교 교대 수량_암거수량_구조도_구조도22 2" xfId="6734"/>
    <cellStyle name="_도곡1교 교대 수량_암거수량_구조도_구조도22_구조도-금화2" xfId="10278"/>
    <cellStyle name="_도곡1교 교대 수량_암거수량_구조도_구조도-금화2" xfId="10279"/>
    <cellStyle name="_도곡1교 교대 수량_암거수량_구조도_구조도-흙막이~" xfId="344"/>
    <cellStyle name="_도곡1교 교대 수량_암거수량_구조도_구조도-흙막이~ 2" xfId="6735"/>
    <cellStyle name="_도곡1교 교대 수량_암거수량_구조도_구조도-흙막이~_구조도-금화2" xfId="10280"/>
    <cellStyle name="_도곡1교 교대 수량_암거수량_구조도_구조물도" xfId="345"/>
    <cellStyle name="_도곡1교 교대 수량_암거수량_구조도_구조물도 2" xfId="6736"/>
    <cellStyle name="_도곡1교 교대 수량_암거수량_구조도_구조물도_구조도-금화2" xfId="10281"/>
    <cellStyle name="_도곡1교 교대 수량_암거수량_구조도_댐구조도" xfId="346"/>
    <cellStyle name="_도곡1교 교대 수량_암거수량_구조도_댐구조도 2" xfId="6737"/>
    <cellStyle name="_도곡1교 교대 수량_암거수량_구조도_바닥막이구조" xfId="347"/>
    <cellStyle name="_도곡1교 교대 수량_암거수량_구조도_바닥막이구조 2" xfId="6738"/>
    <cellStyle name="_도곡1교 교대 수량_암거수량_구조도_바닥막이구조_구조도-금화2" xfId="10282"/>
    <cellStyle name="_도곡1교 교대 수량_암거수량_구조도_바닥막이구조도" xfId="348"/>
    <cellStyle name="_도곡1교 교대 수량_암거수량_구조도_바닥막이구조도 2" xfId="6739"/>
    <cellStyle name="_도곡1교 교대 수량_암거수량_구조도_바닥막이구조도_구조도-금화2" xfId="10283"/>
    <cellStyle name="_도곡1교 교대 수량_암거수량_구조도_보막이구조도" xfId="349"/>
    <cellStyle name="_도곡1교 교대 수량_암거수량_구조도_보막이구조도 2" xfId="6740"/>
    <cellStyle name="_도곡1교 교대 수량_암거수량_구조도_보막이구조도_구조도-금화2" xfId="10284"/>
    <cellStyle name="_도곡1교 교대 수량_암거수량_구조도0" xfId="350"/>
    <cellStyle name="_도곡1교 교대 수량_암거수량_구조도0 2" xfId="6741"/>
    <cellStyle name="_도곡1교 교대 수량_암거수량_구조도0_1" xfId="351"/>
    <cellStyle name="_도곡1교 교대 수량_암거수량_구조도0_1 2" xfId="6742"/>
    <cellStyle name="_도곡1교 교대 수량_암거수량_구조도0_1_구조도-금화2" xfId="10285"/>
    <cellStyle name="_도곡1교 교대 수량_암거수량_구조도0_구조도" xfId="352"/>
    <cellStyle name="_도곡1교 교대 수량_암거수량_구조도0_구조도 2" xfId="6743"/>
    <cellStyle name="_도곡1교 교대 수량_암거수량_구조도0_구조도_구조도0" xfId="353"/>
    <cellStyle name="_도곡1교 교대 수량_암거수량_구조도0_구조도_구조도0 2" xfId="6744"/>
    <cellStyle name="_도곡1교 교대 수량_암거수량_구조도0_구조도_구조도0_구조도-금화2" xfId="10286"/>
    <cellStyle name="_도곡1교 교대 수량_암거수량_구조도0_구조도_구조도-금화2" xfId="10287"/>
    <cellStyle name="_도곡1교 교대 수량_암거수량_구조도0_구조도0" xfId="354"/>
    <cellStyle name="_도곡1교 교대 수량_암거수량_구조도0_구조도0 2" xfId="6745"/>
    <cellStyle name="_도곡1교 교대 수량_암거수량_구조도0_구조도0_구조도-금화2" xfId="10288"/>
    <cellStyle name="_도곡1교 교대 수량_암거수량_구조도0_구조도-금화2" xfId="10289"/>
    <cellStyle name="_도곡1교 교대 수량_암거수량_구조도0_바닥막이구조" xfId="355"/>
    <cellStyle name="_도곡1교 교대 수량_암거수량_구조도0_바닥막이구조 2" xfId="6746"/>
    <cellStyle name="_도곡1교 교대 수량_암거수량_구조도0_바닥막이구조_구조도-금화2" xfId="10290"/>
    <cellStyle name="_도곡1교 교대 수량_암거수량_구조도0_바닥막이구조도" xfId="356"/>
    <cellStyle name="_도곡1교 교대 수량_암거수량_구조도0_바닥막이구조도 2" xfId="6747"/>
    <cellStyle name="_도곡1교 교대 수량_암거수량_구조도0_바닥막이구조도_구조도-금화2" xfId="10291"/>
    <cellStyle name="_도곡1교 교대 수량_암거수량_구조도-금화2" xfId="10292"/>
    <cellStyle name="_도곡1교 교대 수량_암거수량_내역서2" xfId="2710"/>
    <cellStyle name="_도곡1교 교대 수량_암거수량_내역서2 2" xfId="6748"/>
    <cellStyle name="_도곡1교 교대 수량_암거수량_바닥막이구조" xfId="357"/>
    <cellStyle name="_도곡1교 교대 수량_암거수량_바닥막이구조 2" xfId="6749"/>
    <cellStyle name="_도곡1교 교대 수량_암거수량_바닥막이구조_구조도-금화2" xfId="10293"/>
    <cellStyle name="_도곡1교 교대 수량_암거수량_설계내역(원본)" xfId="358"/>
    <cellStyle name="_도곡1교 교대 수량_암거수량_설계내역(원본) 2" xfId="6750"/>
    <cellStyle name="_도곡1교 교대 수량_암거수량_설계내역(원본)_구조도-금화2" xfId="10294"/>
    <cellStyle name="_도곡1교 교대 수량_암거수량_설계내역(원본)_설계내역(구미정)" xfId="359"/>
    <cellStyle name="_도곡1교 교대 수량_암거수량_설계내역(원본)_설계내역(구미정) 2" xfId="6751"/>
    <cellStyle name="_도곡1교 교대 수량_암거수량_설계내역(원본)_설계내역(구미정)_구조도-금화2" xfId="10295"/>
    <cellStyle name="_도곡1교 교대 수량_암거수량_설계내역(원본)_설계내역(원본)" xfId="360"/>
    <cellStyle name="_도곡1교 교대 수량_암거수량_설계내역(원본)_설계내역(원본) 2" xfId="6752"/>
    <cellStyle name="_도곡1교 교대 수량_암거수량_설계내역(원본)_설계내역(원본)_구조도-금화2" xfId="10296"/>
    <cellStyle name="_도곡1교 교대 수량_암거수량_수량산출(원경광업 토석 매각해제지 복구사업)" xfId="6043"/>
    <cellStyle name="_도곡1교 교대 수량_암거수량_영천 바닥박이" xfId="10297"/>
    <cellStyle name="_도곡1교 교대 수량_암거수량_폐기물처리비설계" xfId="6044"/>
    <cellStyle name="_도곡1교 교대 수량_영천 바닥박이" xfId="10298"/>
    <cellStyle name="_도곡1교 교대 수량_폐기물처리비설계" xfId="6045"/>
    <cellStyle name="_도곡1교 교대(시점) 수량" xfId="361"/>
    <cellStyle name="_도곡1교 교대(시점) 수량 2" xfId="6753"/>
    <cellStyle name="_도곡1교 교대(시점) 수량_1-토적집계-구룡" xfId="10299"/>
    <cellStyle name="_도곡1교 교대(시점) 수량_2. 구조도및 수량, 토적 산출서=하리율곡" xfId="2893"/>
    <cellStyle name="_도곡1교 교대(시점) 수량_2. 구조도및 수량, 토적 산출서=하리율곡 2" xfId="6754"/>
    <cellStyle name="_도곡1교 교대(시점) 수량_2. 구조도및 수량, 토적 산출서=하리율곡_구조도-금화2" xfId="10300"/>
    <cellStyle name="_도곡1교 교대(시점) 수량_5.폐기물처리비설계" xfId="6046"/>
    <cellStyle name="_도곡1교 교대(시점) 수량_개요(문경가은완장)" xfId="6047"/>
    <cellStyle name="_도곡1교 교대(시점) 수량_공작물치수조서-태란사지구" xfId="5803"/>
    <cellStyle name="_도곡1교 교대(시점) 수량_구조도" xfId="362"/>
    <cellStyle name="_도곡1교 교대(시점) 수량_구조도 2" xfId="6755"/>
    <cellStyle name="_도곡1교 교대(시점) 수량_구조도_010년 구조도" xfId="10301"/>
    <cellStyle name="_도곡1교 교대(시점) 수량_구조도_04 구조도" xfId="10302"/>
    <cellStyle name="_도곡1교 교대(시점) 수량_구조도_계간수로" xfId="363"/>
    <cellStyle name="_도곡1교 교대(시점) 수량_구조도_계간수로 2" xfId="6756"/>
    <cellStyle name="_도곡1교 교대(시점) 수량_구조도_계간수로_구조도-금화2" xfId="10303"/>
    <cellStyle name="_도곡1교 교대(시점) 수량_구조도_구조도" xfId="364"/>
    <cellStyle name="_도곡1교 교대(시점) 수량_구조도_구조도 2" xfId="6757"/>
    <cellStyle name="_도곡1교 교대(시점) 수량_구조도_구조도(마대포함)" xfId="365"/>
    <cellStyle name="_도곡1교 교대(시점) 수량_구조도_구조도(마대포함) 2" xfId="6758"/>
    <cellStyle name="_도곡1교 교대(시점) 수량_구조도_구조도(배수관터파기 및 개거)" xfId="366"/>
    <cellStyle name="_도곡1교 교대(시점) 수량_구조도_구조도(배수관터파기 및 개거) 2" xfId="6759"/>
    <cellStyle name="_도곡1교 교대(시점) 수량_구조도_구조도." xfId="367"/>
    <cellStyle name="_도곡1교 교대(시점) 수량_구조도_구조도. 2" xfId="6760"/>
    <cellStyle name="_도곡1교 교대(시점) 수량_구조도_구조도.." xfId="368"/>
    <cellStyle name="_도곡1교 교대(시점) 수량_구조도_구조도.. 2" xfId="6761"/>
    <cellStyle name="_도곡1교 교대(시점) 수량_구조도_구조도..." xfId="369"/>
    <cellStyle name="_도곡1교 교대(시점) 수량_구조도_구조도... 2" xfId="6762"/>
    <cellStyle name="_도곡1교 교대(시점) 수량_구조도_구조도._구조도-금화2" xfId="10304"/>
    <cellStyle name="_도곡1교 교대(시점) 수량_구조도_구조도_1" xfId="370"/>
    <cellStyle name="_도곡1교 교대(시점) 수량_구조도_구조도_1 2" xfId="6763"/>
    <cellStyle name="_도곡1교 교대(시점) 수량_구조도_구조도_1_구조도-금화2" xfId="10305"/>
    <cellStyle name="_도곡1교 교대(시점) 수량_구조도_구조도_a" xfId="374"/>
    <cellStyle name="_도곡1교 교대(시점) 수량_구조도_구조도_a 2" xfId="6764"/>
    <cellStyle name="_도곡1교 교대(시점) 수량_구조도_구조도_a_구조도-금화2" xfId="10306"/>
    <cellStyle name="_도곡1교 교대(시점) 수량_구조도_구조도_구조도" xfId="371"/>
    <cellStyle name="_도곡1교 교대(시점) 수량_구조도_구조도_구조도 2" xfId="6765"/>
    <cellStyle name="_도곡1교 교대(시점) 수량_구조도_구조도_구조도_구조도-금화2" xfId="10307"/>
    <cellStyle name="_도곡1교 교대(시점) 수량_구조도_구조도_구조도0" xfId="372"/>
    <cellStyle name="_도곡1교 교대(시점) 수량_구조도_구조도_구조도0 2" xfId="6766"/>
    <cellStyle name="_도곡1교 교대(시점) 수량_구조도_구조도_구조도0_구조도-금화2" xfId="10308"/>
    <cellStyle name="_도곡1교 교대(시점) 수량_구조도_구조도_구조도-금화2" xfId="10309"/>
    <cellStyle name="_도곡1교 교대(시점) 수량_구조도_구조도_변경" xfId="373"/>
    <cellStyle name="_도곡1교 교대(시점) 수량_구조도_구조도_변경 2" xfId="6767"/>
    <cellStyle name="_도곡1교 교대(시점) 수량_구조도_구조도_변경_구조도-금화2" xfId="10310"/>
    <cellStyle name="_도곡1교 교대(시점) 수량_구조도_구조도0" xfId="375"/>
    <cellStyle name="_도곡1교 교대(시점) 수량_구조도_구조도0 2" xfId="6768"/>
    <cellStyle name="_도곡1교 교대(시점) 수량_구조도_구조도0_1" xfId="376"/>
    <cellStyle name="_도곡1교 교대(시점) 수량_구조도_구조도0_1 2" xfId="6769"/>
    <cellStyle name="_도곡1교 교대(시점) 수량_구조도_구조도0_1_구조도-금화2" xfId="10311"/>
    <cellStyle name="_도곡1교 교대(시점) 수량_구조도_구조도0_구조도0" xfId="377"/>
    <cellStyle name="_도곡1교 교대(시점) 수량_구조도_구조도0_구조도0 2" xfId="6770"/>
    <cellStyle name="_도곡1교 교대(시점) 수량_구조도_구조도0_구조도0_구조도-금화2" xfId="10312"/>
    <cellStyle name="_도곡1교 교대(시점) 수량_구조도_구조도0_구조도-금화2" xfId="10313"/>
    <cellStyle name="_도곡1교 교대(시점) 수량_구조도_구조도2" xfId="378"/>
    <cellStyle name="_도곡1교 교대(시점) 수량_구조도_구조도2 2" xfId="6771"/>
    <cellStyle name="_도곡1교 교대(시점) 수량_구조도_구조도22" xfId="379"/>
    <cellStyle name="_도곡1교 교대(시점) 수량_구조도_구조도22 2" xfId="6772"/>
    <cellStyle name="_도곡1교 교대(시점) 수량_구조도_구조도22_구조도-금화2" xfId="10314"/>
    <cellStyle name="_도곡1교 교대(시점) 수량_구조도_구조도-금화2" xfId="10315"/>
    <cellStyle name="_도곡1교 교대(시점) 수량_구조도_구조도-흙막이~" xfId="380"/>
    <cellStyle name="_도곡1교 교대(시점) 수량_구조도_구조도-흙막이~ 2" xfId="6773"/>
    <cellStyle name="_도곡1교 교대(시점) 수량_구조도_구조도-흙막이~_구조도-금화2" xfId="10316"/>
    <cellStyle name="_도곡1교 교대(시점) 수량_구조도_구조물도" xfId="381"/>
    <cellStyle name="_도곡1교 교대(시점) 수량_구조도_구조물도 2" xfId="6774"/>
    <cellStyle name="_도곡1교 교대(시점) 수량_구조도_구조물도_구조도-금화2" xfId="10317"/>
    <cellStyle name="_도곡1교 교대(시점) 수량_구조도_댐구조도" xfId="382"/>
    <cellStyle name="_도곡1교 교대(시점) 수량_구조도_댐구조도 2" xfId="6775"/>
    <cellStyle name="_도곡1교 교대(시점) 수량_구조도_바닥막이구조" xfId="383"/>
    <cellStyle name="_도곡1교 교대(시점) 수량_구조도_바닥막이구조 2" xfId="6776"/>
    <cellStyle name="_도곡1교 교대(시점) 수량_구조도_바닥막이구조_구조도-금화2" xfId="10318"/>
    <cellStyle name="_도곡1교 교대(시점) 수량_구조도_바닥막이구조도" xfId="384"/>
    <cellStyle name="_도곡1교 교대(시점) 수량_구조도_바닥막이구조도 2" xfId="6777"/>
    <cellStyle name="_도곡1교 교대(시점) 수량_구조도_바닥막이구조도_구조도-금화2" xfId="10319"/>
    <cellStyle name="_도곡1교 교대(시점) 수량_구조도_보막이구조도" xfId="385"/>
    <cellStyle name="_도곡1교 교대(시점) 수량_구조도_보막이구조도 2" xfId="6778"/>
    <cellStyle name="_도곡1교 교대(시점) 수량_구조도_보막이구조도_구조도-금화2" xfId="10320"/>
    <cellStyle name="_도곡1교 교대(시점) 수량_구조도0" xfId="386"/>
    <cellStyle name="_도곡1교 교대(시점) 수량_구조도0 2" xfId="6779"/>
    <cellStyle name="_도곡1교 교대(시점) 수량_구조도0_1" xfId="387"/>
    <cellStyle name="_도곡1교 교대(시점) 수량_구조도0_1 2" xfId="6780"/>
    <cellStyle name="_도곡1교 교대(시점) 수량_구조도0_1_구조도-금화2" xfId="10321"/>
    <cellStyle name="_도곡1교 교대(시점) 수량_구조도0_구조도" xfId="388"/>
    <cellStyle name="_도곡1교 교대(시점) 수량_구조도0_구조도 2" xfId="6781"/>
    <cellStyle name="_도곡1교 교대(시점) 수량_구조도0_구조도_구조도0" xfId="389"/>
    <cellStyle name="_도곡1교 교대(시점) 수량_구조도0_구조도_구조도0 2" xfId="6782"/>
    <cellStyle name="_도곡1교 교대(시점) 수량_구조도0_구조도_구조도0_구조도-금화2" xfId="10322"/>
    <cellStyle name="_도곡1교 교대(시점) 수량_구조도0_구조도_구조도-금화2" xfId="10323"/>
    <cellStyle name="_도곡1교 교대(시점) 수량_구조도0_구조도0" xfId="390"/>
    <cellStyle name="_도곡1교 교대(시점) 수량_구조도0_구조도0 2" xfId="6783"/>
    <cellStyle name="_도곡1교 교대(시점) 수량_구조도0_구조도0_구조도-금화2" xfId="10324"/>
    <cellStyle name="_도곡1교 교대(시점) 수량_구조도0_구조도-금화2" xfId="10325"/>
    <cellStyle name="_도곡1교 교대(시점) 수량_구조도0_바닥막이구조" xfId="391"/>
    <cellStyle name="_도곡1교 교대(시점) 수량_구조도0_바닥막이구조 2" xfId="6784"/>
    <cellStyle name="_도곡1교 교대(시점) 수량_구조도0_바닥막이구조_구조도-금화2" xfId="10326"/>
    <cellStyle name="_도곡1교 교대(시점) 수량_구조도0_바닥막이구조도" xfId="392"/>
    <cellStyle name="_도곡1교 교대(시점) 수량_구조도0_바닥막이구조도 2" xfId="6785"/>
    <cellStyle name="_도곡1교 교대(시점) 수량_구조도0_바닥막이구조도_구조도-금화2" xfId="10327"/>
    <cellStyle name="_도곡1교 교대(시점) 수량_구조도-금화2" xfId="10328"/>
    <cellStyle name="_도곡1교 교대(시점) 수량_내역서2" xfId="2711"/>
    <cellStyle name="_도곡1교 교대(시점) 수량_내역서2 2" xfId="6786"/>
    <cellStyle name="_도곡1교 교대(시점) 수량_바닥막이구조" xfId="393"/>
    <cellStyle name="_도곡1교 교대(시점) 수량_바닥막이구조 2" xfId="6787"/>
    <cellStyle name="_도곡1교 교대(시점) 수량_바닥막이구조_구조도-금화2" xfId="10329"/>
    <cellStyle name="_도곡1교 교대(시점) 수량_설계내역(원본)" xfId="394"/>
    <cellStyle name="_도곡1교 교대(시점) 수량_설계내역(원본) 2" xfId="6788"/>
    <cellStyle name="_도곡1교 교대(시점) 수량_설계내역(원본)_구조도-금화2" xfId="10330"/>
    <cellStyle name="_도곡1교 교대(시점) 수량_설계내역(원본)_설계내역(구미정)" xfId="395"/>
    <cellStyle name="_도곡1교 교대(시점) 수량_설계내역(원본)_설계내역(구미정) 2" xfId="6789"/>
    <cellStyle name="_도곡1교 교대(시점) 수량_설계내역(원본)_설계내역(구미정)_구조도-금화2" xfId="10331"/>
    <cellStyle name="_도곡1교 교대(시점) 수량_설계내역(원본)_설계내역(원본)" xfId="396"/>
    <cellStyle name="_도곡1교 교대(시점) 수량_설계내역(원본)_설계내역(원본) 2" xfId="6790"/>
    <cellStyle name="_도곡1교 교대(시점) 수량_설계내역(원본)_설계내역(원본)_구조도-금화2" xfId="10332"/>
    <cellStyle name="_도곡1교 교대(시점) 수량_수량산출(원경광업 토석 매각해제지 복구사업)" xfId="6048"/>
    <cellStyle name="_도곡1교 교대(시점) 수량_신촌-유곡(암거)" xfId="397"/>
    <cellStyle name="_도곡1교 교대(시점) 수량_신촌-유곡(암거) 2" xfId="6791"/>
    <cellStyle name="_도곡1교 교대(시점) 수량_신촌-유곡(암거)_04 BOX집" xfId="398"/>
    <cellStyle name="_도곡1교 교대(시점) 수량_신촌-유곡(암거)_04 BOX집 2" xfId="6792"/>
    <cellStyle name="_도곡1교 교대(시점) 수량_신촌-유곡(암거)_04 BOX집_1-토적집계-구룡" xfId="10333"/>
    <cellStyle name="_도곡1교 교대(시점) 수량_신촌-유곡(암거)_04 BOX집_2. 구조도및 수량, 토적 산출서=하리율곡" xfId="2894"/>
    <cellStyle name="_도곡1교 교대(시점) 수량_신촌-유곡(암거)_04 BOX집_2. 구조도및 수량, 토적 산출서=하리율곡 2" xfId="6793"/>
    <cellStyle name="_도곡1교 교대(시점) 수량_신촌-유곡(암거)_04 BOX집_2. 구조도및 수량, 토적 산출서=하리율곡_구조도-금화2" xfId="10334"/>
    <cellStyle name="_도곡1교 교대(시점) 수량_신촌-유곡(암거)_04 BOX집_5.폐기물처리비설계" xfId="6049"/>
    <cellStyle name="_도곡1교 교대(시점) 수량_신촌-유곡(암거)_04 BOX집_개요(문경가은완장)" xfId="6050"/>
    <cellStyle name="_도곡1교 교대(시점) 수량_신촌-유곡(암거)_04 BOX집_공작물치수조서-태란사지구" xfId="5804"/>
    <cellStyle name="_도곡1교 교대(시점) 수량_신촌-유곡(암거)_04 BOX집_구조도" xfId="399"/>
    <cellStyle name="_도곡1교 교대(시점) 수량_신촌-유곡(암거)_04 BOX집_구조도 2" xfId="6794"/>
    <cellStyle name="_도곡1교 교대(시점) 수량_신촌-유곡(암거)_04 BOX집_구조도_010년 구조도" xfId="10335"/>
    <cellStyle name="_도곡1교 교대(시점) 수량_신촌-유곡(암거)_04 BOX집_구조도_04 구조도" xfId="10336"/>
    <cellStyle name="_도곡1교 교대(시점) 수량_신촌-유곡(암거)_04 BOX집_구조도_계간수로" xfId="400"/>
    <cellStyle name="_도곡1교 교대(시점) 수량_신촌-유곡(암거)_04 BOX집_구조도_계간수로 2" xfId="6795"/>
    <cellStyle name="_도곡1교 교대(시점) 수량_신촌-유곡(암거)_04 BOX집_구조도_계간수로_구조도-금화2" xfId="10337"/>
    <cellStyle name="_도곡1교 교대(시점) 수량_신촌-유곡(암거)_04 BOX집_구조도_구조도" xfId="401"/>
    <cellStyle name="_도곡1교 교대(시점) 수량_신촌-유곡(암거)_04 BOX집_구조도_구조도 2" xfId="6796"/>
    <cellStyle name="_도곡1교 교대(시점) 수량_신촌-유곡(암거)_04 BOX집_구조도_구조도(마대포함)" xfId="402"/>
    <cellStyle name="_도곡1교 교대(시점) 수량_신촌-유곡(암거)_04 BOX집_구조도_구조도(마대포함) 2" xfId="6797"/>
    <cellStyle name="_도곡1교 교대(시점) 수량_신촌-유곡(암거)_04 BOX집_구조도_구조도(배수관터파기 및 개거)" xfId="403"/>
    <cellStyle name="_도곡1교 교대(시점) 수량_신촌-유곡(암거)_04 BOX집_구조도_구조도(배수관터파기 및 개거) 2" xfId="6798"/>
    <cellStyle name="_도곡1교 교대(시점) 수량_신촌-유곡(암거)_04 BOX집_구조도_구조도." xfId="404"/>
    <cellStyle name="_도곡1교 교대(시점) 수량_신촌-유곡(암거)_04 BOX집_구조도_구조도. 2" xfId="6799"/>
    <cellStyle name="_도곡1교 교대(시점) 수량_신촌-유곡(암거)_04 BOX집_구조도_구조도.." xfId="405"/>
    <cellStyle name="_도곡1교 교대(시점) 수량_신촌-유곡(암거)_04 BOX집_구조도_구조도.. 2" xfId="6800"/>
    <cellStyle name="_도곡1교 교대(시점) 수량_신촌-유곡(암거)_04 BOX집_구조도_구조도..." xfId="406"/>
    <cellStyle name="_도곡1교 교대(시점) 수량_신촌-유곡(암거)_04 BOX집_구조도_구조도... 2" xfId="6801"/>
    <cellStyle name="_도곡1교 교대(시점) 수량_신촌-유곡(암거)_04 BOX집_구조도_구조도._구조도-금화2" xfId="10338"/>
    <cellStyle name="_도곡1교 교대(시점) 수량_신촌-유곡(암거)_04 BOX집_구조도_구조도_1" xfId="407"/>
    <cellStyle name="_도곡1교 교대(시점) 수량_신촌-유곡(암거)_04 BOX집_구조도_구조도_1 2" xfId="6802"/>
    <cellStyle name="_도곡1교 교대(시점) 수량_신촌-유곡(암거)_04 BOX집_구조도_구조도_1_구조도-금화2" xfId="10339"/>
    <cellStyle name="_도곡1교 교대(시점) 수량_신촌-유곡(암거)_04 BOX집_구조도_구조도_a" xfId="411"/>
    <cellStyle name="_도곡1교 교대(시점) 수량_신촌-유곡(암거)_04 BOX집_구조도_구조도_a 2" xfId="6803"/>
    <cellStyle name="_도곡1교 교대(시점) 수량_신촌-유곡(암거)_04 BOX집_구조도_구조도_a_구조도-금화2" xfId="10340"/>
    <cellStyle name="_도곡1교 교대(시점) 수량_신촌-유곡(암거)_04 BOX집_구조도_구조도_구조도" xfId="408"/>
    <cellStyle name="_도곡1교 교대(시점) 수량_신촌-유곡(암거)_04 BOX집_구조도_구조도_구조도 2" xfId="6804"/>
    <cellStyle name="_도곡1교 교대(시점) 수량_신촌-유곡(암거)_04 BOX집_구조도_구조도_구조도_구조도-금화2" xfId="10341"/>
    <cellStyle name="_도곡1교 교대(시점) 수량_신촌-유곡(암거)_04 BOX집_구조도_구조도_구조도0" xfId="409"/>
    <cellStyle name="_도곡1교 교대(시점) 수량_신촌-유곡(암거)_04 BOX집_구조도_구조도_구조도0 2" xfId="6805"/>
    <cellStyle name="_도곡1교 교대(시점) 수량_신촌-유곡(암거)_04 BOX집_구조도_구조도_구조도0_구조도-금화2" xfId="10342"/>
    <cellStyle name="_도곡1교 교대(시점) 수량_신촌-유곡(암거)_04 BOX집_구조도_구조도_구조도-금화2" xfId="10343"/>
    <cellStyle name="_도곡1교 교대(시점) 수량_신촌-유곡(암거)_04 BOX집_구조도_구조도_변경" xfId="410"/>
    <cellStyle name="_도곡1교 교대(시점) 수량_신촌-유곡(암거)_04 BOX집_구조도_구조도_변경 2" xfId="6806"/>
    <cellStyle name="_도곡1교 교대(시점) 수량_신촌-유곡(암거)_04 BOX집_구조도_구조도_변경_구조도-금화2" xfId="10344"/>
    <cellStyle name="_도곡1교 교대(시점) 수량_신촌-유곡(암거)_04 BOX집_구조도_구조도0" xfId="412"/>
    <cellStyle name="_도곡1교 교대(시점) 수량_신촌-유곡(암거)_04 BOX집_구조도_구조도0 2" xfId="6807"/>
    <cellStyle name="_도곡1교 교대(시점) 수량_신촌-유곡(암거)_04 BOX집_구조도_구조도0_1" xfId="413"/>
    <cellStyle name="_도곡1교 교대(시점) 수량_신촌-유곡(암거)_04 BOX집_구조도_구조도0_1 2" xfId="6808"/>
    <cellStyle name="_도곡1교 교대(시점) 수량_신촌-유곡(암거)_04 BOX집_구조도_구조도0_1_구조도-금화2" xfId="10345"/>
    <cellStyle name="_도곡1교 교대(시점) 수량_신촌-유곡(암거)_04 BOX집_구조도_구조도0_구조도0" xfId="414"/>
    <cellStyle name="_도곡1교 교대(시점) 수량_신촌-유곡(암거)_04 BOX집_구조도_구조도0_구조도0 2" xfId="6809"/>
    <cellStyle name="_도곡1교 교대(시점) 수량_신촌-유곡(암거)_04 BOX집_구조도_구조도0_구조도0_구조도-금화2" xfId="10346"/>
    <cellStyle name="_도곡1교 교대(시점) 수량_신촌-유곡(암거)_04 BOX집_구조도_구조도0_구조도-금화2" xfId="10347"/>
    <cellStyle name="_도곡1교 교대(시점) 수량_신촌-유곡(암거)_04 BOX집_구조도_구조도2" xfId="415"/>
    <cellStyle name="_도곡1교 교대(시점) 수량_신촌-유곡(암거)_04 BOX집_구조도_구조도2 2" xfId="6810"/>
    <cellStyle name="_도곡1교 교대(시점) 수량_신촌-유곡(암거)_04 BOX집_구조도_구조도22" xfId="416"/>
    <cellStyle name="_도곡1교 교대(시점) 수량_신촌-유곡(암거)_04 BOX집_구조도_구조도22 2" xfId="6811"/>
    <cellStyle name="_도곡1교 교대(시점) 수량_신촌-유곡(암거)_04 BOX집_구조도_구조도22_구조도-금화2" xfId="10348"/>
    <cellStyle name="_도곡1교 교대(시점) 수량_신촌-유곡(암거)_04 BOX집_구조도_구조도-금화2" xfId="10349"/>
    <cellStyle name="_도곡1교 교대(시점) 수량_신촌-유곡(암거)_04 BOX집_구조도_구조도-흙막이~" xfId="417"/>
    <cellStyle name="_도곡1교 교대(시점) 수량_신촌-유곡(암거)_04 BOX집_구조도_구조도-흙막이~ 2" xfId="6812"/>
    <cellStyle name="_도곡1교 교대(시점) 수량_신촌-유곡(암거)_04 BOX집_구조도_구조도-흙막이~_구조도-금화2" xfId="10350"/>
    <cellStyle name="_도곡1교 교대(시점) 수량_신촌-유곡(암거)_04 BOX집_구조도_구조물도" xfId="418"/>
    <cellStyle name="_도곡1교 교대(시점) 수량_신촌-유곡(암거)_04 BOX집_구조도_구조물도 2" xfId="6813"/>
    <cellStyle name="_도곡1교 교대(시점) 수량_신촌-유곡(암거)_04 BOX집_구조도_구조물도_구조도-금화2" xfId="10351"/>
    <cellStyle name="_도곡1교 교대(시점) 수량_신촌-유곡(암거)_04 BOX집_구조도_댐구조도" xfId="419"/>
    <cellStyle name="_도곡1교 교대(시점) 수량_신촌-유곡(암거)_04 BOX집_구조도_댐구조도 2" xfId="6814"/>
    <cellStyle name="_도곡1교 교대(시점) 수량_신촌-유곡(암거)_04 BOX집_구조도_바닥막이구조" xfId="420"/>
    <cellStyle name="_도곡1교 교대(시점) 수량_신촌-유곡(암거)_04 BOX집_구조도_바닥막이구조 2" xfId="6815"/>
    <cellStyle name="_도곡1교 교대(시점) 수량_신촌-유곡(암거)_04 BOX집_구조도_바닥막이구조_구조도-금화2" xfId="10352"/>
    <cellStyle name="_도곡1교 교대(시점) 수량_신촌-유곡(암거)_04 BOX집_구조도_바닥막이구조도" xfId="421"/>
    <cellStyle name="_도곡1교 교대(시점) 수량_신촌-유곡(암거)_04 BOX집_구조도_바닥막이구조도 2" xfId="6816"/>
    <cellStyle name="_도곡1교 교대(시점) 수량_신촌-유곡(암거)_04 BOX집_구조도_바닥막이구조도_구조도-금화2" xfId="10353"/>
    <cellStyle name="_도곡1교 교대(시점) 수량_신촌-유곡(암거)_04 BOX집_구조도_보막이구조도" xfId="422"/>
    <cellStyle name="_도곡1교 교대(시점) 수량_신촌-유곡(암거)_04 BOX집_구조도_보막이구조도 2" xfId="6817"/>
    <cellStyle name="_도곡1교 교대(시점) 수량_신촌-유곡(암거)_04 BOX집_구조도_보막이구조도_구조도-금화2" xfId="10354"/>
    <cellStyle name="_도곡1교 교대(시점) 수량_신촌-유곡(암거)_04 BOX집_구조도0" xfId="423"/>
    <cellStyle name="_도곡1교 교대(시점) 수량_신촌-유곡(암거)_04 BOX집_구조도0 2" xfId="6818"/>
    <cellStyle name="_도곡1교 교대(시점) 수량_신촌-유곡(암거)_04 BOX집_구조도0_1" xfId="424"/>
    <cellStyle name="_도곡1교 교대(시점) 수량_신촌-유곡(암거)_04 BOX집_구조도0_1 2" xfId="6819"/>
    <cellStyle name="_도곡1교 교대(시점) 수량_신촌-유곡(암거)_04 BOX집_구조도0_1_구조도-금화2" xfId="10355"/>
    <cellStyle name="_도곡1교 교대(시점) 수량_신촌-유곡(암거)_04 BOX집_구조도0_구조도" xfId="425"/>
    <cellStyle name="_도곡1교 교대(시점) 수량_신촌-유곡(암거)_04 BOX집_구조도0_구조도 2" xfId="6820"/>
    <cellStyle name="_도곡1교 교대(시점) 수량_신촌-유곡(암거)_04 BOX집_구조도0_구조도_구조도0" xfId="426"/>
    <cellStyle name="_도곡1교 교대(시점) 수량_신촌-유곡(암거)_04 BOX집_구조도0_구조도_구조도0 2" xfId="6821"/>
    <cellStyle name="_도곡1교 교대(시점) 수량_신촌-유곡(암거)_04 BOX집_구조도0_구조도_구조도0_구조도-금화2" xfId="10356"/>
    <cellStyle name="_도곡1교 교대(시점) 수량_신촌-유곡(암거)_04 BOX집_구조도0_구조도_구조도-금화2" xfId="10357"/>
    <cellStyle name="_도곡1교 교대(시점) 수량_신촌-유곡(암거)_04 BOX집_구조도0_구조도0" xfId="427"/>
    <cellStyle name="_도곡1교 교대(시점) 수량_신촌-유곡(암거)_04 BOX집_구조도0_구조도0 2" xfId="6822"/>
    <cellStyle name="_도곡1교 교대(시점) 수량_신촌-유곡(암거)_04 BOX집_구조도0_구조도0_구조도-금화2" xfId="10358"/>
    <cellStyle name="_도곡1교 교대(시점) 수량_신촌-유곡(암거)_04 BOX집_구조도0_구조도-금화2" xfId="10359"/>
    <cellStyle name="_도곡1교 교대(시점) 수량_신촌-유곡(암거)_04 BOX집_구조도0_바닥막이구조" xfId="428"/>
    <cellStyle name="_도곡1교 교대(시점) 수량_신촌-유곡(암거)_04 BOX집_구조도0_바닥막이구조 2" xfId="6823"/>
    <cellStyle name="_도곡1교 교대(시점) 수량_신촌-유곡(암거)_04 BOX집_구조도0_바닥막이구조_구조도-금화2" xfId="10360"/>
    <cellStyle name="_도곡1교 교대(시점) 수량_신촌-유곡(암거)_04 BOX집_구조도0_바닥막이구조도" xfId="429"/>
    <cellStyle name="_도곡1교 교대(시점) 수량_신촌-유곡(암거)_04 BOX집_구조도0_바닥막이구조도 2" xfId="6824"/>
    <cellStyle name="_도곡1교 교대(시점) 수량_신촌-유곡(암거)_04 BOX집_구조도0_바닥막이구조도_구조도-금화2" xfId="10361"/>
    <cellStyle name="_도곡1교 교대(시점) 수량_신촌-유곡(암거)_04 BOX집_구조도-금화2" xfId="10362"/>
    <cellStyle name="_도곡1교 교대(시점) 수량_신촌-유곡(암거)_04 BOX집_내역서2" xfId="2712"/>
    <cellStyle name="_도곡1교 교대(시점) 수량_신촌-유곡(암거)_04 BOX집_내역서2 2" xfId="6825"/>
    <cellStyle name="_도곡1교 교대(시점) 수량_신촌-유곡(암거)_04 BOX집_바닥막이구조" xfId="430"/>
    <cellStyle name="_도곡1교 교대(시점) 수량_신촌-유곡(암거)_04 BOX집_바닥막이구조 2" xfId="6826"/>
    <cellStyle name="_도곡1교 교대(시점) 수량_신촌-유곡(암거)_04 BOX집_바닥막이구조_구조도-금화2" xfId="10363"/>
    <cellStyle name="_도곡1교 교대(시점) 수량_신촌-유곡(암거)_04 BOX집_설계내역(원본)" xfId="431"/>
    <cellStyle name="_도곡1교 교대(시점) 수량_신촌-유곡(암거)_04 BOX집_설계내역(원본) 2" xfId="6827"/>
    <cellStyle name="_도곡1교 교대(시점) 수량_신촌-유곡(암거)_04 BOX집_설계내역(원본)_구조도-금화2" xfId="10364"/>
    <cellStyle name="_도곡1교 교대(시점) 수량_신촌-유곡(암거)_04 BOX집_설계내역(원본)_설계내역(구미정)" xfId="432"/>
    <cellStyle name="_도곡1교 교대(시점) 수량_신촌-유곡(암거)_04 BOX집_설계내역(원본)_설계내역(구미정) 2" xfId="6828"/>
    <cellStyle name="_도곡1교 교대(시점) 수량_신촌-유곡(암거)_04 BOX집_설계내역(원본)_설계내역(구미정)_구조도-금화2" xfId="10365"/>
    <cellStyle name="_도곡1교 교대(시점) 수량_신촌-유곡(암거)_04 BOX집_설계내역(원본)_설계내역(원본)" xfId="433"/>
    <cellStyle name="_도곡1교 교대(시점) 수량_신촌-유곡(암거)_04 BOX집_설계내역(원본)_설계내역(원본) 2" xfId="6829"/>
    <cellStyle name="_도곡1교 교대(시점) 수량_신촌-유곡(암거)_04 BOX집_설계내역(원본)_설계내역(원본)_구조도-금화2" xfId="10366"/>
    <cellStyle name="_도곡1교 교대(시점) 수량_신촌-유곡(암거)_04 BOX집_수량산출(원경광업 토석 매각해제지 복구사업)" xfId="6051"/>
    <cellStyle name="_도곡1교 교대(시점) 수량_신촌-유곡(암거)_04 BOX집_영천 바닥박이" xfId="10367"/>
    <cellStyle name="_도곡1교 교대(시점) 수량_신촌-유곡(암거)_04 BOX집_폐기물처리비설계" xfId="6052"/>
    <cellStyle name="_도곡1교 교대(시점) 수량_신촌-유곡(암거)_1-토적집계-구룡" xfId="10368"/>
    <cellStyle name="_도곡1교 교대(시점) 수량_신촌-유곡(암거)_2. 구조도및 수량, 토적 산출서=하리율곡" xfId="2895"/>
    <cellStyle name="_도곡1교 교대(시점) 수량_신촌-유곡(암거)_2. 구조도및 수량, 토적 산출서=하리율곡 2" xfId="6830"/>
    <cellStyle name="_도곡1교 교대(시점) 수량_신촌-유곡(암거)_2. 구조도및 수량, 토적 산출서=하리율곡_구조도-금화2" xfId="10369"/>
    <cellStyle name="_도곡1교 교대(시점) 수량_신촌-유곡(암거)_5.폐기물처리비설계" xfId="6053"/>
    <cellStyle name="_도곡1교 교대(시점) 수량_신촌-유곡(암거)_개요(문경가은완장)" xfId="6054"/>
    <cellStyle name="_도곡1교 교대(시점) 수량_신촌-유곡(암거)_공작물치수조서-태란사지구" xfId="5805"/>
    <cellStyle name="_도곡1교 교대(시점) 수량_신촌-유곡(암거)_구조도" xfId="434"/>
    <cellStyle name="_도곡1교 교대(시점) 수량_신촌-유곡(암거)_구조도 2" xfId="6831"/>
    <cellStyle name="_도곡1교 교대(시점) 수량_신촌-유곡(암거)_구조도_010년 구조도" xfId="10370"/>
    <cellStyle name="_도곡1교 교대(시점) 수량_신촌-유곡(암거)_구조도_04 구조도" xfId="10371"/>
    <cellStyle name="_도곡1교 교대(시점) 수량_신촌-유곡(암거)_구조도_계간수로" xfId="435"/>
    <cellStyle name="_도곡1교 교대(시점) 수량_신촌-유곡(암거)_구조도_계간수로 2" xfId="6832"/>
    <cellStyle name="_도곡1교 교대(시점) 수량_신촌-유곡(암거)_구조도_계간수로_구조도-금화2" xfId="10372"/>
    <cellStyle name="_도곡1교 교대(시점) 수량_신촌-유곡(암거)_구조도_구조도" xfId="436"/>
    <cellStyle name="_도곡1교 교대(시점) 수량_신촌-유곡(암거)_구조도_구조도 2" xfId="6833"/>
    <cellStyle name="_도곡1교 교대(시점) 수량_신촌-유곡(암거)_구조도_구조도(마대포함)" xfId="437"/>
    <cellStyle name="_도곡1교 교대(시점) 수량_신촌-유곡(암거)_구조도_구조도(마대포함) 2" xfId="6834"/>
    <cellStyle name="_도곡1교 교대(시점) 수량_신촌-유곡(암거)_구조도_구조도(배수관터파기 및 개거)" xfId="438"/>
    <cellStyle name="_도곡1교 교대(시점) 수량_신촌-유곡(암거)_구조도_구조도(배수관터파기 및 개거) 2" xfId="6835"/>
    <cellStyle name="_도곡1교 교대(시점) 수량_신촌-유곡(암거)_구조도_구조도." xfId="439"/>
    <cellStyle name="_도곡1교 교대(시점) 수량_신촌-유곡(암거)_구조도_구조도. 2" xfId="6836"/>
    <cellStyle name="_도곡1교 교대(시점) 수량_신촌-유곡(암거)_구조도_구조도.." xfId="440"/>
    <cellStyle name="_도곡1교 교대(시점) 수량_신촌-유곡(암거)_구조도_구조도.. 2" xfId="6837"/>
    <cellStyle name="_도곡1교 교대(시점) 수량_신촌-유곡(암거)_구조도_구조도..." xfId="441"/>
    <cellStyle name="_도곡1교 교대(시점) 수량_신촌-유곡(암거)_구조도_구조도... 2" xfId="6838"/>
    <cellStyle name="_도곡1교 교대(시점) 수량_신촌-유곡(암거)_구조도_구조도._구조도-금화2" xfId="10373"/>
    <cellStyle name="_도곡1교 교대(시점) 수량_신촌-유곡(암거)_구조도_구조도_1" xfId="442"/>
    <cellStyle name="_도곡1교 교대(시점) 수량_신촌-유곡(암거)_구조도_구조도_1 2" xfId="6839"/>
    <cellStyle name="_도곡1교 교대(시점) 수량_신촌-유곡(암거)_구조도_구조도_1_구조도-금화2" xfId="10374"/>
    <cellStyle name="_도곡1교 교대(시점) 수량_신촌-유곡(암거)_구조도_구조도_a" xfId="446"/>
    <cellStyle name="_도곡1교 교대(시점) 수량_신촌-유곡(암거)_구조도_구조도_a 2" xfId="6840"/>
    <cellStyle name="_도곡1교 교대(시점) 수량_신촌-유곡(암거)_구조도_구조도_a_구조도-금화2" xfId="10375"/>
    <cellStyle name="_도곡1교 교대(시점) 수량_신촌-유곡(암거)_구조도_구조도_구조도" xfId="443"/>
    <cellStyle name="_도곡1교 교대(시점) 수량_신촌-유곡(암거)_구조도_구조도_구조도 2" xfId="6841"/>
    <cellStyle name="_도곡1교 교대(시점) 수량_신촌-유곡(암거)_구조도_구조도_구조도_구조도-금화2" xfId="10376"/>
    <cellStyle name="_도곡1교 교대(시점) 수량_신촌-유곡(암거)_구조도_구조도_구조도0" xfId="444"/>
    <cellStyle name="_도곡1교 교대(시점) 수량_신촌-유곡(암거)_구조도_구조도_구조도0 2" xfId="6842"/>
    <cellStyle name="_도곡1교 교대(시점) 수량_신촌-유곡(암거)_구조도_구조도_구조도0_구조도-금화2" xfId="10377"/>
    <cellStyle name="_도곡1교 교대(시점) 수량_신촌-유곡(암거)_구조도_구조도_구조도-금화2" xfId="10378"/>
    <cellStyle name="_도곡1교 교대(시점) 수량_신촌-유곡(암거)_구조도_구조도_변경" xfId="445"/>
    <cellStyle name="_도곡1교 교대(시점) 수량_신촌-유곡(암거)_구조도_구조도_변경 2" xfId="6843"/>
    <cellStyle name="_도곡1교 교대(시점) 수량_신촌-유곡(암거)_구조도_구조도_변경_구조도-금화2" xfId="10379"/>
    <cellStyle name="_도곡1교 교대(시점) 수량_신촌-유곡(암거)_구조도_구조도0" xfId="447"/>
    <cellStyle name="_도곡1교 교대(시점) 수량_신촌-유곡(암거)_구조도_구조도0 2" xfId="6844"/>
    <cellStyle name="_도곡1교 교대(시점) 수량_신촌-유곡(암거)_구조도_구조도0_1" xfId="448"/>
    <cellStyle name="_도곡1교 교대(시점) 수량_신촌-유곡(암거)_구조도_구조도0_1 2" xfId="6845"/>
    <cellStyle name="_도곡1교 교대(시점) 수량_신촌-유곡(암거)_구조도_구조도0_1_구조도-금화2" xfId="10380"/>
    <cellStyle name="_도곡1교 교대(시점) 수량_신촌-유곡(암거)_구조도_구조도0_구조도0" xfId="449"/>
    <cellStyle name="_도곡1교 교대(시점) 수량_신촌-유곡(암거)_구조도_구조도0_구조도0 2" xfId="6846"/>
    <cellStyle name="_도곡1교 교대(시점) 수량_신촌-유곡(암거)_구조도_구조도0_구조도0_구조도-금화2" xfId="10381"/>
    <cellStyle name="_도곡1교 교대(시점) 수량_신촌-유곡(암거)_구조도_구조도0_구조도-금화2" xfId="10382"/>
    <cellStyle name="_도곡1교 교대(시점) 수량_신촌-유곡(암거)_구조도_구조도2" xfId="450"/>
    <cellStyle name="_도곡1교 교대(시점) 수량_신촌-유곡(암거)_구조도_구조도2 2" xfId="6847"/>
    <cellStyle name="_도곡1교 교대(시점) 수량_신촌-유곡(암거)_구조도_구조도22" xfId="451"/>
    <cellStyle name="_도곡1교 교대(시점) 수량_신촌-유곡(암거)_구조도_구조도22 2" xfId="6848"/>
    <cellStyle name="_도곡1교 교대(시점) 수량_신촌-유곡(암거)_구조도_구조도22_구조도-금화2" xfId="10383"/>
    <cellStyle name="_도곡1교 교대(시점) 수량_신촌-유곡(암거)_구조도_구조도-금화2" xfId="10384"/>
    <cellStyle name="_도곡1교 교대(시점) 수량_신촌-유곡(암거)_구조도_구조도-흙막이~" xfId="452"/>
    <cellStyle name="_도곡1교 교대(시점) 수량_신촌-유곡(암거)_구조도_구조도-흙막이~ 2" xfId="6849"/>
    <cellStyle name="_도곡1교 교대(시점) 수량_신촌-유곡(암거)_구조도_구조도-흙막이~_구조도-금화2" xfId="10385"/>
    <cellStyle name="_도곡1교 교대(시점) 수량_신촌-유곡(암거)_구조도_구조물도" xfId="453"/>
    <cellStyle name="_도곡1교 교대(시점) 수량_신촌-유곡(암거)_구조도_구조물도 2" xfId="6850"/>
    <cellStyle name="_도곡1교 교대(시점) 수량_신촌-유곡(암거)_구조도_구조물도_구조도-금화2" xfId="10386"/>
    <cellStyle name="_도곡1교 교대(시점) 수량_신촌-유곡(암거)_구조도_댐구조도" xfId="454"/>
    <cellStyle name="_도곡1교 교대(시점) 수량_신촌-유곡(암거)_구조도_댐구조도 2" xfId="6851"/>
    <cellStyle name="_도곡1교 교대(시점) 수량_신촌-유곡(암거)_구조도_바닥막이구조" xfId="455"/>
    <cellStyle name="_도곡1교 교대(시점) 수량_신촌-유곡(암거)_구조도_바닥막이구조 2" xfId="6852"/>
    <cellStyle name="_도곡1교 교대(시점) 수량_신촌-유곡(암거)_구조도_바닥막이구조_구조도-금화2" xfId="10387"/>
    <cellStyle name="_도곡1교 교대(시점) 수량_신촌-유곡(암거)_구조도_바닥막이구조도" xfId="456"/>
    <cellStyle name="_도곡1교 교대(시점) 수량_신촌-유곡(암거)_구조도_바닥막이구조도 2" xfId="6853"/>
    <cellStyle name="_도곡1교 교대(시점) 수량_신촌-유곡(암거)_구조도_바닥막이구조도_구조도-금화2" xfId="10388"/>
    <cellStyle name="_도곡1교 교대(시점) 수량_신촌-유곡(암거)_구조도_보막이구조도" xfId="457"/>
    <cellStyle name="_도곡1교 교대(시점) 수량_신촌-유곡(암거)_구조도_보막이구조도 2" xfId="6854"/>
    <cellStyle name="_도곡1교 교대(시점) 수량_신촌-유곡(암거)_구조도_보막이구조도_구조도-금화2" xfId="10389"/>
    <cellStyle name="_도곡1교 교대(시점) 수량_신촌-유곡(암거)_구조도0" xfId="458"/>
    <cellStyle name="_도곡1교 교대(시점) 수량_신촌-유곡(암거)_구조도0 2" xfId="6855"/>
    <cellStyle name="_도곡1교 교대(시점) 수량_신촌-유곡(암거)_구조도0_1" xfId="459"/>
    <cellStyle name="_도곡1교 교대(시점) 수량_신촌-유곡(암거)_구조도0_1 2" xfId="6856"/>
    <cellStyle name="_도곡1교 교대(시점) 수량_신촌-유곡(암거)_구조도0_1_구조도-금화2" xfId="10390"/>
    <cellStyle name="_도곡1교 교대(시점) 수량_신촌-유곡(암거)_구조도0_구조도" xfId="460"/>
    <cellStyle name="_도곡1교 교대(시점) 수량_신촌-유곡(암거)_구조도0_구조도 2" xfId="6857"/>
    <cellStyle name="_도곡1교 교대(시점) 수량_신촌-유곡(암거)_구조도0_구조도_구조도0" xfId="461"/>
    <cellStyle name="_도곡1교 교대(시점) 수량_신촌-유곡(암거)_구조도0_구조도_구조도0 2" xfId="6858"/>
    <cellStyle name="_도곡1교 교대(시점) 수량_신촌-유곡(암거)_구조도0_구조도_구조도0_구조도-금화2" xfId="10391"/>
    <cellStyle name="_도곡1교 교대(시점) 수량_신촌-유곡(암거)_구조도0_구조도_구조도-금화2" xfId="10392"/>
    <cellStyle name="_도곡1교 교대(시점) 수량_신촌-유곡(암거)_구조도0_구조도0" xfId="462"/>
    <cellStyle name="_도곡1교 교대(시점) 수량_신촌-유곡(암거)_구조도0_구조도0 2" xfId="6859"/>
    <cellStyle name="_도곡1교 교대(시점) 수량_신촌-유곡(암거)_구조도0_구조도0_구조도-금화2" xfId="10393"/>
    <cellStyle name="_도곡1교 교대(시점) 수량_신촌-유곡(암거)_구조도0_구조도-금화2" xfId="10394"/>
    <cellStyle name="_도곡1교 교대(시점) 수량_신촌-유곡(암거)_구조도0_바닥막이구조" xfId="463"/>
    <cellStyle name="_도곡1교 교대(시점) 수량_신촌-유곡(암거)_구조도0_바닥막이구조 2" xfId="6860"/>
    <cellStyle name="_도곡1교 교대(시점) 수량_신촌-유곡(암거)_구조도0_바닥막이구조_구조도-금화2" xfId="10395"/>
    <cellStyle name="_도곡1교 교대(시점) 수량_신촌-유곡(암거)_구조도0_바닥막이구조도" xfId="464"/>
    <cellStyle name="_도곡1교 교대(시점) 수량_신촌-유곡(암거)_구조도0_바닥막이구조도 2" xfId="6861"/>
    <cellStyle name="_도곡1교 교대(시점) 수량_신촌-유곡(암거)_구조도0_바닥막이구조도_구조도-금화2" xfId="10396"/>
    <cellStyle name="_도곡1교 교대(시점) 수량_신촌-유곡(암거)_구조도-금화2" xfId="10397"/>
    <cellStyle name="_도곡1교 교대(시점) 수량_신촌-유곡(암거)_내역서2" xfId="2713"/>
    <cellStyle name="_도곡1교 교대(시점) 수량_신촌-유곡(암거)_내역서2 2" xfId="6862"/>
    <cellStyle name="_도곡1교 교대(시점) 수량_신촌-유곡(암거)_바닥막이구조" xfId="465"/>
    <cellStyle name="_도곡1교 교대(시점) 수량_신촌-유곡(암거)_바닥막이구조 2" xfId="6863"/>
    <cellStyle name="_도곡1교 교대(시점) 수량_신촌-유곡(암거)_바닥막이구조_구조도-금화2" xfId="10398"/>
    <cellStyle name="_도곡1교 교대(시점) 수량_신촌-유곡(암거)_설계내역(원본)" xfId="466"/>
    <cellStyle name="_도곡1교 교대(시점) 수량_신촌-유곡(암거)_설계내역(원본) 2" xfId="6864"/>
    <cellStyle name="_도곡1교 교대(시점) 수량_신촌-유곡(암거)_설계내역(원본)_구조도-금화2" xfId="10399"/>
    <cellStyle name="_도곡1교 교대(시점) 수량_신촌-유곡(암거)_설계내역(원본)_설계내역(구미정)" xfId="467"/>
    <cellStyle name="_도곡1교 교대(시점) 수량_신촌-유곡(암거)_설계내역(원본)_설계내역(구미정) 2" xfId="6865"/>
    <cellStyle name="_도곡1교 교대(시점) 수량_신촌-유곡(암거)_설계내역(원본)_설계내역(구미정)_구조도-금화2" xfId="10400"/>
    <cellStyle name="_도곡1교 교대(시점) 수량_신촌-유곡(암거)_설계내역(원본)_설계내역(원본)" xfId="468"/>
    <cellStyle name="_도곡1교 교대(시점) 수량_신촌-유곡(암거)_설계내역(원본)_설계내역(원본) 2" xfId="6866"/>
    <cellStyle name="_도곡1교 교대(시점) 수량_신촌-유곡(암거)_설계내역(원본)_설계내역(원본)_구조도-금화2" xfId="10401"/>
    <cellStyle name="_도곡1교 교대(시점) 수량_신촌-유곡(암거)_수량산출(원경광업 토석 매각해제지 복구사업)" xfId="6055"/>
    <cellStyle name="_도곡1교 교대(시점) 수량_신촌-유곡(암거)_영천 바닥박이" xfId="10402"/>
    <cellStyle name="_도곡1교 교대(시점) 수량_신촌-유곡(암거)_폐기물처리비설계" xfId="6056"/>
    <cellStyle name="_도곡1교 교대(시점) 수량_암거수량" xfId="469"/>
    <cellStyle name="_도곡1교 교대(시점) 수량_암거수량 2" xfId="6867"/>
    <cellStyle name="_도곡1교 교대(시점) 수량_암거수량(2)" xfId="470"/>
    <cellStyle name="_도곡1교 교대(시점) 수량_암거수량(2) 2" xfId="6868"/>
    <cellStyle name="_도곡1교 교대(시점) 수량_암거수량(2)_04 BOX집" xfId="471"/>
    <cellStyle name="_도곡1교 교대(시점) 수량_암거수량(2)_04 BOX집 2" xfId="6869"/>
    <cellStyle name="_도곡1교 교대(시점) 수량_암거수량(2)_04 BOX집_1-토적집계-구룡" xfId="10403"/>
    <cellStyle name="_도곡1교 교대(시점) 수량_암거수량(2)_04 BOX집_2. 구조도및 수량, 토적 산출서=하리율곡" xfId="2896"/>
    <cellStyle name="_도곡1교 교대(시점) 수량_암거수량(2)_04 BOX집_2. 구조도및 수량, 토적 산출서=하리율곡 2" xfId="6870"/>
    <cellStyle name="_도곡1교 교대(시점) 수량_암거수량(2)_04 BOX집_2. 구조도및 수량, 토적 산출서=하리율곡_구조도-금화2" xfId="10404"/>
    <cellStyle name="_도곡1교 교대(시점) 수량_암거수량(2)_04 BOX집_5.폐기물처리비설계" xfId="6057"/>
    <cellStyle name="_도곡1교 교대(시점) 수량_암거수량(2)_04 BOX집_개요(문경가은완장)" xfId="6058"/>
    <cellStyle name="_도곡1교 교대(시점) 수량_암거수량(2)_04 BOX집_공작물치수조서-태란사지구" xfId="5806"/>
    <cellStyle name="_도곡1교 교대(시점) 수량_암거수량(2)_04 BOX집_구조도" xfId="472"/>
    <cellStyle name="_도곡1교 교대(시점) 수량_암거수량(2)_04 BOX집_구조도 2" xfId="6871"/>
    <cellStyle name="_도곡1교 교대(시점) 수량_암거수량(2)_04 BOX집_구조도_010년 구조도" xfId="10405"/>
    <cellStyle name="_도곡1교 교대(시점) 수량_암거수량(2)_04 BOX집_구조도_04 구조도" xfId="10406"/>
    <cellStyle name="_도곡1교 교대(시점) 수량_암거수량(2)_04 BOX집_구조도_계간수로" xfId="473"/>
    <cellStyle name="_도곡1교 교대(시점) 수량_암거수량(2)_04 BOX집_구조도_계간수로 2" xfId="6872"/>
    <cellStyle name="_도곡1교 교대(시점) 수량_암거수량(2)_04 BOX집_구조도_계간수로_구조도-금화2" xfId="10407"/>
    <cellStyle name="_도곡1교 교대(시점) 수량_암거수량(2)_04 BOX집_구조도_구조도" xfId="474"/>
    <cellStyle name="_도곡1교 교대(시점) 수량_암거수량(2)_04 BOX집_구조도_구조도 2" xfId="6873"/>
    <cellStyle name="_도곡1교 교대(시점) 수량_암거수량(2)_04 BOX집_구조도_구조도(마대포함)" xfId="475"/>
    <cellStyle name="_도곡1교 교대(시점) 수량_암거수량(2)_04 BOX집_구조도_구조도(마대포함) 2" xfId="6874"/>
    <cellStyle name="_도곡1교 교대(시점) 수량_암거수량(2)_04 BOX집_구조도_구조도(배수관터파기 및 개거)" xfId="476"/>
    <cellStyle name="_도곡1교 교대(시점) 수량_암거수량(2)_04 BOX집_구조도_구조도(배수관터파기 및 개거) 2" xfId="6875"/>
    <cellStyle name="_도곡1교 교대(시점) 수량_암거수량(2)_04 BOX집_구조도_구조도." xfId="477"/>
    <cellStyle name="_도곡1교 교대(시점) 수량_암거수량(2)_04 BOX집_구조도_구조도. 2" xfId="6876"/>
    <cellStyle name="_도곡1교 교대(시점) 수량_암거수량(2)_04 BOX집_구조도_구조도.." xfId="478"/>
    <cellStyle name="_도곡1교 교대(시점) 수량_암거수량(2)_04 BOX집_구조도_구조도.. 2" xfId="6877"/>
    <cellStyle name="_도곡1교 교대(시점) 수량_암거수량(2)_04 BOX집_구조도_구조도..." xfId="479"/>
    <cellStyle name="_도곡1교 교대(시점) 수량_암거수량(2)_04 BOX집_구조도_구조도... 2" xfId="6878"/>
    <cellStyle name="_도곡1교 교대(시점) 수량_암거수량(2)_04 BOX집_구조도_구조도._구조도-금화2" xfId="10408"/>
    <cellStyle name="_도곡1교 교대(시점) 수량_암거수량(2)_04 BOX집_구조도_구조도_1" xfId="480"/>
    <cellStyle name="_도곡1교 교대(시점) 수량_암거수량(2)_04 BOX집_구조도_구조도_1 2" xfId="6879"/>
    <cellStyle name="_도곡1교 교대(시점) 수량_암거수량(2)_04 BOX집_구조도_구조도_1_구조도-금화2" xfId="10409"/>
    <cellStyle name="_도곡1교 교대(시점) 수량_암거수량(2)_04 BOX집_구조도_구조도_a" xfId="484"/>
    <cellStyle name="_도곡1교 교대(시점) 수량_암거수량(2)_04 BOX집_구조도_구조도_a 2" xfId="6880"/>
    <cellStyle name="_도곡1교 교대(시점) 수량_암거수량(2)_04 BOX집_구조도_구조도_a_구조도-금화2" xfId="10410"/>
    <cellStyle name="_도곡1교 교대(시점) 수량_암거수량(2)_04 BOX집_구조도_구조도_구조도" xfId="481"/>
    <cellStyle name="_도곡1교 교대(시점) 수량_암거수량(2)_04 BOX집_구조도_구조도_구조도 2" xfId="6881"/>
    <cellStyle name="_도곡1교 교대(시점) 수량_암거수량(2)_04 BOX집_구조도_구조도_구조도_구조도-금화2" xfId="10411"/>
    <cellStyle name="_도곡1교 교대(시점) 수량_암거수량(2)_04 BOX집_구조도_구조도_구조도0" xfId="482"/>
    <cellStyle name="_도곡1교 교대(시점) 수량_암거수량(2)_04 BOX집_구조도_구조도_구조도0 2" xfId="6882"/>
    <cellStyle name="_도곡1교 교대(시점) 수량_암거수량(2)_04 BOX집_구조도_구조도_구조도0_구조도-금화2" xfId="10412"/>
    <cellStyle name="_도곡1교 교대(시점) 수량_암거수량(2)_04 BOX집_구조도_구조도_구조도-금화2" xfId="10413"/>
    <cellStyle name="_도곡1교 교대(시점) 수량_암거수량(2)_04 BOX집_구조도_구조도_변경" xfId="483"/>
    <cellStyle name="_도곡1교 교대(시점) 수량_암거수량(2)_04 BOX집_구조도_구조도_변경 2" xfId="6883"/>
    <cellStyle name="_도곡1교 교대(시점) 수량_암거수량(2)_04 BOX집_구조도_구조도_변경_구조도-금화2" xfId="10414"/>
    <cellStyle name="_도곡1교 교대(시점) 수량_암거수량(2)_04 BOX집_구조도_구조도0" xfId="485"/>
    <cellStyle name="_도곡1교 교대(시점) 수량_암거수량(2)_04 BOX집_구조도_구조도0 2" xfId="6884"/>
    <cellStyle name="_도곡1교 교대(시점) 수량_암거수량(2)_04 BOX집_구조도_구조도0_1" xfId="486"/>
    <cellStyle name="_도곡1교 교대(시점) 수량_암거수량(2)_04 BOX집_구조도_구조도0_1 2" xfId="6885"/>
    <cellStyle name="_도곡1교 교대(시점) 수량_암거수량(2)_04 BOX집_구조도_구조도0_1_구조도-금화2" xfId="10415"/>
    <cellStyle name="_도곡1교 교대(시점) 수량_암거수량(2)_04 BOX집_구조도_구조도0_구조도0" xfId="487"/>
    <cellStyle name="_도곡1교 교대(시점) 수량_암거수량(2)_04 BOX집_구조도_구조도0_구조도0 2" xfId="6886"/>
    <cellStyle name="_도곡1교 교대(시점) 수량_암거수량(2)_04 BOX집_구조도_구조도0_구조도0_구조도-금화2" xfId="10416"/>
    <cellStyle name="_도곡1교 교대(시점) 수량_암거수량(2)_04 BOX집_구조도_구조도0_구조도-금화2" xfId="10417"/>
    <cellStyle name="_도곡1교 교대(시점) 수량_암거수량(2)_04 BOX집_구조도_구조도2" xfId="488"/>
    <cellStyle name="_도곡1교 교대(시점) 수량_암거수량(2)_04 BOX집_구조도_구조도2 2" xfId="6887"/>
    <cellStyle name="_도곡1교 교대(시점) 수량_암거수량(2)_04 BOX집_구조도_구조도22" xfId="489"/>
    <cellStyle name="_도곡1교 교대(시점) 수량_암거수량(2)_04 BOX집_구조도_구조도22 2" xfId="6888"/>
    <cellStyle name="_도곡1교 교대(시점) 수량_암거수량(2)_04 BOX집_구조도_구조도22_구조도-금화2" xfId="10418"/>
    <cellStyle name="_도곡1교 교대(시점) 수량_암거수량(2)_04 BOX집_구조도_구조도-금화2" xfId="10419"/>
    <cellStyle name="_도곡1교 교대(시점) 수량_암거수량(2)_04 BOX집_구조도_구조도-흙막이~" xfId="490"/>
    <cellStyle name="_도곡1교 교대(시점) 수량_암거수량(2)_04 BOX집_구조도_구조도-흙막이~ 2" xfId="6889"/>
    <cellStyle name="_도곡1교 교대(시점) 수량_암거수량(2)_04 BOX집_구조도_구조도-흙막이~_구조도-금화2" xfId="10420"/>
    <cellStyle name="_도곡1교 교대(시점) 수량_암거수량(2)_04 BOX집_구조도_구조물도" xfId="491"/>
    <cellStyle name="_도곡1교 교대(시점) 수량_암거수량(2)_04 BOX집_구조도_구조물도 2" xfId="6890"/>
    <cellStyle name="_도곡1교 교대(시점) 수량_암거수량(2)_04 BOX집_구조도_구조물도_구조도-금화2" xfId="10421"/>
    <cellStyle name="_도곡1교 교대(시점) 수량_암거수량(2)_04 BOX집_구조도_댐구조도" xfId="492"/>
    <cellStyle name="_도곡1교 교대(시점) 수량_암거수량(2)_04 BOX집_구조도_댐구조도 2" xfId="6891"/>
    <cellStyle name="_도곡1교 교대(시점) 수량_암거수량(2)_04 BOX집_구조도_바닥막이구조" xfId="493"/>
    <cellStyle name="_도곡1교 교대(시점) 수량_암거수량(2)_04 BOX집_구조도_바닥막이구조 2" xfId="6892"/>
    <cellStyle name="_도곡1교 교대(시점) 수량_암거수량(2)_04 BOX집_구조도_바닥막이구조_구조도-금화2" xfId="10422"/>
    <cellStyle name="_도곡1교 교대(시점) 수량_암거수량(2)_04 BOX집_구조도_바닥막이구조도" xfId="494"/>
    <cellStyle name="_도곡1교 교대(시점) 수량_암거수량(2)_04 BOX집_구조도_바닥막이구조도 2" xfId="6893"/>
    <cellStyle name="_도곡1교 교대(시점) 수량_암거수량(2)_04 BOX집_구조도_바닥막이구조도_구조도-금화2" xfId="10423"/>
    <cellStyle name="_도곡1교 교대(시점) 수량_암거수량(2)_04 BOX집_구조도_보막이구조도" xfId="495"/>
    <cellStyle name="_도곡1교 교대(시점) 수량_암거수량(2)_04 BOX집_구조도_보막이구조도 2" xfId="6894"/>
    <cellStyle name="_도곡1교 교대(시점) 수량_암거수량(2)_04 BOX집_구조도_보막이구조도_구조도-금화2" xfId="10424"/>
    <cellStyle name="_도곡1교 교대(시점) 수량_암거수량(2)_04 BOX집_구조도0" xfId="496"/>
    <cellStyle name="_도곡1교 교대(시점) 수량_암거수량(2)_04 BOX집_구조도0 2" xfId="6895"/>
    <cellStyle name="_도곡1교 교대(시점) 수량_암거수량(2)_04 BOX집_구조도0_1" xfId="497"/>
    <cellStyle name="_도곡1교 교대(시점) 수량_암거수량(2)_04 BOX집_구조도0_1 2" xfId="6896"/>
    <cellStyle name="_도곡1교 교대(시점) 수량_암거수량(2)_04 BOX집_구조도0_1_구조도-금화2" xfId="10425"/>
    <cellStyle name="_도곡1교 교대(시점) 수량_암거수량(2)_04 BOX집_구조도0_구조도" xfId="498"/>
    <cellStyle name="_도곡1교 교대(시점) 수량_암거수량(2)_04 BOX집_구조도0_구조도 2" xfId="6897"/>
    <cellStyle name="_도곡1교 교대(시점) 수량_암거수량(2)_04 BOX집_구조도0_구조도_구조도0" xfId="499"/>
    <cellStyle name="_도곡1교 교대(시점) 수량_암거수량(2)_04 BOX집_구조도0_구조도_구조도0 2" xfId="6898"/>
    <cellStyle name="_도곡1교 교대(시점) 수량_암거수량(2)_04 BOX집_구조도0_구조도_구조도0_구조도-금화2" xfId="10426"/>
    <cellStyle name="_도곡1교 교대(시점) 수량_암거수량(2)_04 BOX집_구조도0_구조도_구조도-금화2" xfId="10427"/>
    <cellStyle name="_도곡1교 교대(시점) 수량_암거수량(2)_04 BOX집_구조도0_구조도0" xfId="500"/>
    <cellStyle name="_도곡1교 교대(시점) 수량_암거수량(2)_04 BOX집_구조도0_구조도0 2" xfId="6899"/>
    <cellStyle name="_도곡1교 교대(시점) 수량_암거수량(2)_04 BOX집_구조도0_구조도0_구조도-금화2" xfId="10428"/>
    <cellStyle name="_도곡1교 교대(시점) 수량_암거수량(2)_04 BOX집_구조도0_구조도-금화2" xfId="10429"/>
    <cellStyle name="_도곡1교 교대(시점) 수량_암거수량(2)_04 BOX집_구조도0_바닥막이구조" xfId="501"/>
    <cellStyle name="_도곡1교 교대(시점) 수량_암거수량(2)_04 BOX집_구조도0_바닥막이구조 2" xfId="6900"/>
    <cellStyle name="_도곡1교 교대(시점) 수량_암거수량(2)_04 BOX집_구조도0_바닥막이구조_구조도-금화2" xfId="10430"/>
    <cellStyle name="_도곡1교 교대(시점) 수량_암거수량(2)_04 BOX집_구조도0_바닥막이구조도" xfId="502"/>
    <cellStyle name="_도곡1교 교대(시점) 수량_암거수량(2)_04 BOX집_구조도0_바닥막이구조도 2" xfId="6901"/>
    <cellStyle name="_도곡1교 교대(시점) 수량_암거수량(2)_04 BOX집_구조도0_바닥막이구조도_구조도-금화2" xfId="10431"/>
    <cellStyle name="_도곡1교 교대(시점) 수량_암거수량(2)_04 BOX집_구조도-금화2" xfId="10432"/>
    <cellStyle name="_도곡1교 교대(시점) 수량_암거수량(2)_04 BOX집_내역서2" xfId="2714"/>
    <cellStyle name="_도곡1교 교대(시점) 수량_암거수량(2)_04 BOX집_내역서2 2" xfId="6902"/>
    <cellStyle name="_도곡1교 교대(시점) 수량_암거수량(2)_04 BOX집_바닥막이구조" xfId="503"/>
    <cellStyle name="_도곡1교 교대(시점) 수량_암거수량(2)_04 BOX집_바닥막이구조 2" xfId="6903"/>
    <cellStyle name="_도곡1교 교대(시점) 수량_암거수량(2)_04 BOX집_바닥막이구조_구조도-금화2" xfId="10433"/>
    <cellStyle name="_도곡1교 교대(시점) 수량_암거수량(2)_04 BOX집_설계내역(원본)" xfId="504"/>
    <cellStyle name="_도곡1교 교대(시점) 수량_암거수량(2)_04 BOX집_설계내역(원본) 2" xfId="6904"/>
    <cellStyle name="_도곡1교 교대(시점) 수량_암거수량(2)_04 BOX집_설계내역(원본)_구조도-금화2" xfId="10434"/>
    <cellStyle name="_도곡1교 교대(시점) 수량_암거수량(2)_04 BOX집_설계내역(원본)_설계내역(구미정)" xfId="505"/>
    <cellStyle name="_도곡1교 교대(시점) 수량_암거수량(2)_04 BOX집_설계내역(원본)_설계내역(구미정) 2" xfId="6905"/>
    <cellStyle name="_도곡1교 교대(시점) 수량_암거수량(2)_04 BOX집_설계내역(원본)_설계내역(구미정)_구조도-금화2" xfId="10435"/>
    <cellStyle name="_도곡1교 교대(시점) 수량_암거수량(2)_04 BOX집_설계내역(원본)_설계내역(원본)" xfId="506"/>
    <cellStyle name="_도곡1교 교대(시점) 수량_암거수량(2)_04 BOX집_설계내역(원본)_설계내역(원본) 2" xfId="6906"/>
    <cellStyle name="_도곡1교 교대(시점) 수량_암거수량(2)_04 BOX집_설계내역(원본)_설계내역(원본)_구조도-금화2" xfId="10436"/>
    <cellStyle name="_도곡1교 교대(시점) 수량_암거수량(2)_04 BOX집_수량산출(원경광업 토석 매각해제지 복구사업)" xfId="6059"/>
    <cellStyle name="_도곡1교 교대(시점) 수량_암거수량(2)_04 BOX집_영천 바닥박이" xfId="10437"/>
    <cellStyle name="_도곡1교 교대(시점) 수량_암거수량(2)_04 BOX집_폐기물처리비설계" xfId="6060"/>
    <cellStyle name="_도곡1교 교대(시점) 수량_암거수량(2)_1-토적집계-구룡" xfId="10438"/>
    <cellStyle name="_도곡1교 교대(시점) 수량_암거수량(2)_2. 구조도및 수량, 토적 산출서=하리율곡" xfId="2897"/>
    <cellStyle name="_도곡1교 교대(시점) 수량_암거수량(2)_2. 구조도및 수량, 토적 산출서=하리율곡 2" xfId="6907"/>
    <cellStyle name="_도곡1교 교대(시점) 수량_암거수량(2)_2. 구조도및 수량, 토적 산출서=하리율곡_구조도-금화2" xfId="10439"/>
    <cellStyle name="_도곡1교 교대(시점) 수량_암거수량(2)_5.폐기물처리비설계" xfId="6061"/>
    <cellStyle name="_도곡1교 교대(시점) 수량_암거수량(2)_개요(문경가은완장)" xfId="6062"/>
    <cellStyle name="_도곡1교 교대(시점) 수량_암거수량(2)_공작물치수조서-태란사지구" xfId="5807"/>
    <cellStyle name="_도곡1교 교대(시점) 수량_암거수량(2)_구조도" xfId="507"/>
    <cellStyle name="_도곡1교 교대(시점) 수량_암거수량(2)_구조도 2" xfId="6908"/>
    <cellStyle name="_도곡1교 교대(시점) 수량_암거수량(2)_구조도_010년 구조도" xfId="10440"/>
    <cellStyle name="_도곡1교 교대(시점) 수량_암거수량(2)_구조도_04 구조도" xfId="10441"/>
    <cellStyle name="_도곡1교 교대(시점) 수량_암거수량(2)_구조도_계간수로" xfId="508"/>
    <cellStyle name="_도곡1교 교대(시점) 수량_암거수량(2)_구조도_계간수로 2" xfId="6909"/>
    <cellStyle name="_도곡1교 교대(시점) 수량_암거수량(2)_구조도_계간수로_구조도-금화2" xfId="10442"/>
    <cellStyle name="_도곡1교 교대(시점) 수량_암거수량(2)_구조도_구조도" xfId="509"/>
    <cellStyle name="_도곡1교 교대(시점) 수량_암거수량(2)_구조도_구조도 2" xfId="6910"/>
    <cellStyle name="_도곡1교 교대(시점) 수량_암거수량(2)_구조도_구조도(마대포함)" xfId="510"/>
    <cellStyle name="_도곡1교 교대(시점) 수량_암거수량(2)_구조도_구조도(마대포함) 2" xfId="6911"/>
    <cellStyle name="_도곡1교 교대(시점) 수량_암거수량(2)_구조도_구조도(배수관터파기 및 개거)" xfId="511"/>
    <cellStyle name="_도곡1교 교대(시점) 수량_암거수량(2)_구조도_구조도(배수관터파기 및 개거) 2" xfId="6912"/>
    <cellStyle name="_도곡1교 교대(시점) 수량_암거수량(2)_구조도_구조도." xfId="512"/>
    <cellStyle name="_도곡1교 교대(시점) 수량_암거수량(2)_구조도_구조도. 2" xfId="6913"/>
    <cellStyle name="_도곡1교 교대(시점) 수량_암거수량(2)_구조도_구조도.." xfId="513"/>
    <cellStyle name="_도곡1교 교대(시점) 수량_암거수량(2)_구조도_구조도.. 2" xfId="6914"/>
    <cellStyle name="_도곡1교 교대(시점) 수량_암거수량(2)_구조도_구조도..." xfId="514"/>
    <cellStyle name="_도곡1교 교대(시점) 수량_암거수량(2)_구조도_구조도... 2" xfId="6915"/>
    <cellStyle name="_도곡1교 교대(시점) 수량_암거수량(2)_구조도_구조도._구조도-금화2" xfId="10443"/>
    <cellStyle name="_도곡1교 교대(시점) 수량_암거수량(2)_구조도_구조도_1" xfId="515"/>
    <cellStyle name="_도곡1교 교대(시점) 수량_암거수량(2)_구조도_구조도_1 2" xfId="6916"/>
    <cellStyle name="_도곡1교 교대(시점) 수량_암거수량(2)_구조도_구조도_1_구조도-금화2" xfId="10444"/>
    <cellStyle name="_도곡1교 교대(시점) 수량_암거수량(2)_구조도_구조도_a" xfId="519"/>
    <cellStyle name="_도곡1교 교대(시점) 수량_암거수량(2)_구조도_구조도_a 2" xfId="6917"/>
    <cellStyle name="_도곡1교 교대(시점) 수량_암거수량(2)_구조도_구조도_a_구조도-금화2" xfId="10445"/>
    <cellStyle name="_도곡1교 교대(시점) 수량_암거수량(2)_구조도_구조도_구조도" xfId="516"/>
    <cellStyle name="_도곡1교 교대(시점) 수량_암거수량(2)_구조도_구조도_구조도 2" xfId="6918"/>
    <cellStyle name="_도곡1교 교대(시점) 수량_암거수량(2)_구조도_구조도_구조도_구조도-금화2" xfId="10446"/>
    <cellStyle name="_도곡1교 교대(시점) 수량_암거수량(2)_구조도_구조도_구조도0" xfId="517"/>
    <cellStyle name="_도곡1교 교대(시점) 수량_암거수량(2)_구조도_구조도_구조도0 2" xfId="6919"/>
    <cellStyle name="_도곡1교 교대(시점) 수량_암거수량(2)_구조도_구조도_구조도0_구조도-금화2" xfId="10447"/>
    <cellStyle name="_도곡1교 교대(시점) 수량_암거수량(2)_구조도_구조도_구조도-금화2" xfId="10448"/>
    <cellStyle name="_도곡1교 교대(시점) 수량_암거수량(2)_구조도_구조도_변경" xfId="518"/>
    <cellStyle name="_도곡1교 교대(시점) 수량_암거수량(2)_구조도_구조도_변경 2" xfId="6920"/>
    <cellStyle name="_도곡1교 교대(시점) 수량_암거수량(2)_구조도_구조도_변경_구조도-금화2" xfId="10449"/>
    <cellStyle name="_도곡1교 교대(시점) 수량_암거수량(2)_구조도_구조도0" xfId="520"/>
    <cellStyle name="_도곡1교 교대(시점) 수량_암거수량(2)_구조도_구조도0 2" xfId="6921"/>
    <cellStyle name="_도곡1교 교대(시점) 수량_암거수량(2)_구조도_구조도0_1" xfId="521"/>
    <cellStyle name="_도곡1교 교대(시점) 수량_암거수량(2)_구조도_구조도0_1 2" xfId="6922"/>
    <cellStyle name="_도곡1교 교대(시점) 수량_암거수량(2)_구조도_구조도0_1_구조도-금화2" xfId="10450"/>
    <cellStyle name="_도곡1교 교대(시점) 수량_암거수량(2)_구조도_구조도0_구조도0" xfId="522"/>
    <cellStyle name="_도곡1교 교대(시점) 수량_암거수량(2)_구조도_구조도0_구조도0 2" xfId="6923"/>
    <cellStyle name="_도곡1교 교대(시점) 수량_암거수량(2)_구조도_구조도0_구조도0_구조도-금화2" xfId="10451"/>
    <cellStyle name="_도곡1교 교대(시점) 수량_암거수량(2)_구조도_구조도0_구조도-금화2" xfId="10452"/>
    <cellStyle name="_도곡1교 교대(시점) 수량_암거수량(2)_구조도_구조도2" xfId="523"/>
    <cellStyle name="_도곡1교 교대(시점) 수량_암거수량(2)_구조도_구조도2 2" xfId="6924"/>
    <cellStyle name="_도곡1교 교대(시점) 수량_암거수량(2)_구조도_구조도22" xfId="524"/>
    <cellStyle name="_도곡1교 교대(시점) 수량_암거수량(2)_구조도_구조도22 2" xfId="6925"/>
    <cellStyle name="_도곡1교 교대(시점) 수량_암거수량(2)_구조도_구조도22_구조도-금화2" xfId="10453"/>
    <cellStyle name="_도곡1교 교대(시점) 수량_암거수량(2)_구조도_구조도-금화2" xfId="10454"/>
    <cellStyle name="_도곡1교 교대(시점) 수량_암거수량(2)_구조도_구조도-흙막이~" xfId="525"/>
    <cellStyle name="_도곡1교 교대(시점) 수량_암거수량(2)_구조도_구조도-흙막이~ 2" xfId="6926"/>
    <cellStyle name="_도곡1교 교대(시점) 수량_암거수량(2)_구조도_구조도-흙막이~_구조도-금화2" xfId="10455"/>
    <cellStyle name="_도곡1교 교대(시점) 수량_암거수량(2)_구조도_구조물도" xfId="526"/>
    <cellStyle name="_도곡1교 교대(시점) 수량_암거수량(2)_구조도_구조물도 2" xfId="6927"/>
    <cellStyle name="_도곡1교 교대(시점) 수량_암거수량(2)_구조도_구조물도_구조도-금화2" xfId="10456"/>
    <cellStyle name="_도곡1교 교대(시점) 수량_암거수량(2)_구조도_댐구조도" xfId="527"/>
    <cellStyle name="_도곡1교 교대(시점) 수량_암거수량(2)_구조도_댐구조도 2" xfId="6928"/>
    <cellStyle name="_도곡1교 교대(시점) 수량_암거수량(2)_구조도_바닥막이구조" xfId="528"/>
    <cellStyle name="_도곡1교 교대(시점) 수량_암거수량(2)_구조도_바닥막이구조 2" xfId="6929"/>
    <cellStyle name="_도곡1교 교대(시점) 수량_암거수량(2)_구조도_바닥막이구조_구조도-금화2" xfId="10457"/>
    <cellStyle name="_도곡1교 교대(시점) 수량_암거수량(2)_구조도_바닥막이구조도" xfId="529"/>
    <cellStyle name="_도곡1교 교대(시점) 수량_암거수량(2)_구조도_바닥막이구조도 2" xfId="6930"/>
    <cellStyle name="_도곡1교 교대(시점) 수량_암거수량(2)_구조도_바닥막이구조도_구조도-금화2" xfId="10458"/>
    <cellStyle name="_도곡1교 교대(시점) 수량_암거수량(2)_구조도_보막이구조도" xfId="530"/>
    <cellStyle name="_도곡1교 교대(시점) 수량_암거수량(2)_구조도_보막이구조도 2" xfId="6931"/>
    <cellStyle name="_도곡1교 교대(시점) 수량_암거수량(2)_구조도_보막이구조도_구조도-금화2" xfId="10459"/>
    <cellStyle name="_도곡1교 교대(시점) 수량_암거수량(2)_구조도0" xfId="531"/>
    <cellStyle name="_도곡1교 교대(시점) 수량_암거수량(2)_구조도0 2" xfId="6932"/>
    <cellStyle name="_도곡1교 교대(시점) 수량_암거수량(2)_구조도0_1" xfId="532"/>
    <cellStyle name="_도곡1교 교대(시점) 수량_암거수량(2)_구조도0_1 2" xfId="6933"/>
    <cellStyle name="_도곡1교 교대(시점) 수량_암거수량(2)_구조도0_1_구조도-금화2" xfId="10460"/>
    <cellStyle name="_도곡1교 교대(시점) 수량_암거수량(2)_구조도0_구조도" xfId="533"/>
    <cellStyle name="_도곡1교 교대(시점) 수량_암거수량(2)_구조도0_구조도 2" xfId="6934"/>
    <cellStyle name="_도곡1교 교대(시점) 수량_암거수량(2)_구조도0_구조도_구조도0" xfId="534"/>
    <cellStyle name="_도곡1교 교대(시점) 수량_암거수량(2)_구조도0_구조도_구조도0 2" xfId="6935"/>
    <cellStyle name="_도곡1교 교대(시점) 수량_암거수량(2)_구조도0_구조도_구조도0_구조도-금화2" xfId="10461"/>
    <cellStyle name="_도곡1교 교대(시점) 수량_암거수량(2)_구조도0_구조도_구조도-금화2" xfId="10462"/>
    <cellStyle name="_도곡1교 교대(시점) 수량_암거수량(2)_구조도0_구조도0" xfId="535"/>
    <cellStyle name="_도곡1교 교대(시점) 수량_암거수량(2)_구조도0_구조도0 2" xfId="6936"/>
    <cellStyle name="_도곡1교 교대(시점) 수량_암거수량(2)_구조도0_구조도0_구조도-금화2" xfId="10463"/>
    <cellStyle name="_도곡1교 교대(시점) 수량_암거수량(2)_구조도0_구조도-금화2" xfId="10464"/>
    <cellStyle name="_도곡1교 교대(시점) 수량_암거수량(2)_구조도0_바닥막이구조" xfId="536"/>
    <cellStyle name="_도곡1교 교대(시점) 수량_암거수량(2)_구조도0_바닥막이구조 2" xfId="6937"/>
    <cellStyle name="_도곡1교 교대(시점) 수량_암거수량(2)_구조도0_바닥막이구조_구조도-금화2" xfId="10465"/>
    <cellStyle name="_도곡1교 교대(시점) 수량_암거수량(2)_구조도0_바닥막이구조도" xfId="537"/>
    <cellStyle name="_도곡1교 교대(시점) 수량_암거수량(2)_구조도0_바닥막이구조도 2" xfId="6938"/>
    <cellStyle name="_도곡1교 교대(시점) 수량_암거수량(2)_구조도0_바닥막이구조도_구조도-금화2" xfId="10466"/>
    <cellStyle name="_도곡1교 교대(시점) 수량_암거수량(2)_구조도-금화2" xfId="10467"/>
    <cellStyle name="_도곡1교 교대(시점) 수량_암거수량(2)_내역서2" xfId="2715"/>
    <cellStyle name="_도곡1교 교대(시점) 수량_암거수량(2)_내역서2 2" xfId="6939"/>
    <cellStyle name="_도곡1교 교대(시점) 수량_암거수량(2)_바닥막이구조" xfId="538"/>
    <cellStyle name="_도곡1교 교대(시점) 수량_암거수량(2)_바닥막이구조 2" xfId="6940"/>
    <cellStyle name="_도곡1교 교대(시점) 수량_암거수량(2)_바닥막이구조_구조도-금화2" xfId="10468"/>
    <cellStyle name="_도곡1교 교대(시점) 수량_암거수량(2)_설계내역(원본)" xfId="539"/>
    <cellStyle name="_도곡1교 교대(시점) 수량_암거수량(2)_설계내역(원본) 2" xfId="6941"/>
    <cellStyle name="_도곡1교 교대(시점) 수량_암거수량(2)_설계내역(원본)_구조도-금화2" xfId="10469"/>
    <cellStyle name="_도곡1교 교대(시점) 수량_암거수량(2)_설계내역(원본)_설계내역(구미정)" xfId="540"/>
    <cellStyle name="_도곡1교 교대(시점) 수량_암거수량(2)_설계내역(원본)_설계내역(구미정) 2" xfId="6942"/>
    <cellStyle name="_도곡1교 교대(시점) 수량_암거수량(2)_설계내역(원본)_설계내역(구미정)_구조도-금화2" xfId="10470"/>
    <cellStyle name="_도곡1교 교대(시점) 수량_암거수량(2)_설계내역(원본)_설계내역(원본)" xfId="541"/>
    <cellStyle name="_도곡1교 교대(시점) 수량_암거수량(2)_설계내역(원본)_설계내역(원본) 2" xfId="6943"/>
    <cellStyle name="_도곡1교 교대(시점) 수량_암거수량(2)_설계내역(원본)_설계내역(원본)_구조도-금화2" xfId="10471"/>
    <cellStyle name="_도곡1교 교대(시점) 수량_암거수량(2)_수량산출(원경광업 토석 매각해제지 복구사업)" xfId="6063"/>
    <cellStyle name="_도곡1교 교대(시점) 수량_암거수량(2)_영천 바닥박이" xfId="10472"/>
    <cellStyle name="_도곡1교 교대(시점) 수량_암거수량(2)_폐기물처리비설계" xfId="6064"/>
    <cellStyle name="_도곡1교 교대(시점) 수량_암거수량_04 BOX집" xfId="542"/>
    <cellStyle name="_도곡1교 교대(시점) 수량_암거수량_04 BOX집 2" xfId="6944"/>
    <cellStyle name="_도곡1교 교대(시점) 수량_암거수량_04 BOX집_1-토적집계-구룡" xfId="10473"/>
    <cellStyle name="_도곡1교 교대(시점) 수량_암거수량_04 BOX집_2. 구조도및 수량, 토적 산출서=하리율곡" xfId="2898"/>
    <cellStyle name="_도곡1교 교대(시점) 수량_암거수량_04 BOX집_2. 구조도및 수량, 토적 산출서=하리율곡 2" xfId="6945"/>
    <cellStyle name="_도곡1교 교대(시점) 수량_암거수량_04 BOX집_2. 구조도및 수량, 토적 산출서=하리율곡_구조도-금화2" xfId="10474"/>
    <cellStyle name="_도곡1교 교대(시점) 수량_암거수량_04 BOX집_5.폐기물처리비설계" xfId="6065"/>
    <cellStyle name="_도곡1교 교대(시점) 수량_암거수량_04 BOX집_개요(문경가은완장)" xfId="6066"/>
    <cellStyle name="_도곡1교 교대(시점) 수량_암거수량_04 BOX집_공작물치수조서-태란사지구" xfId="5808"/>
    <cellStyle name="_도곡1교 교대(시점) 수량_암거수량_04 BOX집_구조도" xfId="543"/>
    <cellStyle name="_도곡1교 교대(시점) 수량_암거수량_04 BOX집_구조도 2" xfId="6946"/>
    <cellStyle name="_도곡1교 교대(시점) 수량_암거수량_04 BOX집_구조도_010년 구조도" xfId="10475"/>
    <cellStyle name="_도곡1교 교대(시점) 수량_암거수량_04 BOX집_구조도_04 구조도" xfId="10476"/>
    <cellStyle name="_도곡1교 교대(시점) 수량_암거수량_04 BOX집_구조도_계간수로" xfId="544"/>
    <cellStyle name="_도곡1교 교대(시점) 수량_암거수량_04 BOX집_구조도_계간수로 2" xfId="6947"/>
    <cellStyle name="_도곡1교 교대(시점) 수량_암거수량_04 BOX집_구조도_계간수로_구조도-금화2" xfId="10477"/>
    <cellStyle name="_도곡1교 교대(시점) 수량_암거수량_04 BOX집_구조도_구조도" xfId="545"/>
    <cellStyle name="_도곡1교 교대(시점) 수량_암거수량_04 BOX집_구조도_구조도 2" xfId="6948"/>
    <cellStyle name="_도곡1교 교대(시점) 수량_암거수량_04 BOX집_구조도_구조도(마대포함)" xfId="546"/>
    <cellStyle name="_도곡1교 교대(시점) 수량_암거수량_04 BOX집_구조도_구조도(마대포함) 2" xfId="6949"/>
    <cellStyle name="_도곡1교 교대(시점) 수량_암거수량_04 BOX집_구조도_구조도(배수관터파기 및 개거)" xfId="547"/>
    <cellStyle name="_도곡1교 교대(시점) 수량_암거수량_04 BOX집_구조도_구조도(배수관터파기 및 개거) 2" xfId="6950"/>
    <cellStyle name="_도곡1교 교대(시점) 수량_암거수량_04 BOX집_구조도_구조도." xfId="548"/>
    <cellStyle name="_도곡1교 교대(시점) 수량_암거수량_04 BOX집_구조도_구조도. 2" xfId="6951"/>
    <cellStyle name="_도곡1교 교대(시점) 수량_암거수량_04 BOX집_구조도_구조도.." xfId="549"/>
    <cellStyle name="_도곡1교 교대(시점) 수량_암거수량_04 BOX집_구조도_구조도.. 2" xfId="6952"/>
    <cellStyle name="_도곡1교 교대(시점) 수량_암거수량_04 BOX집_구조도_구조도..." xfId="550"/>
    <cellStyle name="_도곡1교 교대(시점) 수량_암거수량_04 BOX집_구조도_구조도... 2" xfId="6953"/>
    <cellStyle name="_도곡1교 교대(시점) 수량_암거수량_04 BOX집_구조도_구조도._구조도-금화2" xfId="10478"/>
    <cellStyle name="_도곡1교 교대(시점) 수량_암거수량_04 BOX집_구조도_구조도_1" xfId="551"/>
    <cellStyle name="_도곡1교 교대(시점) 수량_암거수량_04 BOX집_구조도_구조도_1 2" xfId="6954"/>
    <cellStyle name="_도곡1교 교대(시점) 수량_암거수량_04 BOX집_구조도_구조도_1_구조도-금화2" xfId="10479"/>
    <cellStyle name="_도곡1교 교대(시점) 수량_암거수량_04 BOX집_구조도_구조도_a" xfId="555"/>
    <cellStyle name="_도곡1교 교대(시점) 수량_암거수량_04 BOX집_구조도_구조도_a 2" xfId="6955"/>
    <cellStyle name="_도곡1교 교대(시점) 수량_암거수량_04 BOX집_구조도_구조도_a_구조도-금화2" xfId="10480"/>
    <cellStyle name="_도곡1교 교대(시점) 수량_암거수량_04 BOX집_구조도_구조도_구조도" xfId="552"/>
    <cellStyle name="_도곡1교 교대(시점) 수량_암거수량_04 BOX집_구조도_구조도_구조도 2" xfId="6956"/>
    <cellStyle name="_도곡1교 교대(시점) 수량_암거수량_04 BOX집_구조도_구조도_구조도_구조도-금화2" xfId="10481"/>
    <cellStyle name="_도곡1교 교대(시점) 수량_암거수량_04 BOX집_구조도_구조도_구조도0" xfId="553"/>
    <cellStyle name="_도곡1교 교대(시점) 수량_암거수량_04 BOX집_구조도_구조도_구조도0 2" xfId="6957"/>
    <cellStyle name="_도곡1교 교대(시점) 수량_암거수량_04 BOX집_구조도_구조도_구조도0_구조도-금화2" xfId="10482"/>
    <cellStyle name="_도곡1교 교대(시점) 수량_암거수량_04 BOX집_구조도_구조도_구조도-금화2" xfId="10483"/>
    <cellStyle name="_도곡1교 교대(시점) 수량_암거수량_04 BOX집_구조도_구조도_변경" xfId="554"/>
    <cellStyle name="_도곡1교 교대(시점) 수량_암거수량_04 BOX집_구조도_구조도_변경 2" xfId="6958"/>
    <cellStyle name="_도곡1교 교대(시점) 수량_암거수량_04 BOX집_구조도_구조도_변경_구조도-금화2" xfId="10484"/>
    <cellStyle name="_도곡1교 교대(시점) 수량_암거수량_04 BOX집_구조도_구조도0" xfId="556"/>
    <cellStyle name="_도곡1교 교대(시점) 수량_암거수량_04 BOX집_구조도_구조도0 2" xfId="6959"/>
    <cellStyle name="_도곡1교 교대(시점) 수량_암거수량_04 BOX집_구조도_구조도0_1" xfId="557"/>
    <cellStyle name="_도곡1교 교대(시점) 수량_암거수량_04 BOX집_구조도_구조도0_1 2" xfId="6960"/>
    <cellStyle name="_도곡1교 교대(시점) 수량_암거수량_04 BOX집_구조도_구조도0_1_구조도-금화2" xfId="10485"/>
    <cellStyle name="_도곡1교 교대(시점) 수량_암거수량_04 BOX집_구조도_구조도0_구조도0" xfId="558"/>
    <cellStyle name="_도곡1교 교대(시점) 수량_암거수량_04 BOX집_구조도_구조도0_구조도0 2" xfId="6961"/>
    <cellStyle name="_도곡1교 교대(시점) 수량_암거수량_04 BOX집_구조도_구조도0_구조도0_구조도-금화2" xfId="10486"/>
    <cellStyle name="_도곡1교 교대(시점) 수량_암거수량_04 BOX집_구조도_구조도0_구조도-금화2" xfId="10487"/>
    <cellStyle name="_도곡1교 교대(시점) 수량_암거수량_04 BOX집_구조도_구조도2" xfId="559"/>
    <cellStyle name="_도곡1교 교대(시점) 수량_암거수량_04 BOX집_구조도_구조도2 2" xfId="6962"/>
    <cellStyle name="_도곡1교 교대(시점) 수량_암거수량_04 BOX집_구조도_구조도22" xfId="560"/>
    <cellStyle name="_도곡1교 교대(시점) 수량_암거수량_04 BOX집_구조도_구조도22 2" xfId="6963"/>
    <cellStyle name="_도곡1교 교대(시점) 수량_암거수량_04 BOX집_구조도_구조도22_구조도-금화2" xfId="10488"/>
    <cellStyle name="_도곡1교 교대(시점) 수량_암거수량_04 BOX집_구조도_구조도-금화2" xfId="10489"/>
    <cellStyle name="_도곡1교 교대(시점) 수량_암거수량_04 BOX집_구조도_구조도-흙막이~" xfId="561"/>
    <cellStyle name="_도곡1교 교대(시점) 수량_암거수량_04 BOX집_구조도_구조도-흙막이~ 2" xfId="6964"/>
    <cellStyle name="_도곡1교 교대(시점) 수량_암거수량_04 BOX집_구조도_구조도-흙막이~_구조도-금화2" xfId="10490"/>
    <cellStyle name="_도곡1교 교대(시점) 수량_암거수량_04 BOX집_구조도_구조물도" xfId="562"/>
    <cellStyle name="_도곡1교 교대(시점) 수량_암거수량_04 BOX집_구조도_구조물도 2" xfId="6965"/>
    <cellStyle name="_도곡1교 교대(시점) 수량_암거수량_04 BOX집_구조도_구조물도_구조도-금화2" xfId="10491"/>
    <cellStyle name="_도곡1교 교대(시점) 수량_암거수량_04 BOX집_구조도_댐구조도" xfId="563"/>
    <cellStyle name="_도곡1교 교대(시점) 수량_암거수량_04 BOX집_구조도_댐구조도 2" xfId="6966"/>
    <cellStyle name="_도곡1교 교대(시점) 수량_암거수량_04 BOX집_구조도_바닥막이구조" xfId="564"/>
    <cellStyle name="_도곡1교 교대(시점) 수량_암거수량_04 BOX집_구조도_바닥막이구조 2" xfId="6967"/>
    <cellStyle name="_도곡1교 교대(시점) 수량_암거수량_04 BOX집_구조도_바닥막이구조_구조도-금화2" xfId="10492"/>
    <cellStyle name="_도곡1교 교대(시점) 수량_암거수량_04 BOX집_구조도_바닥막이구조도" xfId="565"/>
    <cellStyle name="_도곡1교 교대(시점) 수량_암거수량_04 BOX집_구조도_바닥막이구조도 2" xfId="6968"/>
    <cellStyle name="_도곡1교 교대(시점) 수량_암거수량_04 BOX집_구조도_바닥막이구조도_구조도-금화2" xfId="10493"/>
    <cellStyle name="_도곡1교 교대(시점) 수량_암거수량_04 BOX집_구조도_보막이구조도" xfId="566"/>
    <cellStyle name="_도곡1교 교대(시점) 수량_암거수량_04 BOX집_구조도_보막이구조도 2" xfId="6969"/>
    <cellStyle name="_도곡1교 교대(시점) 수량_암거수량_04 BOX집_구조도_보막이구조도_구조도-금화2" xfId="10494"/>
    <cellStyle name="_도곡1교 교대(시점) 수량_암거수량_04 BOX집_구조도0" xfId="567"/>
    <cellStyle name="_도곡1교 교대(시점) 수량_암거수량_04 BOX집_구조도0 2" xfId="6970"/>
    <cellStyle name="_도곡1교 교대(시점) 수량_암거수량_04 BOX집_구조도0_1" xfId="568"/>
    <cellStyle name="_도곡1교 교대(시점) 수량_암거수량_04 BOX집_구조도0_1 2" xfId="6971"/>
    <cellStyle name="_도곡1교 교대(시점) 수량_암거수량_04 BOX집_구조도0_1_구조도-금화2" xfId="10495"/>
    <cellStyle name="_도곡1교 교대(시점) 수량_암거수량_04 BOX집_구조도0_구조도" xfId="569"/>
    <cellStyle name="_도곡1교 교대(시점) 수량_암거수량_04 BOX집_구조도0_구조도 2" xfId="6972"/>
    <cellStyle name="_도곡1교 교대(시점) 수량_암거수량_04 BOX집_구조도0_구조도_구조도0" xfId="570"/>
    <cellStyle name="_도곡1교 교대(시점) 수량_암거수량_04 BOX집_구조도0_구조도_구조도0 2" xfId="6973"/>
    <cellStyle name="_도곡1교 교대(시점) 수량_암거수량_04 BOX집_구조도0_구조도_구조도0_구조도-금화2" xfId="10496"/>
    <cellStyle name="_도곡1교 교대(시점) 수량_암거수량_04 BOX집_구조도0_구조도_구조도-금화2" xfId="10497"/>
    <cellStyle name="_도곡1교 교대(시점) 수량_암거수량_04 BOX집_구조도0_구조도0" xfId="571"/>
    <cellStyle name="_도곡1교 교대(시점) 수량_암거수량_04 BOX집_구조도0_구조도0 2" xfId="6974"/>
    <cellStyle name="_도곡1교 교대(시점) 수량_암거수량_04 BOX집_구조도0_구조도0_구조도-금화2" xfId="10498"/>
    <cellStyle name="_도곡1교 교대(시점) 수량_암거수량_04 BOX집_구조도0_구조도-금화2" xfId="10499"/>
    <cellStyle name="_도곡1교 교대(시점) 수량_암거수량_04 BOX집_구조도0_바닥막이구조" xfId="572"/>
    <cellStyle name="_도곡1교 교대(시점) 수량_암거수량_04 BOX집_구조도0_바닥막이구조 2" xfId="6975"/>
    <cellStyle name="_도곡1교 교대(시점) 수량_암거수량_04 BOX집_구조도0_바닥막이구조_구조도-금화2" xfId="10500"/>
    <cellStyle name="_도곡1교 교대(시점) 수량_암거수량_04 BOX집_구조도0_바닥막이구조도" xfId="573"/>
    <cellStyle name="_도곡1교 교대(시점) 수량_암거수량_04 BOX집_구조도0_바닥막이구조도 2" xfId="6976"/>
    <cellStyle name="_도곡1교 교대(시점) 수량_암거수량_04 BOX집_구조도0_바닥막이구조도_구조도-금화2" xfId="10501"/>
    <cellStyle name="_도곡1교 교대(시점) 수량_암거수량_04 BOX집_구조도-금화2" xfId="10502"/>
    <cellStyle name="_도곡1교 교대(시점) 수량_암거수량_04 BOX집_내역서2" xfId="2716"/>
    <cellStyle name="_도곡1교 교대(시점) 수량_암거수량_04 BOX집_내역서2 2" xfId="6977"/>
    <cellStyle name="_도곡1교 교대(시점) 수량_암거수량_04 BOX집_바닥막이구조" xfId="574"/>
    <cellStyle name="_도곡1교 교대(시점) 수량_암거수량_04 BOX집_바닥막이구조 2" xfId="6978"/>
    <cellStyle name="_도곡1교 교대(시점) 수량_암거수량_04 BOX집_바닥막이구조_구조도-금화2" xfId="10503"/>
    <cellStyle name="_도곡1교 교대(시점) 수량_암거수량_04 BOX집_설계내역(원본)" xfId="575"/>
    <cellStyle name="_도곡1교 교대(시점) 수량_암거수량_04 BOX집_설계내역(원본) 2" xfId="6979"/>
    <cellStyle name="_도곡1교 교대(시점) 수량_암거수량_04 BOX집_설계내역(원본)_구조도-금화2" xfId="10504"/>
    <cellStyle name="_도곡1교 교대(시점) 수량_암거수량_04 BOX집_설계내역(원본)_설계내역(구미정)" xfId="576"/>
    <cellStyle name="_도곡1교 교대(시점) 수량_암거수량_04 BOX집_설계내역(원본)_설계내역(구미정) 2" xfId="6980"/>
    <cellStyle name="_도곡1교 교대(시점) 수량_암거수량_04 BOX집_설계내역(원본)_설계내역(구미정)_구조도-금화2" xfId="10505"/>
    <cellStyle name="_도곡1교 교대(시점) 수량_암거수량_04 BOX집_설계내역(원본)_설계내역(원본)" xfId="577"/>
    <cellStyle name="_도곡1교 교대(시점) 수량_암거수량_04 BOX집_설계내역(원본)_설계내역(원본) 2" xfId="6981"/>
    <cellStyle name="_도곡1교 교대(시점) 수량_암거수량_04 BOX집_설계내역(원본)_설계내역(원본)_구조도-금화2" xfId="10506"/>
    <cellStyle name="_도곡1교 교대(시점) 수량_암거수량_04 BOX집_수량산출(원경광업 토석 매각해제지 복구사업)" xfId="6067"/>
    <cellStyle name="_도곡1교 교대(시점) 수량_암거수량_04 BOX집_영천 바닥박이" xfId="10507"/>
    <cellStyle name="_도곡1교 교대(시점) 수량_암거수량_04 BOX집_폐기물처리비설계" xfId="6068"/>
    <cellStyle name="_도곡1교 교대(시점) 수량_암거수량_1-토적집계-구룡" xfId="10508"/>
    <cellStyle name="_도곡1교 교대(시점) 수량_암거수량_2. 구조도및 수량, 토적 산출서=하리율곡" xfId="2899"/>
    <cellStyle name="_도곡1교 교대(시점) 수량_암거수량_2. 구조도및 수량, 토적 산출서=하리율곡 2" xfId="6982"/>
    <cellStyle name="_도곡1교 교대(시점) 수량_암거수량_2. 구조도및 수량, 토적 산출서=하리율곡_구조도-금화2" xfId="10509"/>
    <cellStyle name="_도곡1교 교대(시점) 수량_암거수량_5.폐기물처리비설계" xfId="6069"/>
    <cellStyle name="_도곡1교 교대(시점) 수량_암거수량_개요(문경가은완장)" xfId="6070"/>
    <cellStyle name="_도곡1교 교대(시점) 수량_암거수량_공작물치수조서-태란사지구" xfId="5809"/>
    <cellStyle name="_도곡1교 교대(시점) 수량_암거수량_구조도" xfId="578"/>
    <cellStyle name="_도곡1교 교대(시점) 수량_암거수량_구조도 2" xfId="6983"/>
    <cellStyle name="_도곡1교 교대(시점) 수량_암거수량_구조도_010년 구조도" xfId="10510"/>
    <cellStyle name="_도곡1교 교대(시점) 수량_암거수량_구조도_04 구조도" xfId="10511"/>
    <cellStyle name="_도곡1교 교대(시점) 수량_암거수량_구조도_계간수로" xfId="579"/>
    <cellStyle name="_도곡1교 교대(시점) 수량_암거수량_구조도_계간수로 2" xfId="6984"/>
    <cellStyle name="_도곡1교 교대(시점) 수량_암거수량_구조도_계간수로_구조도-금화2" xfId="10512"/>
    <cellStyle name="_도곡1교 교대(시점) 수량_암거수량_구조도_구조도" xfId="580"/>
    <cellStyle name="_도곡1교 교대(시점) 수량_암거수량_구조도_구조도 2" xfId="6985"/>
    <cellStyle name="_도곡1교 교대(시점) 수량_암거수량_구조도_구조도(마대포함)" xfId="581"/>
    <cellStyle name="_도곡1교 교대(시점) 수량_암거수량_구조도_구조도(마대포함) 2" xfId="6986"/>
    <cellStyle name="_도곡1교 교대(시점) 수량_암거수량_구조도_구조도(배수관터파기 및 개거)" xfId="582"/>
    <cellStyle name="_도곡1교 교대(시점) 수량_암거수량_구조도_구조도(배수관터파기 및 개거) 2" xfId="6987"/>
    <cellStyle name="_도곡1교 교대(시점) 수량_암거수량_구조도_구조도." xfId="583"/>
    <cellStyle name="_도곡1교 교대(시점) 수량_암거수량_구조도_구조도. 2" xfId="6988"/>
    <cellStyle name="_도곡1교 교대(시점) 수량_암거수량_구조도_구조도.." xfId="584"/>
    <cellStyle name="_도곡1교 교대(시점) 수량_암거수량_구조도_구조도.. 2" xfId="6989"/>
    <cellStyle name="_도곡1교 교대(시점) 수량_암거수량_구조도_구조도..." xfId="585"/>
    <cellStyle name="_도곡1교 교대(시점) 수량_암거수량_구조도_구조도... 2" xfId="6990"/>
    <cellStyle name="_도곡1교 교대(시점) 수량_암거수량_구조도_구조도._구조도-금화2" xfId="10513"/>
    <cellStyle name="_도곡1교 교대(시점) 수량_암거수량_구조도_구조도_1" xfId="586"/>
    <cellStyle name="_도곡1교 교대(시점) 수량_암거수량_구조도_구조도_1 2" xfId="6991"/>
    <cellStyle name="_도곡1교 교대(시점) 수량_암거수량_구조도_구조도_1_구조도-금화2" xfId="10514"/>
    <cellStyle name="_도곡1교 교대(시점) 수량_암거수량_구조도_구조도_a" xfId="590"/>
    <cellStyle name="_도곡1교 교대(시점) 수량_암거수량_구조도_구조도_a 2" xfId="6992"/>
    <cellStyle name="_도곡1교 교대(시점) 수량_암거수량_구조도_구조도_a_구조도-금화2" xfId="10515"/>
    <cellStyle name="_도곡1교 교대(시점) 수량_암거수량_구조도_구조도_구조도" xfId="587"/>
    <cellStyle name="_도곡1교 교대(시점) 수량_암거수량_구조도_구조도_구조도 2" xfId="6993"/>
    <cellStyle name="_도곡1교 교대(시점) 수량_암거수량_구조도_구조도_구조도_구조도-금화2" xfId="10516"/>
    <cellStyle name="_도곡1교 교대(시점) 수량_암거수량_구조도_구조도_구조도0" xfId="588"/>
    <cellStyle name="_도곡1교 교대(시점) 수량_암거수량_구조도_구조도_구조도0 2" xfId="6994"/>
    <cellStyle name="_도곡1교 교대(시점) 수량_암거수량_구조도_구조도_구조도0_구조도-금화2" xfId="10517"/>
    <cellStyle name="_도곡1교 교대(시점) 수량_암거수량_구조도_구조도_구조도-금화2" xfId="10518"/>
    <cellStyle name="_도곡1교 교대(시점) 수량_암거수량_구조도_구조도_변경" xfId="589"/>
    <cellStyle name="_도곡1교 교대(시점) 수량_암거수량_구조도_구조도_변경 2" xfId="6995"/>
    <cellStyle name="_도곡1교 교대(시점) 수량_암거수량_구조도_구조도_변경_구조도-금화2" xfId="10519"/>
    <cellStyle name="_도곡1교 교대(시점) 수량_암거수량_구조도_구조도0" xfId="591"/>
    <cellStyle name="_도곡1교 교대(시점) 수량_암거수량_구조도_구조도0 2" xfId="6996"/>
    <cellStyle name="_도곡1교 교대(시점) 수량_암거수량_구조도_구조도0_1" xfId="592"/>
    <cellStyle name="_도곡1교 교대(시점) 수량_암거수량_구조도_구조도0_1 2" xfId="6997"/>
    <cellStyle name="_도곡1교 교대(시점) 수량_암거수량_구조도_구조도0_1_구조도-금화2" xfId="10520"/>
    <cellStyle name="_도곡1교 교대(시점) 수량_암거수량_구조도_구조도0_구조도0" xfId="593"/>
    <cellStyle name="_도곡1교 교대(시점) 수량_암거수량_구조도_구조도0_구조도0 2" xfId="6998"/>
    <cellStyle name="_도곡1교 교대(시점) 수량_암거수량_구조도_구조도0_구조도0_구조도-금화2" xfId="10521"/>
    <cellStyle name="_도곡1교 교대(시점) 수량_암거수량_구조도_구조도0_구조도-금화2" xfId="10522"/>
    <cellStyle name="_도곡1교 교대(시점) 수량_암거수량_구조도_구조도2" xfId="594"/>
    <cellStyle name="_도곡1교 교대(시점) 수량_암거수량_구조도_구조도2 2" xfId="6999"/>
    <cellStyle name="_도곡1교 교대(시점) 수량_암거수량_구조도_구조도22" xfId="595"/>
    <cellStyle name="_도곡1교 교대(시점) 수량_암거수량_구조도_구조도22 2" xfId="7000"/>
    <cellStyle name="_도곡1교 교대(시점) 수량_암거수량_구조도_구조도22_구조도-금화2" xfId="10523"/>
    <cellStyle name="_도곡1교 교대(시점) 수량_암거수량_구조도_구조도-금화2" xfId="10524"/>
    <cellStyle name="_도곡1교 교대(시점) 수량_암거수량_구조도_구조도-흙막이~" xfId="596"/>
    <cellStyle name="_도곡1교 교대(시점) 수량_암거수량_구조도_구조도-흙막이~ 2" xfId="7001"/>
    <cellStyle name="_도곡1교 교대(시점) 수량_암거수량_구조도_구조도-흙막이~_구조도-금화2" xfId="10525"/>
    <cellStyle name="_도곡1교 교대(시점) 수량_암거수량_구조도_구조물도" xfId="597"/>
    <cellStyle name="_도곡1교 교대(시점) 수량_암거수량_구조도_구조물도 2" xfId="7002"/>
    <cellStyle name="_도곡1교 교대(시점) 수량_암거수량_구조도_구조물도_구조도-금화2" xfId="10526"/>
    <cellStyle name="_도곡1교 교대(시점) 수량_암거수량_구조도_댐구조도" xfId="598"/>
    <cellStyle name="_도곡1교 교대(시점) 수량_암거수량_구조도_댐구조도 2" xfId="7003"/>
    <cellStyle name="_도곡1교 교대(시점) 수량_암거수량_구조도_바닥막이구조" xfId="599"/>
    <cellStyle name="_도곡1교 교대(시점) 수량_암거수량_구조도_바닥막이구조 2" xfId="7004"/>
    <cellStyle name="_도곡1교 교대(시점) 수량_암거수량_구조도_바닥막이구조_구조도-금화2" xfId="10527"/>
    <cellStyle name="_도곡1교 교대(시점) 수량_암거수량_구조도_바닥막이구조도" xfId="600"/>
    <cellStyle name="_도곡1교 교대(시점) 수량_암거수량_구조도_바닥막이구조도 2" xfId="7005"/>
    <cellStyle name="_도곡1교 교대(시점) 수량_암거수량_구조도_바닥막이구조도_구조도-금화2" xfId="10528"/>
    <cellStyle name="_도곡1교 교대(시점) 수량_암거수량_구조도_보막이구조도" xfId="601"/>
    <cellStyle name="_도곡1교 교대(시점) 수량_암거수량_구조도_보막이구조도 2" xfId="7006"/>
    <cellStyle name="_도곡1교 교대(시점) 수량_암거수량_구조도_보막이구조도_구조도-금화2" xfId="10529"/>
    <cellStyle name="_도곡1교 교대(시점) 수량_암거수량_구조도0" xfId="602"/>
    <cellStyle name="_도곡1교 교대(시점) 수량_암거수량_구조도0 2" xfId="7007"/>
    <cellStyle name="_도곡1교 교대(시점) 수량_암거수량_구조도0_1" xfId="603"/>
    <cellStyle name="_도곡1교 교대(시점) 수량_암거수량_구조도0_1 2" xfId="7008"/>
    <cellStyle name="_도곡1교 교대(시점) 수량_암거수량_구조도0_1_구조도-금화2" xfId="10530"/>
    <cellStyle name="_도곡1교 교대(시점) 수량_암거수량_구조도0_구조도" xfId="604"/>
    <cellStyle name="_도곡1교 교대(시점) 수량_암거수량_구조도0_구조도 2" xfId="7009"/>
    <cellStyle name="_도곡1교 교대(시점) 수량_암거수량_구조도0_구조도_구조도0" xfId="605"/>
    <cellStyle name="_도곡1교 교대(시점) 수량_암거수량_구조도0_구조도_구조도0 2" xfId="7010"/>
    <cellStyle name="_도곡1교 교대(시점) 수량_암거수량_구조도0_구조도_구조도0_구조도-금화2" xfId="10531"/>
    <cellStyle name="_도곡1교 교대(시점) 수량_암거수량_구조도0_구조도_구조도-금화2" xfId="10532"/>
    <cellStyle name="_도곡1교 교대(시점) 수량_암거수량_구조도0_구조도0" xfId="606"/>
    <cellStyle name="_도곡1교 교대(시점) 수량_암거수량_구조도0_구조도0 2" xfId="7011"/>
    <cellStyle name="_도곡1교 교대(시점) 수량_암거수량_구조도0_구조도0_구조도-금화2" xfId="10533"/>
    <cellStyle name="_도곡1교 교대(시점) 수량_암거수량_구조도0_구조도-금화2" xfId="10534"/>
    <cellStyle name="_도곡1교 교대(시점) 수량_암거수량_구조도0_바닥막이구조" xfId="607"/>
    <cellStyle name="_도곡1교 교대(시점) 수량_암거수량_구조도0_바닥막이구조 2" xfId="7012"/>
    <cellStyle name="_도곡1교 교대(시점) 수량_암거수량_구조도0_바닥막이구조_구조도-금화2" xfId="10535"/>
    <cellStyle name="_도곡1교 교대(시점) 수량_암거수량_구조도0_바닥막이구조도" xfId="608"/>
    <cellStyle name="_도곡1교 교대(시점) 수량_암거수량_구조도0_바닥막이구조도 2" xfId="7013"/>
    <cellStyle name="_도곡1교 교대(시점) 수량_암거수량_구조도0_바닥막이구조도_구조도-금화2" xfId="10536"/>
    <cellStyle name="_도곡1교 교대(시점) 수량_암거수량_구조도-금화2" xfId="10537"/>
    <cellStyle name="_도곡1교 교대(시점) 수량_암거수량_내역서2" xfId="2717"/>
    <cellStyle name="_도곡1교 교대(시점) 수량_암거수량_내역서2 2" xfId="7014"/>
    <cellStyle name="_도곡1교 교대(시점) 수량_암거수량_바닥막이구조" xfId="609"/>
    <cellStyle name="_도곡1교 교대(시점) 수량_암거수량_바닥막이구조 2" xfId="7015"/>
    <cellStyle name="_도곡1교 교대(시점) 수량_암거수량_바닥막이구조_구조도-금화2" xfId="10538"/>
    <cellStyle name="_도곡1교 교대(시점) 수량_암거수량_설계내역(원본)" xfId="610"/>
    <cellStyle name="_도곡1교 교대(시점) 수량_암거수량_설계내역(원본) 2" xfId="7016"/>
    <cellStyle name="_도곡1교 교대(시점) 수량_암거수량_설계내역(원본)_구조도-금화2" xfId="10539"/>
    <cellStyle name="_도곡1교 교대(시점) 수량_암거수량_설계내역(원본)_설계내역(구미정)" xfId="611"/>
    <cellStyle name="_도곡1교 교대(시점) 수량_암거수량_설계내역(원본)_설계내역(구미정) 2" xfId="7017"/>
    <cellStyle name="_도곡1교 교대(시점) 수량_암거수량_설계내역(원본)_설계내역(구미정)_구조도-금화2" xfId="10540"/>
    <cellStyle name="_도곡1교 교대(시점) 수량_암거수량_설계내역(원본)_설계내역(원본)" xfId="612"/>
    <cellStyle name="_도곡1교 교대(시점) 수량_암거수량_설계내역(원본)_설계내역(원본) 2" xfId="7018"/>
    <cellStyle name="_도곡1교 교대(시점) 수량_암거수량_설계내역(원본)_설계내역(원본)_구조도-금화2" xfId="10541"/>
    <cellStyle name="_도곡1교 교대(시점) 수량_암거수량_수량산출(원경광업 토석 매각해제지 복구사업)" xfId="6071"/>
    <cellStyle name="_도곡1교 교대(시점) 수량_암거수량_영천 바닥박이" xfId="10542"/>
    <cellStyle name="_도곡1교 교대(시점) 수량_암거수량_폐기물처리비설계" xfId="6072"/>
    <cellStyle name="_도곡1교 교대(시점) 수량_영천 바닥박이" xfId="10543"/>
    <cellStyle name="_도곡1교 교대(시점) 수량_폐기물처리비설계" xfId="6073"/>
    <cellStyle name="_도곡1교 하부공 수량" xfId="613"/>
    <cellStyle name="_도곡1교 하부공 수량 2" xfId="7019"/>
    <cellStyle name="_도곡1교 하부공 수량_1-토적집계-구룡" xfId="10544"/>
    <cellStyle name="_도곡1교 하부공 수량_2. 구조도및 수량, 토적 산출서=하리율곡" xfId="2900"/>
    <cellStyle name="_도곡1교 하부공 수량_2. 구조도및 수량, 토적 산출서=하리율곡 2" xfId="7020"/>
    <cellStyle name="_도곡1교 하부공 수량_2. 구조도및 수량, 토적 산출서=하리율곡_구조도-금화2" xfId="10545"/>
    <cellStyle name="_도곡1교 하부공 수량_5.폐기물처리비설계" xfId="6074"/>
    <cellStyle name="_도곡1교 하부공 수량_개요(문경가은완장)" xfId="6075"/>
    <cellStyle name="_도곡1교 하부공 수량_공작물치수조서-태란사지구" xfId="5810"/>
    <cellStyle name="_도곡1교 하부공 수량_구조도" xfId="614"/>
    <cellStyle name="_도곡1교 하부공 수량_구조도 2" xfId="7021"/>
    <cellStyle name="_도곡1교 하부공 수량_구조도_010년 구조도" xfId="10546"/>
    <cellStyle name="_도곡1교 하부공 수량_구조도_04 구조도" xfId="10547"/>
    <cellStyle name="_도곡1교 하부공 수량_구조도_계간수로" xfId="615"/>
    <cellStyle name="_도곡1교 하부공 수량_구조도_계간수로 2" xfId="7022"/>
    <cellStyle name="_도곡1교 하부공 수량_구조도_계간수로_구조도-금화2" xfId="10548"/>
    <cellStyle name="_도곡1교 하부공 수량_구조도_구조도" xfId="616"/>
    <cellStyle name="_도곡1교 하부공 수량_구조도_구조도 2" xfId="7023"/>
    <cellStyle name="_도곡1교 하부공 수량_구조도_구조도(마대포함)" xfId="617"/>
    <cellStyle name="_도곡1교 하부공 수량_구조도_구조도(마대포함) 2" xfId="7024"/>
    <cellStyle name="_도곡1교 하부공 수량_구조도_구조도(배수관터파기 및 개거)" xfId="618"/>
    <cellStyle name="_도곡1교 하부공 수량_구조도_구조도(배수관터파기 및 개거) 2" xfId="7025"/>
    <cellStyle name="_도곡1교 하부공 수량_구조도_구조도." xfId="619"/>
    <cellStyle name="_도곡1교 하부공 수량_구조도_구조도. 2" xfId="7026"/>
    <cellStyle name="_도곡1교 하부공 수량_구조도_구조도.." xfId="620"/>
    <cellStyle name="_도곡1교 하부공 수량_구조도_구조도.. 2" xfId="7027"/>
    <cellStyle name="_도곡1교 하부공 수량_구조도_구조도..." xfId="621"/>
    <cellStyle name="_도곡1교 하부공 수량_구조도_구조도... 2" xfId="7028"/>
    <cellStyle name="_도곡1교 하부공 수량_구조도_구조도._구조도-금화2" xfId="10549"/>
    <cellStyle name="_도곡1교 하부공 수량_구조도_구조도_1" xfId="622"/>
    <cellStyle name="_도곡1교 하부공 수량_구조도_구조도_1 2" xfId="7029"/>
    <cellStyle name="_도곡1교 하부공 수량_구조도_구조도_1_구조도-금화2" xfId="10550"/>
    <cellStyle name="_도곡1교 하부공 수량_구조도_구조도_a" xfId="626"/>
    <cellStyle name="_도곡1교 하부공 수량_구조도_구조도_a 2" xfId="7030"/>
    <cellStyle name="_도곡1교 하부공 수량_구조도_구조도_a_구조도-금화2" xfId="10551"/>
    <cellStyle name="_도곡1교 하부공 수량_구조도_구조도_구조도" xfId="623"/>
    <cellStyle name="_도곡1교 하부공 수량_구조도_구조도_구조도 2" xfId="7031"/>
    <cellStyle name="_도곡1교 하부공 수량_구조도_구조도_구조도_구조도-금화2" xfId="10552"/>
    <cellStyle name="_도곡1교 하부공 수량_구조도_구조도_구조도0" xfId="624"/>
    <cellStyle name="_도곡1교 하부공 수량_구조도_구조도_구조도0 2" xfId="7032"/>
    <cellStyle name="_도곡1교 하부공 수량_구조도_구조도_구조도0_구조도-금화2" xfId="10553"/>
    <cellStyle name="_도곡1교 하부공 수량_구조도_구조도_구조도-금화2" xfId="10554"/>
    <cellStyle name="_도곡1교 하부공 수량_구조도_구조도_변경" xfId="625"/>
    <cellStyle name="_도곡1교 하부공 수량_구조도_구조도_변경 2" xfId="7033"/>
    <cellStyle name="_도곡1교 하부공 수량_구조도_구조도_변경_구조도-금화2" xfId="10555"/>
    <cellStyle name="_도곡1교 하부공 수량_구조도_구조도0" xfId="627"/>
    <cellStyle name="_도곡1교 하부공 수량_구조도_구조도0 2" xfId="7034"/>
    <cellStyle name="_도곡1교 하부공 수량_구조도_구조도0_1" xfId="628"/>
    <cellStyle name="_도곡1교 하부공 수량_구조도_구조도0_1 2" xfId="7035"/>
    <cellStyle name="_도곡1교 하부공 수량_구조도_구조도0_1_구조도-금화2" xfId="10556"/>
    <cellStyle name="_도곡1교 하부공 수량_구조도_구조도0_구조도0" xfId="629"/>
    <cellStyle name="_도곡1교 하부공 수량_구조도_구조도0_구조도0 2" xfId="7036"/>
    <cellStyle name="_도곡1교 하부공 수량_구조도_구조도0_구조도0_구조도-금화2" xfId="10557"/>
    <cellStyle name="_도곡1교 하부공 수량_구조도_구조도0_구조도-금화2" xfId="10558"/>
    <cellStyle name="_도곡1교 하부공 수량_구조도_구조도2" xfId="630"/>
    <cellStyle name="_도곡1교 하부공 수량_구조도_구조도2 2" xfId="7037"/>
    <cellStyle name="_도곡1교 하부공 수량_구조도_구조도22" xfId="631"/>
    <cellStyle name="_도곡1교 하부공 수량_구조도_구조도22 2" xfId="7038"/>
    <cellStyle name="_도곡1교 하부공 수량_구조도_구조도22_구조도-금화2" xfId="10559"/>
    <cellStyle name="_도곡1교 하부공 수량_구조도_구조도-금화2" xfId="10560"/>
    <cellStyle name="_도곡1교 하부공 수량_구조도_구조도-흙막이~" xfId="632"/>
    <cellStyle name="_도곡1교 하부공 수량_구조도_구조도-흙막이~ 2" xfId="7039"/>
    <cellStyle name="_도곡1교 하부공 수량_구조도_구조도-흙막이~_구조도-금화2" xfId="10561"/>
    <cellStyle name="_도곡1교 하부공 수량_구조도_구조물도" xfId="633"/>
    <cellStyle name="_도곡1교 하부공 수량_구조도_구조물도 2" xfId="7040"/>
    <cellStyle name="_도곡1교 하부공 수량_구조도_구조물도_구조도-금화2" xfId="10562"/>
    <cellStyle name="_도곡1교 하부공 수량_구조도_댐구조도" xfId="634"/>
    <cellStyle name="_도곡1교 하부공 수량_구조도_댐구조도 2" xfId="7041"/>
    <cellStyle name="_도곡1교 하부공 수량_구조도_바닥막이구조" xfId="635"/>
    <cellStyle name="_도곡1교 하부공 수량_구조도_바닥막이구조 2" xfId="7042"/>
    <cellStyle name="_도곡1교 하부공 수량_구조도_바닥막이구조_구조도-금화2" xfId="10563"/>
    <cellStyle name="_도곡1교 하부공 수량_구조도_바닥막이구조도" xfId="636"/>
    <cellStyle name="_도곡1교 하부공 수량_구조도_바닥막이구조도 2" xfId="7043"/>
    <cellStyle name="_도곡1교 하부공 수량_구조도_바닥막이구조도_구조도-금화2" xfId="10564"/>
    <cellStyle name="_도곡1교 하부공 수량_구조도_보막이구조도" xfId="637"/>
    <cellStyle name="_도곡1교 하부공 수량_구조도_보막이구조도 2" xfId="7044"/>
    <cellStyle name="_도곡1교 하부공 수량_구조도_보막이구조도_구조도-금화2" xfId="10565"/>
    <cellStyle name="_도곡1교 하부공 수량_구조도0" xfId="638"/>
    <cellStyle name="_도곡1교 하부공 수량_구조도0 2" xfId="7045"/>
    <cellStyle name="_도곡1교 하부공 수량_구조도0_1" xfId="639"/>
    <cellStyle name="_도곡1교 하부공 수량_구조도0_1 2" xfId="7046"/>
    <cellStyle name="_도곡1교 하부공 수량_구조도0_1_구조도-금화2" xfId="10566"/>
    <cellStyle name="_도곡1교 하부공 수량_구조도0_구조도" xfId="640"/>
    <cellStyle name="_도곡1교 하부공 수량_구조도0_구조도 2" xfId="7047"/>
    <cellStyle name="_도곡1교 하부공 수량_구조도0_구조도_구조도0" xfId="641"/>
    <cellStyle name="_도곡1교 하부공 수량_구조도0_구조도_구조도0 2" xfId="7048"/>
    <cellStyle name="_도곡1교 하부공 수량_구조도0_구조도_구조도0_구조도-금화2" xfId="10567"/>
    <cellStyle name="_도곡1교 하부공 수량_구조도0_구조도_구조도-금화2" xfId="10568"/>
    <cellStyle name="_도곡1교 하부공 수량_구조도0_구조도0" xfId="642"/>
    <cellStyle name="_도곡1교 하부공 수량_구조도0_구조도0 2" xfId="7049"/>
    <cellStyle name="_도곡1교 하부공 수량_구조도0_구조도0_구조도-금화2" xfId="10569"/>
    <cellStyle name="_도곡1교 하부공 수량_구조도0_구조도-금화2" xfId="10570"/>
    <cellStyle name="_도곡1교 하부공 수량_구조도0_바닥막이구조" xfId="643"/>
    <cellStyle name="_도곡1교 하부공 수량_구조도0_바닥막이구조 2" xfId="7050"/>
    <cellStyle name="_도곡1교 하부공 수량_구조도0_바닥막이구조_구조도-금화2" xfId="10571"/>
    <cellStyle name="_도곡1교 하부공 수량_구조도0_바닥막이구조도" xfId="644"/>
    <cellStyle name="_도곡1교 하부공 수량_구조도0_바닥막이구조도 2" xfId="7051"/>
    <cellStyle name="_도곡1교 하부공 수량_구조도0_바닥막이구조도_구조도-금화2" xfId="10572"/>
    <cellStyle name="_도곡1교 하부공 수량_구조도-금화2" xfId="10573"/>
    <cellStyle name="_도곡1교 하부공 수량_내역서2" xfId="2718"/>
    <cellStyle name="_도곡1교 하부공 수량_내역서2 2" xfId="7052"/>
    <cellStyle name="_도곡1교 하부공 수량_바닥막이구조" xfId="645"/>
    <cellStyle name="_도곡1교 하부공 수량_바닥막이구조 2" xfId="7053"/>
    <cellStyle name="_도곡1교 하부공 수량_바닥막이구조_구조도-금화2" xfId="10574"/>
    <cellStyle name="_도곡1교 하부공 수량_설계내역(원본)" xfId="646"/>
    <cellStyle name="_도곡1교 하부공 수량_설계내역(원본) 2" xfId="7054"/>
    <cellStyle name="_도곡1교 하부공 수량_설계내역(원본)_구조도-금화2" xfId="10575"/>
    <cellStyle name="_도곡1교 하부공 수량_설계내역(원본)_설계내역(구미정)" xfId="647"/>
    <cellStyle name="_도곡1교 하부공 수량_설계내역(원본)_설계내역(구미정) 2" xfId="7055"/>
    <cellStyle name="_도곡1교 하부공 수량_설계내역(원본)_설계내역(구미정)_구조도-금화2" xfId="10576"/>
    <cellStyle name="_도곡1교 하부공 수량_설계내역(원본)_설계내역(원본)" xfId="648"/>
    <cellStyle name="_도곡1교 하부공 수량_설계내역(원본)_설계내역(원본) 2" xfId="7056"/>
    <cellStyle name="_도곡1교 하부공 수량_설계내역(원본)_설계내역(원본)_구조도-금화2" xfId="10577"/>
    <cellStyle name="_도곡1교 하부공 수량_수량산출(원경광업 토석 매각해제지 복구사업)" xfId="6076"/>
    <cellStyle name="_도곡1교 하부공 수량_신촌-유곡(암거)" xfId="649"/>
    <cellStyle name="_도곡1교 하부공 수량_신촌-유곡(암거) 2" xfId="7057"/>
    <cellStyle name="_도곡1교 하부공 수량_신촌-유곡(암거)_04 BOX집" xfId="650"/>
    <cellStyle name="_도곡1교 하부공 수량_신촌-유곡(암거)_04 BOX집 2" xfId="7058"/>
    <cellStyle name="_도곡1교 하부공 수량_신촌-유곡(암거)_04 BOX집_1-토적집계-구룡" xfId="10578"/>
    <cellStyle name="_도곡1교 하부공 수량_신촌-유곡(암거)_04 BOX집_2. 구조도및 수량, 토적 산출서=하리율곡" xfId="2901"/>
    <cellStyle name="_도곡1교 하부공 수량_신촌-유곡(암거)_04 BOX집_2. 구조도및 수량, 토적 산출서=하리율곡 2" xfId="7059"/>
    <cellStyle name="_도곡1교 하부공 수량_신촌-유곡(암거)_04 BOX집_2. 구조도및 수량, 토적 산출서=하리율곡_구조도-금화2" xfId="10579"/>
    <cellStyle name="_도곡1교 하부공 수량_신촌-유곡(암거)_04 BOX집_5.폐기물처리비설계" xfId="6077"/>
    <cellStyle name="_도곡1교 하부공 수량_신촌-유곡(암거)_04 BOX집_개요(문경가은완장)" xfId="6078"/>
    <cellStyle name="_도곡1교 하부공 수량_신촌-유곡(암거)_04 BOX집_공작물치수조서-태란사지구" xfId="5811"/>
    <cellStyle name="_도곡1교 하부공 수량_신촌-유곡(암거)_04 BOX집_구조도" xfId="651"/>
    <cellStyle name="_도곡1교 하부공 수량_신촌-유곡(암거)_04 BOX집_구조도 2" xfId="7060"/>
    <cellStyle name="_도곡1교 하부공 수량_신촌-유곡(암거)_04 BOX집_구조도_010년 구조도" xfId="10580"/>
    <cellStyle name="_도곡1교 하부공 수량_신촌-유곡(암거)_04 BOX집_구조도_04 구조도" xfId="10581"/>
    <cellStyle name="_도곡1교 하부공 수량_신촌-유곡(암거)_04 BOX집_구조도_계간수로" xfId="652"/>
    <cellStyle name="_도곡1교 하부공 수량_신촌-유곡(암거)_04 BOX집_구조도_계간수로 2" xfId="7061"/>
    <cellStyle name="_도곡1교 하부공 수량_신촌-유곡(암거)_04 BOX집_구조도_계간수로_구조도-금화2" xfId="10582"/>
    <cellStyle name="_도곡1교 하부공 수량_신촌-유곡(암거)_04 BOX집_구조도_구조도" xfId="653"/>
    <cellStyle name="_도곡1교 하부공 수량_신촌-유곡(암거)_04 BOX집_구조도_구조도 2" xfId="7062"/>
    <cellStyle name="_도곡1교 하부공 수량_신촌-유곡(암거)_04 BOX집_구조도_구조도(마대포함)" xfId="654"/>
    <cellStyle name="_도곡1교 하부공 수량_신촌-유곡(암거)_04 BOX집_구조도_구조도(마대포함) 2" xfId="7063"/>
    <cellStyle name="_도곡1교 하부공 수량_신촌-유곡(암거)_04 BOX집_구조도_구조도(배수관터파기 및 개거)" xfId="655"/>
    <cellStyle name="_도곡1교 하부공 수량_신촌-유곡(암거)_04 BOX집_구조도_구조도(배수관터파기 및 개거) 2" xfId="7064"/>
    <cellStyle name="_도곡1교 하부공 수량_신촌-유곡(암거)_04 BOX집_구조도_구조도." xfId="656"/>
    <cellStyle name="_도곡1교 하부공 수량_신촌-유곡(암거)_04 BOX집_구조도_구조도. 2" xfId="7065"/>
    <cellStyle name="_도곡1교 하부공 수량_신촌-유곡(암거)_04 BOX집_구조도_구조도.." xfId="657"/>
    <cellStyle name="_도곡1교 하부공 수량_신촌-유곡(암거)_04 BOX집_구조도_구조도.. 2" xfId="7066"/>
    <cellStyle name="_도곡1교 하부공 수량_신촌-유곡(암거)_04 BOX집_구조도_구조도..." xfId="658"/>
    <cellStyle name="_도곡1교 하부공 수량_신촌-유곡(암거)_04 BOX집_구조도_구조도... 2" xfId="7067"/>
    <cellStyle name="_도곡1교 하부공 수량_신촌-유곡(암거)_04 BOX집_구조도_구조도._구조도-금화2" xfId="10583"/>
    <cellStyle name="_도곡1교 하부공 수량_신촌-유곡(암거)_04 BOX집_구조도_구조도_1" xfId="659"/>
    <cellStyle name="_도곡1교 하부공 수량_신촌-유곡(암거)_04 BOX집_구조도_구조도_1 2" xfId="7068"/>
    <cellStyle name="_도곡1교 하부공 수량_신촌-유곡(암거)_04 BOX집_구조도_구조도_1_구조도-금화2" xfId="10584"/>
    <cellStyle name="_도곡1교 하부공 수량_신촌-유곡(암거)_04 BOX집_구조도_구조도_a" xfId="663"/>
    <cellStyle name="_도곡1교 하부공 수량_신촌-유곡(암거)_04 BOX집_구조도_구조도_a 2" xfId="7069"/>
    <cellStyle name="_도곡1교 하부공 수량_신촌-유곡(암거)_04 BOX집_구조도_구조도_a_구조도-금화2" xfId="10585"/>
    <cellStyle name="_도곡1교 하부공 수량_신촌-유곡(암거)_04 BOX집_구조도_구조도_구조도" xfId="660"/>
    <cellStyle name="_도곡1교 하부공 수량_신촌-유곡(암거)_04 BOX집_구조도_구조도_구조도 2" xfId="7070"/>
    <cellStyle name="_도곡1교 하부공 수량_신촌-유곡(암거)_04 BOX집_구조도_구조도_구조도_구조도-금화2" xfId="10586"/>
    <cellStyle name="_도곡1교 하부공 수량_신촌-유곡(암거)_04 BOX집_구조도_구조도_구조도0" xfId="661"/>
    <cellStyle name="_도곡1교 하부공 수량_신촌-유곡(암거)_04 BOX집_구조도_구조도_구조도0 2" xfId="7071"/>
    <cellStyle name="_도곡1교 하부공 수량_신촌-유곡(암거)_04 BOX집_구조도_구조도_구조도0_구조도-금화2" xfId="10587"/>
    <cellStyle name="_도곡1교 하부공 수량_신촌-유곡(암거)_04 BOX집_구조도_구조도_구조도-금화2" xfId="10588"/>
    <cellStyle name="_도곡1교 하부공 수량_신촌-유곡(암거)_04 BOX집_구조도_구조도_변경" xfId="662"/>
    <cellStyle name="_도곡1교 하부공 수량_신촌-유곡(암거)_04 BOX집_구조도_구조도_변경 2" xfId="7072"/>
    <cellStyle name="_도곡1교 하부공 수량_신촌-유곡(암거)_04 BOX집_구조도_구조도_변경_구조도-금화2" xfId="10589"/>
    <cellStyle name="_도곡1교 하부공 수량_신촌-유곡(암거)_04 BOX집_구조도_구조도0" xfId="664"/>
    <cellStyle name="_도곡1교 하부공 수량_신촌-유곡(암거)_04 BOX집_구조도_구조도0 2" xfId="7073"/>
    <cellStyle name="_도곡1교 하부공 수량_신촌-유곡(암거)_04 BOX집_구조도_구조도0_1" xfId="665"/>
    <cellStyle name="_도곡1교 하부공 수량_신촌-유곡(암거)_04 BOX집_구조도_구조도0_1 2" xfId="7074"/>
    <cellStyle name="_도곡1교 하부공 수량_신촌-유곡(암거)_04 BOX집_구조도_구조도0_1_구조도-금화2" xfId="10590"/>
    <cellStyle name="_도곡1교 하부공 수량_신촌-유곡(암거)_04 BOX집_구조도_구조도0_구조도0" xfId="666"/>
    <cellStyle name="_도곡1교 하부공 수량_신촌-유곡(암거)_04 BOX집_구조도_구조도0_구조도0 2" xfId="7075"/>
    <cellStyle name="_도곡1교 하부공 수량_신촌-유곡(암거)_04 BOX집_구조도_구조도0_구조도0_구조도-금화2" xfId="10591"/>
    <cellStyle name="_도곡1교 하부공 수량_신촌-유곡(암거)_04 BOX집_구조도_구조도0_구조도-금화2" xfId="10592"/>
    <cellStyle name="_도곡1교 하부공 수량_신촌-유곡(암거)_04 BOX집_구조도_구조도2" xfId="667"/>
    <cellStyle name="_도곡1교 하부공 수량_신촌-유곡(암거)_04 BOX집_구조도_구조도2 2" xfId="7076"/>
    <cellStyle name="_도곡1교 하부공 수량_신촌-유곡(암거)_04 BOX집_구조도_구조도22" xfId="668"/>
    <cellStyle name="_도곡1교 하부공 수량_신촌-유곡(암거)_04 BOX집_구조도_구조도22 2" xfId="7077"/>
    <cellStyle name="_도곡1교 하부공 수량_신촌-유곡(암거)_04 BOX집_구조도_구조도22_구조도-금화2" xfId="10593"/>
    <cellStyle name="_도곡1교 하부공 수량_신촌-유곡(암거)_04 BOX집_구조도_구조도-금화2" xfId="10594"/>
    <cellStyle name="_도곡1교 하부공 수량_신촌-유곡(암거)_04 BOX집_구조도_구조도-흙막이~" xfId="669"/>
    <cellStyle name="_도곡1교 하부공 수량_신촌-유곡(암거)_04 BOX집_구조도_구조도-흙막이~ 2" xfId="7078"/>
    <cellStyle name="_도곡1교 하부공 수량_신촌-유곡(암거)_04 BOX집_구조도_구조도-흙막이~_구조도-금화2" xfId="10595"/>
    <cellStyle name="_도곡1교 하부공 수량_신촌-유곡(암거)_04 BOX집_구조도_구조물도" xfId="670"/>
    <cellStyle name="_도곡1교 하부공 수량_신촌-유곡(암거)_04 BOX집_구조도_구조물도 2" xfId="7079"/>
    <cellStyle name="_도곡1교 하부공 수량_신촌-유곡(암거)_04 BOX집_구조도_구조물도_구조도-금화2" xfId="10596"/>
    <cellStyle name="_도곡1교 하부공 수량_신촌-유곡(암거)_04 BOX집_구조도_댐구조도" xfId="671"/>
    <cellStyle name="_도곡1교 하부공 수량_신촌-유곡(암거)_04 BOX집_구조도_댐구조도 2" xfId="7080"/>
    <cellStyle name="_도곡1교 하부공 수량_신촌-유곡(암거)_04 BOX집_구조도_바닥막이구조" xfId="672"/>
    <cellStyle name="_도곡1교 하부공 수량_신촌-유곡(암거)_04 BOX집_구조도_바닥막이구조 2" xfId="7081"/>
    <cellStyle name="_도곡1교 하부공 수량_신촌-유곡(암거)_04 BOX집_구조도_바닥막이구조_구조도-금화2" xfId="10597"/>
    <cellStyle name="_도곡1교 하부공 수량_신촌-유곡(암거)_04 BOX집_구조도_바닥막이구조도" xfId="673"/>
    <cellStyle name="_도곡1교 하부공 수량_신촌-유곡(암거)_04 BOX집_구조도_바닥막이구조도 2" xfId="7082"/>
    <cellStyle name="_도곡1교 하부공 수량_신촌-유곡(암거)_04 BOX집_구조도_바닥막이구조도_구조도-금화2" xfId="10598"/>
    <cellStyle name="_도곡1교 하부공 수량_신촌-유곡(암거)_04 BOX집_구조도_보막이구조도" xfId="674"/>
    <cellStyle name="_도곡1교 하부공 수량_신촌-유곡(암거)_04 BOX집_구조도_보막이구조도 2" xfId="7083"/>
    <cellStyle name="_도곡1교 하부공 수량_신촌-유곡(암거)_04 BOX집_구조도_보막이구조도_구조도-금화2" xfId="10599"/>
    <cellStyle name="_도곡1교 하부공 수량_신촌-유곡(암거)_04 BOX집_구조도0" xfId="675"/>
    <cellStyle name="_도곡1교 하부공 수량_신촌-유곡(암거)_04 BOX집_구조도0 2" xfId="7084"/>
    <cellStyle name="_도곡1교 하부공 수량_신촌-유곡(암거)_04 BOX집_구조도0_1" xfId="676"/>
    <cellStyle name="_도곡1교 하부공 수량_신촌-유곡(암거)_04 BOX집_구조도0_1 2" xfId="7085"/>
    <cellStyle name="_도곡1교 하부공 수량_신촌-유곡(암거)_04 BOX집_구조도0_1_구조도-금화2" xfId="10600"/>
    <cellStyle name="_도곡1교 하부공 수량_신촌-유곡(암거)_04 BOX집_구조도0_구조도" xfId="677"/>
    <cellStyle name="_도곡1교 하부공 수량_신촌-유곡(암거)_04 BOX집_구조도0_구조도 2" xfId="7086"/>
    <cellStyle name="_도곡1교 하부공 수량_신촌-유곡(암거)_04 BOX집_구조도0_구조도_구조도0" xfId="678"/>
    <cellStyle name="_도곡1교 하부공 수량_신촌-유곡(암거)_04 BOX집_구조도0_구조도_구조도0 2" xfId="7087"/>
    <cellStyle name="_도곡1교 하부공 수량_신촌-유곡(암거)_04 BOX집_구조도0_구조도_구조도0_구조도-금화2" xfId="10601"/>
    <cellStyle name="_도곡1교 하부공 수량_신촌-유곡(암거)_04 BOX집_구조도0_구조도_구조도-금화2" xfId="10602"/>
    <cellStyle name="_도곡1교 하부공 수량_신촌-유곡(암거)_04 BOX집_구조도0_구조도0" xfId="679"/>
    <cellStyle name="_도곡1교 하부공 수량_신촌-유곡(암거)_04 BOX집_구조도0_구조도0 2" xfId="7088"/>
    <cellStyle name="_도곡1교 하부공 수량_신촌-유곡(암거)_04 BOX집_구조도0_구조도0_구조도-금화2" xfId="10603"/>
    <cellStyle name="_도곡1교 하부공 수량_신촌-유곡(암거)_04 BOX집_구조도0_구조도-금화2" xfId="10604"/>
    <cellStyle name="_도곡1교 하부공 수량_신촌-유곡(암거)_04 BOX집_구조도0_바닥막이구조" xfId="680"/>
    <cellStyle name="_도곡1교 하부공 수량_신촌-유곡(암거)_04 BOX집_구조도0_바닥막이구조 2" xfId="7089"/>
    <cellStyle name="_도곡1교 하부공 수량_신촌-유곡(암거)_04 BOX집_구조도0_바닥막이구조_구조도-금화2" xfId="10605"/>
    <cellStyle name="_도곡1교 하부공 수량_신촌-유곡(암거)_04 BOX집_구조도0_바닥막이구조도" xfId="681"/>
    <cellStyle name="_도곡1교 하부공 수량_신촌-유곡(암거)_04 BOX집_구조도0_바닥막이구조도 2" xfId="7090"/>
    <cellStyle name="_도곡1교 하부공 수량_신촌-유곡(암거)_04 BOX집_구조도0_바닥막이구조도_구조도-금화2" xfId="10606"/>
    <cellStyle name="_도곡1교 하부공 수량_신촌-유곡(암거)_04 BOX집_구조도-금화2" xfId="10607"/>
    <cellStyle name="_도곡1교 하부공 수량_신촌-유곡(암거)_04 BOX집_내역서2" xfId="2719"/>
    <cellStyle name="_도곡1교 하부공 수량_신촌-유곡(암거)_04 BOX집_내역서2 2" xfId="7091"/>
    <cellStyle name="_도곡1교 하부공 수량_신촌-유곡(암거)_04 BOX집_바닥막이구조" xfId="682"/>
    <cellStyle name="_도곡1교 하부공 수량_신촌-유곡(암거)_04 BOX집_바닥막이구조 2" xfId="7092"/>
    <cellStyle name="_도곡1교 하부공 수량_신촌-유곡(암거)_04 BOX집_바닥막이구조_구조도-금화2" xfId="10608"/>
    <cellStyle name="_도곡1교 하부공 수량_신촌-유곡(암거)_04 BOX집_설계내역(원본)" xfId="683"/>
    <cellStyle name="_도곡1교 하부공 수량_신촌-유곡(암거)_04 BOX집_설계내역(원본) 2" xfId="7093"/>
    <cellStyle name="_도곡1교 하부공 수량_신촌-유곡(암거)_04 BOX집_설계내역(원본)_구조도-금화2" xfId="10609"/>
    <cellStyle name="_도곡1교 하부공 수량_신촌-유곡(암거)_04 BOX집_설계내역(원본)_설계내역(구미정)" xfId="684"/>
    <cellStyle name="_도곡1교 하부공 수량_신촌-유곡(암거)_04 BOX집_설계내역(원본)_설계내역(구미정) 2" xfId="7094"/>
    <cellStyle name="_도곡1교 하부공 수량_신촌-유곡(암거)_04 BOX집_설계내역(원본)_설계내역(구미정)_구조도-금화2" xfId="10610"/>
    <cellStyle name="_도곡1교 하부공 수량_신촌-유곡(암거)_04 BOX집_설계내역(원본)_설계내역(원본)" xfId="685"/>
    <cellStyle name="_도곡1교 하부공 수량_신촌-유곡(암거)_04 BOX집_설계내역(원본)_설계내역(원본) 2" xfId="7095"/>
    <cellStyle name="_도곡1교 하부공 수량_신촌-유곡(암거)_04 BOX집_설계내역(원본)_설계내역(원본)_구조도-금화2" xfId="10611"/>
    <cellStyle name="_도곡1교 하부공 수량_신촌-유곡(암거)_04 BOX집_수량산출(원경광업 토석 매각해제지 복구사업)" xfId="6079"/>
    <cellStyle name="_도곡1교 하부공 수량_신촌-유곡(암거)_04 BOX집_영천 바닥박이" xfId="10612"/>
    <cellStyle name="_도곡1교 하부공 수량_신촌-유곡(암거)_04 BOX집_폐기물처리비설계" xfId="6080"/>
    <cellStyle name="_도곡1교 하부공 수량_신촌-유곡(암거)_1-토적집계-구룡" xfId="10613"/>
    <cellStyle name="_도곡1교 하부공 수량_신촌-유곡(암거)_2. 구조도및 수량, 토적 산출서=하리율곡" xfId="2902"/>
    <cellStyle name="_도곡1교 하부공 수량_신촌-유곡(암거)_2. 구조도및 수량, 토적 산출서=하리율곡 2" xfId="7096"/>
    <cellStyle name="_도곡1교 하부공 수량_신촌-유곡(암거)_2. 구조도및 수량, 토적 산출서=하리율곡_구조도-금화2" xfId="10614"/>
    <cellStyle name="_도곡1교 하부공 수량_신촌-유곡(암거)_5.폐기물처리비설계" xfId="6081"/>
    <cellStyle name="_도곡1교 하부공 수량_신촌-유곡(암거)_개요(문경가은완장)" xfId="6082"/>
    <cellStyle name="_도곡1교 하부공 수량_신촌-유곡(암거)_공작물치수조서-태란사지구" xfId="5812"/>
    <cellStyle name="_도곡1교 하부공 수량_신촌-유곡(암거)_구조도" xfId="686"/>
    <cellStyle name="_도곡1교 하부공 수량_신촌-유곡(암거)_구조도 2" xfId="7097"/>
    <cellStyle name="_도곡1교 하부공 수량_신촌-유곡(암거)_구조도_010년 구조도" xfId="10615"/>
    <cellStyle name="_도곡1교 하부공 수량_신촌-유곡(암거)_구조도_04 구조도" xfId="10616"/>
    <cellStyle name="_도곡1교 하부공 수량_신촌-유곡(암거)_구조도_계간수로" xfId="687"/>
    <cellStyle name="_도곡1교 하부공 수량_신촌-유곡(암거)_구조도_계간수로 2" xfId="7098"/>
    <cellStyle name="_도곡1교 하부공 수량_신촌-유곡(암거)_구조도_계간수로_구조도-금화2" xfId="10617"/>
    <cellStyle name="_도곡1교 하부공 수량_신촌-유곡(암거)_구조도_구조도" xfId="688"/>
    <cellStyle name="_도곡1교 하부공 수량_신촌-유곡(암거)_구조도_구조도 2" xfId="7099"/>
    <cellStyle name="_도곡1교 하부공 수량_신촌-유곡(암거)_구조도_구조도(마대포함)" xfId="689"/>
    <cellStyle name="_도곡1교 하부공 수량_신촌-유곡(암거)_구조도_구조도(마대포함) 2" xfId="7100"/>
    <cellStyle name="_도곡1교 하부공 수량_신촌-유곡(암거)_구조도_구조도(배수관터파기 및 개거)" xfId="690"/>
    <cellStyle name="_도곡1교 하부공 수량_신촌-유곡(암거)_구조도_구조도(배수관터파기 및 개거) 2" xfId="7101"/>
    <cellStyle name="_도곡1교 하부공 수량_신촌-유곡(암거)_구조도_구조도." xfId="691"/>
    <cellStyle name="_도곡1교 하부공 수량_신촌-유곡(암거)_구조도_구조도. 2" xfId="7102"/>
    <cellStyle name="_도곡1교 하부공 수량_신촌-유곡(암거)_구조도_구조도.." xfId="692"/>
    <cellStyle name="_도곡1교 하부공 수량_신촌-유곡(암거)_구조도_구조도.. 2" xfId="7103"/>
    <cellStyle name="_도곡1교 하부공 수량_신촌-유곡(암거)_구조도_구조도..." xfId="693"/>
    <cellStyle name="_도곡1교 하부공 수량_신촌-유곡(암거)_구조도_구조도... 2" xfId="7104"/>
    <cellStyle name="_도곡1교 하부공 수량_신촌-유곡(암거)_구조도_구조도._구조도-금화2" xfId="10618"/>
    <cellStyle name="_도곡1교 하부공 수량_신촌-유곡(암거)_구조도_구조도_1" xfId="694"/>
    <cellStyle name="_도곡1교 하부공 수량_신촌-유곡(암거)_구조도_구조도_1 2" xfId="7105"/>
    <cellStyle name="_도곡1교 하부공 수량_신촌-유곡(암거)_구조도_구조도_1_구조도-금화2" xfId="10619"/>
    <cellStyle name="_도곡1교 하부공 수량_신촌-유곡(암거)_구조도_구조도_a" xfId="698"/>
    <cellStyle name="_도곡1교 하부공 수량_신촌-유곡(암거)_구조도_구조도_a 2" xfId="7106"/>
    <cellStyle name="_도곡1교 하부공 수량_신촌-유곡(암거)_구조도_구조도_a_구조도-금화2" xfId="10620"/>
    <cellStyle name="_도곡1교 하부공 수량_신촌-유곡(암거)_구조도_구조도_구조도" xfId="695"/>
    <cellStyle name="_도곡1교 하부공 수량_신촌-유곡(암거)_구조도_구조도_구조도 2" xfId="7107"/>
    <cellStyle name="_도곡1교 하부공 수량_신촌-유곡(암거)_구조도_구조도_구조도_구조도-금화2" xfId="10621"/>
    <cellStyle name="_도곡1교 하부공 수량_신촌-유곡(암거)_구조도_구조도_구조도0" xfId="696"/>
    <cellStyle name="_도곡1교 하부공 수량_신촌-유곡(암거)_구조도_구조도_구조도0 2" xfId="7108"/>
    <cellStyle name="_도곡1교 하부공 수량_신촌-유곡(암거)_구조도_구조도_구조도0_구조도-금화2" xfId="10622"/>
    <cellStyle name="_도곡1교 하부공 수량_신촌-유곡(암거)_구조도_구조도_구조도-금화2" xfId="10623"/>
    <cellStyle name="_도곡1교 하부공 수량_신촌-유곡(암거)_구조도_구조도_변경" xfId="697"/>
    <cellStyle name="_도곡1교 하부공 수량_신촌-유곡(암거)_구조도_구조도_변경 2" xfId="7109"/>
    <cellStyle name="_도곡1교 하부공 수량_신촌-유곡(암거)_구조도_구조도_변경_구조도-금화2" xfId="10624"/>
    <cellStyle name="_도곡1교 하부공 수량_신촌-유곡(암거)_구조도_구조도0" xfId="699"/>
    <cellStyle name="_도곡1교 하부공 수량_신촌-유곡(암거)_구조도_구조도0 2" xfId="7110"/>
    <cellStyle name="_도곡1교 하부공 수량_신촌-유곡(암거)_구조도_구조도0_1" xfId="700"/>
    <cellStyle name="_도곡1교 하부공 수량_신촌-유곡(암거)_구조도_구조도0_1 2" xfId="7111"/>
    <cellStyle name="_도곡1교 하부공 수량_신촌-유곡(암거)_구조도_구조도0_1_구조도-금화2" xfId="10625"/>
    <cellStyle name="_도곡1교 하부공 수량_신촌-유곡(암거)_구조도_구조도0_구조도0" xfId="701"/>
    <cellStyle name="_도곡1교 하부공 수량_신촌-유곡(암거)_구조도_구조도0_구조도0 2" xfId="7112"/>
    <cellStyle name="_도곡1교 하부공 수량_신촌-유곡(암거)_구조도_구조도0_구조도0_구조도-금화2" xfId="10626"/>
    <cellStyle name="_도곡1교 하부공 수량_신촌-유곡(암거)_구조도_구조도0_구조도-금화2" xfId="10627"/>
    <cellStyle name="_도곡1교 하부공 수량_신촌-유곡(암거)_구조도_구조도2" xfId="702"/>
    <cellStyle name="_도곡1교 하부공 수량_신촌-유곡(암거)_구조도_구조도2 2" xfId="7113"/>
    <cellStyle name="_도곡1교 하부공 수량_신촌-유곡(암거)_구조도_구조도22" xfId="703"/>
    <cellStyle name="_도곡1교 하부공 수량_신촌-유곡(암거)_구조도_구조도22 2" xfId="7114"/>
    <cellStyle name="_도곡1교 하부공 수량_신촌-유곡(암거)_구조도_구조도22_구조도-금화2" xfId="10628"/>
    <cellStyle name="_도곡1교 하부공 수량_신촌-유곡(암거)_구조도_구조도-금화2" xfId="10629"/>
    <cellStyle name="_도곡1교 하부공 수량_신촌-유곡(암거)_구조도_구조도-흙막이~" xfId="704"/>
    <cellStyle name="_도곡1교 하부공 수량_신촌-유곡(암거)_구조도_구조도-흙막이~ 2" xfId="7115"/>
    <cellStyle name="_도곡1교 하부공 수량_신촌-유곡(암거)_구조도_구조도-흙막이~_구조도-금화2" xfId="10630"/>
    <cellStyle name="_도곡1교 하부공 수량_신촌-유곡(암거)_구조도_구조물도" xfId="705"/>
    <cellStyle name="_도곡1교 하부공 수량_신촌-유곡(암거)_구조도_구조물도 2" xfId="7116"/>
    <cellStyle name="_도곡1교 하부공 수량_신촌-유곡(암거)_구조도_구조물도_구조도-금화2" xfId="10631"/>
    <cellStyle name="_도곡1교 하부공 수량_신촌-유곡(암거)_구조도_댐구조도" xfId="706"/>
    <cellStyle name="_도곡1교 하부공 수량_신촌-유곡(암거)_구조도_댐구조도 2" xfId="7117"/>
    <cellStyle name="_도곡1교 하부공 수량_신촌-유곡(암거)_구조도_바닥막이구조" xfId="707"/>
    <cellStyle name="_도곡1교 하부공 수량_신촌-유곡(암거)_구조도_바닥막이구조 2" xfId="7118"/>
    <cellStyle name="_도곡1교 하부공 수량_신촌-유곡(암거)_구조도_바닥막이구조_구조도-금화2" xfId="10632"/>
    <cellStyle name="_도곡1교 하부공 수량_신촌-유곡(암거)_구조도_바닥막이구조도" xfId="708"/>
    <cellStyle name="_도곡1교 하부공 수량_신촌-유곡(암거)_구조도_바닥막이구조도 2" xfId="7119"/>
    <cellStyle name="_도곡1교 하부공 수량_신촌-유곡(암거)_구조도_바닥막이구조도_구조도-금화2" xfId="10633"/>
    <cellStyle name="_도곡1교 하부공 수량_신촌-유곡(암거)_구조도_보막이구조도" xfId="709"/>
    <cellStyle name="_도곡1교 하부공 수량_신촌-유곡(암거)_구조도_보막이구조도 2" xfId="7120"/>
    <cellStyle name="_도곡1교 하부공 수량_신촌-유곡(암거)_구조도_보막이구조도_구조도-금화2" xfId="10634"/>
    <cellStyle name="_도곡1교 하부공 수량_신촌-유곡(암거)_구조도0" xfId="710"/>
    <cellStyle name="_도곡1교 하부공 수량_신촌-유곡(암거)_구조도0 2" xfId="7121"/>
    <cellStyle name="_도곡1교 하부공 수량_신촌-유곡(암거)_구조도0_1" xfId="711"/>
    <cellStyle name="_도곡1교 하부공 수량_신촌-유곡(암거)_구조도0_1 2" xfId="7122"/>
    <cellStyle name="_도곡1교 하부공 수량_신촌-유곡(암거)_구조도0_1_구조도-금화2" xfId="10635"/>
    <cellStyle name="_도곡1교 하부공 수량_신촌-유곡(암거)_구조도0_구조도" xfId="712"/>
    <cellStyle name="_도곡1교 하부공 수량_신촌-유곡(암거)_구조도0_구조도 2" xfId="7123"/>
    <cellStyle name="_도곡1교 하부공 수량_신촌-유곡(암거)_구조도0_구조도_구조도0" xfId="713"/>
    <cellStyle name="_도곡1교 하부공 수량_신촌-유곡(암거)_구조도0_구조도_구조도0 2" xfId="7124"/>
    <cellStyle name="_도곡1교 하부공 수량_신촌-유곡(암거)_구조도0_구조도_구조도0_구조도-금화2" xfId="10636"/>
    <cellStyle name="_도곡1교 하부공 수량_신촌-유곡(암거)_구조도0_구조도_구조도-금화2" xfId="10637"/>
    <cellStyle name="_도곡1교 하부공 수량_신촌-유곡(암거)_구조도0_구조도0" xfId="714"/>
    <cellStyle name="_도곡1교 하부공 수량_신촌-유곡(암거)_구조도0_구조도0 2" xfId="7125"/>
    <cellStyle name="_도곡1교 하부공 수량_신촌-유곡(암거)_구조도0_구조도0_구조도-금화2" xfId="10638"/>
    <cellStyle name="_도곡1교 하부공 수량_신촌-유곡(암거)_구조도0_구조도-금화2" xfId="10639"/>
    <cellStyle name="_도곡1교 하부공 수량_신촌-유곡(암거)_구조도0_바닥막이구조" xfId="715"/>
    <cellStyle name="_도곡1교 하부공 수량_신촌-유곡(암거)_구조도0_바닥막이구조 2" xfId="7126"/>
    <cellStyle name="_도곡1교 하부공 수량_신촌-유곡(암거)_구조도0_바닥막이구조_구조도-금화2" xfId="10640"/>
    <cellStyle name="_도곡1교 하부공 수량_신촌-유곡(암거)_구조도0_바닥막이구조도" xfId="716"/>
    <cellStyle name="_도곡1교 하부공 수량_신촌-유곡(암거)_구조도0_바닥막이구조도 2" xfId="7127"/>
    <cellStyle name="_도곡1교 하부공 수량_신촌-유곡(암거)_구조도0_바닥막이구조도_구조도-금화2" xfId="10641"/>
    <cellStyle name="_도곡1교 하부공 수량_신촌-유곡(암거)_구조도-금화2" xfId="10642"/>
    <cellStyle name="_도곡1교 하부공 수량_신촌-유곡(암거)_내역서2" xfId="2720"/>
    <cellStyle name="_도곡1교 하부공 수량_신촌-유곡(암거)_내역서2 2" xfId="7128"/>
    <cellStyle name="_도곡1교 하부공 수량_신촌-유곡(암거)_바닥막이구조" xfId="717"/>
    <cellStyle name="_도곡1교 하부공 수량_신촌-유곡(암거)_바닥막이구조 2" xfId="7129"/>
    <cellStyle name="_도곡1교 하부공 수량_신촌-유곡(암거)_바닥막이구조_구조도-금화2" xfId="10643"/>
    <cellStyle name="_도곡1교 하부공 수량_신촌-유곡(암거)_설계내역(원본)" xfId="718"/>
    <cellStyle name="_도곡1교 하부공 수량_신촌-유곡(암거)_설계내역(원본) 2" xfId="7130"/>
    <cellStyle name="_도곡1교 하부공 수량_신촌-유곡(암거)_설계내역(원본)_구조도-금화2" xfId="10644"/>
    <cellStyle name="_도곡1교 하부공 수량_신촌-유곡(암거)_설계내역(원본)_설계내역(구미정)" xfId="719"/>
    <cellStyle name="_도곡1교 하부공 수량_신촌-유곡(암거)_설계내역(원본)_설계내역(구미정) 2" xfId="7131"/>
    <cellStyle name="_도곡1교 하부공 수량_신촌-유곡(암거)_설계내역(원본)_설계내역(구미정)_구조도-금화2" xfId="10645"/>
    <cellStyle name="_도곡1교 하부공 수량_신촌-유곡(암거)_설계내역(원본)_설계내역(원본)" xfId="720"/>
    <cellStyle name="_도곡1교 하부공 수량_신촌-유곡(암거)_설계내역(원본)_설계내역(원본) 2" xfId="7132"/>
    <cellStyle name="_도곡1교 하부공 수량_신촌-유곡(암거)_설계내역(원본)_설계내역(원본)_구조도-금화2" xfId="10646"/>
    <cellStyle name="_도곡1교 하부공 수량_신촌-유곡(암거)_수량산출(원경광업 토석 매각해제지 복구사업)" xfId="6083"/>
    <cellStyle name="_도곡1교 하부공 수량_신촌-유곡(암거)_영천 바닥박이" xfId="10647"/>
    <cellStyle name="_도곡1교 하부공 수량_신촌-유곡(암거)_폐기물처리비설계" xfId="6084"/>
    <cellStyle name="_도곡1교 하부공 수량_암거수량" xfId="721"/>
    <cellStyle name="_도곡1교 하부공 수량_암거수량 2" xfId="7133"/>
    <cellStyle name="_도곡1교 하부공 수량_암거수량(2)" xfId="722"/>
    <cellStyle name="_도곡1교 하부공 수량_암거수량(2) 2" xfId="7134"/>
    <cellStyle name="_도곡1교 하부공 수량_암거수량(2)_04 BOX집" xfId="723"/>
    <cellStyle name="_도곡1교 하부공 수량_암거수량(2)_04 BOX집 2" xfId="7135"/>
    <cellStyle name="_도곡1교 하부공 수량_암거수량(2)_04 BOX집_1-토적집계-구룡" xfId="10648"/>
    <cellStyle name="_도곡1교 하부공 수량_암거수량(2)_04 BOX집_2. 구조도및 수량, 토적 산출서=하리율곡" xfId="2903"/>
    <cellStyle name="_도곡1교 하부공 수량_암거수량(2)_04 BOX집_2. 구조도및 수량, 토적 산출서=하리율곡 2" xfId="7136"/>
    <cellStyle name="_도곡1교 하부공 수량_암거수량(2)_04 BOX집_2. 구조도및 수량, 토적 산출서=하리율곡_구조도-금화2" xfId="10649"/>
    <cellStyle name="_도곡1교 하부공 수량_암거수량(2)_04 BOX집_5.폐기물처리비설계" xfId="6085"/>
    <cellStyle name="_도곡1교 하부공 수량_암거수량(2)_04 BOX집_개요(문경가은완장)" xfId="6086"/>
    <cellStyle name="_도곡1교 하부공 수량_암거수량(2)_04 BOX집_공작물치수조서-태란사지구" xfId="5813"/>
    <cellStyle name="_도곡1교 하부공 수량_암거수량(2)_04 BOX집_구조도" xfId="724"/>
    <cellStyle name="_도곡1교 하부공 수량_암거수량(2)_04 BOX집_구조도 2" xfId="7137"/>
    <cellStyle name="_도곡1교 하부공 수량_암거수량(2)_04 BOX집_구조도_010년 구조도" xfId="10650"/>
    <cellStyle name="_도곡1교 하부공 수량_암거수량(2)_04 BOX집_구조도_04 구조도" xfId="10651"/>
    <cellStyle name="_도곡1교 하부공 수량_암거수량(2)_04 BOX집_구조도_계간수로" xfId="725"/>
    <cellStyle name="_도곡1교 하부공 수량_암거수량(2)_04 BOX집_구조도_계간수로 2" xfId="7138"/>
    <cellStyle name="_도곡1교 하부공 수량_암거수량(2)_04 BOX집_구조도_계간수로_구조도-금화2" xfId="10652"/>
    <cellStyle name="_도곡1교 하부공 수량_암거수량(2)_04 BOX집_구조도_구조도" xfId="726"/>
    <cellStyle name="_도곡1교 하부공 수량_암거수량(2)_04 BOX집_구조도_구조도 2" xfId="7139"/>
    <cellStyle name="_도곡1교 하부공 수량_암거수량(2)_04 BOX집_구조도_구조도(마대포함)" xfId="727"/>
    <cellStyle name="_도곡1교 하부공 수량_암거수량(2)_04 BOX집_구조도_구조도(마대포함) 2" xfId="7140"/>
    <cellStyle name="_도곡1교 하부공 수량_암거수량(2)_04 BOX집_구조도_구조도(배수관터파기 및 개거)" xfId="728"/>
    <cellStyle name="_도곡1교 하부공 수량_암거수량(2)_04 BOX집_구조도_구조도(배수관터파기 및 개거) 2" xfId="7141"/>
    <cellStyle name="_도곡1교 하부공 수량_암거수량(2)_04 BOX집_구조도_구조도." xfId="729"/>
    <cellStyle name="_도곡1교 하부공 수량_암거수량(2)_04 BOX집_구조도_구조도. 2" xfId="7142"/>
    <cellStyle name="_도곡1교 하부공 수량_암거수량(2)_04 BOX집_구조도_구조도.." xfId="730"/>
    <cellStyle name="_도곡1교 하부공 수량_암거수량(2)_04 BOX집_구조도_구조도.. 2" xfId="7143"/>
    <cellStyle name="_도곡1교 하부공 수량_암거수량(2)_04 BOX집_구조도_구조도..." xfId="731"/>
    <cellStyle name="_도곡1교 하부공 수량_암거수량(2)_04 BOX집_구조도_구조도... 2" xfId="7144"/>
    <cellStyle name="_도곡1교 하부공 수량_암거수량(2)_04 BOX집_구조도_구조도._구조도-금화2" xfId="10653"/>
    <cellStyle name="_도곡1교 하부공 수량_암거수량(2)_04 BOX집_구조도_구조도_1" xfId="732"/>
    <cellStyle name="_도곡1교 하부공 수량_암거수량(2)_04 BOX집_구조도_구조도_1 2" xfId="7145"/>
    <cellStyle name="_도곡1교 하부공 수량_암거수량(2)_04 BOX집_구조도_구조도_1_구조도-금화2" xfId="10654"/>
    <cellStyle name="_도곡1교 하부공 수량_암거수량(2)_04 BOX집_구조도_구조도_a" xfId="736"/>
    <cellStyle name="_도곡1교 하부공 수량_암거수량(2)_04 BOX집_구조도_구조도_a 2" xfId="7146"/>
    <cellStyle name="_도곡1교 하부공 수량_암거수량(2)_04 BOX집_구조도_구조도_a_구조도-금화2" xfId="10655"/>
    <cellStyle name="_도곡1교 하부공 수량_암거수량(2)_04 BOX집_구조도_구조도_구조도" xfId="733"/>
    <cellStyle name="_도곡1교 하부공 수량_암거수량(2)_04 BOX집_구조도_구조도_구조도 2" xfId="7147"/>
    <cellStyle name="_도곡1교 하부공 수량_암거수량(2)_04 BOX집_구조도_구조도_구조도_구조도-금화2" xfId="10656"/>
    <cellStyle name="_도곡1교 하부공 수량_암거수량(2)_04 BOX집_구조도_구조도_구조도0" xfId="734"/>
    <cellStyle name="_도곡1교 하부공 수량_암거수량(2)_04 BOX집_구조도_구조도_구조도0 2" xfId="7148"/>
    <cellStyle name="_도곡1교 하부공 수량_암거수량(2)_04 BOX집_구조도_구조도_구조도0_구조도-금화2" xfId="10657"/>
    <cellStyle name="_도곡1교 하부공 수량_암거수량(2)_04 BOX집_구조도_구조도_구조도-금화2" xfId="10658"/>
    <cellStyle name="_도곡1교 하부공 수량_암거수량(2)_04 BOX집_구조도_구조도_변경" xfId="735"/>
    <cellStyle name="_도곡1교 하부공 수량_암거수량(2)_04 BOX집_구조도_구조도_변경 2" xfId="7149"/>
    <cellStyle name="_도곡1교 하부공 수량_암거수량(2)_04 BOX집_구조도_구조도_변경_구조도-금화2" xfId="10659"/>
    <cellStyle name="_도곡1교 하부공 수량_암거수량(2)_04 BOX집_구조도_구조도0" xfId="737"/>
    <cellStyle name="_도곡1교 하부공 수량_암거수량(2)_04 BOX집_구조도_구조도0 2" xfId="7150"/>
    <cellStyle name="_도곡1교 하부공 수량_암거수량(2)_04 BOX집_구조도_구조도0_1" xfId="738"/>
    <cellStyle name="_도곡1교 하부공 수량_암거수량(2)_04 BOX집_구조도_구조도0_1 2" xfId="7151"/>
    <cellStyle name="_도곡1교 하부공 수량_암거수량(2)_04 BOX집_구조도_구조도0_1_구조도-금화2" xfId="10660"/>
    <cellStyle name="_도곡1교 하부공 수량_암거수량(2)_04 BOX집_구조도_구조도0_구조도0" xfId="739"/>
    <cellStyle name="_도곡1교 하부공 수량_암거수량(2)_04 BOX집_구조도_구조도0_구조도0 2" xfId="7152"/>
    <cellStyle name="_도곡1교 하부공 수량_암거수량(2)_04 BOX집_구조도_구조도0_구조도0_구조도-금화2" xfId="10661"/>
    <cellStyle name="_도곡1교 하부공 수량_암거수량(2)_04 BOX집_구조도_구조도0_구조도-금화2" xfId="10662"/>
    <cellStyle name="_도곡1교 하부공 수량_암거수량(2)_04 BOX집_구조도_구조도2" xfId="740"/>
    <cellStyle name="_도곡1교 하부공 수량_암거수량(2)_04 BOX집_구조도_구조도2 2" xfId="7153"/>
    <cellStyle name="_도곡1교 하부공 수량_암거수량(2)_04 BOX집_구조도_구조도22" xfId="741"/>
    <cellStyle name="_도곡1교 하부공 수량_암거수량(2)_04 BOX집_구조도_구조도22 2" xfId="7154"/>
    <cellStyle name="_도곡1교 하부공 수량_암거수량(2)_04 BOX집_구조도_구조도22_구조도-금화2" xfId="10663"/>
    <cellStyle name="_도곡1교 하부공 수량_암거수량(2)_04 BOX집_구조도_구조도-금화2" xfId="10664"/>
    <cellStyle name="_도곡1교 하부공 수량_암거수량(2)_04 BOX집_구조도_구조도-흙막이~" xfId="742"/>
    <cellStyle name="_도곡1교 하부공 수량_암거수량(2)_04 BOX집_구조도_구조도-흙막이~ 2" xfId="7155"/>
    <cellStyle name="_도곡1교 하부공 수량_암거수량(2)_04 BOX집_구조도_구조도-흙막이~_구조도-금화2" xfId="10665"/>
    <cellStyle name="_도곡1교 하부공 수량_암거수량(2)_04 BOX집_구조도_구조물도" xfId="743"/>
    <cellStyle name="_도곡1교 하부공 수량_암거수량(2)_04 BOX집_구조도_구조물도 2" xfId="7156"/>
    <cellStyle name="_도곡1교 하부공 수량_암거수량(2)_04 BOX집_구조도_구조물도_구조도-금화2" xfId="10666"/>
    <cellStyle name="_도곡1교 하부공 수량_암거수량(2)_04 BOX집_구조도_댐구조도" xfId="744"/>
    <cellStyle name="_도곡1교 하부공 수량_암거수량(2)_04 BOX집_구조도_댐구조도 2" xfId="7157"/>
    <cellStyle name="_도곡1교 하부공 수량_암거수량(2)_04 BOX집_구조도_바닥막이구조" xfId="745"/>
    <cellStyle name="_도곡1교 하부공 수량_암거수량(2)_04 BOX집_구조도_바닥막이구조 2" xfId="7158"/>
    <cellStyle name="_도곡1교 하부공 수량_암거수량(2)_04 BOX집_구조도_바닥막이구조_구조도-금화2" xfId="10667"/>
    <cellStyle name="_도곡1교 하부공 수량_암거수량(2)_04 BOX집_구조도_바닥막이구조도" xfId="746"/>
    <cellStyle name="_도곡1교 하부공 수량_암거수량(2)_04 BOX집_구조도_바닥막이구조도 2" xfId="7159"/>
    <cellStyle name="_도곡1교 하부공 수량_암거수량(2)_04 BOX집_구조도_바닥막이구조도_구조도-금화2" xfId="10668"/>
    <cellStyle name="_도곡1교 하부공 수량_암거수량(2)_04 BOX집_구조도_보막이구조도" xfId="747"/>
    <cellStyle name="_도곡1교 하부공 수량_암거수량(2)_04 BOX집_구조도_보막이구조도 2" xfId="7160"/>
    <cellStyle name="_도곡1교 하부공 수량_암거수량(2)_04 BOX집_구조도_보막이구조도_구조도-금화2" xfId="10669"/>
    <cellStyle name="_도곡1교 하부공 수량_암거수량(2)_04 BOX집_구조도0" xfId="748"/>
    <cellStyle name="_도곡1교 하부공 수량_암거수량(2)_04 BOX집_구조도0 2" xfId="7161"/>
    <cellStyle name="_도곡1교 하부공 수량_암거수량(2)_04 BOX집_구조도0_1" xfId="749"/>
    <cellStyle name="_도곡1교 하부공 수량_암거수량(2)_04 BOX집_구조도0_1 2" xfId="7162"/>
    <cellStyle name="_도곡1교 하부공 수량_암거수량(2)_04 BOX집_구조도0_1_구조도-금화2" xfId="10670"/>
    <cellStyle name="_도곡1교 하부공 수량_암거수량(2)_04 BOX집_구조도0_구조도" xfId="750"/>
    <cellStyle name="_도곡1교 하부공 수량_암거수량(2)_04 BOX집_구조도0_구조도 2" xfId="7163"/>
    <cellStyle name="_도곡1교 하부공 수량_암거수량(2)_04 BOX집_구조도0_구조도_구조도0" xfId="751"/>
    <cellStyle name="_도곡1교 하부공 수량_암거수량(2)_04 BOX집_구조도0_구조도_구조도0 2" xfId="7164"/>
    <cellStyle name="_도곡1교 하부공 수량_암거수량(2)_04 BOX집_구조도0_구조도_구조도0_구조도-금화2" xfId="10671"/>
    <cellStyle name="_도곡1교 하부공 수량_암거수량(2)_04 BOX집_구조도0_구조도_구조도-금화2" xfId="10672"/>
    <cellStyle name="_도곡1교 하부공 수량_암거수량(2)_04 BOX집_구조도0_구조도0" xfId="752"/>
    <cellStyle name="_도곡1교 하부공 수량_암거수량(2)_04 BOX집_구조도0_구조도0 2" xfId="7165"/>
    <cellStyle name="_도곡1교 하부공 수량_암거수량(2)_04 BOX집_구조도0_구조도0_구조도-금화2" xfId="10673"/>
    <cellStyle name="_도곡1교 하부공 수량_암거수량(2)_04 BOX집_구조도0_구조도-금화2" xfId="10674"/>
    <cellStyle name="_도곡1교 하부공 수량_암거수량(2)_04 BOX집_구조도0_바닥막이구조" xfId="753"/>
    <cellStyle name="_도곡1교 하부공 수량_암거수량(2)_04 BOX집_구조도0_바닥막이구조 2" xfId="7166"/>
    <cellStyle name="_도곡1교 하부공 수량_암거수량(2)_04 BOX집_구조도0_바닥막이구조_구조도-금화2" xfId="10675"/>
    <cellStyle name="_도곡1교 하부공 수량_암거수량(2)_04 BOX집_구조도0_바닥막이구조도" xfId="754"/>
    <cellStyle name="_도곡1교 하부공 수량_암거수량(2)_04 BOX집_구조도0_바닥막이구조도 2" xfId="7167"/>
    <cellStyle name="_도곡1교 하부공 수량_암거수량(2)_04 BOX집_구조도0_바닥막이구조도_구조도-금화2" xfId="10676"/>
    <cellStyle name="_도곡1교 하부공 수량_암거수량(2)_04 BOX집_구조도-금화2" xfId="10677"/>
    <cellStyle name="_도곡1교 하부공 수량_암거수량(2)_04 BOX집_내역서2" xfId="2721"/>
    <cellStyle name="_도곡1교 하부공 수량_암거수량(2)_04 BOX집_내역서2 2" xfId="7168"/>
    <cellStyle name="_도곡1교 하부공 수량_암거수량(2)_04 BOX집_바닥막이구조" xfId="755"/>
    <cellStyle name="_도곡1교 하부공 수량_암거수량(2)_04 BOX집_바닥막이구조 2" xfId="7169"/>
    <cellStyle name="_도곡1교 하부공 수량_암거수량(2)_04 BOX집_바닥막이구조_구조도-금화2" xfId="10678"/>
    <cellStyle name="_도곡1교 하부공 수량_암거수량(2)_04 BOX집_설계내역(원본)" xfId="756"/>
    <cellStyle name="_도곡1교 하부공 수량_암거수량(2)_04 BOX집_설계내역(원본) 2" xfId="7170"/>
    <cellStyle name="_도곡1교 하부공 수량_암거수량(2)_04 BOX집_설계내역(원본)_구조도-금화2" xfId="10679"/>
    <cellStyle name="_도곡1교 하부공 수량_암거수량(2)_04 BOX집_설계내역(원본)_설계내역(구미정)" xfId="757"/>
    <cellStyle name="_도곡1교 하부공 수량_암거수량(2)_04 BOX집_설계내역(원본)_설계내역(구미정) 2" xfId="7171"/>
    <cellStyle name="_도곡1교 하부공 수량_암거수량(2)_04 BOX집_설계내역(원본)_설계내역(구미정)_구조도-금화2" xfId="10680"/>
    <cellStyle name="_도곡1교 하부공 수량_암거수량(2)_04 BOX집_설계내역(원본)_설계내역(원본)" xfId="758"/>
    <cellStyle name="_도곡1교 하부공 수량_암거수량(2)_04 BOX집_설계내역(원본)_설계내역(원본) 2" xfId="7172"/>
    <cellStyle name="_도곡1교 하부공 수량_암거수량(2)_04 BOX집_설계내역(원본)_설계내역(원본)_구조도-금화2" xfId="10681"/>
    <cellStyle name="_도곡1교 하부공 수량_암거수량(2)_04 BOX집_수량산출(원경광업 토석 매각해제지 복구사업)" xfId="6087"/>
    <cellStyle name="_도곡1교 하부공 수량_암거수량(2)_04 BOX집_영천 바닥박이" xfId="10682"/>
    <cellStyle name="_도곡1교 하부공 수량_암거수량(2)_04 BOX집_폐기물처리비설계" xfId="6088"/>
    <cellStyle name="_도곡1교 하부공 수량_암거수량(2)_1-토적집계-구룡" xfId="10683"/>
    <cellStyle name="_도곡1교 하부공 수량_암거수량(2)_2. 구조도및 수량, 토적 산출서=하리율곡" xfId="2904"/>
    <cellStyle name="_도곡1교 하부공 수량_암거수량(2)_2. 구조도및 수량, 토적 산출서=하리율곡 2" xfId="7173"/>
    <cellStyle name="_도곡1교 하부공 수량_암거수량(2)_2. 구조도및 수량, 토적 산출서=하리율곡_구조도-금화2" xfId="10684"/>
    <cellStyle name="_도곡1교 하부공 수량_암거수량(2)_5.폐기물처리비설계" xfId="6089"/>
    <cellStyle name="_도곡1교 하부공 수량_암거수량(2)_개요(문경가은완장)" xfId="6090"/>
    <cellStyle name="_도곡1교 하부공 수량_암거수량(2)_공작물치수조서-태란사지구" xfId="5814"/>
    <cellStyle name="_도곡1교 하부공 수량_암거수량(2)_구조도" xfId="759"/>
    <cellStyle name="_도곡1교 하부공 수량_암거수량(2)_구조도 2" xfId="7174"/>
    <cellStyle name="_도곡1교 하부공 수량_암거수량(2)_구조도_010년 구조도" xfId="10685"/>
    <cellStyle name="_도곡1교 하부공 수량_암거수량(2)_구조도_04 구조도" xfId="10686"/>
    <cellStyle name="_도곡1교 하부공 수량_암거수량(2)_구조도_계간수로" xfId="760"/>
    <cellStyle name="_도곡1교 하부공 수량_암거수량(2)_구조도_계간수로 2" xfId="7175"/>
    <cellStyle name="_도곡1교 하부공 수량_암거수량(2)_구조도_계간수로_구조도-금화2" xfId="10687"/>
    <cellStyle name="_도곡1교 하부공 수량_암거수량(2)_구조도_구조도" xfId="761"/>
    <cellStyle name="_도곡1교 하부공 수량_암거수량(2)_구조도_구조도 2" xfId="7176"/>
    <cellStyle name="_도곡1교 하부공 수량_암거수량(2)_구조도_구조도(마대포함)" xfId="762"/>
    <cellStyle name="_도곡1교 하부공 수량_암거수량(2)_구조도_구조도(마대포함) 2" xfId="7177"/>
    <cellStyle name="_도곡1교 하부공 수량_암거수량(2)_구조도_구조도(배수관터파기 및 개거)" xfId="763"/>
    <cellStyle name="_도곡1교 하부공 수량_암거수량(2)_구조도_구조도(배수관터파기 및 개거) 2" xfId="7178"/>
    <cellStyle name="_도곡1교 하부공 수량_암거수량(2)_구조도_구조도." xfId="764"/>
    <cellStyle name="_도곡1교 하부공 수량_암거수량(2)_구조도_구조도. 2" xfId="7179"/>
    <cellStyle name="_도곡1교 하부공 수량_암거수량(2)_구조도_구조도.." xfId="765"/>
    <cellStyle name="_도곡1교 하부공 수량_암거수량(2)_구조도_구조도.. 2" xfId="7180"/>
    <cellStyle name="_도곡1교 하부공 수량_암거수량(2)_구조도_구조도..." xfId="766"/>
    <cellStyle name="_도곡1교 하부공 수량_암거수량(2)_구조도_구조도... 2" xfId="7181"/>
    <cellStyle name="_도곡1교 하부공 수량_암거수량(2)_구조도_구조도._구조도-금화2" xfId="10688"/>
    <cellStyle name="_도곡1교 하부공 수량_암거수량(2)_구조도_구조도_1" xfId="767"/>
    <cellStyle name="_도곡1교 하부공 수량_암거수량(2)_구조도_구조도_1 2" xfId="7182"/>
    <cellStyle name="_도곡1교 하부공 수량_암거수량(2)_구조도_구조도_1_구조도-금화2" xfId="10689"/>
    <cellStyle name="_도곡1교 하부공 수량_암거수량(2)_구조도_구조도_a" xfId="771"/>
    <cellStyle name="_도곡1교 하부공 수량_암거수량(2)_구조도_구조도_a 2" xfId="7183"/>
    <cellStyle name="_도곡1교 하부공 수량_암거수량(2)_구조도_구조도_a_구조도-금화2" xfId="10690"/>
    <cellStyle name="_도곡1교 하부공 수량_암거수량(2)_구조도_구조도_구조도" xfId="768"/>
    <cellStyle name="_도곡1교 하부공 수량_암거수량(2)_구조도_구조도_구조도 2" xfId="7184"/>
    <cellStyle name="_도곡1교 하부공 수량_암거수량(2)_구조도_구조도_구조도_구조도-금화2" xfId="10691"/>
    <cellStyle name="_도곡1교 하부공 수량_암거수량(2)_구조도_구조도_구조도0" xfId="769"/>
    <cellStyle name="_도곡1교 하부공 수량_암거수량(2)_구조도_구조도_구조도0 2" xfId="7185"/>
    <cellStyle name="_도곡1교 하부공 수량_암거수량(2)_구조도_구조도_구조도0_구조도-금화2" xfId="10692"/>
    <cellStyle name="_도곡1교 하부공 수량_암거수량(2)_구조도_구조도_구조도-금화2" xfId="10693"/>
    <cellStyle name="_도곡1교 하부공 수량_암거수량(2)_구조도_구조도_변경" xfId="770"/>
    <cellStyle name="_도곡1교 하부공 수량_암거수량(2)_구조도_구조도_변경 2" xfId="7186"/>
    <cellStyle name="_도곡1교 하부공 수량_암거수량(2)_구조도_구조도_변경_구조도-금화2" xfId="10694"/>
    <cellStyle name="_도곡1교 하부공 수량_암거수량(2)_구조도_구조도0" xfId="772"/>
    <cellStyle name="_도곡1교 하부공 수량_암거수량(2)_구조도_구조도0 2" xfId="7187"/>
    <cellStyle name="_도곡1교 하부공 수량_암거수량(2)_구조도_구조도0_1" xfId="773"/>
    <cellStyle name="_도곡1교 하부공 수량_암거수량(2)_구조도_구조도0_1 2" xfId="7188"/>
    <cellStyle name="_도곡1교 하부공 수량_암거수량(2)_구조도_구조도0_1_구조도-금화2" xfId="10695"/>
    <cellStyle name="_도곡1교 하부공 수량_암거수량(2)_구조도_구조도0_구조도0" xfId="774"/>
    <cellStyle name="_도곡1교 하부공 수량_암거수량(2)_구조도_구조도0_구조도0 2" xfId="7189"/>
    <cellStyle name="_도곡1교 하부공 수량_암거수량(2)_구조도_구조도0_구조도0_구조도-금화2" xfId="10696"/>
    <cellStyle name="_도곡1교 하부공 수량_암거수량(2)_구조도_구조도0_구조도-금화2" xfId="10697"/>
    <cellStyle name="_도곡1교 하부공 수량_암거수량(2)_구조도_구조도2" xfId="775"/>
    <cellStyle name="_도곡1교 하부공 수량_암거수량(2)_구조도_구조도2 2" xfId="7190"/>
    <cellStyle name="_도곡1교 하부공 수량_암거수량(2)_구조도_구조도22" xfId="776"/>
    <cellStyle name="_도곡1교 하부공 수량_암거수량(2)_구조도_구조도22 2" xfId="7191"/>
    <cellStyle name="_도곡1교 하부공 수량_암거수량(2)_구조도_구조도22_구조도-금화2" xfId="10698"/>
    <cellStyle name="_도곡1교 하부공 수량_암거수량(2)_구조도_구조도-금화2" xfId="10699"/>
    <cellStyle name="_도곡1교 하부공 수량_암거수량(2)_구조도_구조도-흙막이~" xfId="777"/>
    <cellStyle name="_도곡1교 하부공 수량_암거수량(2)_구조도_구조도-흙막이~ 2" xfId="7192"/>
    <cellStyle name="_도곡1교 하부공 수량_암거수량(2)_구조도_구조도-흙막이~_구조도-금화2" xfId="10700"/>
    <cellStyle name="_도곡1교 하부공 수량_암거수량(2)_구조도_구조물도" xfId="778"/>
    <cellStyle name="_도곡1교 하부공 수량_암거수량(2)_구조도_구조물도 2" xfId="7193"/>
    <cellStyle name="_도곡1교 하부공 수량_암거수량(2)_구조도_구조물도_구조도-금화2" xfId="10701"/>
    <cellStyle name="_도곡1교 하부공 수량_암거수량(2)_구조도_댐구조도" xfId="779"/>
    <cellStyle name="_도곡1교 하부공 수량_암거수량(2)_구조도_댐구조도 2" xfId="7194"/>
    <cellStyle name="_도곡1교 하부공 수량_암거수량(2)_구조도_바닥막이구조" xfId="780"/>
    <cellStyle name="_도곡1교 하부공 수량_암거수량(2)_구조도_바닥막이구조 2" xfId="7195"/>
    <cellStyle name="_도곡1교 하부공 수량_암거수량(2)_구조도_바닥막이구조_구조도-금화2" xfId="10702"/>
    <cellStyle name="_도곡1교 하부공 수량_암거수량(2)_구조도_바닥막이구조도" xfId="781"/>
    <cellStyle name="_도곡1교 하부공 수량_암거수량(2)_구조도_바닥막이구조도 2" xfId="7196"/>
    <cellStyle name="_도곡1교 하부공 수량_암거수량(2)_구조도_바닥막이구조도_구조도-금화2" xfId="10703"/>
    <cellStyle name="_도곡1교 하부공 수량_암거수량(2)_구조도_보막이구조도" xfId="782"/>
    <cellStyle name="_도곡1교 하부공 수량_암거수량(2)_구조도_보막이구조도 2" xfId="7197"/>
    <cellStyle name="_도곡1교 하부공 수량_암거수량(2)_구조도_보막이구조도_구조도-금화2" xfId="10704"/>
    <cellStyle name="_도곡1교 하부공 수량_암거수량(2)_구조도0" xfId="783"/>
    <cellStyle name="_도곡1교 하부공 수량_암거수량(2)_구조도0 2" xfId="7198"/>
    <cellStyle name="_도곡1교 하부공 수량_암거수량(2)_구조도0_1" xfId="784"/>
    <cellStyle name="_도곡1교 하부공 수량_암거수량(2)_구조도0_1 2" xfId="7199"/>
    <cellStyle name="_도곡1교 하부공 수량_암거수량(2)_구조도0_1_구조도-금화2" xfId="10705"/>
    <cellStyle name="_도곡1교 하부공 수량_암거수량(2)_구조도0_구조도" xfId="785"/>
    <cellStyle name="_도곡1교 하부공 수량_암거수량(2)_구조도0_구조도 2" xfId="7200"/>
    <cellStyle name="_도곡1교 하부공 수량_암거수량(2)_구조도0_구조도_구조도0" xfId="786"/>
    <cellStyle name="_도곡1교 하부공 수량_암거수량(2)_구조도0_구조도_구조도0 2" xfId="7201"/>
    <cellStyle name="_도곡1교 하부공 수량_암거수량(2)_구조도0_구조도_구조도0_구조도-금화2" xfId="10706"/>
    <cellStyle name="_도곡1교 하부공 수량_암거수량(2)_구조도0_구조도_구조도-금화2" xfId="10707"/>
    <cellStyle name="_도곡1교 하부공 수량_암거수량(2)_구조도0_구조도0" xfId="787"/>
    <cellStyle name="_도곡1교 하부공 수량_암거수량(2)_구조도0_구조도0 2" xfId="7202"/>
    <cellStyle name="_도곡1교 하부공 수량_암거수량(2)_구조도0_구조도0_구조도-금화2" xfId="10708"/>
    <cellStyle name="_도곡1교 하부공 수량_암거수량(2)_구조도0_구조도-금화2" xfId="10709"/>
    <cellStyle name="_도곡1교 하부공 수량_암거수량(2)_구조도0_바닥막이구조" xfId="788"/>
    <cellStyle name="_도곡1교 하부공 수량_암거수량(2)_구조도0_바닥막이구조 2" xfId="7203"/>
    <cellStyle name="_도곡1교 하부공 수량_암거수량(2)_구조도0_바닥막이구조_구조도-금화2" xfId="10710"/>
    <cellStyle name="_도곡1교 하부공 수량_암거수량(2)_구조도0_바닥막이구조도" xfId="789"/>
    <cellStyle name="_도곡1교 하부공 수량_암거수량(2)_구조도0_바닥막이구조도 2" xfId="7204"/>
    <cellStyle name="_도곡1교 하부공 수량_암거수량(2)_구조도0_바닥막이구조도_구조도-금화2" xfId="10711"/>
    <cellStyle name="_도곡1교 하부공 수량_암거수량(2)_구조도-금화2" xfId="10712"/>
    <cellStyle name="_도곡1교 하부공 수량_암거수량(2)_내역서2" xfId="2722"/>
    <cellStyle name="_도곡1교 하부공 수량_암거수량(2)_내역서2 2" xfId="7205"/>
    <cellStyle name="_도곡1교 하부공 수량_암거수량(2)_바닥막이구조" xfId="790"/>
    <cellStyle name="_도곡1교 하부공 수량_암거수량(2)_바닥막이구조 2" xfId="7206"/>
    <cellStyle name="_도곡1교 하부공 수량_암거수량(2)_바닥막이구조_구조도-금화2" xfId="10713"/>
    <cellStyle name="_도곡1교 하부공 수량_암거수량(2)_설계내역(원본)" xfId="791"/>
    <cellStyle name="_도곡1교 하부공 수량_암거수량(2)_설계내역(원본) 2" xfId="7207"/>
    <cellStyle name="_도곡1교 하부공 수량_암거수량(2)_설계내역(원본)_구조도-금화2" xfId="10714"/>
    <cellStyle name="_도곡1교 하부공 수량_암거수량(2)_설계내역(원본)_설계내역(구미정)" xfId="792"/>
    <cellStyle name="_도곡1교 하부공 수량_암거수량(2)_설계내역(원본)_설계내역(구미정) 2" xfId="7208"/>
    <cellStyle name="_도곡1교 하부공 수량_암거수량(2)_설계내역(원본)_설계내역(구미정)_구조도-금화2" xfId="10715"/>
    <cellStyle name="_도곡1교 하부공 수량_암거수량(2)_설계내역(원본)_설계내역(원본)" xfId="793"/>
    <cellStyle name="_도곡1교 하부공 수량_암거수량(2)_설계내역(원본)_설계내역(원본) 2" xfId="7209"/>
    <cellStyle name="_도곡1교 하부공 수량_암거수량(2)_설계내역(원본)_설계내역(원본)_구조도-금화2" xfId="10716"/>
    <cellStyle name="_도곡1교 하부공 수량_암거수량(2)_수량산출(원경광업 토석 매각해제지 복구사업)" xfId="6091"/>
    <cellStyle name="_도곡1교 하부공 수량_암거수량(2)_영천 바닥박이" xfId="10717"/>
    <cellStyle name="_도곡1교 하부공 수량_암거수량(2)_폐기물처리비설계" xfId="6092"/>
    <cellStyle name="_도곡1교 하부공 수량_암거수량_04 BOX집" xfId="794"/>
    <cellStyle name="_도곡1교 하부공 수량_암거수량_04 BOX집 2" xfId="7210"/>
    <cellStyle name="_도곡1교 하부공 수량_암거수량_04 BOX집_1-토적집계-구룡" xfId="10718"/>
    <cellStyle name="_도곡1교 하부공 수량_암거수량_04 BOX집_2. 구조도및 수량, 토적 산출서=하리율곡" xfId="2905"/>
    <cellStyle name="_도곡1교 하부공 수량_암거수량_04 BOX집_2. 구조도및 수량, 토적 산출서=하리율곡 2" xfId="7211"/>
    <cellStyle name="_도곡1교 하부공 수량_암거수량_04 BOX집_2. 구조도및 수량, 토적 산출서=하리율곡_구조도-금화2" xfId="10719"/>
    <cellStyle name="_도곡1교 하부공 수량_암거수량_04 BOX집_5.폐기물처리비설계" xfId="6093"/>
    <cellStyle name="_도곡1교 하부공 수량_암거수량_04 BOX집_개요(문경가은완장)" xfId="6094"/>
    <cellStyle name="_도곡1교 하부공 수량_암거수량_04 BOX집_공작물치수조서-태란사지구" xfId="5815"/>
    <cellStyle name="_도곡1교 하부공 수량_암거수량_04 BOX집_구조도" xfId="795"/>
    <cellStyle name="_도곡1교 하부공 수량_암거수량_04 BOX집_구조도 2" xfId="7212"/>
    <cellStyle name="_도곡1교 하부공 수량_암거수량_04 BOX집_구조도_010년 구조도" xfId="10720"/>
    <cellStyle name="_도곡1교 하부공 수량_암거수량_04 BOX집_구조도_04 구조도" xfId="10721"/>
    <cellStyle name="_도곡1교 하부공 수량_암거수량_04 BOX집_구조도_계간수로" xfId="796"/>
    <cellStyle name="_도곡1교 하부공 수량_암거수량_04 BOX집_구조도_계간수로 2" xfId="7213"/>
    <cellStyle name="_도곡1교 하부공 수량_암거수량_04 BOX집_구조도_계간수로_구조도-금화2" xfId="10722"/>
    <cellStyle name="_도곡1교 하부공 수량_암거수량_04 BOX집_구조도_구조도" xfId="797"/>
    <cellStyle name="_도곡1교 하부공 수량_암거수량_04 BOX집_구조도_구조도 2" xfId="7214"/>
    <cellStyle name="_도곡1교 하부공 수량_암거수량_04 BOX집_구조도_구조도(마대포함)" xfId="798"/>
    <cellStyle name="_도곡1교 하부공 수량_암거수량_04 BOX집_구조도_구조도(마대포함) 2" xfId="7215"/>
    <cellStyle name="_도곡1교 하부공 수량_암거수량_04 BOX집_구조도_구조도(배수관터파기 및 개거)" xfId="799"/>
    <cellStyle name="_도곡1교 하부공 수량_암거수량_04 BOX집_구조도_구조도(배수관터파기 및 개거) 2" xfId="7216"/>
    <cellStyle name="_도곡1교 하부공 수량_암거수량_04 BOX집_구조도_구조도." xfId="800"/>
    <cellStyle name="_도곡1교 하부공 수량_암거수량_04 BOX집_구조도_구조도. 2" xfId="7217"/>
    <cellStyle name="_도곡1교 하부공 수량_암거수량_04 BOX집_구조도_구조도.." xfId="801"/>
    <cellStyle name="_도곡1교 하부공 수량_암거수량_04 BOX집_구조도_구조도.. 2" xfId="7218"/>
    <cellStyle name="_도곡1교 하부공 수량_암거수량_04 BOX집_구조도_구조도..." xfId="802"/>
    <cellStyle name="_도곡1교 하부공 수량_암거수량_04 BOX집_구조도_구조도... 2" xfId="7219"/>
    <cellStyle name="_도곡1교 하부공 수량_암거수량_04 BOX집_구조도_구조도._구조도-금화2" xfId="10723"/>
    <cellStyle name="_도곡1교 하부공 수량_암거수량_04 BOX집_구조도_구조도_1" xfId="803"/>
    <cellStyle name="_도곡1교 하부공 수량_암거수량_04 BOX집_구조도_구조도_1 2" xfId="7220"/>
    <cellStyle name="_도곡1교 하부공 수량_암거수량_04 BOX집_구조도_구조도_1_구조도-금화2" xfId="10724"/>
    <cellStyle name="_도곡1교 하부공 수량_암거수량_04 BOX집_구조도_구조도_a" xfId="807"/>
    <cellStyle name="_도곡1교 하부공 수량_암거수량_04 BOX집_구조도_구조도_a 2" xfId="7221"/>
    <cellStyle name="_도곡1교 하부공 수량_암거수량_04 BOX집_구조도_구조도_a_구조도-금화2" xfId="10725"/>
    <cellStyle name="_도곡1교 하부공 수량_암거수량_04 BOX집_구조도_구조도_구조도" xfId="804"/>
    <cellStyle name="_도곡1교 하부공 수량_암거수량_04 BOX집_구조도_구조도_구조도 2" xfId="7222"/>
    <cellStyle name="_도곡1교 하부공 수량_암거수량_04 BOX집_구조도_구조도_구조도_구조도-금화2" xfId="10726"/>
    <cellStyle name="_도곡1교 하부공 수량_암거수량_04 BOX집_구조도_구조도_구조도0" xfId="805"/>
    <cellStyle name="_도곡1교 하부공 수량_암거수량_04 BOX집_구조도_구조도_구조도0 2" xfId="7223"/>
    <cellStyle name="_도곡1교 하부공 수량_암거수량_04 BOX집_구조도_구조도_구조도0_구조도-금화2" xfId="10727"/>
    <cellStyle name="_도곡1교 하부공 수량_암거수량_04 BOX집_구조도_구조도_구조도-금화2" xfId="10728"/>
    <cellStyle name="_도곡1교 하부공 수량_암거수량_04 BOX집_구조도_구조도_변경" xfId="806"/>
    <cellStyle name="_도곡1교 하부공 수량_암거수량_04 BOX집_구조도_구조도_변경 2" xfId="7224"/>
    <cellStyle name="_도곡1교 하부공 수량_암거수량_04 BOX집_구조도_구조도_변경_구조도-금화2" xfId="10729"/>
    <cellStyle name="_도곡1교 하부공 수량_암거수량_04 BOX집_구조도_구조도0" xfId="808"/>
    <cellStyle name="_도곡1교 하부공 수량_암거수량_04 BOX집_구조도_구조도0 2" xfId="7225"/>
    <cellStyle name="_도곡1교 하부공 수량_암거수량_04 BOX집_구조도_구조도0_1" xfId="809"/>
    <cellStyle name="_도곡1교 하부공 수량_암거수량_04 BOX집_구조도_구조도0_1 2" xfId="7226"/>
    <cellStyle name="_도곡1교 하부공 수량_암거수량_04 BOX집_구조도_구조도0_1_구조도-금화2" xfId="10730"/>
    <cellStyle name="_도곡1교 하부공 수량_암거수량_04 BOX집_구조도_구조도0_구조도0" xfId="810"/>
    <cellStyle name="_도곡1교 하부공 수량_암거수량_04 BOX집_구조도_구조도0_구조도0 2" xfId="7227"/>
    <cellStyle name="_도곡1교 하부공 수량_암거수량_04 BOX집_구조도_구조도0_구조도0_구조도-금화2" xfId="10731"/>
    <cellStyle name="_도곡1교 하부공 수량_암거수량_04 BOX집_구조도_구조도0_구조도-금화2" xfId="10732"/>
    <cellStyle name="_도곡1교 하부공 수량_암거수량_04 BOX집_구조도_구조도2" xfId="811"/>
    <cellStyle name="_도곡1교 하부공 수량_암거수량_04 BOX집_구조도_구조도2 2" xfId="7228"/>
    <cellStyle name="_도곡1교 하부공 수량_암거수량_04 BOX집_구조도_구조도22" xfId="812"/>
    <cellStyle name="_도곡1교 하부공 수량_암거수량_04 BOX집_구조도_구조도22 2" xfId="7229"/>
    <cellStyle name="_도곡1교 하부공 수량_암거수량_04 BOX집_구조도_구조도22_구조도-금화2" xfId="10733"/>
    <cellStyle name="_도곡1교 하부공 수량_암거수량_04 BOX집_구조도_구조도-금화2" xfId="10734"/>
    <cellStyle name="_도곡1교 하부공 수량_암거수량_04 BOX집_구조도_구조도-흙막이~" xfId="813"/>
    <cellStyle name="_도곡1교 하부공 수량_암거수량_04 BOX집_구조도_구조도-흙막이~ 2" xfId="7230"/>
    <cellStyle name="_도곡1교 하부공 수량_암거수량_04 BOX집_구조도_구조도-흙막이~_구조도-금화2" xfId="10735"/>
    <cellStyle name="_도곡1교 하부공 수량_암거수량_04 BOX집_구조도_구조물도" xfId="814"/>
    <cellStyle name="_도곡1교 하부공 수량_암거수량_04 BOX집_구조도_구조물도 2" xfId="7231"/>
    <cellStyle name="_도곡1교 하부공 수량_암거수량_04 BOX집_구조도_구조물도_구조도-금화2" xfId="10736"/>
    <cellStyle name="_도곡1교 하부공 수량_암거수량_04 BOX집_구조도_댐구조도" xfId="815"/>
    <cellStyle name="_도곡1교 하부공 수량_암거수량_04 BOX집_구조도_댐구조도 2" xfId="7232"/>
    <cellStyle name="_도곡1교 하부공 수량_암거수량_04 BOX집_구조도_바닥막이구조" xfId="816"/>
    <cellStyle name="_도곡1교 하부공 수량_암거수량_04 BOX집_구조도_바닥막이구조 2" xfId="7233"/>
    <cellStyle name="_도곡1교 하부공 수량_암거수량_04 BOX집_구조도_바닥막이구조_구조도-금화2" xfId="10737"/>
    <cellStyle name="_도곡1교 하부공 수량_암거수량_04 BOX집_구조도_바닥막이구조도" xfId="817"/>
    <cellStyle name="_도곡1교 하부공 수량_암거수량_04 BOX집_구조도_바닥막이구조도 2" xfId="7234"/>
    <cellStyle name="_도곡1교 하부공 수량_암거수량_04 BOX집_구조도_바닥막이구조도_구조도-금화2" xfId="10738"/>
    <cellStyle name="_도곡1교 하부공 수량_암거수량_04 BOX집_구조도_보막이구조도" xfId="818"/>
    <cellStyle name="_도곡1교 하부공 수량_암거수량_04 BOX집_구조도_보막이구조도 2" xfId="7235"/>
    <cellStyle name="_도곡1교 하부공 수량_암거수량_04 BOX집_구조도_보막이구조도_구조도-금화2" xfId="10739"/>
    <cellStyle name="_도곡1교 하부공 수량_암거수량_04 BOX집_구조도0" xfId="819"/>
    <cellStyle name="_도곡1교 하부공 수량_암거수량_04 BOX집_구조도0 2" xfId="7236"/>
    <cellStyle name="_도곡1교 하부공 수량_암거수량_04 BOX집_구조도0_1" xfId="820"/>
    <cellStyle name="_도곡1교 하부공 수량_암거수량_04 BOX집_구조도0_1 2" xfId="7237"/>
    <cellStyle name="_도곡1교 하부공 수량_암거수량_04 BOX집_구조도0_1_구조도-금화2" xfId="10740"/>
    <cellStyle name="_도곡1교 하부공 수량_암거수량_04 BOX집_구조도0_구조도" xfId="821"/>
    <cellStyle name="_도곡1교 하부공 수량_암거수량_04 BOX집_구조도0_구조도 2" xfId="7238"/>
    <cellStyle name="_도곡1교 하부공 수량_암거수량_04 BOX집_구조도0_구조도_구조도0" xfId="822"/>
    <cellStyle name="_도곡1교 하부공 수량_암거수량_04 BOX집_구조도0_구조도_구조도0 2" xfId="7239"/>
    <cellStyle name="_도곡1교 하부공 수량_암거수량_04 BOX집_구조도0_구조도_구조도0_구조도-금화2" xfId="10741"/>
    <cellStyle name="_도곡1교 하부공 수량_암거수량_04 BOX집_구조도0_구조도_구조도-금화2" xfId="10742"/>
    <cellStyle name="_도곡1교 하부공 수량_암거수량_04 BOX집_구조도0_구조도0" xfId="823"/>
    <cellStyle name="_도곡1교 하부공 수량_암거수량_04 BOX집_구조도0_구조도0 2" xfId="7240"/>
    <cellStyle name="_도곡1교 하부공 수량_암거수량_04 BOX집_구조도0_구조도0_구조도-금화2" xfId="10743"/>
    <cellStyle name="_도곡1교 하부공 수량_암거수량_04 BOX집_구조도0_구조도-금화2" xfId="10744"/>
    <cellStyle name="_도곡1교 하부공 수량_암거수량_04 BOX집_구조도0_바닥막이구조" xfId="824"/>
    <cellStyle name="_도곡1교 하부공 수량_암거수량_04 BOX집_구조도0_바닥막이구조 2" xfId="7241"/>
    <cellStyle name="_도곡1교 하부공 수량_암거수량_04 BOX집_구조도0_바닥막이구조_구조도-금화2" xfId="10745"/>
    <cellStyle name="_도곡1교 하부공 수량_암거수량_04 BOX집_구조도0_바닥막이구조도" xfId="825"/>
    <cellStyle name="_도곡1교 하부공 수량_암거수량_04 BOX집_구조도0_바닥막이구조도 2" xfId="7242"/>
    <cellStyle name="_도곡1교 하부공 수량_암거수량_04 BOX집_구조도0_바닥막이구조도_구조도-금화2" xfId="10746"/>
    <cellStyle name="_도곡1교 하부공 수량_암거수량_04 BOX집_구조도-금화2" xfId="10747"/>
    <cellStyle name="_도곡1교 하부공 수량_암거수량_04 BOX집_내역서2" xfId="2723"/>
    <cellStyle name="_도곡1교 하부공 수량_암거수량_04 BOX집_내역서2 2" xfId="7243"/>
    <cellStyle name="_도곡1교 하부공 수량_암거수량_04 BOX집_바닥막이구조" xfId="826"/>
    <cellStyle name="_도곡1교 하부공 수량_암거수량_04 BOX집_바닥막이구조 2" xfId="7244"/>
    <cellStyle name="_도곡1교 하부공 수량_암거수량_04 BOX집_바닥막이구조_구조도-금화2" xfId="10748"/>
    <cellStyle name="_도곡1교 하부공 수량_암거수량_04 BOX집_설계내역(원본)" xfId="827"/>
    <cellStyle name="_도곡1교 하부공 수량_암거수량_04 BOX집_설계내역(원본) 2" xfId="7245"/>
    <cellStyle name="_도곡1교 하부공 수량_암거수량_04 BOX집_설계내역(원본)_구조도-금화2" xfId="10749"/>
    <cellStyle name="_도곡1교 하부공 수량_암거수량_04 BOX집_설계내역(원본)_설계내역(구미정)" xfId="828"/>
    <cellStyle name="_도곡1교 하부공 수량_암거수량_04 BOX집_설계내역(원본)_설계내역(구미정) 2" xfId="7246"/>
    <cellStyle name="_도곡1교 하부공 수량_암거수량_04 BOX집_설계내역(원본)_설계내역(구미정)_구조도-금화2" xfId="10750"/>
    <cellStyle name="_도곡1교 하부공 수량_암거수량_04 BOX집_설계내역(원본)_설계내역(원본)" xfId="829"/>
    <cellStyle name="_도곡1교 하부공 수량_암거수량_04 BOX집_설계내역(원본)_설계내역(원본) 2" xfId="7247"/>
    <cellStyle name="_도곡1교 하부공 수량_암거수량_04 BOX집_설계내역(원본)_설계내역(원본)_구조도-금화2" xfId="10751"/>
    <cellStyle name="_도곡1교 하부공 수량_암거수량_04 BOX집_수량산출(원경광업 토석 매각해제지 복구사업)" xfId="6095"/>
    <cellStyle name="_도곡1교 하부공 수량_암거수량_04 BOX집_영천 바닥박이" xfId="10752"/>
    <cellStyle name="_도곡1교 하부공 수량_암거수량_04 BOX집_폐기물처리비설계" xfId="6096"/>
    <cellStyle name="_도곡1교 하부공 수량_암거수량_1-토적집계-구룡" xfId="10753"/>
    <cellStyle name="_도곡1교 하부공 수량_암거수량_2. 구조도및 수량, 토적 산출서=하리율곡" xfId="2906"/>
    <cellStyle name="_도곡1교 하부공 수량_암거수량_2. 구조도및 수량, 토적 산출서=하리율곡 2" xfId="7248"/>
    <cellStyle name="_도곡1교 하부공 수량_암거수량_2. 구조도및 수량, 토적 산출서=하리율곡_구조도-금화2" xfId="10754"/>
    <cellStyle name="_도곡1교 하부공 수량_암거수량_5.폐기물처리비설계" xfId="6097"/>
    <cellStyle name="_도곡1교 하부공 수량_암거수량_개요(문경가은완장)" xfId="6098"/>
    <cellStyle name="_도곡1교 하부공 수량_암거수량_공작물치수조서-태란사지구" xfId="5816"/>
    <cellStyle name="_도곡1교 하부공 수량_암거수량_구조도" xfId="830"/>
    <cellStyle name="_도곡1교 하부공 수량_암거수량_구조도 2" xfId="7249"/>
    <cellStyle name="_도곡1교 하부공 수량_암거수량_구조도_010년 구조도" xfId="10755"/>
    <cellStyle name="_도곡1교 하부공 수량_암거수량_구조도_04 구조도" xfId="10756"/>
    <cellStyle name="_도곡1교 하부공 수량_암거수량_구조도_계간수로" xfId="831"/>
    <cellStyle name="_도곡1교 하부공 수량_암거수량_구조도_계간수로 2" xfId="7250"/>
    <cellStyle name="_도곡1교 하부공 수량_암거수량_구조도_계간수로_구조도-금화2" xfId="10757"/>
    <cellStyle name="_도곡1교 하부공 수량_암거수량_구조도_구조도" xfId="832"/>
    <cellStyle name="_도곡1교 하부공 수량_암거수량_구조도_구조도 2" xfId="7251"/>
    <cellStyle name="_도곡1교 하부공 수량_암거수량_구조도_구조도(마대포함)" xfId="833"/>
    <cellStyle name="_도곡1교 하부공 수량_암거수량_구조도_구조도(마대포함) 2" xfId="7252"/>
    <cellStyle name="_도곡1교 하부공 수량_암거수량_구조도_구조도(배수관터파기 및 개거)" xfId="834"/>
    <cellStyle name="_도곡1교 하부공 수량_암거수량_구조도_구조도(배수관터파기 및 개거) 2" xfId="7253"/>
    <cellStyle name="_도곡1교 하부공 수량_암거수량_구조도_구조도." xfId="835"/>
    <cellStyle name="_도곡1교 하부공 수량_암거수량_구조도_구조도. 2" xfId="7254"/>
    <cellStyle name="_도곡1교 하부공 수량_암거수량_구조도_구조도.." xfId="836"/>
    <cellStyle name="_도곡1교 하부공 수량_암거수량_구조도_구조도.. 2" xfId="7255"/>
    <cellStyle name="_도곡1교 하부공 수량_암거수량_구조도_구조도..." xfId="837"/>
    <cellStyle name="_도곡1교 하부공 수량_암거수량_구조도_구조도... 2" xfId="7256"/>
    <cellStyle name="_도곡1교 하부공 수량_암거수량_구조도_구조도._구조도-금화2" xfId="10758"/>
    <cellStyle name="_도곡1교 하부공 수량_암거수량_구조도_구조도_1" xfId="838"/>
    <cellStyle name="_도곡1교 하부공 수량_암거수량_구조도_구조도_1 2" xfId="7257"/>
    <cellStyle name="_도곡1교 하부공 수량_암거수량_구조도_구조도_1_구조도-금화2" xfId="10759"/>
    <cellStyle name="_도곡1교 하부공 수량_암거수량_구조도_구조도_a" xfId="842"/>
    <cellStyle name="_도곡1교 하부공 수량_암거수량_구조도_구조도_a 2" xfId="7258"/>
    <cellStyle name="_도곡1교 하부공 수량_암거수량_구조도_구조도_a_구조도-금화2" xfId="10760"/>
    <cellStyle name="_도곡1교 하부공 수량_암거수량_구조도_구조도_구조도" xfId="839"/>
    <cellStyle name="_도곡1교 하부공 수량_암거수량_구조도_구조도_구조도 2" xfId="7259"/>
    <cellStyle name="_도곡1교 하부공 수량_암거수량_구조도_구조도_구조도_구조도-금화2" xfId="10761"/>
    <cellStyle name="_도곡1교 하부공 수량_암거수량_구조도_구조도_구조도0" xfId="840"/>
    <cellStyle name="_도곡1교 하부공 수량_암거수량_구조도_구조도_구조도0 2" xfId="7260"/>
    <cellStyle name="_도곡1교 하부공 수량_암거수량_구조도_구조도_구조도0_구조도-금화2" xfId="10762"/>
    <cellStyle name="_도곡1교 하부공 수량_암거수량_구조도_구조도_구조도-금화2" xfId="10763"/>
    <cellStyle name="_도곡1교 하부공 수량_암거수량_구조도_구조도_변경" xfId="841"/>
    <cellStyle name="_도곡1교 하부공 수량_암거수량_구조도_구조도_변경 2" xfId="7261"/>
    <cellStyle name="_도곡1교 하부공 수량_암거수량_구조도_구조도_변경_구조도-금화2" xfId="10764"/>
    <cellStyle name="_도곡1교 하부공 수량_암거수량_구조도_구조도0" xfId="843"/>
    <cellStyle name="_도곡1교 하부공 수량_암거수량_구조도_구조도0 2" xfId="7262"/>
    <cellStyle name="_도곡1교 하부공 수량_암거수량_구조도_구조도0_1" xfId="844"/>
    <cellStyle name="_도곡1교 하부공 수량_암거수량_구조도_구조도0_1 2" xfId="7263"/>
    <cellStyle name="_도곡1교 하부공 수량_암거수량_구조도_구조도0_1_구조도-금화2" xfId="10765"/>
    <cellStyle name="_도곡1교 하부공 수량_암거수량_구조도_구조도0_구조도0" xfId="845"/>
    <cellStyle name="_도곡1교 하부공 수량_암거수량_구조도_구조도0_구조도0 2" xfId="7264"/>
    <cellStyle name="_도곡1교 하부공 수량_암거수량_구조도_구조도0_구조도0_구조도-금화2" xfId="10766"/>
    <cellStyle name="_도곡1교 하부공 수량_암거수량_구조도_구조도0_구조도-금화2" xfId="10767"/>
    <cellStyle name="_도곡1교 하부공 수량_암거수량_구조도_구조도2" xfId="846"/>
    <cellStyle name="_도곡1교 하부공 수량_암거수량_구조도_구조도2 2" xfId="7265"/>
    <cellStyle name="_도곡1교 하부공 수량_암거수량_구조도_구조도22" xfId="847"/>
    <cellStyle name="_도곡1교 하부공 수량_암거수량_구조도_구조도22 2" xfId="7266"/>
    <cellStyle name="_도곡1교 하부공 수량_암거수량_구조도_구조도22_구조도-금화2" xfId="10768"/>
    <cellStyle name="_도곡1교 하부공 수량_암거수량_구조도_구조도-금화2" xfId="10769"/>
    <cellStyle name="_도곡1교 하부공 수량_암거수량_구조도_구조도-흙막이~" xfId="848"/>
    <cellStyle name="_도곡1교 하부공 수량_암거수량_구조도_구조도-흙막이~ 2" xfId="7267"/>
    <cellStyle name="_도곡1교 하부공 수량_암거수량_구조도_구조도-흙막이~_구조도-금화2" xfId="10770"/>
    <cellStyle name="_도곡1교 하부공 수량_암거수량_구조도_구조물도" xfId="849"/>
    <cellStyle name="_도곡1교 하부공 수량_암거수량_구조도_구조물도 2" xfId="7268"/>
    <cellStyle name="_도곡1교 하부공 수량_암거수량_구조도_구조물도_구조도-금화2" xfId="10771"/>
    <cellStyle name="_도곡1교 하부공 수량_암거수량_구조도_댐구조도" xfId="850"/>
    <cellStyle name="_도곡1교 하부공 수량_암거수량_구조도_댐구조도 2" xfId="7269"/>
    <cellStyle name="_도곡1교 하부공 수량_암거수량_구조도_바닥막이구조" xfId="851"/>
    <cellStyle name="_도곡1교 하부공 수량_암거수량_구조도_바닥막이구조 2" xfId="7270"/>
    <cellStyle name="_도곡1교 하부공 수량_암거수량_구조도_바닥막이구조_구조도-금화2" xfId="10772"/>
    <cellStyle name="_도곡1교 하부공 수량_암거수량_구조도_바닥막이구조도" xfId="852"/>
    <cellStyle name="_도곡1교 하부공 수량_암거수량_구조도_바닥막이구조도 2" xfId="7271"/>
    <cellStyle name="_도곡1교 하부공 수량_암거수량_구조도_바닥막이구조도_구조도-금화2" xfId="10773"/>
    <cellStyle name="_도곡1교 하부공 수량_암거수량_구조도_보막이구조도" xfId="853"/>
    <cellStyle name="_도곡1교 하부공 수량_암거수량_구조도_보막이구조도 2" xfId="7272"/>
    <cellStyle name="_도곡1교 하부공 수량_암거수량_구조도_보막이구조도_구조도-금화2" xfId="10774"/>
    <cellStyle name="_도곡1교 하부공 수량_암거수량_구조도0" xfId="854"/>
    <cellStyle name="_도곡1교 하부공 수량_암거수량_구조도0 2" xfId="7273"/>
    <cellStyle name="_도곡1교 하부공 수량_암거수량_구조도0_1" xfId="855"/>
    <cellStyle name="_도곡1교 하부공 수량_암거수량_구조도0_1 2" xfId="7274"/>
    <cellStyle name="_도곡1교 하부공 수량_암거수량_구조도0_1_구조도-금화2" xfId="10775"/>
    <cellStyle name="_도곡1교 하부공 수량_암거수량_구조도0_구조도" xfId="856"/>
    <cellStyle name="_도곡1교 하부공 수량_암거수량_구조도0_구조도 2" xfId="7275"/>
    <cellStyle name="_도곡1교 하부공 수량_암거수량_구조도0_구조도_구조도0" xfId="857"/>
    <cellStyle name="_도곡1교 하부공 수량_암거수량_구조도0_구조도_구조도0 2" xfId="7276"/>
    <cellStyle name="_도곡1교 하부공 수량_암거수량_구조도0_구조도_구조도0_구조도-금화2" xfId="10776"/>
    <cellStyle name="_도곡1교 하부공 수량_암거수량_구조도0_구조도_구조도-금화2" xfId="10777"/>
    <cellStyle name="_도곡1교 하부공 수량_암거수량_구조도0_구조도0" xfId="858"/>
    <cellStyle name="_도곡1교 하부공 수량_암거수량_구조도0_구조도0 2" xfId="7277"/>
    <cellStyle name="_도곡1교 하부공 수량_암거수량_구조도0_구조도0_구조도-금화2" xfId="10778"/>
    <cellStyle name="_도곡1교 하부공 수량_암거수량_구조도0_구조도-금화2" xfId="10779"/>
    <cellStyle name="_도곡1교 하부공 수량_암거수량_구조도0_바닥막이구조" xfId="859"/>
    <cellStyle name="_도곡1교 하부공 수량_암거수량_구조도0_바닥막이구조 2" xfId="7278"/>
    <cellStyle name="_도곡1교 하부공 수량_암거수량_구조도0_바닥막이구조_구조도-금화2" xfId="10780"/>
    <cellStyle name="_도곡1교 하부공 수량_암거수량_구조도0_바닥막이구조도" xfId="860"/>
    <cellStyle name="_도곡1교 하부공 수량_암거수량_구조도0_바닥막이구조도 2" xfId="7279"/>
    <cellStyle name="_도곡1교 하부공 수량_암거수량_구조도0_바닥막이구조도_구조도-금화2" xfId="10781"/>
    <cellStyle name="_도곡1교 하부공 수량_암거수량_구조도-금화2" xfId="10782"/>
    <cellStyle name="_도곡1교 하부공 수량_암거수량_내역서2" xfId="2724"/>
    <cellStyle name="_도곡1교 하부공 수량_암거수량_내역서2 2" xfId="7280"/>
    <cellStyle name="_도곡1교 하부공 수량_암거수량_바닥막이구조" xfId="861"/>
    <cellStyle name="_도곡1교 하부공 수량_암거수량_바닥막이구조 2" xfId="7281"/>
    <cellStyle name="_도곡1교 하부공 수량_암거수량_바닥막이구조_구조도-금화2" xfId="10783"/>
    <cellStyle name="_도곡1교 하부공 수량_암거수량_설계내역(원본)" xfId="862"/>
    <cellStyle name="_도곡1교 하부공 수량_암거수량_설계내역(원본) 2" xfId="7282"/>
    <cellStyle name="_도곡1교 하부공 수량_암거수량_설계내역(원본)_구조도-금화2" xfId="10784"/>
    <cellStyle name="_도곡1교 하부공 수량_암거수량_설계내역(원본)_설계내역(구미정)" xfId="863"/>
    <cellStyle name="_도곡1교 하부공 수량_암거수량_설계내역(원본)_설계내역(구미정) 2" xfId="7283"/>
    <cellStyle name="_도곡1교 하부공 수량_암거수량_설계내역(원본)_설계내역(구미정)_구조도-금화2" xfId="10785"/>
    <cellStyle name="_도곡1교 하부공 수량_암거수량_설계내역(원본)_설계내역(원본)" xfId="864"/>
    <cellStyle name="_도곡1교 하부공 수량_암거수량_설계내역(원본)_설계내역(원본) 2" xfId="7284"/>
    <cellStyle name="_도곡1교 하부공 수량_암거수량_설계내역(원본)_설계내역(원본)_구조도-금화2" xfId="10786"/>
    <cellStyle name="_도곡1교 하부공 수량_암거수량_수량산출(원경광업 토석 매각해제지 복구사업)" xfId="6099"/>
    <cellStyle name="_도곡1교 하부공 수량_암거수량_영천 바닥박이" xfId="10787"/>
    <cellStyle name="_도곡1교 하부공 수량_암거수량_폐기물처리비설계" xfId="6100"/>
    <cellStyle name="_도곡1교 하부공 수량_영천 바닥박이" xfId="10788"/>
    <cellStyle name="_도곡1교 하부공 수량_폐기물처리비설계" xfId="6101"/>
    <cellStyle name="_도곡2교 교대 수량" xfId="865"/>
    <cellStyle name="_도곡2교 교대 수량 2" xfId="7285"/>
    <cellStyle name="_도곡2교 교대 수량_1-토적집계-구룡" xfId="10789"/>
    <cellStyle name="_도곡2교 교대 수량_2. 구조도및 수량, 토적 산출서=하리율곡" xfId="2907"/>
    <cellStyle name="_도곡2교 교대 수량_2. 구조도및 수량, 토적 산출서=하리율곡 2" xfId="7286"/>
    <cellStyle name="_도곡2교 교대 수량_2. 구조도및 수량, 토적 산출서=하리율곡_구조도-금화2" xfId="10790"/>
    <cellStyle name="_도곡2교 교대 수량_5.폐기물처리비설계" xfId="6102"/>
    <cellStyle name="_도곡2교 교대 수량_개요(문경가은완장)" xfId="6103"/>
    <cellStyle name="_도곡2교 교대 수량_공작물치수조서-태란사지구" xfId="5817"/>
    <cellStyle name="_도곡2교 교대 수량_구조도" xfId="866"/>
    <cellStyle name="_도곡2교 교대 수량_구조도 2" xfId="7287"/>
    <cellStyle name="_도곡2교 교대 수량_구조도_010년 구조도" xfId="10791"/>
    <cellStyle name="_도곡2교 교대 수량_구조도_04 구조도" xfId="10792"/>
    <cellStyle name="_도곡2교 교대 수량_구조도_계간수로" xfId="867"/>
    <cellStyle name="_도곡2교 교대 수량_구조도_계간수로 2" xfId="7288"/>
    <cellStyle name="_도곡2교 교대 수량_구조도_계간수로_구조도-금화2" xfId="10793"/>
    <cellStyle name="_도곡2교 교대 수량_구조도_구조도" xfId="868"/>
    <cellStyle name="_도곡2교 교대 수량_구조도_구조도 2" xfId="7289"/>
    <cellStyle name="_도곡2교 교대 수량_구조도_구조도(마대포함)" xfId="869"/>
    <cellStyle name="_도곡2교 교대 수량_구조도_구조도(마대포함) 2" xfId="7290"/>
    <cellStyle name="_도곡2교 교대 수량_구조도_구조도(배수관터파기 및 개거)" xfId="870"/>
    <cellStyle name="_도곡2교 교대 수량_구조도_구조도(배수관터파기 및 개거) 2" xfId="7291"/>
    <cellStyle name="_도곡2교 교대 수량_구조도_구조도." xfId="871"/>
    <cellStyle name="_도곡2교 교대 수량_구조도_구조도. 2" xfId="7292"/>
    <cellStyle name="_도곡2교 교대 수량_구조도_구조도.." xfId="872"/>
    <cellStyle name="_도곡2교 교대 수량_구조도_구조도.. 2" xfId="7293"/>
    <cellStyle name="_도곡2교 교대 수량_구조도_구조도..." xfId="873"/>
    <cellStyle name="_도곡2교 교대 수량_구조도_구조도... 2" xfId="7294"/>
    <cellStyle name="_도곡2교 교대 수량_구조도_구조도._구조도-금화2" xfId="10794"/>
    <cellStyle name="_도곡2교 교대 수량_구조도_구조도_1" xfId="874"/>
    <cellStyle name="_도곡2교 교대 수량_구조도_구조도_1 2" xfId="7295"/>
    <cellStyle name="_도곡2교 교대 수량_구조도_구조도_1_구조도-금화2" xfId="10795"/>
    <cellStyle name="_도곡2교 교대 수량_구조도_구조도_a" xfId="878"/>
    <cellStyle name="_도곡2교 교대 수량_구조도_구조도_a 2" xfId="7296"/>
    <cellStyle name="_도곡2교 교대 수량_구조도_구조도_a_구조도-금화2" xfId="10796"/>
    <cellStyle name="_도곡2교 교대 수량_구조도_구조도_구조도" xfId="875"/>
    <cellStyle name="_도곡2교 교대 수량_구조도_구조도_구조도 2" xfId="7297"/>
    <cellStyle name="_도곡2교 교대 수량_구조도_구조도_구조도_구조도-금화2" xfId="10797"/>
    <cellStyle name="_도곡2교 교대 수량_구조도_구조도_구조도0" xfId="876"/>
    <cellStyle name="_도곡2교 교대 수량_구조도_구조도_구조도0 2" xfId="7298"/>
    <cellStyle name="_도곡2교 교대 수량_구조도_구조도_구조도0_구조도-금화2" xfId="10798"/>
    <cellStyle name="_도곡2교 교대 수량_구조도_구조도_구조도-금화2" xfId="10799"/>
    <cellStyle name="_도곡2교 교대 수량_구조도_구조도_변경" xfId="877"/>
    <cellStyle name="_도곡2교 교대 수량_구조도_구조도_변경 2" xfId="7299"/>
    <cellStyle name="_도곡2교 교대 수량_구조도_구조도_변경_구조도-금화2" xfId="10800"/>
    <cellStyle name="_도곡2교 교대 수량_구조도_구조도0" xfId="879"/>
    <cellStyle name="_도곡2교 교대 수량_구조도_구조도0 2" xfId="7300"/>
    <cellStyle name="_도곡2교 교대 수량_구조도_구조도0_1" xfId="880"/>
    <cellStyle name="_도곡2교 교대 수량_구조도_구조도0_1 2" xfId="7301"/>
    <cellStyle name="_도곡2교 교대 수량_구조도_구조도0_1_구조도-금화2" xfId="10801"/>
    <cellStyle name="_도곡2교 교대 수량_구조도_구조도0_구조도0" xfId="881"/>
    <cellStyle name="_도곡2교 교대 수량_구조도_구조도0_구조도0 2" xfId="7302"/>
    <cellStyle name="_도곡2교 교대 수량_구조도_구조도0_구조도0_구조도-금화2" xfId="10802"/>
    <cellStyle name="_도곡2교 교대 수량_구조도_구조도0_구조도-금화2" xfId="10803"/>
    <cellStyle name="_도곡2교 교대 수량_구조도_구조도2" xfId="882"/>
    <cellStyle name="_도곡2교 교대 수량_구조도_구조도2 2" xfId="7303"/>
    <cellStyle name="_도곡2교 교대 수량_구조도_구조도22" xfId="883"/>
    <cellStyle name="_도곡2교 교대 수량_구조도_구조도22 2" xfId="7304"/>
    <cellStyle name="_도곡2교 교대 수량_구조도_구조도22_구조도-금화2" xfId="10804"/>
    <cellStyle name="_도곡2교 교대 수량_구조도_구조도-금화2" xfId="10805"/>
    <cellStyle name="_도곡2교 교대 수량_구조도_구조도-흙막이~" xfId="884"/>
    <cellStyle name="_도곡2교 교대 수량_구조도_구조도-흙막이~ 2" xfId="7305"/>
    <cellStyle name="_도곡2교 교대 수량_구조도_구조도-흙막이~_구조도-금화2" xfId="10806"/>
    <cellStyle name="_도곡2교 교대 수량_구조도_구조물도" xfId="885"/>
    <cellStyle name="_도곡2교 교대 수량_구조도_구조물도 2" xfId="7306"/>
    <cellStyle name="_도곡2교 교대 수량_구조도_구조물도_구조도-금화2" xfId="10807"/>
    <cellStyle name="_도곡2교 교대 수량_구조도_댐구조도" xfId="886"/>
    <cellStyle name="_도곡2교 교대 수량_구조도_댐구조도 2" xfId="7307"/>
    <cellStyle name="_도곡2교 교대 수량_구조도_바닥막이구조" xfId="887"/>
    <cellStyle name="_도곡2교 교대 수량_구조도_바닥막이구조 2" xfId="7308"/>
    <cellStyle name="_도곡2교 교대 수량_구조도_바닥막이구조_구조도-금화2" xfId="10808"/>
    <cellStyle name="_도곡2교 교대 수량_구조도_바닥막이구조도" xfId="888"/>
    <cellStyle name="_도곡2교 교대 수량_구조도_바닥막이구조도 2" xfId="7309"/>
    <cellStyle name="_도곡2교 교대 수량_구조도_바닥막이구조도_구조도-금화2" xfId="10809"/>
    <cellStyle name="_도곡2교 교대 수량_구조도_보막이구조도" xfId="889"/>
    <cellStyle name="_도곡2교 교대 수량_구조도_보막이구조도 2" xfId="7310"/>
    <cellStyle name="_도곡2교 교대 수량_구조도_보막이구조도_구조도-금화2" xfId="10810"/>
    <cellStyle name="_도곡2교 교대 수량_구조도0" xfId="890"/>
    <cellStyle name="_도곡2교 교대 수량_구조도0 2" xfId="7311"/>
    <cellStyle name="_도곡2교 교대 수량_구조도0_1" xfId="891"/>
    <cellStyle name="_도곡2교 교대 수량_구조도0_1 2" xfId="7312"/>
    <cellStyle name="_도곡2교 교대 수량_구조도0_1_구조도-금화2" xfId="10811"/>
    <cellStyle name="_도곡2교 교대 수량_구조도0_구조도" xfId="892"/>
    <cellStyle name="_도곡2교 교대 수량_구조도0_구조도 2" xfId="7313"/>
    <cellStyle name="_도곡2교 교대 수량_구조도0_구조도_구조도0" xfId="893"/>
    <cellStyle name="_도곡2교 교대 수량_구조도0_구조도_구조도0 2" xfId="7314"/>
    <cellStyle name="_도곡2교 교대 수량_구조도0_구조도_구조도0_구조도-금화2" xfId="10812"/>
    <cellStyle name="_도곡2교 교대 수량_구조도0_구조도_구조도-금화2" xfId="10813"/>
    <cellStyle name="_도곡2교 교대 수량_구조도0_구조도0" xfId="894"/>
    <cellStyle name="_도곡2교 교대 수량_구조도0_구조도0 2" xfId="7315"/>
    <cellStyle name="_도곡2교 교대 수량_구조도0_구조도0_구조도-금화2" xfId="10814"/>
    <cellStyle name="_도곡2교 교대 수량_구조도0_구조도-금화2" xfId="10815"/>
    <cellStyle name="_도곡2교 교대 수량_구조도0_바닥막이구조" xfId="895"/>
    <cellStyle name="_도곡2교 교대 수량_구조도0_바닥막이구조 2" xfId="7316"/>
    <cellStyle name="_도곡2교 교대 수량_구조도0_바닥막이구조_구조도-금화2" xfId="10816"/>
    <cellStyle name="_도곡2교 교대 수량_구조도0_바닥막이구조도" xfId="896"/>
    <cellStyle name="_도곡2교 교대 수량_구조도0_바닥막이구조도 2" xfId="7317"/>
    <cellStyle name="_도곡2교 교대 수량_구조도0_바닥막이구조도_구조도-금화2" xfId="10817"/>
    <cellStyle name="_도곡2교 교대 수량_구조도-금화2" xfId="10818"/>
    <cellStyle name="_도곡2교 교대 수량_내역서2" xfId="2725"/>
    <cellStyle name="_도곡2교 교대 수량_내역서2 2" xfId="7318"/>
    <cellStyle name="_도곡2교 교대 수량_바닥막이구조" xfId="897"/>
    <cellStyle name="_도곡2교 교대 수량_바닥막이구조 2" xfId="7319"/>
    <cellStyle name="_도곡2교 교대 수량_바닥막이구조_구조도-금화2" xfId="10819"/>
    <cellStyle name="_도곡2교 교대 수량_설계내역(원본)" xfId="898"/>
    <cellStyle name="_도곡2교 교대 수량_설계내역(원본) 2" xfId="7320"/>
    <cellStyle name="_도곡2교 교대 수량_설계내역(원본)_구조도-금화2" xfId="10820"/>
    <cellStyle name="_도곡2교 교대 수량_설계내역(원본)_설계내역(구미정)" xfId="899"/>
    <cellStyle name="_도곡2교 교대 수량_설계내역(원본)_설계내역(구미정) 2" xfId="7321"/>
    <cellStyle name="_도곡2교 교대 수량_설계내역(원본)_설계내역(구미정)_구조도-금화2" xfId="10821"/>
    <cellStyle name="_도곡2교 교대 수량_설계내역(원본)_설계내역(원본)" xfId="900"/>
    <cellStyle name="_도곡2교 교대 수량_설계내역(원본)_설계내역(원본) 2" xfId="7322"/>
    <cellStyle name="_도곡2교 교대 수량_설계내역(원본)_설계내역(원본)_구조도-금화2" xfId="10822"/>
    <cellStyle name="_도곡2교 교대 수량_수량산출(원경광업 토석 매각해제지 복구사업)" xfId="6104"/>
    <cellStyle name="_도곡2교 교대 수량_신촌-유곡(암거)" xfId="901"/>
    <cellStyle name="_도곡2교 교대 수량_신촌-유곡(암거) 2" xfId="7323"/>
    <cellStyle name="_도곡2교 교대 수량_신촌-유곡(암거)_04 BOX집" xfId="902"/>
    <cellStyle name="_도곡2교 교대 수량_신촌-유곡(암거)_04 BOX집 2" xfId="7324"/>
    <cellStyle name="_도곡2교 교대 수량_신촌-유곡(암거)_04 BOX집_1-토적집계-구룡" xfId="10823"/>
    <cellStyle name="_도곡2교 교대 수량_신촌-유곡(암거)_04 BOX집_2. 구조도및 수량, 토적 산출서=하리율곡" xfId="2908"/>
    <cellStyle name="_도곡2교 교대 수량_신촌-유곡(암거)_04 BOX집_2. 구조도및 수량, 토적 산출서=하리율곡 2" xfId="7325"/>
    <cellStyle name="_도곡2교 교대 수량_신촌-유곡(암거)_04 BOX집_2. 구조도및 수량, 토적 산출서=하리율곡_구조도-금화2" xfId="10824"/>
    <cellStyle name="_도곡2교 교대 수량_신촌-유곡(암거)_04 BOX집_5.폐기물처리비설계" xfId="6105"/>
    <cellStyle name="_도곡2교 교대 수량_신촌-유곡(암거)_04 BOX집_개요(문경가은완장)" xfId="6106"/>
    <cellStyle name="_도곡2교 교대 수량_신촌-유곡(암거)_04 BOX집_공작물치수조서-태란사지구" xfId="5818"/>
    <cellStyle name="_도곡2교 교대 수량_신촌-유곡(암거)_04 BOX집_구조도" xfId="903"/>
    <cellStyle name="_도곡2교 교대 수량_신촌-유곡(암거)_04 BOX집_구조도 2" xfId="7326"/>
    <cellStyle name="_도곡2교 교대 수량_신촌-유곡(암거)_04 BOX집_구조도_010년 구조도" xfId="10825"/>
    <cellStyle name="_도곡2교 교대 수량_신촌-유곡(암거)_04 BOX집_구조도_04 구조도" xfId="10826"/>
    <cellStyle name="_도곡2교 교대 수량_신촌-유곡(암거)_04 BOX집_구조도_계간수로" xfId="904"/>
    <cellStyle name="_도곡2교 교대 수량_신촌-유곡(암거)_04 BOX집_구조도_계간수로 2" xfId="7327"/>
    <cellStyle name="_도곡2교 교대 수량_신촌-유곡(암거)_04 BOX집_구조도_계간수로_구조도-금화2" xfId="10827"/>
    <cellStyle name="_도곡2교 교대 수량_신촌-유곡(암거)_04 BOX집_구조도_구조도" xfId="905"/>
    <cellStyle name="_도곡2교 교대 수량_신촌-유곡(암거)_04 BOX집_구조도_구조도 2" xfId="7328"/>
    <cellStyle name="_도곡2교 교대 수량_신촌-유곡(암거)_04 BOX집_구조도_구조도(마대포함)" xfId="906"/>
    <cellStyle name="_도곡2교 교대 수량_신촌-유곡(암거)_04 BOX집_구조도_구조도(마대포함) 2" xfId="7329"/>
    <cellStyle name="_도곡2교 교대 수량_신촌-유곡(암거)_04 BOX집_구조도_구조도(배수관터파기 및 개거)" xfId="907"/>
    <cellStyle name="_도곡2교 교대 수량_신촌-유곡(암거)_04 BOX집_구조도_구조도(배수관터파기 및 개거) 2" xfId="7330"/>
    <cellStyle name="_도곡2교 교대 수량_신촌-유곡(암거)_04 BOX집_구조도_구조도." xfId="908"/>
    <cellStyle name="_도곡2교 교대 수량_신촌-유곡(암거)_04 BOX집_구조도_구조도. 2" xfId="7331"/>
    <cellStyle name="_도곡2교 교대 수량_신촌-유곡(암거)_04 BOX집_구조도_구조도.." xfId="909"/>
    <cellStyle name="_도곡2교 교대 수량_신촌-유곡(암거)_04 BOX집_구조도_구조도.. 2" xfId="7332"/>
    <cellStyle name="_도곡2교 교대 수량_신촌-유곡(암거)_04 BOX집_구조도_구조도..." xfId="910"/>
    <cellStyle name="_도곡2교 교대 수량_신촌-유곡(암거)_04 BOX집_구조도_구조도... 2" xfId="7333"/>
    <cellStyle name="_도곡2교 교대 수량_신촌-유곡(암거)_04 BOX집_구조도_구조도._구조도-금화2" xfId="10828"/>
    <cellStyle name="_도곡2교 교대 수량_신촌-유곡(암거)_04 BOX집_구조도_구조도_1" xfId="911"/>
    <cellStyle name="_도곡2교 교대 수량_신촌-유곡(암거)_04 BOX집_구조도_구조도_1 2" xfId="7334"/>
    <cellStyle name="_도곡2교 교대 수량_신촌-유곡(암거)_04 BOX집_구조도_구조도_1_구조도-금화2" xfId="10829"/>
    <cellStyle name="_도곡2교 교대 수량_신촌-유곡(암거)_04 BOX집_구조도_구조도_a" xfId="915"/>
    <cellStyle name="_도곡2교 교대 수량_신촌-유곡(암거)_04 BOX집_구조도_구조도_a 2" xfId="7335"/>
    <cellStyle name="_도곡2교 교대 수량_신촌-유곡(암거)_04 BOX집_구조도_구조도_a_구조도-금화2" xfId="10830"/>
    <cellStyle name="_도곡2교 교대 수량_신촌-유곡(암거)_04 BOX집_구조도_구조도_구조도" xfId="912"/>
    <cellStyle name="_도곡2교 교대 수량_신촌-유곡(암거)_04 BOX집_구조도_구조도_구조도 2" xfId="7336"/>
    <cellStyle name="_도곡2교 교대 수량_신촌-유곡(암거)_04 BOX집_구조도_구조도_구조도_구조도-금화2" xfId="10831"/>
    <cellStyle name="_도곡2교 교대 수량_신촌-유곡(암거)_04 BOX집_구조도_구조도_구조도0" xfId="913"/>
    <cellStyle name="_도곡2교 교대 수량_신촌-유곡(암거)_04 BOX집_구조도_구조도_구조도0 2" xfId="7337"/>
    <cellStyle name="_도곡2교 교대 수량_신촌-유곡(암거)_04 BOX집_구조도_구조도_구조도0_구조도-금화2" xfId="10832"/>
    <cellStyle name="_도곡2교 교대 수량_신촌-유곡(암거)_04 BOX집_구조도_구조도_구조도-금화2" xfId="10833"/>
    <cellStyle name="_도곡2교 교대 수량_신촌-유곡(암거)_04 BOX집_구조도_구조도_변경" xfId="914"/>
    <cellStyle name="_도곡2교 교대 수량_신촌-유곡(암거)_04 BOX집_구조도_구조도_변경 2" xfId="7338"/>
    <cellStyle name="_도곡2교 교대 수량_신촌-유곡(암거)_04 BOX집_구조도_구조도_변경_구조도-금화2" xfId="10834"/>
    <cellStyle name="_도곡2교 교대 수량_신촌-유곡(암거)_04 BOX집_구조도_구조도0" xfId="916"/>
    <cellStyle name="_도곡2교 교대 수량_신촌-유곡(암거)_04 BOX집_구조도_구조도0 2" xfId="7339"/>
    <cellStyle name="_도곡2교 교대 수량_신촌-유곡(암거)_04 BOX집_구조도_구조도0_1" xfId="917"/>
    <cellStyle name="_도곡2교 교대 수량_신촌-유곡(암거)_04 BOX집_구조도_구조도0_1 2" xfId="7340"/>
    <cellStyle name="_도곡2교 교대 수량_신촌-유곡(암거)_04 BOX집_구조도_구조도0_1_구조도-금화2" xfId="10835"/>
    <cellStyle name="_도곡2교 교대 수량_신촌-유곡(암거)_04 BOX집_구조도_구조도0_구조도0" xfId="918"/>
    <cellStyle name="_도곡2교 교대 수량_신촌-유곡(암거)_04 BOX집_구조도_구조도0_구조도0 2" xfId="7341"/>
    <cellStyle name="_도곡2교 교대 수량_신촌-유곡(암거)_04 BOX집_구조도_구조도0_구조도0_구조도-금화2" xfId="10836"/>
    <cellStyle name="_도곡2교 교대 수량_신촌-유곡(암거)_04 BOX집_구조도_구조도0_구조도-금화2" xfId="10837"/>
    <cellStyle name="_도곡2교 교대 수량_신촌-유곡(암거)_04 BOX집_구조도_구조도2" xfId="919"/>
    <cellStyle name="_도곡2교 교대 수량_신촌-유곡(암거)_04 BOX집_구조도_구조도2 2" xfId="7342"/>
    <cellStyle name="_도곡2교 교대 수량_신촌-유곡(암거)_04 BOX집_구조도_구조도22" xfId="920"/>
    <cellStyle name="_도곡2교 교대 수량_신촌-유곡(암거)_04 BOX집_구조도_구조도22 2" xfId="7343"/>
    <cellStyle name="_도곡2교 교대 수량_신촌-유곡(암거)_04 BOX집_구조도_구조도22_구조도-금화2" xfId="10838"/>
    <cellStyle name="_도곡2교 교대 수량_신촌-유곡(암거)_04 BOX집_구조도_구조도-금화2" xfId="10839"/>
    <cellStyle name="_도곡2교 교대 수량_신촌-유곡(암거)_04 BOX집_구조도_구조도-흙막이~" xfId="921"/>
    <cellStyle name="_도곡2교 교대 수량_신촌-유곡(암거)_04 BOX집_구조도_구조도-흙막이~ 2" xfId="7344"/>
    <cellStyle name="_도곡2교 교대 수량_신촌-유곡(암거)_04 BOX집_구조도_구조도-흙막이~_구조도-금화2" xfId="10840"/>
    <cellStyle name="_도곡2교 교대 수량_신촌-유곡(암거)_04 BOX집_구조도_구조물도" xfId="922"/>
    <cellStyle name="_도곡2교 교대 수량_신촌-유곡(암거)_04 BOX집_구조도_구조물도 2" xfId="7345"/>
    <cellStyle name="_도곡2교 교대 수량_신촌-유곡(암거)_04 BOX집_구조도_구조물도_구조도-금화2" xfId="10841"/>
    <cellStyle name="_도곡2교 교대 수량_신촌-유곡(암거)_04 BOX집_구조도_댐구조도" xfId="923"/>
    <cellStyle name="_도곡2교 교대 수량_신촌-유곡(암거)_04 BOX집_구조도_댐구조도 2" xfId="7346"/>
    <cellStyle name="_도곡2교 교대 수량_신촌-유곡(암거)_04 BOX집_구조도_바닥막이구조" xfId="924"/>
    <cellStyle name="_도곡2교 교대 수량_신촌-유곡(암거)_04 BOX집_구조도_바닥막이구조 2" xfId="7347"/>
    <cellStyle name="_도곡2교 교대 수량_신촌-유곡(암거)_04 BOX집_구조도_바닥막이구조_구조도-금화2" xfId="10842"/>
    <cellStyle name="_도곡2교 교대 수량_신촌-유곡(암거)_04 BOX집_구조도_바닥막이구조도" xfId="925"/>
    <cellStyle name="_도곡2교 교대 수량_신촌-유곡(암거)_04 BOX집_구조도_바닥막이구조도 2" xfId="7348"/>
    <cellStyle name="_도곡2교 교대 수량_신촌-유곡(암거)_04 BOX집_구조도_바닥막이구조도_구조도-금화2" xfId="10843"/>
    <cellStyle name="_도곡2교 교대 수량_신촌-유곡(암거)_04 BOX집_구조도_보막이구조도" xfId="926"/>
    <cellStyle name="_도곡2교 교대 수량_신촌-유곡(암거)_04 BOX집_구조도_보막이구조도 2" xfId="7349"/>
    <cellStyle name="_도곡2교 교대 수량_신촌-유곡(암거)_04 BOX집_구조도_보막이구조도_구조도-금화2" xfId="10844"/>
    <cellStyle name="_도곡2교 교대 수량_신촌-유곡(암거)_04 BOX집_구조도0" xfId="927"/>
    <cellStyle name="_도곡2교 교대 수량_신촌-유곡(암거)_04 BOX집_구조도0 2" xfId="7350"/>
    <cellStyle name="_도곡2교 교대 수량_신촌-유곡(암거)_04 BOX집_구조도0_1" xfId="928"/>
    <cellStyle name="_도곡2교 교대 수량_신촌-유곡(암거)_04 BOX집_구조도0_1 2" xfId="7351"/>
    <cellStyle name="_도곡2교 교대 수량_신촌-유곡(암거)_04 BOX집_구조도0_1_구조도-금화2" xfId="10845"/>
    <cellStyle name="_도곡2교 교대 수량_신촌-유곡(암거)_04 BOX집_구조도0_구조도" xfId="929"/>
    <cellStyle name="_도곡2교 교대 수량_신촌-유곡(암거)_04 BOX집_구조도0_구조도 2" xfId="7352"/>
    <cellStyle name="_도곡2교 교대 수량_신촌-유곡(암거)_04 BOX집_구조도0_구조도_구조도0" xfId="930"/>
    <cellStyle name="_도곡2교 교대 수량_신촌-유곡(암거)_04 BOX집_구조도0_구조도_구조도0 2" xfId="7353"/>
    <cellStyle name="_도곡2교 교대 수량_신촌-유곡(암거)_04 BOX집_구조도0_구조도_구조도0_구조도-금화2" xfId="10846"/>
    <cellStyle name="_도곡2교 교대 수량_신촌-유곡(암거)_04 BOX집_구조도0_구조도_구조도-금화2" xfId="10847"/>
    <cellStyle name="_도곡2교 교대 수량_신촌-유곡(암거)_04 BOX집_구조도0_구조도0" xfId="931"/>
    <cellStyle name="_도곡2교 교대 수량_신촌-유곡(암거)_04 BOX집_구조도0_구조도0 2" xfId="7354"/>
    <cellStyle name="_도곡2교 교대 수량_신촌-유곡(암거)_04 BOX집_구조도0_구조도0_구조도-금화2" xfId="10848"/>
    <cellStyle name="_도곡2교 교대 수량_신촌-유곡(암거)_04 BOX집_구조도0_구조도-금화2" xfId="10849"/>
    <cellStyle name="_도곡2교 교대 수량_신촌-유곡(암거)_04 BOX집_구조도0_바닥막이구조" xfId="932"/>
    <cellStyle name="_도곡2교 교대 수량_신촌-유곡(암거)_04 BOX집_구조도0_바닥막이구조 2" xfId="7355"/>
    <cellStyle name="_도곡2교 교대 수량_신촌-유곡(암거)_04 BOX집_구조도0_바닥막이구조_구조도-금화2" xfId="10850"/>
    <cellStyle name="_도곡2교 교대 수량_신촌-유곡(암거)_04 BOX집_구조도0_바닥막이구조도" xfId="933"/>
    <cellStyle name="_도곡2교 교대 수량_신촌-유곡(암거)_04 BOX집_구조도0_바닥막이구조도 2" xfId="7356"/>
    <cellStyle name="_도곡2교 교대 수량_신촌-유곡(암거)_04 BOX집_구조도0_바닥막이구조도_구조도-금화2" xfId="10851"/>
    <cellStyle name="_도곡2교 교대 수량_신촌-유곡(암거)_04 BOX집_구조도-금화2" xfId="10852"/>
    <cellStyle name="_도곡2교 교대 수량_신촌-유곡(암거)_04 BOX집_내역서2" xfId="2726"/>
    <cellStyle name="_도곡2교 교대 수량_신촌-유곡(암거)_04 BOX집_내역서2 2" xfId="7357"/>
    <cellStyle name="_도곡2교 교대 수량_신촌-유곡(암거)_04 BOX집_바닥막이구조" xfId="934"/>
    <cellStyle name="_도곡2교 교대 수량_신촌-유곡(암거)_04 BOX집_바닥막이구조 2" xfId="7358"/>
    <cellStyle name="_도곡2교 교대 수량_신촌-유곡(암거)_04 BOX집_바닥막이구조_구조도-금화2" xfId="10853"/>
    <cellStyle name="_도곡2교 교대 수량_신촌-유곡(암거)_04 BOX집_설계내역(원본)" xfId="935"/>
    <cellStyle name="_도곡2교 교대 수량_신촌-유곡(암거)_04 BOX집_설계내역(원본) 2" xfId="7359"/>
    <cellStyle name="_도곡2교 교대 수량_신촌-유곡(암거)_04 BOX집_설계내역(원본)_구조도-금화2" xfId="10854"/>
    <cellStyle name="_도곡2교 교대 수량_신촌-유곡(암거)_04 BOX집_설계내역(원본)_설계내역(구미정)" xfId="936"/>
    <cellStyle name="_도곡2교 교대 수량_신촌-유곡(암거)_04 BOX집_설계내역(원본)_설계내역(구미정) 2" xfId="7360"/>
    <cellStyle name="_도곡2교 교대 수량_신촌-유곡(암거)_04 BOX집_설계내역(원본)_설계내역(구미정)_구조도-금화2" xfId="10855"/>
    <cellStyle name="_도곡2교 교대 수량_신촌-유곡(암거)_04 BOX집_설계내역(원본)_설계내역(원본)" xfId="937"/>
    <cellStyle name="_도곡2교 교대 수량_신촌-유곡(암거)_04 BOX집_설계내역(원본)_설계내역(원본) 2" xfId="7361"/>
    <cellStyle name="_도곡2교 교대 수량_신촌-유곡(암거)_04 BOX집_설계내역(원본)_설계내역(원본)_구조도-금화2" xfId="10856"/>
    <cellStyle name="_도곡2교 교대 수량_신촌-유곡(암거)_04 BOX집_수량산출(원경광업 토석 매각해제지 복구사업)" xfId="6107"/>
    <cellStyle name="_도곡2교 교대 수량_신촌-유곡(암거)_04 BOX집_영천 바닥박이" xfId="10857"/>
    <cellStyle name="_도곡2교 교대 수량_신촌-유곡(암거)_04 BOX집_폐기물처리비설계" xfId="6108"/>
    <cellStyle name="_도곡2교 교대 수량_신촌-유곡(암거)_1-토적집계-구룡" xfId="10858"/>
    <cellStyle name="_도곡2교 교대 수량_신촌-유곡(암거)_2. 구조도및 수량, 토적 산출서=하리율곡" xfId="2909"/>
    <cellStyle name="_도곡2교 교대 수량_신촌-유곡(암거)_2. 구조도및 수량, 토적 산출서=하리율곡 2" xfId="7362"/>
    <cellStyle name="_도곡2교 교대 수량_신촌-유곡(암거)_2. 구조도및 수량, 토적 산출서=하리율곡_구조도-금화2" xfId="10859"/>
    <cellStyle name="_도곡2교 교대 수량_신촌-유곡(암거)_5.폐기물처리비설계" xfId="6109"/>
    <cellStyle name="_도곡2교 교대 수량_신촌-유곡(암거)_개요(문경가은완장)" xfId="6110"/>
    <cellStyle name="_도곡2교 교대 수량_신촌-유곡(암거)_공작물치수조서-태란사지구" xfId="5819"/>
    <cellStyle name="_도곡2교 교대 수량_신촌-유곡(암거)_구조도" xfId="938"/>
    <cellStyle name="_도곡2교 교대 수량_신촌-유곡(암거)_구조도 2" xfId="7363"/>
    <cellStyle name="_도곡2교 교대 수량_신촌-유곡(암거)_구조도_010년 구조도" xfId="10860"/>
    <cellStyle name="_도곡2교 교대 수량_신촌-유곡(암거)_구조도_04 구조도" xfId="10861"/>
    <cellStyle name="_도곡2교 교대 수량_신촌-유곡(암거)_구조도_계간수로" xfId="939"/>
    <cellStyle name="_도곡2교 교대 수량_신촌-유곡(암거)_구조도_계간수로 2" xfId="7364"/>
    <cellStyle name="_도곡2교 교대 수량_신촌-유곡(암거)_구조도_계간수로_구조도-금화2" xfId="10862"/>
    <cellStyle name="_도곡2교 교대 수량_신촌-유곡(암거)_구조도_구조도" xfId="940"/>
    <cellStyle name="_도곡2교 교대 수량_신촌-유곡(암거)_구조도_구조도 2" xfId="7365"/>
    <cellStyle name="_도곡2교 교대 수량_신촌-유곡(암거)_구조도_구조도(마대포함)" xfId="941"/>
    <cellStyle name="_도곡2교 교대 수량_신촌-유곡(암거)_구조도_구조도(마대포함) 2" xfId="7366"/>
    <cellStyle name="_도곡2교 교대 수량_신촌-유곡(암거)_구조도_구조도(배수관터파기 및 개거)" xfId="942"/>
    <cellStyle name="_도곡2교 교대 수량_신촌-유곡(암거)_구조도_구조도(배수관터파기 및 개거) 2" xfId="7367"/>
    <cellStyle name="_도곡2교 교대 수량_신촌-유곡(암거)_구조도_구조도." xfId="943"/>
    <cellStyle name="_도곡2교 교대 수량_신촌-유곡(암거)_구조도_구조도. 2" xfId="7368"/>
    <cellStyle name="_도곡2교 교대 수량_신촌-유곡(암거)_구조도_구조도.." xfId="944"/>
    <cellStyle name="_도곡2교 교대 수량_신촌-유곡(암거)_구조도_구조도.. 2" xfId="7369"/>
    <cellStyle name="_도곡2교 교대 수량_신촌-유곡(암거)_구조도_구조도..." xfId="945"/>
    <cellStyle name="_도곡2교 교대 수량_신촌-유곡(암거)_구조도_구조도... 2" xfId="7370"/>
    <cellStyle name="_도곡2교 교대 수량_신촌-유곡(암거)_구조도_구조도._구조도-금화2" xfId="10863"/>
    <cellStyle name="_도곡2교 교대 수량_신촌-유곡(암거)_구조도_구조도_1" xfId="946"/>
    <cellStyle name="_도곡2교 교대 수량_신촌-유곡(암거)_구조도_구조도_1 2" xfId="7371"/>
    <cellStyle name="_도곡2교 교대 수량_신촌-유곡(암거)_구조도_구조도_1_구조도-금화2" xfId="10864"/>
    <cellStyle name="_도곡2교 교대 수량_신촌-유곡(암거)_구조도_구조도_a" xfId="950"/>
    <cellStyle name="_도곡2교 교대 수량_신촌-유곡(암거)_구조도_구조도_a 2" xfId="7372"/>
    <cellStyle name="_도곡2교 교대 수량_신촌-유곡(암거)_구조도_구조도_a_구조도-금화2" xfId="10865"/>
    <cellStyle name="_도곡2교 교대 수량_신촌-유곡(암거)_구조도_구조도_구조도" xfId="947"/>
    <cellStyle name="_도곡2교 교대 수량_신촌-유곡(암거)_구조도_구조도_구조도 2" xfId="7373"/>
    <cellStyle name="_도곡2교 교대 수량_신촌-유곡(암거)_구조도_구조도_구조도_구조도-금화2" xfId="10866"/>
    <cellStyle name="_도곡2교 교대 수량_신촌-유곡(암거)_구조도_구조도_구조도0" xfId="948"/>
    <cellStyle name="_도곡2교 교대 수량_신촌-유곡(암거)_구조도_구조도_구조도0 2" xfId="7374"/>
    <cellStyle name="_도곡2교 교대 수량_신촌-유곡(암거)_구조도_구조도_구조도0_구조도-금화2" xfId="10867"/>
    <cellStyle name="_도곡2교 교대 수량_신촌-유곡(암거)_구조도_구조도_구조도-금화2" xfId="10868"/>
    <cellStyle name="_도곡2교 교대 수량_신촌-유곡(암거)_구조도_구조도_변경" xfId="949"/>
    <cellStyle name="_도곡2교 교대 수량_신촌-유곡(암거)_구조도_구조도_변경 2" xfId="7375"/>
    <cellStyle name="_도곡2교 교대 수량_신촌-유곡(암거)_구조도_구조도_변경_구조도-금화2" xfId="10869"/>
    <cellStyle name="_도곡2교 교대 수량_신촌-유곡(암거)_구조도_구조도0" xfId="951"/>
    <cellStyle name="_도곡2교 교대 수량_신촌-유곡(암거)_구조도_구조도0 2" xfId="7376"/>
    <cellStyle name="_도곡2교 교대 수량_신촌-유곡(암거)_구조도_구조도0_1" xfId="952"/>
    <cellStyle name="_도곡2교 교대 수량_신촌-유곡(암거)_구조도_구조도0_1 2" xfId="7377"/>
    <cellStyle name="_도곡2교 교대 수량_신촌-유곡(암거)_구조도_구조도0_1_구조도-금화2" xfId="10870"/>
    <cellStyle name="_도곡2교 교대 수량_신촌-유곡(암거)_구조도_구조도0_구조도0" xfId="953"/>
    <cellStyle name="_도곡2교 교대 수량_신촌-유곡(암거)_구조도_구조도0_구조도0 2" xfId="7378"/>
    <cellStyle name="_도곡2교 교대 수량_신촌-유곡(암거)_구조도_구조도0_구조도0_구조도-금화2" xfId="10871"/>
    <cellStyle name="_도곡2교 교대 수량_신촌-유곡(암거)_구조도_구조도0_구조도-금화2" xfId="10872"/>
    <cellStyle name="_도곡2교 교대 수량_신촌-유곡(암거)_구조도_구조도2" xfId="954"/>
    <cellStyle name="_도곡2교 교대 수량_신촌-유곡(암거)_구조도_구조도2 2" xfId="7379"/>
    <cellStyle name="_도곡2교 교대 수량_신촌-유곡(암거)_구조도_구조도22" xfId="955"/>
    <cellStyle name="_도곡2교 교대 수량_신촌-유곡(암거)_구조도_구조도22 2" xfId="7380"/>
    <cellStyle name="_도곡2교 교대 수량_신촌-유곡(암거)_구조도_구조도22_구조도-금화2" xfId="10873"/>
    <cellStyle name="_도곡2교 교대 수량_신촌-유곡(암거)_구조도_구조도-금화2" xfId="10874"/>
    <cellStyle name="_도곡2교 교대 수량_신촌-유곡(암거)_구조도_구조도-흙막이~" xfId="956"/>
    <cellStyle name="_도곡2교 교대 수량_신촌-유곡(암거)_구조도_구조도-흙막이~ 2" xfId="7381"/>
    <cellStyle name="_도곡2교 교대 수량_신촌-유곡(암거)_구조도_구조도-흙막이~_구조도-금화2" xfId="10875"/>
    <cellStyle name="_도곡2교 교대 수량_신촌-유곡(암거)_구조도_구조물도" xfId="957"/>
    <cellStyle name="_도곡2교 교대 수량_신촌-유곡(암거)_구조도_구조물도 2" xfId="7382"/>
    <cellStyle name="_도곡2교 교대 수량_신촌-유곡(암거)_구조도_구조물도_구조도-금화2" xfId="10876"/>
    <cellStyle name="_도곡2교 교대 수량_신촌-유곡(암거)_구조도_댐구조도" xfId="958"/>
    <cellStyle name="_도곡2교 교대 수량_신촌-유곡(암거)_구조도_댐구조도 2" xfId="7383"/>
    <cellStyle name="_도곡2교 교대 수량_신촌-유곡(암거)_구조도_바닥막이구조" xfId="959"/>
    <cellStyle name="_도곡2교 교대 수량_신촌-유곡(암거)_구조도_바닥막이구조 2" xfId="7384"/>
    <cellStyle name="_도곡2교 교대 수량_신촌-유곡(암거)_구조도_바닥막이구조_구조도-금화2" xfId="10877"/>
    <cellStyle name="_도곡2교 교대 수량_신촌-유곡(암거)_구조도_바닥막이구조도" xfId="960"/>
    <cellStyle name="_도곡2교 교대 수량_신촌-유곡(암거)_구조도_바닥막이구조도 2" xfId="7385"/>
    <cellStyle name="_도곡2교 교대 수량_신촌-유곡(암거)_구조도_바닥막이구조도_구조도-금화2" xfId="10878"/>
    <cellStyle name="_도곡2교 교대 수량_신촌-유곡(암거)_구조도_보막이구조도" xfId="961"/>
    <cellStyle name="_도곡2교 교대 수량_신촌-유곡(암거)_구조도_보막이구조도 2" xfId="7386"/>
    <cellStyle name="_도곡2교 교대 수량_신촌-유곡(암거)_구조도_보막이구조도_구조도-금화2" xfId="10879"/>
    <cellStyle name="_도곡2교 교대 수량_신촌-유곡(암거)_구조도0" xfId="962"/>
    <cellStyle name="_도곡2교 교대 수량_신촌-유곡(암거)_구조도0 2" xfId="7387"/>
    <cellStyle name="_도곡2교 교대 수량_신촌-유곡(암거)_구조도0_1" xfId="963"/>
    <cellStyle name="_도곡2교 교대 수량_신촌-유곡(암거)_구조도0_1 2" xfId="7388"/>
    <cellStyle name="_도곡2교 교대 수량_신촌-유곡(암거)_구조도0_1_구조도-금화2" xfId="10880"/>
    <cellStyle name="_도곡2교 교대 수량_신촌-유곡(암거)_구조도0_구조도" xfId="964"/>
    <cellStyle name="_도곡2교 교대 수량_신촌-유곡(암거)_구조도0_구조도 2" xfId="7389"/>
    <cellStyle name="_도곡2교 교대 수량_신촌-유곡(암거)_구조도0_구조도_구조도0" xfId="965"/>
    <cellStyle name="_도곡2교 교대 수량_신촌-유곡(암거)_구조도0_구조도_구조도0 2" xfId="7390"/>
    <cellStyle name="_도곡2교 교대 수량_신촌-유곡(암거)_구조도0_구조도_구조도0_구조도-금화2" xfId="10881"/>
    <cellStyle name="_도곡2교 교대 수량_신촌-유곡(암거)_구조도0_구조도_구조도-금화2" xfId="10882"/>
    <cellStyle name="_도곡2교 교대 수량_신촌-유곡(암거)_구조도0_구조도0" xfId="966"/>
    <cellStyle name="_도곡2교 교대 수량_신촌-유곡(암거)_구조도0_구조도0 2" xfId="7391"/>
    <cellStyle name="_도곡2교 교대 수량_신촌-유곡(암거)_구조도0_구조도0_구조도-금화2" xfId="10883"/>
    <cellStyle name="_도곡2교 교대 수량_신촌-유곡(암거)_구조도0_구조도-금화2" xfId="10884"/>
    <cellStyle name="_도곡2교 교대 수량_신촌-유곡(암거)_구조도0_바닥막이구조" xfId="967"/>
    <cellStyle name="_도곡2교 교대 수량_신촌-유곡(암거)_구조도0_바닥막이구조 2" xfId="7392"/>
    <cellStyle name="_도곡2교 교대 수량_신촌-유곡(암거)_구조도0_바닥막이구조_구조도-금화2" xfId="10885"/>
    <cellStyle name="_도곡2교 교대 수량_신촌-유곡(암거)_구조도0_바닥막이구조도" xfId="968"/>
    <cellStyle name="_도곡2교 교대 수량_신촌-유곡(암거)_구조도0_바닥막이구조도 2" xfId="7393"/>
    <cellStyle name="_도곡2교 교대 수량_신촌-유곡(암거)_구조도0_바닥막이구조도_구조도-금화2" xfId="10886"/>
    <cellStyle name="_도곡2교 교대 수량_신촌-유곡(암거)_구조도-금화2" xfId="10887"/>
    <cellStyle name="_도곡2교 교대 수량_신촌-유곡(암거)_내역서2" xfId="2727"/>
    <cellStyle name="_도곡2교 교대 수량_신촌-유곡(암거)_내역서2 2" xfId="7394"/>
    <cellStyle name="_도곡2교 교대 수량_신촌-유곡(암거)_바닥막이구조" xfId="969"/>
    <cellStyle name="_도곡2교 교대 수량_신촌-유곡(암거)_바닥막이구조 2" xfId="7395"/>
    <cellStyle name="_도곡2교 교대 수량_신촌-유곡(암거)_바닥막이구조_구조도-금화2" xfId="10888"/>
    <cellStyle name="_도곡2교 교대 수량_신촌-유곡(암거)_설계내역(원본)" xfId="970"/>
    <cellStyle name="_도곡2교 교대 수량_신촌-유곡(암거)_설계내역(원본) 2" xfId="7396"/>
    <cellStyle name="_도곡2교 교대 수량_신촌-유곡(암거)_설계내역(원본)_구조도-금화2" xfId="10889"/>
    <cellStyle name="_도곡2교 교대 수량_신촌-유곡(암거)_설계내역(원본)_설계내역(구미정)" xfId="971"/>
    <cellStyle name="_도곡2교 교대 수량_신촌-유곡(암거)_설계내역(원본)_설계내역(구미정) 2" xfId="7397"/>
    <cellStyle name="_도곡2교 교대 수량_신촌-유곡(암거)_설계내역(원본)_설계내역(구미정)_구조도-금화2" xfId="10890"/>
    <cellStyle name="_도곡2교 교대 수량_신촌-유곡(암거)_설계내역(원본)_설계내역(원본)" xfId="972"/>
    <cellStyle name="_도곡2교 교대 수량_신촌-유곡(암거)_설계내역(원본)_설계내역(원본) 2" xfId="7398"/>
    <cellStyle name="_도곡2교 교대 수량_신촌-유곡(암거)_설계내역(원본)_설계내역(원본)_구조도-금화2" xfId="10891"/>
    <cellStyle name="_도곡2교 교대 수량_신촌-유곡(암거)_수량산출(원경광업 토석 매각해제지 복구사업)" xfId="6111"/>
    <cellStyle name="_도곡2교 교대 수량_신촌-유곡(암거)_영천 바닥박이" xfId="10892"/>
    <cellStyle name="_도곡2교 교대 수량_신촌-유곡(암거)_폐기물처리비설계" xfId="6112"/>
    <cellStyle name="_도곡2교 교대 수량_암거수량" xfId="973"/>
    <cellStyle name="_도곡2교 교대 수량_암거수량 2" xfId="7399"/>
    <cellStyle name="_도곡2교 교대 수량_암거수량(2)" xfId="974"/>
    <cellStyle name="_도곡2교 교대 수량_암거수량(2) 2" xfId="7400"/>
    <cellStyle name="_도곡2교 교대 수량_암거수량(2)_04 BOX집" xfId="975"/>
    <cellStyle name="_도곡2교 교대 수량_암거수량(2)_04 BOX집 2" xfId="7401"/>
    <cellStyle name="_도곡2교 교대 수량_암거수량(2)_04 BOX집_1-토적집계-구룡" xfId="10893"/>
    <cellStyle name="_도곡2교 교대 수량_암거수량(2)_04 BOX집_2. 구조도및 수량, 토적 산출서=하리율곡" xfId="2910"/>
    <cellStyle name="_도곡2교 교대 수량_암거수량(2)_04 BOX집_2. 구조도및 수량, 토적 산출서=하리율곡 2" xfId="7402"/>
    <cellStyle name="_도곡2교 교대 수량_암거수량(2)_04 BOX집_2. 구조도및 수량, 토적 산출서=하리율곡_구조도-금화2" xfId="10894"/>
    <cellStyle name="_도곡2교 교대 수량_암거수량(2)_04 BOX집_5.폐기물처리비설계" xfId="6113"/>
    <cellStyle name="_도곡2교 교대 수량_암거수량(2)_04 BOX집_개요(문경가은완장)" xfId="6114"/>
    <cellStyle name="_도곡2교 교대 수량_암거수량(2)_04 BOX집_공작물치수조서-태란사지구" xfId="5820"/>
    <cellStyle name="_도곡2교 교대 수량_암거수량(2)_04 BOX집_구조도" xfId="976"/>
    <cellStyle name="_도곡2교 교대 수량_암거수량(2)_04 BOX집_구조도 2" xfId="7403"/>
    <cellStyle name="_도곡2교 교대 수량_암거수량(2)_04 BOX집_구조도_010년 구조도" xfId="10895"/>
    <cellStyle name="_도곡2교 교대 수량_암거수량(2)_04 BOX집_구조도_04 구조도" xfId="10896"/>
    <cellStyle name="_도곡2교 교대 수량_암거수량(2)_04 BOX집_구조도_계간수로" xfId="977"/>
    <cellStyle name="_도곡2교 교대 수량_암거수량(2)_04 BOX집_구조도_계간수로 2" xfId="7404"/>
    <cellStyle name="_도곡2교 교대 수량_암거수량(2)_04 BOX집_구조도_계간수로_구조도-금화2" xfId="10897"/>
    <cellStyle name="_도곡2교 교대 수량_암거수량(2)_04 BOX집_구조도_구조도" xfId="978"/>
    <cellStyle name="_도곡2교 교대 수량_암거수량(2)_04 BOX집_구조도_구조도 2" xfId="7405"/>
    <cellStyle name="_도곡2교 교대 수량_암거수량(2)_04 BOX집_구조도_구조도(마대포함)" xfId="979"/>
    <cellStyle name="_도곡2교 교대 수량_암거수량(2)_04 BOX집_구조도_구조도(마대포함) 2" xfId="7406"/>
    <cellStyle name="_도곡2교 교대 수량_암거수량(2)_04 BOX집_구조도_구조도(배수관터파기 및 개거)" xfId="980"/>
    <cellStyle name="_도곡2교 교대 수량_암거수량(2)_04 BOX집_구조도_구조도(배수관터파기 및 개거) 2" xfId="7407"/>
    <cellStyle name="_도곡2교 교대 수량_암거수량(2)_04 BOX집_구조도_구조도." xfId="981"/>
    <cellStyle name="_도곡2교 교대 수량_암거수량(2)_04 BOX집_구조도_구조도. 2" xfId="7408"/>
    <cellStyle name="_도곡2교 교대 수량_암거수량(2)_04 BOX집_구조도_구조도.." xfId="982"/>
    <cellStyle name="_도곡2교 교대 수량_암거수량(2)_04 BOX집_구조도_구조도.. 2" xfId="7409"/>
    <cellStyle name="_도곡2교 교대 수량_암거수량(2)_04 BOX집_구조도_구조도..." xfId="983"/>
    <cellStyle name="_도곡2교 교대 수량_암거수량(2)_04 BOX집_구조도_구조도... 2" xfId="7410"/>
    <cellStyle name="_도곡2교 교대 수량_암거수량(2)_04 BOX집_구조도_구조도._구조도-금화2" xfId="10898"/>
    <cellStyle name="_도곡2교 교대 수량_암거수량(2)_04 BOX집_구조도_구조도_1" xfId="984"/>
    <cellStyle name="_도곡2교 교대 수량_암거수량(2)_04 BOX집_구조도_구조도_1 2" xfId="7411"/>
    <cellStyle name="_도곡2교 교대 수량_암거수량(2)_04 BOX집_구조도_구조도_1_구조도-금화2" xfId="10899"/>
    <cellStyle name="_도곡2교 교대 수량_암거수량(2)_04 BOX집_구조도_구조도_a" xfId="988"/>
    <cellStyle name="_도곡2교 교대 수량_암거수량(2)_04 BOX집_구조도_구조도_a 2" xfId="7412"/>
    <cellStyle name="_도곡2교 교대 수량_암거수량(2)_04 BOX집_구조도_구조도_a_구조도-금화2" xfId="10900"/>
    <cellStyle name="_도곡2교 교대 수량_암거수량(2)_04 BOX집_구조도_구조도_구조도" xfId="985"/>
    <cellStyle name="_도곡2교 교대 수량_암거수량(2)_04 BOX집_구조도_구조도_구조도 2" xfId="7413"/>
    <cellStyle name="_도곡2교 교대 수량_암거수량(2)_04 BOX집_구조도_구조도_구조도_구조도-금화2" xfId="10901"/>
    <cellStyle name="_도곡2교 교대 수량_암거수량(2)_04 BOX집_구조도_구조도_구조도0" xfId="986"/>
    <cellStyle name="_도곡2교 교대 수량_암거수량(2)_04 BOX집_구조도_구조도_구조도0 2" xfId="7414"/>
    <cellStyle name="_도곡2교 교대 수량_암거수량(2)_04 BOX집_구조도_구조도_구조도0_구조도-금화2" xfId="10902"/>
    <cellStyle name="_도곡2교 교대 수량_암거수량(2)_04 BOX집_구조도_구조도_구조도-금화2" xfId="10903"/>
    <cellStyle name="_도곡2교 교대 수량_암거수량(2)_04 BOX집_구조도_구조도_변경" xfId="987"/>
    <cellStyle name="_도곡2교 교대 수량_암거수량(2)_04 BOX집_구조도_구조도_변경 2" xfId="7415"/>
    <cellStyle name="_도곡2교 교대 수량_암거수량(2)_04 BOX집_구조도_구조도_변경_구조도-금화2" xfId="10904"/>
    <cellStyle name="_도곡2교 교대 수량_암거수량(2)_04 BOX집_구조도_구조도0" xfId="989"/>
    <cellStyle name="_도곡2교 교대 수량_암거수량(2)_04 BOX집_구조도_구조도0 2" xfId="7416"/>
    <cellStyle name="_도곡2교 교대 수량_암거수량(2)_04 BOX집_구조도_구조도0_1" xfId="990"/>
    <cellStyle name="_도곡2교 교대 수량_암거수량(2)_04 BOX집_구조도_구조도0_1 2" xfId="7417"/>
    <cellStyle name="_도곡2교 교대 수량_암거수량(2)_04 BOX집_구조도_구조도0_1_구조도-금화2" xfId="10905"/>
    <cellStyle name="_도곡2교 교대 수량_암거수량(2)_04 BOX집_구조도_구조도0_구조도0" xfId="991"/>
    <cellStyle name="_도곡2교 교대 수량_암거수량(2)_04 BOX집_구조도_구조도0_구조도0 2" xfId="7418"/>
    <cellStyle name="_도곡2교 교대 수량_암거수량(2)_04 BOX집_구조도_구조도0_구조도0_구조도-금화2" xfId="10906"/>
    <cellStyle name="_도곡2교 교대 수량_암거수량(2)_04 BOX집_구조도_구조도0_구조도-금화2" xfId="10907"/>
    <cellStyle name="_도곡2교 교대 수량_암거수량(2)_04 BOX집_구조도_구조도2" xfId="992"/>
    <cellStyle name="_도곡2교 교대 수량_암거수량(2)_04 BOX집_구조도_구조도2 2" xfId="7419"/>
    <cellStyle name="_도곡2교 교대 수량_암거수량(2)_04 BOX집_구조도_구조도22" xfId="993"/>
    <cellStyle name="_도곡2교 교대 수량_암거수량(2)_04 BOX집_구조도_구조도22 2" xfId="7420"/>
    <cellStyle name="_도곡2교 교대 수량_암거수량(2)_04 BOX집_구조도_구조도22_구조도-금화2" xfId="10908"/>
    <cellStyle name="_도곡2교 교대 수량_암거수량(2)_04 BOX집_구조도_구조도-금화2" xfId="10909"/>
    <cellStyle name="_도곡2교 교대 수량_암거수량(2)_04 BOX집_구조도_구조도-흙막이~" xfId="994"/>
    <cellStyle name="_도곡2교 교대 수량_암거수량(2)_04 BOX집_구조도_구조도-흙막이~ 2" xfId="7421"/>
    <cellStyle name="_도곡2교 교대 수량_암거수량(2)_04 BOX집_구조도_구조도-흙막이~_구조도-금화2" xfId="10910"/>
    <cellStyle name="_도곡2교 교대 수량_암거수량(2)_04 BOX집_구조도_구조물도" xfId="995"/>
    <cellStyle name="_도곡2교 교대 수량_암거수량(2)_04 BOX집_구조도_구조물도 2" xfId="7422"/>
    <cellStyle name="_도곡2교 교대 수량_암거수량(2)_04 BOX집_구조도_구조물도_구조도-금화2" xfId="10911"/>
    <cellStyle name="_도곡2교 교대 수량_암거수량(2)_04 BOX집_구조도_댐구조도" xfId="996"/>
    <cellStyle name="_도곡2교 교대 수량_암거수량(2)_04 BOX집_구조도_댐구조도 2" xfId="7423"/>
    <cellStyle name="_도곡2교 교대 수량_암거수량(2)_04 BOX집_구조도_바닥막이구조" xfId="997"/>
    <cellStyle name="_도곡2교 교대 수량_암거수량(2)_04 BOX집_구조도_바닥막이구조 2" xfId="7424"/>
    <cellStyle name="_도곡2교 교대 수량_암거수량(2)_04 BOX집_구조도_바닥막이구조_구조도-금화2" xfId="10912"/>
    <cellStyle name="_도곡2교 교대 수량_암거수량(2)_04 BOX집_구조도_바닥막이구조도" xfId="998"/>
    <cellStyle name="_도곡2교 교대 수량_암거수량(2)_04 BOX집_구조도_바닥막이구조도 2" xfId="7425"/>
    <cellStyle name="_도곡2교 교대 수량_암거수량(2)_04 BOX집_구조도_바닥막이구조도_구조도-금화2" xfId="10913"/>
    <cellStyle name="_도곡2교 교대 수량_암거수량(2)_04 BOX집_구조도_보막이구조도" xfId="999"/>
    <cellStyle name="_도곡2교 교대 수량_암거수량(2)_04 BOX집_구조도_보막이구조도 2" xfId="7426"/>
    <cellStyle name="_도곡2교 교대 수량_암거수량(2)_04 BOX집_구조도_보막이구조도_구조도-금화2" xfId="10914"/>
    <cellStyle name="_도곡2교 교대 수량_암거수량(2)_04 BOX집_구조도0" xfId="1000"/>
    <cellStyle name="_도곡2교 교대 수량_암거수량(2)_04 BOX집_구조도0 2" xfId="7427"/>
    <cellStyle name="_도곡2교 교대 수량_암거수량(2)_04 BOX집_구조도0_1" xfId="1001"/>
    <cellStyle name="_도곡2교 교대 수량_암거수량(2)_04 BOX집_구조도0_1 2" xfId="7428"/>
    <cellStyle name="_도곡2교 교대 수량_암거수량(2)_04 BOX집_구조도0_1_구조도-금화2" xfId="10915"/>
    <cellStyle name="_도곡2교 교대 수량_암거수량(2)_04 BOX집_구조도0_구조도" xfId="1002"/>
    <cellStyle name="_도곡2교 교대 수량_암거수량(2)_04 BOX집_구조도0_구조도 2" xfId="7429"/>
    <cellStyle name="_도곡2교 교대 수량_암거수량(2)_04 BOX집_구조도0_구조도_구조도0" xfId="1003"/>
    <cellStyle name="_도곡2교 교대 수량_암거수량(2)_04 BOX집_구조도0_구조도_구조도0 2" xfId="7430"/>
    <cellStyle name="_도곡2교 교대 수량_암거수량(2)_04 BOX집_구조도0_구조도_구조도0_구조도-금화2" xfId="10916"/>
    <cellStyle name="_도곡2교 교대 수량_암거수량(2)_04 BOX집_구조도0_구조도_구조도-금화2" xfId="10917"/>
    <cellStyle name="_도곡2교 교대 수량_암거수량(2)_04 BOX집_구조도0_구조도0" xfId="1004"/>
    <cellStyle name="_도곡2교 교대 수량_암거수량(2)_04 BOX집_구조도0_구조도0 2" xfId="7431"/>
    <cellStyle name="_도곡2교 교대 수량_암거수량(2)_04 BOX집_구조도0_구조도0_구조도-금화2" xfId="10918"/>
    <cellStyle name="_도곡2교 교대 수량_암거수량(2)_04 BOX집_구조도0_구조도-금화2" xfId="10919"/>
    <cellStyle name="_도곡2교 교대 수량_암거수량(2)_04 BOX집_구조도0_바닥막이구조" xfId="1005"/>
    <cellStyle name="_도곡2교 교대 수량_암거수량(2)_04 BOX집_구조도0_바닥막이구조 2" xfId="7432"/>
    <cellStyle name="_도곡2교 교대 수량_암거수량(2)_04 BOX집_구조도0_바닥막이구조_구조도-금화2" xfId="10920"/>
    <cellStyle name="_도곡2교 교대 수량_암거수량(2)_04 BOX집_구조도0_바닥막이구조도" xfId="1006"/>
    <cellStyle name="_도곡2교 교대 수량_암거수량(2)_04 BOX집_구조도0_바닥막이구조도 2" xfId="7433"/>
    <cellStyle name="_도곡2교 교대 수량_암거수량(2)_04 BOX집_구조도0_바닥막이구조도_구조도-금화2" xfId="10921"/>
    <cellStyle name="_도곡2교 교대 수량_암거수량(2)_04 BOX집_구조도-금화2" xfId="10922"/>
    <cellStyle name="_도곡2교 교대 수량_암거수량(2)_04 BOX집_내역서2" xfId="2728"/>
    <cellStyle name="_도곡2교 교대 수량_암거수량(2)_04 BOX집_내역서2 2" xfId="7434"/>
    <cellStyle name="_도곡2교 교대 수량_암거수량(2)_04 BOX집_바닥막이구조" xfId="1007"/>
    <cellStyle name="_도곡2교 교대 수량_암거수량(2)_04 BOX집_바닥막이구조 2" xfId="7435"/>
    <cellStyle name="_도곡2교 교대 수량_암거수량(2)_04 BOX집_바닥막이구조_구조도-금화2" xfId="10923"/>
    <cellStyle name="_도곡2교 교대 수량_암거수량(2)_04 BOX집_설계내역(원본)" xfId="1008"/>
    <cellStyle name="_도곡2교 교대 수량_암거수량(2)_04 BOX집_설계내역(원본) 2" xfId="7436"/>
    <cellStyle name="_도곡2교 교대 수량_암거수량(2)_04 BOX집_설계내역(원본)_구조도-금화2" xfId="10924"/>
    <cellStyle name="_도곡2교 교대 수량_암거수량(2)_04 BOX집_설계내역(원본)_설계내역(구미정)" xfId="1009"/>
    <cellStyle name="_도곡2교 교대 수량_암거수량(2)_04 BOX집_설계내역(원본)_설계내역(구미정) 2" xfId="7437"/>
    <cellStyle name="_도곡2교 교대 수량_암거수량(2)_04 BOX집_설계내역(원본)_설계내역(구미정)_구조도-금화2" xfId="10925"/>
    <cellStyle name="_도곡2교 교대 수량_암거수량(2)_04 BOX집_설계내역(원본)_설계내역(원본)" xfId="1010"/>
    <cellStyle name="_도곡2교 교대 수량_암거수량(2)_04 BOX집_설계내역(원본)_설계내역(원본) 2" xfId="7438"/>
    <cellStyle name="_도곡2교 교대 수량_암거수량(2)_04 BOX집_설계내역(원본)_설계내역(원본)_구조도-금화2" xfId="10926"/>
    <cellStyle name="_도곡2교 교대 수량_암거수량(2)_04 BOX집_수량산출(원경광업 토석 매각해제지 복구사업)" xfId="6115"/>
    <cellStyle name="_도곡2교 교대 수량_암거수량(2)_04 BOX집_영천 바닥박이" xfId="10927"/>
    <cellStyle name="_도곡2교 교대 수량_암거수량(2)_04 BOX집_폐기물처리비설계" xfId="6116"/>
    <cellStyle name="_도곡2교 교대 수량_암거수량(2)_1-토적집계-구룡" xfId="10928"/>
    <cellStyle name="_도곡2교 교대 수량_암거수량(2)_2. 구조도및 수량, 토적 산출서=하리율곡" xfId="2911"/>
    <cellStyle name="_도곡2교 교대 수량_암거수량(2)_2. 구조도및 수량, 토적 산출서=하리율곡 2" xfId="7439"/>
    <cellStyle name="_도곡2교 교대 수량_암거수량(2)_2. 구조도및 수량, 토적 산출서=하리율곡_구조도-금화2" xfId="10929"/>
    <cellStyle name="_도곡2교 교대 수량_암거수량(2)_5.폐기물처리비설계" xfId="6117"/>
    <cellStyle name="_도곡2교 교대 수량_암거수량(2)_개요(문경가은완장)" xfId="6118"/>
    <cellStyle name="_도곡2교 교대 수량_암거수량(2)_공작물치수조서-태란사지구" xfId="5821"/>
    <cellStyle name="_도곡2교 교대 수량_암거수량(2)_구조도" xfId="1011"/>
    <cellStyle name="_도곡2교 교대 수량_암거수량(2)_구조도 2" xfId="7440"/>
    <cellStyle name="_도곡2교 교대 수량_암거수량(2)_구조도_010년 구조도" xfId="10930"/>
    <cellStyle name="_도곡2교 교대 수량_암거수량(2)_구조도_04 구조도" xfId="10931"/>
    <cellStyle name="_도곡2교 교대 수량_암거수량(2)_구조도_계간수로" xfId="1012"/>
    <cellStyle name="_도곡2교 교대 수량_암거수량(2)_구조도_계간수로 2" xfId="7441"/>
    <cellStyle name="_도곡2교 교대 수량_암거수량(2)_구조도_계간수로_구조도-금화2" xfId="10932"/>
    <cellStyle name="_도곡2교 교대 수량_암거수량(2)_구조도_구조도" xfId="1013"/>
    <cellStyle name="_도곡2교 교대 수량_암거수량(2)_구조도_구조도 2" xfId="7442"/>
    <cellStyle name="_도곡2교 교대 수량_암거수량(2)_구조도_구조도(마대포함)" xfId="1014"/>
    <cellStyle name="_도곡2교 교대 수량_암거수량(2)_구조도_구조도(마대포함) 2" xfId="7443"/>
    <cellStyle name="_도곡2교 교대 수량_암거수량(2)_구조도_구조도(배수관터파기 및 개거)" xfId="1015"/>
    <cellStyle name="_도곡2교 교대 수량_암거수량(2)_구조도_구조도(배수관터파기 및 개거) 2" xfId="7444"/>
    <cellStyle name="_도곡2교 교대 수량_암거수량(2)_구조도_구조도." xfId="1016"/>
    <cellStyle name="_도곡2교 교대 수량_암거수량(2)_구조도_구조도. 2" xfId="7445"/>
    <cellStyle name="_도곡2교 교대 수량_암거수량(2)_구조도_구조도.." xfId="1017"/>
    <cellStyle name="_도곡2교 교대 수량_암거수량(2)_구조도_구조도.. 2" xfId="7446"/>
    <cellStyle name="_도곡2교 교대 수량_암거수량(2)_구조도_구조도..." xfId="1018"/>
    <cellStyle name="_도곡2교 교대 수량_암거수량(2)_구조도_구조도... 2" xfId="7447"/>
    <cellStyle name="_도곡2교 교대 수량_암거수량(2)_구조도_구조도._구조도-금화2" xfId="10933"/>
    <cellStyle name="_도곡2교 교대 수량_암거수량(2)_구조도_구조도_1" xfId="1019"/>
    <cellStyle name="_도곡2교 교대 수량_암거수량(2)_구조도_구조도_1 2" xfId="7448"/>
    <cellStyle name="_도곡2교 교대 수량_암거수량(2)_구조도_구조도_1_구조도-금화2" xfId="10934"/>
    <cellStyle name="_도곡2교 교대 수량_암거수량(2)_구조도_구조도_a" xfId="1023"/>
    <cellStyle name="_도곡2교 교대 수량_암거수량(2)_구조도_구조도_a 2" xfId="7449"/>
    <cellStyle name="_도곡2교 교대 수량_암거수량(2)_구조도_구조도_a_구조도-금화2" xfId="10935"/>
    <cellStyle name="_도곡2교 교대 수량_암거수량(2)_구조도_구조도_구조도" xfId="1020"/>
    <cellStyle name="_도곡2교 교대 수량_암거수량(2)_구조도_구조도_구조도 2" xfId="7450"/>
    <cellStyle name="_도곡2교 교대 수량_암거수량(2)_구조도_구조도_구조도_구조도-금화2" xfId="10936"/>
    <cellStyle name="_도곡2교 교대 수량_암거수량(2)_구조도_구조도_구조도0" xfId="1021"/>
    <cellStyle name="_도곡2교 교대 수량_암거수량(2)_구조도_구조도_구조도0 2" xfId="7451"/>
    <cellStyle name="_도곡2교 교대 수량_암거수량(2)_구조도_구조도_구조도0_구조도-금화2" xfId="10937"/>
    <cellStyle name="_도곡2교 교대 수량_암거수량(2)_구조도_구조도_구조도-금화2" xfId="10938"/>
    <cellStyle name="_도곡2교 교대 수량_암거수량(2)_구조도_구조도_변경" xfId="1022"/>
    <cellStyle name="_도곡2교 교대 수량_암거수량(2)_구조도_구조도_변경 2" xfId="7452"/>
    <cellStyle name="_도곡2교 교대 수량_암거수량(2)_구조도_구조도_변경_구조도-금화2" xfId="10939"/>
    <cellStyle name="_도곡2교 교대 수량_암거수량(2)_구조도_구조도0" xfId="1024"/>
    <cellStyle name="_도곡2교 교대 수량_암거수량(2)_구조도_구조도0 2" xfId="7453"/>
    <cellStyle name="_도곡2교 교대 수량_암거수량(2)_구조도_구조도0_1" xfId="1025"/>
    <cellStyle name="_도곡2교 교대 수량_암거수량(2)_구조도_구조도0_1 2" xfId="7454"/>
    <cellStyle name="_도곡2교 교대 수량_암거수량(2)_구조도_구조도0_1_구조도-금화2" xfId="10940"/>
    <cellStyle name="_도곡2교 교대 수량_암거수량(2)_구조도_구조도0_구조도0" xfId="1026"/>
    <cellStyle name="_도곡2교 교대 수량_암거수량(2)_구조도_구조도0_구조도0 2" xfId="7455"/>
    <cellStyle name="_도곡2교 교대 수량_암거수량(2)_구조도_구조도0_구조도0_구조도-금화2" xfId="10941"/>
    <cellStyle name="_도곡2교 교대 수량_암거수량(2)_구조도_구조도0_구조도-금화2" xfId="10942"/>
    <cellStyle name="_도곡2교 교대 수량_암거수량(2)_구조도_구조도2" xfId="1027"/>
    <cellStyle name="_도곡2교 교대 수량_암거수량(2)_구조도_구조도2 2" xfId="7456"/>
    <cellStyle name="_도곡2교 교대 수량_암거수량(2)_구조도_구조도22" xfId="1028"/>
    <cellStyle name="_도곡2교 교대 수량_암거수량(2)_구조도_구조도22 2" xfId="7457"/>
    <cellStyle name="_도곡2교 교대 수량_암거수량(2)_구조도_구조도22_구조도-금화2" xfId="10943"/>
    <cellStyle name="_도곡2교 교대 수량_암거수량(2)_구조도_구조도-금화2" xfId="10944"/>
    <cellStyle name="_도곡2교 교대 수량_암거수량(2)_구조도_구조도-흙막이~" xfId="1029"/>
    <cellStyle name="_도곡2교 교대 수량_암거수량(2)_구조도_구조도-흙막이~ 2" xfId="7458"/>
    <cellStyle name="_도곡2교 교대 수량_암거수량(2)_구조도_구조도-흙막이~_구조도-금화2" xfId="10945"/>
    <cellStyle name="_도곡2교 교대 수량_암거수량(2)_구조도_구조물도" xfId="1030"/>
    <cellStyle name="_도곡2교 교대 수량_암거수량(2)_구조도_구조물도 2" xfId="7459"/>
    <cellStyle name="_도곡2교 교대 수량_암거수량(2)_구조도_구조물도_구조도-금화2" xfId="10946"/>
    <cellStyle name="_도곡2교 교대 수량_암거수량(2)_구조도_댐구조도" xfId="1031"/>
    <cellStyle name="_도곡2교 교대 수량_암거수량(2)_구조도_댐구조도 2" xfId="7460"/>
    <cellStyle name="_도곡2교 교대 수량_암거수량(2)_구조도_바닥막이구조" xfId="1032"/>
    <cellStyle name="_도곡2교 교대 수량_암거수량(2)_구조도_바닥막이구조 2" xfId="7461"/>
    <cellStyle name="_도곡2교 교대 수량_암거수량(2)_구조도_바닥막이구조_구조도-금화2" xfId="10947"/>
    <cellStyle name="_도곡2교 교대 수량_암거수량(2)_구조도_바닥막이구조도" xfId="1033"/>
    <cellStyle name="_도곡2교 교대 수량_암거수량(2)_구조도_바닥막이구조도 2" xfId="7462"/>
    <cellStyle name="_도곡2교 교대 수량_암거수량(2)_구조도_바닥막이구조도_구조도-금화2" xfId="10948"/>
    <cellStyle name="_도곡2교 교대 수량_암거수량(2)_구조도_보막이구조도" xfId="1034"/>
    <cellStyle name="_도곡2교 교대 수량_암거수량(2)_구조도_보막이구조도 2" xfId="7463"/>
    <cellStyle name="_도곡2교 교대 수량_암거수량(2)_구조도_보막이구조도_구조도-금화2" xfId="10949"/>
    <cellStyle name="_도곡2교 교대 수량_암거수량(2)_구조도0" xfId="1035"/>
    <cellStyle name="_도곡2교 교대 수량_암거수량(2)_구조도0 2" xfId="7464"/>
    <cellStyle name="_도곡2교 교대 수량_암거수량(2)_구조도0_1" xfId="1036"/>
    <cellStyle name="_도곡2교 교대 수량_암거수량(2)_구조도0_1 2" xfId="7465"/>
    <cellStyle name="_도곡2교 교대 수량_암거수량(2)_구조도0_1_구조도-금화2" xfId="10950"/>
    <cellStyle name="_도곡2교 교대 수량_암거수량(2)_구조도0_구조도" xfId="1037"/>
    <cellStyle name="_도곡2교 교대 수량_암거수량(2)_구조도0_구조도 2" xfId="7466"/>
    <cellStyle name="_도곡2교 교대 수량_암거수량(2)_구조도0_구조도_구조도0" xfId="1038"/>
    <cellStyle name="_도곡2교 교대 수량_암거수량(2)_구조도0_구조도_구조도0 2" xfId="7467"/>
    <cellStyle name="_도곡2교 교대 수량_암거수량(2)_구조도0_구조도0" xfId="1039"/>
    <cellStyle name="_도곡2교 교대 수량_암거수량(2)_구조도0_구조도0 2" xfId="7468"/>
    <cellStyle name="_도곡2교 교대 수량_암거수량(2)_구조도0_구조도-금화2" xfId="10951"/>
    <cellStyle name="_도곡2교 교대 수량_암거수량(2)_구조도0_바닥막이구조" xfId="1040"/>
    <cellStyle name="_도곡2교 교대 수량_암거수량(2)_구조도0_바닥막이구조 2" xfId="7469"/>
    <cellStyle name="_도곡2교 교대 수량_암거수량(2)_구조도0_바닥막이구조도" xfId="1041"/>
    <cellStyle name="_도곡2교 교대 수량_암거수량(2)_구조도0_바닥막이구조도 2" xfId="7470"/>
    <cellStyle name="_도곡2교 교대 수량_암거수량(2)_구조도-금화2" xfId="10952"/>
    <cellStyle name="_도곡2교 교대 수량_암거수량(2)_내역서2" xfId="2729"/>
    <cellStyle name="_도곡2교 교대 수량_암거수량(2)_내역서2 2" xfId="7471"/>
    <cellStyle name="_도곡2교 교대 수량_암거수량(2)_바닥막이구조" xfId="1042"/>
    <cellStyle name="_도곡2교 교대 수량_암거수량(2)_바닥막이구조 2" xfId="7472"/>
    <cellStyle name="_도곡2교 교대 수량_암거수량(2)_설계내역(원본)" xfId="1043"/>
    <cellStyle name="_도곡2교 교대 수량_암거수량(2)_설계내역(원본) 2" xfId="7473"/>
    <cellStyle name="_도곡2교 교대 수량_암거수량(2)_설계내역(원본)_설계내역(구미정)" xfId="1044"/>
    <cellStyle name="_도곡2교 교대 수량_암거수량(2)_설계내역(원본)_설계내역(구미정) 2" xfId="7474"/>
    <cellStyle name="_도곡2교 교대 수량_암거수량(2)_설계내역(원본)_설계내역(원본)" xfId="1045"/>
    <cellStyle name="_도곡2교 교대 수량_암거수량(2)_설계내역(원본)_설계내역(원본) 2" xfId="7475"/>
    <cellStyle name="_도곡2교 교대 수량_암거수량(2)_수량산출(원경광업 토석 매각해제지 복구사업)" xfId="6119"/>
    <cellStyle name="_도곡2교 교대 수량_암거수량(2)_영천 바닥박이" xfId="10953"/>
    <cellStyle name="_도곡2교 교대 수량_암거수량(2)_폐기물처리비설계" xfId="6120"/>
    <cellStyle name="_도곡2교 교대 수량_암거수량_04 BOX집" xfId="1046"/>
    <cellStyle name="_도곡2교 교대 수량_암거수량_04 BOX집 2" xfId="7476"/>
    <cellStyle name="_도곡2교 교대 수량_암거수량_04 BOX집_1-토적집계-구룡" xfId="10954"/>
    <cellStyle name="_도곡2교 교대 수량_암거수량_04 BOX집_2. 구조도및 수량, 토적 산출서=하리율곡" xfId="2912"/>
    <cellStyle name="_도곡2교 교대 수량_암거수량_04 BOX집_2. 구조도및 수량, 토적 산출서=하리율곡 2" xfId="7477"/>
    <cellStyle name="_도곡2교 교대 수량_암거수량_04 BOX집_5.폐기물처리비설계" xfId="6121"/>
    <cellStyle name="_도곡2교 교대 수량_암거수량_04 BOX집_개요(문경가은완장)" xfId="6122"/>
    <cellStyle name="_도곡2교 교대 수량_암거수량_04 BOX집_공작물치수조서-태란사지구" xfId="5822"/>
    <cellStyle name="_도곡2교 교대 수량_암거수량_04 BOX집_구조도" xfId="1047"/>
    <cellStyle name="_도곡2교 교대 수량_암거수량_04 BOX집_구조도 2" xfId="7478"/>
    <cellStyle name="_도곡2교 교대 수량_암거수량_04 BOX집_구조도_010년 구조도" xfId="10955"/>
    <cellStyle name="_도곡2교 교대 수량_암거수량_04 BOX집_구조도_04 구조도" xfId="10956"/>
    <cellStyle name="_도곡2교 교대 수량_암거수량_04 BOX집_구조도_계간수로" xfId="1048"/>
    <cellStyle name="_도곡2교 교대 수량_암거수량_04 BOX집_구조도_계간수로 2" xfId="7479"/>
    <cellStyle name="_도곡2교 교대 수량_암거수량_04 BOX집_구조도_구조도" xfId="1049"/>
    <cellStyle name="_도곡2교 교대 수량_암거수량_04 BOX집_구조도_구조도 2" xfId="7480"/>
    <cellStyle name="_도곡2교 교대 수량_암거수량_04 BOX집_구조도_구조도(마대포함)" xfId="1050"/>
    <cellStyle name="_도곡2교 교대 수량_암거수량_04 BOX집_구조도_구조도(마대포함) 2" xfId="7481"/>
    <cellStyle name="_도곡2교 교대 수량_암거수량_04 BOX집_구조도_구조도(배수관터파기 및 개거)" xfId="1051"/>
    <cellStyle name="_도곡2교 교대 수량_암거수량_04 BOX집_구조도_구조도(배수관터파기 및 개거) 2" xfId="7482"/>
    <cellStyle name="_도곡2교 교대 수량_암거수량_04 BOX집_구조도_구조도." xfId="1052"/>
    <cellStyle name="_도곡2교 교대 수량_암거수량_04 BOX집_구조도_구조도. 2" xfId="7483"/>
    <cellStyle name="_도곡2교 교대 수량_암거수량_04 BOX집_구조도_구조도.." xfId="1053"/>
    <cellStyle name="_도곡2교 교대 수량_암거수량_04 BOX집_구조도_구조도.. 2" xfId="7484"/>
    <cellStyle name="_도곡2교 교대 수량_암거수량_04 BOX집_구조도_구조도..." xfId="1054"/>
    <cellStyle name="_도곡2교 교대 수량_암거수량_04 BOX집_구조도_구조도... 2" xfId="7485"/>
    <cellStyle name="_도곡2교 교대 수량_암거수량_04 BOX집_구조도_구조도_1" xfId="1055"/>
    <cellStyle name="_도곡2교 교대 수량_암거수량_04 BOX집_구조도_구조도_1 2" xfId="7486"/>
    <cellStyle name="_도곡2교 교대 수량_암거수량_04 BOX집_구조도_구조도_a" xfId="1059"/>
    <cellStyle name="_도곡2교 교대 수량_암거수량_04 BOX집_구조도_구조도_a 2" xfId="7487"/>
    <cellStyle name="_도곡2교 교대 수량_암거수량_04 BOX집_구조도_구조도_구조도" xfId="1056"/>
    <cellStyle name="_도곡2교 교대 수량_암거수량_04 BOX집_구조도_구조도_구조도 2" xfId="7488"/>
    <cellStyle name="_도곡2교 교대 수량_암거수량_04 BOX집_구조도_구조도_구조도0" xfId="1057"/>
    <cellStyle name="_도곡2교 교대 수량_암거수량_04 BOX집_구조도_구조도_구조도0 2" xfId="7489"/>
    <cellStyle name="_도곡2교 교대 수량_암거수량_04 BOX집_구조도_구조도_변경" xfId="1058"/>
    <cellStyle name="_도곡2교 교대 수량_암거수량_04 BOX집_구조도_구조도_변경 2" xfId="7490"/>
    <cellStyle name="_도곡2교 교대 수량_암거수량_04 BOX집_구조도_구조도0" xfId="1060"/>
    <cellStyle name="_도곡2교 교대 수량_암거수량_04 BOX집_구조도_구조도0 2" xfId="7491"/>
    <cellStyle name="_도곡2교 교대 수량_암거수량_04 BOX집_구조도_구조도0_1" xfId="1061"/>
    <cellStyle name="_도곡2교 교대 수량_암거수량_04 BOX집_구조도_구조도0_1 2" xfId="7492"/>
    <cellStyle name="_도곡2교 교대 수량_암거수량_04 BOX집_구조도_구조도0_구조도0" xfId="1062"/>
    <cellStyle name="_도곡2교 교대 수량_암거수량_04 BOX집_구조도_구조도0_구조도0 2" xfId="7493"/>
    <cellStyle name="_도곡2교 교대 수량_암거수량_04 BOX집_구조도_구조도2" xfId="1063"/>
    <cellStyle name="_도곡2교 교대 수량_암거수량_04 BOX집_구조도_구조도2 2" xfId="7494"/>
    <cellStyle name="_도곡2교 교대 수량_암거수량_04 BOX집_구조도_구조도22" xfId="1064"/>
    <cellStyle name="_도곡2교 교대 수량_암거수량_04 BOX집_구조도_구조도22 2" xfId="7495"/>
    <cellStyle name="_도곡2교 교대 수량_암거수량_04 BOX집_구조도_구조도-흙막이~" xfId="1065"/>
    <cellStyle name="_도곡2교 교대 수량_암거수량_04 BOX집_구조도_구조도-흙막이~ 2" xfId="7496"/>
    <cellStyle name="_도곡2교 교대 수량_암거수량_04 BOX집_구조도_구조물도" xfId="1066"/>
    <cellStyle name="_도곡2교 교대 수량_암거수량_04 BOX집_구조도_구조물도 2" xfId="7497"/>
    <cellStyle name="_도곡2교 교대 수량_암거수량_04 BOX집_구조도_댐구조도" xfId="1067"/>
    <cellStyle name="_도곡2교 교대 수량_암거수량_04 BOX집_구조도_댐구조도 2" xfId="7498"/>
    <cellStyle name="_도곡2교 교대 수량_암거수량_04 BOX집_구조도_바닥막이구조" xfId="1068"/>
    <cellStyle name="_도곡2교 교대 수량_암거수량_04 BOX집_구조도_바닥막이구조 2" xfId="7499"/>
    <cellStyle name="_도곡2교 교대 수량_암거수량_04 BOX집_구조도_바닥막이구조도" xfId="1069"/>
    <cellStyle name="_도곡2교 교대 수량_암거수량_04 BOX집_구조도_바닥막이구조도 2" xfId="7500"/>
    <cellStyle name="_도곡2교 교대 수량_암거수량_04 BOX집_구조도_보막이구조도" xfId="1070"/>
    <cellStyle name="_도곡2교 교대 수량_암거수량_04 BOX집_구조도_보막이구조도 2" xfId="7501"/>
    <cellStyle name="_도곡2교 교대 수량_암거수량_04 BOX집_구조도0" xfId="1071"/>
    <cellStyle name="_도곡2교 교대 수량_암거수량_04 BOX집_구조도0 2" xfId="7502"/>
    <cellStyle name="_도곡2교 교대 수량_암거수량_04 BOX집_구조도0_1" xfId="1072"/>
    <cellStyle name="_도곡2교 교대 수량_암거수량_04 BOX집_구조도0_1 2" xfId="7503"/>
    <cellStyle name="_도곡2교 교대 수량_암거수량_04 BOX집_구조도0_구조도" xfId="1073"/>
    <cellStyle name="_도곡2교 교대 수량_암거수량_04 BOX집_구조도0_구조도 2" xfId="7504"/>
    <cellStyle name="_도곡2교 교대 수량_암거수량_04 BOX집_구조도0_구조도_구조도0" xfId="1074"/>
    <cellStyle name="_도곡2교 교대 수량_암거수량_04 BOX집_구조도0_구조도_구조도0 2" xfId="7505"/>
    <cellStyle name="_도곡2교 교대 수량_암거수량_04 BOX집_구조도0_구조도0" xfId="1075"/>
    <cellStyle name="_도곡2교 교대 수량_암거수량_04 BOX집_구조도0_구조도0 2" xfId="7506"/>
    <cellStyle name="_도곡2교 교대 수량_암거수량_04 BOX집_구조도0_바닥막이구조" xfId="1076"/>
    <cellStyle name="_도곡2교 교대 수량_암거수량_04 BOX집_구조도0_바닥막이구조 2" xfId="7507"/>
    <cellStyle name="_도곡2교 교대 수량_암거수량_04 BOX집_구조도0_바닥막이구조도" xfId="1077"/>
    <cellStyle name="_도곡2교 교대 수량_암거수량_04 BOX집_구조도0_바닥막이구조도 2" xfId="7508"/>
    <cellStyle name="_도곡2교 교대 수량_암거수량_04 BOX집_내역서2" xfId="2730"/>
    <cellStyle name="_도곡2교 교대 수량_암거수량_04 BOX집_내역서2 2" xfId="7509"/>
    <cellStyle name="_도곡2교 교대 수량_암거수량_04 BOX집_바닥막이구조" xfId="1078"/>
    <cellStyle name="_도곡2교 교대 수량_암거수량_04 BOX집_바닥막이구조 2" xfId="7510"/>
    <cellStyle name="_도곡2교 교대 수량_암거수량_04 BOX집_설계내역(원본)" xfId="1079"/>
    <cellStyle name="_도곡2교 교대 수량_암거수량_04 BOX집_설계내역(원본) 2" xfId="7511"/>
    <cellStyle name="_도곡2교 교대 수량_암거수량_04 BOX집_설계내역(원본)_설계내역(구미정)" xfId="1080"/>
    <cellStyle name="_도곡2교 교대 수량_암거수량_04 BOX집_설계내역(원본)_설계내역(구미정) 2" xfId="7512"/>
    <cellStyle name="_도곡2교 교대 수량_암거수량_04 BOX집_설계내역(원본)_설계내역(원본)" xfId="1081"/>
    <cellStyle name="_도곡2교 교대 수량_암거수량_04 BOX집_설계내역(원본)_설계내역(원본) 2" xfId="7513"/>
    <cellStyle name="_도곡2교 교대 수량_암거수량_04 BOX집_수량산출(원경광업 토석 매각해제지 복구사업)" xfId="6123"/>
    <cellStyle name="_도곡2교 교대 수량_암거수량_04 BOX집_영천 바닥박이" xfId="10957"/>
    <cellStyle name="_도곡2교 교대 수량_암거수량_04 BOX집_폐기물처리비설계" xfId="6124"/>
    <cellStyle name="_도곡2교 교대 수량_암거수량_1-토적집계-구룡" xfId="10958"/>
    <cellStyle name="_도곡2교 교대 수량_암거수량_2. 구조도및 수량, 토적 산출서=하리율곡" xfId="2913"/>
    <cellStyle name="_도곡2교 교대 수량_암거수량_2. 구조도및 수량, 토적 산출서=하리율곡 2" xfId="7514"/>
    <cellStyle name="_도곡2교 교대 수량_암거수량_5.폐기물처리비설계" xfId="6125"/>
    <cellStyle name="_도곡2교 교대 수량_암거수량_개요(문경가은완장)" xfId="6126"/>
    <cellStyle name="_도곡2교 교대 수량_암거수량_공작물치수조서-태란사지구" xfId="5823"/>
    <cellStyle name="_도곡2교 교대 수량_암거수량_구조도" xfId="1082"/>
    <cellStyle name="_도곡2교 교대 수량_암거수량_구조도 2" xfId="7515"/>
    <cellStyle name="_도곡2교 교대 수량_암거수량_구조도_010년 구조도" xfId="10959"/>
    <cellStyle name="_도곡2교 교대 수량_암거수량_구조도_04 구조도" xfId="10960"/>
    <cellStyle name="_도곡2교 교대 수량_암거수량_구조도_계간수로" xfId="1083"/>
    <cellStyle name="_도곡2교 교대 수량_암거수량_구조도_계간수로 2" xfId="7516"/>
    <cellStyle name="_도곡2교 교대 수량_암거수량_구조도_구조도" xfId="1084"/>
    <cellStyle name="_도곡2교 교대 수량_암거수량_구조도_구조도 2" xfId="7517"/>
    <cellStyle name="_도곡2교 교대 수량_암거수량_구조도_구조도(마대포함)" xfId="1085"/>
    <cellStyle name="_도곡2교 교대 수량_암거수량_구조도_구조도(마대포함) 2" xfId="7518"/>
    <cellStyle name="_도곡2교 교대 수량_암거수량_구조도_구조도(배수관터파기 및 개거)" xfId="1086"/>
    <cellStyle name="_도곡2교 교대 수량_암거수량_구조도_구조도(배수관터파기 및 개거) 2" xfId="7519"/>
    <cellStyle name="_도곡2교 교대 수량_암거수량_구조도_구조도." xfId="1087"/>
    <cellStyle name="_도곡2교 교대 수량_암거수량_구조도_구조도. 2" xfId="7520"/>
    <cellStyle name="_도곡2교 교대 수량_암거수량_구조도_구조도.." xfId="1088"/>
    <cellStyle name="_도곡2교 교대 수량_암거수량_구조도_구조도.. 2" xfId="7521"/>
    <cellStyle name="_도곡2교 교대 수량_암거수량_구조도_구조도..." xfId="1089"/>
    <cellStyle name="_도곡2교 교대 수량_암거수량_구조도_구조도... 2" xfId="7522"/>
    <cellStyle name="_도곡2교 교대 수량_암거수량_구조도_구조도_1" xfId="1090"/>
    <cellStyle name="_도곡2교 교대 수량_암거수량_구조도_구조도_1 2" xfId="7523"/>
    <cellStyle name="_도곡2교 교대 수량_암거수량_구조도_구조도_a" xfId="1094"/>
    <cellStyle name="_도곡2교 교대 수량_암거수량_구조도_구조도_a 2" xfId="7524"/>
    <cellStyle name="_도곡2교 교대 수량_암거수량_구조도_구조도_구조도" xfId="1091"/>
    <cellStyle name="_도곡2교 교대 수량_암거수량_구조도_구조도_구조도 2" xfId="7525"/>
    <cellStyle name="_도곡2교 교대 수량_암거수량_구조도_구조도_구조도0" xfId="1092"/>
    <cellStyle name="_도곡2교 교대 수량_암거수량_구조도_구조도_구조도0 2" xfId="7526"/>
    <cellStyle name="_도곡2교 교대 수량_암거수량_구조도_구조도_변경" xfId="1093"/>
    <cellStyle name="_도곡2교 교대 수량_암거수량_구조도_구조도_변경 2" xfId="7527"/>
    <cellStyle name="_도곡2교 교대 수량_암거수량_구조도_구조도0" xfId="1095"/>
    <cellStyle name="_도곡2교 교대 수량_암거수량_구조도_구조도0 2" xfId="7528"/>
    <cellStyle name="_도곡2교 교대 수량_암거수량_구조도_구조도0_1" xfId="1096"/>
    <cellStyle name="_도곡2교 교대 수량_암거수량_구조도_구조도0_1 2" xfId="7529"/>
    <cellStyle name="_도곡2교 교대 수량_암거수량_구조도_구조도0_구조도0" xfId="1097"/>
    <cellStyle name="_도곡2교 교대 수량_암거수량_구조도_구조도0_구조도0 2" xfId="7530"/>
    <cellStyle name="_도곡2교 교대 수량_암거수량_구조도_구조도2" xfId="1098"/>
    <cellStyle name="_도곡2교 교대 수량_암거수량_구조도_구조도2 2" xfId="7531"/>
    <cellStyle name="_도곡2교 교대 수량_암거수량_구조도_구조도22" xfId="1099"/>
    <cellStyle name="_도곡2교 교대 수량_암거수량_구조도_구조도22 2" xfId="7532"/>
    <cellStyle name="_도곡2교 교대 수량_암거수량_구조도_구조도-흙막이~" xfId="1100"/>
    <cellStyle name="_도곡2교 교대 수량_암거수량_구조도_구조도-흙막이~ 2" xfId="7533"/>
    <cellStyle name="_도곡2교 교대 수량_암거수량_구조도_구조물도" xfId="1101"/>
    <cellStyle name="_도곡2교 교대 수량_암거수량_구조도_구조물도 2" xfId="7534"/>
    <cellStyle name="_도곡2교 교대 수량_암거수량_구조도_댐구조도" xfId="1102"/>
    <cellStyle name="_도곡2교 교대 수량_암거수량_구조도_댐구조도 2" xfId="7535"/>
    <cellStyle name="_도곡2교 교대 수량_암거수량_구조도_바닥막이구조" xfId="1103"/>
    <cellStyle name="_도곡2교 교대 수량_암거수량_구조도_바닥막이구조 2" xfId="7536"/>
    <cellStyle name="_도곡2교 교대 수량_암거수량_구조도_바닥막이구조도" xfId="1104"/>
    <cellStyle name="_도곡2교 교대 수량_암거수량_구조도_바닥막이구조도 2" xfId="7537"/>
    <cellStyle name="_도곡2교 교대 수량_암거수량_구조도_보막이구조도" xfId="1105"/>
    <cellStyle name="_도곡2교 교대 수량_암거수량_구조도_보막이구조도 2" xfId="7538"/>
    <cellStyle name="_도곡2교 교대 수량_암거수량_구조도0" xfId="1106"/>
    <cellStyle name="_도곡2교 교대 수량_암거수량_구조도0 2" xfId="7539"/>
    <cellStyle name="_도곡2교 교대 수량_암거수량_구조도0_1" xfId="1107"/>
    <cellStyle name="_도곡2교 교대 수량_암거수량_구조도0_1 2" xfId="7540"/>
    <cellStyle name="_도곡2교 교대 수량_암거수량_구조도0_구조도" xfId="1108"/>
    <cellStyle name="_도곡2교 교대 수량_암거수량_구조도0_구조도 2" xfId="7541"/>
    <cellStyle name="_도곡2교 교대 수량_암거수량_구조도0_구조도_구조도0" xfId="1109"/>
    <cellStyle name="_도곡2교 교대 수량_암거수량_구조도0_구조도_구조도0 2" xfId="7542"/>
    <cellStyle name="_도곡2교 교대 수량_암거수량_구조도0_구조도0" xfId="1110"/>
    <cellStyle name="_도곡2교 교대 수량_암거수량_구조도0_구조도0 2" xfId="7543"/>
    <cellStyle name="_도곡2교 교대 수량_암거수량_구조도0_바닥막이구조" xfId="1111"/>
    <cellStyle name="_도곡2교 교대 수량_암거수량_구조도0_바닥막이구조 2" xfId="7544"/>
    <cellStyle name="_도곡2교 교대 수량_암거수량_구조도0_바닥막이구조도" xfId="1112"/>
    <cellStyle name="_도곡2교 교대 수량_암거수량_구조도0_바닥막이구조도 2" xfId="7545"/>
    <cellStyle name="_도곡2교 교대 수량_암거수량_구조도-금화2" xfId="10961"/>
    <cellStyle name="_도곡2교 교대 수량_암거수량_내역서2" xfId="2731"/>
    <cellStyle name="_도곡2교 교대 수량_암거수량_내역서2 2" xfId="7546"/>
    <cellStyle name="_도곡2교 교대 수량_암거수량_바닥막이구조" xfId="1113"/>
    <cellStyle name="_도곡2교 교대 수량_암거수량_바닥막이구조 2" xfId="7547"/>
    <cellStyle name="_도곡2교 교대 수량_암거수량_설계내역(원본)" xfId="1114"/>
    <cellStyle name="_도곡2교 교대 수량_암거수량_설계내역(원본) 2" xfId="7548"/>
    <cellStyle name="_도곡2교 교대 수량_암거수량_설계내역(원본)_설계내역(구미정)" xfId="1115"/>
    <cellStyle name="_도곡2교 교대 수량_암거수량_설계내역(원본)_설계내역(구미정) 2" xfId="7549"/>
    <cellStyle name="_도곡2교 교대 수량_암거수량_설계내역(원본)_설계내역(원본)" xfId="1116"/>
    <cellStyle name="_도곡2교 교대 수량_암거수량_설계내역(원본)_설계내역(원본) 2" xfId="7550"/>
    <cellStyle name="_도곡2교 교대 수량_암거수량_수량산출(원경광업 토석 매각해제지 복구사업)" xfId="6127"/>
    <cellStyle name="_도곡2교 교대 수량_암거수량_영천 바닥박이" xfId="10962"/>
    <cellStyle name="_도곡2교 교대 수량_암거수량_폐기물처리비설계" xfId="6128"/>
    <cellStyle name="_도곡2교 교대 수량_영천 바닥박이" xfId="10963"/>
    <cellStyle name="_도곡2교 교대 수량_폐기물처리비설계" xfId="6129"/>
    <cellStyle name="_도곡2교 교대(종점) 수량" xfId="1117"/>
    <cellStyle name="_도곡2교 교대(종점) 수량 2" xfId="7551"/>
    <cellStyle name="_도곡2교 교대(종점) 수량_1-토적집계-구룡" xfId="10964"/>
    <cellStyle name="_도곡2교 교대(종점) 수량_2. 구조도및 수량, 토적 산출서=하리율곡" xfId="2914"/>
    <cellStyle name="_도곡2교 교대(종점) 수량_2. 구조도및 수량, 토적 산출서=하리율곡 2" xfId="7552"/>
    <cellStyle name="_도곡2교 교대(종점) 수량_5.폐기물처리비설계" xfId="6130"/>
    <cellStyle name="_도곡2교 교대(종점) 수량_개요(문경가은완장)" xfId="6131"/>
    <cellStyle name="_도곡2교 교대(종점) 수량_공작물치수조서-태란사지구" xfId="5824"/>
    <cellStyle name="_도곡2교 교대(종점) 수량_구조도" xfId="1118"/>
    <cellStyle name="_도곡2교 교대(종점) 수량_구조도 2" xfId="7553"/>
    <cellStyle name="_도곡2교 교대(종점) 수량_구조도_010년 구조도" xfId="10965"/>
    <cellStyle name="_도곡2교 교대(종점) 수량_구조도_04 구조도" xfId="10966"/>
    <cellStyle name="_도곡2교 교대(종점) 수량_구조도_계간수로" xfId="1119"/>
    <cellStyle name="_도곡2교 교대(종점) 수량_구조도_계간수로 2" xfId="7554"/>
    <cellStyle name="_도곡2교 교대(종점) 수량_구조도_구조도" xfId="1120"/>
    <cellStyle name="_도곡2교 교대(종점) 수량_구조도_구조도 2" xfId="7555"/>
    <cellStyle name="_도곡2교 교대(종점) 수량_구조도_구조도(마대포함)" xfId="1121"/>
    <cellStyle name="_도곡2교 교대(종점) 수량_구조도_구조도(마대포함) 2" xfId="7556"/>
    <cellStyle name="_도곡2교 교대(종점) 수량_구조도_구조도(배수관터파기 및 개거)" xfId="1122"/>
    <cellStyle name="_도곡2교 교대(종점) 수량_구조도_구조도(배수관터파기 및 개거) 2" xfId="7557"/>
    <cellStyle name="_도곡2교 교대(종점) 수량_구조도_구조도." xfId="1123"/>
    <cellStyle name="_도곡2교 교대(종점) 수량_구조도_구조도. 2" xfId="7558"/>
    <cellStyle name="_도곡2교 교대(종점) 수량_구조도_구조도.." xfId="1124"/>
    <cellStyle name="_도곡2교 교대(종점) 수량_구조도_구조도.. 2" xfId="7559"/>
    <cellStyle name="_도곡2교 교대(종점) 수량_구조도_구조도..." xfId="1125"/>
    <cellStyle name="_도곡2교 교대(종점) 수량_구조도_구조도... 2" xfId="7560"/>
    <cellStyle name="_도곡2교 교대(종점) 수량_구조도_구조도_1" xfId="1126"/>
    <cellStyle name="_도곡2교 교대(종점) 수량_구조도_구조도_1 2" xfId="7561"/>
    <cellStyle name="_도곡2교 교대(종점) 수량_구조도_구조도_a" xfId="1130"/>
    <cellStyle name="_도곡2교 교대(종점) 수량_구조도_구조도_a 2" xfId="7562"/>
    <cellStyle name="_도곡2교 교대(종점) 수량_구조도_구조도_구조도" xfId="1127"/>
    <cellStyle name="_도곡2교 교대(종점) 수량_구조도_구조도_구조도 2" xfId="7563"/>
    <cellStyle name="_도곡2교 교대(종점) 수량_구조도_구조도_구조도0" xfId="1128"/>
    <cellStyle name="_도곡2교 교대(종점) 수량_구조도_구조도_구조도0 2" xfId="7564"/>
    <cellStyle name="_도곡2교 교대(종점) 수량_구조도_구조도_변경" xfId="1129"/>
    <cellStyle name="_도곡2교 교대(종점) 수량_구조도_구조도_변경 2" xfId="7565"/>
    <cellStyle name="_도곡2교 교대(종점) 수량_구조도_구조도0" xfId="1131"/>
    <cellStyle name="_도곡2교 교대(종점) 수량_구조도_구조도0 2" xfId="7566"/>
    <cellStyle name="_도곡2교 교대(종점) 수량_구조도_구조도0_1" xfId="1132"/>
    <cellStyle name="_도곡2교 교대(종점) 수량_구조도_구조도0_1 2" xfId="7567"/>
    <cellStyle name="_도곡2교 교대(종점) 수량_구조도_구조도0_구조도0" xfId="1133"/>
    <cellStyle name="_도곡2교 교대(종점) 수량_구조도_구조도0_구조도0 2" xfId="7568"/>
    <cellStyle name="_도곡2교 교대(종점) 수량_구조도_구조도2" xfId="1134"/>
    <cellStyle name="_도곡2교 교대(종점) 수량_구조도_구조도2 2" xfId="7569"/>
    <cellStyle name="_도곡2교 교대(종점) 수량_구조도_구조도22" xfId="1135"/>
    <cellStyle name="_도곡2교 교대(종점) 수량_구조도_구조도22 2" xfId="7570"/>
    <cellStyle name="_도곡2교 교대(종점) 수량_구조도_구조도-흙막이~" xfId="1136"/>
    <cellStyle name="_도곡2교 교대(종점) 수량_구조도_구조도-흙막이~ 2" xfId="7571"/>
    <cellStyle name="_도곡2교 교대(종점) 수량_구조도_구조물도" xfId="1137"/>
    <cellStyle name="_도곡2교 교대(종점) 수량_구조도_구조물도 2" xfId="7572"/>
    <cellStyle name="_도곡2교 교대(종점) 수량_구조도_댐구조도" xfId="1138"/>
    <cellStyle name="_도곡2교 교대(종점) 수량_구조도_댐구조도 2" xfId="7573"/>
    <cellStyle name="_도곡2교 교대(종점) 수량_구조도_바닥막이구조" xfId="1139"/>
    <cellStyle name="_도곡2교 교대(종점) 수량_구조도_바닥막이구조 2" xfId="7574"/>
    <cellStyle name="_도곡2교 교대(종점) 수량_구조도_바닥막이구조도" xfId="1140"/>
    <cellStyle name="_도곡2교 교대(종점) 수량_구조도_바닥막이구조도 2" xfId="7575"/>
    <cellStyle name="_도곡2교 교대(종점) 수량_구조도_보막이구조도" xfId="1141"/>
    <cellStyle name="_도곡2교 교대(종점) 수량_구조도_보막이구조도 2" xfId="7576"/>
    <cellStyle name="_도곡2교 교대(종점) 수량_구조도0" xfId="1142"/>
    <cellStyle name="_도곡2교 교대(종점) 수량_구조도0 2" xfId="7577"/>
    <cellStyle name="_도곡2교 교대(종점) 수량_구조도0_1" xfId="1143"/>
    <cellStyle name="_도곡2교 교대(종점) 수량_구조도0_1 2" xfId="7578"/>
    <cellStyle name="_도곡2교 교대(종점) 수량_구조도0_구조도" xfId="1144"/>
    <cellStyle name="_도곡2교 교대(종점) 수량_구조도0_구조도 2" xfId="7579"/>
    <cellStyle name="_도곡2교 교대(종점) 수량_구조도0_구조도_구조도0" xfId="1145"/>
    <cellStyle name="_도곡2교 교대(종점) 수량_구조도0_구조도_구조도0 2" xfId="7580"/>
    <cellStyle name="_도곡2교 교대(종점) 수량_구조도0_구조도0" xfId="1146"/>
    <cellStyle name="_도곡2교 교대(종점) 수량_구조도0_구조도0 2" xfId="7581"/>
    <cellStyle name="_도곡2교 교대(종점) 수량_구조도0_바닥막이구조" xfId="1147"/>
    <cellStyle name="_도곡2교 교대(종점) 수량_구조도0_바닥막이구조 2" xfId="7582"/>
    <cellStyle name="_도곡2교 교대(종점) 수량_구조도0_바닥막이구조도" xfId="1148"/>
    <cellStyle name="_도곡2교 교대(종점) 수량_구조도0_바닥막이구조도 2" xfId="7583"/>
    <cellStyle name="_도곡2교 교대(종점) 수량_내역서2" xfId="2732"/>
    <cellStyle name="_도곡2교 교대(종점) 수량_내역서2 2" xfId="7584"/>
    <cellStyle name="_도곡2교 교대(종점) 수량_바닥막이구조" xfId="1149"/>
    <cellStyle name="_도곡2교 교대(종점) 수량_바닥막이구조 2" xfId="7585"/>
    <cellStyle name="_도곡2교 교대(종점) 수량_설계내역(원본)" xfId="1150"/>
    <cellStyle name="_도곡2교 교대(종점) 수량_설계내역(원본) 2" xfId="7586"/>
    <cellStyle name="_도곡2교 교대(종점) 수량_설계내역(원본)_설계내역(구미정)" xfId="1151"/>
    <cellStyle name="_도곡2교 교대(종점) 수량_설계내역(원본)_설계내역(구미정) 2" xfId="7587"/>
    <cellStyle name="_도곡2교 교대(종점) 수량_설계내역(원본)_설계내역(원본)" xfId="1152"/>
    <cellStyle name="_도곡2교 교대(종점) 수량_설계내역(원본)_설계내역(원본) 2" xfId="7588"/>
    <cellStyle name="_도곡2교 교대(종점) 수량_수량산출(원경광업 토석 매각해제지 복구사업)" xfId="6132"/>
    <cellStyle name="_도곡2교 교대(종점) 수량_신촌-유곡(암거)" xfId="1153"/>
    <cellStyle name="_도곡2교 교대(종점) 수량_신촌-유곡(암거) 2" xfId="7589"/>
    <cellStyle name="_도곡2교 교대(종점) 수량_신촌-유곡(암거)_04 BOX집" xfId="1154"/>
    <cellStyle name="_도곡2교 교대(종점) 수량_신촌-유곡(암거)_04 BOX집 2" xfId="7590"/>
    <cellStyle name="_도곡2교 교대(종점) 수량_신촌-유곡(암거)_04 BOX집_1-토적집계-구룡" xfId="10967"/>
    <cellStyle name="_도곡2교 교대(종점) 수량_신촌-유곡(암거)_04 BOX집_2. 구조도및 수량, 토적 산출서=하리율곡" xfId="2915"/>
    <cellStyle name="_도곡2교 교대(종점) 수량_신촌-유곡(암거)_04 BOX집_2. 구조도및 수량, 토적 산출서=하리율곡 2" xfId="7591"/>
    <cellStyle name="_도곡2교 교대(종점) 수량_신촌-유곡(암거)_04 BOX집_5.폐기물처리비설계" xfId="6133"/>
    <cellStyle name="_도곡2교 교대(종점) 수량_신촌-유곡(암거)_04 BOX집_개요(문경가은완장)" xfId="6134"/>
    <cellStyle name="_도곡2교 교대(종점) 수량_신촌-유곡(암거)_04 BOX집_공작물치수조서-태란사지구" xfId="5825"/>
    <cellStyle name="_도곡2교 교대(종점) 수량_신촌-유곡(암거)_04 BOX집_구조도" xfId="1155"/>
    <cellStyle name="_도곡2교 교대(종점) 수량_신촌-유곡(암거)_04 BOX집_구조도 2" xfId="7592"/>
    <cellStyle name="_도곡2교 교대(종점) 수량_신촌-유곡(암거)_04 BOX집_구조도_010년 구조도" xfId="10968"/>
    <cellStyle name="_도곡2교 교대(종점) 수량_신촌-유곡(암거)_04 BOX집_구조도_04 구조도" xfId="10969"/>
    <cellStyle name="_도곡2교 교대(종점) 수량_신촌-유곡(암거)_04 BOX집_구조도_계간수로" xfId="1156"/>
    <cellStyle name="_도곡2교 교대(종점) 수량_신촌-유곡(암거)_04 BOX집_구조도_계간수로 2" xfId="7593"/>
    <cellStyle name="_도곡2교 교대(종점) 수량_신촌-유곡(암거)_04 BOX집_구조도_구조도" xfId="1157"/>
    <cellStyle name="_도곡2교 교대(종점) 수량_신촌-유곡(암거)_04 BOX집_구조도_구조도 2" xfId="7594"/>
    <cellStyle name="_도곡2교 교대(종점) 수량_신촌-유곡(암거)_04 BOX집_구조도_구조도(마대포함)" xfId="1158"/>
    <cellStyle name="_도곡2교 교대(종점) 수량_신촌-유곡(암거)_04 BOX집_구조도_구조도(마대포함) 2" xfId="7595"/>
    <cellStyle name="_도곡2교 교대(종점) 수량_신촌-유곡(암거)_04 BOX집_구조도_구조도(배수관터파기 및 개거)" xfId="1159"/>
    <cellStyle name="_도곡2교 교대(종점) 수량_신촌-유곡(암거)_04 BOX집_구조도_구조도(배수관터파기 및 개거) 2" xfId="7596"/>
    <cellStyle name="_도곡2교 교대(종점) 수량_신촌-유곡(암거)_04 BOX집_구조도_구조도." xfId="1160"/>
    <cellStyle name="_도곡2교 교대(종점) 수량_신촌-유곡(암거)_04 BOX집_구조도_구조도. 2" xfId="7597"/>
    <cellStyle name="_도곡2교 교대(종점) 수량_신촌-유곡(암거)_04 BOX집_구조도_구조도.." xfId="1161"/>
    <cellStyle name="_도곡2교 교대(종점) 수량_신촌-유곡(암거)_04 BOX집_구조도_구조도.. 2" xfId="7598"/>
    <cellStyle name="_도곡2교 교대(종점) 수량_신촌-유곡(암거)_04 BOX집_구조도_구조도..." xfId="1162"/>
    <cellStyle name="_도곡2교 교대(종점) 수량_신촌-유곡(암거)_04 BOX집_구조도_구조도... 2" xfId="7599"/>
    <cellStyle name="_도곡2교 교대(종점) 수량_신촌-유곡(암거)_04 BOX집_구조도_구조도_1" xfId="1163"/>
    <cellStyle name="_도곡2교 교대(종점) 수량_신촌-유곡(암거)_04 BOX집_구조도_구조도_1 2" xfId="7600"/>
    <cellStyle name="_도곡2교 교대(종점) 수량_신촌-유곡(암거)_04 BOX집_구조도_구조도_a" xfId="1167"/>
    <cellStyle name="_도곡2교 교대(종점) 수량_신촌-유곡(암거)_04 BOX집_구조도_구조도_a 2" xfId="7601"/>
    <cellStyle name="_도곡2교 교대(종점) 수량_신촌-유곡(암거)_04 BOX집_구조도_구조도_구조도" xfId="1164"/>
    <cellStyle name="_도곡2교 교대(종점) 수량_신촌-유곡(암거)_04 BOX집_구조도_구조도_구조도 2" xfId="7602"/>
    <cellStyle name="_도곡2교 교대(종점) 수량_신촌-유곡(암거)_04 BOX집_구조도_구조도_구조도0" xfId="1165"/>
    <cellStyle name="_도곡2교 교대(종점) 수량_신촌-유곡(암거)_04 BOX집_구조도_구조도_구조도0 2" xfId="7603"/>
    <cellStyle name="_도곡2교 교대(종점) 수량_신촌-유곡(암거)_04 BOX집_구조도_구조도_변경" xfId="1166"/>
    <cellStyle name="_도곡2교 교대(종점) 수량_신촌-유곡(암거)_04 BOX집_구조도_구조도_변경 2" xfId="7604"/>
    <cellStyle name="_도곡2교 교대(종점) 수량_신촌-유곡(암거)_04 BOX집_구조도_구조도0" xfId="1168"/>
    <cellStyle name="_도곡2교 교대(종점) 수량_신촌-유곡(암거)_04 BOX집_구조도_구조도0 2" xfId="7605"/>
    <cellStyle name="_도곡2교 교대(종점) 수량_신촌-유곡(암거)_04 BOX집_구조도_구조도0_1" xfId="1169"/>
    <cellStyle name="_도곡2교 교대(종점) 수량_신촌-유곡(암거)_04 BOX집_구조도_구조도0_1 2" xfId="7606"/>
    <cellStyle name="_도곡2교 교대(종점) 수량_신촌-유곡(암거)_04 BOX집_구조도_구조도0_구조도0" xfId="1170"/>
    <cellStyle name="_도곡2교 교대(종점) 수량_신촌-유곡(암거)_04 BOX집_구조도_구조도0_구조도0 2" xfId="7607"/>
    <cellStyle name="_도곡2교 교대(종점) 수량_신촌-유곡(암거)_04 BOX집_구조도_구조도2" xfId="1171"/>
    <cellStyle name="_도곡2교 교대(종점) 수량_신촌-유곡(암거)_04 BOX집_구조도_구조도2 2" xfId="7608"/>
    <cellStyle name="_도곡2교 교대(종점) 수량_신촌-유곡(암거)_04 BOX집_구조도_구조도22" xfId="1172"/>
    <cellStyle name="_도곡2교 교대(종점) 수량_신촌-유곡(암거)_04 BOX집_구조도_구조도22 2" xfId="7609"/>
    <cellStyle name="_도곡2교 교대(종점) 수량_신촌-유곡(암거)_04 BOX집_구조도_구조도-흙막이~" xfId="1173"/>
    <cellStyle name="_도곡2교 교대(종점) 수량_신촌-유곡(암거)_04 BOX집_구조도_구조도-흙막이~ 2" xfId="7610"/>
    <cellStyle name="_도곡2교 교대(종점) 수량_신촌-유곡(암거)_04 BOX집_구조도_구조물도" xfId="1174"/>
    <cellStyle name="_도곡2교 교대(종점) 수량_신촌-유곡(암거)_04 BOX집_구조도_구조물도 2" xfId="7611"/>
    <cellStyle name="_도곡2교 교대(종점) 수량_신촌-유곡(암거)_04 BOX집_구조도_댐구조도" xfId="1175"/>
    <cellStyle name="_도곡2교 교대(종점) 수량_신촌-유곡(암거)_04 BOX집_구조도_댐구조도 2" xfId="7612"/>
    <cellStyle name="_도곡2교 교대(종점) 수량_신촌-유곡(암거)_04 BOX집_구조도_바닥막이구조" xfId="1176"/>
    <cellStyle name="_도곡2교 교대(종점) 수량_신촌-유곡(암거)_04 BOX집_구조도_바닥막이구조 2" xfId="7613"/>
    <cellStyle name="_도곡2교 교대(종점) 수량_신촌-유곡(암거)_04 BOX집_구조도_바닥막이구조도" xfId="1177"/>
    <cellStyle name="_도곡2교 교대(종점) 수량_신촌-유곡(암거)_04 BOX집_구조도_바닥막이구조도 2" xfId="7614"/>
    <cellStyle name="_도곡2교 교대(종점) 수량_신촌-유곡(암거)_04 BOX집_구조도_보막이구조도" xfId="1178"/>
    <cellStyle name="_도곡2교 교대(종점) 수량_신촌-유곡(암거)_04 BOX집_구조도_보막이구조도 2" xfId="7615"/>
    <cellStyle name="_도곡2교 교대(종점) 수량_신촌-유곡(암거)_04 BOX집_구조도0" xfId="1179"/>
    <cellStyle name="_도곡2교 교대(종점) 수량_신촌-유곡(암거)_04 BOX집_구조도0 2" xfId="7616"/>
    <cellStyle name="_도곡2교 교대(종점) 수량_신촌-유곡(암거)_04 BOX집_구조도0_1" xfId="1180"/>
    <cellStyle name="_도곡2교 교대(종점) 수량_신촌-유곡(암거)_04 BOX집_구조도0_1 2" xfId="7617"/>
    <cellStyle name="_도곡2교 교대(종점) 수량_신촌-유곡(암거)_04 BOX집_구조도0_구조도" xfId="1181"/>
    <cellStyle name="_도곡2교 교대(종점) 수량_신촌-유곡(암거)_04 BOX집_구조도0_구조도 2" xfId="7618"/>
    <cellStyle name="_도곡2교 교대(종점) 수량_신촌-유곡(암거)_04 BOX집_구조도0_구조도_구조도0" xfId="1182"/>
    <cellStyle name="_도곡2교 교대(종점) 수량_신촌-유곡(암거)_04 BOX집_구조도0_구조도_구조도0 2" xfId="7619"/>
    <cellStyle name="_도곡2교 교대(종점) 수량_신촌-유곡(암거)_04 BOX집_구조도0_구조도0" xfId="1183"/>
    <cellStyle name="_도곡2교 교대(종점) 수량_신촌-유곡(암거)_04 BOX집_구조도0_구조도0 2" xfId="7620"/>
    <cellStyle name="_도곡2교 교대(종점) 수량_신촌-유곡(암거)_04 BOX집_구조도0_바닥막이구조" xfId="1184"/>
    <cellStyle name="_도곡2교 교대(종점) 수량_신촌-유곡(암거)_04 BOX집_구조도0_바닥막이구조 2" xfId="7621"/>
    <cellStyle name="_도곡2교 교대(종점) 수량_신촌-유곡(암거)_04 BOX집_구조도0_바닥막이구조도" xfId="1185"/>
    <cellStyle name="_도곡2교 교대(종점) 수량_신촌-유곡(암거)_04 BOX집_구조도0_바닥막이구조도 2" xfId="7622"/>
    <cellStyle name="_도곡2교 교대(종점) 수량_신촌-유곡(암거)_04 BOX집_내역서2" xfId="2733"/>
    <cellStyle name="_도곡2교 교대(종점) 수량_신촌-유곡(암거)_04 BOX집_내역서2 2" xfId="7623"/>
    <cellStyle name="_도곡2교 교대(종점) 수량_신촌-유곡(암거)_04 BOX집_바닥막이구조" xfId="1186"/>
    <cellStyle name="_도곡2교 교대(종점) 수량_신촌-유곡(암거)_04 BOX집_바닥막이구조 2" xfId="7624"/>
    <cellStyle name="_도곡2교 교대(종점) 수량_신촌-유곡(암거)_04 BOX집_설계내역(원본)" xfId="1187"/>
    <cellStyle name="_도곡2교 교대(종점) 수량_신촌-유곡(암거)_04 BOX집_설계내역(원본) 2" xfId="7625"/>
    <cellStyle name="_도곡2교 교대(종점) 수량_신촌-유곡(암거)_04 BOX집_설계내역(원본)_설계내역(구미정)" xfId="1188"/>
    <cellStyle name="_도곡2교 교대(종점) 수량_신촌-유곡(암거)_04 BOX집_설계내역(원본)_설계내역(구미정) 2" xfId="7626"/>
    <cellStyle name="_도곡2교 교대(종점) 수량_신촌-유곡(암거)_04 BOX집_설계내역(원본)_설계내역(원본)" xfId="1189"/>
    <cellStyle name="_도곡2교 교대(종점) 수량_신촌-유곡(암거)_04 BOX집_설계내역(원본)_설계내역(원본) 2" xfId="7627"/>
    <cellStyle name="_도곡2교 교대(종점) 수량_신촌-유곡(암거)_04 BOX집_수량산출(원경광업 토석 매각해제지 복구사업)" xfId="6135"/>
    <cellStyle name="_도곡2교 교대(종점) 수량_신촌-유곡(암거)_04 BOX집_영천 바닥박이" xfId="10970"/>
    <cellStyle name="_도곡2교 교대(종점) 수량_신촌-유곡(암거)_04 BOX집_폐기물처리비설계" xfId="6136"/>
    <cellStyle name="_도곡2교 교대(종점) 수량_신촌-유곡(암거)_1-토적집계-구룡" xfId="10971"/>
    <cellStyle name="_도곡2교 교대(종점) 수량_신촌-유곡(암거)_2. 구조도및 수량, 토적 산출서=하리율곡" xfId="2916"/>
    <cellStyle name="_도곡2교 교대(종점) 수량_신촌-유곡(암거)_2. 구조도및 수량, 토적 산출서=하리율곡 2" xfId="7628"/>
    <cellStyle name="_도곡2교 교대(종점) 수량_신촌-유곡(암거)_5.폐기물처리비설계" xfId="6137"/>
    <cellStyle name="_도곡2교 교대(종점) 수량_신촌-유곡(암거)_개요(문경가은완장)" xfId="6138"/>
    <cellStyle name="_도곡2교 교대(종점) 수량_신촌-유곡(암거)_공작물치수조서-태란사지구" xfId="5826"/>
    <cellStyle name="_도곡2교 교대(종점) 수량_신촌-유곡(암거)_구조도" xfId="1190"/>
    <cellStyle name="_도곡2교 교대(종점) 수량_신촌-유곡(암거)_구조도 2" xfId="7629"/>
    <cellStyle name="_도곡2교 교대(종점) 수량_신촌-유곡(암거)_구조도_010년 구조도" xfId="10972"/>
    <cellStyle name="_도곡2교 교대(종점) 수량_신촌-유곡(암거)_구조도_04 구조도" xfId="10973"/>
    <cellStyle name="_도곡2교 교대(종점) 수량_신촌-유곡(암거)_구조도_계간수로" xfId="1191"/>
    <cellStyle name="_도곡2교 교대(종점) 수량_신촌-유곡(암거)_구조도_계간수로 2" xfId="7630"/>
    <cellStyle name="_도곡2교 교대(종점) 수량_신촌-유곡(암거)_구조도_구조도" xfId="1192"/>
    <cellStyle name="_도곡2교 교대(종점) 수량_신촌-유곡(암거)_구조도_구조도 2" xfId="7631"/>
    <cellStyle name="_도곡2교 교대(종점) 수량_신촌-유곡(암거)_구조도_구조도(마대포함)" xfId="1193"/>
    <cellStyle name="_도곡2교 교대(종점) 수량_신촌-유곡(암거)_구조도_구조도(마대포함) 2" xfId="7632"/>
    <cellStyle name="_도곡2교 교대(종점) 수량_신촌-유곡(암거)_구조도_구조도(배수관터파기 및 개거)" xfId="1194"/>
    <cellStyle name="_도곡2교 교대(종점) 수량_신촌-유곡(암거)_구조도_구조도(배수관터파기 및 개거) 2" xfId="7633"/>
    <cellStyle name="_도곡2교 교대(종점) 수량_신촌-유곡(암거)_구조도_구조도." xfId="1195"/>
    <cellStyle name="_도곡2교 교대(종점) 수량_신촌-유곡(암거)_구조도_구조도. 2" xfId="7634"/>
    <cellStyle name="_도곡2교 교대(종점) 수량_신촌-유곡(암거)_구조도_구조도.." xfId="1196"/>
    <cellStyle name="_도곡2교 교대(종점) 수량_신촌-유곡(암거)_구조도_구조도.. 2" xfId="7635"/>
    <cellStyle name="_도곡2교 교대(종점) 수량_신촌-유곡(암거)_구조도_구조도..." xfId="1197"/>
    <cellStyle name="_도곡2교 교대(종점) 수량_신촌-유곡(암거)_구조도_구조도... 2" xfId="7636"/>
    <cellStyle name="_도곡2교 교대(종점) 수량_신촌-유곡(암거)_구조도_구조도_1" xfId="1198"/>
    <cellStyle name="_도곡2교 교대(종점) 수량_신촌-유곡(암거)_구조도_구조도_1 2" xfId="7637"/>
    <cellStyle name="_도곡2교 교대(종점) 수량_신촌-유곡(암거)_구조도_구조도_a" xfId="1202"/>
    <cellStyle name="_도곡2교 교대(종점) 수량_신촌-유곡(암거)_구조도_구조도_a 2" xfId="7638"/>
    <cellStyle name="_도곡2교 교대(종점) 수량_신촌-유곡(암거)_구조도_구조도_구조도" xfId="1199"/>
    <cellStyle name="_도곡2교 교대(종점) 수량_신촌-유곡(암거)_구조도_구조도_구조도 2" xfId="7639"/>
    <cellStyle name="_도곡2교 교대(종점) 수량_신촌-유곡(암거)_구조도_구조도_구조도0" xfId="1200"/>
    <cellStyle name="_도곡2교 교대(종점) 수량_신촌-유곡(암거)_구조도_구조도_구조도0 2" xfId="7640"/>
    <cellStyle name="_도곡2교 교대(종점) 수량_신촌-유곡(암거)_구조도_구조도_변경" xfId="1201"/>
    <cellStyle name="_도곡2교 교대(종점) 수량_신촌-유곡(암거)_구조도_구조도_변경 2" xfId="7641"/>
    <cellStyle name="_도곡2교 교대(종점) 수량_신촌-유곡(암거)_구조도_구조도0" xfId="1203"/>
    <cellStyle name="_도곡2교 교대(종점) 수량_신촌-유곡(암거)_구조도_구조도0 2" xfId="7642"/>
    <cellStyle name="_도곡2교 교대(종점) 수량_신촌-유곡(암거)_구조도_구조도0_1" xfId="1204"/>
    <cellStyle name="_도곡2교 교대(종점) 수량_신촌-유곡(암거)_구조도_구조도0_1 2" xfId="7643"/>
    <cellStyle name="_도곡2교 교대(종점) 수량_신촌-유곡(암거)_구조도_구조도0_구조도0" xfId="1205"/>
    <cellStyle name="_도곡2교 교대(종점) 수량_신촌-유곡(암거)_구조도_구조도0_구조도0 2" xfId="7644"/>
    <cellStyle name="_도곡2교 교대(종점) 수량_신촌-유곡(암거)_구조도_구조도2" xfId="1206"/>
    <cellStyle name="_도곡2교 교대(종점) 수량_신촌-유곡(암거)_구조도_구조도2 2" xfId="7645"/>
    <cellStyle name="_도곡2교 교대(종점) 수량_신촌-유곡(암거)_구조도_구조도22" xfId="1207"/>
    <cellStyle name="_도곡2교 교대(종점) 수량_신촌-유곡(암거)_구조도_구조도22 2" xfId="7646"/>
    <cellStyle name="_도곡2교 교대(종점) 수량_신촌-유곡(암거)_구조도_구조도-흙막이~" xfId="1208"/>
    <cellStyle name="_도곡2교 교대(종점) 수량_신촌-유곡(암거)_구조도_구조도-흙막이~ 2" xfId="7647"/>
    <cellStyle name="_도곡2교 교대(종점) 수량_신촌-유곡(암거)_구조도_구조물도" xfId="1209"/>
    <cellStyle name="_도곡2교 교대(종점) 수량_신촌-유곡(암거)_구조도_구조물도 2" xfId="7648"/>
    <cellStyle name="_도곡2교 교대(종점) 수량_신촌-유곡(암거)_구조도_댐구조도" xfId="1210"/>
    <cellStyle name="_도곡2교 교대(종점) 수량_신촌-유곡(암거)_구조도_댐구조도 2" xfId="7649"/>
    <cellStyle name="_도곡2교 교대(종점) 수량_신촌-유곡(암거)_구조도_바닥막이구조" xfId="1211"/>
    <cellStyle name="_도곡2교 교대(종점) 수량_신촌-유곡(암거)_구조도_바닥막이구조 2" xfId="7650"/>
    <cellStyle name="_도곡2교 교대(종점) 수량_신촌-유곡(암거)_구조도_바닥막이구조도" xfId="1212"/>
    <cellStyle name="_도곡2교 교대(종점) 수량_신촌-유곡(암거)_구조도_바닥막이구조도 2" xfId="7651"/>
    <cellStyle name="_도곡2교 교대(종점) 수량_신촌-유곡(암거)_구조도_보막이구조도" xfId="1213"/>
    <cellStyle name="_도곡2교 교대(종점) 수량_신촌-유곡(암거)_구조도_보막이구조도 2" xfId="7652"/>
    <cellStyle name="_도곡2교 교대(종점) 수량_신촌-유곡(암거)_구조도0" xfId="1214"/>
    <cellStyle name="_도곡2교 교대(종점) 수량_신촌-유곡(암거)_구조도0 2" xfId="7653"/>
    <cellStyle name="_도곡2교 교대(종점) 수량_신촌-유곡(암거)_구조도0_1" xfId="1215"/>
    <cellStyle name="_도곡2교 교대(종점) 수량_신촌-유곡(암거)_구조도0_1 2" xfId="7654"/>
    <cellStyle name="_도곡2교 교대(종점) 수량_신촌-유곡(암거)_구조도0_구조도" xfId="1216"/>
    <cellStyle name="_도곡2교 교대(종점) 수량_신촌-유곡(암거)_구조도0_구조도 2" xfId="7655"/>
    <cellStyle name="_도곡2교 교대(종점) 수량_신촌-유곡(암거)_구조도0_구조도_구조도0" xfId="1217"/>
    <cellStyle name="_도곡2교 교대(종점) 수량_신촌-유곡(암거)_구조도0_구조도_구조도0 2" xfId="7656"/>
    <cellStyle name="_도곡2교 교대(종점) 수량_신촌-유곡(암거)_구조도0_구조도0" xfId="1218"/>
    <cellStyle name="_도곡2교 교대(종점) 수량_신촌-유곡(암거)_구조도0_구조도0 2" xfId="7657"/>
    <cellStyle name="_도곡2교 교대(종점) 수량_신촌-유곡(암거)_구조도0_바닥막이구조" xfId="1219"/>
    <cellStyle name="_도곡2교 교대(종점) 수량_신촌-유곡(암거)_구조도0_바닥막이구조 2" xfId="7658"/>
    <cellStyle name="_도곡2교 교대(종점) 수량_신촌-유곡(암거)_구조도0_바닥막이구조도" xfId="1220"/>
    <cellStyle name="_도곡2교 교대(종점) 수량_신촌-유곡(암거)_구조도0_바닥막이구조도 2" xfId="7659"/>
    <cellStyle name="_도곡2교 교대(종점) 수량_신촌-유곡(암거)_내역서2" xfId="2734"/>
    <cellStyle name="_도곡2교 교대(종점) 수량_신촌-유곡(암거)_내역서2 2" xfId="7660"/>
    <cellStyle name="_도곡2교 교대(종점) 수량_신촌-유곡(암거)_바닥막이구조" xfId="1221"/>
    <cellStyle name="_도곡2교 교대(종점) 수량_신촌-유곡(암거)_바닥막이구조 2" xfId="7661"/>
    <cellStyle name="_도곡2교 교대(종점) 수량_신촌-유곡(암거)_설계내역(원본)" xfId="1222"/>
    <cellStyle name="_도곡2교 교대(종점) 수량_신촌-유곡(암거)_설계내역(원본) 2" xfId="7662"/>
    <cellStyle name="_도곡2교 교대(종점) 수량_신촌-유곡(암거)_설계내역(원본)_설계내역(구미정)" xfId="1223"/>
    <cellStyle name="_도곡2교 교대(종점) 수량_신촌-유곡(암거)_설계내역(원본)_설계내역(구미정) 2" xfId="7663"/>
    <cellStyle name="_도곡2교 교대(종점) 수량_신촌-유곡(암거)_설계내역(원본)_설계내역(원본)" xfId="1224"/>
    <cellStyle name="_도곡2교 교대(종점) 수량_신촌-유곡(암거)_설계내역(원본)_설계내역(원본) 2" xfId="7664"/>
    <cellStyle name="_도곡2교 교대(종점) 수량_신촌-유곡(암거)_수량산출(원경광업 토석 매각해제지 복구사업)" xfId="6139"/>
    <cellStyle name="_도곡2교 교대(종점) 수량_신촌-유곡(암거)_영천 바닥박이" xfId="10974"/>
    <cellStyle name="_도곡2교 교대(종점) 수량_신촌-유곡(암거)_폐기물처리비설계" xfId="6140"/>
    <cellStyle name="_도곡2교 교대(종점) 수량_암거수량" xfId="1225"/>
    <cellStyle name="_도곡2교 교대(종점) 수량_암거수량 2" xfId="7665"/>
    <cellStyle name="_도곡2교 교대(종점) 수량_암거수량(2)" xfId="1226"/>
    <cellStyle name="_도곡2교 교대(종점) 수량_암거수량(2) 2" xfId="7666"/>
    <cellStyle name="_도곡2교 교대(종점) 수량_암거수량(2)_04 BOX집" xfId="1227"/>
    <cellStyle name="_도곡2교 교대(종점) 수량_암거수량(2)_04 BOX집 2" xfId="7667"/>
    <cellStyle name="_도곡2교 교대(종점) 수량_암거수량(2)_04 BOX집_1-토적집계-구룡" xfId="10975"/>
    <cellStyle name="_도곡2교 교대(종점) 수량_암거수량(2)_04 BOX집_2. 구조도및 수량, 토적 산출서=하리율곡" xfId="2917"/>
    <cellStyle name="_도곡2교 교대(종점) 수량_암거수량(2)_04 BOX집_2. 구조도및 수량, 토적 산출서=하리율곡 2" xfId="7668"/>
    <cellStyle name="_도곡2교 교대(종점) 수량_암거수량(2)_04 BOX집_5.폐기물처리비설계" xfId="6141"/>
    <cellStyle name="_도곡2교 교대(종점) 수량_암거수량(2)_04 BOX집_개요(문경가은완장)" xfId="6142"/>
    <cellStyle name="_도곡2교 교대(종점) 수량_암거수량(2)_04 BOX집_공작물치수조서-태란사지구" xfId="5827"/>
    <cellStyle name="_도곡2교 교대(종점) 수량_암거수량(2)_04 BOX집_구조도" xfId="1228"/>
    <cellStyle name="_도곡2교 교대(종점) 수량_암거수량(2)_04 BOX집_구조도 2" xfId="7669"/>
    <cellStyle name="_도곡2교 교대(종점) 수량_암거수량(2)_04 BOX집_구조도_010년 구조도" xfId="10976"/>
    <cellStyle name="_도곡2교 교대(종점) 수량_암거수량(2)_04 BOX집_구조도_04 구조도" xfId="10977"/>
    <cellStyle name="_도곡2교 교대(종점) 수량_암거수량(2)_04 BOX집_구조도_계간수로" xfId="1229"/>
    <cellStyle name="_도곡2교 교대(종점) 수량_암거수량(2)_04 BOX집_구조도_계간수로 2" xfId="7670"/>
    <cellStyle name="_도곡2교 교대(종점) 수량_암거수량(2)_04 BOX집_구조도_구조도" xfId="1230"/>
    <cellStyle name="_도곡2교 교대(종점) 수량_암거수량(2)_04 BOX집_구조도_구조도 2" xfId="7671"/>
    <cellStyle name="_도곡2교 교대(종점) 수량_암거수량(2)_04 BOX집_구조도_구조도(마대포함)" xfId="1231"/>
    <cellStyle name="_도곡2교 교대(종점) 수량_암거수량(2)_04 BOX집_구조도_구조도(마대포함) 2" xfId="7672"/>
    <cellStyle name="_도곡2교 교대(종점) 수량_암거수량(2)_04 BOX집_구조도_구조도(배수관터파기 및 개거)" xfId="1232"/>
    <cellStyle name="_도곡2교 교대(종점) 수량_암거수량(2)_04 BOX집_구조도_구조도(배수관터파기 및 개거) 2" xfId="7673"/>
    <cellStyle name="_도곡2교 교대(종점) 수량_암거수량(2)_04 BOX집_구조도_구조도." xfId="1233"/>
    <cellStyle name="_도곡2교 교대(종점) 수량_암거수량(2)_04 BOX집_구조도_구조도. 2" xfId="7674"/>
    <cellStyle name="_도곡2교 교대(종점) 수량_암거수량(2)_04 BOX집_구조도_구조도.." xfId="1234"/>
    <cellStyle name="_도곡2교 교대(종점) 수량_암거수량(2)_04 BOX집_구조도_구조도.. 2" xfId="7675"/>
    <cellStyle name="_도곡2교 교대(종점) 수량_암거수량(2)_04 BOX집_구조도_구조도..." xfId="1235"/>
    <cellStyle name="_도곡2교 교대(종점) 수량_암거수량(2)_04 BOX집_구조도_구조도... 2" xfId="7676"/>
    <cellStyle name="_도곡2교 교대(종점) 수량_암거수량(2)_04 BOX집_구조도_구조도_1" xfId="1236"/>
    <cellStyle name="_도곡2교 교대(종점) 수량_암거수량(2)_04 BOX집_구조도_구조도_1 2" xfId="7677"/>
    <cellStyle name="_도곡2교 교대(종점) 수량_암거수량(2)_04 BOX집_구조도_구조도_a" xfId="1240"/>
    <cellStyle name="_도곡2교 교대(종점) 수량_암거수량(2)_04 BOX집_구조도_구조도_a 2" xfId="7678"/>
    <cellStyle name="_도곡2교 교대(종점) 수량_암거수량(2)_04 BOX집_구조도_구조도_구조도" xfId="1237"/>
    <cellStyle name="_도곡2교 교대(종점) 수량_암거수량(2)_04 BOX집_구조도_구조도_구조도 2" xfId="7679"/>
    <cellStyle name="_도곡2교 교대(종점) 수량_암거수량(2)_04 BOX집_구조도_구조도_구조도0" xfId="1238"/>
    <cellStyle name="_도곡2교 교대(종점) 수량_암거수량(2)_04 BOX집_구조도_구조도_구조도0 2" xfId="7680"/>
    <cellStyle name="_도곡2교 교대(종점) 수량_암거수량(2)_04 BOX집_구조도_구조도_변경" xfId="1239"/>
    <cellStyle name="_도곡2교 교대(종점) 수량_암거수량(2)_04 BOX집_구조도_구조도_변경 2" xfId="7681"/>
    <cellStyle name="_도곡2교 교대(종점) 수량_암거수량(2)_04 BOX집_구조도_구조도0" xfId="1241"/>
    <cellStyle name="_도곡2교 교대(종점) 수량_암거수량(2)_04 BOX집_구조도_구조도0 2" xfId="7682"/>
    <cellStyle name="_도곡2교 교대(종점) 수량_암거수량(2)_04 BOX집_구조도_구조도0_1" xfId="1242"/>
    <cellStyle name="_도곡2교 교대(종점) 수량_암거수량(2)_04 BOX집_구조도_구조도0_1 2" xfId="7683"/>
    <cellStyle name="_도곡2교 교대(종점) 수량_암거수량(2)_04 BOX집_구조도_구조도0_구조도0" xfId="1243"/>
    <cellStyle name="_도곡2교 교대(종점) 수량_암거수량(2)_04 BOX집_구조도_구조도0_구조도0 2" xfId="7684"/>
    <cellStyle name="_도곡2교 교대(종점) 수량_암거수량(2)_04 BOX집_구조도_구조도2" xfId="1244"/>
    <cellStyle name="_도곡2교 교대(종점) 수량_암거수량(2)_04 BOX집_구조도_구조도2 2" xfId="7685"/>
    <cellStyle name="_도곡2교 교대(종점) 수량_암거수량(2)_04 BOX집_구조도_구조도22" xfId="1245"/>
    <cellStyle name="_도곡2교 교대(종점) 수량_암거수량(2)_04 BOX집_구조도_구조도22 2" xfId="7686"/>
    <cellStyle name="_도곡2교 교대(종점) 수량_암거수량(2)_04 BOX집_구조도_구조도-흙막이~" xfId="1246"/>
    <cellStyle name="_도곡2교 교대(종점) 수량_암거수량(2)_04 BOX집_구조도_구조도-흙막이~ 2" xfId="7687"/>
    <cellStyle name="_도곡2교 교대(종점) 수량_암거수량(2)_04 BOX집_구조도_구조물도" xfId="1247"/>
    <cellStyle name="_도곡2교 교대(종점) 수량_암거수량(2)_04 BOX집_구조도_구조물도 2" xfId="7688"/>
    <cellStyle name="_도곡2교 교대(종점) 수량_암거수량(2)_04 BOX집_구조도_댐구조도" xfId="1248"/>
    <cellStyle name="_도곡2교 교대(종점) 수량_암거수량(2)_04 BOX집_구조도_댐구조도 2" xfId="7689"/>
    <cellStyle name="_도곡2교 교대(종점) 수량_암거수량(2)_04 BOX집_구조도_바닥막이구조" xfId="1249"/>
    <cellStyle name="_도곡2교 교대(종점) 수량_암거수량(2)_04 BOX집_구조도_바닥막이구조 2" xfId="7690"/>
    <cellStyle name="_도곡2교 교대(종점) 수량_암거수량(2)_04 BOX집_구조도_바닥막이구조도" xfId="1250"/>
    <cellStyle name="_도곡2교 교대(종점) 수량_암거수량(2)_04 BOX집_구조도_바닥막이구조도 2" xfId="7691"/>
    <cellStyle name="_도곡2교 교대(종점) 수량_암거수량(2)_04 BOX집_구조도_보막이구조도" xfId="1251"/>
    <cellStyle name="_도곡2교 교대(종점) 수량_암거수량(2)_04 BOX집_구조도_보막이구조도 2" xfId="7692"/>
    <cellStyle name="_도곡2교 교대(종점) 수량_암거수량(2)_04 BOX집_구조도0" xfId="1252"/>
    <cellStyle name="_도곡2교 교대(종점) 수량_암거수량(2)_04 BOX집_구조도0 2" xfId="7693"/>
    <cellStyle name="_도곡2교 교대(종점) 수량_암거수량(2)_04 BOX집_구조도0_1" xfId="1253"/>
    <cellStyle name="_도곡2교 교대(종점) 수량_암거수량(2)_04 BOX집_구조도0_1 2" xfId="7694"/>
    <cellStyle name="_도곡2교 교대(종점) 수량_암거수량(2)_04 BOX집_구조도0_구조도" xfId="1254"/>
    <cellStyle name="_도곡2교 교대(종점) 수량_암거수량(2)_04 BOX집_구조도0_구조도 2" xfId="7695"/>
    <cellStyle name="_도곡2교 교대(종점) 수량_암거수량(2)_04 BOX집_구조도0_구조도_구조도0" xfId="1255"/>
    <cellStyle name="_도곡2교 교대(종점) 수량_암거수량(2)_04 BOX집_구조도0_구조도_구조도0 2" xfId="7696"/>
    <cellStyle name="_도곡2교 교대(종점) 수량_암거수량(2)_04 BOX집_구조도0_구조도0" xfId="1256"/>
    <cellStyle name="_도곡2교 교대(종점) 수량_암거수량(2)_04 BOX집_구조도0_구조도0 2" xfId="7697"/>
    <cellStyle name="_도곡2교 교대(종점) 수량_암거수량(2)_04 BOX집_구조도0_바닥막이구조" xfId="1257"/>
    <cellStyle name="_도곡2교 교대(종점) 수량_암거수량(2)_04 BOX집_구조도0_바닥막이구조 2" xfId="7698"/>
    <cellStyle name="_도곡2교 교대(종점) 수량_암거수량(2)_04 BOX집_구조도0_바닥막이구조도" xfId="1258"/>
    <cellStyle name="_도곡2교 교대(종점) 수량_암거수량(2)_04 BOX집_구조도0_바닥막이구조도 2" xfId="7699"/>
    <cellStyle name="_도곡2교 교대(종점) 수량_암거수량(2)_04 BOX집_내역서2" xfId="2735"/>
    <cellStyle name="_도곡2교 교대(종점) 수량_암거수량(2)_04 BOX집_내역서2 2" xfId="7700"/>
    <cellStyle name="_도곡2교 교대(종점) 수량_암거수량(2)_04 BOX집_바닥막이구조" xfId="1259"/>
    <cellStyle name="_도곡2교 교대(종점) 수량_암거수량(2)_04 BOX집_바닥막이구조 2" xfId="7701"/>
    <cellStyle name="_도곡2교 교대(종점) 수량_암거수량(2)_04 BOX집_설계내역(원본)" xfId="1260"/>
    <cellStyle name="_도곡2교 교대(종점) 수량_암거수량(2)_04 BOX집_설계내역(원본) 2" xfId="7702"/>
    <cellStyle name="_도곡2교 교대(종점) 수량_암거수량(2)_04 BOX집_설계내역(원본)_설계내역(구미정)" xfId="1261"/>
    <cellStyle name="_도곡2교 교대(종점) 수량_암거수량(2)_04 BOX집_설계내역(원본)_설계내역(구미정) 2" xfId="7703"/>
    <cellStyle name="_도곡2교 교대(종점) 수량_암거수량(2)_04 BOX집_설계내역(원본)_설계내역(원본)" xfId="1262"/>
    <cellStyle name="_도곡2교 교대(종점) 수량_암거수량(2)_04 BOX집_설계내역(원본)_설계내역(원본) 2" xfId="7704"/>
    <cellStyle name="_도곡2교 교대(종점) 수량_암거수량(2)_04 BOX집_수량산출(원경광업 토석 매각해제지 복구사업)" xfId="6143"/>
    <cellStyle name="_도곡2교 교대(종점) 수량_암거수량(2)_04 BOX집_영천 바닥박이" xfId="10978"/>
    <cellStyle name="_도곡2교 교대(종점) 수량_암거수량(2)_04 BOX집_폐기물처리비설계" xfId="6144"/>
    <cellStyle name="_도곡2교 교대(종점) 수량_암거수량(2)_1-토적집계-구룡" xfId="10979"/>
    <cellStyle name="_도곡2교 교대(종점) 수량_암거수량(2)_2. 구조도및 수량, 토적 산출서=하리율곡" xfId="2918"/>
    <cellStyle name="_도곡2교 교대(종점) 수량_암거수량(2)_2. 구조도및 수량, 토적 산출서=하리율곡 2" xfId="7705"/>
    <cellStyle name="_도곡2교 교대(종점) 수량_암거수량(2)_5.폐기물처리비설계" xfId="6145"/>
    <cellStyle name="_도곡2교 교대(종점) 수량_암거수량(2)_개요(문경가은완장)" xfId="6146"/>
    <cellStyle name="_도곡2교 교대(종점) 수량_암거수량(2)_공작물치수조서-태란사지구" xfId="5828"/>
    <cellStyle name="_도곡2교 교대(종점) 수량_암거수량(2)_구조도" xfId="1263"/>
    <cellStyle name="_도곡2교 교대(종점) 수량_암거수량(2)_구조도 2" xfId="7706"/>
    <cellStyle name="_도곡2교 교대(종점) 수량_암거수량(2)_구조도_010년 구조도" xfId="10980"/>
    <cellStyle name="_도곡2교 교대(종점) 수량_암거수량(2)_구조도_04 구조도" xfId="10981"/>
    <cellStyle name="_도곡2교 교대(종점) 수량_암거수량(2)_구조도_계간수로" xfId="1264"/>
    <cellStyle name="_도곡2교 교대(종점) 수량_암거수량(2)_구조도_계간수로 2" xfId="7707"/>
    <cellStyle name="_도곡2교 교대(종점) 수량_암거수량(2)_구조도_구조도" xfId="1265"/>
    <cellStyle name="_도곡2교 교대(종점) 수량_암거수량(2)_구조도_구조도 2" xfId="7708"/>
    <cellStyle name="_도곡2교 교대(종점) 수량_암거수량(2)_구조도_구조도(마대포함)" xfId="1266"/>
    <cellStyle name="_도곡2교 교대(종점) 수량_암거수량(2)_구조도_구조도(마대포함) 2" xfId="7709"/>
    <cellStyle name="_도곡2교 교대(종점) 수량_암거수량(2)_구조도_구조도(배수관터파기 및 개거)" xfId="1267"/>
    <cellStyle name="_도곡2교 교대(종점) 수량_암거수량(2)_구조도_구조도(배수관터파기 및 개거) 2" xfId="7710"/>
    <cellStyle name="_도곡2교 교대(종점) 수량_암거수량(2)_구조도_구조도." xfId="1268"/>
    <cellStyle name="_도곡2교 교대(종점) 수량_암거수량(2)_구조도_구조도. 2" xfId="7711"/>
    <cellStyle name="_도곡2교 교대(종점) 수량_암거수량(2)_구조도_구조도.." xfId="1269"/>
    <cellStyle name="_도곡2교 교대(종점) 수량_암거수량(2)_구조도_구조도.. 2" xfId="7712"/>
    <cellStyle name="_도곡2교 교대(종점) 수량_암거수량(2)_구조도_구조도..." xfId="1270"/>
    <cellStyle name="_도곡2교 교대(종점) 수량_암거수량(2)_구조도_구조도... 2" xfId="7713"/>
    <cellStyle name="_도곡2교 교대(종점) 수량_암거수량(2)_구조도_구조도_1" xfId="1271"/>
    <cellStyle name="_도곡2교 교대(종점) 수량_암거수량(2)_구조도_구조도_1 2" xfId="7714"/>
    <cellStyle name="_도곡2교 교대(종점) 수량_암거수량(2)_구조도_구조도_a" xfId="1275"/>
    <cellStyle name="_도곡2교 교대(종점) 수량_암거수량(2)_구조도_구조도_a 2" xfId="7715"/>
    <cellStyle name="_도곡2교 교대(종점) 수량_암거수량(2)_구조도_구조도_구조도" xfId="1272"/>
    <cellStyle name="_도곡2교 교대(종점) 수량_암거수량(2)_구조도_구조도_구조도 2" xfId="7716"/>
    <cellStyle name="_도곡2교 교대(종점) 수량_암거수량(2)_구조도_구조도_구조도0" xfId="1273"/>
    <cellStyle name="_도곡2교 교대(종점) 수량_암거수량(2)_구조도_구조도_구조도0 2" xfId="7717"/>
    <cellStyle name="_도곡2교 교대(종점) 수량_암거수량(2)_구조도_구조도_변경" xfId="1274"/>
    <cellStyle name="_도곡2교 교대(종점) 수량_암거수량(2)_구조도_구조도_변경 2" xfId="7718"/>
    <cellStyle name="_도곡2교 교대(종점) 수량_암거수량(2)_구조도_구조도0" xfId="1276"/>
    <cellStyle name="_도곡2교 교대(종점) 수량_암거수량(2)_구조도_구조도0 2" xfId="7719"/>
    <cellStyle name="_도곡2교 교대(종점) 수량_암거수량(2)_구조도_구조도0_1" xfId="1277"/>
    <cellStyle name="_도곡2교 교대(종점) 수량_암거수량(2)_구조도_구조도0_1 2" xfId="7720"/>
    <cellStyle name="_도곡2교 교대(종점) 수량_암거수량(2)_구조도_구조도0_구조도0" xfId="1278"/>
    <cellStyle name="_도곡2교 교대(종점) 수량_암거수량(2)_구조도_구조도0_구조도0 2" xfId="7721"/>
    <cellStyle name="_도곡2교 교대(종점) 수량_암거수량(2)_구조도_구조도2" xfId="1279"/>
    <cellStyle name="_도곡2교 교대(종점) 수량_암거수량(2)_구조도_구조도2 2" xfId="7722"/>
    <cellStyle name="_도곡2교 교대(종점) 수량_암거수량(2)_구조도_구조도22" xfId="1280"/>
    <cellStyle name="_도곡2교 교대(종점) 수량_암거수량(2)_구조도_구조도22 2" xfId="7723"/>
    <cellStyle name="_도곡2교 교대(종점) 수량_암거수량(2)_구조도_구조도-흙막이~" xfId="1281"/>
    <cellStyle name="_도곡2교 교대(종점) 수량_암거수량(2)_구조도_구조도-흙막이~ 2" xfId="7724"/>
    <cellStyle name="_도곡2교 교대(종점) 수량_암거수량(2)_구조도_구조물도" xfId="1282"/>
    <cellStyle name="_도곡2교 교대(종점) 수량_암거수량(2)_구조도_구조물도 2" xfId="7725"/>
    <cellStyle name="_도곡2교 교대(종점) 수량_암거수량(2)_구조도_댐구조도" xfId="1283"/>
    <cellStyle name="_도곡2교 교대(종점) 수량_암거수량(2)_구조도_댐구조도 2" xfId="7726"/>
    <cellStyle name="_도곡2교 교대(종점) 수량_암거수량(2)_구조도_바닥막이구조" xfId="1284"/>
    <cellStyle name="_도곡2교 교대(종점) 수량_암거수량(2)_구조도_바닥막이구조 2" xfId="7727"/>
    <cellStyle name="_도곡2교 교대(종점) 수량_암거수량(2)_구조도_바닥막이구조도" xfId="1285"/>
    <cellStyle name="_도곡2교 교대(종점) 수량_암거수량(2)_구조도_바닥막이구조도 2" xfId="7728"/>
    <cellStyle name="_도곡2교 교대(종점) 수량_암거수량(2)_구조도_보막이구조도" xfId="1286"/>
    <cellStyle name="_도곡2교 교대(종점) 수량_암거수량(2)_구조도_보막이구조도 2" xfId="7729"/>
    <cellStyle name="_도곡2교 교대(종점) 수량_암거수량(2)_구조도0" xfId="1287"/>
    <cellStyle name="_도곡2교 교대(종점) 수량_암거수량(2)_구조도0 2" xfId="7730"/>
    <cellStyle name="_도곡2교 교대(종점) 수량_암거수량(2)_구조도0_1" xfId="1288"/>
    <cellStyle name="_도곡2교 교대(종점) 수량_암거수량(2)_구조도0_1 2" xfId="7731"/>
    <cellStyle name="_도곡2교 교대(종점) 수량_암거수량(2)_구조도0_구조도" xfId="1289"/>
    <cellStyle name="_도곡2교 교대(종점) 수량_암거수량(2)_구조도0_구조도 2" xfId="7732"/>
    <cellStyle name="_도곡2교 교대(종점) 수량_암거수량(2)_구조도0_구조도_구조도0" xfId="1290"/>
    <cellStyle name="_도곡2교 교대(종점) 수량_암거수량(2)_구조도0_구조도_구조도0 2" xfId="7733"/>
    <cellStyle name="_도곡2교 교대(종점) 수량_암거수량(2)_구조도0_구조도0" xfId="1291"/>
    <cellStyle name="_도곡2교 교대(종점) 수량_암거수량(2)_구조도0_구조도0 2" xfId="7734"/>
    <cellStyle name="_도곡2교 교대(종점) 수량_암거수량(2)_구조도0_바닥막이구조" xfId="1292"/>
    <cellStyle name="_도곡2교 교대(종점) 수량_암거수량(2)_구조도0_바닥막이구조 2" xfId="7735"/>
    <cellStyle name="_도곡2교 교대(종점) 수량_암거수량(2)_구조도0_바닥막이구조도" xfId="1293"/>
    <cellStyle name="_도곡2교 교대(종점) 수량_암거수량(2)_구조도0_바닥막이구조도 2" xfId="7736"/>
    <cellStyle name="_도곡2교 교대(종점) 수량_암거수량(2)_내역서2" xfId="2736"/>
    <cellStyle name="_도곡2교 교대(종점) 수량_암거수량(2)_내역서2 2" xfId="7737"/>
    <cellStyle name="_도곡2교 교대(종점) 수량_암거수량(2)_바닥막이구조" xfId="1294"/>
    <cellStyle name="_도곡2교 교대(종점) 수량_암거수량(2)_바닥막이구조 2" xfId="7738"/>
    <cellStyle name="_도곡2교 교대(종점) 수량_암거수량(2)_설계내역(원본)" xfId="1295"/>
    <cellStyle name="_도곡2교 교대(종점) 수량_암거수량(2)_설계내역(원본) 2" xfId="7739"/>
    <cellStyle name="_도곡2교 교대(종점) 수량_암거수량(2)_설계내역(원본)_설계내역(구미정)" xfId="1296"/>
    <cellStyle name="_도곡2교 교대(종점) 수량_암거수량(2)_설계내역(원본)_설계내역(구미정) 2" xfId="7740"/>
    <cellStyle name="_도곡2교 교대(종점) 수량_암거수량(2)_설계내역(원본)_설계내역(원본)" xfId="1297"/>
    <cellStyle name="_도곡2교 교대(종점) 수량_암거수량(2)_설계내역(원본)_설계내역(원본) 2" xfId="7741"/>
    <cellStyle name="_도곡2교 교대(종점) 수량_암거수량(2)_수량산출(원경광업 토석 매각해제지 복구사업)" xfId="6147"/>
    <cellStyle name="_도곡2교 교대(종점) 수량_암거수량(2)_영천 바닥박이" xfId="10982"/>
    <cellStyle name="_도곡2교 교대(종점) 수량_암거수량(2)_폐기물처리비설계" xfId="6148"/>
    <cellStyle name="_도곡2교 교대(종점) 수량_암거수량_04 BOX집" xfId="1298"/>
    <cellStyle name="_도곡2교 교대(종점) 수량_암거수량_04 BOX집 2" xfId="7742"/>
    <cellStyle name="_도곡2교 교대(종점) 수량_암거수량_04 BOX집_1-토적집계-구룡" xfId="10983"/>
    <cellStyle name="_도곡2교 교대(종점) 수량_암거수량_04 BOX집_2. 구조도및 수량, 토적 산출서=하리율곡" xfId="2919"/>
    <cellStyle name="_도곡2교 교대(종점) 수량_암거수량_04 BOX집_2. 구조도및 수량, 토적 산출서=하리율곡 2" xfId="7743"/>
    <cellStyle name="_도곡2교 교대(종점) 수량_암거수량_04 BOX집_5.폐기물처리비설계" xfId="6149"/>
    <cellStyle name="_도곡2교 교대(종점) 수량_암거수량_04 BOX집_개요(문경가은완장)" xfId="6150"/>
    <cellStyle name="_도곡2교 교대(종점) 수량_암거수량_04 BOX집_공작물치수조서-태란사지구" xfId="5829"/>
    <cellStyle name="_도곡2교 교대(종점) 수량_암거수량_04 BOX집_구조도" xfId="1299"/>
    <cellStyle name="_도곡2교 교대(종점) 수량_암거수량_04 BOX집_구조도 2" xfId="7744"/>
    <cellStyle name="_도곡2교 교대(종점) 수량_암거수량_04 BOX집_구조도_010년 구조도" xfId="10984"/>
    <cellStyle name="_도곡2교 교대(종점) 수량_암거수량_04 BOX집_구조도_04 구조도" xfId="10985"/>
    <cellStyle name="_도곡2교 교대(종점) 수량_암거수량_04 BOX집_구조도_계간수로" xfId="1300"/>
    <cellStyle name="_도곡2교 교대(종점) 수량_암거수량_04 BOX집_구조도_계간수로 2" xfId="7745"/>
    <cellStyle name="_도곡2교 교대(종점) 수량_암거수량_04 BOX집_구조도_구조도" xfId="1301"/>
    <cellStyle name="_도곡2교 교대(종점) 수량_암거수량_04 BOX집_구조도_구조도 2" xfId="7746"/>
    <cellStyle name="_도곡2교 교대(종점) 수량_암거수량_04 BOX집_구조도_구조도(마대포함)" xfId="1302"/>
    <cellStyle name="_도곡2교 교대(종점) 수량_암거수량_04 BOX집_구조도_구조도(마대포함) 2" xfId="7747"/>
    <cellStyle name="_도곡2교 교대(종점) 수량_암거수량_04 BOX집_구조도_구조도(배수관터파기 및 개거)" xfId="1303"/>
    <cellStyle name="_도곡2교 교대(종점) 수량_암거수량_04 BOX집_구조도_구조도(배수관터파기 및 개거) 2" xfId="7748"/>
    <cellStyle name="_도곡2교 교대(종점) 수량_암거수량_04 BOX집_구조도_구조도." xfId="1304"/>
    <cellStyle name="_도곡2교 교대(종점) 수량_암거수량_04 BOX집_구조도_구조도. 2" xfId="7749"/>
    <cellStyle name="_도곡2교 교대(종점) 수량_암거수량_04 BOX집_구조도_구조도.." xfId="1305"/>
    <cellStyle name="_도곡2교 교대(종점) 수량_암거수량_04 BOX집_구조도_구조도.. 2" xfId="7750"/>
    <cellStyle name="_도곡2교 교대(종점) 수량_암거수량_04 BOX집_구조도_구조도..." xfId="1306"/>
    <cellStyle name="_도곡2교 교대(종점) 수량_암거수량_04 BOX집_구조도_구조도... 2" xfId="7751"/>
    <cellStyle name="_도곡2교 교대(종점) 수량_암거수량_04 BOX집_구조도_구조도_1" xfId="1307"/>
    <cellStyle name="_도곡2교 교대(종점) 수량_암거수량_04 BOX집_구조도_구조도_1 2" xfId="7752"/>
    <cellStyle name="_도곡2교 교대(종점) 수량_암거수량_04 BOX집_구조도_구조도_a" xfId="1311"/>
    <cellStyle name="_도곡2교 교대(종점) 수량_암거수량_04 BOX집_구조도_구조도_a 2" xfId="7753"/>
    <cellStyle name="_도곡2교 교대(종점) 수량_암거수량_04 BOX집_구조도_구조도_구조도" xfId="1308"/>
    <cellStyle name="_도곡2교 교대(종점) 수량_암거수량_04 BOX집_구조도_구조도_구조도 2" xfId="7754"/>
    <cellStyle name="_도곡2교 교대(종점) 수량_암거수량_04 BOX집_구조도_구조도_구조도0" xfId="1309"/>
    <cellStyle name="_도곡2교 교대(종점) 수량_암거수량_04 BOX집_구조도_구조도_구조도0 2" xfId="7755"/>
    <cellStyle name="_도곡2교 교대(종점) 수량_암거수량_04 BOX집_구조도_구조도_변경" xfId="1310"/>
    <cellStyle name="_도곡2교 교대(종점) 수량_암거수량_04 BOX집_구조도_구조도_변경 2" xfId="7756"/>
    <cellStyle name="_도곡2교 교대(종점) 수량_암거수량_04 BOX집_구조도_구조도0" xfId="1312"/>
    <cellStyle name="_도곡2교 교대(종점) 수량_암거수량_04 BOX집_구조도_구조도0 2" xfId="7757"/>
    <cellStyle name="_도곡2교 교대(종점) 수량_암거수량_04 BOX집_구조도_구조도0_1" xfId="1313"/>
    <cellStyle name="_도곡2교 교대(종점) 수량_암거수량_04 BOX집_구조도_구조도0_1 2" xfId="7758"/>
    <cellStyle name="_도곡2교 교대(종점) 수량_암거수량_04 BOX집_구조도_구조도0_구조도0" xfId="1314"/>
    <cellStyle name="_도곡2교 교대(종점) 수량_암거수량_04 BOX집_구조도_구조도0_구조도0 2" xfId="7759"/>
    <cellStyle name="_도곡2교 교대(종점) 수량_암거수량_04 BOX집_구조도_구조도2" xfId="1315"/>
    <cellStyle name="_도곡2교 교대(종점) 수량_암거수량_04 BOX집_구조도_구조도2 2" xfId="7760"/>
    <cellStyle name="_도곡2교 교대(종점) 수량_암거수량_04 BOX집_구조도_구조도22" xfId="1316"/>
    <cellStyle name="_도곡2교 교대(종점) 수량_암거수량_04 BOX집_구조도_구조도22 2" xfId="7761"/>
    <cellStyle name="_도곡2교 교대(종점) 수량_암거수량_04 BOX집_구조도_구조도-흙막이~" xfId="1317"/>
    <cellStyle name="_도곡2교 교대(종점) 수량_암거수량_04 BOX집_구조도_구조도-흙막이~ 2" xfId="7762"/>
    <cellStyle name="_도곡2교 교대(종점) 수량_암거수량_04 BOX집_구조도_구조물도" xfId="1318"/>
    <cellStyle name="_도곡2교 교대(종점) 수량_암거수량_04 BOX집_구조도_구조물도 2" xfId="7763"/>
    <cellStyle name="_도곡2교 교대(종점) 수량_암거수량_04 BOX집_구조도_댐구조도" xfId="1319"/>
    <cellStyle name="_도곡2교 교대(종점) 수량_암거수량_04 BOX집_구조도_댐구조도 2" xfId="7764"/>
    <cellStyle name="_도곡2교 교대(종점) 수량_암거수량_04 BOX집_구조도_바닥막이구조" xfId="1320"/>
    <cellStyle name="_도곡2교 교대(종점) 수량_암거수량_04 BOX집_구조도_바닥막이구조 2" xfId="7765"/>
    <cellStyle name="_도곡2교 교대(종점) 수량_암거수량_04 BOX집_구조도_바닥막이구조도" xfId="1321"/>
    <cellStyle name="_도곡2교 교대(종점) 수량_암거수량_04 BOX집_구조도_바닥막이구조도 2" xfId="7766"/>
    <cellStyle name="_도곡2교 교대(종점) 수량_암거수량_04 BOX집_구조도_보막이구조도" xfId="1322"/>
    <cellStyle name="_도곡2교 교대(종점) 수량_암거수량_04 BOX집_구조도_보막이구조도 2" xfId="7767"/>
    <cellStyle name="_도곡2교 교대(종점) 수량_암거수량_04 BOX집_구조도0" xfId="1323"/>
    <cellStyle name="_도곡2교 교대(종점) 수량_암거수량_04 BOX집_구조도0 2" xfId="7768"/>
    <cellStyle name="_도곡2교 교대(종점) 수량_암거수량_04 BOX집_구조도0_1" xfId="1324"/>
    <cellStyle name="_도곡2교 교대(종점) 수량_암거수량_04 BOX집_구조도0_1 2" xfId="7769"/>
    <cellStyle name="_도곡2교 교대(종점) 수량_암거수량_04 BOX집_구조도0_구조도" xfId="1325"/>
    <cellStyle name="_도곡2교 교대(종점) 수량_암거수량_04 BOX집_구조도0_구조도 2" xfId="7770"/>
    <cellStyle name="_도곡2교 교대(종점) 수량_암거수량_04 BOX집_구조도0_구조도_구조도0" xfId="1326"/>
    <cellStyle name="_도곡2교 교대(종점) 수량_암거수량_04 BOX집_구조도0_구조도_구조도0 2" xfId="7771"/>
    <cellStyle name="_도곡2교 교대(종점) 수량_암거수량_04 BOX집_구조도0_구조도0" xfId="1327"/>
    <cellStyle name="_도곡2교 교대(종점) 수량_암거수량_04 BOX집_구조도0_구조도0 2" xfId="7772"/>
    <cellStyle name="_도곡2교 교대(종점) 수량_암거수량_04 BOX집_구조도0_바닥막이구조" xfId="1328"/>
    <cellStyle name="_도곡2교 교대(종점) 수량_암거수량_04 BOX집_구조도0_바닥막이구조 2" xfId="7773"/>
    <cellStyle name="_도곡2교 교대(종점) 수량_암거수량_04 BOX집_구조도0_바닥막이구조도" xfId="1329"/>
    <cellStyle name="_도곡2교 교대(종점) 수량_암거수량_04 BOX집_구조도0_바닥막이구조도 2" xfId="7774"/>
    <cellStyle name="_도곡2교 교대(종점) 수량_암거수량_04 BOX집_내역서2" xfId="2737"/>
    <cellStyle name="_도곡2교 교대(종점) 수량_암거수량_04 BOX집_내역서2 2" xfId="7775"/>
    <cellStyle name="_도곡2교 교대(종점) 수량_암거수량_04 BOX집_바닥막이구조" xfId="1330"/>
    <cellStyle name="_도곡2교 교대(종점) 수량_암거수량_04 BOX집_바닥막이구조 2" xfId="7776"/>
    <cellStyle name="_도곡2교 교대(종점) 수량_암거수량_04 BOX집_설계내역(원본)" xfId="1331"/>
    <cellStyle name="_도곡2교 교대(종점) 수량_암거수량_04 BOX집_설계내역(원본) 2" xfId="7777"/>
    <cellStyle name="_도곡2교 교대(종점) 수량_암거수량_04 BOX집_설계내역(원본)_설계내역(구미정)" xfId="1332"/>
    <cellStyle name="_도곡2교 교대(종점) 수량_암거수량_04 BOX집_설계내역(원본)_설계내역(구미정) 2" xfId="7778"/>
    <cellStyle name="_도곡2교 교대(종점) 수량_암거수량_04 BOX집_설계내역(원본)_설계내역(원본)" xfId="1333"/>
    <cellStyle name="_도곡2교 교대(종점) 수량_암거수량_04 BOX집_설계내역(원본)_설계내역(원본) 2" xfId="7779"/>
    <cellStyle name="_도곡2교 교대(종점) 수량_암거수량_04 BOX집_수량산출(원경광업 토석 매각해제지 복구사업)" xfId="6151"/>
    <cellStyle name="_도곡2교 교대(종점) 수량_암거수량_04 BOX집_영천 바닥박이" xfId="10986"/>
    <cellStyle name="_도곡2교 교대(종점) 수량_암거수량_04 BOX집_폐기물처리비설계" xfId="6152"/>
    <cellStyle name="_도곡2교 교대(종점) 수량_암거수량_1-토적집계-구룡" xfId="10987"/>
    <cellStyle name="_도곡2교 교대(종점) 수량_암거수량_2. 구조도및 수량, 토적 산출서=하리율곡" xfId="2920"/>
    <cellStyle name="_도곡2교 교대(종점) 수량_암거수량_2. 구조도및 수량, 토적 산출서=하리율곡 2" xfId="7780"/>
    <cellStyle name="_도곡2교 교대(종점) 수량_암거수량_5.폐기물처리비설계" xfId="6153"/>
    <cellStyle name="_도곡2교 교대(종점) 수량_암거수량_개요(문경가은완장)" xfId="6154"/>
    <cellStyle name="_도곡2교 교대(종점) 수량_암거수량_공작물치수조서-태란사지구" xfId="5830"/>
    <cellStyle name="_도곡2교 교대(종점) 수량_암거수량_구조도" xfId="1334"/>
    <cellStyle name="_도곡2교 교대(종점) 수량_암거수량_구조도 2" xfId="7781"/>
    <cellStyle name="_도곡2교 교대(종점) 수량_암거수량_구조도_010년 구조도" xfId="10988"/>
    <cellStyle name="_도곡2교 교대(종점) 수량_암거수량_구조도_04 구조도" xfId="10989"/>
    <cellStyle name="_도곡2교 교대(종점) 수량_암거수량_구조도_계간수로" xfId="1335"/>
    <cellStyle name="_도곡2교 교대(종점) 수량_암거수량_구조도_계간수로 2" xfId="7782"/>
    <cellStyle name="_도곡2교 교대(종점) 수량_암거수량_구조도_구조도" xfId="1336"/>
    <cellStyle name="_도곡2교 교대(종점) 수량_암거수량_구조도_구조도 2" xfId="7783"/>
    <cellStyle name="_도곡2교 교대(종점) 수량_암거수량_구조도_구조도(마대포함)" xfId="1337"/>
    <cellStyle name="_도곡2교 교대(종점) 수량_암거수량_구조도_구조도(마대포함) 2" xfId="7784"/>
    <cellStyle name="_도곡2교 교대(종점) 수량_암거수량_구조도_구조도(배수관터파기 및 개거)" xfId="1338"/>
    <cellStyle name="_도곡2교 교대(종점) 수량_암거수량_구조도_구조도(배수관터파기 및 개거) 2" xfId="7785"/>
    <cellStyle name="_도곡2교 교대(종점) 수량_암거수량_구조도_구조도." xfId="1339"/>
    <cellStyle name="_도곡2교 교대(종점) 수량_암거수량_구조도_구조도. 2" xfId="7786"/>
    <cellStyle name="_도곡2교 교대(종점) 수량_암거수량_구조도_구조도.." xfId="1340"/>
    <cellStyle name="_도곡2교 교대(종점) 수량_암거수량_구조도_구조도.. 2" xfId="7787"/>
    <cellStyle name="_도곡2교 교대(종점) 수량_암거수량_구조도_구조도..." xfId="1341"/>
    <cellStyle name="_도곡2교 교대(종점) 수량_암거수량_구조도_구조도... 2" xfId="7788"/>
    <cellStyle name="_도곡2교 교대(종점) 수량_암거수량_구조도_구조도_1" xfId="1342"/>
    <cellStyle name="_도곡2교 교대(종점) 수량_암거수량_구조도_구조도_1 2" xfId="7789"/>
    <cellStyle name="_도곡2교 교대(종점) 수량_암거수량_구조도_구조도_a" xfId="1346"/>
    <cellStyle name="_도곡2교 교대(종점) 수량_암거수량_구조도_구조도_a 2" xfId="7790"/>
    <cellStyle name="_도곡2교 교대(종점) 수량_암거수량_구조도_구조도_구조도" xfId="1343"/>
    <cellStyle name="_도곡2교 교대(종점) 수량_암거수량_구조도_구조도_구조도 2" xfId="7791"/>
    <cellStyle name="_도곡2교 교대(종점) 수량_암거수량_구조도_구조도_구조도0" xfId="1344"/>
    <cellStyle name="_도곡2교 교대(종점) 수량_암거수량_구조도_구조도_구조도0 2" xfId="7792"/>
    <cellStyle name="_도곡2교 교대(종점) 수량_암거수량_구조도_구조도_변경" xfId="1345"/>
    <cellStyle name="_도곡2교 교대(종점) 수량_암거수량_구조도_구조도_변경 2" xfId="7793"/>
    <cellStyle name="_도곡2교 교대(종점) 수량_암거수량_구조도_구조도0" xfId="1347"/>
    <cellStyle name="_도곡2교 교대(종점) 수량_암거수량_구조도_구조도0 2" xfId="7794"/>
    <cellStyle name="_도곡2교 교대(종점) 수량_암거수량_구조도_구조도0_1" xfId="1348"/>
    <cellStyle name="_도곡2교 교대(종점) 수량_암거수량_구조도_구조도0_1 2" xfId="7795"/>
    <cellStyle name="_도곡2교 교대(종점) 수량_암거수량_구조도_구조도0_구조도0" xfId="1349"/>
    <cellStyle name="_도곡2교 교대(종점) 수량_암거수량_구조도_구조도0_구조도0 2" xfId="7796"/>
    <cellStyle name="_도곡2교 교대(종점) 수량_암거수량_구조도_구조도2" xfId="1350"/>
    <cellStyle name="_도곡2교 교대(종점) 수량_암거수량_구조도_구조도2 2" xfId="7797"/>
    <cellStyle name="_도곡2교 교대(종점) 수량_암거수량_구조도_구조도22" xfId="1351"/>
    <cellStyle name="_도곡2교 교대(종점) 수량_암거수량_구조도_구조도22 2" xfId="7798"/>
    <cellStyle name="_도곡2교 교대(종점) 수량_암거수량_구조도_구조도-흙막이~" xfId="1352"/>
    <cellStyle name="_도곡2교 교대(종점) 수량_암거수량_구조도_구조도-흙막이~ 2" xfId="7799"/>
    <cellStyle name="_도곡2교 교대(종점) 수량_암거수량_구조도_구조물도" xfId="1353"/>
    <cellStyle name="_도곡2교 교대(종점) 수량_암거수량_구조도_구조물도 2" xfId="7800"/>
    <cellStyle name="_도곡2교 교대(종점) 수량_암거수량_구조도_댐구조도" xfId="1354"/>
    <cellStyle name="_도곡2교 교대(종점) 수량_암거수량_구조도_댐구조도 2" xfId="7801"/>
    <cellStyle name="_도곡2교 교대(종점) 수량_암거수량_구조도_바닥막이구조" xfId="1355"/>
    <cellStyle name="_도곡2교 교대(종점) 수량_암거수량_구조도_바닥막이구조 2" xfId="7802"/>
    <cellStyle name="_도곡2교 교대(종점) 수량_암거수량_구조도_바닥막이구조도" xfId="1356"/>
    <cellStyle name="_도곡2교 교대(종점) 수량_암거수량_구조도_바닥막이구조도 2" xfId="7803"/>
    <cellStyle name="_도곡2교 교대(종점) 수량_암거수량_구조도_보막이구조도" xfId="1357"/>
    <cellStyle name="_도곡2교 교대(종점) 수량_암거수량_구조도_보막이구조도 2" xfId="7804"/>
    <cellStyle name="_도곡2교 교대(종점) 수량_암거수량_구조도0" xfId="1358"/>
    <cellStyle name="_도곡2교 교대(종점) 수량_암거수량_구조도0 2" xfId="7805"/>
    <cellStyle name="_도곡2교 교대(종점) 수량_암거수량_구조도0_1" xfId="1359"/>
    <cellStyle name="_도곡2교 교대(종점) 수량_암거수량_구조도0_1 2" xfId="7806"/>
    <cellStyle name="_도곡2교 교대(종점) 수량_암거수량_구조도0_구조도" xfId="1360"/>
    <cellStyle name="_도곡2교 교대(종점) 수량_암거수량_구조도0_구조도 2" xfId="7807"/>
    <cellStyle name="_도곡2교 교대(종점) 수량_암거수량_구조도0_구조도_구조도0" xfId="1361"/>
    <cellStyle name="_도곡2교 교대(종점) 수량_암거수량_구조도0_구조도_구조도0 2" xfId="7808"/>
    <cellStyle name="_도곡2교 교대(종점) 수량_암거수량_구조도0_구조도0" xfId="1362"/>
    <cellStyle name="_도곡2교 교대(종점) 수량_암거수량_구조도0_구조도0 2" xfId="7809"/>
    <cellStyle name="_도곡2교 교대(종점) 수량_암거수량_구조도0_바닥막이구조" xfId="1363"/>
    <cellStyle name="_도곡2교 교대(종점) 수량_암거수량_구조도0_바닥막이구조 2" xfId="7810"/>
    <cellStyle name="_도곡2교 교대(종점) 수량_암거수량_구조도0_바닥막이구조도" xfId="1364"/>
    <cellStyle name="_도곡2교 교대(종점) 수량_암거수량_구조도0_바닥막이구조도 2" xfId="7811"/>
    <cellStyle name="_도곡2교 교대(종점) 수량_암거수량_내역서2" xfId="2738"/>
    <cellStyle name="_도곡2교 교대(종점) 수량_암거수량_내역서2 2" xfId="7812"/>
    <cellStyle name="_도곡2교 교대(종점) 수량_암거수량_바닥막이구조" xfId="1365"/>
    <cellStyle name="_도곡2교 교대(종점) 수량_암거수량_바닥막이구조 2" xfId="7813"/>
    <cellStyle name="_도곡2교 교대(종점) 수량_암거수량_설계내역(원본)" xfId="1366"/>
    <cellStyle name="_도곡2교 교대(종점) 수량_암거수량_설계내역(원본) 2" xfId="7814"/>
    <cellStyle name="_도곡2교 교대(종점) 수량_암거수량_설계내역(원본)_설계내역(구미정)" xfId="1367"/>
    <cellStyle name="_도곡2교 교대(종점) 수량_암거수량_설계내역(원본)_설계내역(구미정) 2" xfId="7815"/>
    <cellStyle name="_도곡2교 교대(종점) 수량_암거수량_설계내역(원본)_설계내역(원본)" xfId="1368"/>
    <cellStyle name="_도곡2교 교대(종점) 수량_암거수량_설계내역(원본)_설계내역(원본) 2" xfId="7816"/>
    <cellStyle name="_도곡2교 교대(종점) 수량_암거수량_수량산출(원경광업 토석 매각해제지 복구사업)" xfId="6155"/>
    <cellStyle name="_도곡2교 교대(종점) 수량_암거수량_영천 바닥박이" xfId="10990"/>
    <cellStyle name="_도곡2교 교대(종점) 수량_암거수량_폐기물처리비설계" xfId="6156"/>
    <cellStyle name="_도곡2교 교대(종점) 수량_영천 바닥박이" xfId="10991"/>
    <cellStyle name="_도곡2교 교대(종점) 수량_폐기물처리비설계" xfId="6157"/>
    <cellStyle name="_도곡3교 교대 수량" xfId="1369"/>
    <cellStyle name="_도곡3교 교대 수량 2" xfId="7817"/>
    <cellStyle name="_도곡3교 교대 수량_1-토적집계-구룡" xfId="10992"/>
    <cellStyle name="_도곡3교 교대 수량_2. 구조도및 수량, 토적 산출서=하리율곡" xfId="2921"/>
    <cellStyle name="_도곡3교 교대 수량_2. 구조도및 수량, 토적 산출서=하리율곡 2" xfId="7818"/>
    <cellStyle name="_도곡3교 교대 수량_5.폐기물처리비설계" xfId="6158"/>
    <cellStyle name="_도곡3교 교대 수량_개요(문경가은완장)" xfId="6159"/>
    <cellStyle name="_도곡3교 교대 수량_공작물치수조서-태란사지구" xfId="5831"/>
    <cellStyle name="_도곡3교 교대 수량_구조도" xfId="1370"/>
    <cellStyle name="_도곡3교 교대 수량_구조도 2" xfId="7819"/>
    <cellStyle name="_도곡3교 교대 수량_구조도_010년 구조도" xfId="10993"/>
    <cellStyle name="_도곡3교 교대 수량_구조도_04 구조도" xfId="10994"/>
    <cellStyle name="_도곡3교 교대 수량_구조도_계간수로" xfId="1371"/>
    <cellStyle name="_도곡3교 교대 수량_구조도_계간수로 2" xfId="7820"/>
    <cellStyle name="_도곡3교 교대 수량_구조도_구조도" xfId="1372"/>
    <cellStyle name="_도곡3교 교대 수량_구조도_구조도 2" xfId="7821"/>
    <cellStyle name="_도곡3교 교대 수량_구조도_구조도(마대포함)" xfId="1373"/>
    <cellStyle name="_도곡3교 교대 수량_구조도_구조도(마대포함) 2" xfId="7822"/>
    <cellStyle name="_도곡3교 교대 수량_구조도_구조도(배수관터파기 및 개거)" xfId="1374"/>
    <cellStyle name="_도곡3교 교대 수량_구조도_구조도(배수관터파기 및 개거) 2" xfId="7823"/>
    <cellStyle name="_도곡3교 교대 수량_구조도_구조도." xfId="1375"/>
    <cellStyle name="_도곡3교 교대 수량_구조도_구조도. 2" xfId="7824"/>
    <cellStyle name="_도곡3교 교대 수량_구조도_구조도.." xfId="1376"/>
    <cellStyle name="_도곡3교 교대 수량_구조도_구조도.. 2" xfId="7825"/>
    <cellStyle name="_도곡3교 교대 수량_구조도_구조도..." xfId="1377"/>
    <cellStyle name="_도곡3교 교대 수량_구조도_구조도... 2" xfId="7826"/>
    <cellStyle name="_도곡3교 교대 수량_구조도_구조도_1" xfId="1378"/>
    <cellStyle name="_도곡3교 교대 수량_구조도_구조도_1 2" xfId="7827"/>
    <cellStyle name="_도곡3교 교대 수량_구조도_구조도_a" xfId="1382"/>
    <cellStyle name="_도곡3교 교대 수량_구조도_구조도_a 2" xfId="7828"/>
    <cellStyle name="_도곡3교 교대 수량_구조도_구조도_구조도" xfId="1379"/>
    <cellStyle name="_도곡3교 교대 수량_구조도_구조도_구조도 2" xfId="7829"/>
    <cellStyle name="_도곡3교 교대 수량_구조도_구조도_구조도0" xfId="1380"/>
    <cellStyle name="_도곡3교 교대 수량_구조도_구조도_구조도0 2" xfId="7830"/>
    <cellStyle name="_도곡3교 교대 수량_구조도_구조도_변경" xfId="1381"/>
    <cellStyle name="_도곡3교 교대 수량_구조도_구조도_변경 2" xfId="7831"/>
    <cellStyle name="_도곡3교 교대 수량_구조도_구조도0" xfId="1383"/>
    <cellStyle name="_도곡3교 교대 수량_구조도_구조도0 2" xfId="7832"/>
    <cellStyle name="_도곡3교 교대 수량_구조도_구조도0_1" xfId="1384"/>
    <cellStyle name="_도곡3교 교대 수량_구조도_구조도0_1 2" xfId="7833"/>
    <cellStyle name="_도곡3교 교대 수량_구조도_구조도0_구조도0" xfId="1385"/>
    <cellStyle name="_도곡3교 교대 수량_구조도_구조도0_구조도0 2" xfId="7834"/>
    <cellStyle name="_도곡3교 교대 수량_구조도_구조도2" xfId="1386"/>
    <cellStyle name="_도곡3교 교대 수량_구조도_구조도2 2" xfId="7835"/>
    <cellStyle name="_도곡3교 교대 수량_구조도_구조도22" xfId="1387"/>
    <cellStyle name="_도곡3교 교대 수량_구조도_구조도22 2" xfId="7836"/>
    <cellStyle name="_도곡3교 교대 수량_구조도_구조도-흙막이~" xfId="1388"/>
    <cellStyle name="_도곡3교 교대 수량_구조도_구조도-흙막이~ 2" xfId="7837"/>
    <cellStyle name="_도곡3교 교대 수량_구조도_구조물도" xfId="1389"/>
    <cellStyle name="_도곡3교 교대 수량_구조도_구조물도 2" xfId="7838"/>
    <cellStyle name="_도곡3교 교대 수량_구조도_댐구조도" xfId="1390"/>
    <cellStyle name="_도곡3교 교대 수량_구조도_댐구조도 2" xfId="7839"/>
    <cellStyle name="_도곡3교 교대 수량_구조도_바닥막이구조" xfId="1391"/>
    <cellStyle name="_도곡3교 교대 수량_구조도_바닥막이구조 2" xfId="7840"/>
    <cellStyle name="_도곡3교 교대 수량_구조도_바닥막이구조도" xfId="1392"/>
    <cellStyle name="_도곡3교 교대 수량_구조도_바닥막이구조도 2" xfId="7841"/>
    <cellStyle name="_도곡3교 교대 수량_구조도_보막이구조도" xfId="1393"/>
    <cellStyle name="_도곡3교 교대 수량_구조도_보막이구조도 2" xfId="7842"/>
    <cellStyle name="_도곡3교 교대 수량_구조도0" xfId="1394"/>
    <cellStyle name="_도곡3교 교대 수량_구조도0 2" xfId="7843"/>
    <cellStyle name="_도곡3교 교대 수량_구조도0_1" xfId="1395"/>
    <cellStyle name="_도곡3교 교대 수량_구조도0_1 2" xfId="7844"/>
    <cellStyle name="_도곡3교 교대 수량_구조도0_구조도" xfId="1396"/>
    <cellStyle name="_도곡3교 교대 수량_구조도0_구조도 2" xfId="7845"/>
    <cellStyle name="_도곡3교 교대 수량_구조도0_구조도_구조도0" xfId="1397"/>
    <cellStyle name="_도곡3교 교대 수량_구조도0_구조도_구조도0 2" xfId="7846"/>
    <cellStyle name="_도곡3교 교대 수량_구조도0_구조도0" xfId="1398"/>
    <cellStyle name="_도곡3교 교대 수량_구조도0_구조도0 2" xfId="7847"/>
    <cellStyle name="_도곡3교 교대 수량_구조도0_바닥막이구조" xfId="1399"/>
    <cellStyle name="_도곡3교 교대 수량_구조도0_바닥막이구조 2" xfId="7848"/>
    <cellStyle name="_도곡3교 교대 수량_구조도0_바닥막이구조도" xfId="1400"/>
    <cellStyle name="_도곡3교 교대 수량_구조도0_바닥막이구조도 2" xfId="7849"/>
    <cellStyle name="_도곡3교 교대 수량_내역서2" xfId="2739"/>
    <cellStyle name="_도곡3교 교대 수량_내역서2 2" xfId="7850"/>
    <cellStyle name="_도곡3교 교대 수량_바닥막이구조" xfId="1401"/>
    <cellStyle name="_도곡3교 교대 수량_바닥막이구조 2" xfId="7851"/>
    <cellStyle name="_도곡3교 교대 수량_설계내역(원본)" xfId="1402"/>
    <cellStyle name="_도곡3교 교대 수량_설계내역(원본) 2" xfId="7852"/>
    <cellStyle name="_도곡3교 교대 수량_설계내역(원본)_설계내역(구미정)" xfId="1403"/>
    <cellStyle name="_도곡3교 교대 수량_설계내역(원본)_설계내역(구미정) 2" xfId="7853"/>
    <cellStyle name="_도곡3교 교대 수량_설계내역(원본)_설계내역(원본)" xfId="1404"/>
    <cellStyle name="_도곡3교 교대 수량_설계내역(원본)_설계내역(원본) 2" xfId="7854"/>
    <cellStyle name="_도곡3교 교대 수량_수량산출(원경광업 토석 매각해제지 복구사업)" xfId="6160"/>
    <cellStyle name="_도곡3교 교대 수량_신촌-유곡(암거)" xfId="1405"/>
    <cellStyle name="_도곡3교 교대 수량_신촌-유곡(암거) 2" xfId="7855"/>
    <cellStyle name="_도곡3교 교대 수량_신촌-유곡(암거)_04 BOX집" xfId="1406"/>
    <cellStyle name="_도곡3교 교대 수량_신촌-유곡(암거)_04 BOX집 2" xfId="7856"/>
    <cellStyle name="_도곡3교 교대 수량_신촌-유곡(암거)_04 BOX집_1-토적집계-구룡" xfId="10995"/>
    <cellStyle name="_도곡3교 교대 수량_신촌-유곡(암거)_04 BOX집_2. 구조도및 수량, 토적 산출서=하리율곡" xfId="2922"/>
    <cellStyle name="_도곡3교 교대 수량_신촌-유곡(암거)_04 BOX집_2. 구조도및 수량, 토적 산출서=하리율곡 2" xfId="7857"/>
    <cellStyle name="_도곡3교 교대 수량_신촌-유곡(암거)_04 BOX집_5.폐기물처리비설계" xfId="6161"/>
    <cellStyle name="_도곡3교 교대 수량_신촌-유곡(암거)_04 BOX집_개요(문경가은완장)" xfId="6162"/>
    <cellStyle name="_도곡3교 교대 수량_신촌-유곡(암거)_04 BOX집_공작물치수조서-태란사지구" xfId="5832"/>
    <cellStyle name="_도곡3교 교대 수량_신촌-유곡(암거)_04 BOX집_구조도" xfId="1407"/>
    <cellStyle name="_도곡3교 교대 수량_신촌-유곡(암거)_04 BOX집_구조도 2" xfId="7858"/>
    <cellStyle name="_도곡3교 교대 수량_신촌-유곡(암거)_04 BOX집_구조도_010년 구조도" xfId="10996"/>
    <cellStyle name="_도곡3교 교대 수량_신촌-유곡(암거)_04 BOX집_구조도_04 구조도" xfId="10997"/>
    <cellStyle name="_도곡3교 교대 수량_신촌-유곡(암거)_04 BOX집_구조도_계간수로" xfId="1408"/>
    <cellStyle name="_도곡3교 교대 수량_신촌-유곡(암거)_04 BOX집_구조도_계간수로 2" xfId="7859"/>
    <cellStyle name="_도곡3교 교대 수량_신촌-유곡(암거)_04 BOX집_구조도_구조도" xfId="1409"/>
    <cellStyle name="_도곡3교 교대 수량_신촌-유곡(암거)_04 BOX집_구조도_구조도 2" xfId="7860"/>
    <cellStyle name="_도곡3교 교대 수량_신촌-유곡(암거)_04 BOX집_구조도_구조도(마대포함)" xfId="1410"/>
    <cellStyle name="_도곡3교 교대 수량_신촌-유곡(암거)_04 BOX집_구조도_구조도(마대포함) 2" xfId="7861"/>
    <cellStyle name="_도곡3교 교대 수량_신촌-유곡(암거)_04 BOX집_구조도_구조도(배수관터파기 및 개거)" xfId="1411"/>
    <cellStyle name="_도곡3교 교대 수량_신촌-유곡(암거)_04 BOX집_구조도_구조도(배수관터파기 및 개거) 2" xfId="7862"/>
    <cellStyle name="_도곡3교 교대 수량_신촌-유곡(암거)_04 BOX집_구조도_구조도." xfId="1412"/>
    <cellStyle name="_도곡3교 교대 수량_신촌-유곡(암거)_04 BOX집_구조도_구조도. 2" xfId="7863"/>
    <cellStyle name="_도곡3교 교대 수량_신촌-유곡(암거)_04 BOX집_구조도_구조도.." xfId="1413"/>
    <cellStyle name="_도곡3교 교대 수량_신촌-유곡(암거)_04 BOX집_구조도_구조도.. 2" xfId="7864"/>
    <cellStyle name="_도곡3교 교대 수량_신촌-유곡(암거)_04 BOX집_구조도_구조도..." xfId="1414"/>
    <cellStyle name="_도곡3교 교대 수량_신촌-유곡(암거)_04 BOX집_구조도_구조도... 2" xfId="7865"/>
    <cellStyle name="_도곡3교 교대 수량_신촌-유곡(암거)_04 BOX집_구조도_구조도_1" xfId="1415"/>
    <cellStyle name="_도곡3교 교대 수량_신촌-유곡(암거)_04 BOX집_구조도_구조도_1 2" xfId="7866"/>
    <cellStyle name="_도곡3교 교대 수량_신촌-유곡(암거)_04 BOX집_구조도_구조도_a" xfId="1419"/>
    <cellStyle name="_도곡3교 교대 수량_신촌-유곡(암거)_04 BOX집_구조도_구조도_a 2" xfId="7867"/>
    <cellStyle name="_도곡3교 교대 수량_신촌-유곡(암거)_04 BOX집_구조도_구조도_구조도" xfId="1416"/>
    <cellStyle name="_도곡3교 교대 수량_신촌-유곡(암거)_04 BOX집_구조도_구조도_구조도 2" xfId="7868"/>
    <cellStyle name="_도곡3교 교대 수량_신촌-유곡(암거)_04 BOX집_구조도_구조도_구조도0" xfId="1417"/>
    <cellStyle name="_도곡3교 교대 수량_신촌-유곡(암거)_04 BOX집_구조도_구조도_구조도0 2" xfId="7869"/>
    <cellStyle name="_도곡3교 교대 수량_신촌-유곡(암거)_04 BOX집_구조도_구조도_변경" xfId="1418"/>
    <cellStyle name="_도곡3교 교대 수량_신촌-유곡(암거)_04 BOX집_구조도_구조도_변경 2" xfId="7870"/>
    <cellStyle name="_도곡3교 교대 수량_신촌-유곡(암거)_04 BOX집_구조도_구조도0" xfId="1420"/>
    <cellStyle name="_도곡3교 교대 수량_신촌-유곡(암거)_04 BOX집_구조도_구조도0 2" xfId="7871"/>
    <cellStyle name="_도곡3교 교대 수량_신촌-유곡(암거)_04 BOX집_구조도_구조도0_1" xfId="1421"/>
    <cellStyle name="_도곡3교 교대 수량_신촌-유곡(암거)_04 BOX집_구조도_구조도0_1 2" xfId="7872"/>
    <cellStyle name="_도곡3교 교대 수량_신촌-유곡(암거)_04 BOX집_구조도_구조도0_구조도0" xfId="1422"/>
    <cellStyle name="_도곡3교 교대 수량_신촌-유곡(암거)_04 BOX집_구조도_구조도0_구조도0 2" xfId="7873"/>
    <cellStyle name="_도곡3교 교대 수량_신촌-유곡(암거)_04 BOX집_구조도_구조도2" xfId="1423"/>
    <cellStyle name="_도곡3교 교대 수량_신촌-유곡(암거)_04 BOX집_구조도_구조도2 2" xfId="7874"/>
    <cellStyle name="_도곡3교 교대 수량_신촌-유곡(암거)_04 BOX집_구조도_구조도22" xfId="1424"/>
    <cellStyle name="_도곡3교 교대 수량_신촌-유곡(암거)_04 BOX집_구조도_구조도22 2" xfId="7875"/>
    <cellStyle name="_도곡3교 교대 수량_신촌-유곡(암거)_04 BOX집_구조도_구조도-흙막이~" xfId="1425"/>
    <cellStyle name="_도곡3교 교대 수량_신촌-유곡(암거)_04 BOX집_구조도_구조도-흙막이~ 2" xfId="7876"/>
    <cellStyle name="_도곡3교 교대 수량_신촌-유곡(암거)_04 BOX집_구조도_구조물도" xfId="1426"/>
    <cellStyle name="_도곡3교 교대 수량_신촌-유곡(암거)_04 BOX집_구조도_구조물도 2" xfId="7877"/>
    <cellStyle name="_도곡3교 교대 수량_신촌-유곡(암거)_04 BOX집_구조도_댐구조도" xfId="1427"/>
    <cellStyle name="_도곡3교 교대 수량_신촌-유곡(암거)_04 BOX집_구조도_댐구조도 2" xfId="7878"/>
    <cellStyle name="_도곡3교 교대 수량_신촌-유곡(암거)_04 BOX집_구조도_바닥막이구조" xfId="1428"/>
    <cellStyle name="_도곡3교 교대 수량_신촌-유곡(암거)_04 BOX집_구조도_바닥막이구조 2" xfId="7879"/>
    <cellStyle name="_도곡3교 교대 수량_신촌-유곡(암거)_04 BOX집_구조도_바닥막이구조도" xfId="1429"/>
    <cellStyle name="_도곡3교 교대 수량_신촌-유곡(암거)_04 BOX집_구조도_바닥막이구조도 2" xfId="7880"/>
    <cellStyle name="_도곡3교 교대 수량_신촌-유곡(암거)_04 BOX집_구조도_보막이구조도" xfId="1430"/>
    <cellStyle name="_도곡3교 교대 수량_신촌-유곡(암거)_04 BOX집_구조도_보막이구조도 2" xfId="7881"/>
    <cellStyle name="_도곡3교 교대 수량_신촌-유곡(암거)_04 BOX집_구조도0" xfId="1431"/>
    <cellStyle name="_도곡3교 교대 수량_신촌-유곡(암거)_04 BOX집_구조도0 2" xfId="7882"/>
    <cellStyle name="_도곡3교 교대 수량_신촌-유곡(암거)_04 BOX집_구조도0_1" xfId="1432"/>
    <cellStyle name="_도곡3교 교대 수량_신촌-유곡(암거)_04 BOX집_구조도0_1 2" xfId="7883"/>
    <cellStyle name="_도곡3교 교대 수량_신촌-유곡(암거)_04 BOX집_구조도0_구조도" xfId="1433"/>
    <cellStyle name="_도곡3교 교대 수량_신촌-유곡(암거)_04 BOX집_구조도0_구조도 2" xfId="7884"/>
    <cellStyle name="_도곡3교 교대 수량_신촌-유곡(암거)_04 BOX집_구조도0_구조도_구조도0" xfId="1434"/>
    <cellStyle name="_도곡3교 교대 수량_신촌-유곡(암거)_04 BOX집_구조도0_구조도_구조도0 2" xfId="7885"/>
    <cellStyle name="_도곡3교 교대 수량_신촌-유곡(암거)_04 BOX집_구조도0_구조도0" xfId="1435"/>
    <cellStyle name="_도곡3교 교대 수량_신촌-유곡(암거)_04 BOX집_구조도0_구조도0 2" xfId="7886"/>
    <cellStyle name="_도곡3교 교대 수량_신촌-유곡(암거)_04 BOX집_구조도0_바닥막이구조" xfId="1436"/>
    <cellStyle name="_도곡3교 교대 수량_신촌-유곡(암거)_04 BOX집_구조도0_바닥막이구조 2" xfId="7887"/>
    <cellStyle name="_도곡3교 교대 수량_신촌-유곡(암거)_04 BOX집_구조도0_바닥막이구조도" xfId="1437"/>
    <cellStyle name="_도곡3교 교대 수량_신촌-유곡(암거)_04 BOX집_구조도0_바닥막이구조도 2" xfId="7888"/>
    <cellStyle name="_도곡3교 교대 수량_신촌-유곡(암거)_04 BOX집_내역서2" xfId="2740"/>
    <cellStyle name="_도곡3교 교대 수량_신촌-유곡(암거)_04 BOX집_내역서2 2" xfId="7889"/>
    <cellStyle name="_도곡3교 교대 수량_신촌-유곡(암거)_04 BOX집_바닥막이구조" xfId="1438"/>
    <cellStyle name="_도곡3교 교대 수량_신촌-유곡(암거)_04 BOX집_바닥막이구조 2" xfId="7890"/>
    <cellStyle name="_도곡3교 교대 수량_신촌-유곡(암거)_04 BOX집_설계내역(원본)" xfId="1439"/>
    <cellStyle name="_도곡3교 교대 수량_신촌-유곡(암거)_04 BOX집_설계내역(원본) 2" xfId="7891"/>
    <cellStyle name="_도곡3교 교대 수량_신촌-유곡(암거)_04 BOX집_설계내역(원본)_설계내역(구미정)" xfId="1440"/>
    <cellStyle name="_도곡3교 교대 수량_신촌-유곡(암거)_04 BOX집_설계내역(원본)_설계내역(구미정) 2" xfId="7892"/>
    <cellStyle name="_도곡3교 교대 수량_신촌-유곡(암거)_04 BOX집_설계내역(원본)_설계내역(원본)" xfId="1441"/>
    <cellStyle name="_도곡3교 교대 수량_신촌-유곡(암거)_04 BOX집_설계내역(원본)_설계내역(원본) 2" xfId="7893"/>
    <cellStyle name="_도곡3교 교대 수량_신촌-유곡(암거)_04 BOX집_수량산출(원경광업 토석 매각해제지 복구사업)" xfId="6163"/>
    <cellStyle name="_도곡3교 교대 수량_신촌-유곡(암거)_04 BOX집_영천 바닥박이" xfId="10998"/>
    <cellStyle name="_도곡3교 교대 수량_신촌-유곡(암거)_04 BOX집_폐기물처리비설계" xfId="6164"/>
    <cellStyle name="_도곡3교 교대 수량_신촌-유곡(암거)_1-토적집계-구룡" xfId="10999"/>
    <cellStyle name="_도곡3교 교대 수량_신촌-유곡(암거)_2. 구조도및 수량, 토적 산출서=하리율곡" xfId="2923"/>
    <cellStyle name="_도곡3교 교대 수량_신촌-유곡(암거)_2. 구조도및 수량, 토적 산출서=하리율곡 2" xfId="7894"/>
    <cellStyle name="_도곡3교 교대 수량_신촌-유곡(암거)_5.폐기물처리비설계" xfId="6165"/>
    <cellStyle name="_도곡3교 교대 수량_신촌-유곡(암거)_개요(문경가은완장)" xfId="6166"/>
    <cellStyle name="_도곡3교 교대 수량_신촌-유곡(암거)_공작물치수조서-태란사지구" xfId="5833"/>
    <cellStyle name="_도곡3교 교대 수량_신촌-유곡(암거)_구조도" xfId="1442"/>
    <cellStyle name="_도곡3교 교대 수량_신촌-유곡(암거)_구조도 2" xfId="7895"/>
    <cellStyle name="_도곡3교 교대 수량_신촌-유곡(암거)_구조도_010년 구조도" xfId="11000"/>
    <cellStyle name="_도곡3교 교대 수량_신촌-유곡(암거)_구조도_04 구조도" xfId="11001"/>
    <cellStyle name="_도곡3교 교대 수량_신촌-유곡(암거)_구조도_계간수로" xfId="1443"/>
    <cellStyle name="_도곡3교 교대 수량_신촌-유곡(암거)_구조도_계간수로 2" xfId="7896"/>
    <cellStyle name="_도곡3교 교대 수량_신촌-유곡(암거)_구조도_구조도" xfId="1444"/>
    <cellStyle name="_도곡3교 교대 수량_신촌-유곡(암거)_구조도_구조도 2" xfId="7897"/>
    <cellStyle name="_도곡3교 교대 수량_신촌-유곡(암거)_구조도_구조도(마대포함)" xfId="1445"/>
    <cellStyle name="_도곡3교 교대 수량_신촌-유곡(암거)_구조도_구조도(마대포함) 2" xfId="7898"/>
    <cellStyle name="_도곡3교 교대 수량_신촌-유곡(암거)_구조도_구조도(배수관터파기 및 개거)" xfId="1446"/>
    <cellStyle name="_도곡3교 교대 수량_신촌-유곡(암거)_구조도_구조도(배수관터파기 및 개거) 2" xfId="7899"/>
    <cellStyle name="_도곡3교 교대 수량_신촌-유곡(암거)_구조도_구조도." xfId="1447"/>
    <cellStyle name="_도곡3교 교대 수량_신촌-유곡(암거)_구조도_구조도. 2" xfId="7900"/>
    <cellStyle name="_도곡3교 교대 수량_신촌-유곡(암거)_구조도_구조도.." xfId="1448"/>
    <cellStyle name="_도곡3교 교대 수량_신촌-유곡(암거)_구조도_구조도.. 2" xfId="7901"/>
    <cellStyle name="_도곡3교 교대 수량_신촌-유곡(암거)_구조도_구조도..." xfId="1449"/>
    <cellStyle name="_도곡3교 교대 수량_신촌-유곡(암거)_구조도_구조도... 2" xfId="7902"/>
    <cellStyle name="_도곡3교 교대 수량_신촌-유곡(암거)_구조도_구조도_1" xfId="1450"/>
    <cellStyle name="_도곡3교 교대 수량_신촌-유곡(암거)_구조도_구조도_1 2" xfId="7903"/>
    <cellStyle name="_도곡3교 교대 수량_신촌-유곡(암거)_구조도_구조도_a" xfId="1454"/>
    <cellStyle name="_도곡3교 교대 수량_신촌-유곡(암거)_구조도_구조도_a 2" xfId="7904"/>
    <cellStyle name="_도곡3교 교대 수량_신촌-유곡(암거)_구조도_구조도_구조도" xfId="1451"/>
    <cellStyle name="_도곡3교 교대 수량_신촌-유곡(암거)_구조도_구조도_구조도 2" xfId="7905"/>
    <cellStyle name="_도곡3교 교대 수량_신촌-유곡(암거)_구조도_구조도_구조도0" xfId="1452"/>
    <cellStyle name="_도곡3교 교대 수량_신촌-유곡(암거)_구조도_구조도_구조도0 2" xfId="7906"/>
    <cellStyle name="_도곡3교 교대 수량_신촌-유곡(암거)_구조도_구조도_변경" xfId="1453"/>
    <cellStyle name="_도곡3교 교대 수량_신촌-유곡(암거)_구조도_구조도_변경 2" xfId="7907"/>
    <cellStyle name="_도곡3교 교대 수량_신촌-유곡(암거)_구조도_구조도0" xfId="1455"/>
    <cellStyle name="_도곡3교 교대 수량_신촌-유곡(암거)_구조도_구조도0 2" xfId="7908"/>
    <cellStyle name="_도곡3교 교대 수량_신촌-유곡(암거)_구조도_구조도0_1" xfId="1456"/>
    <cellStyle name="_도곡3교 교대 수량_신촌-유곡(암거)_구조도_구조도0_1 2" xfId="7909"/>
    <cellStyle name="_도곡3교 교대 수량_신촌-유곡(암거)_구조도_구조도0_구조도0" xfId="1457"/>
    <cellStyle name="_도곡3교 교대 수량_신촌-유곡(암거)_구조도_구조도0_구조도0 2" xfId="7910"/>
    <cellStyle name="_도곡3교 교대 수량_신촌-유곡(암거)_구조도_구조도2" xfId="1458"/>
    <cellStyle name="_도곡3교 교대 수량_신촌-유곡(암거)_구조도_구조도2 2" xfId="7911"/>
    <cellStyle name="_도곡3교 교대 수량_신촌-유곡(암거)_구조도_구조도22" xfId="1459"/>
    <cellStyle name="_도곡3교 교대 수량_신촌-유곡(암거)_구조도_구조도22 2" xfId="7912"/>
    <cellStyle name="_도곡3교 교대 수량_신촌-유곡(암거)_구조도_구조도-흙막이~" xfId="1460"/>
    <cellStyle name="_도곡3교 교대 수량_신촌-유곡(암거)_구조도_구조도-흙막이~ 2" xfId="7913"/>
    <cellStyle name="_도곡3교 교대 수량_신촌-유곡(암거)_구조도_구조물도" xfId="1461"/>
    <cellStyle name="_도곡3교 교대 수량_신촌-유곡(암거)_구조도_구조물도 2" xfId="7914"/>
    <cellStyle name="_도곡3교 교대 수량_신촌-유곡(암거)_구조도_댐구조도" xfId="1462"/>
    <cellStyle name="_도곡3교 교대 수량_신촌-유곡(암거)_구조도_댐구조도 2" xfId="7915"/>
    <cellStyle name="_도곡3교 교대 수량_신촌-유곡(암거)_구조도_바닥막이구조" xfId="1463"/>
    <cellStyle name="_도곡3교 교대 수량_신촌-유곡(암거)_구조도_바닥막이구조 2" xfId="7916"/>
    <cellStyle name="_도곡3교 교대 수량_신촌-유곡(암거)_구조도_바닥막이구조도" xfId="1464"/>
    <cellStyle name="_도곡3교 교대 수량_신촌-유곡(암거)_구조도_바닥막이구조도 2" xfId="7917"/>
    <cellStyle name="_도곡3교 교대 수량_신촌-유곡(암거)_구조도_보막이구조도" xfId="1465"/>
    <cellStyle name="_도곡3교 교대 수량_신촌-유곡(암거)_구조도_보막이구조도 2" xfId="7918"/>
    <cellStyle name="_도곡3교 교대 수량_신촌-유곡(암거)_구조도0" xfId="1466"/>
    <cellStyle name="_도곡3교 교대 수량_신촌-유곡(암거)_구조도0 2" xfId="7919"/>
    <cellStyle name="_도곡3교 교대 수량_신촌-유곡(암거)_구조도0_1" xfId="1467"/>
    <cellStyle name="_도곡3교 교대 수량_신촌-유곡(암거)_구조도0_1 2" xfId="7920"/>
    <cellStyle name="_도곡3교 교대 수량_신촌-유곡(암거)_구조도0_구조도" xfId="1468"/>
    <cellStyle name="_도곡3교 교대 수량_신촌-유곡(암거)_구조도0_구조도 2" xfId="7921"/>
    <cellStyle name="_도곡3교 교대 수량_신촌-유곡(암거)_구조도0_구조도_구조도0" xfId="1469"/>
    <cellStyle name="_도곡3교 교대 수량_신촌-유곡(암거)_구조도0_구조도_구조도0 2" xfId="7922"/>
    <cellStyle name="_도곡3교 교대 수량_신촌-유곡(암거)_구조도0_구조도0" xfId="1470"/>
    <cellStyle name="_도곡3교 교대 수량_신촌-유곡(암거)_구조도0_구조도0 2" xfId="7923"/>
    <cellStyle name="_도곡3교 교대 수량_신촌-유곡(암거)_구조도0_바닥막이구조" xfId="1471"/>
    <cellStyle name="_도곡3교 교대 수량_신촌-유곡(암거)_구조도0_바닥막이구조 2" xfId="7924"/>
    <cellStyle name="_도곡3교 교대 수량_신촌-유곡(암거)_구조도0_바닥막이구조도" xfId="1472"/>
    <cellStyle name="_도곡3교 교대 수량_신촌-유곡(암거)_구조도0_바닥막이구조도 2" xfId="7925"/>
    <cellStyle name="_도곡3교 교대 수량_신촌-유곡(암거)_내역서2" xfId="2741"/>
    <cellStyle name="_도곡3교 교대 수량_신촌-유곡(암거)_내역서2 2" xfId="7926"/>
    <cellStyle name="_도곡3교 교대 수량_신촌-유곡(암거)_바닥막이구조" xfId="1473"/>
    <cellStyle name="_도곡3교 교대 수량_신촌-유곡(암거)_바닥막이구조 2" xfId="7927"/>
    <cellStyle name="_도곡3교 교대 수량_신촌-유곡(암거)_설계내역(원본)" xfId="1474"/>
    <cellStyle name="_도곡3교 교대 수량_신촌-유곡(암거)_설계내역(원본) 2" xfId="7928"/>
    <cellStyle name="_도곡3교 교대 수량_신촌-유곡(암거)_설계내역(원본)_설계내역(구미정)" xfId="1475"/>
    <cellStyle name="_도곡3교 교대 수량_신촌-유곡(암거)_설계내역(원본)_설계내역(구미정) 2" xfId="7929"/>
    <cellStyle name="_도곡3교 교대 수량_신촌-유곡(암거)_설계내역(원본)_설계내역(원본)" xfId="1476"/>
    <cellStyle name="_도곡3교 교대 수량_신촌-유곡(암거)_설계내역(원본)_설계내역(원본) 2" xfId="7930"/>
    <cellStyle name="_도곡3교 교대 수량_신촌-유곡(암거)_수량산출(원경광업 토석 매각해제지 복구사업)" xfId="6167"/>
    <cellStyle name="_도곡3교 교대 수량_신촌-유곡(암거)_영천 바닥박이" xfId="11002"/>
    <cellStyle name="_도곡3교 교대 수량_신촌-유곡(암거)_폐기물처리비설계" xfId="6168"/>
    <cellStyle name="_도곡3교 교대 수량_암거수량" xfId="1477"/>
    <cellStyle name="_도곡3교 교대 수량_암거수량 2" xfId="7931"/>
    <cellStyle name="_도곡3교 교대 수량_암거수량(2)" xfId="1478"/>
    <cellStyle name="_도곡3교 교대 수량_암거수량(2) 2" xfId="7932"/>
    <cellStyle name="_도곡3교 교대 수량_암거수량(2)_04 BOX집" xfId="1479"/>
    <cellStyle name="_도곡3교 교대 수량_암거수량(2)_04 BOX집 2" xfId="7933"/>
    <cellStyle name="_도곡3교 교대 수량_암거수량(2)_04 BOX집_1-토적집계-구룡" xfId="11003"/>
    <cellStyle name="_도곡3교 교대 수량_암거수량(2)_04 BOX집_2. 구조도및 수량, 토적 산출서=하리율곡" xfId="2924"/>
    <cellStyle name="_도곡3교 교대 수량_암거수량(2)_04 BOX집_2. 구조도및 수량, 토적 산출서=하리율곡 2" xfId="7934"/>
    <cellStyle name="_도곡3교 교대 수량_암거수량(2)_04 BOX집_5.폐기물처리비설계" xfId="6169"/>
    <cellStyle name="_도곡3교 교대 수량_암거수량(2)_04 BOX집_개요(문경가은완장)" xfId="6170"/>
    <cellStyle name="_도곡3교 교대 수량_암거수량(2)_04 BOX집_공작물치수조서-태란사지구" xfId="5834"/>
    <cellStyle name="_도곡3교 교대 수량_암거수량(2)_04 BOX집_구조도" xfId="1480"/>
    <cellStyle name="_도곡3교 교대 수량_암거수량(2)_04 BOX집_구조도 2" xfId="7935"/>
    <cellStyle name="_도곡3교 교대 수량_암거수량(2)_04 BOX집_구조도_010년 구조도" xfId="11004"/>
    <cellStyle name="_도곡3교 교대 수량_암거수량(2)_04 BOX집_구조도_04 구조도" xfId="11005"/>
    <cellStyle name="_도곡3교 교대 수량_암거수량(2)_04 BOX집_구조도_계간수로" xfId="1481"/>
    <cellStyle name="_도곡3교 교대 수량_암거수량(2)_04 BOX집_구조도_계간수로 2" xfId="7936"/>
    <cellStyle name="_도곡3교 교대 수량_암거수량(2)_04 BOX집_구조도_구조도" xfId="1482"/>
    <cellStyle name="_도곡3교 교대 수량_암거수량(2)_04 BOX집_구조도_구조도 2" xfId="7937"/>
    <cellStyle name="_도곡3교 교대 수량_암거수량(2)_04 BOX집_구조도_구조도(마대포함)" xfId="1483"/>
    <cellStyle name="_도곡3교 교대 수량_암거수량(2)_04 BOX집_구조도_구조도(마대포함) 2" xfId="7938"/>
    <cellStyle name="_도곡3교 교대 수량_암거수량(2)_04 BOX집_구조도_구조도(배수관터파기 및 개거)" xfId="1484"/>
    <cellStyle name="_도곡3교 교대 수량_암거수량(2)_04 BOX집_구조도_구조도(배수관터파기 및 개거) 2" xfId="7939"/>
    <cellStyle name="_도곡3교 교대 수량_암거수량(2)_04 BOX집_구조도_구조도." xfId="1485"/>
    <cellStyle name="_도곡3교 교대 수량_암거수량(2)_04 BOX집_구조도_구조도. 2" xfId="7940"/>
    <cellStyle name="_도곡3교 교대 수량_암거수량(2)_04 BOX집_구조도_구조도.." xfId="1486"/>
    <cellStyle name="_도곡3교 교대 수량_암거수량(2)_04 BOX집_구조도_구조도.. 2" xfId="7941"/>
    <cellStyle name="_도곡3교 교대 수량_암거수량(2)_04 BOX집_구조도_구조도..." xfId="1487"/>
    <cellStyle name="_도곡3교 교대 수량_암거수량(2)_04 BOX집_구조도_구조도... 2" xfId="7942"/>
    <cellStyle name="_도곡3교 교대 수량_암거수량(2)_04 BOX집_구조도_구조도_1" xfId="1488"/>
    <cellStyle name="_도곡3교 교대 수량_암거수량(2)_04 BOX집_구조도_구조도_1 2" xfId="7943"/>
    <cellStyle name="_도곡3교 교대 수량_암거수량(2)_04 BOX집_구조도_구조도_a" xfId="1492"/>
    <cellStyle name="_도곡3교 교대 수량_암거수량(2)_04 BOX집_구조도_구조도_a 2" xfId="7944"/>
    <cellStyle name="_도곡3교 교대 수량_암거수량(2)_04 BOX집_구조도_구조도_구조도" xfId="1489"/>
    <cellStyle name="_도곡3교 교대 수량_암거수량(2)_04 BOX집_구조도_구조도_구조도 2" xfId="7945"/>
    <cellStyle name="_도곡3교 교대 수량_암거수량(2)_04 BOX집_구조도_구조도_구조도0" xfId="1490"/>
    <cellStyle name="_도곡3교 교대 수량_암거수량(2)_04 BOX집_구조도_구조도_구조도0 2" xfId="7946"/>
    <cellStyle name="_도곡3교 교대 수량_암거수량(2)_04 BOX집_구조도_구조도_변경" xfId="1491"/>
    <cellStyle name="_도곡3교 교대 수량_암거수량(2)_04 BOX집_구조도_구조도_변경 2" xfId="7947"/>
    <cellStyle name="_도곡3교 교대 수량_암거수량(2)_04 BOX집_구조도_구조도0" xfId="1493"/>
    <cellStyle name="_도곡3교 교대 수량_암거수량(2)_04 BOX집_구조도_구조도0 2" xfId="7948"/>
    <cellStyle name="_도곡3교 교대 수량_암거수량(2)_04 BOX집_구조도_구조도0_1" xfId="1494"/>
    <cellStyle name="_도곡3교 교대 수량_암거수량(2)_04 BOX집_구조도_구조도0_1 2" xfId="7949"/>
    <cellStyle name="_도곡3교 교대 수량_암거수량(2)_04 BOX집_구조도_구조도0_구조도0" xfId="1495"/>
    <cellStyle name="_도곡3교 교대 수량_암거수량(2)_04 BOX집_구조도_구조도0_구조도0 2" xfId="7950"/>
    <cellStyle name="_도곡3교 교대 수량_암거수량(2)_04 BOX집_구조도_구조도2" xfId="1496"/>
    <cellStyle name="_도곡3교 교대 수량_암거수량(2)_04 BOX집_구조도_구조도2 2" xfId="7951"/>
    <cellStyle name="_도곡3교 교대 수량_암거수량(2)_04 BOX집_구조도_구조도22" xfId="1497"/>
    <cellStyle name="_도곡3교 교대 수량_암거수량(2)_04 BOX집_구조도_구조도22 2" xfId="7952"/>
    <cellStyle name="_도곡3교 교대 수량_암거수량(2)_04 BOX집_구조도_구조도-흙막이~" xfId="1498"/>
    <cellStyle name="_도곡3교 교대 수량_암거수량(2)_04 BOX집_구조도_구조도-흙막이~ 2" xfId="7953"/>
    <cellStyle name="_도곡3교 교대 수량_암거수량(2)_04 BOX집_구조도_구조물도" xfId="1499"/>
    <cellStyle name="_도곡3교 교대 수량_암거수량(2)_04 BOX집_구조도_구조물도 2" xfId="7954"/>
    <cellStyle name="_도곡3교 교대 수량_암거수량(2)_04 BOX집_구조도_댐구조도" xfId="1500"/>
    <cellStyle name="_도곡3교 교대 수량_암거수량(2)_04 BOX집_구조도_댐구조도 2" xfId="7955"/>
    <cellStyle name="_도곡3교 교대 수량_암거수량(2)_04 BOX집_구조도_바닥막이구조" xfId="1501"/>
    <cellStyle name="_도곡3교 교대 수량_암거수량(2)_04 BOX집_구조도_바닥막이구조 2" xfId="7956"/>
    <cellStyle name="_도곡3교 교대 수량_암거수량(2)_04 BOX집_구조도_바닥막이구조도" xfId="1502"/>
    <cellStyle name="_도곡3교 교대 수량_암거수량(2)_04 BOX집_구조도_바닥막이구조도 2" xfId="7957"/>
    <cellStyle name="_도곡3교 교대 수량_암거수량(2)_04 BOX집_구조도_보막이구조도" xfId="1503"/>
    <cellStyle name="_도곡3교 교대 수량_암거수량(2)_04 BOX집_구조도_보막이구조도 2" xfId="7958"/>
    <cellStyle name="_도곡3교 교대 수량_암거수량(2)_04 BOX집_구조도0" xfId="1504"/>
    <cellStyle name="_도곡3교 교대 수량_암거수량(2)_04 BOX집_구조도0 2" xfId="7959"/>
    <cellStyle name="_도곡3교 교대 수량_암거수량(2)_04 BOX집_구조도0_1" xfId="1505"/>
    <cellStyle name="_도곡3교 교대 수량_암거수량(2)_04 BOX집_구조도0_1 2" xfId="7960"/>
    <cellStyle name="_도곡3교 교대 수량_암거수량(2)_04 BOX집_구조도0_구조도" xfId="1506"/>
    <cellStyle name="_도곡3교 교대 수량_암거수량(2)_04 BOX집_구조도0_구조도 2" xfId="7961"/>
    <cellStyle name="_도곡3교 교대 수량_암거수량(2)_04 BOX집_구조도0_구조도_구조도0" xfId="1507"/>
    <cellStyle name="_도곡3교 교대 수량_암거수량(2)_04 BOX집_구조도0_구조도_구조도0 2" xfId="7962"/>
    <cellStyle name="_도곡3교 교대 수량_암거수량(2)_04 BOX집_구조도0_구조도0" xfId="1508"/>
    <cellStyle name="_도곡3교 교대 수량_암거수량(2)_04 BOX집_구조도0_구조도0 2" xfId="7963"/>
    <cellStyle name="_도곡3교 교대 수량_암거수량(2)_04 BOX집_구조도0_바닥막이구조" xfId="1509"/>
    <cellStyle name="_도곡3교 교대 수량_암거수량(2)_04 BOX집_구조도0_바닥막이구조 2" xfId="7964"/>
    <cellStyle name="_도곡3교 교대 수량_암거수량(2)_04 BOX집_구조도0_바닥막이구조도" xfId="1510"/>
    <cellStyle name="_도곡3교 교대 수량_암거수량(2)_04 BOX집_구조도0_바닥막이구조도 2" xfId="7965"/>
    <cellStyle name="_도곡3교 교대 수량_암거수량(2)_04 BOX집_내역서2" xfId="2742"/>
    <cellStyle name="_도곡3교 교대 수량_암거수량(2)_04 BOX집_내역서2 2" xfId="7966"/>
    <cellStyle name="_도곡3교 교대 수량_암거수량(2)_04 BOX집_바닥막이구조" xfId="1511"/>
    <cellStyle name="_도곡3교 교대 수량_암거수량(2)_04 BOX집_바닥막이구조 2" xfId="7967"/>
    <cellStyle name="_도곡3교 교대 수량_암거수량(2)_04 BOX집_설계내역(원본)" xfId="1512"/>
    <cellStyle name="_도곡3교 교대 수량_암거수량(2)_04 BOX집_설계내역(원본) 2" xfId="7968"/>
    <cellStyle name="_도곡3교 교대 수량_암거수량(2)_04 BOX집_설계내역(원본)_설계내역(구미정)" xfId="1513"/>
    <cellStyle name="_도곡3교 교대 수량_암거수량(2)_04 BOX집_설계내역(원본)_설계내역(구미정) 2" xfId="7969"/>
    <cellStyle name="_도곡3교 교대 수량_암거수량(2)_04 BOX집_설계내역(원본)_설계내역(원본)" xfId="1514"/>
    <cellStyle name="_도곡3교 교대 수량_암거수량(2)_04 BOX집_설계내역(원본)_설계내역(원본) 2" xfId="7970"/>
    <cellStyle name="_도곡3교 교대 수량_암거수량(2)_04 BOX집_수량산출(원경광업 토석 매각해제지 복구사업)" xfId="6171"/>
    <cellStyle name="_도곡3교 교대 수량_암거수량(2)_04 BOX집_영천 바닥박이" xfId="11006"/>
    <cellStyle name="_도곡3교 교대 수량_암거수량(2)_04 BOX집_폐기물처리비설계" xfId="6172"/>
    <cellStyle name="_도곡3교 교대 수량_암거수량(2)_1-토적집계-구룡" xfId="11007"/>
    <cellStyle name="_도곡3교 교대 수량_암거수량(2)_2. 구조도및 수량, 토적 산출서=하리율곡" xfId="2925"/>
    <cellStyle name="_도곡3교 교대 수량_암거수량(2)_2. 구조도및 수량, 토적 산출서=하리율곡 2" xfId="7971"/>
    <cellStyle name="_도곡3교 교대 수량_암거수량(2)_5.폐기물처리비설계" xfId="6173"/>
    <cellStyle name="_도곡3교 교대 수량_암거수량(2)_개요(문경가은완장)" xfId="6174"/>
    <cellStyle name="_도곡3교 교대 수량_암거수량(2)_공작물치수조서-태란사지구" xfId="5835"/>
    <cellStyle name="_도곡3교 교대 수량_암거수량(2)_구조도" xfId="1515"/>
    <cellStyle name="_도곡3교 교대 수량_암거수량(2)_구조도 2" xfId="7972"/>
    <cellStyle name="_도곡3교 교대 수량_암거수량(2)_구조도_010년 구조도" xfId="11008"/>
    <cellStyle name="_도곡3교 교대 수량_암거수량(2)_구조도_04 구조도" xfId="11009"/>
    <cellStyle name="_도곡3교 교대 수량_암거수량(2)_구조도_계간수로" xfId="1516"/>
    <cellStyle name="_도곡3교 교대 수량_암거수량(2)_구조도_계간수로 2" xfId="7973"/>
    <cellStyle name="_도곡3교 교대 수량_암거수량(2)_구조도_구조도" xfId="1517"/>
    <cellStyle name="_도곡3교 교대 수량_암거수량(2)_구조도_구조도 2" xfId="7974"/>
    <cellStyle name="_도곡3교 교대 수량_암거수량(2)_구조도_구조도(마대포함)" xfId="1518"/>
    <cellStyle name="_도곡3교 교대 수량_암거수량(2)_구조도_구조도(마대포함) 2" xfId="7975"/>
    <cellStyle name="_도곡3교 교대 수량_암거수량(2)_구조도_구조도(배수관터파기 및 개거)" xfId="1519"/>
    <cellStyle name="_도곡3교 교대 수량_암거수량(2)_구조도_구조도(배수관터파기 및 개거) 2" xfId="7976"/>
    <cellStyle name="_도곡3교 교대 수량_암거수량(2)_구조도_구조도." xfId="1520"/>
    <cellStyle name="_도곡3교 교대 수량_암거수량(2)_구조도_구조도. 2" xfId="7977"/>
    <cellStyle name="_도곡3교 교대 수량_암거수량(2)_구조도_구조도.." xfId="1521"/>
    <cellStyle name="_도곡3교 교대 수량_암거수량(2)_구조도_구조도.. 2" xfId="7978"/>
    <cellStyle name="_도곡3교 교대 수량_암거수량(2)_구조도_구조도..." xfId="1522"/>
    <cellStyle name="_도곡3교 교대 수량_암거수량(2)_구조도_구조도... 2" xfId="7979"/>
    <cellStyle name="_도곡3교 교대 수량_암거수량(2)_구조도_구조도_1" xfId="1523"/>
    <cellStyle name="_도곡3교 교대 수량_암거수량(2)_구조도_구조도_1 2" xfId="7980"/>
    <cellStyle name="_도곡3교 교대 수량_암거수량(2)_구조도_구조도_a" xfId="1527"/>
    <cellStyle name="_도곡3교 교대 수량_암거수량(2)_구조도_구조도_a 2" xfId="7981"/>
    <cellStyle name="_도곡3교 교대 수량_암거수량(2)_구조도_구조도_구조도" xfId="1524"/>
    <cellStyle name="_도곡3교 교대 수량_암거수량(2)_구조도_구조도_구조도 2" xfId="7982"/>
    <cellStyle name="_도곡3교 교대 수량_암거수량(2)_구조도_구조도_구조도0" xfId="1525"/>
    <cellStyle name="_도곡3교 교대 수량_암거수량(2)_구조도_구조도_구조도0 2" xfId="7983"/>
    <cellStyle name="_도곡3교 교대 수량_암거수량(2)_구조도_구조도_변경" xfId="1526"/>
    <cellStyle name="_도곡3교 교대 수량_암거수량(2)_구조도_구조도_변경 2" xfId="7984"/>
    <cellStyle name="_도곡3교 교대 수량_암거수량(2)_구조도_구조도0" xfId="1528"/>
    <cellStyle name="_도곡3교 교대 수량_암거수량(2)_구조도_구조도0 2" xfId="7985"/>
    <cellStyle name="_도곡3교 교대 수량_암거수량(2)_구조도_구조도0_1" xfId="1529"/>
    <cellStyle name="_도곡3교 교대 수량_암거수량(2)_구조도_구조도0_1 2" xfId="7986"/>
    <cellStyle name="_도곡3교 교대 수량_암거수량(2)_구조도_구조도0_구조도0" xfId="1530"/>
    <cellStyle name="_도곡3교 교대 수량_암거수량(2)_구조도_구조도0_구조도0 2" xfId="7987"/>
    <cellStyle name="_도곡3교 교대 수량_암거수량(2)_구조도_구조도2" xfId="1531"/>
    <cellStyle name="_도곡3교 교대 수량_암거수량(2)_구조도_구조도2 2" xfId="7988"/>
    <cellStyle name="_도곡3교 교대 수량_암거수량(2)_구조도_구조도22" xfId="1532"/>
    <cellStyle name="_도곡3교 교대 수량_암거수량(2)_구조도_구조도22 2" xfId="7989"/>
    <cellStyle name="_도곡3교 교대 수량_암거수량(2)_구조도_구조도-흙막이~" xfId="1533"/>
    <cellStyle name="_도곡3교 교대 수량_암거수량(2)_구조도_구조도-흙막이~ 2" xfId="7990"/>
    <cellStyle name="_도곡3교 교대 수량_암거수량(2)_구조도_구조물도" xfId="1534"/>
    <cellStyle name="_도곡3교 교대 수량_암거수량(2)_구조도_구조물도 2" xfId="7991"/>
    <cellStyle name="_도곡3교 교대 수량_암거수량(2)_구조도_댐구조도" xfId="1535"/>
    <cellStyle name="_도곡3교 교대 수량_암거수량(2)_구조도_댐구조도 2" xfId="7992"/>
    <cellStyle name="_도곡3교 교대 수량_암거수량(2)_구조도_바닥막이구조" xfId="1536"/>
    <cellStyle name="_도곡3교 교대 수량_암거수량(2)_구조도_바닥막이구조 2" xfId="7993"/>
    <cellStyle name="_도곡3교 교대 수량_암거수량(2)_구조도_바닥막이구조도" xfId="1537"/>
    <cellStyle name="_도곡3교 교대 수량_암거수량(2)_구조도_바닥막이구조도 2" xfId="7994"/>
    <cellStyle name="_도곡3교 교대 수량_암거수량(2)_구조도_보막이구조도" xfId="1538"/>
    <cellStyle name="_도곡3교 교대 수량_암거수량(2)_구조도_보막이구조도 2" xfId="7995"/>
    <cellStyle name="_도곡3교 교대 수량_암거수량(2)_구조도0" xfId="1539"/>
    <cellStyle name="_도곡3교 교대 수량_암거수량(2)_구조도0 2" xfId="7996"/>
    <cellStyle name="_도곡3교 교대 수량_암거수량(2)_구조도0_1" xfId="1540"/>
    <cellStyle name="_도곡3교 교대 수량_암거수량(2)_구조도0_1 2" xfId="7997"/>
    <cellStyle name="_도곡3교 교대 수량_암거수량(2)_구조도0_구조도" xfId="1541"/>
    <cellStyle name="_도곡3교 교대 수량_암거수량(2)_구조도0_구조도 2" xfId="7998"/>
    <cellStyle name="_도곡3교 교대 수량_암거수량(2)_구조도0_구조도_구조도0" xfId="1542"/>
    <cellStyle name="_도곡3교 교대 수량_암거수량(2)_구조도0_구조도_구조도0 2" xfId="7999"/>
    <cellStyle name="_도곡3교 교대 수량_암거수량(2)_구조도0_구조도0" xfId="1543"/>
    <cellStyle name="_도곡3교 교대 수량_암거수량(2)_구조도0_구조도0 2" xfId="8000"/>
    <cellStyle name="_도곡3교 교대 수량_암거수량(2)_구조도0_바닥막이구조" xfId="1544"/>
    <cellStyle name="_도곡3교 교대 수량_암거수량(2)_구조도0_바닥막이구조 2" xfId="8001"/>
    <cellStyle name="_도곡3교 교대 수량_암거수량(2)_구조도0_바닥막이구조도" xfId="1545"/>
    <cellStyle name="_도곡3교 교대 수량_암거수량(2)_구조도0_바닥막이구조도 2" xfId="8002"/>
    <cellStyle name="_도곡3교 교대 수량_암거수량(2)_내역서2" xfId="2743"/>
    <cellStyle name="_도곡3교 교대 수량_암거수량(2)_내역서2 2" xfId="8003"/>
    <cellStyle name="_도곡3교 교대 수량_암거수량(2)_바닥막이구조" xfId="1546"/>
    <cellStyle name="_도곡3교 교대 수량_암거수량(2)_바닥막이구조 2" xfId="8004"/>
    <cellStyle name="_도곡3교 교대 수량_암거수량(2)_설계내역(원본)" xfId="1547"/>
    <cellStyle name="_도곡3교 교대 수량_암거수량(2)_설계내역(원본) 2" xfId="8005"/>
    <cellStyle name="_도곡3교 교대 수량_암거수량(2)_설계내역(원본)_설계내역(구미정)" xfId="1548"/>
    <cellStyle name="_도곡3교 교대 수량_암거수량(2)_설계내역(원본)_설계내역(구미정) 2" xfId="8006"/>
    <cellStyle name="_도곡3교 교대 수량_암거수량(2)_설계내역(원본)_설계내역(원본)" xfId="1549"/>
    <cellStyle name="_도곡3교 교대 수량_암거수량(2)_설계내역(원본)_설계내역(원본) 2" xfId="8007"/>
    <cellStyle name="_도곡3교 교대 수량_암거수량(2)_수량산출(원경광업 토석 매각해제지 복구사업)" xfId="6175"/>
    <cellStyle name="_도곡3교 교대 수량_암거수량(2)_영천 바닥박이" xfId="11010"/>
    <cellStyle name="_도곡3교 교대 수량_암거수량(2)_폐기물처리비설계" xfId="6176"/>
    <cellStyle name="_도곡3교 교대 수량_암거수량_04 BOX집" xfId="1550"/>
    <cellStyle name="_도곡3교 교대 수량_암거수량_04 BOX집 2" xfId="8008"/>
    <cellStyle name="_도곡3교 교대 수량_암거수량_04 BOX집_1-토적집계-구룡" xfId="11011"/>
    <cellStyle name="_도곡3교 교대 수량_암거수량_04 BOX집_2. 구조도및 수량, 토적 산출서=하리율곡" xfId="2926"/>
    <cellStyle name="_도곡3교 교대 수량_암거수량_04 BOX집_2. 구조도및 수량, 토적 산출서=하리율곡 2" xfId="8009"/>
    <cellStyle name="_도곡3교 교대 수량_암거수량_04 BOX집_5.폐기물처리비설계" xfId="6177"/>
    <cellStyle name="_도곡3교 교대 수량_암거수량_04 BOX집_개요(문경가은완장)" xfId="6178"/>
    <cellStyle name="_도곡3교 교대 수량_암거수량_04 BOX집_공작물치수조서-태란사지구" xfId="5836"/>
    <cellStyle name="_도곡3교 교대 수량_암거수량_04 BOX집_구조도" xfId="1551"/>
    <cellStyle name="_도곡3교 교대 수량_암거수량_04 BOX집_구조도 2" xfId="8010"/>
    <cellStyle name="_도곡3교 교대 수량_암거수량_04 BOX집_구조도_010년 구조도" xfId="11012"/>
    <cellStyle name="_도곡3교 교대 수량_암거수량_04 BOX집_구조도_04 구조도" xfId="11013"/>
    <cellStyle name="_도곡3교 교대 수량_암거수량_04 BOX집_구조도_계간수로" xfId="1552"/>
    <cellStyle name="_도곡3교 교대 수량_암거수량_04 BOX집_구조도_계간수로 2" xfId="8011"/>
    <cellStyle name="_도곡3교 교대 수량_암거수량_04 BOX집_구조도_구조도" xfId="1553"/>
    <cellStyle name="_도곡3교 교대 수량_암거수량_04 BOX집_구조도_구조도 2" xfId="8012"/>
    <cellStyle name="_도곡3교 교대 수량_암거수량_04 BOX집_구조도_구조도(마대포함)" xfId="1554"/>
    <cellStyle name="_도곡3교 교대 수량_암거수량_04 BOX집_구조도_구조도(마대포함) 2" xfId="8013"/>
    <cellStyle name="_도곡3교 교대 수량_암거수량_04 BOX집_구조도_구조도(배수관터파기 및 개거)" xfId="1555"/>
    <cellStyle name="_도곡3교 교대 수량_암거수량_04 BOX집_구조도_구조도(배수관터파기 및 개거) 2" xfId="8014"/>
    <cellStyle name="_도곡3교 교대 수량_암거수량_04 BOX집_구조도_구조도." xfId="1556"/>
    <cellStyle name="_도곡3교 교대 수량_암거수량_04 BOX집_구조도_구조도. 2" xfId="8015"/>
    <cellStyle name="_도곡3교 교대 수량_암거수량_04 BOX집_구조도_구조도.." xfId="1557"/>
    <cellStyle name="_도곡3교 교대 수량_암거수량_04 BOX집_구조도_구조도.. 2" xfId="8016"/>
    <cellStyle name="_도곡3교 교대 수량_암거수량_04 BOX집_구조도_구조도..." xfId="1558"/>
    <cellStyle name="_도곡3교 교대 수량_암거수량_04 BOX집_구조도_구조도... 2" xfId="8017"/>
    <cellStyle name="_도곡3교 교대 수량_암거수량_04 BOX집_구조도_구조도_1" xfId="1559"/>
    <cellStyle name="_도곡3교 교대 수량_암거수량_04 BOX집_구조도_구조도_1 2" xfId="8018"/>
    <cellStyle name="_도곡3교 교대 수량_암거수량_04 BOX집_구조도_구조도_a" xfId="1563"/>
    <cellStyle name="_도곡3교 교대 수량_암거수량_04 BOX집_구조도_구조도_a 2" xfId="8019"/>
    <cellStyle name="_도곡3교 교대 수량_암거수량_04 BOX집_구조도_구조도_구조도" xfId="1560"/>
    <cellStyle name="_도곡3교 교대 수량_암거수량_04 BOX집_구조도_구조도_구조도 2" xfId="8020"/>
    <cellStyle name="_도곡3교 교대 수량_암거수량_04 BOX집_구조도_구조도_구조도0" xfId="1561"/>
    <cellStyle name="_도곡3교 교대 수량_암거수량_04 BOX집_구조도_구조도_구조도0 2" xfId="8021"/>
    <cellStyle name="_도곡3교 교대 수량_암거수량_04 BOX집_구조도_구조도_변경" xfId="1562"/>
    <cellStyle name="_도곡3교 교대 수량_암거수량_04 BOX집_구조도_구조도_변경 2" xfId="8022"/>
    <cellStyle name="_도곡3교 교대 수량_암거수량_04 BOX집_구조도_구조도0" xfId="1564"/>
    <cellStyle name="_도곡3교 교대 수량_암거수량_04 BOX집_구조도_구조도0 2" xfId="8023"/>
    <cellStyle name="_도곡3교 교대 수량_암거수량_04 BOX집_구조도_구조도0_1" xfId="1565"/>
    <cellStyle name="_도곡3교 교대 수량_암거수량_04 BOX집_구조도_구조도0_1 2" xfId="8024"/>
    <cellStyle name="_도곡3교 교대 수량_암거수량_04 BOX집_구조도_구조도0_구조도0" xfId="1566"/>
    <cellStyle name="_도곡3교 교대 수량_암거수량_04 BOX집_구조도_구조도0_구조도0 2" xfId="8025"/>
    <cellStyle name="_도곡3교 교대 수량_암거수량_04 BOX집_구조도_구조도2" xfId="1567"/>
    <cellStyle name="_도곡3교 교대 수량_암거수량_04 BOX집_구조도_구조도2 2" xfId="8026"/>
    <cellStyle name="_도곡3교 교대 수량_암거수량_04 BOX집_구조도_구조도22" xfId="1568"/>
    <cellStyle name="_도곡3교 교대 수량_암거수량_04 BOX집_구조도_구조도22 2" xfId="8027"/>
    <cellStyle name="_도곡3교 교대 수량_암거수량_04 BOX집_구조도_구조도-흙막이~" xfId="1569"/>
    <cellStyle name="_도곡3교 교대 수량_암거수량_04 BOX집_구조도_구조도-흙막이~ 2" xfId="8028"/>
    <cellStyle name="_도곡3교 교대 수량_암거수량_04 BOX집_구조도_구조물도" xfId="1570"/>
    <cellStyle name="_도곡3교 교대 수량_암거수량_04 BOX집_구조도_구조물도 2" xfId="8029"/>
    <cellStyle name="_도곡3교 교대 수량_암거수량_04 BOX집_구조도_댐구조도" xfId="1571"/>
    <cellStyle name="_도곡3교 교대 수량_암거수량_04 BOX집_구조도_댐구조도 2" xfId="8030"/>
    <cellStyle name="_도곡3교 교대 수량_암거수량_04 BOX집_구조도_바닥막이구조" xfId="1572"/>
    <cellStyle name="_도곡3교 교대 수량_암거수량_04 BOX집_구조도_바닥막이구조 2" xfId="8031"/>
    <cellStyle name="_도곡3교 교대 수량_암거수량_04 BOX집_구조도_바닥막이구조도" xfId="1573"/>
    <cellStyle name="_도곡3교 교대 수량_암거수량_04 BOX집_구조도_바닥막이구조도 2" xfId="8032"/>
    <cellStyle name="_도곡3교 교대 수량_암거수량_04 BOX집_구조도_보막이구조도" xfId="1574"/>
    <cellStyle name="_도곡3교 교대 수량_암거수량_04 BOX집_구조도_보막이구조도 2" xfId="8033"/>
    <cellStyle name="_도곡3교 교대 수량_암거수량_04 BOX집_구조도0" xfId="1575"/>
    <cellStyle name="_도곡3교 교대 수량_암거수량_04 BOX집_구조도0 2" xfId="8034"/>
    <cellStyle name="_도곡3교 교대 수량_암거수량_04 BOX집_구조도0_1" xfId="1576"/>
    <cellStyle name="_도곡3교 교대 수량_암거수량_04 BOX집_구조도0_1 2" xfId="8035"/>
    <cellStyle name="_도곡3교 교대 수량_암거수량_04 BOX집_구조도0_구조도" xfId="1577"/>
    <cellStyle name="_도곡3교 교대 수량_암거수량_04 BOX집_구조도0_구조도 2" xfId="8036"/>
    <cellStyle name="_도곡3교 교대 수량_암거수량_04 BOX집_구조도0_구조도_구조도0" xfId="1578"/>
    <cellStyle name="_도곡3교 교대 수량_암거수량_04 BOX집_구조도0_구조도_구조도0 2" xfId="8037"/>
    <cellStyle name="_도곡3교 교대 수량_암거수량_04 BOX집_구조도0_구조도0" xfId="1579"/>
    <cellStyle name="_도곡3교 교대 수량_암거수량_04 BOX집_구조도0_구조도0 2" xfId="8038"/>
    <cellStyle name="_도곡3교 교대 수량_암거수량_04 BOX집_구조도0_바닥막이구조" xfId="1580"/>
    <cellStyle name="_도곡3교 교대 수량_암거수량_04 BOX집_구조도0_바닥막이구조 2" xfId="8039"/>
    <cellStyle name="_도곡3교 교대 수량_암거수량_04 BOX집_구조도0_바닥막이구조도" xfId="1581"/>
    <cellStyle name="_도곡3교 교대 수량_암거수량_04 BOX집_구조도0_바닥막이구조도 2" xfId="8040"/>
    <cellStyle name="_도곡3교 교대 수량_암거수량_04 BOX집_내역서2" xfId="2744"/>
    <cellStyle name="_도곡3교 교대 수량_암거수량_04 BOX집_내역서2 2" xfId="8041"/>
    <cellStyle name="_도곡3교 교대 수량_암거수량_04 BOX집_바닥막이구조" xfId="1582"/>
    <cellStyle name="_도곡3교 교대 수량_암거수량_04 BOX집_바닥막이구조 2" xfId="8042"/>
    <cellStyle name="_도곡3교 교대 수량_암거수량_04 BOX집_설계내역(원본)" xfId="1583"/>
    <cellStyle name="_도곡3교 교대 수량_암거수량_04 BOX집_설계내역(원본) 2" xfId="8043"/>
    <cellStyle name="_도곡3교 교대 수량_암거수량_04 BOX집_설계내역(원본)_설계내역(구미정)" xfId="1584"/>
    <cellStyle name="_도곡3교 교대 수량_암거수량_04 BOX집_설계내역(원본)_설계내역(구미정) 2" xfId="8044"/>
    <cellStyle name="_도곡3교 교대 수량_암거수량_04 BOX집_설계내역(원본)_설계내역(원본)" xfId="1585"/>
    <cellStyle name="_도곡3교 교대 수량_암거수량_04 BOX집_설계내역(원본)_설계내역(원본) 2" xfId="8045"/>
    <cellStyle name="_도곡3교 교대 수량_암거수량_04 BOX집_수량산출(원경광업 토석 매각해제지 복구사업)" xfId="6179"/>
    <cellStyle name="_도곡3교 교대 수량_암거수량_04 BOX집_영천 바닥박이" xfId="11014"/>
    <cellStyle name="_도곡3교 교대 수량_암거수량_04 BOX집_폐기물처리비설계" xfId="6180"/>
    <cellStyle name="_도곡3교 교대 수량_암거수량_1-토적집계-구룡" xfId="11015"/>
    <cellStyle name="_도곡3교 교대 수량_암거수량_2. 구조도및 수량, 토적 산출서=하리율곡" xfId="2927"/>
    <cellStyle name="_도곡3교 교대 수량_암거수량_2. 구조도및 수량, 토적 산출서=하리율곡 2" xfId="8046"/>
    <cellStyle name="_도곡3교 교대 수량_암거수량_5.폐기물처리비설계" xfId="6181"/>
    <cellStyle name="_도곡3교 교대 수량_암거수량_개요(문경가은완장)" xfId="6182"/>
    <cellStyle name="_도곡3교 교대 수량_암거수량_공작물치수조서-태란사지구" xfId="5837"/>
    <cellStyle name="_도곡3교 교대 수량_암거수량_구조도" xfId="1586"/>
    <cellStyle name="_도곡3교 교대 수량_암거수량_구조도 2" xfId="8047"/>
    <cellStyle name="_도곡3교 교대 수량_암거수량_구조도_010년 구조도" xfId="11016"/>
    <cellStyle name="_도곡3교 교대 수량_암거수량_구조도_04 구조도" xfId="11017"/>
    <cellStyle name="_도곡3교 교대 수량_암거수량_구조도_계간수로" xfId="1587"/>
    <cellStyle name="_도곡3교 교대 수량_암거수량_구조도_계간수로 2" xfId="8048"/>
    <cellStyle name="_도곡3교 교대 수량_암거수량_구조도_구조도" xfId="1588"/>
    <cellStyle name="_도곡3교 교대 수량_암거수량_구조도_구조도 2" xfId="8049"/>
    <cellStyle name="_도곡3교 교대 수량_암거수량_구조도_구조도(마대포함)" xfId="1589"/>
    <cellStyle name="_도곡3교 교대 수량_암거수량_구조도_구조도(마대포함) 2" xfId="8050"/>
    <cellStyle name="_도곡3교 교대 수량_암거수량_구조도_구조도(배수관터파기 및 개거)" xfId="1590"/>
    <cellStyle name="_도곡3교 교대 수량_암거수량_구조도_구조도(배수관터파기 및 개거) 2" xfId="8051"/>
    <cellStyle name="_도곡3교 교대 수량_암거수량_구조도_구조도." xfId="1591"/>
    <cellStyle name="_도곡3교 교대 수량_암거수량_구조도_구조도. 2" xfId="8052"/>
    <cellStyle name="_도곡3교 교대 수량_암거수량_구조도_구조도.." xfId="1592"/>
    <cellStyle name="_도곡3교 교대 수량_암거수량_구조도_구조도.. 2" xfId="8053"/>
    <cellStyle name="_도곡3교 교대 수량_암거수량_구조도_구조도..." xfId="1593"/>
    <cellStyle name="_도곡3교 교대 수량_암거수량_구조도_구조도... 2" xfId="8054"/>
    <cellStyle name="_도곡3교 교대 수량_암거수량_구조도_구조도_1" xfId="1594"/>
    <cellStyle name="_도곡3교 교대 수량_암거수량_구조도_구조도_1 2" xfId="8055"/>
    <cellStyle name="_도곡3교 교대 수량_암거수량_구조도_구조도_a" xfId="1598"/>
    <cellStyle name="_도곡3교 교대 수량_암거수량_구조도_구조도_a 2" xfId="8056"/>
    <cellStyle name="_도곡3교 교대 수량_암거수량_구조도_구조도_구조도" xfId="1595"/>
    <cellStyle name="_도곡3교 교대 수량_암거수량_구조도_구조도_구조도 2" xfId="8057"/>
    <cellStyle name="_도곡3교 교대 수량_암거수량_구조도_구조도_구조도0" xfId="1596"/>
    <cellStyle name="_도곡3교 교대 수량_암거수량_구조도_구조도_구조도0 2" xfId="8058"/>
    <cellStyle name="_도곡3교 교대 수량_암거수량_구조도_구조도_변경" xfId="1597"/>
    <cellStyle name="_도곡3교 교대 수량_암거수량_구조도_구조도_변경 2" xfId="8059"/>
    <cellStyle name="_도곡3교 교대 수량_암거수량_구조도_구조도0" xfId="1599"/>
    <cellStyle name="_도곡3교 교대 수량_암거수량_구조도_구조도0 2" xfId="8060"/>
    <cellStyle name="_도곡3교 교대 수량_암거수량_구조도_구조도0_1" xfId="1600"/>
    <cellStyle name="_도곡3교 교대 수량_암거수량_구조도_구조도0_1 2" xfId="8061"/>
    <cellStyle name="_도곡3교 교대 수량_암거수량_구조도_구조도0_구조도0" xfId="1601"/>
    <cellStyle name="_도곡3교 교대 수량_암거수량_구조도_구조도0_구조도0 2" xfId="8062"/>
    <cellStyle name="_도곡3교 교대 수량_암거수량_구조도_구조도2" xfId="1602"/>
    <cellStyle name="_도곡3교 교대 수량_암거수량_구조도_구조도2 2" xfId="8063"/>
    <cellStyle name="_도곡3교 교대 수량_암거수량_구조도_구조도22" xfId="1603"/>
    <cellStyle name="_도곡3교 교대 수량_암거수량_구조도_구조도22 2" xfId="8064"/>
    <cellStyle name="_도곡3교 교대 수량_암거수량_구조도_구조도-흙막이~" xfId="1604"/>
    <cellStyle name="_도곡3교 교대 수량_암거수량_구조도_구조도-흙막이~ 2" xfId="8065"/>
    <cellStyle name="_도곡3교 교대 수량_암거수량_구조도_구조물도" xfId="1605"/>
    <cellStyle name="_도곡3교 교대 수량_암거수량_구조도_구조물도 2" xfId="8066"/>
    <cellStyle name="_도곡3교 교대 수량_암거수량_구조도_댐구조도" xfId="1606"/>
    <cellStyle name="_도곡3교 교대 수량_암거수량_구조도_댐구조도 2" xfId="8067"/>
    <cellStyle name="_도곡3교 교대 수량_암거수량_구조도_바닥막이구조" xfId="1607"/>
    <cellStyle name="_도곡3교 교대 수량_암거수량_구조도_바닥막이구조 2" xfId="8068"/>
    <cellStyle name="_도곡3교 교대 수량_암거수량_구조도_바닥막이구조도" xfId="1608"/>
    <cellStyle name="_도곡3교 교대 수량_암거수량_구조도_바닥막이구조도 2" xfId="8069"/>
    <cellStyle name="_도곡3교 교대 수량_암거수량_구조도_보막이구조도" xfId="1609"/>
    <cellStyle name="_도곡3교 교대 수량_암거수량_구조도_보막이구조도 2" xfId="8070"/>
    <cellStyle name="_도곡3교 교대 수량_암거수량_구조도0" xfId="1610"/>
    <cellStyle name="_도곡3교 교대 수량_암거수량_구조도0 2" xfId="8071"/>
    <cellStyle name="_도곡3교 교대 수량_암거수량_구조도0_1" xfId="1611"/>
    <cellStyle name="_도곡3교 교대 수량_암거수량_구조도0_1 2" xfId="8072"/>
    <cellStyle name="_도곡3교 교대 수량_암거수량_구조도0_구조도" xfId="1612"/>
    <cellStyle name="_도곡3교 교대 수량_암거수량_구조도0_구조도 2" xfId="8073"/>
    <cellStyle name="_도곡3교 교대 수량_암거수량_구조도0_구조도_구조도0" xfId="1613"/>
    <cellStyle name="_도곡3교 교대 수량_암거수량_구조도0_구조도_구조도0 2" xfId="8074"/>
    <cellStyle name="_도곡3교 교대 수량_암거수량_구조도0_구조도0" xfId="1614"/>
    <cellStyle name="_도곡3교 교대 수량_암거수량_구조도0_구조도0 2" xfId="8075"/>
    <cellStyle name="_도곡3교 교대 수량_암거수량_구조도0_바닥막이구조" xfId="1615"/>
    <cellStyle name="_도곡3교 교대 수량_암거수량_구조도0_바닥막이구조 2" xfId="8076"/>
    <cellStyle name="_도곡3교 교대 수량_암거수량_구조도0_바닥막이구조도" xfId="1616"/>
    <cellStyle name="_도곡3교 교대 수량_암거수량_구조도0_바닥막이구조도 2" xfId="8077"/>
    <cellStyle name="_도곡3교 교대 수량_암거수량_내역서2" xfId="2745"/>
    <cellStyle name="_도곡3교 교대 수량_암거수량_내역서2 2" xfId="8078"/>
    <cellStyle name="_도곡3교 교대 수량_암거수량_바닥막이구조" xfId="1617"/>
    <cellStyle name="_도곡3교 교대 수량_암거수량_바닥막이구조 2" xfId="8079"/>
    <cellStyle name="_도곡3교 교대 수량_암거수량_설계내역(원본)" xfId="1618"/>
    <cellStyle name="_도곡3교 교대 수량_암거수량_설계내역(원본) 2" xfId="8080"/>
    <cellStyle name="_도곡3교 교대 수량_암거수량_설계내역(원본)_설계내역(구미정)" xfId="1619"/>
    <cellStyle name="_도곡3교 교대 수량_암거수량_설계내역(원본)_설계내역(구미정) 2" xfId="8081"/>
    <cellStyle name="_도곡3교 교대 수량_암거수량_설계내역(원본)_설계내역(원본)" xfId="1620"/>
    <cellStyle name="_도곡3교 교대 수량_암거수량_설계내역(원본)_설계내역(원본) 2" xfId="8082"/>
    <cellStyle name="_도곡3교 교대 수량_암거수량_수량산출(원경광업 토석 매각해제지 복구사업)" xfId="6183"/>
    <cellStyle name="_도곡3교 교대 수량_암거수량_영천 바닥박이" xfId="11018"/>
    <cellStyle name="_도곡3교 교대 수량_암거수량_폐기물처리비설계" xfId="6184"/>
    <cellStyle name="_도곡3교 교대 수량_영천 바닥박이" xfId="11019"/>
    <cellStyle name="_도곡3교 교대 수량_폐기물처리비설계" xfId="6185"/>
    <cellStyle name="_도곡4교 하부공 수량" xfId="1621"/>
    <cellStyle name="_도곡4교 하부공 수량 2" xfId="8083"/>
    <cellStyle name="_도곡4교 하부공 수량_1-토적집계-구룡" xfId="11020"/>
    <cellStyle name="_도곡4교 하부공 수량_2. 구조도및 수량, 토적 산출서=하리율곡" xfId="2928"/>
    <cellStyle name="_도곡4교 하부공 수량_2. 구조도및 수량, 토적 산출서=하리율곡 2" xfId="8084"/>
    <cellStyle name="_도곡4교 하부공 수량_5.폐기물처리비설계" xfId="6186"/>
    <cellStyle name="_도곡4교 하부공 수량_개요(문경가은완장)" xfId="6187"/>
    <cellStyle name="_도곡4교 하부공 수량_공작물치수조서-태란사지구" xfId="5838"/>
    <cellStyle name="_도곡4교 하부공 수량_구조도" xfId="1622"/>
    <cellStyle name="_도곡4교 하부공 수량_구조도 2" xfId="8085"/>
    <cellStyle name="_도곡4교 하부공 수량_구조도_010년 구조도" xfId="11021"/>
    <cellStyle name="_도곡4교 하부공 수량_구조도_04 구조도" xfId="11022"/>
    <cellStyle name="_도곡4교 하부공 수량_구조도_계간수로" xfId="1623"/>
    <cellStyle name="_도곡4교 하부공 수량_구조도_계간수로 2" xfId="8086"/>
    <cellStyle name="_도곡4교 하부공 수량_구조도_구조도" xfId="1624"/>
    <cellStyle name="_도곡4교 하부공 수량_구조도_구조도 2" xfId="8087"/>
    <cellStyle name="_도곡4교 하부공 수량_구조도_구조도(마대포함)" xfId="1625"/>
    <cellStyle name="_도곡4교 하부공 수량_구조도_구조도(마대포함) 2" xfId="8088"/>
    <cellStyle name="_도곡4교 하부공 수량_구조도_구조도(배수관터파기 및 개거)" xfId="1626"/>
    <cellStyle name="_도곡4교 하부공 수량_구조도_구조도(배수관터파기 및 개거) 2" xfId="8089"/>
    <cellStyle name="_도곡4교 하부공 수량_구조도_구조도." xfId="1627"/>
    <cellStyle name="_도곡4교 하부공 수량_구조도_구조도. 2" xfId="8090"/>
    <cellStyle name="_도곡4교 하부공 수량_구조도_구조도.." xfId="1628"/>
    <cellStyle name="_도곡4교 하부공 수량_구조도_구조도.. 2" xfId="8091"/>
    <cellStyle name="_도곡4교 하부공 수량_구조도_구조도..." xfId="1629"/>
    <cellStyle name="_도곡4교 하부공 수량_구조도_구조도... 2" xfId="8092"/>
    <cellStyle name="_도곡4교 하부공 수량_구조도_구조도_1" xfId="1630"/>
    <cellStyle name="_도곡4교 하부공 수량_구조도_구조도_1 2" xfId="8093"/>
    <cellStyle name="_도곡4교 하부공 수량_구조도_구조도_a" xfId="1634"/>
    <cellStyle name="_도곡4교 하부공 수량_구조도_구조도_a 2" xfId="8094"/>
    <cellStyle name="_도곡4교 하부공 수량_구조도_구조도_구조도" xfId="1631"/>
    <cellStyle name="_도곡4교 하부공 수량_구조도_구조도_구조도 2" xfId="8095"/>
    <cellStyle name="_도곡4교 하부공 수량_구조도_구조도_구조도0" xfId="1632"/>
    <cellStyle name="_도곡4교 하부공 수량_구조도_구조도_구조도0 2" xfId="8096"/>
    <cellStyle name="_도곡4교 하부공 수량_구조도_구조도_변경" xfId="1633"/>
    <cellStyle name="_도곡4교 하부공 수량_구조도_구조도_변경 2" xfId="8097"/>
    <cellStyle name="_도곡4교 하부공 수량_구조도_구조도0" xfId="1635"/>
    <cellStyle name="_도곡4교 하부공 수량_구조도_구조도0 2" xfId="8098"/>
    <cellStyle name="_도곡4교 하부공 수량_구조도_구조도0_1" xfId="1636"/>
    <cellStyle name="_도곡4교 하부공 수량_구조도_구조도0_1 2" xfId="8099"/>
    <cellStyle name="_도곡4교 하부공 수량_구조도_구조도0_구조도0" xfId="1637"/>
    <cellStyle name="_도곡4교 하부공 수량_구조도_구조도0_구조도0 2" xfId="8100"/>
    <cellStyle name="_도곡4교 하부공 수량_구조도_구조도2" xfId="1638"/>
    <cellStyle name="_도곡4교 하부공 수량_구조도_구조도2 2" xfId="8101"/>
    <cellStyle name="_도곡4교 하부공 수량_구조도_구조도22" xfId="1639"/>
    <cellStyle name="_도곡4교 하부공 수량_구조도_구조도22 2" xfId="8102"/>
    <cellStyle name="_도곡4교 하부공 수량_구조도_구조도-흙막이~" xfId="1640"/>
    <cellStyle name="_도곡4교 하부공 수량_구조도_구조도-흙막이~ 2" xfId="8103"/>
    <cellStyle name="_도곡4교 하부공 수량_구조도_구조물도" xfId="1641"/>
    <cellStyle name="_도곡4교 하부공 수량_구조도_구조물도 2" xfId="8104"/>
    <cellStyle name="_도곡4교 하부공 수량_구조도_댐구조도" xfId="1642"/>
    <cellStyle name="_도곡4교 하부공 수량_구조도_댐구조도 2" xfId="8105"/>
    <cellStyle name="_도곡4교 하부공 수량_구조도_바닥막이구조" xfId="1643"/>
    <cellStyle name="_도곡4교 하부공 수량_구조도_바닥막이구조 2" xfId="8106"/>
    <cellStyle name="_도곡4교 하부공 수량_구조도_바닥막이구조도" xfId="1644"/>
    <cellStyle name="_도곡4교 하부공 수량_구조도_바닥막이구조도 2" xfId="8107"/>
    <cellStyle name="_도곡4교 하부공 수량_구조도_보막이구조도" xfId="1645"/>
    <cellStyle name="_도곡4교 하부공 수량_구조도_보막이구조도 2" xfId="8108"/>
    <cellStyle name="_도곡4교 하부공 수량_구조도0" xfId="1646"/>
    <cellStyle name="_도곡4교 하부공 수량_구조도0 2" xfId="8109"/>
    <cellStyle name="_도곡4교 하부공 수량_구조도0_1" xfId="1647"/>
    <cellStyle name="_도곡4교 하부공 수량_구조도0_1 2" xfId="8110"/>
    <cellStyle name="_도곡4교 하부공 수량_구조도0_구조도" xfId="1648"/>
    <cellStyle name="_도곡4교 하부공 수량_구조도0_구조도 2" xfId="8111"/>
    <cellStyle name="_도곡4교 하부공 수량_구조도0_구조도_구조도0" xfId="1649"/>
    <cellStyle name="_도곡4교 하부공 수량_구조도0_구조도_구조도0 2" xfId="8112"/>
    <cellStyle name="_도곡4교 하부공 수량_구조도0_구조도0" xfId="1650"/>
    <cellStyle name="_도곡4교 하부공 수량_구조도0_구조도0 2" xfId="8113"/>
    <cellStyle name="_도곡4교 하부공 수량_구조도0_바닥막이구조" xfId="1651"/>
    <cellStyle name="_도곡4교 하부공 수량_구조도0_바닥막이구조 2" xfId="8114"/>
    <cellStyle name="_도곡4교 하부공 수량_구조도0_바닥막이구조도" xfId="1652"/>
    <cellStyle name="_도곡4교 하부공 수량_구조도0_바닥막이구조도 2" xfId="8115"/>
    <cellStyle name="_도곡4교 하부공 수량_내역서2" xfId="2746"/>
    <cellStyle name="_도곡4교 하부공 수량_내역서2 2" xfId="8116"/>
    <cellStyle name="_도곡4교 하부공 수량_바닥막이구조" xfId="1653"/>
    <cellStyle name="_도곡4교 하부공 수량_바닥막이구조 2" xfId="8117"/>
    <cellStyle name="_도곡4교 하부공 수량_설계내역(원본)" xfId="1654"/>
    <cellStyle name="_도곡4교 하부공 수량_설계내역(원본) 2" xfId="8118"/>
    <cellStyle name="_도곡4교 하부공 수량_설계내역(원본)_설계내역(구미정)" xfId="1655"/>
    <cellStyle name="_도곡4교 하부공 수량_설계내역(원본)_설계내역(구미정) 2" xfId="8119"/>
    <cellStyle name="_도곡4교 하부공 수량_설계내역(원본)_설계내역(원본)" xfId="1656"/>
    <cellStyle name="_도곡4교 하부공 수량_설계내역(원본)_설계내역(원본) 2" xfId="8120"/>
    <cellStyle name="_도곡4교 하부공 수량_수량산출(원경광업 토석 매각해제지 복구사업)" xfId="6188"/>
    <cellStyle name="_도곡4교 하부공 수량_신촌-유곡(암거)" xfId="1657"/>
    <cellStyle name="_도곡4교 하부공 수량_신촌-유곡(암거) 2" xfId="8121"/>
    <cellStyle name="_도곡4교 하부공 수량_신촌-유곡(암거)_04 BOX집" xfId="1658"/>
    <cellStyle name="_도곡4교 하부공 수량_신촌-유곡(암거)_04 BOX집 2" xfId="8122"/>
    <cellStyle name="_도곡4교 하부공 수량_신촌-유곡(암거)_04 BOX집_1-토적집계-구룡" xfId="11023"/>
    <cellStyle name="_도곡4교 하부공 수량_신촌-유곡(암거)_04 BOX집_2. 구조도및 수량, 토적 산출서=하리율곡" xfId="2929"/>
    <cellStyle name="_도곡4교 하부공 수량_신촌-유곡(암거)_04 BOX집_2. 구조도및 수량, 토적 산출서=하리율곡 2" xfId="8123"/>
    <cellStyle name="_도곡4교 하부공 수량_신촌-유곡(암거)_04 BOX집_5.폐기물처리비설계" xfId="6189"/>
    <cellStyle name="_도곡4교 하부공 수량_신촌-유곡(암거)_04 BOX집_개요(문경가은완장)" xfId="6190"/>
    <cellStyle name="_도곡4교 하부공 수량_신촌-유곡(암거)_04 BOX집_공작물치수조서-태란사지구" xfId="5839"/>
    <cellStyle name="_도곡4교 하부공 수량_신촌-유곡(암거)_04 BOX집_구조도" xfId="1659"/>
    <cellStyle name="_도곡4교 하부공 수량_신촌-유곡(암거)_04 BOX집_구조도 2" xfId="8124"/>
    <cellStyle name="_도곡4교 하부공 수량_신촌-유곡(암거)_04 BOX집_구조도_010년 구조도" xfId="11024"/>
    <cellStyle name="_도곡4교 하부공 수량_신촌-유곡(암거)_04 BOX집_구조도_04 구조도" xfId="11025"/>
    <cellStyle name="_도곡4교 하부공 수량_신촌-유곡(암거)_04 BOX집_구조도_계간수로" xfId="1660"/>
    <cellStyle name="_도곡4교 하부공 수량_신촌-유곡(암거)_04 BOX집_구조도_계간수로 2" xfId="8125"/>
    <cellStyle name="_도곡4교 하부공 수량_신촌-유곡(암거)_04 BOX집_구조도_구조도" xfId="1661"/>
    <cellStyle name="_도곡4교 하부공 수량_신촌-유곡(암거)_04 BOX집_구조도_구조도 2" xfId="8126"/>
    <cellStyle name="_도곡4교 하부공 수량_신촌-유곡(암거)_04 BOX집_구조도_구조도(마대포함)" xfId="1662"/>
    <cellStyle name="_도곡4교 하부공 수량_신촌-유곡(암거)_04 BOX집_구조도_구조도(마대포함) 2" xfId="8127"/>
    <cellStyle name="_도곡4교 하부공 수량_신촌-유곡(암거)_04 BOX집_구조도_구조도(배수관터파기 및 개거)" xfId="1663"/>
    <cellStyle name="_도곡4교 하부공 수량_신촌-유곡(암거)_04 BOX집_구조도_구조도(배수관터파기 및 개거) 2" xfId="8128"/>
    <cellStyle name="_도곡4교 하부공 수량_신촌-유곡(암거)_04 BOX집_구조도_구조도." xfId="1664"/>
    <cellStyle name="_도곡4교 하부공 수량_신촌-유곡(암거)_04 BOX집_구조도_구조도. 2" xfId="8129"/>
    <cellStyle name="_도곡4교 하부공 수량_신촌-유곡(암거)_04 BOX집_구조도_구조도.." xfId="1665"/>
    <cellStyle name="_도곡4교 하부공 수량_신촌-유곡(암거)_04 BOX집_구조도_구조도.. 2" xfId="8130"/>
    <cellStyle name="_도곡4교 하부공 수량_신촌-유곡(암거)_04 BOX집_구조도_구조도..." xfId="1666"/>
    <cellStyle name="_도곡4교 하부공 수량_신촌-유곡(암거)_04 BOX집_구조도_구조도... 2" xfId="8131"/>
    <cellStyle name="_도곡4교 하부공 수량_신촌-유곡(암거)_04 BOX집_구조도_구조도_1" xfId="1667"/>
    <cellStyle name="_도곡4교 하부공 수량_신촌-유곡(암거)_04 BOX집_구조도_구조도_1 2" xfId="8132"/>
    <cellStyle name="_도곡4교 하부공 수량_신촌-유곡(암거)_04 BOX집_구조도_구조도_a" xfId="1671"/>
    <cellStyle name="_도곡4교 하부공 수량_신촌-유곡(암거)_04 BOX집_구조도_구조도_a 2" xfId="8133"/>
    <cellStyle name="_도곡4교 하부공 수량_신촌-유곡(암거)_04 BOX집_구조도_구조도_구조도" xfId="1668"/>
    <cellStyle name="_도곡4교 하부공 수량_신촌-유곡(암거)_04 BOX집_구조도_구조도_구조도 2" xfId="8134"/>
    <cellStyle name="_도곡4교 하부공 수량_신촌-유곡(암거)_04 BOX집_구조도_구조도_구조도0" xfId="1669"/>
    <cellStyle name="_도곡4교 하부공 수량_신촌-유곡(암거)_04 BOX집_구조도_구조도_구조도0 2" xfId="8135"/>
    <cellStyle name="_도곡4교 하부공 수량_신촌-유곡(암거)_04 BOX집_구조도_구조도_변경" xfId="1670"/>
    <cellStyle name="_도곡4교 하부공 수량_신촌-유곡(암거)_04 BOX집_구조도_구조도_변경 2" xfId="8136"/>
    <cellStyle name="_도곡4교 하부공 수량_신촌-유곡(암거)_04 BOX집_구조도_구조도0" xfId="1672"/>
    <cellStyle name="_도곡4교 하부공 수량_신촌-유곡(암거)_04 BOX집_구조도_구조도0 2" xfId="8137"/>
    <cellStyle name="_도곡4교 하부공 수량_신촌-유곡(암거)_04 BOX집_구조도_구조도0_1" xfId="1673"/>
    <cellStyle name="_도곡4교 하부공 수량_신촌-유곡(암거)_04 BOX집_구조도_구조도0_1 2" xfId="8138"/>
    <cellStyle name="_도곡4교 하부공 수량_신촌-유곡(암거)_04 BOX집_구조도_구조도0_구조도0" xfId="1674"/>
    <cellStyle name="_도곡4교 하부공 수량_신촌-유곡(암거)_04 BOX집_구조도_구조도0_구조도0 2" xfId="8139"/>
    <cellStyle name="_도곡4교 하부공 수량_신촌-유곡(암거)_04 BOX집_구조도_구조도2" xfId="1675"/>
    <cellStyle name="_도곡4교 하부공 수량_신촌-유곡(암거)_04 BOX집_구조도_구조도2 2" xfId="8140"/>
    <cellStyle name="_도곡4교 하부공 수량_신촌-유곡(암거)_04 BOX집_구조도_구조도22" xfId="1676"/>
    <cellStyle name="_도곡4교 하부공 수량_신촌-유곡(암거)_04 BOX집_구조도_구조도22 2" xfId="8141"/>
    <cellStyle name="_도곡4교 하부공 수량_신촌-유곡(암거)_04 BOX집_구조도_구조도-흙막이~" xfId="1677"/>
    <cellStyle name="_도곡4교 하부공 수량_신촌-유곡(암거)_04 BOX집_구조도_구조도-흙막이~ 2" xfId="8142"/>
    <cellStyle name="_도곡4교 하부공 수량_신촌-유곡(암거)_04 BOX집_구조도_구조물도" xfId="1678"/>
    <cellStyle name="_도곡4교 하부공 수량_신촌-유곡(암거)_04 BOX집_구조도_구조물도 2" xfId="8143"/>
    <cellStyle name="_도곡4교 하부공 수량_신촌-유곡(암거)_04 BOX집_구조도_댐구조도" xfId="1679"/>
    <cellStyle name="_도곡4교 하부공 수량_신촌-유곡(암거)_04 BOX집_구조도_댐구조도 2" xfId="8144"/>
    <cellStyle name="_도곡4교 하부공 수량_신촌-유곡(암거)_04 BOX집_구조도_바닥막이구조" xfId="1680"/>
    <cellStyle name="_도곡4교 하부공 수량_신촌-유곡(암거)_04 BOX집_구조도_바닥막이구조 2" xfId="8145"/>
    <cellStyle name="_도곡4교 하부공 수량_신촌-유곡(암거)_04 BOX집_구조도_바닥막이구조도" xfId="1681"/>
    <cellStyle name="_도곡4교 하부공 수량_신촌-유곡(암거)_04 BOX집_구조도_바닥막이구조도 2" xfId="8146"/>
    <cellStyle name="_도곡4교 하부공 수량_신촌-유곡(암거)_04 BOX집_구조도_보막이구조도" xfId="1682"/>
    <cellStyle name="_도곡4교 하부공 수량_신촌-유곡(암거)_04 BOX집_구조도_보막이구조도 2" xfId="8147"/>
    <cellStyle name="_도곡4교 하부공 수량_신촌-유곡(암거)_04 BOX집_구조도0" xfId="1683"/>
    <cellStyle name="_도곡4교 하부공 수량_신촌-유곡(암거)_04 BOX집_구조도0 2" xfId="8148"/>
    <cellStyle name="_도곡4교 하부공 수량_신촌-유곡(암거)_04 BOX집_구조도0_1" xfId="1684"/>
    <cellStyle name="_도곡4교 하부공 수량_신촌-유곡(암거)_04 BOX집_구조도0_1 2" xfId="8149"/>
    <cellStyle name="_도곡4교 하부공 수량_신촌-유곡(암거)_04 BOX집_구조도0_구조도" xfId="1685"/>
    <cellStyle name="_도곡4교 하부공 수량_신촌-유곡(암거)_04 BOX집_구조도0_구조도 2" xfId="8150"/>
    <cellStyle name="_도곡4교 하부공 수량_신촌-유곡(암거)_04 BOX집_구조도0_구조도_구조도0" xfId="1686"/>
    <cellStyle name="_도곡4교 하부공 수량_신촌-유곡(암거)_04 BOX집_구조도0_구조도_구조도0 2" xfId="8151"/>
    <cellStyle name="_도곡4교 하부공 수량_신촌-유곡(암거)_04 BOX집_구조도0_구조도0" xfId="1687"/>
    <cellStyle name="_도곡4교 하부공 수량_신촌-유곡(암거)_04 BOX집_구조도0_구조도0 2" xfId="8152"/>
    <cellStyle name="_도곡4교 하부공 수량_신촌-유곡(암거)_04 BOX집_구조도0_바닥막이구조" xfId="1688"/>
    <cellStyle name="_도곡4교 하부공 수량_신촌-유곡(암거)_04 BOX집_구조도0_바닥막이구조 2" xfId="8153"/>
    <cellStyle name="_도곡4교 하부공 수량_신촌-유곡(암거)_04 BOX집_구조도0_바닥막이구조도" xfId="1689"/>
    <cellStyle name="_도곡4교 하부공 수량_신촌-유곡(암거)_04 BOX집_구조도0_바닥막이구조도 2" xfId="8154"/>
    <cellStyle name="_도곡4교 하부공 수량_신촌-유곡(암거)_04 BOX집_내역서2" xfId="2747"/>
    <cellStyle name="_도곡4교 하부공 수량_신촌-유곡(암거)_04 BOX집_내역서2 2" xfId="8155"/>
    <cellStyle name="_도곡4교 하부공 수량_신촌-유곡(암거)_04 BOX집_바닥막이구조" xfId="1690"/>
    <cellStyle name="_도곡4교 하부공 수량_신촌-유곡(암거)_04 BOX집_바닥막이구조 2" xfId="8156"/>
    <cellStyle name="_도곡4교 하부공 수량_신촌-유곡(암거)_04 BOX집_설계내역(원본)" xfId="1691"/>
    <cellStyle name="_도곡4교 하부공 수량_신촌-유곡(암거)_04 BOX집_설계내역(원본) 2" xfId="8157"/>
    <cellStyle name="_도곡4교 하부공 수량_신촌-유곡(암거)_04 BOX집_설계내역(원본)_설계내역(구미정)" xfId="1692"/>
    <cellStyle name="_도곡4교 하부공 수량_신촌-유곡(암거)_04 BOX집_설계내역(원본)_설계내역(구미정) 2" xfId="8158"/>
    <cellStyle name="_도곡4교 하부공 수량_신촌-유곡(암거)_04 BOX집_설계내역(원본)_설계내역(원본)" xfId="1693"/>
    <cellStyle name="_도곡4교 하부공 수량_신촌-유곡(암거)_04 BOX집_설계내역(원본)_설계내역(원본) 2" xfId="8159"/>
    <cellStyle name="_도곡4교 하부공 수량_신촌-유곡(암거)_04 BOX집_수량산출(원경광업 토석 매각해제지 복구사업)" xfId="6191"/>
    <cellStyle name="_도곡4교 하부공 수량_신촌-유곡(암거)_04 BOX집_영천 바닥박이" xfId="11026"/>
    <cellStyle name="_도곡4교 하부공 수량_신촌-유곡(암거)_04 BOX집_폐기물처리비설계" xfId="6192"/>
    <cellStyle name="_도곡4교 하부공 수량_신촌-유곡(암거)_1-토적집계-구룡" xfId="11027"/>
    <cellStyle name="_도곡4교 하부공 수량_신촌-유곡(암거)_2. 구조도및 수량, 토적 산출서=하리율곡" xfId="2930"/>
    <cellStyle name="_도곡4교 하부공 수량_신촌-유곡(암거)_2. 구조도및 수량, 토적 산출서=하리율곡 2" xfId="8160"/>
    <cellStyle name="_도곡4교 하부공 수량_신촌-유곡(암거)_5.폐기물처리비설계" xfId="6193"/>
    <cellStyle name="_도곡4교 하부공 수량_신촌-유곡(암거)_개요(문경가은완장)" xfId="6194"/>
    <cellStyle name="_도곡4교 하부공 수량_신촌-유곡(암거)_공작물치수조서-태란사지구" xfId="5840"/>
    <cellStyle name="_도곡4교 하부공 수량_신촌-유곡(암거)_구조도" xfId="1694"/>
    <cellStyle name="_도곡4교 하부공 수량_신촌-유곡(암거)_구조도 2" xfId="8161"/>
    <cellStyle name="_도곡4교 하부공 수량_신촌-유곡(암거)_구조도_010년 구조도" xfId="11028"/>
    <cellStyle name="_도곡4교 하부공 수량_신촌-유곡(암거)_구조도_04 구조도" xfId="11029"/>
    <cellStyle name="_도곡4교 하부공 수량_신촌-유곡(암거)_구조도_계간수로" xfId="1695"/>
    <cellStyle name="_도곡4교 하부공 수량_신촌-유곡(암거)_구조도_계간수로 2" xfId="8162"/>
    <cellStyle name="_도곡4교 하부공 수량_신촌-유곡(암거)_구조도_구조도" xfId="1696"/>
    <cellStyle name="_도곡4교 하부공 수량_신촌-유곡(암거)_구조도_구조도 2" xfId="8163"/>
    <cellStyle name="_도곡4교 하부공 수량_신촌-유곡(암거)_구조도_구조도(마대포함)" xfId="1697"/>
    <cellStyle name="_도곡4교 하부공 수량_신촌-유곡(암거)_구조도_구조도(마대포함) 2" xfId="8164"/>
    <cellStyle name="_도곡4교 하부공 수량_신촌-유곡(암거)_구조도_구조도(배수관터파기 및 개거)" xfId="1698"/>
    <cellStyle name="_도곡4교 하부공 수량_신촌-유곡(암거)_구조도_구조도(배수관터파기 및 개거) 2" xfId="8165"/>
    <cellStyle name="_도곡4교 하부공 수량_신촌-유곡(암거)_구조도_구조도." xfId="1699"/>
    <cellStyle name="_도곡4교 하부공 수량_신촌-유곡(암거)_구조도_구조도. 2" xfId="8166"/>
    <cellStyle name="_도곡4교 하부공 수량_신촌-유곡(암거)_구조도_구조도.." xfId="1700"/>
    <cellStyle name="_도곡4교 하부공 수량_신촌-유곡(암거)_구조도_구조도.. 2" xfId="8167"/>
    <cellStyle name="_도곡4교 하부공 수량_신촌-유곡(암거)_구조도_구조도..." xfId="1701"/>
    <cellStyle name="_도곡4교 하부공 수량_신촌-유곡(암거)_구조도_구조도... 2" xfId="8168"/>
    <cellStyle name="_도곡4교 하부공 수량_신촌-유곡(암거)_구조도_구조도_1" xfId="1702"/>
    <cellStyle name="_도곡4교 하부공 수량_신촌-유곡(암거)_구조도_구조도_1 2" xfId="8169"/>
    <cellStyle name="_도곡4교 하부공 수량_신촌-유곡(암거)_구조도_구조도_a" xfId="1706"/>
    <cellStyle name="_도곡4교 하부공 수량_신촌-유곡(암거)_구조도_구조도_a 2" xfId="8170"/>
    <cellStyle name="_도곡4교 하부공 수량_신촌-유곡(암거)_구조도_구조도_구조도" xfId="1703"/>
    <cellStyle name="_도곡4교 하부공 수량_신촌-유곡(암거)_구조도_구조도_구조도 2" xfId="8171"/>
    <cellStyle name="_도곡4교 하부공 수량_신촌-유곡(암거)_구조도_구조도_구조도0" xfId="1704"/>
    <cellStyle name="_도곡4교 하부공 수량_신촌-유곡(암거)_구조도_구조도_구조도0 2" xfId="8172"/>
    <cellStyle name="_도곡4교 하부공 수량_신촌-유곡(암거)_구조도_구조도_변경" xfId="1705"/>
    <cellStyle name="_도곡4교 하부공 수량_신촌-유곡(암거)_구조도_구조도_변경 2" xfId="8173"/>
    <cellStyle name="_도곡4교 하부공 수량_신촌-유곡(암거)_구조도_구조도0" xfId="1707"/>
    <cellStyle name="_도곡4교 하부공 수량_신촌-유곡(암거)_구조도_구조도0 2" xfId="8174"/>
    <cellStyle name="_도곡4교 하부공 수량_신촌-유곡(암거)_구조도_구조도0_1" xfId="1708"/>
    <cellStyle name="_도곡4교 하부공 수량_신촌-유곡(암거)_구조도_구조도0_1 2" xfId="8175"/>
    <cellStyle name="_도곡4교 하부공 수량_신촌-유곡(암거)_구조도_구조도0_구조도0" xfId="1709"/>
    <cellStyle name="_도곡4교 하부공 수량_신촌-유곡(암거)_구조도_구조도0_구조도0 2" xfId="8176"/>
    <cellStyle name="_도곡4교 하부공 수량_신촌-유곡(암거)_구조도_구조도2" xfId="1710"/>
    <cellStyle name="_도곡4교 하부공 수량_신촌-유곡(암거)_구조도_구조도2 2" xfId="8177"/>
    <cellStyle name="_도곡4교 하부공 수량_신촌-유곡(암거)_구조도_구조도22" xfId="1711"/>
    <cellStyle name="_도곡4교 하부공 수량_신촌-유곡(암거)_구조도_구조도22 2" xfId="8178"/>
    <cellStyle name="_도곡4교 하부공 수량_신촌-유곡(암거)_구조도_구조도-흙막이~" xfId="1712"/>
    <cellStyle name="_도곡4교 하부공 수량_신촌-유곡(암거)_구조도_구조도-흙막이~ 2" xfId="8179"/>
    <cellStyle name="_도곡4교 하부공 수량_신촌-유곡(암거)_구조도_구조물도" xfId="1713"/>
    <cellStyle name="_도곡4교 하부공 수량_신촌-유곡(암거)_구조도_구조물도 2" xfId="8180"/>
    <cellStyle name="_도곡4교 하부공 수량_신촌-유곡(암거)_구조도_댐구조도" xfId="1714"/>
    <cellStyle name="_도곡4교 하부공 수량_신촌-유곡(암거)_구조도_댐구조도 2" xfId="8181"/>
    <cellStyle name="_도곡4교 하부공 수량_신촌-유곡(암거)_구조도_바닥막이구조" xfId="1715"/>
    <cellStyle name="_도곡4교 하부공 수량_신촌-유곡(암거)_구조도_바닥막이구조 2" xfId="8182"/>
    <cellStyle name="_도곡4교 하부공 수량_신촌-유곡(암거)_구조도_바닥막이구조도" xfId="1716"/>
    <cellStyle name="_도곡4교 하부공 수량_신촌-유곡(암거)_구조도_바닥막이구조도 2" xfId="8183"/>
    <cellStyle name="_도곡4교 하부공 수량_신촌-유곡(암거)_구조도_보막이구조도" xfId="1717"/>
    <cellStyle name="_도곡4교 하부공 수량_신촌-유곡(암거)_구조도_보막이구조도 2" xfId="8184"/>
    <cellStyle name="_도곡4교 하부공 수량_신촌-유곡(암거)_구조도0" xfId="1718"/>
    <cellStyle name="_도곡4교 하부공 수량_신촌-유곡(암거)_구조도0 2" xfId="8185"/>
    <cellStyle name="_도곡4교 하부공 수량_신촌-유곡(암거)_구조도0_1" xfId="1719"/>
    <cellStyle name="_도곡4교 하부공 수량_신촌-유곡(암거)_구조도0_1 2" xfId="8186"/>
    <cellStyle name="_도곡4교 하부공 수량_신촌-유곡(암거)_구조도0_구조도" xfId="1720"/>
    <cellStyle name="_도곡4교 하부공 수량_신촌-유곡(암거)_구조도0_구조도 2" xfId="8187"/>
    <cellStyle name="_도곡4교 하부공 수량_신촌-유곡(암거)_구조도0_구조도_구조도0" xfId="1721"/>
    <cellStyle name="_도곡4교 하부공 수량_신촌-유곡(암거)_구조도0_구조도_구조도0 2" xfId="8188"/>
    <cellStyle name="_도곡4교 하부공 수량_신촌-유곡(암거)_구조도0_구조도0" xfId="1722"/>
    <cellStyle name="_도곡4교 하부공 수량_신촌-유곡(암거)_구조도0_구조도0 2" xfId="8189"/>
    <cellStyle name="_도곡4교 하부공 수량_신촌-유곡(암거)_구조도0_바닥막이구조" xfId="1723"/>
    <cellStyle name="_도곡4교 하부공 수량_신촌-유곡(암거)_구조도0_바닥막이구조 2" xfId="8190"/>
    <cellStyle name="_도곡4교 하부공 수량_신촌-유곡(암거)_구조도0_바닥막이구조도" xfId="1724"/>
    <cellStyle name="_도곡4교 하부공 수량_신촌-유곡(암거)_구조도0_바닥막이구조도 2" xfId="8191"/>
    <cellStyle name="_도곡4교 하부공 수량_신촌-유곡(암거)_내역서2" xfId="2748"/>
    <cellStyle name="_도곡4교 하부공 수량_신촌-유곡(암거)_내역서2 2" xfId="8192"/>
    <cellStyle name="_도곡4교 하부공 수량_신촌-유곡(암거)_바닥막이구조" xfId="1725"/>
    <cellStyle name="_도곡4교 하부공 수량_신촌-유곡(암거)_바닥막이구조 2" xfId="8193"/>
    <cellStyle name="_도곡4교 하부공 수량_신촌-유곡(암거)_설계내역(원본)" xfId="1726"/>
    <cellStyle name="_도곡4교 하부공 수량_신촌-유곡(암거)_설계내역(원본) 2" xfId="8194"/>
    <cellStyle name="_도곡4교 하부공 수량_신촌-유곡(암거)_설계내역(원본)_설계내역(구미정)" xfId="1727"/>
    <cellStyle name="_도곡4교 하부공 수량_신촌-유곡(암거)_설계내역(원본)_설계내역(구미정) 2" xfId="8195"/>
    <cellStyle name="_도곡4교 하부공 수량_신촌-유곡(암거)_설계내역(원본)_설계내역(원본)" xfId="1728"/>
    <cellStyle name="_도곡4교 하부공 수량_신촌-유곡(암거)_설계내역(원본)_설계내역(원본) 2" xfId="8196"/>
    <cellStyle name="_도곡4교 하부공 수량_신촌-유곡(암거)_수량산출(원경광업 토석 매각해제지 복구사업)" xfId="6195"/>
    <cellStyle name="_도곡4교 하부공 수량_신촌-유곡(암거)_영천 바닥박이" xfId="11030"/>
    <cellStyle name="_도곡4교 하부공 수량_신촌-유곡(암거)_폐기물처리비설계" xfId="6196"/>
    <cellStyle name="_도곡4교 하부공 수량_암거수량" xfId="1729"/>
    <cellStyle name="_도곡4교 하부공 수량_암거수량 2" xfId="8197"/>
    <cellStyle name="_도곡4교 하부공 수량_암거수량(2)" xfId="1730"/>
    <cellStyle name="_도곡4교 하부공 수량_암거수량(2) 2" xfId="8198"/>
    <cellStyle name="_도곡4교 하부공 수량_암거수량(2)_04 BOX집" xfId="1731"/>
    <cellStyle name="_도곡4교 하부공 수량_암거수량(2)_04 BOX집 2" xfId="8199"/>
    <cellStyle name="_도곡4교 하부공 수량_암거수량(2)_04 BOX집_1-토적집계-구룡" xfId="11031"/>
    <cellStyle name="_도곡4교 하부공 수량_암거수량(2)_04 BOX집_2. 구조도및 수량, 토적 산출서=하리율곡" xfId="2931"/>
    <cellStyle name="_도곡4교 하부공 수량_암거수량(2)_04 BOX집_2. 구조도및 수량, 토적 산출서=하리율곡 2" xfId="8200"/>
    <cellStyle name="_도곡4교 하부공 수량_암거수량(2)_04 BOX집_5.폐기물처리비설계" xfId="6197"/>
    <cellStyle name="_도곡4교 하부공 수량_암거수량(2)_04 BOX집_개요(문경가은완장)" xfId="6198"/>
    <cellStyle name="_도곡4교 하부공 수량_암거수량(2)_04 BOX집_공작물치수조서-태란사지구" xfId="5841"/>
    <cellStyle name="_도곡4교 하부공 수량_암거수량(2)_04 BOX집_구조도" xfId="1732"/>
    <cellStyle name="_도곡4교 하부공 수량_암거수량(2)_04 BOX집_구조도 2" xfId="8201"/>
    <cellStyle name="_도곡4교 하부공 수량_암거수량(2)_04 BOX집_구조도_010년 구조도" xfId="11032"/>
    <cellStyle name="_도곡4교 하부공 수량_암거수량(2)_04 BOX집_구조도_04 구조도" xfId="11033"/>
    <cellStyle name="_도곡4교 하부공 수량_암거수량(2)_04 BOX집_구조도_계간수로" xfId="1733"/>
    <cellStyle name="_도곡4교 하부공 수량_암거수량(2)_04 BOX집_구조도_계간수로 2" xfId="8202"/>
    <cellStyle name="_도곡4교 하부공 수량_암거수량(2)_04 BOX집_구조도_구조도" xfId="1734"/>
    <cellStyle name="_도곡4교 하부공 수량_암거수량(2)_04 BOX집_구조도_구조도 2" xfId="8203"/>
    <cellStyle name="_도곡4교 하부공 수량_암거수량(2)_04 BOX집_구조도_구조도(마대포함)" xfId="1735"/>
    <cellStyle name="_도곡4교 하부공 수량_암거수량(2)_04 BOX집_구조도_구조도(마대포함) 2" xfId="8204"/>
    <cellStyle name="_도곡4교 하부공 수량_암거수량(2)_04 BOX집_구조도_구조도(배수관터파기 및 개거)" xfId="1736"/>
    <cellStyle name="_도곡4교 하부공 수량_암거수량(2)_04 BOX집_구조도_구조도(배수관터파기 및 개거) 2" xfId="8205"/>
    <cellStyle name="_도곡4교 하부공 수량_암거수량(2)_04 BOX집_구조도_구조도." xfId="1737"/>
    <cellStyle name="_도곡4교 하부공 수량_암거수량(2)_04 BOX집_구조도_구조도. 2" xfId="8206"/>
    <cellStyle name="_도곡4교 하부공 수량_암거수량(2)_04 BOX집_구조도_구조도.." xfId="1738"/>
    <cellStyle name="_도곡4교 하부공 수량_암거수량(2)_04 BOX집_구조도_구조도.. 2" xfId="8207"/>
    <cellStyle name="_도곡4교 하부공 수량_암거수량(2)_04 BOX집_구조도_구조도..." xfId="1739"/>
    <cellStyle name="_도곡4교 하부공 수량_암거수량(2)_04 BOX집_구조도_구조도... 2" xfId="8208"/>
    <cellStyle name="_도곡4교 하부공 수량_암거수량(2)_04 BOX집_구조도_구조도_1" xfId="1740"/>
    <cellStyle name="_도곡4교 하부공 수량_암거수량(2)_04 BOX집_구조도_구조도_1 2" xfId="8209"/>
    <cellStyle name="_도곡4교 하부공 수량_암거수량(2)_04 BOX집_구조도_구조도_a" xfId="1744"/>
    <cellStyle name="_도곡4교 하부공 수량_암거수량(2)_04 BOX집_구조도_구조도_a 2" xfId="8210"/>
    <cellStyle name="_도곡4교 하부공 수량_암거수량(2)_04 BOX집_구조도_구조도_구조도" xfId="1741"/>
    <cellStyle name="_도곡4교 하부공 수량_암거수량(2)_04 BOX집_구조도_구조도_구조도 2" xfId="8211"/>
    <cellStyle name="_도곡4교 하부공 수량_암거수량(2)_04 BOX집_구조도_구조도_구조도0" xfId="1742"/>
    <cellStyle name="_도곡4교 하부공 수량_암거수량(2)_04 BOX집_구조도_구조도_구조도0 2" xfId="8212"/>
    <cellStyle name="_도곡4교 하부공 수량_암거수량(2)_04 BOX집_구조도_구조도_변경" xfId="1743"/>
    <cellStyle name="_도곡4교 하부공 수량_암거수량(2)_04 BOX집_구조도_구조도_변경 2" xfId="8213"/>
    <cellStyle name="_도곡4교 하부공 수량_암거수량(2)_04 BOX집_구조도_구조도0" xfId="1745"/>
    <cellStyle name="_도곡4교 하부공 수량_암거수량(2)_04 BOX집_구조도_구조도0 2" xfId="8214"/>
    <cellStyle name="_도곡4교 하부공 수량_암거수량(2)_04 BOX집_구조도_구조도0_1" xfId="1746"/>
    <cellStyle name="_도곡4교 하부공 수량_암거수량(2)_04 BOX집_구조도_구조도0_1 2" xfId="8215"/>
    <cellStyle name="_도곡4교 하부공 수량_암거수량(2)_04 BOX집_구조도_구조도0_구조도0" xfId="1747"/>
    <cellStyle name="_도곡4교 하부공 수량_암거수량(2)_04 BOX집_구조도_구조도0_구조도0 2" xfId="8216"/>
    <cellStyle name="_도곡4교 하부공 수량_암거수량(2)_04 BOX집_구조도_구조도2" xfId="1748"/>
    <cellStyle name="_도곡4교 하부공 수량_암거수량(2)_04 BOX집_구조도_구조도2 2" xfId="8217"/>
    <cellStyle name="_도곡4교 하부공 수량_암거수량(2)_04 BOX집_구조도_구조도22" xfId="1749"/>
    <cellStyle name="_도곡4교 하부공 수량_암거수량(2)_04 BOX집_구조도_구조도22 2" xfId="8218"/>
    <cellStyle name="_도곡4교 하부공 수량_암거수량(2)_04 BOX집_구조도_구조도-흙막이~" xfId="1750"/>
    <cellStyle name="_도곡4교 하부공 수량_암거수량(2)_04 BOX집_구조도_구조도-흙막이~ 2" xfId="8219"/>
    <cellStyle name="_도곡4교 하부공 수량_암거수량(2)_04 BOX집_구조도_구조물도" xfId="1751"/>
    <cellStyle name="_도곡4교 하부공 수량_암거수량(2)_04 BOX집_구조도_구조물도 2" xfId="8220"/>
    <cellStyle name="_도곡4교 하부공 수량_암거수량(2)_04 BOX집_구조도_댐구조도" xfId="1752"/>
    <cellStyle name="_도곡4교 하부공 수량_암거수량(2)_04 BOX집_구조도_댐구조도 2" xfId="8221"/>
    <cellStyle name="_도곡4교 하부공 수량_암거수량(2)_04 BOX집_구조도_바닥막이구조" xfId="1753"/>
    <cellStyle name="_도곡4교 하부공 수량_암거수량(2)_04 BOX집_구조도_바닥막이구조 2" xfId="8222"/>
    <cellStyle name="_도곡4교 하부공 수량_암거수량(2)_04 BOX집_구조도_바닥막이구조도" xfId="1754"/>
    <cellStyle name="_도곡4교 하부공 수량_암거수량(2)_04 BOX집_구조도_바닥막이구조도 2" xfId="8223"/>
    <cellStyle name="_도곡4교 하부공 수량_암거수량(2)_04 BOX집_구조도_보막이구조도" xfId="1755"/>
    <cellStyle name="_도곡4교 하부공 수량_암거수량(2)_04 BOX집_구조도_보막이구조도 2" xfId="8224"/>
    <cellStyle name="_도곡4교 하부공 수량_암거수량(2)_04 BOX집_구조도0" xfId="1756"/>
    <cellStyle name="_도곡4교 하부공 수량_암거수량(2)_04 BOX집_구조도0 2" xfId="8225"/>
    <cellStyle name="_도곡4교 하부공 수량_암거수량(2)_04 BOX집_구조도0_1" xfId="1757"/>
    <cellStyle name="_도곡4교 하부공 수량_암거수량(2)_04 BOX집_구조도0_1 2" xfId="8226"/>
    <cellStyle name="_도곡4교 하부공 수량_암거수량(2)_04 BOX집_구조도0_구조도" xfId="1758"/>
    <cellStyle name="_도곡4교 하부공 수량_암거수량(2)_04 BOX집_구조도0_구조도 2" xfId="8227"/>
    <cellStyle name="_도곡4교 하부공 수량_암거수량(2)_04 BOX집_구조도0_구조도_구조도0" xfId="1759"/>
    <cellStyle name="_도곡4교 하부공 수량_암거수량(2)_04 BOX집_구조도0_구조도_구조도0 2" xfId="8228"/>
    <cellStyle name="_도곡4교 하부공 수량_암거수량(2)_04 BOX집_구조도0_구조도0" xfId="1760"/>
    <cellStyle name="_도곡4교 하부공 수량_암거수량(2)_04 BOX집_구조도0_구조도0 2" xfId="8229"/>
    <cellStyle name="_도곡4교 하부공 수량_암거수량(2)_04 BOX집_구조도0_바닥막이구조" xfId="1761"/>
    <cellStyle name="_도곡4교 하부공 수량_암거수량(2)_04 BOX집_구조도0_바닥막이구조 2" xfId="8230"/>
    <cellStyle name="_도곡4교 하부공 수량_암거수량(2)_04 BOX집_구조도0_바닥막이구조도" xfId="1762"/>
    <cellStyle name="_도곡4교 하부공 수량_암거수량(2)_04 BOX집_구조도0_바닥막이구조도 2" xfId="8231"/>
    <cellStyle name="_도곡4교 하부공 수량_암거수량(2)_04 BOX집_내역서2" xfId="2749"/>
    <cellStyle name="_도곡4교 하부공 수량_암거수량(2)_04 BOX집_내역서2 2" xfId="8232"/>
    <cellStyle name="_도곡4교 하부공 수량_암거수량(2)_04 BOX집_바닥막이구조" xfId="1763"/>
    <cellStyle name="_도곡4교 하부공 수량_암거수량(2)_04 BOX집_바닥막이구조 2" xfId="8233"/>
    <cellStyle name="_도곡4교 하부공 수량_암거수량(2)_04 BOX집_설계내역(원본)" xfId="1764"/>
    <cellStyle name="_도곡4교 하부공 수량_암거수량(2)_04 BOX집_설계내역(원본) 2" xfId="8234"/>
    <cellStyle name="_도곡4교 하부공 수량_암거수량(2)_04 BOX집_설계내역(원본)_설계내역(구미정)" xfId="1765"/>
    <cellStyle name="_도곡4교 하부공 수량_암거수량(2)_04 BOX집_설계내역(원본)_설계내역(구미정) 2" xfId="8235"/>
    <cellStyle name="_도곡4교 하부공 수량_암거수량(2)_04 BOX집_설계내역(원본)_설계내역(원본)" xfId="1766"/>
    <cellStyle name="_도곡4교 하부공 수량_암거수량(2)_04 BOX집_설계내역(원본)_설계내역(원본) 2" xfId="8236"/>
    <cellStyle name="_도곡4교 하부공 수량_암거수량(2)_04 BOX집_수량산출(원경광업 토석 매각해제지 복구사업)" xfId="6199"/>
    <cellStyle name="_도곡4교 하부공 수량_암거수량(2)_04 BOX집_영천 바닥박이" xfId="11034"/>
    <cellStyle name="_도곡4교 하부공 수량_암거수량(2)_04 BOX집_폐기물처리비설계" xfId="6200"/>
    <cellStyle name="_도곡4교 하부공 수량_암거수량(2)_1-토적집계-구룡" xfId="11035"/>
    <cellStyle name="_도곡4교 하부공 수량_암거수량(2)_2. 구조도및 수량, 토적 산출서=하리율곡" xfId="2932"/>
    <cellStyle name="_도곡4교 하부공 수량_암거수량(2)_2. 구조도및 수량, 토적 산출서=하리율곡 2" xfId="8237"/>
    <cellStyle name="_도곡4교 하부공 수량_암거수량(2)_5.폐기물처리비설계" xfId="6201"/>
    <cellStyle name="_도곡4교 하부공 수량_암거수량(2)_개요(문경가은완장)" xfId="6202"/>
    <cellStyle name="_도곡4교 하부공 수량_암거수량(2)_공작물치수조서-태란사지구" xfId="5842"/>
    <cellStyle name="_도곡4교 하부공 수량_암거수량(2)_구조도" xfId="1767"/>
    <cellStyle name="_도곡4교 하부공 수량_암거수량(2)_구조도 2" xfId="8238"/>
    <cellStyle name="_도곡4교 하부공 수량_암거수량(2)_구조도_010년 구조도" xfId="11036"/>
    <cellStyle name="_도곡4교 하부공 수량_암거수량(2)_구조도_04 구조도" xfId="11037"/>
    <cellStyle name="_도곡4교 하부공 수량_암거수량(2)_구조도_계간수로" xfId="1768"/>
    <cellStyle name="_도곡4교 하부공 수량_암거수량(2)_구조도_계간수로 2" xfId="8239"/>
    <cellStyle name="_도곡4교 하부공 수량_암거수량(2)_구조도_구조도" xfId="1769"/>
    <cellStyle name="_도곡4교 하부공 수량_암거수량(2)_구조도_구조도 2" xfId="8240"/>
    <cellStyle name="_도곡4교 하부공 수량_암거수량(2)_구조도_구조도(마대포함)" xfId="1770"/>
    <cellStyle name="_도곡4교 하부공 수량_암거수량(2)_구조도_구조도(마대포함) 2" xfId="8241"/>
    <cellStyle name="_도곡4교 하부공 수량_암거수량(2)_구조도_구조도(배수관터파기 및 개거)" xfId="1771"/>
    <cellStyle name="_도곡4교 하부공 수량_암거수량(2)_구조도_구조도(배수관터파기 및 개거) 2" xfId="8242"/>
    <cellStyle name="_도곡4교 하부공 수량_암거수량(2)_구조도_구조도." xfId="1772"/>
    <cellStyle name="_도곡4교 하부공 수량_암거수량(2)_구조도_구조도. 2" xfId="8243"/>
    <cellStyle name="_도곡4교 하부공 수량_암거수량(2)_구조도_구조도.." xfId="1773"/>
    <cellStyle name="_도곡4교 하부공 수량_암거수량(2)_구조도_구조도.. 2" xfId="8244"/>
    <cellStyle name="_도곡4교 하부공 수량_암거수량(2)_구조도_구조도..." xfId="1774"/>
    <cellStyle name="_도곡4교 하부공 수량_암거수량(2)_구조도_구조도... 2" xfId="8245"/>
    <cellStyle name="_도곡4교 하부공 수량_암거수량(2)_구조도_구조도_1" xfId="1775"/>
    <cellStyle name="_도곡4교 하부공 수량_암거수량(2)_구조도_구조도_1 2" xfId="8246"/>
    <cellStyle name="_도곡4교 하부공 수량_암거수량(2)_구조도_구조도_a" xfId="1779"/>
    <cellStyle name="_도곡4교 하부공 수량_암거수량(2)_구조도_구조도_a 2" xfId="8247"/>
    <cellStyle name="_도곡4교 하부공 수량_암거수량(2)_구조도_구조도_구조도" xfId="1776"/>
    <cellStyle name="_도곡4교 하부공 수량_암거수량(2)_구조도_구조도_구조도 2" xfId="8248"/>
    <cellStyle name="_도곡4교 하부공 수량_암거수량(2)_구조도_구조도_구조도0" xfId="1777"/>
    <cellStyle name="_도곡4교 하부공 수량_암거수량(2)_구조도_구조도_구조도0 2" xfId="8249"/>
    <cellStyle name="_도곡4교 하부공 수량_암거수량(2)_구조도_구조도_변경" xfId="1778"/>
    <cellStyle name="_도곡4교 하부공 수량_암거수량(2)_구조도_구조도_변경 2" xfId="8250"/>
    <cellStyle name="_도곡4교 하부공 수량_암거수량(2)_구조도_구조도0" xfId="1780"/>
    <cellStyle name="_도곡4교 하부공 수량_암거수량(2)_구조도_구조도0 2" xfId="8251"/>
    <cellStyle name="_도곡4교 하부공 수량_암거수량(2)_구조도_구조도0_1" xfId="1781"/>
    <cellStyle name="_도곡4교 하부공 수량_암거수량(2)_구조도_구조도0_1 2" xfId="8252"/>
    <cellStyle name="_도곡4교 하부공 수량_암거수량(2)_구조도_구조도0_구조도0" xfId="1782"/>
    <cellStyle name="_도곡4교 하부공 수량_암거수량(2)_구조도_구조도0_구조도0 2" xfId="8253"/>
    <cellStyle name="_도곡4교 하부공 수량_암거수량(2)_구조도_구조도2" xfId="1783"/>
    <cellStyle name="_도곡4교 하부공 수량_암거수량(2)_구조도_구조도2 2" xfId="8254"/>
    <cellStyle name="_도곡4교 하부공 수량_암거수량(2)_구조도_구조도22" xfId="1784"/>
    <cellStyle name="_도곡4교 하부공 수량_암거수량(2)_구조도_구조도22 2" xfId="8255"/>
    <cellStyle name="_도곡4교 하부공 수량_암거수량(2)_구조도_구조도-흙막이~" xfId="1785"/>
    <cellStyle name="_도곡4교 하부공 수량_암거수량(2)_구조도_구조도-흙막이~ 2" xfId="8256"/>
    <cellStyle name="_도곡4교 하부공 수량_암거수량(2)_구조도_구조물도" xfId="1786"/>
    <cellStyle name="_도곡4교 하부공 수량_암거수량(2)_구조도_구조물도 2" xfId="8257"/>
    <cellStyle name="_도곡4교 하부공 수량_암거수량(2)_구조도_댐구조도" xfId="1787"/>
    <cellStyle name="_도곡4교 하부공 수량_암거수량(2)_구조도_댐구조도 2" xfId="8258"/>
    <cellStyle name="_도곡4교 하부공 수량_암거수량(2)_구조도_바닥막이구조" xfId="1788"/>
    <cellStyle name="_도곡4교 하부공 수량_암거수량(2)_구조도_바닥막이구조 2" xfId="8259"/>
    <cellStyle name="_도곡4교 하부공 수량_암거수량(2)_구조도_바닥막이구조도" xfId="1789"/>
    <cellStyle name="_도곡4교 하부공 수량_암거수량(2)_구조도_바닥막이구조도 2" xfId="8260"/>
    <cellStyle name="_도곡4교 하부공 수량_암거수량(2)_구조도_보막이구조도" xfId="1790"/>
    <cellStyle name="_도곡4교 하부공 수량_암거수량(2)_구조도_보막이구조도 2" xfId="8261"/>
    <cellStyle name="_도곡4교 하부공 수량_암거수량(2)_구조도0" xfId="1791"/>
    <cellStyle name="_도곡4교 하부공 수량_암거수량(2)_구조도0 2" xfId="8262"/>
    <cellStyle name="_도곡4교 하부공 수량_암거수량(2)_구조도0_1" xfId="1792"/>
    <cellStyle name="_도곡4교 하부공 수량_암거수량(2)_구조도0_1 2" xfId="8263"/>
    <cellStyle name="_도곡4교 하부공 수량_암거수량(2)_구조도0_구조도" xfId="1793"/>
    <cellStyle name="_도곡4교 하부공 수량_암거수량(2)_구조도0_구조도 2" xfId="8264"/>
    <cellStyle name="_도곡4교 하부공 수량_암거수량(2)_구조도0_구조도_구조도0" xfId="1794"/>
    <cellStyle name="_도곡4교 하부공 수량_암거수량(2)_구조도0_구조도_구조도0 2" xfId="8265"/>
    <cellStyle name="_도곡4교 하부공 수량_암거수량(2)_구조도0_구조도0" xfId="1795"/>
    <cellStyle name="_도곡4교 하부공 수량_암거수량(2)_구조도0_구조도0 2" xfId="8266"/>
    <cellStyle name="_도곡4교 하부공 수량_암거수량(2)_구조도0_바닥막이구조" xfId="1796"/>
    <cellStyle name="_도곡4교 하부공 수량_암거수량(2)_구조도0_바닥막이구조 2" xfId="8267"/>
    <cellStyle name="_도곡4교 하부공 수량_암거수량(2)_구조도0_바닥막이구조도" xfId="1797"/>
    <cellStyle name="_도곡4교 하부공 수량_암거수량(2)_구조도0_바닥막이구조도 2" xfId="8268"/>
    <cellStyle name="_도곡4교 하부공 수량_암거수량(2)_내역서2" xfId="2750"/>
    <cellStyle name="_도곡4교 하부공 수량_암거수량(2)_내역서2 2" xfId="8269"/>
    <cellStyle name="_도곡4교 하부공 수량_암거수량(2)_바닥막이구조" xfId="1798"/>
    <cellStyle name="_도곡4교 하부공 수량_암거수량(2)_바닥막이구조 2" xfId="8270"/>
    <cellStyle name="_도곡4교 하부공 수량_암거수량(2)_설계내역(원본)" xfId="1799"/>
    <cellStyle name="_도곡4교 하부공 수량_암거수량(2)_설계내역(원본) 2" xfId="8271"/>
    <cellStyle name="_도곡4교 하부공 수량_암거수량(2)_설계내역(원본)_설계내역(구미정)" xfId="1800"/>
    <cellStyle name="_도곡4교 하부공 수량_암거수량(2)_설계내역(원본)_설계내역(구미정) 2" xfId="8272"/>
    <cellStyle name="_도곡4교 하부공 수량_암거수량(2)_설계내역(원본)_설계내역(원본)" xfId="1801"/>
    <cellStyle name="_도곡4교 하부공 수량_암거수량(2)_설계내역(원본)_설계내역(원본) 2" xfId="8273"/>
    <cellStyle name="_도곡4교 하부공 수량_암거수량(2)_수량산출(원경광업 토석 매각해제지 복구사업)" xfId="6203"/>
    <cellStyle name="_도곡4교 하부공 수량_암거수량(2)_영천 바닥박이" xfId="11038"/>
    <cellStyle name="_도곡4교 하부공 수량_암거수량(2)_폐기물처리비설계" xfId="6204"/>
    <cellStyle name="_도곡4교 하부공 수량_암거수량_04 BOX집" xfId="1802"/>
    <cellStyle name="_도곡4교 하부공 수량_암거수량_04 BOX집 2" xfId="8274"/>
    <cellStyle name="_도곡4교 하부공 수량_암거수량_04 BOX집_1-토적집계-구룡" xfId="11039"/>
    <cellStyle name="_도곡4교 하부공 수량_암거수량_04 BOX집_2. 구조도및 수량, 토적 산출서=하리율곡" xfId="2933"/>
    <cellStyle name="_도곡4교 하부공 수량_암거수량_04 BOX집_2. 구조도및 수량, 토적 산출서=하리율곡 2" xfId="8275"/>
    <cellStyle name="_도곡4교 하부공 수량_암거수량_04 BOX집_5.폐기물처리비설계" xfId="6205"/>
    <cellStyle name="_도곡4교 하부공 수량_암거수량_04 BOX집_개요(문경가은완장)" xfId="6206"/>
    <cellStyle name="_도곡4교 하부공 수량_암거수량_04 BOX집_공작물치수조서-태란사지구" xfId="5843"/>
    <cellStyle name="_도곡4교 하부공 수량_암거수량_04 BOX집_구조도" xfId="1803"/>
    <cellStyle name="_도곡4교 하부공 수량_암거수량_04 BOX집_구조도 2" xfId="8276"/>
    <cellStyle name="_도곡4교 하부공 수량_암거수량_04 BOX집_구조도_010년 구조도" xfId="11040"/>
    <cellStyle name="_도곡4교 하부공 수량_암거수량_04 BOX집_구조도_04 구조도" xfId="11041"/>
    <cellStyle name="_도곡4교 하부공 수량_암거수량_04 BOX집_구조도_계간수로" xfId="1804"/>
    <cellStyle name="_도곡4교 하부공 수량_암거수량_04 BOX집_구조도_계간수로 2" xfId="8277"/>
    <cellStyle name="_도곡4교 하부공 수량_암거수량_04 BOX집_구조도_구조도" xfId="1805"/>
    <cellStyle name="_도곡4교 하부공 수량_암거수량_04 BOX집_구조도_구조도 2" xfId="8278"/>
    <cellStyle name="_도곡4교 하부공 수량_암거수량_04 BOX집_구조도_구조도(마대포함)" xfId="1806"/>
    <cellStyle name="_도곡4교 하부공 수량_암거수량_04 BOX집_구조도_구조도(마대포함) 2" xfId="8279"/>
    <cellStyle name="_도곡4교 하부공 수량_암거수량_04 BOX집_구조도_구조도(배수관터파기 및 개거)" xfId="1807"/>
    <cellStyle name="_도곡4교 하부공 수량_암거수량_04 BOX집_구조도_구조도(배수관터파기 및 개거) 2" xfId="8280"/>
    <cellStyle name="_도곡4교 하부공 수량_암거수량_04 BOX집_구조도_구조도." xfId="1808"/>
    <cellStyle name="_도곡4교 하부공 수량_암거수량_04 BOX집_구조도_구조도. 2" xfId="8281"/>
    <cellStyle name="_도곡4교 하부공 수량_암거수량_04 BOX집_구조도_구조도.." xfId="1809"/>
    <cellStyle name="_도곡4교 하부공 수량_암거수량_04 BOX집_구조도_구조도.. 2" xfId="8282"/>
    <cellStyle name="_도곡4교 하부공 수량_암거수량_04 BOX집_구조도_구조도..." xfId="1810"/>
    <cellStyle name="_도곡4교 하부공 수량_암거수량_04 BOX집_구조도_구조도... 2" xfId="8283"/>
    <cellStyle name="_도곡4교 하부공 수량_암거수량_04 BOX집_구조도_구조도_1" xfId="1811"/>
    <cellStyle name="_도곡4교 하부공 수량_암거수량_04 BOX집_구조도_구조도_1 2" xfId="8284"/>
    <cellStyle name="_도곡4교 하부공 수량_암거수량_04 BOX집_구조도_구조도_a" xfId="1815"/>
    <cellStyle name="_도곡4교 하부공 수량_암거수량_04 BOX집_구조도_구조도_a 2" xfId="8285"/>
    <cellStyle name="_도곡4교 하부공 수량_암거수량_04 BOX집_구조도_구조도_구조도" xfId="1812"/>
    <cellStyle name="_도곡4교 하부공 수량_암거수량_04 BOX집_구조도_구조도_구조도 2" xfId="8286"/>
    <cellStyle name="_도곡4교 하부공 수량_암거수량_04 BOX집_구조도_구조도_구조도0" xfId="1813"/>
    <cellStyle name="_도곡4교 하부공 수량_암거수량_04 BOX집_구조도_구조도_구조도0 2" xfId="8287"/>
    <cellStyle name="_도곡4교 하부공 수량_암거수량_04 BOX집_구조도_구조도_변경" xfId="1814"/>
    <cellStyle name="_도곡4교 하부공 수량_암거수량_04 BOX집_구조도_구조도_변경 2" xfId="8288"/>
    <cellStyle name="_도곡4교 하부공 수량_암거수량_04 BOX집_구조도_구조도0" xfId="1816"/>
    <cellStyle name="_도곡4교 하부공 수량_암거수량_04 BOX집_구조도_구조도0 2" xfId="8289"/>
    <cellStyle name="_도곡4교 하부공 수량_암거수량_04 BOX집_구조도_구조도0_1" xfId="1817"/>
    <cellStyle name="_도곡4교 하부공 수량_암거수량_04 BOX집_구조도_구조도0_1 2" xfId="8290"/>
    <cellStyle name="_도곡4교 하부공 수량_암거수량_04 BOX집_구조도_구조도0_구조도0" xfId="1818"/>
    <cellStyle name="_도곡4교 하부공 수량_암거수량_04 BOX집_구조도_구조도0_구조도0 2" xfId="8291"/>
    <cellStyle name="_도곡4교 하부공 수량_암거수량_04 BOX집_구조도_구조도2" xfId="1819"/>
    <cellStyle name="_도곡4교 하부공 수량_암거수량_04 BOX집_구조도_구조도2 2" xfId="8292"/>
    <cellStyle name="_도곡4교 하부공 수량_암거수량_04 BOX집_구조도_구조도22" xfId="1820"/>
    <cellStyle name="_도곡4교 하부공 수량_암거수량_04 BOX집_구조도_구조도22 2" xfId="8293"/>
    <cellStyle name="_도곡4교 하부공 수량_암거수량_04 BOX집_구조도_구조도-흙막이~" xfId="1821"/>
    <cellStyle name="_도곡4교 하부공 수량_암거수량_04 BOX집_구조도_구조도-흙막이~ 2" xfId="8294"/>
    <cellStyle name="_도곡4교 하부공 수량_암거수량_04 BOX집_구조도_구조물도" xfId="1822"/>
    <cellStyle name="_도곡4교 하부공 수량_암거수량_04 BOX집_구조도_구조물도 2" xfId="8295"/>
    <cellStyle name="_도곡4교 하부공 수량_암거수량_04 BOX집_구조도_댐구조도" xfId="1823"/>
    <cellStyle name="_도곡4교 하부공 수량_암거수량_04 BOX집_구조도_댐구조도 2" xfId="8296"/>
    <cellStyle name="_도곡4교 하부공 수량_암거수량_04 BOX집_구조도_바닥막이구조" xfId="1824"/>
    <cellStyle name="_도곡4교 하부공 수량_암거수량_04 BOX집_구조도_바닥막이구조 2" xfId="8297"/>
    <cellStyle name="_도곡4교 하부공 수량_암거수량_04 BOX집_구조도_바닥막이구조도" xfId="1825"/>
    <cellStyle name="_도곡4교 하부공 수량_암거수량_04 BOX집_구조도_바닥막이구조도 2" xfId="8298"/>
    <cellStyle name="_도곡4교 하부공 수량_암거수량_04 BOX집_구조도_보막이구조도" xfId="1826"/>
    <cellStyle name="_도곡4교 하부공 수량_암거수량_04 BOX집_구조도_보막이구조도 2" xfId="8299"/>
    <cellStyle name="_도곡4교 하부공 수량_암거수량_04 BOX집_구조도0" xfId="1827"/>
    <cellStyle name="_도곡4교 하부공 수량_암거수량_04 BOX집_구조도0 2" xfId="8300"/>
    <cellStyle name="_도곡4교 하부공 수량_암거수량_04 BOX집_구조도0_1" xfId="1828"/>
    <cellStyle name="_도곡4교 하부공 수량_암거수량_04 BOX집_구조도0_1 2" xfId="8301"/>
    <cellStyle name="_도곡4교 하부공 수량_암거수량_04 BOX집_구조도0_구조도" xfId="1829"/>
    <cellStyle name="_도곡4교 하부공 수량_암거수량_04 BOX집_구조도0_구조도 2" xfId="8302"/>
    <cellStyle name="_도곡4교 하부공 수량_암거수량_04 BOX집_구조도0_구조도_구조도0" xfId="1830"/>
    <cellStyle name="_도곡4교 하부공 수량_암거수량_04 BOX집_구조도0_구조도_구조도0 2" xfId="8303"/>
    <cellStyle name="_도곡4교 하부공 수량_암거수량_04 BOX집_구조도0_구조도0" xfId="1831"/>
    <cellStyle name="_도곡4교 하부공 수량_암거수량_04 BOX집_구조도0_구조도0 2" xfId="8304"/>
    <cellStyle name="_도곡4교 하부공 수량_암거수량_04 BOX집_구조도0_바닥막이구조" xfId="1832"/>
    <cellStyle name="_도곡4교 하부공 수량_암거수량_04 BOX집_구조도0_바닥막이구조 2" xfId="8305"/>
    <cellStyle name="_도곡4교 하부공 수량_암거수량_04 BOX집_구조도0_바닥막이구조도" xfId="1833"/>
    <cellStyle name="_도곡4교 하부공 수량_암거수량_04 BOX집_구조도0_바닥막이구조도 2" xfId="8306"/>
    <cellStyle name="_도곡4교 하부공 수량_암거수량_04 BOX집_내역서2" xfId="2751"/>
    <cellStyle name="_도곡4교 하부공 수량_암거수량_04 BOX집_내역서2 2" xfId="8307"/>
    <cellStyle name="_도곡4교 하부공 수량_암거수량_04 BOX집_바닥막이구조" xfId="1834"/>
    <cellStyle name="_도곡4교 하부공 수량_암거수량_04 BOX집_바닥막이구조 2" xfId="8308"/>
    <cellStyle name="_도곡4교 하부공 수량_암거수량_04 BOX집_설계내역(원본)" xfId="1835"/>
    <cellStyle name="_도곡4교 하부공 수량_암거수량_04 BOX집_설계내역(원본) 2" xfId="8309"/>
    <cellStyle name="_도곡4교 하부공 수량_암거수량_04 BOX집_설계내역(원본)_설계내역(구미정)" xfId="1836"/>
    <cellStyle name="_도곡4교 하부공 수량_암거수량_04 BOX집_설계내역(원본)_설계내역(구미정) 2" xfId="8310"/>
    <cellStyle name="_도곡4교 하부공 수량_암거수량_04 BOX집_설계내역(원본)_설계내역(원본)" xfId="1837"/>
    <cellStyle name="_도곡4교 하부공 수량_암거수량_04 BOX집_설계내역(원본)_설계내역(원본) 2" xfId="8311"/>
    <cellStyle name="_도곡4교 하부공 수량_암거수량_04 BOX집_수량산출(원경광업 토석 매각해제지 복구사업)" xfId="6207"/>
    <cellStyle name="_도곡4교 하부공 수량_암거수량_04 BOX집_영천 바닥박이" xfId="11042"/>
    <cellStyle name="_도곡4교 하부공 수량_암거수량_04 BOX집_폐기물처리비설계" xfId="6208"/>
    <cellStyle name="_도곡4교 하부공 수량_암거수량_1-토적집계-구룡" xfId="11043"/>
    <cellStyle name="_도곡4교 하부공 수량_암거수량_2. 구조도및 수량, 토적 산출서=하리율곡" xfId="2934"/>
    <cellStyle name="_도곡4교 하부공 수량_암거수량_2. 구조도및 수량, 토적 산출서=하리율곡 2" xfId="8312"/>
    <cellStyle name="_도곡4교 하부공 수량_암거수량_5.폐기물처리비설계" xfId="6209"/>
    <cellStyle name="_도곡4교 하부공 수량_암거수량_개요(문경가은완장)" xfId="6210"/>
    <cellStyle name="_도곡4교 하부공 수량_암거수량_공작물치수조서-태란사지구" xfId="5844"/>
    <cellStyle name="_도곡4교 하부공 수량_암거수량_구조도" xfId="1838"/>
    <cellStyle name="_도곡4교 하부공 수량_암거수량_구조도 2" xfId="8313"/>
    <cellStyle name="_도곡4교 하부공 수량_암거수량_구조도_010년 구조도" xfId="11044"/>
    <cellStyle name="_도곡4교 하부공 수량_암거수량_구조도_04 구조도" xfId="11045"/>
    <cellStyle name="_도곡4교 하부공 수량_암거수량_구조도_계간수로" xfId="1839"/>
    <cellStyle name="_도곡4교 하부공 수량_암거수량_구조도_계간수로 2" xfId="8314"/>
    <cellStyle name="_도곡4교 하부공 수량_암거수량_구조도_구조도" xfId="1840"/>
    <cellStyle name="_도곡4교 하부공 수량_암거수량_구조도_구조도 2" xfId="8315"/>
    <cellStyle name="_도곡4교 하부공 수량_암거수량_구조도_구조도(마대포함)" xfId="1841"/>
    <cellStyle name="_도곡4교 하부공 수량_암거수량_구조도_구조도(마대포함) 2" xfId="8316"/>
    <cellStyle name="_도곡4교 하부공 수량_암거수량_구조도_구조도(배수관터파기 및 개거)" xfId="1842"/>
    <cellStyle name="_도곡4교 하부공 수량_암거수량_구조도_구조도(배수관터파기 및 개거) 2" xfId="8317"/>
    <cellStyle name="_도곡4교 하부공 수량_암거수량_구조도_구조도." xfId="1843"/>
    <cellStyle name="_도곡4교 하부공 수량_암거수량_구조도_구조도. 2" xfId="8318"/>
    <cellStyle name="_도곡4교 하부공 수량_암거수량_구조도_구조도.." xfId="1844"/>
    <cellStyle name="_도곡4교 하부공 수량_암거수량_구조도_구조도.. 2" xfId="8319"/>
    <cellStyle name="_도곡4교 하부공 수량_암거수량_구조도_구조도..." xfId="1845"/>
    <cellStyle name="_도곡4교 하부공 수량_암거수량_구조도_구조도... 2" xfId="8320"/>
    <cellStyle name="_도곡4교 하부공 수량_암거수량_구조도_구조도_1" xfId="1846"/>
    <cellStyle name="_도곡4교 하부공 수량_암거수량_구조도_구조도_1 2" xfId="8321"/>
    <cellStyle name="_도곡4교 하부공 수량_암거수량_구조도_구조도_a" xfId="1850"/>
    <cellStyle name="_도곡4교 하부공 수량_암거수량_구조도_구조도_a 2" xfId="8322"/>
    <cellStyle name="_도곡4교 하부공 수량_암거수량_구조도_구조도_구조도" xfId="1847"/>
    <cellStyle name="_도곡4교 하부공 수량_암거수량_구조도_구조도_구조도 2" xfId="8323"/>
    <cellStyle name="_도곡4교 하부공 수량_암거수량_구조도_구조도_구조도0" xfId="1848"/>
    <cellStyle name="_도곡4교 하부공 수량_암거수량_구조도_구조도_구조도0 2" xfId="8324"/>
    <cellStyle name="_도곡4교 하부공 수량_암거수량_구조도_구조도_변경" xfId="1849"/>
    <cellStyle name="_도곡4교 하부공 수량_암거수량_구조도_구조도_변경 2" xfId="8325"/>
    <cellStyle name="_도곡4교 하부공 수량_암거수량_구조도_구조도0" xfId="1851"/>
    <cellStyle name="_도곡4교 하부공 수량_암거수량_구조도_구조도0 2" xfId="8326"/>
    <cellStyle name="_도곡4교 하부공 수량_암거수량_구조도_구조도0_1" xfId="1852"/>
    <cellStyle name="_도곡4교 하부공 수량_암거수량_구조도_구조도0_1 2" xfId="8327"/>
    <cellStyle name="_도곡4교 하부공 수량_암거수량_구조도_구조도0_구조도0" xfId="1853"/>
    <cellStyle name="_도곡4교 하부공 수량_암거수량_구조도_구조도0_구조도0 2" xfId="8328"/>
    <cellStyle name="_도곡4교 하부공 수량_암거수량_구조도_구조도2" xfId="1854"/>
    <cellStyle name="_도곡4교 하부공 수량_암거수량_구조도_구조도2 2" xfId="8329"/>
    <cellStyle name="_도곡4교 하부공 수량_암거수량_구조도_구조도22" xfId="1855"/>
    <cellStyle name="_도곡4교 하부공 수량_암거수량_구조도_구조도22 2" xfId="8330"/>
    <cellStyle name="_도곡4교 하부공 수량_암거수량_구조도_구조도-흙막이~" xfId="1856"/>
    <cellStyle name="_도곡4교 하부공 수량_암거수량_구조도_구조도-흙막이~ 2" xfId="8331"/>
    <cellStyle name="_도곡4교 하부공 수량_암거수량_구조도_구조물도" xfId="1857"/>
    <cellStyle name="_도곡4교 하부공 수량_암거수량_구조도_구조물도 2" xfId="8332"/>
    <cellStyle name="_도곡4교 하부공 수량_암거수량_구조도_댐구조도" xfId="1858"/>
    <cellStyle name="_도곡4교 하부공 수량_암거수량_구조도_댐구조도 2" xfId="8333"/>
    <cellStyle name="_도곡4교 하부공 수량_암거수량_구조도_바닥막이구조" xfId="1859"/>
    <cellStyle name="_도곡4교 하부공 수량_암거수량_구조도_바닥막이구조 2" xfId="8334"/>
    <cellStyle name="_도곡4교 하부공 수량_암거수량_구조도_바닥막이구조도" xfId="1860"/>
    <cellStyle name="_도곡4교 하부공 수량_암거수량_구조도_바닥막이구조도 2" xfId="8335"/>
    <cellStyle name="_도곡4교 하부공 수량_암거수량_구조도_보막이구조도" xfId="1861"/>
    <cellStyle name="_도곡4교 하부공 수량_암거수량_구조도_보막이구조도 2" xfId="8336"/>
    <cellStyle name="_도곡4교 하부공 수량_암거수량_구조도0" xfId="1862"/>
    <cellStyle name="_도곡4교 하부공 수량_암거수량_구조도0 2" xfId="8337"/>
    <cellStyle name="_도곡4교 하부공 수량_암거수량_구조도0_1" xfId="1863"/>
    <cellStyle name="_도곡4교 하부공 수량_암거수량_구조도0_1 2" xfId="8338"/>
    <cellStyle name="_도곡4교 하부공 수량_암거수량_구조도0_구조도" xfId="1864"/>
    <cellStyle name="_도곡4교 하부공 수량_암거수량_구조도0_구조도 2" xfId="8339"/>
    <cellStyle name="_도곡4교 하부공 수량_암거수량_구조도0_구조도_구조도0" xfId="1865"/>
    <cellStyle name="_도곡4교 하부공 수량_암거수량_구조도0_구조도_구조도0 2" xfId="8340"/>
    <cellStyle name="_도곡4교 하부공 수량_암거수량_구조도0_구조도0" xfId="1866"/>
    <cellStyle name="_도곡4교 하부공 수량_암거수량_구조도0_구조도0 2" xfId="8341"/>
    <cellStyle name="_도곡4교 하부공 수량_암거수량_구조도0_바닥막이구조" xfId="1867"/>
    <cellStyle name="_도곡4교 하부공 수량_암거수량_구조도0_바닥막이구조 2" xfId="8342"/>
    <cellStyle name="_도곡4교 하부공 수량_암거수량_구조도0_바닥막이구조도" xfId="1868"/>
    <cellStyle name="_도곡4교 하부공 수량_암거수량_구조도0_바닥막이구조도 2" xfId="8343"/>
    <cellStyle name="_도곡4교 하부공 수량_암거수량_내역서2" xfId="2752"/>
    <cellStyle name="_도곡4교 하부공 수량_암거수량_내역서2 2" xfId="8344"/>
    <cellStyle name="_도곡4교 하부공 수량_암거수량_바닥막이구조" xfId="1869"/>
    <cellStyle name="_도곡4교 하부공 수량_암거수량_바닥막이구조 2" xfId="8345"/>
    <cellStyle name="_도곡4교 하부공 수량_암거수량_설계내역(원본)" xfId="1870"/>
    <cellStyle name="_도곡4교 하부공 수량_암거수량_설계내역(원본) 2" xfId="8346"/>
    <cellStyle name="_도곡4교 하부공 수량_암거수량_설계내역(원본)_설계내역(구미정)" xfId="1871"/>
    <cellStyle name="_도곡4교 하부공 수량_암거수량_설계내역(원본)_설계내역(구미정) 2" xfId="8347"/>
    <cellStyle name="_도곡4교 하부공 수량_암거수량_설계내역(원본)_설계내역(원본)" xfId="1872"/>
    <cellStyle name="_도곡4교 하부공 수량_암거수량_설계내역(원본)_설계내역(원본) 2" xfId="8348"/>
    <cellStyle name="_도곡4교 하부공 수량_암거수량_수량산출(원경광업 토석 매각해제지 복구사업)" xfId="6211"/>
    <cellStyle name="_도곡4교 하부공 수량_암거수량_영천 바닥박이" xfId="11046"/>
    <cellStyle name="_도곡4교 하부공 수량_암거수량_폐기물처리비설계" xfId="6212"/>
    <cellStyle name="_도곡4교 하부공 수량_영천 바닥박이" xfId="11047"/>
    <cellStyle name="_도곡4교 하부공 수량_폐기물처리비설계" xfId="6213"/>
    <cellStyle name="_도곡교 교대 수량" xfId="1873"/>
    <cellStyle name="_도곡교 교대 수량 2" xfId="8349"/>
    <cellStyle name="_도곡교 교대 수량_1-토적집계-구룡" xfId="11048"/>
    <cellStyle name="_도곡교 교대 수량_2. 구조도및 수량, 토적 산출서=하리율곡" xfId="2935"/>
    <cellStyle name="_도곡교 교대 수량_2. 구조도및 수량, 토적 산출서=하리율곡 2" xfId="8350"/>
    <cellStyle name="_도곡교 교대 수량_5.폐기물처리비설계" xfId="6214"/>
    <cellStyle name="_도곡교 교대 수량_개요(문경가은완장)" xfId="6215"/>
    <cellStyle name="_도곡교 교대 수량_공작물치수조서-태란사지구" xfId="5845"/>
    <cellStyle name="_도곡교 교대 수량_구조도" xfId="1874"/>
    <cellStyle name="_도곡교 교대 수량_구조도 2" xfId="8351"/>
    <cellStyle name="_도곡교 교대 수량_구조도_010년 구조도" xfId="11049"/>
    <cellStyle name="_도곡교 교대 수량_구조도_04 구조도" xfId="11050"/>
    <cellStyle name="_도곡교 교대 수량_구조도_계간수로" xfId="1875"/>
    <cellStyle name="_도곡교 교대 수량_구조도_계간수로 2" xfId="8352"/>
    <cellStyle name="_도곡교 교대 수량_구조도_구조도" xfId="1876"/>
    <cellStyle name="_도곡교 교대 수량_구조도_구조도 2" xfId="8353"/>
    <cellStyle name="_도곡교 교대 수량_구조도_구조도(마대포함)" xfId="1877"/>
    <cellStyle name="_도곡교 교대 수량_구조도_구조도(마대포함) 2" xfId="8354"/>
    <cellStyle name="_도곡교 교대 수량_구조도_구조도(배수관터파기 및 개거)" xfId="1878"/>
    <cellStyle name="_도곡교 교대 수량_구조도_구조도(배수관터파기 및 개거) 2" xfId="8355"/>
    <cellStyle name="_도곡교 교대 수량_구조도_구조도." xfId="1879"/>
    <cellStyle name="_도곡교 교대 수량_구조도_구조도. 2" xfId="8356"/>
    <cellStyle name="_도곡교 교대 수량_구조도_구조도.." xfId="1880"/>
    <cellStyle name="_도곡교 교대 수량_구조도_구조도.. 2" xfId="8357"/>
    <cellStyle name="_도곡교 교대 수량_구조도_구조도..." xfId="1881"/>
    <cellStyle name="_도곡교 교대 수량_구조도_구조도... 2" xfId="8358"/>
    <cellStyle name="_도곡교 교대 수량_구조도_구조도_1" xfId="1882"/>
    <cellStyle name="_도곡교 교대 수량_구조도_구조도_1 2" xfId="8359"/>
    <cellStyle name="_도곡교 교대 수량_구조도_구조도_a" xfId="1886"/>
    <cellStyle name="_도곡교 교대 수량_구조도_구조도_a 2" xfId="8360"/>
    <cellStyle name="_도곡교 교대 수량_구조도_구조도_구조도" xfId="1883"/>
    <cellStyle name="_도곡교 교대 수량_구조도_구조도_구조도 2" xfId="8361"/>
    <cellStyle name="_도곡교 교대 수량_구조도_구조도_구조도0" xfId="1884"/>
    <cellStyle name="_도곡교 교대 수량_구조도_구조도_구조도0 2" xfId="8362"/>
    <cellStyle name="_도곡교 교대 수량_구조도_구조도_변경" xfId="1885"/>
    <cellStyle name="_도곡교 교대 수량_구조도_구조도_변경 2" xfId="8363"/>
    <cellStyle name="_도곡교 교대 수량_구조도_구조도0" xfId="1887"/>
    <cellStyle name="_도곡교 교대 수량_구조도_구조도0 2" xfId="8364"/>
    <cellStyle name="_도곡교 교대 수량_구조도_구조도0_1" xfId="1888"/>
    <cellStyle name="_도곡교 교대 수량_구조도_구조도0_1 2" xfId="8365"/>
    <cellStyle name="_도곡교 교대 수량_구조도_구조도0_구조도0" xfId="1889"/>
    <cellStyle name="_도곡교 교대 수량_구조도_구조도0_구조도0 2" xfId="8366"/>
    <cellStyle name="_도곡교 교대 수량_구조도_구조도2" xfId="1890"/>
    <cellStyle name="_도곡교 교대 수량_구조도_구조도2 2" xfId="8367"/>
    <cellStyle name="_도곡교 교대 수량_구조도_구조도22" xfId="1891"/>
    <cellStyle name="_도곡교 교대 수량_구조도_구조도22 2" xfId="8368"/>
    <cellStyle name="_도곡교 교대 수량_구조도_구조도-흙막이~" xfId="1892"/>
    <cellStyle name="_도곡교 교대 수량_구조도_구조도-흙막이~ 2" xfId="8369"/>
    <cellStyle name="_도곡교 교대 수량_구조도_구조물도" xfId="1893"/>
    <cellStyle name="_도곡교 교대 수량_구조도_구조물도 2" xfId="8370"/>
    <cellStyle name="_도곡교 교대 수량_구조도_댐구조도" xfId="1894"/>
    <cellStyle name="_도곡교 교대 수량_구조도_댐구조도 2" xfId="8371"/>
    <cellStyle name="_도곡교 교대 수량_구조도_바닥막이구조" xfId="1895"/>
    <cellStyle name="_도곡교 교대 수량_구조도_바닥막이구조 2" xfId="8372"/>
    <cellStyle name="_도곡교 교대 수량_구조도_바닥막이구조도" xfId="1896"/>
    <cellStyle name="_도곡교 교대 수량_구조도_바닥막이구조도 2" xfId="8373"/>
    <cellStyle name="_도곡교 교대 수량_구조도_보막이구조도" xfId="1897"/>
    <cellStyle name="_도곡교 교대 수량_구조도_보막이구조도 2" xfId="8374"/>
    <cellStyle name="_도곡교 교대 수량_구조도0" xfId="1898"/>
    <cellStyle name="_도곡교 교대 수량_구조도0 2" xfId="8375"/>
    <cellStyle name="_도곡교 교대 수량_구조도0_1" xfId="1899"/>
    <cellStyle name="_도곡교 교대 수량_구조도0_1 2" xfId="8376"/>
    <cellStyle name="_도곡교 교대 수량_구조도0_구조도" xfId="1900"/>
    <cellStyle name="_도곡교 교대 수량_구조도0_구조도 2" xfId="8377"/>
    <cellStyle name="_도곡교 교대 수량_구조도0_구조도_구조도0" xfId="1901"/>
    <cellStyle name="_도곡교 교대 수량_구조도0_구조도_구조도0 2" xfId="8378"/>
    <cellStyle name="_도곡교 교대 수량_구조도0_구조도0" xfId="1902"/>
    <cellStyle name="_도곡교 교대 수량_구조도0_구조도0 2" xfId="8379"/>
    <cellStyle name="_도곡교 교대 수량_구조도0_바닥막이구조" xfId="1903"/>
    <cellStyle name="_도곡교 교대 수량_구조도0_바닥막이구조 2" xfId="8380"/>
    <cellStyle name="_도곡교 교대 수량_구조도0_바닥막이구조도" xfId="1904"/>
    <cellStyle name="_도곡교 교대 수량_구조도0_바닥막이구조도 2" xfId="8381"/>
    <cellStyle name="_도곡교 교대 수량_내역서2" xfId="2753"/>
    <cellStyle name="_도곡교 교대 수량_내역서2 2" xfId="8382"/>
    <cellStyle name="_도곡교 교대 수량_바닥막이구조" xfId="1905"/>
    <cellStyle name="_도곡교 교대 수량_바닥막이구조 2" xfId="8383"/>
    <cellStyle name="_도곡교 교대 수량_설계내역(원본)" xfId="1906"/>
    <cellStyle name="_도곡교 교대 수량_설계내역(원본) 2" xfId="8384"/>
    <cellStyle name="_도곡교 교대 수량_설계내역(원본)_설계내역(구미정)" xfId="1907"/>
    <cellStyle name="_도곡교 교대 수량_설계내역(원본)_설계내역(구미정) 2" xfId="8385"/>
    <cellStyle name="_도곡교 교대 수량_설계내역(원본)_설계내역(원본)" xfId="1908"/>
    <cellStyle name="_도곡교 교대 수량_설계내역(원본)_설계내역(원본) 2" xfId="8386"/>
    <cellStyle name="_도곡교 교대 수량_수량산출(원경광업 토석 매각해제지 복구사업)" xfId="6216"/>
    <cellStyle name="_도곡교 교대 수량_신촌-유곡(암거)" xfId="1909"/>
    <cellStyle name="_도곡교 교대 수량_신촌-유곡(암거) 2" xfId="8387"/>
    <cellStyle name="_도곡교 교대 수량_신촌-유곡(암거)_04 BOX집" xfId="1910"/>
    <cellStyle name="_도곡교 교대 수량_신촌-유곡(암거)_04 BOX집 2" xfId="8388"/>
    <cellStyle name="_도곡교 교대 수량_신촌-유곡(암거)_04 BOX집_1-토적집계-구룡" xfId="11051"/>
    <cellStyle name="_도곡교 교대 수량_신촌-유곡(암거)_04 BOX집_2. 구조도및 수량, 토적 산출서=하리율곡" xfId="2936"/>
    <cellStyle name="_도곡교 교대 수량_신촌-유곡(암거)_04 BOX집_2. 구조도및 수량, 토적 산출서=하리율곡 2" xfId="8389"/>
    <cellStyle name="_도곡교 교대 수량_신촌-유곡(암거)_04 BOX집_5.폐기물처리비설계" xfId="6217"/>
    <cellStyle name="_도곡교 교대 수량_신촌-유곡(암거)_04 BOX집_개요(문경가은완장)" xfId="6218"/>
    <cellStyle name="_도곡교 교대 수량_신촌-유곡(암거)_04 BOX집_공작물치수조서-태란사지구" xfId="5846"/>
    <cellStyle name="_도곡교 교대 수량_신촌-유곡(암거)_04 BOX집_구조도" xfId="1911"/>
    <cellStyle name="_도곡교 교대 수량_신촌-유곡(암거)_04 BOX집_구조도 2" xfId="8390"/>
    <cellStyle name="_도곡교 교대 수량_신촌-유곡(암거)_04 BOX집_구조도_010년 구조도" xfId="11052"/>
    <cellStyle name="_도곡교 교대 수량_신촌-유곡(암거)_04 BOX집_구조도_04 구조도" xfId="11053"/>
    <cellStyle name="_도곡교 교대 수량_신촌-유곡(암거)_04 BOX집_구조도_계간수로" xfId="1912"/>
    <cellStyle name="_도곡교 교대 수량_신촌-유곡(암거)_04 BOX집_구조도_계간수로 2" xfId="8391"/>
    <cellStyle name="_도곡교 교대 수량_신촌-유곡(암거)_04 BOX집_구조도_구조도" xfId="1913"/>
    <cellStyle name="_도곡교 교대 수량_신촌-유곡(암거)_04 BOX집_구조도_구조도 2" xfId="8392"/>
    <cellStyle name="_도곡교 교대 수량_신촌-유곡(암거)_04 BOX집_구조도_구조도(마대포함)" xfId="1914"/>
    <cellStyle name="_도곡교 교대 수량_신촌-유곡(암거)_04 BOX집_구조도_구조도(마대포함) 2" xfId="8393"/>
    <cellStyle name="_도곡교 교대 수량_신촌-유곡(암거)_04 BOX집_구조도_구조도(배수관터파기 및 개거)" xfId="1915"/>
    <cellStyle name="_도곡교 교대 수량_신촌-유곡(암거)_04 BOX집_구조도_구조도(배수관터파기 및 개거) 2" xfId="8394"/>
    <cellStyle name="_도곡교 교대 수량_신촌-유곡(암거)_04 BOX집_구조도_구조도." xfId="1916"/>
    <cellStyle name="_도곡교 교대 수량_신촌-유곡(암거)_04 BOX집_구조도_구조도. 2" xfId="8395"/>
    <cellStyle name="_도곡교 교대 수량_신촌-유곡(암거)_04 BOX집_구조도_구조도.." xfId="1917"/>
    <cellStyle name="_도곡교 교대 수량_신촌-유곡(암거)_04 BOX집_구조도_구조도.. 2" xfId="8396"/>
    <cellStyle name="_도곡교 교대 수량_신촌-유곡(암거)_04 BOX집_구조도_구조도..." xfId="1918"/>
    <cellStyle name="_도곡교 교대 수량_신촌-유곡(암거)_04 BOX집_구조도_구조도... 2" xfId="8397"/>
    <cellStyle name="_도곡교 교대 수량_신촌-유곡(암거)_04 BOX집_구조도_구조도_1" xfId="1919"/>
    <cellStyle name="_도곡교 교대 수량_신촌-유곡(암거)_04 BOX집_구조도_구조도_1 2" xfId="8398"/>
    <cellStyle name="_도곡교 교대 수량_신촌-유곡(암거)_04 BOX집_구조도_구조도_a" xfId="1923"/>
    <cellStyle name="_도곡교 교대 수량_신촌-유곡(암거)_04 BOX집_구조도_구조도_a 2" xfId="8399"/>
    <cellStyle name="_도곡교 교대 수량_신촌-유곡(암거)_04 BOX집_구조도_구조도_구조도" xfId="1920"/>
    <cellStyle name="_도곡교 교대 수량_신촌-유곡(암거)_04 BOX집_구조도_구조도_구조도 2" xfId="8400"/>
    <cellStyle name="_도곡교 교대 수량_신촌-유곡(암거)_04 BOX집_구조도_구조도_구조도0" xfId="1921"/>
    <cellStyle name="_도곡교 교대 수량_신촌-유곡(암거)_04 BOX집_구조도_구조도_구조도0 2" xfId="8401"/>
    <cellStyle name="_도곡교 교대 수량_신촌-유곡(암거)_04 BOX집_구조도_구조도_변경" xfId="1922"/>
    <cellStyle name="_도곡교 교대 수량_신촌-유곡(암거)_04 BOX집_구조도_구조도_변경 2" xfId="8402"/>
    <cellStyle name="_도곡교 교대 수량_신촌-유곡(암거)_04 BOX집_구조도_구조도0" xfId="1924"/>
    <cellStyle name="_도곡교 교대 수량_신촌-유곡(암거)_04 BOX집_구조도_구조도0 2" xfId="8403"/>
    <cellStyle name="_도곡교 교대 수량_신촌-유곡(암거)_04 BOX집_구조도_구조도0_1" xfId="1925"/>
    <cellStyle name="_도곡교 교대 수량_신촌-유곡(암거)_04 BOX집_구조도_구조도0_1 2" xfId="8404"/>
    <cellStyle name="_도곡교 교대 수량_신촌-유곡(암거)_04 BOX집_구조도_구조도0_구조도0" xfId="1926"/>
    <cellStyle name="_도곡교 교대 수량_신촌-유곡(암거)_04 BOX집_구조도_구조도0_구조도0 2" xfId="8405"/>
    <cellStyle name="_도곡교 교대 수량_신촌-유곡(암거)_04 BOX집_구조도_구조도2" xfId="1927"/>
    <cellStyle name="_도곡교 교대 수량_신촌-유곡(암거)_04 BOX집_구조도_구조도2 2" xfId="8406"/>
    <cellStyle name="_도곡교 교대 수량_신촌-유곡(암거)_04 BOX집_구조도_구조도22" xfId="1928"/>
    <cellStyle name="_도곡교 교대 수량_신촌-유곡(암거)_04 BOX집_구조도_구조도22 2" xfId="8407"/>
    <cellStyle name="_도곡교 교대 수량_신촌-유곡(암거)_04 BOX집_구조도_구조도-흙막이~" xfId="1929"/>
    <cellStyle name="_도곡교 교대 수량_신촌-유곡(암거)_04 BOX집_구조도_구조도-흙막이~ 2" xfId="8408"/>
    <cellStyle name="_도곡교 교대 수량_신촌-유곡(암거)_04 BOX집_구조도_구조물도" xfId="1930"/>
    <cellStyle name="_도곡교 교대 수량_신촌-유곡(암거)_04 BOX집_구조도_구조물도 2" xfId="8409"/>
    <cellStyle name="_도곡교 교대 수량_신촌-유곡(암거)_04 BOX집_구조도_댐구조도" xfId="1931"/>
    <cellStyle name="_도곡교 교대 수량_신촌-유곡(암거)_04 BOX집_구조도_댐구조도 2" xfId="8410"/>
    <cellStyle name="_도곡교 교대 수량_신촌-유곡(암거)_04 BOX집_구조도_바닥막이구조" xfId="1932"/>
    <cellStyle name="_도곡교 교대 수량_신촌-유곡(암거)_04 BOX집_구조도_바닥막이구조 2" xfId="8411"/>
    <cellStyle name="_도곡교 교대 수량_신촌-유곡(암거)_04 BOX집_구조도_바닥막이구조도" xfId="1933"/>
    <cellStyle name="_도곡교 교대 수량_신촌-유곡(암거)_04 BOX집_구조도_바닥막이구조도 2" xfId="8412"/>
    <cellStyle name="_도곡교 교대 수량_신촌-유곡(암거)_04 BOX집_구조도_보막이구조도" xfId="1934"/>
    <cellStyle name="_도곡교 교대 수량_신촌-유곡(암거)_04 BOX집_구조도_보막이구조도 2" xfId="8413"/>
    <cellStyle name="_도곡교 교대 수량_신촌-유곡(암거)_04 BOX집_구조도0" xfId="1935"/>
    <cellStyle name="_도곡교 교대 수량_신촌-유곡(암거)_04 BOX집_구조도0 2" xfId="8414"/>
    <cellStyle name="_도곡교 교대 수량_신촌-유곡(암거)_04 BOX집_구조도0_1" xfId="1936"/>
    <cellStyle name="_도곡교 교대 수량_신촌-유곡(암거)_04 BOX집_구조도0_1 2" xfId="8415"/>
    <cellStyle name="_도곡교 교대 수량_신촌-유곡(암거)_04 BOX집_구조도0_구조도" xfId="1937"/>
    <cellStyle name="_도곡교 교대 수량_신촌-유곡(암거)_04 BOX집_구조도0_구조도 2" xfId="8416"/>
    <cellStyle name="_도곡교 교대 수량_신촌-유곡(암거)_04 BOX집_구조도0_구조도_구조도0" xfId="1938"/>
    <cellStyle name="_도곡교 교대 수량_신촌-유곡(암거)_04 BOX집_구조도0_구조도_구조도0 2" xfId="8417"/>
    <cellStyle name="_도곡교 교대 수량_신촌-유곡(암거)_04 BOX집_구조도0_구조도0" xfId="1939"/>
    <cellStyle name="_도곡교 교대 수량_신촌-유곡(암거)_04 BOX집_구조도0_구조도0 2" xfId="8418"/>
    <cellStyle name="_도곡교 교대 수량_신촌-유곡(암거)_04 BOX집_구조도0_바닥막이구조" xfId="1940"/>
    <cellStyle name="_도곡교 교대 수량_신촌-유곡(암거)_04 BOX집_구조도0_바닥막이구조 2" xfId="8419"/>
    <cellStyle name="_도곡교 교대 수량_신촌-유곡(암거)_04 BOX집_구조도0_바닥막이구조도" xfId="1941"/>
    <cellStyle name="_도곡교 교대 수량_신촌-유곡(암거)_04 BOX집_구조도0_바닥막이구조도 2" xfId="8420"/>
    <cellStyle name="_도곡교 교대 수량_신촌-유곡(암거)_04 BOX집_내역서2" xfId="2754"/>
    <cellStyle name="_도곡교 교대 수량_신촌-유곡(암거)_04 BOX집_내역서2 2" xfId="8421"/>
    <cellStyle name="_도곡교 교대 수량_신촌-유곡(암거)_04 BOX집_바닥막이구조" xfId="1942"/>
    <cellStyle name="_도곡교 교대 수량_신촌-유곡(암거)_04 BOX집_바닥막이구조 2" xfId="8422"/>
    <cellStyle name="_도곡교 교대 수량_신촌-유곡(암거)_04 BOX집_설계내역(원본)" xfId="1943"/>
    <cellStyle name="_도곡교 교대 수량_신촌-유곡(암거)_04 BOX집_설계내역(원본) 2" xfId="8423"/>
    <cellStyle name="_도곡교 교대 수량_신촌-유곡(암거)_04 BOX집_설계내역(원본)_설계내역(구미정)" xfId="1944"/>
    <cellStyle name="_도곡교 교대 수량_신촌-유곡(암거)_04 BOX집_설계내역(원본)_설계내역(구미정) 2" xfId="8424"/>
    <cellStyle name="_도곡교 교대 수량_신촌-유곡(암거)_04 BOX집_설계내역(원본)_설계내역(원본)" xfId="1945"/>
    <cellStyle name="_도곡교 교대 수량_신촌-유곡(암거)_04 BOX집_설계내역(원본)_설계내역(원본) 2" xfId="8425"/>
    <cellStyle name="_도곡교 교대 수량_신촌-유곡(암거)_04 BOX집_수량산출(원경광업 토석 매각해제지 복구사업)" xfId="6219"/>
    <cellStyle name="_도곡교 교대 수량_신촌-유곡(암거)_04 BOX집_영천 바닥박이" xfId="11054"/>
    <cellStyle name="_도곡교 교대 수량_신촌-유곡(암거)_04 BOX집_폐기물처리비설계" xfId="6220"/>
    <cellStyle name="_도곡교 교대 수량_신촌-유곡(암거)_1-토적집계-구룡" xfId="11055"/>
    <cellStyle name="_도곡교 교대 수량_신촌-유곡(암거)_2. 구조도및 수량, 토적 산출서=하리율곡" xfId="2937"/>
    <cellStyle name="_도곡교 교대 수량_신촌-유곡(암거)_2. 구조도및 수량, 토적 산출서=하리율곡 2" xfId="8426"/>
    <cellStyle name="_도곡교 교대 수량_신촌-유곡(암거)_5.폐기물처리비설계" xfId="6221"/>
    <cellStyle name="_도곡교 교대 수량_신촌-유곡(암거)_개요(문경가은완장)" xfId="6222"/>
    <cellStyle name="_도곡교 교대 수량_신촌-유곡(암거)_공작물치수조서-태란사지구" xfId="5847"/>
    <cellStyle name="_도곡교 교대 수량_신촌-유곡(암거)_구조도" xfId="1946"/>
    <cellStyle name="_도곡교 교대 수량_신촌-유곡(암거)_구조도 2" xfId="8427"/>
    <cellStyle name="_도곡교 교대 수량_신촌-유곡(암거)_구조도_010년 구조도" xfId="11056"/>
    <cellStyle name="_도곡교 교대 수량_신촌-유곡(암거)_구조도_04 구조도" xfId="11057"/>
    <cellStyle name="_도곡교 교대 수량_신촌-유곡(암거)_구조도_계간수로" xfId="1947"/>
    <cellStyle name="_도곡교 교대 수량_신촌-유곡(암거)_구조도_계간수로 2" xfId="8428"/>
    <cellStyle name="_도곡교 교대 수량_신촌-유곡(암거)_구조도_구조도" xfId="1948"/>
    <cellStyle name="_도곡교 교대 수량_신촌-유곡(암거)_구조도_구조도 2" xfId="8429"/>
    <cellStyle name="_도곡교 교대 수량_신촌-유곡(암거)_구조도_구조도(마대포함)" xfId="1949"/>
    <cellStyle name="_도곡교 교대 수량_신촌-유곡(암거)_구조도_구조도(마대포함) 2" xfId="8430"/>
    <cellStyle name="_도곡교 교대 수량_신촌-유곡(암거)_구조도_구조도(배수관터파기 및 개거)" xfId="1950"/>
    <cellStyle name="_도곡교 교대 수량_신촌-유곡(암거)_구조도_구조도(배수관터파기 및 개거) 2" xfId="8431"/>
    <cellStyle name="_도곡교 교대 수량_신촌-유곡(암거)_구조도_구조도." xfId="1951"/>
    <cellStyle name="_도곡교 교대 수량_신촌-유곡(암거)_구조도_구조도. 2" xfId="8432"/>
    <cellStyle name="_도곡교 교대 수량_신촌-유곡(암거)_구조도_구조도.." xfId="1952"/>
    <cellStyle name="_도곡교 교대 수량_신촌-유곡(암거)_구조도_구조도.. 2" xfId="8433"/>
    <cellStyle name="_도곡교 교대 수량_신촌-유곡(암거)_구조도_구조도..." xfId="1953"/>
    <cellStyle name="_도곡교 교대 수량_신촌-유곡(암거)_구조도_구조도... 2" xfId="8434"/>
    <cellStyle name="_도곡교 교대 수량_신촌-유곡(암거)_구조도_구조도_1" xfId="1954"/>
    <cellStyle name="_도곡교 교대 수량_신촌-유곡(암거)_구조도_구조도_1 2" xfId="8435"/>
    <cellStyle name="_도곡교 교대 수량_신촌-유곡(암거)_구조도_구조도_a" xfId="1958"/>
    <cellStyle name="_도곡교 교대 수량_신촌-유곡(암거)_구조도_구조도_a 2" xfId="8436"/>
    <cellStyle name="_도곡교 교대 수량_신촌-유곡(암거)_구조도_구조도_구조도" xfId="1955"/>
    <cellStyle name="_도곡교 교대 수량_신촌-유곡(암거)_구조도_구조도_구조도 2" xfId="8437"/>
    <cellStyle name="_도곡교 교대 수량_신촌-유곡(암거)_구조도_구조도_구조도0" xfId="1956"/>
    <cellStyle name="_도곡교 교대 수량_신촌-유곡(암거)_구조도_구조도_구조도0 2" xfId="8438"/>
    <cellStyle name="_도곡교 교대 수량_신촌-유곡(암거)_구조도_구조도_변경" xfId="1957"/>
    <cellStyle name="_도곡교 교대 수량_신촌-유곡(암거)_구조도_구조도_변경 2" xfId="8439"/>
    <cellStyle name="_도곡교 교대 수량_신촌-유곡(암거)_구조도_구조도0" xfId="1959"/>
    <cellStyle name="_도곡교 교대 수량_신촌-유곡(암거)_구조도_구조도0 2" xfId="8440"/>
    <cellStyle name="_도곡교 교대 수량_신촌-유곡(암거)_구조도_구조도0_1" xfId="1960"/>
    <cellStyle name="_도곡교 교대 수량_신촌-유곡(암거)_구조도_구조도0_1 2" xfId="8441"/>
    <cellStyle name="_도곡교 교대 수량_신촌-유곡(암거)_구조도_구조도0_구조도0" xfId="1961"/>
    <cellStyle name="_도곡교 교대 수량_신촌-유곡(암거)_구조도_구조도0_구조도0 2" xfId="8442"/>
    <cellStyle name="_도곡교 교대 수량_신촌-유곡(암거)_구조도_구조도2" xfId="1962"/>
    <cellStyle name="_도곡교 교대 수량_신촌-유곡(암거)_구조도_구조도2 2" xfId="8443"/>
    <cellStyle name="_도곡교 교대 수량_신촌-유곡(암거)_구조도_구조도22" xfId="1963"/>
    <cellStyle name="_도곡교 교대 수량_신촌-유곡(암거)_구조도_구조도22 2" xfId="8444"/>
    <cellStyle name="_도곡교 교대 수량_신촌-유곡(암거)_구조도_구조도-흙막이~" xfId="1964"/>
    <cellStyle name="_도곡교 교대 수량_신촌-유곡(암거)_구조도_구조도-흙막이~ 2" xfId="8445"/>
    <cellStyle name="_도곡교 교대 수량_신촌-유곡(암거)_구조도_구조물도" xfId="1965"/>
    <cellStyle name="_도곡교 교대 수량_신촌-유곡(암거)_구조도_구조물도 2" xfId="8446"/>
    <cellStyle name="_도곡교 교대 수량_신촌-유곡(암거)_구조도_댐구조도" xfId="1966"/>
    <cellStyle name="_도곡교 교대 수량_신촌-유곡(암거)_구조도_댐구조도 2" xfId="8447"/>
    <cellStyle name="_도곡교 교대 수량_신촌-유곡(암거)_구조도_바닥막이구조" xfId="1967"/>
    <cellStyle name="_도곡교 교대 수량_신촌-유곡(암거)_구조도_바닥막이구조 2" xfId="8448"/>
    <cellStyle name="_도곡교 교대 수량_신촌-유곡(암거)_구조도_바닥막이구조도" xfId="1968"/>
    <cellStyle name="_도곡교 교대 수량_신촌-유곡(암거)_구조도_바닥막이구조도 2" xfId="8449"/>
    <cellStyle name="_도곡교 교대 수량_신촌-유곡(암거)_구조도_보막이구조도" xfId="1969"/>
    <cellStyle name="_도곡교 교대 수량_신촌-유곡(암거)_구조도_보막이구조도 2" xfId="8450"/>
    <cellStyle name="_도곡교 교대 수량_신촌-유곡(암거)_구조도0" xfId="1970"/>
    <cellStyle name="_도곡교 교대 수량_신촌-유곡(암거)_구조도0 2" xfId="8451"/>
    <cellStyle name="_도곡교 교대 수량_신촌-유곡(암거)_구조도0_1" xfId="1971"/>
    <cellStyle name="_도곡교 교대 수량_신촌-유곡(암거)_구조도0_1 2" xfId="8452"/>
    <cellStyle name="_도곡교 교대 수량_신촌-유곡(암거)_구조도0_구조도" xfId="1972"/>
    <cellStyle name="_도곡교 교대 수량_신촌-유곡(암거)_구조도0_구조도 2" xfId="8453"/>
    <cellStyle name="_도곡교 교대 수량_신촌-유곡(암거)_구조도0_구조도_구조도0" xfId="1973"/>
    <cellStyle name="_도곡교 교대 수량_신촌-유곡(암거)_구조도0_구조도_구조도0 2" xfId="8454"/>
    <cellStyle name="_도곡교 교대 수량_신촌-유곡(암거)_구조도0_구조도0" xfId="1974"/>
    <cellStyle name="_도곡교 교대 수량_신촌-유곡(암거)_구조도0_구조도0 2" xfId="8455"/>
    <cellStyle name="_도곡교 교대 수량_신촌-유곡(암거)_구조도0_바닥막이구조" xfId="1975"/>
    <cellStyle name="_도곡교 교대 수량_신촌-유곡(암거)_구조도0_바닥막이구조 2" xfId="8456"/>
    <cellStyle name="_도곡교 교대 수량_신촌-유곡(암거)_구조도0_바닥막이구조도" xfId="1976"/>
    <cellStyle name="_도곡교 교대 수량_신촌-유곡(암거)_구조도0_바닥막이구조도 2" xfId="8457"/>
    <cellStyle name="_도곡교 교대 수량_신촌-유곡(암거)_내역서2" xfId="2755"/>
    <cellStyle name="_도곡교 교대 수량_신촌-유곡(암거)_내역서2 2" xfId="8458"/>
    <cellStyle name="_도곡교 교대 수량_신촌-유곡(암거)_바닥막이구조" xfId="1977"/>
    <cellStyle name="_도곡교 교대 수량_신촌-유곡(암거)_바닥막이구조 2" xfId="8459"/>
    <cellStyle name="_도곡교 교대 수량_신촌-유곡(암거)_설계내역(원본)" xfId="1978"/>
    <cellStyle name="_도곡교 교대 수량_신촌-유곡(암거)_설계내역(원본) 2" xfId="8460"/>
    <cellStyle name="_도곡교 교대 수량_신촌-유곡(암거)_설계내역(원본)_설계내역(구미정)" xfId="1979"/>
    <cellStyle name="_도곡교 교대 수량_신촌-유곡(암거)_설계내역(원본)_설계내역(구미정) 2" xfId="8461"/>
    <cellStyle name="_도곡교 교대 수량_신촌-유곡(암거)_설계내역(원본)_설계내역(원본)" xfId="1980"/>
    <cellStyle name="_도곡교 교대 수량_신촌-유곡(암거)_설계내역(원본)_설계내역(원본) 2" xfId="8462"/>
    <cellStyle name="_도곡교 교대 수량_신촌-유곡(암거)_수량산출(원경광업 토석 매각해제지 복구사업)" xfId="6223"/>
    <cellStyle name="_도곡교 교대 수량_신촌-유곡(암거)_영천 바닥박이" xfId="11058"/>
    <cellStyle name="_도곡교 교대 수량_신촌-유곡(암거)_폐기물처리비설계" xfId="6224"/>
    <cellStyle name="_도곡교 교대 수량_암거수량" xfId="1981"/>
    <cellStyle name="_도곡교 교대 수량_암거수량 2" xfId="8463"/>
    <cellStyle name="_도곡교 교대 수량_암거수량(2)" xfId="1982"/>
    <cellStyle name="_도곡교 교대 수량_암거수량(2) 2" xfId="8464"/>
    <cellStyle name="_도곡교 교대 수량_암거수량(2)_04 BOX집" xfId="1983"/>
    <cellStyle name="_도곡교 교대 수량_암거수량(2)_04 BOX집 2" xfId="8465"/>
    <cellStyle name="_도곡교 교대 수량_암거수량(2)_04 BOX집_1-토적집계-구룡" xfId="11059"/>
    <cellStyle name="_도곡교 교대 수량_암거수량(2)_04 BOX집_2. 구조도및 수량, 토적 산출서=하리율곡" xfId="2938"/>
    <cellStyle name="_도곡교 교대 수량_암거수량(2)_04 BOX집_2. 구조도및 수량, 토적 산출서=하리율곡 2" xfId="8466"/>
    <cellStyle name="_도곡교 교대 수량_암거수량(2)_04 BOX집_5.폐기물처리비설계" xfId="6225"/>
    <cellStyle name="_도곡교 교대 수량_암거수량(2)_04 BOX집_개요(문경가은완장)" xfId="6226"/>
    <cellStyle name="_도곡교 교대 수량_암거수량(2)_04 BOX집_공작물치수조서-태란사지구" xfId="5848"/>
    <cellStyle name="_도곡교 교대 수량_암거수량(2)_04 BOX집_구조도" xfId="1984"/>
    <cellStyle name="_도곡교 교대 수량_암거수량(2)_04 BOX집_구조도 2" xfId="8467"/>
    <cellStyle name="_도곡교 교대 수량_암거수량(2)_04 BOX집_구조도_010년 구조도" xfId="11060"/>
    <cellStyle name="_도곡교 교대 수량_암거수량(2)_04 BOX집_구조도_04 구조도" xfId="11061"/>
    <cellStyle name="_도곡교 교대 수량_암거수량(2)_04 BOX집_구조도_계간수로" xfId="1985"/>
    <cellStyle name="_도곡교 교대 수량_암거수량(2)_04 BOX집_구조도_계간수로 2" xfId="8468"/>
    <cellStyle name="_도곡교 교대 수량_암거수량(2)_04 BOX집_구조도_구조도" xfId="1986"/>
    <cellStyle name="_도곡교 교대 수량_암거수량(2)_04 BOX집_구조도_구조도 2" xfId="8469"/>
    <cellStyle name="_도곡교 교대 수량_암거수량(2)_04 BOX집_구조도_구조도(마대포함)" xfId="1987"/>
    <cellStyle name="_도곡교 교대 수량_암거수량(2)_04 BOX집_구조도_구조도(마대포함) 2" xfId="8470"/>
    <cellStyle name="_도곡교 교대 수량_암거수량(2)_04 BOX집_구조도_구조도(배수관터파기 및 개거)" xfId="1988"/>
    <cellStyle name="_도곡교 교대 수량_암거수량(2)_04 BOX집_구조도_구조도(배수관터파기 및 개거) 2" xfId="8471"/>
    <cellStyle name="_도곡교 교대 수량_암거수량(2)_04 BOX집_구조도_구조도." xfId="1989"/>
    <cellStyle name="_도곡교 교대 수량_암거수량(2)_04 BOX집_구조도_구조도. 2" xfId="8472"/>
    <cellStyle name="_도곡교 교대 수량_암거수량(2)_04 BOX집_구조도_구조도.." xfId="1990"/>
    <cellStyle name="_도곡교 교대 수량_암거수량(2)_04 BOX집_구조도_구조도.. 2" xfId="8473"/>
    <cellStyle name="_도곡교 교대 수량_암거수량(2)_04 BOX집_구조도_구조도..." xfId="1991"/>
    <cellStyle name="_도곡교 교대 수량_암거수량(2)_04 BOX집_구조도_구조도... 2" xfId="8474"/>
    <cellStyle name="_도곡교 교대 수량_암거수량(2)_04 BOX집_구조도_구조도_1" xfId="1992"/>
    <cellStyle name="_도곡교 교대 수량_암거수량(2)_04 BOX집_구조도_구조도_1 2" xfId="8475"/>
    <cellStyle name="_도곡교 교대 수량_암거수량(2)_04 BOX집_구조도_구조도_a" xfId="1996"/>
    <cellStyle name="_도곡교 교대 수량_암거수량(2)_04 BOX집_구조도_구조도_a 2" xfId="8476"/>
    <cellStyle name="_도곡교 교대 수량_암거수량(2)_04 BOX집_구조도_구조도_구조도" xfId="1993"/>
    <cellStyle name="_도곡교 교대 수량_암거수량(2)_04 BOX집_구조도_구조도_구조도 2" xfId="8477"/>
    <cellStyle name="_도곡교 교대 수량_암거수량(2)_04 BOX집_구조도_구조도_구조도0" xfId="1994"/>
    <cellStyle name="_도곡교 교대 수량_암거수량(2)_04 BOX집_구조도_구조도_구조도0 2" xfId="8478"/>
    <cellStyle name="_도곡교 교대 수량_암거수량(2)_04 BOX집_구조도_구조도_변경" xfId="1995"/>
    <cellStyle name="_도곡교 교대 수량_암거수량(2)_04 BOX집_구조도_구조도_변경 2" xfId="8479"/>
    <cellStyle name="_도곡교 교대 수량_암거수량(2)_04 BOX집_구조도_구조도0" xfId="1997"/>
    <cellStyle name="_도곡교 교대 수량_암거수량(2)_04 BOX집_구조도_구조도0 2" xfId="8480"/>
    <cellStyle name="_도곡교 교대 수량_암거수량(2)_04 BOX집_구조도_구조도0_1" xfId="1998"/>
    <cellStyle name="_도곡교 교대 수량_암거수량(2)_04 BOX집_구조도_구조도0_1 2" xfId="8481"/>
    <cellStyle name="_도곡교 교대 수량_암거수량(2)_04 BOX집_구조도_구조도0_구조도0" xfId="1999"/>
    <cellStyle name="_도곡교 교대 수량_암거수량(2)_04 BOX집_구조도_구조도0_구조도0 2" xfId="8482"/>
    <cellStyle name="_도곡교 교대 수량_암거수량(2)_04 BOX집_구조도_구조도2" xfId="2000"/>
    <cellStyle name="_도곡교 교대 수량_암거수량(2)_04 BOX집_구조도_구조도2 2" xfId="8483"/>
    <cellStyle name="_도곡교 교대 수량_암거수량(2)_04 BOX집_구조도_구조도22" xfId="2001"/>
    <cellStyle name="_도곡교 교대 수량_암거수량(2)_04 BOX집_구조도_구조도22 2" xfId="8484"/>
    <cellStyle name="_도곡교 교대 수량_암거수량(2)_04 BOX집_구조도_구조도-흙막이~" xfId="2002"/>
    <cellStyle name="_도곡교 교대 수량_암거수량(2)_04 BOX집_구조도_구조도-흙막이~ 2" xfId="8485"/>
    <cellStyle name="_도곡교 교대 수량_암거수량(2)_04 BOX집_구조도_구조물도" xfId="2003"/>
    <cellStyle name="_도곡교 교대 수량_암거수량(2)_04 BOX집_구조도_구조물도 2" xfId="8486"/>
    <cellStyle name="_도곡교 교대 수량_암거수량(2)_04 BOX집_구조도_댐구조도" xfId="2004"/>
    <cellStyle name="_도곡교 교대 수량_암거수량(2)_04 BOX집_구조도_댐구조도 2" xfId="8487"/>
    <cellStyle name="_도곡교 교대 수량_암거수량(2)_04 BOX집_구조도_바닥막이구조" xfId="2005"/>
    <cellStyle name="_도곡교 교대 수량_암거수량(2)_04 BOX집_구조도_바닥막이구조 2" xfId="8488"/>
    <cellStyle name="_도곡교 교대 수량_암거수량(2)_04 BOX집_구조도_바닥막이구조도" xfId="2006"/>
    <cellStyle name="_도곡교 교대 수량_암거수량(2)_04 BOX집_구조도_바닥막이구조도 2" xfId="8489"/>
    <cellStyle name="_도곡교 교대 수량_암거수량(2)_04 BOX집_구조도_보막이구조도" xfId="2007"/>
    <cellStyle name="_도곡교 교대 수량_암거수량(2)_04 BOX집_구조도_보막이구조도 2" xfId="8490"/>
    <cellStyle name="_도곡교 교대 수량_암거수량(2)_04 BOX집_구조도0" xfId="2008"/>
    <cellStyle name="_도곡교 교대 수량_암거수량(2)_04 BOX집_구조도0 2" xfId="8491"/>
    <cellStyle name="_도곡교 교대 수량_암거수량(2)_04 BOX집_구조도0_1" xfId="2009"/>
    <cellStyle name="_도곡교 교대 수량_암거수량(2)_04 BOX집_구조도0_1 2" xfId="8492"/>
    <cellStyle name="_도곡교 교대 수량_암거수량(2)_04 BOX집_구조도0_구조도" xfId="2010"/>
    <cellStyle name="_도곡교 교대 수량_암거수량(2)_04 BOX집_구조도0_구조도 2" xfId="8493"/>
    <cellStyle name="_도곡교 교대 수량_암거수량(2)_04 BOX집_구조도0_구조도_구조도0" xfId="2011"/>
    <cellStyle name="_도곡교 교대 수량_암거수량(2)_04 BOX집_구조도0_구조도_구조도0 2" xfId="8494"/>
    <cellStyle name="_도곡교 교대 수량_암거수량(2)_04 BOX집_구조도0_구조도0" xfId="2012"/>
    <cellStyle name="_도곡교 교대 수량_암거수량(2)_04 BOX집_구조도0_구조도0 2" xfId="8495"/>
    <cellStyle name="_도곡교 교대 수량_암거수량(2)_04 BOX집_구조도0_바닥막이구조" xfId="2013"/>
    <cellStyle name="_도곡교 교대 수량_암거수량(2)_04 BOX집_구조도0_바닥막이구조 2" xfId="8496"/>
    <cellStyle name="_도곡교 교대 수량_암거수량(2)_04 BOX집_구조도0_바닥막이구조도" xfId="2014"/>
    <cellStyle name="_도곡교 교대 수량_암거수량(2)_04 BOX집_구조도0_바닥막이구조도 2" xfId="8497"/>
    <cellStyle name="_도곡교 교대 수량_암거수량(2)_04 BOX집_내역서2" xfId="2756"/>
    <cellStyle name="_도곡교 교대 수량_암거수량(2)_04 BOX집_내역서2 2" xfId="8498"/>
    <cellStyle name="_도곡교 교대 수량_암거수량(2)_04 BOX집_바닥막이구조" xfId="2015"/>
    <cellStyle name="_도곡교 교대 수량_암거수량(2)_04 BOX집_바닥막이구조 2" xfId="8499"/>
    <cellStyle name="_도곡교 교대 수량_암거수량(2)_04 BOX집_설계내역(원본)" xfId="2016"/>
    <cellStyle name="_도곡교 교대 수량_암거수량(2)_04 BOX집_설계내역(원본) 2" xfId="8500"/>
    <cellStyle name="_도곡교 교대 수량_암거수량(2)_04 BOX집_설계내역(원본)_설계내역(구미정)" xfId="2017"/>
    <cellStyle name="_도곡교 교대 수량_암거수량(2)_04 BOX집_설계내역(원본)_설계내역(구미정) 2" xfId="8501"/>
    <cellStyle name="_도곡교 교대 수량_암거수량(2)_04 BOX집_설계내역(원본)_설계내역(원본)" xfId="2018"/>
    <cellStyle name="_도곡교 교대 수량_암거수량(2)_04 BOX집_설계내역(원본)_설계내역(원본) 2" xfId="8502"/>
    <cellStyle name="_도곡교 교대 수량_암거수량(2)_04 BOX집_수량산출(원경광업 토석 매각해제지 복구사업)" xfId="6227"/>
    <cellStyle name="_도곡교 교대 수량_암거수량(2)_04 BOX집_영천 바닥박이" xfId="11062"/>
    <cellStyle name="_도곡교 교대 수량_암거수량(2)_04 BOX집_폐기물처리비설계" xfId="6228"/>
    <cellStyle name="_도곡교 교대 수량_암거수량(2)_1-토적집계-구룡" xfId="11063"/>
    <cellStyle name="_도곡교 교대 수량_암거수량(2)_2. 구조도및 수량, 토적 산출서=하리율곡" xfId="2939"/>
    <cellStyle name="_도곡교 교대 수량_암거수량(2)_2. 구조도및 수량, 토적 산출서=하리율곡 2" xfId="8503"/>
    <cellStyle name="_도곡교 교대 수량_암거수량(2)_5.폐기물처리비설계" xfId="6229"/>
    <cellStyle name="_도곡교 교대 수량_암거수량(2)_개요(문경가은완장)" xfId="6230"/>
    <cellStyle name="_도곡교 교대 수량_암거수량(2)_공작물치수조서-태란사지구" xfId="5849"/>
    <cellStyle name="_도곡교 교대 수량_암거수량(2)_구조도" xfId="2019"/>
    <cellStyle name="_도곡교 교대 수량_암거수량(2)_구조도 2" xfId="8504"/>
    <cellStyle name="_도곡교 교대 수량_암거수량(2)_구조도_010년 구조도" xfId="11064"/>
    <cellStyle name="_도곡교 교대 수량_암거수량(2)_구조도_04 구조도" xfId="11065"/>
    <cellStyle name="_도곡교 교대 수량_암거수량(2)_구조도_계간수로" xfId="2020"/>
    <cellStyle name="_도곡교 교대 수량_암거수량(2)_구조도_계간수로 2" xfId="8505"/>
    <cellStyle name="_도곡교 교대 수량_암거수량(2)_구조도_구조도" xfId="2021"/>
    <cellStyle name="_도곡교 교대 수량_암거수량(2)_구조도_구조도 2" xfId="8506"/>
    <cellStyle name="_도곡교 교대 수량_암거수량(2)_구조도_구조도(마대포함)" xfId="2022"/>
    <cellStyle name="_도곡교 교대 수량_암거수량(2)_구조도_구조도(마대포함) 2" xfId="8507"/>
    <cellStyle name="_도곡교 교대 수량_암거수량(2)_구조도_구조도(배수관터파기 및 개거)" xfId="2023"/>
    <cellStyle name="_도곡교 교대 수량_암거수량(2)_구조도_구조도(배수관터파기 및 개거) 2" xfId="8508"/>
    <cellStyle name="_도곡교 교대 수량_암거수량(2)_구조도_구조도." xfId="2024"/>
    <cellStyle name="_도곡교 교대 수량_암거수량(2)_구조도_구조도. 2" xfId="8509"/>
    <cellStyle name="_도곡교 교대 수량_암거수량(2)_구조도_구조도.." xfId="2025"/>
    <cellStyle name="_도곡교 교대 수량_암거수량(2)_구조도_구조도.. 2" xfId="8510"/>
    <cellStyle name="_도곡교 교대 수량_암거수량(2)_구조도_구조도..." xfId="2026"/>
    <cellStyle name="_도곡교 교대 수량_암거수량(2)_구조도_구조도... 2" xfId="8511"/>
    <cellStyle name="_도곡교 교대 수량_암거수량(2)_구조도_구조도_1" xfId="2027"/>
    <cellStyle name="_도곡교 교대 수량_암거수량(2)_구조도_구조도_1 2" xfId="8512"/>
    <cellStyle name="_도곡교 교대 수량_암거수량(2)_구조도_구조도_a" xfId="2031"/>
    <cellStyle name="_도곡교 교대 수량_암거수량(2)_구조도_구조도_a 2" xfId="8513"/>
    <cellStyle name="_도곡교 교대 수량_암거수량(2)_구조도_구조도_구조도" xfId="2028"/>
    <cellStyle name="_도곡교 교대 수량_암거수량(2)_구조도_구조도_구조도 2" xfId="8514"/>
    <cellStyle name="_도곡교 교대 수량_암거수량(2)_구조도_구조도_구조도0" xfId="2029"/>
    <cellStyle name="_도곡교 교대 수량_암거수량(2)_구조도_구조도_구조도0 2" xfId="8515"/>
    <cellStyle name="_도곡교 교대 수량_암거수량(2)_구조도_구조도_변경" xfId="2030"/>
    <cellStyle name="_도곡교 교대 수량_암거수량(2)_구조도_구조도_변경 2" xfId="8516"/>
    <cellStyle name="_도곡교 교대 수량_암거수량(2)_구조도_구조도0" xfId="2032"/>
    <cellStyle name="_도곡교 교대 수량_암거수량(2)_구조도_구조도0 2" xfId="8517"/>
    <cellStyle name="_도곡교 교대 수량_암거수량(2)_구조도_구조도0_1" xfId="2033"/>
    <cellStyle name="_도곡교 교대 수량_암거수량(2)_구조도_구조도0_1 2" xfId="8518"/>
    <cellStyle name="_도곡교 교대 수량_암거수량(2)_구조도_구조도0_구조도0" xfId="2034"/>
    <cellStyle name="_도곡교 교대 수량_암거수량(2)_구조도_구조도0_구조도0 2" xfId="8519"/>
    <cellStyle name="_도곡교 교대 수량_암거수량(2)_구조도_구조도2" xfId="2035"/>
    <cellStyle name="_도곡교 교대 수량_암거수량(2)_구조도_구조도2 2" xfId="8520"/>
    <cellStyle name="_도곡교 교대 수량_암거수량(2)_구조도_구조도22" xfId="2036"/>
    <cellStyle name="_도곡교 교대 수량_암거수량(2)_구조도_구조도22 2" xfId="8521"/>
    <cellStyle name="_도곡교 교대 수량_암거수량(2)_구조도_구조도-흙막이~" xfId="2037"/>
    <cellStyle name="_도곡교 교대 수량_암거수량(2)_구조도_구조도-흙막이~ 2" xfId="8522"/>
    <cellStyle name="_도곡교 교대 수량_암거수량(2)_구조도_구조물도" xfId="2038"/>
    <cellStyle name="_도곡교 교대 수량_암거수량(2)_구조도_구조물도 2" xfId="8523"/>
    <cellStyle name="_도곡교 교대 수량_암거수량(2)_구조도_댐구조도" xfId="2039"/>
    <cellStyle name="_도곡교 교대 수량_암거수량(2)_구조도_댐구조도 2" xfId="8524"/>
    <cellStyle name="_도곡교 교대 수량_암거수량(2)_구조도_바닥막이구조" xfId="2040"/>
    <cellStyle name="_도곡교 교대 수량_암거수량(2)_구조도_바닥막이구조 2" xfId="8525"/>
    <cellStyle name="_도곡교 교대 수량_암거수량(2)_구조도_바닥막이구조도" xfId="2041"/>
    <cellStyle name="_도곡교 교대 수량_암거수량(2)_구조도_바닥막이구조도 2" xfId="8526"/>
    <cellStyle name="_도곡교 교대 수량_암거수량(2)_구조도_보막이구조도" xfId="2042"/>
    <cellStyle name="_도곡교 교대 수량_암거수량(2)_구조도_보막이구조도 2" xfId="8527"/>
    <cellStyle name="_도곡교 교대 수량_암거수량(2)_구조도0" xfId="2043"/>
    <cellStyle name="_도곡교 교대 수량_암거수량(2)_구조도0 2" xfId="8528"/>
    <cellStyle name="_도곡교 교대 수량_암거수량(2)_구조도0_1" xfId="2044"/>
    <cellStyle name="_도곡교 교대 수량_암거수량(2)_구조도0_1 2" xfId="8529"/>
    <cellStyle name="_도곡교 교대 수량_암거수량(2)_구조도0_구조도" xfId="2045"/>
    <cellStyle name="_도곡교 교대 수량_암거수량(2)_구조도0_구조도 2" xfId="8530"/>
    <cellStyle name="_도곡교 교대 수량_암거수량(2)_구조도0_구조도_구조도0" xfId="2046"/>
    <cellStyle name="_도곡교 교대 수량_암거수량(2)_구조도0_구조도_구조도0 2" xfId="8531"/>
    <cellStyle name="_도곡교 교대 수량_암거수량(2)_구조도0_구조도0" xfId="2047"/>
    <cellStyle name="_도곡교 교대 수량_암거수량(2)_구조도0_구조도0 2" xfId="8532"/>
    <cellStyle name="_도곡교 교대 수량_암거수량(2)_구조도0_바닥막이구조" xfId="2048"/>
    <cellStyle name="_도곡교 교대 수량_암거수량(2)_구조도0_바닥막이구조 2" xfId="8533"/>
    <cellStyle name="_도곡교 교대 수량_암거수량(2)_구조도0_바닥막이구조도" xfId="2049"/>
    <cellStyle name="_도곡교 교대 수량_암거수량(2)_구조도0_바닥막이구조도 2" xfId="8534"/>
    <cellStyle name="_도곡교 교대 수량_암거수량(2)_내역서2" xfId="2757"/>
    <cellStyle name="_도곡교 교대 수량_암거수량(2)_내역서2 2" xfId="8535"/>
    <cellStyle name="_도곡교 교대 수량_암거수량(2)_바닥막이구조" xfId="2050"/>
    <cellStyle name="_도곡교 교대 수량_암거수량(2)_바닥막이구조 2" xfId="8536"/>
    <cellStyle name="_도곡교 교대 수량_암거수량(2)_설계내역(원본)" xfId="2051"/>
    <cellStyle name="_도곡교 교대 수량_암거수량(2)_설계내역(원본) 2" xfId="8537"/>
    <cellStyle name="_도곡교 교대 수량_암거수량(2)_설계내역(원본)_설계내역(구미정)" xfId="2052"/>
    <cellStyle name="_도곡교 교대 수량_암거수량(2)_설계내역(원본)_설계내역(구미정) 2" xfId="8538"/>
    <cellStyle name="_도곡교 교대 수량_암거수량(2)_설계내역(원본)_설계내역(원본)" xfId="2053"/>
    <cellStyle name="_도곡교 교대 수량_암거수량(2)_설계내역(원본)_설계내역(원본) 2" xfId="8539"/>
    <cellStyle name="_도곡교 교대 수량_암거수량(2)_수량산출(원경광업 토석 매각해제지 복구사업)" xfId="6231"/>
    <cellStyle name="_도곡교 교대 수량_암거수량(2)_영천 바닥박이" xfId="11066"/>
    <cellStyle name="_도곡교 교대 수량_암거수량(2)_폐기물처리비설계" xfId="6232"/>
    <cellStyle name="_도곡교 교대 수량_암거수량_04 BOX집" xfId="2054"/>
    <cellStyle name="_도곡교 교대 수량_암거수량_04 BOX집 2" xfId="8540"/>
    <cellStyle name="_도곡교 교대 수량_암거수량_04 BOX집_1-토적집계-구룡" xfId="11067"/>
    <cellStyle name="_도곡교 교대 수량_암거수량_04 BOX집_2. 구조도및 수량, 토적 산출서=하리율곡" xfId="2940"/>
    <cellStyle name="_도곡교 교대 수량_암거수량_04 BOX집_2. 구조도및 수량, 토적 산출서=하리율곡 2" xfId="8541"/>
    <cellStyle name="_도곡교 교대 수량_암거수량_04 BOX집_5.폐기물처리비설계" xfId="6233"/>
    <cellStyle name="_도곡교 교대 수량_암거수량_04 BOX집_개요(문경가은완장)" xfId="6234"/>
    <cellStyle name="_도곡교 교대 수량_암거수량_04 BOX집_공작물치수조서-태란사지구" xfId="5850"/>
    <cellStyle name="_도곡교 교대 수량_암거수량_04 BOX집_구조도" xfId="2055"/>
    <cellStyle name="_도곡교 교대 수량_암거수량_04 BOX집_구조도 2" xfId="8542"/>
    <cellStyle name="_도곡교 교대 수량_암거수량_04 BOX집_구조도_010년 구조도" xfId="11068"/>
    <cellStyle name="_도곡교 교대 수량_암거수량_04 BOX집_구조도_04 구조도" xfId="11069"/>
    <cellStyle name="_도곡교 교대 수량_암거수량_04 BOX집_구조도_계간수로" xfId="2056"/>
    <cellStyle name="_도곡교 교대 수량_암거수량_04 BOX집_구조도_계간수로 2" xfId="8543"/>
    <cellStyle name="_도곡교 교대 수량_암거수량_04 BOX집_구조도_구조도" xfId="2057"/>
    <cellStyle name="_도곡교 교대 수량_암거수량_04 BOX집_구조도_구조도 2" xfId="8544"/>
    <cellStyle name="_도곡교 교대 수량_암거수량_04 BOX집_구조도_구조도(마대포함)" xfId="2058"/>
    <cellStyle name="_도곡교 교대 수량_암거수량_04 BOX집_구조도_구조도(마대포함) 2" xfId="8545"/>
    <cellStyle name="_도곡교 교대 수량_암거수량_04 BOX집_구조도_구조도(배수관터파기 및 개거)" xfId="2059"/>
    <cellStyle name="_도곡교 교대 수량_암거수량_04 BOX집_구조도_구조도(배수관터파기 및 개거) 2" xfId="8546"/>
    <cellStyle name="_도곡교 교대 수량_암거수량_04 BOX집_구조도_구조도." xfId="2060"/>
    <cellStyle name="_도곡교 교대 수량_암거수량_04 BOX집_구조도_구조도. 2" xfId="8547"/>
    <cellStyle name="_도곡교 교대 수량_암거수량_04 BOX집_구조도_구조도.." xfId="2061"/>
    <cellStyle name="_도곡교 교대 수량_암거수량_04 BOX집_구조도_구조도.. 2" xfId="8548"/>
    <cellStyle name="_도곡교 교대 수량_암거수량_04 BOX집_구조도_구조도..." xfId="2062"/>
    <cellStyle name="_도곡교 교대 수량_암거수량_04 BOX집_구조도_구조도... 2" xfId="8549"/>
    <cellStyle name="_도곡교 교대 수량_암거수량_04 BOX집_구조도_구조도_1" xfId="2063"/>
    <cellStyle name="_도곡교 교대 수량_암거수량_04 BOX집_구조도_구조도_1 2" xfId="8550"/>
    <cellStyle name="_도곡교 교대 수량_암거수량_04 BOX집_구조도_구조도_a" xfId="2067"/>
    <cellStyle name="_도곡교 교대 수량_암거수량_04 BOX집_구조도_구조도_a 2" xfId="8551"/>
    <cellStyle name="_도곡교 교대 수량_암거수량_04 BOX집_구조도_구조도_구조도" xfId="2064"/>
    <cellStyle name="_도곡교 교대 수량_암거수량_04 BOX집_구조도_구조도_구조도 2" xfId="8552"/>
    <cellStyle name="_도곡교 교대 수량_암거수량_04 BOX집_구조도_구조도_구조도0" xfId="2065"/>
    <cellStyle name="_도곡교 교대 수량_암거수량_04 BOX집_구조도_구조도_구조도0 2" xfId="8553"/>
    <cellStyle name="_도곡교 교대 수량_암거수량_04 BOX집_구조도_구조도_변경" xfId="2066"/>
    <cellStyle name="_도곡교 교대 수량_암거수량_04 BOX집_구조도_구조도_변경 2" xfId="8554"/>
    <cellStyle name="_도곡교 교대 수량_암거수량_04 BOX집_구조도_구조도0" xfId="2068"/>
    <cellStyle name="_도곡교 교대 수량_암거수량_04 BOX집_구조도_구조도0 2" xfId="8555"/>
    <cellStyle name="_도곡교 교대 수량_암거수량_04 BOX집_구조도_구조도0_1" xfId="2069"/>
    <cellStyle name="_도곡교 교대 수량_암거수량_04 BOX집_구조도_구조도0_1 2" xfId="8556"/>
    <cellStyle name="_도곡교 교대 수량_암거수량_04 BOX집_구조도_구조도0_구조도0" xfId="2070"/>
    <cellStyle name="_도곡교 교대 수량_암거수량_04 BOX집_구조도_구조도0_구조도0 2" xfId="8557"/>
    <cellStyle name="_도곡교 교대 수량_암거수량_04 BOX집_구조도_구조도2" xfId="2071"/>
    <cellStyle name="_도곡교 교대 수량_암거수량_04 BOX집_구조도_구조도2 2" xfId="8558"/>
    <cellStyle name="_도곡교 교대 수량_암거수량_04 BOX집_구조도_구조도22" xfId="2072"/>
    <cellStyle name="_도곡교 교대 수량_암거수량_04 BOX집_구조도_구조도22 2" xfId="8559"/>
    <cellStyle name="_도곡교 교대 수량_암거수량_04 BOX집_구조도_구조도-흙막이~" xfId="2073"/>
    <cellStyle name="_도곡교 교대 수량_암거수량_04 BOX집_구조도_구조도-흙막이~ 2" xfId="8560"/>
    <cellStyle name="_도곡교 교대 수량_암거수량_04 BOX집_구조도_구조물도" xfId="2074"/>
    <cellStyle name="_도곡교 교대 수량_암거수량_04 BOX집_구조도_구조물도 2" xfId="8561"/>
    <cellStyle name="_도곡교 교대 수량_암거수량_04 BOX집_구조도_댐구조도" xfId="2075"/>
    <cellStyle name="_도곡교 교대 수량_암거수량_04 BOX집_구조도_댐구조도 2" xfId="8562"/>
    <cellStyle name="_도곡교 교대 수량_암거수량_04 BOX집_구조도_바닥막이구조" xfId="2076"/>
    <cellStyle name="_도곡교 교대 수량_암거수량_04 BOX집_구조도_바닥막이구조 2" xfId="8563"/>
    <cellStyle name="_도곡교 교대 수량_암거수량_04 BOX집_구조도_바닥막이구조도" xfId="2077"/>
    <cellStyle name="_도곡교 교대 수량_암거수량_04 BOX집_구조도_바닥막이구조도 2" xfId="8564"/>
    <cellStyle name="_도곡교 교대 수량_암거수량_04 BOX집_구조도_보막이구조도" xfId="2078"/>
    <cellStyle name="_도곡교 교대 수량_암거수량_04 BOX집_구조도_보막이구조도 2" xfId="8565"/>
    <cellStyle name="_도곡교 교대 수량_암거수량_04 BOX집_구조도0" xfId="2079"/>
    <cellStyle name="_도곡교 교대 수량_암거수량_04 BOX집_구조도0 2" xfId="8566"/>
    <cellStyle name="_도곡교 교대 수량_암거수량_04 BOX집_구조도0_1" xfId="2080"/>
    <cellStyle name="_도곡교 교대 수량_암거수량_04 BOX집_구조도0_1 2" xfId="8567"/>
    <cellStyle name="_도곡교 교대 수량_암거수량_04 BOX집_구조도0_구조도" xfId="2081"/>
    <cellStyle name="_도곡교 교대 수량_암거수량_04 BOX집_구조도0_구조도 2" xfId="8568"/>
    <cellStyle name="_도곡교 교대 수량_암거수량_04 BOX집_구조도0_구조도_구조도0" xfId="2082"/>
    <cellStyle name="_도곡교 교대 수량_암거수량_04 BOX집_구조도0_구조도_구조도0 2" xfId="8569"/>
    <cellStyle name="_도곡교 교대 수량_암거수량_04 BOX집_구조도0_구조도0" xfId="2083"/>
    <cellStyle name="_도곡교 교대 수량_암거수량_04 BOX집_구조도0_구조도0 2" xfId="8570"/>
    <cellStyle name="_도곡교 교대 수량_암거수량_04 BOX집_구조도0_바닥막이구조" xfId="2084"/>
    <cellStyle name="_도곡교 교대 수량_암거수량_04 BOX집_구조도0_바닥막이구조 2" xfId="8571"/>
    <cellStyle name="_도곡교 교대 수량_암거수량_04 BOX집_구조도0_바닥막이구조도" xfId="2085"/>
    <cellStyle name="_도곡교 교대 수량_암거수량_04 BOX집_구조도0_바닥막이구조도 2" xfId="8572"/>
    <cellStyle name="_도곡교 교대 수량_암거수량_04 BOX집_내역서2" xfId="2758"/>
    <cellStyle name="_도곡교 교대 수량_암거수량_04 BOX집_내역서2 2" xfId="8573"/>
    <cellStyle name="_도곡교 교대 수량_암거수량_04 BOX집_바닥막이구조" xfId="2086"/>
    <cellStyle name="_도곡교 교대 수량_암거수량_04 BOX집_바닥막이구조 2" xfId="8574"/>
    <cellStyle name="_도곡교 교대 수량_암거수량_04 BOX집_설계내역(원본)" xfId="2087"/>
    <cellStyle name="_도곡교 교대 수량_암거수량_04 BOX집_설계내역(원본) 2" xfId="8575"/>
    <cellStyle name="_도곡교 교대 수량_암거수량_04 BOX집_설계내역(원본)_설계내역(구미정)" xfId="2088"/>
    <cellStyle name="_도곡교 교대 수량_암거수량_04 BOX집_설계내역(원본)_설계내역(구미정) 2" xfId="8576"/>
    <cellStyle name="_도곡교 교대 수량_암거수량_04 BOX집_설계내역(원본)_설계내역(원본)" xfId="2089"/>
    <cellStyle name="_도곡교 교대 수량_암거수량_04 BOX집_설계내역(원본)_설계내역(원본) 2" xfId="8577"/>
    <cellStyle name="_도곡교 교대 수량_암거수량_04 BOX집_수량산출(원경광업 토석 매각해제지 복구사업)" xfId="6235"/>
    <cellStyle name="_도곡교 교대 수량_암거수량_04 BOX집_영천 바닥박이" xfId="11070"/>
    <cellStyle name="_도곡교 교대 수량_암거수량_04 BOX집_폐기물처리비설계" xfId="6236"/>
    <cellStyle name="_도곡교 교대 수량_암거수량_1-토적집계-구룡" xfId="11071"/>
    <cellStyle name="_도곡교 교대 수량_암거수량_2. 구조도및 수량, 토적 산출서=하리율곡" xfId="2941"/>
    <cellStyle name="_도곡교 교대 수량_암거수량_2. 구조도및 수량, 토적 산출서=하리율곡 2" xfId="8578"/>
    <cellStyle name="_도곡교 교대 수량_암거수량_5.폐기물처리비설계" xfId="6237"/>
    <cellStyle name="_도곡교 교대 수량_암거수량_개요(문경가은완장)" xfId="6238"/>
    <cellStyle name="_도곡교 교대 수량_암거수량_공작물치수조서-태란사지구" xfId="5851"/>
    <cellStyle name="_도곡교 교대 수량_암거수량_구조도" xfId="2090"/>
    <cellStyle name="_도곡교 교대 수량_암거수량_구조도 2" xfId="8579"/>
    <cellStyle name="_도곡교 교대 수량_암거수량_구조도_010년 구조도" xfId="11072"/>
    <cellStyle name="_도곡교 교대 수량_암거수량_구조도_04 구조도" xfId="11073"/>
    <cellStyle name="_도곡교 교대 수량_암거수량_구조도_계간수로" xfId="2091"/>
    <cellStyle name="_도곡교 교대 수량_암거수량_구조도_계간수로 2" xfId="8580"/>
    <cellStyle name="_도곡교 교대 수량_암거수량_구조도_구조도" xfId="2092"/>
    <cellStyle name="_도곡교 교대 수량_암거수량_구조도_구조도 2" xfId="8581"/>
    <cellStyle name="_도곡교 교대 수량_암거수량_구조도_구조도(마대포함)" xfId="2093"/>
    <cellStyle name="_도곡교 교대 수량_암거수량_구조도_구조도(마대포함) 2" xfId="8582"/>
    <cellStyle name="_도곡교 교대 수량_암거수량_구조도_구조도(배수관터파기 및 개거)" xfId="2094"/>
    <cellStyle name="_도곡교 교대 수량_암거수량_구조도_구조도(배수관터파기 및 개거) 2" xfId="8583"/>
    <cellStyle name="_도곡교 교대 수량_암거수량_구조도_구조도." xfId="2095"/>
    <cellStyle name="_도곡교 교대 수량_암거수량_구조도_구조도. 2" xfId="8584"/>
    <cellStyle name="_도곡교 교대 수량_암거수량_구조도_구조도.." xfId="2096"/>
    <cellStyle name="_도곡교 교대 수량_암거수량_구조도_구조도.. 2" xfId="8585"/>
    <cellStyle name="_도곡교 교대 수량_암거수량_구조도_구조도..." xfId="2097"/>
    <cellStyle name="_도곡교 교대 수량_암거수량_구조도_구조도... 2" xfId="8586"/>
    <cellStyle name="_도곡교 교대 수량_암거수량_구조도_구조도_1" xfId="2098"/>
    <cellStyle name="_도곡교 교대 수량_암거수량_구조도_구조도_1 2" xfId="8587"/>
    <cellStyle name="_도곡교 교대 수량_암거수량_구조도_구조도_a" xfId="2102"/>
    <cellStyle name="_도곡교 교대 수량_암거수량_구조도_구조도_a 2" xfId="8588"/>
    <cellStyle name="_도곡교 교대 수량_암거수량_구조도_구조도_구조도" xfId="2099"/>
    <cellStyle name="_도곡교 교대 수량_암거수량_구조도_구조도_구조도 2" xfId="8589"/>
    <cellStyle name="_도곡교 교대 수량_암거수량_구조도_구조도_구조도0" xfId="2100"/>
    <cellStyle name="_도곡교 교대 수량_암거수량_구조도_구조도_구조도0 2" xfId="8590"/>
    <cellStyle name="_도곡교 교대 수량_암거수량_구조도_구조도_변경" xfId="2101"/>
    <cellStyle name="_도곡교 교대 수량_암거수량_구조도_구조도_변경 2" xfId="8591"/>
    <cellStyle name="_도곡교 교대 수량_암거수량_구조도_구조도0" xfId="2103"/>
    <cellStyle name="_도곡교 교대 수량_암거수량_구조도_구조도0 2" xfId="8592"/>
    <cellStyle name="_도곡교 교대 수량_암거수량_구조도_구조도0_1" xfId="2104"/>
    <cellStyle name="_도곡교 교대 수량_암거수량_구조도_구조도0_1 2" xfId="8593"/>
    <cellStyle name="_도곡교 교대 수량_암거수량_구조도_구조도0_구조도0" xfId="2105"/>
    <cellStyle name="_도곡교 교대 수량_암거수량_구조도_구조도0_구조도0 2" xfId="8594"/>
    <cellStyle name="_도곡교 교대 수량_암거수량_구조도_구조도2" xfId="2106"/>
    <cellStyle name="_도곡교 교대 수량_암거수량_구조도_구조도2 2" xfId="8595"/>
    <cellStyle name="_도곡교 교대 수량_암거수량_구조도_구조도22" xfId="2107"/>
    <cellStyle name="_도곡교 교대 수량_암거수량_구조도_구조도22 2" xfId="8596"/>
    <cellStyle name="_도곡교 교대 수량_암거수량_구조도_구조도-흙막이~" xfId="2108"/>
    <cellStyle name="_도곡교 교대 수량_암거수량_구조도_구조도-흙막이~ 2" xfId="8597"/>
    <cellStyle name="_도곡교 교대 수량_암거수량_구조도_구조물도" xfId="2109"/>
    <cellStyle name="_도곡교 교대 수량_암거수량_구조도_구조물도 2" xfId="8598"/>
    <cellStyle name="_도곡교 교대 수량_암거수량_구조도_댐구조도" xfId="2110"/>
    <cellStyle name="_도곡교 교대 수량_암거수량_구조도_댐구조도 2" xfId="8599"/>
    <cellStyle name="_도곡교 교대 수량_암거수량_구조도_바닥막이구조" xfId="2111"/>
    <cellStyle name="_도곡교 교대 수량_암거수량_구조도_바닥막이구조 2" xfId="8600"/>
    <cellStyle name="_도곡교 교대 수량_암거수량_구조도_바닥막이구조도" xfId="2112"/>
    <cellStyle name="_도곡교 교대 수량_암거수량_구조도_바닥막이구조도 2" xfId="8601"/>
    <cellStyle name="_도곡교 교대 수량_암거수량_구조도_보막이구조도" xfId="2113"/>
    <cellStyle name="_도곡교 교대 수량_암거수량_구조도_보막이구조도 2" xfId="8602"/>
    <cellStyle name="_도곡교 교대 수량_암거수량_구조도0" xfId="2114"/>
    <cellStyle name="_도곡교 교대 수량_암거수량_구조도0 2" xfId="8603"/>
    <cellStyle name="_도곡교 교대 수량_암거수량_구조도0_1" xfId="2115"/>
    <cellStyle name="_도곡교 교대 수량_암거수량_구조도0_1 2" xfId="8604"/>
    <cellStyle name="_도곡교 교대 수량_암거수량_구조도0_구조도" xfId="2116"/>
    <cellStyle name="_도곡교 교대 수량_암거수량_구조도0_구조도 2" xfId="8605"/>
    <cellStyle name="_도곡교 교대 수량_암거수량_구조도0_구조도_구조도0" xfId="2117"/>
    <cellStyle name="_도곡교 교대 수량_암거수량_구조도0_구조도_구조도0 2" xfId="8606"/>
    <cellStyle name="_도곡교 교대 수량_암거수량_구조도0_구조도0" xfId="2118"/>
    <cellStyle name="_도곡교 교대 수량_암거수량_구조도0_구조도0 2" xfId="8607"/>
    <cellStyle name="_도곡교 교대 수량_암거수량_구조도0_바닥막이구조" xfId="2119"/>
    <cellStyle name="_도곡교 교대 수량_암거수량_구조도0_바닥막이구조 2" xfId="8608"/>
    <cellStyle name="_도곡교 교대 수량_암거수량_구조도0_바닥막이구조도" xfId="2120"/>
    <cellStyle name="_도곡교 교대 수량_암거수량_구조도0_바닥막이구조도 2" xfId="8609"/>
    <cellStyle name="_도곡교 교대 수량_암거수량_내역서2" xfId="2759"/>
    <cellStyle name="_도곡교 교대 수량_암거수량_내역서2 2" xfId="8610"/>
    <cellStyle name="_도곡교 교대 수량_암거수량_바닥막이구조" xfId="2121"/>
    <cellStyle name="_도곡교 교대 수량_암거수량_바닥막이구조 2" xfId="8611"/>
    <cellStyle name="_도곡교 교대 수량_암거수량_설계내역(원본)" xfId="2122"/>
    <cellStyle name="_도곡교 교대 수량_암거수량_설계내역(원본) 2" xfId="8612"/>
    <cellStyle name="_도곡교 교대 수량_암거수량_설계내역(원본)_설계내역(구미정)" xfId="2123"/>
    <cellStyle name="_도곡교 교대 수량_암거수량_설계내역(원본)_설계내역(구미정) 2" xfId="8613"/>
    <cellStyle name="_도곡교 교대 수량_암거수량_설계내역(원본)_설계내역(원본)" xfId="2124"/>
    <cellStyle name="_도곡교 교대 수량_암거수량_설계내역(원본)_설계내역(원본) 2" xfId="8614"/>
    <cellStyle name="_도곡교 교대 수량_암거수량_수량산출(원경광업 토석 매각해제지 복구사업)" xfId="6239"/>
    <cellStyle name="_도곡교 교대 수량_암거수량_영천 바닥박이" xfId="11074"/>
    <cellStyle name="_도곡교 교대 수량_암거수량_폐기물처리비설계" xfId="6240"/>
    <cellStyle name="_도곡교 교대 수량_영천 바닥박이" xfId="11075"/>
    <cellStyle name="_도곡교 교대 수량_폐기물처리비설계" xfId="6241"/>
    <cellStyle name="_도산수량산출" xfId="3424"/>
    <cellStyle name="_돌기슭막이" xfId="2802"/>
    <cellStyle name="_돌기슭막이(메쌓기)" xfId="8615"/>
    <cellStyle name="_돌붙임조서" xfId="2942"/>
    <cellStyle name="_돌수로" xfId="2125"/>
    <cellStyle name="_돌수로 2" xfId="8616"/>
    <cellStyle name="_동원꽃농원" xfId="3425"/>
    <cellStyle name="_두릉1제 수량산출서" xfId="2126"/>
    <cellStyle name="_두릉1제 수량산출서 2" xfId="8617"/>
    <cellStyle name="_두릉1제 수량산출서_1-토적집계-구룡" xfId="11076"/>
    <cellStyle name="_두릉1제 수량산출서_2. 구조도및 수량, 토적 산출서=하리율곡" xfId="2943"/>
    <cellStyle name="_두릉1제 수량산출서_2. 구조도및 수량, 토적 산출서=하리율곡 2" xfId="8618"/>
    <cellStyle name="_뚝쌓기토량" xfId="11077"/>
    <cellStyle name="_망향휴게소조경시설물설치공사" xfId="3426"/>
    <cellStyle name="_맥문동식재 수량산출서" xfId="3427"/>
    <cellStyle name="_맨홀설치" xfId="6242"/>
    <cellStyle name="_목재휀스수량산출" xfId="2944"/>
    <cellStyle name="_바닥막이1" xfId="5852"/>
    <cellStyle name="_바닥막이구조" xfId="2127"/>
    <cellStyle name="_바닥막이구조 2" xfId="8619"/>
    <cellStyle name="_방동" xfId="3428"/>
    <cellStyle name="_방동_내역서-최종0223" xfId="3429"/>
    <cellStyle name="_방동_방동" xfId="3430"/>
    <cellStyle name="_방동_방동_내역서-최종0223" xfId="3431"/>
    <cellStyle name="_방동_방동_서강대학교담장(발주내역서)" xfId="3432"/>
    <cellStyle name="_방동_방동_설계서" xfId="3433"/>
    <cellStyle name="_방동_방동_설계서_서강대학교담장(발주내역서)" xfId="3434"/>
    <cellStyle name="_방동_방동_성남보행자도로 설계서" xfId="3435"/>
    <cellStyle name="_방동_방동_성남보행자도로 설계서_서강대학교담장(발주내역서)" xfId="3436"/>
    <cellStyle name="_방동_방동_율동자연공원내 화장실 보수 및 도색공사" xfId="3437"/>
    <cellStyle name="_방동_방동_율동자연공원내 화장실 보수 및 도색공사_내역서-최종0223" xfId="3438"/>
    <cellStyle name="_방동_방동_율동자연공원내 휴게편의점 도색작업-할증-천정면적추가" xfId="3439"/>
    <cellStyle name="_방동_방동_율동자연공원내 휴게편의점 도색작업-할증-천정면적추가_내역서-최종0223" xfId="3440"/>
    <cellStyle name="_방동_산양리지구" xfId="3441"/>
    <cellStyle name="_방동_산양리지구_내역서-최종0223" xfId="3442"/>
    <cellStyle name="_방동_산양리지구_서강대학교담장(발주내역서)" xfId="3443"/>
    <cellStyle name="_방동_산양리지구_설계서" xfId="3444"/>
    <cellStyle name="_방동_산양리지구_설계서_서강대학교담장(발주내역서)" xfId="3445"/>
    <cellStyle name="_방동_산양리지구_성남보행자도로 설계서" xfId="3446"/>
    <cellStyle name="_방동_산양리지구_성남보행자도로 설계서_서강대학교담장(발주내역서)" xfId="3447"/>
    <cellStyle name="_방동_산양리지구_율동자연공원내 화장실 보수 및 도색공사" xfId="3448"/>
    <cellStyle name="_방동_산양리지구_율동자연공원내 화장실 보수 및 도색공사_내역서-최종0223" xfId="3449"/>
    <cellStyle name="_방동_산양리지구_율동자연공원내 휴게편의점 도색작업-할증-천정면적추가" xfId="3450"/>
    <cellStyle name="_방동_산양리지구_율동자연공원내 휴게편의점 도색작업-할증-천정면적추가_내역서-최종0223" xfId="3451"/>
    <cellStyle name="_방동_서강대학교담장(발주내역서)" xfId="3452"/>
    <cellStyle name="_방동_서상2리" xfId="3453"/>
    <cellStyle name="_방동_서상2리_내역서-최종0223" xfId="3454"/>
    <cellStyle name="_방동_서상2리_서강대학교담장(발주내역서)" xfId="3455"/>
    <cellStyle name="_방동_서상2리_설계서" xfId="3456"/>
    <cellStyle name="_방동_서상2리_설계서_서강대학교담장(발주내역서)" xfId="3457"/>
    <cellStyle name="_방동_서상2리_성남보행자도로 설계서" xfId="3458"/>
    <cellStyle name="_방동_서상2리_성남보행자도로 설계서_서강대학교담장(발주내역서)" xfId="3459"/>
    <cellStyle name="_방동_서상2리_율동자연공원내 화장실 보수 및 도색공사" xfId="3460"/>
    <cellStyle name="_방동_서상2리_율동자연공원내 화장실 보수 및 도색공사_내역서-최종0223" xfId="3461"/>
    <cellStyle name="_방동_서상2리_율동자연공원내 휴게편의점 도색작업-할증-천정면적추가" xfId="3462"/>
    <cellStyle name="_방동_서상2리_율동자연공원내 휴게편의점 도색작업-할증-천정면적추가_내역서-최종0223" xfId="3463"/>
    <cellStyle name="_방동_설계서" xfId="3464"/>
    <cellStyle name="_방동_설계서_서강대학교담장(발주내역서)" xfId="3465"/>
    <cellStyle name="_방동_성남보행자도로 설계서" xfId="3466"/>
    <cellStyle name="_방동_성남보행자도로 설계서_서강대학교담장(발주내역서)" xfId="3467"/>
    <cellStyle name="_방동_원평" xfId="3468"/>
    <cellStyle name="_방동_원평_내역서-최종0223" xfId="3469"/>
    <cellStyle name="_방동_원평_서강대학교담장(발주내역서)" xfId="3470"/>
    <cellStyle name="_방동_원평_설계서" xfId="3471"/>
    <cellStyle name="_방동_원평_설계서_서강대학교담장(발주내역서)" xfId="3472"/>
    <cellStyle name="_방동_원평_성남보행자도로 설계서" xfId="3473"/>
    <cellStyle name="_방동_원평_성남보행자도로 설계서_서강대학교담장(발주내역서)" xfId="3474"/>
    <cellStyle name="_방동_원평_율동자연공원내 화장실 보수 및 도색공사" xfId="3475"/>
    <cellStyle name="_방동_원평_율동자연공원내 화장실 보수 및 도색공사_내역서-최종0223" xfId="3476"/>
    <cellStyle name="_방동_원평_율동자연공원내 휴게편의점 도색작업-할증-천정면적추가" xfId="3477"/>
    <cellStyle name="_방동_원평_율동자연공원내 휴게편의점 도색작업-할증-천정면적추가_내역서-최종0223" xfId="3478"/>
    <cellStyle name="_방동_율동자연공원내 화장실 보수 및 도색공사" xfId="3479"/>
    <cellStyle name="_방동_율동자연공원내 화장실 보수 및 도색공사_내역서-최종0223" xfId="3480"/>
    <cellStyle name="_방동_율동자연공원내 휴게편의점 도색작업-할증-천정면적추가" xfId="3481"/>
    <cellStyle name="_방동_율동자연공원내 휴게편의점 도색작업-할증-천정면적추가_내역서-최종0223" xfId="3482"/>
    <cellStyle name="_방동_추곡" xfId="3483"/>
    <cellStyle name="_방동_추곡_내역서-최종0223" xfId="3484"/>
    <cellStyle name="_방동_추곡_서강대학교담장(발주내역서)" xfId="3485"/>
    <cellStyle name="_방동_추곡_설계서" xfId="3486"/>
    <cellStyle name="_방동_추곡_설계서_서강대학교담장(발주내역서)" xfId="3487"/>
    <cellStyle name="_방동_추곡_성남보행자도로 설계서" xfId="3488"/>
    <cellStyle name="_방동_추곡_성남보행자도로 설계서_서강대학교담장(발주내역서)" xfId="3489"/>
    <cellStyle name="_방동_추곡_율동자연공원내 화장실 보수 및 도색공사" xfId="3490"/>
    <cellStyle name="_방동_추곡_율동자연공원내 화장실 보수 및 도색공사_내역서-최종0223" xfId="3491"/>
    <cellStyle name="_방동_추곡_율동자연공원내 휴게편의점 도색작업-할증-천정면적추가" xfId="3492"/>
    <cellStyle name="_방동_추곡_율동자연공원내 휴게편의점 도색작업-할증-천정면적추가_내역서-최종0223" xfId="3493"/>
    <cellStyle name="_배수공" xfId="3494"/>
    <cellStyle name="_배수공_1공구" xfId="3495"/>
    <cellStyle name="_배수공집계" xfId="2128"/>
    <cellStyle name="_배수공집계 2" xfId="8620"/>
    <cellStyle name="_배수공집계_1공구" xfId="3496"/>
    <cellStyle name="_배수공집계_1-토적집계-구룡" xfId="11078"/>
    <cellStyle name="_배수공집계_2. 구조도및 수량, 토적 산출서=하리율곡" xfId="2945"/>
    <cellStyle name="_배수공집계_2. 구조도및 수량, 토적 산출서=하리율곡 2" xfId="8621"/>
    <cellStyle name="_배수공집계_내고리수량산출서" xfId="3497"/>
    <cellStyle name="_배수공집계_내고리수량산출서_1공구" xfId="3498"/>
    <cellStyle name="_배수공집계_도산수량산출" xfId="3499"/>
    <cellStyle name="_배수공집계_두릉1제 수량산출서" xfId="2129"/>
    <cellStyle name="_배수공집계_두릉1제 수량산출서 2" xfId="8622"/>
    <cellStyle name="_배수공집계_두릉1제 수량산출서_1-토적집계-구룡" xfId="11079"/>
    <cellStyle name="_배수공집계_두릉1제 수량산출서_2. 구조도및 수량, 토적 산출서=하리율곡" xfId="2946"/>
    <cellStyle name="_배수공집계_두릉1제 수량산출서_2. 구조도및 수량, 토적 산출서=하리율곡 2" xfId="8623"/>
    <cellStyle name="_배수공집계_배수공" xfId="3500"/>
    <cellStyle name="_배수공집계_배수공_1공구" xfId="3501"/>
    <cellStyle name="_배수공집계_석산소교량수량" xfId="3502"/>
    <cellStyle name="_배수공집계_암거공" xfId="3503"/>
    <cellStyle name="_배수공집계_암거공_1공구" xfId="3504"/>
    <cellStyle name="_배수공집계_인계1공구 수량산출" xfId="2130"/>
    <cellStyle name="_배수공집계_인계1공구 수량산출 2" xfId="8624"/>
    <cellStyle name="_배수공집계_인계1공구 수량산출_1-토적집계-구룡" xfId="11080"/>
    <cellStyle name="_배수공집계_인계1공구 수량산출_2. 구조도및 수량, 토적 산출서=하리율곡" xfId="2947"/>
    <cellStyle name="_배수공집계_인계1공구 수량산출_2. 구조도및 수량, 토적 산출서=하리율곡 2" xfId="8625"/>
    <cellStyle name="_배수공집계_인동수량산출서" xfId="3505"/>
    <cellStyle name="_배수공집계_지산(소2-122)자재집계표" xfId="3506"/>
    <cellStyle name="_배수공집계_지산2(소172)자재집계표" xfId="3507"/>
    <cellStyle name="_배수공집계_총자재집계표" xfId="2131"/>
    <cellStyle name="_배수공집계_총자재집계표 2" xfId="8626"/>
    <cellStyle name="_배수공집계_총자재집계표_1-토적집계-구룡" xfId="11081"/>
    <cellStyle name="_배수공집계_총자재집계표_2. 구조도및 수량, 토적 산출서=하리율곡" xfId="2948"/>
    <cellStyle name="_배수공집계_총자재집계표_2. 구조도및 수량, 토적 산출서=하리율곡 2" xfId="8627"/>
    <cellStyle name="_배수공집계_포장공" xfId="3508"/>
    <cellStyle name="_벽계1(new)" xfId="2132"/>
    <cellStyle name="_벽계1(new) 2" xfId="8628"/>
    <cellStyle name="_벽계1(new)_1공구" xfId="3509"/>
    <cellStyle name="_벽계1(new)_내고리수량산출서" xfId="3510"/>
    <cellStyle name="_벽계1(new)_내고리수량산출서_1공구" xfId="3511"/>
    <cellStyle name="_벽계1(new)_배수공" xfId="3512"/>
    <cellStyle name="_벽계1(new)_배수공_1공구" xfId="3513"/>
    <cellStyle name="_벽계1(new)_암거공" xfId="3514"/>
    <cellStyle name="_벽계1(new)_암거공_1공구" xfId="3515"/>
    <cellStyle name="_벽계1(new)_포장공" xfId="3516"/>
    <cellStyle name="_벽계2(new)" xfId="2133"/>
    <cellStyle name="_벽계2(new) 2" xfId="8629"/>
    <cellStyle name="_벽계2(new)_1공구" xfId="3517"/>
    <cellStyle name="_벽계2(new)_내고리수량산출서" xfId="3518"/>
    <cellStyle name="_벽계2(new)_내고리수량산출서_1공구" xfId="3519"/>
    <cellStyle name="_벽계2(new)_배수공" xfId="3520"/>
    <cellStyle name="_벽계2(new)_배수공_1공구" xfId="3521"/>
    <cellStyle name="_벽계2(new)_암거공" xfId="3522"/>
    <cellStyle name="_벽계2(new)_암거공_1공구" xfId="3523"/>
    <cellStyle name="_벽계2(new)_포장공" xfId="3524"/>
    <cellStyle name="_벽계2공구" xfId="2134"/>
    <cellStyle name="_벽계2공구 2" xfId="8630"/>
    <cellStyle name="_벽계2공구_1공구" xfId="3525"/>
    <cellStyle name="_벽계2공구_내고리수량산출서" xfId="3526"/>
    <cellStyle name="_벽계2공구_내고리수량산출서_1공구" xfId="3527"/>
    <cellStyle name="_벽계2공구_배수공" xfId="3528"/>
    <cellStyle name="_벽계2공구_배수공_1공구" xfId="3529"/>
    <cellStyle name="_벽계2공구_암거공" xfId="3530"/>
    <cellStyle name="_벽계2공구_암거공_1공구" xfId="3531"/>
    <cellStyle name="_벽계2공구_포장공" xfId="3532"/>
    <cellStyle name="_벽계소하천(1공구)" xfId="2135"/>
    <cellStyle name="_벽계소하천(1공구) 2" xfId="8631"/>
    <cellStyle name="_벽계소하천(1공구)_1공구" xfId="3533"/>
    <cellStyle name="_벽계소하천(1공구)_내고리수량산출서" xfId="3534"/>
    <cellStyle name="_벽계소하천(1공구)_내고리수량산출서_1공구" xfId="3535"/>
    <cellStyle name="_벽계소하천(1공구)_배수공" xfId="3536"/>
    <cellStyle name="_벽계소하천(1공구)_배수공_1공구" xfId="3537"/>
    <cellStyle name="_벽계소하천(1공구)_암거공" xfId="3538"/>
    <cellStyle name="_벽계소하천(1공구)_암거공_1공구" xfId="3539"/>
    <cellStyle name="_벽계소하천(1공구)_포장공" xfId="3540"/>
    <cellStyle name="_별첨(계획서및실적서양식)" xfId="2803"/>
    <cellStyle name="_별첨(계획서및실적서양식)_1" xfId="2804"/>
    <cellStyle name="_보강토식생옹벽블럭" xfId="3541"/>
    <cellStyle name="_보강토식생옹벽블럭_문화창조발전소수량산출서(1004)" xfId="3542"/>
    <cellStyle name="_복구설계서(내연산)" xfId="2805"/>
    <cellStyle name="_복구설계서(오천진전)" xfId="2806"/>
    <cellStyle name="_복구설계서표지(오천용산)" xfId="2807"/>
    <cellStyle name="_본포~한어간도로" xfId="3543"/>
    <cellStyle name="_본포~한어간도로_1공구" xfId="3544"/>
    <cellStyle name="_본포~한어간도로_내고리수량산출서" xfId="3545"/>
    <cellStyle name="_본포~한어간도로_내고리수량산출서_1공구" xfId="3546"/>
    <cellStyle name="_본포~한어간도로_배수공" xfId="3547"/>
    <cellStyle name="_본포~한어간도로_배수공_1공구" xfId="3548"/>
    <cellStyle name="_본포~한어간도로_암거공" xfId="3549"/>
    <cellStyle name="_본포~한어간도로_암거공_1공구" xfId="3550"/>
    <cellStyle name="_본포~한어간도로_포장공" xfId="3551"/>
    <cellStyle name="_봉화산 공사비산출내역429" xfId="3552"/>
    <cellStyle name="_봉화산근린공원정비518" xfId="3553"/>
    <cellStyle name="_부대공" xfId="3554"/>
    <cellStyle name="_부대공_환토(최종)" xfId="3555"/>
    <cellStyle name="_부대공1" xfId="3556"/>
    <cellStyle name="_부대공1_환토(최종)" xfId="3557"/>
    <cellStyle name="_부대공A" xfId="2136"/>
    <cellStyle name="_부대공A 2" xfId="8632"/>
    <cellStyle name="_부대공A_1공구" xfId="3558"/>
    <cellStyle name="_부대공A_1-토적집계-구룡" xfId="11082"/>
    <cellStyle name="_부대공A_2. 구조도및 수량, 토적 산출서=하리율곡" xfId="2949"/>
    <cellStyle name="_부대공A_2. 구조도및 수량, 토적 산출서=하리율곡 2" xfId="8633"/>
    <cellStyle name="_부대공A_내고리수량산출서" xfId="3559"/>
    <cellStyle name="_부대공A_내고리수량산출서_1공구" xfId="3560"/>
    <cellStyle name="_부대공A_두릉1제 수량산출서" xfId="2137"/>
    <cellStyle name="_부대공A_두릉1제 수량산출서 2" xfId="8634"/>
    <cellStyle name="_부대공A_두릉1제 수량산출서_1-토적집계-구룡" xfId="11083"/>
    <cellStyle name="_부대공A_두릉1제 수량산출서_2. 구조도및 수량, 토적 산출서=하리율곡" xfId="2950"/>
    <cellStyle name="_부대공A_두릉1제 수량산출서_2. 구조도및 수량, 토적 산출서=하리율곡 2" xfId="8635"/>
    <cellStyle name="_부대공A_배수공" xfId="3561"/>
    <cellStyle name="_부대공A_배수공_1공구" xfId="3562"/>
    <cellStyle name="_부대공A_암거공" xfId="3563"/>
    <cellStyle name="_부대공A_암거공_1공구" xfId="3564"/>
    <cellStyle name="_부대공A_인계1공구 수량산출" xfId="2138"/>
    <cellStyle name="_부대공A_인계1공구 수량산출 2" xfId="8636"/>
    <cellStyle name="_부대공A_인계1공구 수량산출_1-토적집계-구룡" xfId="11084"/>
    <cellStyle name="_부대공A_인계1공구 수량산출_2. 구조도및 수량, 토적 산출서=하리율곡" xfId="2951"/>
    <cellStyle name="_부대공A_인계1공구 수량산출_2. 구조도및 수량, 토적 산출서=하리율곡 2" xfId="8637"/>
    <cellStyle name="_부대공A_총자재집계표" xfId="2139"/>
    <cellStyle name="_부대공A_총자재집계표 2" xfId="8638"/>
    <cellStyle name="_부대공A_총자재집계표_1-토적집계-구룡" xfId="11085"/>
    <cellStyle name="_부대공A_총자재집계표_2. 구조도및 수량, 토적 산출서=하리율곡" xfId="2952"/>
    <cellStyle name="_부대공A_총자재집계표_2. 구조도및 수량, 토적 산출서=하리율곡 2" xfId="8639"/>
    <cellStyle name="_부대공A_포장공" xfId="3565"/>
    <cellStyle name="_분당구-지압보도-1024" xfId="3566"/>
    <cellStyle name="_분당구-지압보도-1024_서강대학교담장(발주내역서)" xfId="3567"/>
    <cellStyle name="_분천교수량집계" xfId="2140"/>
    <cellStyle name="_사각파고라" xfId="3568"/>
    <cellStyle name="_사방댐수량" xfId="2808"/>
    <cellStyle name="_사방댐수량=송학" xfId="6243"/>
    <cellStyle name="_사방댐안내판(2011년_구조도)" xfId="5880"/>
    <cellStyle name="_사방댐안내판(구조도)" xfId="2953"/>
    <cellStyle name="_사방댐안내판구조도" xfId="2954"/>
    <cellStyle name="_사본 - 승본도로수량(금회분)" xfId="2141"/>
    <cellStyle name="_사본 - 승본도로수량(금회분) 2" xfId="8640"/>
    <cellStyle name="_사본 - 승본도로수량(금회분)_1공구" xfId="3569"/>
    <cellStyle name="_사본 - 승본도로수량(금회분)_1-토적집계-구룡" xfId="11086"/>
    <cellStyle name="_사본 - 승본도로수량(금회분)_2. 구조도및 수량, 토적 산출서=하리율곡" xfId="2955"/>
    <cellStyle name="_사본 - 승본도로수량(금회분)_2. 구조도및 수량, 토적 산출서=하리율곡 2" xfId="8641"/>
    <cellStyle name="_사본 - 승본도로수량(금회분)_내고리수량산출서" xfId="3570"/>
    <cellStyle name="_사본 - 승본도로수량(금회분)_내고리수량산출서_1공구" xfId="3571"/>
    <cellStyle name="_사본 - 승본도로수량(금회분)_두릉1제 수량산출서" xfId="2142"/>
    <cellStyle name="_사본 - 승본도로수량(금회분)_두릉1제 수량산출서 2" xfId="8642"/>
    <cellStyle name="_사본 - 승본도로수량(금회분)_두릉1제 수량산출서_1-토적집계-구룡" xfId="11087"/>
    <cellStyle name="_사본 - 승본도로수량(금회분)_두릉1제 수량산출서_2. 구조도및 수량, 토적 산출서=하리율곡" xfId="2956"/>
    <cellStyle name="_사본 - 승본도로수량(금회분)_두릉1제 수량산출서_2. 구조도및 수량, 토적 산출서=하리율곡 2" xfId="8643"/>
    <cellStyle name="_사본 - 승본도로수량(금회분)_배수공" xfId="3572"/>
    <cellStyle name="_사본 - 승본도로수량(금회분)_배수공_1공구" xfId="3573"/>
    <cellStyle name="_사본 - 승본도로수량(금회분)_암거공" xfId="3574"/>
    <cellStyle name="_사본 - 승본도로수량(금회분)_암거공_1공구" xfId="3575"/>
    <cellStyle name="_사본 - 승본도로수량(금회분)_인계1공구 수량산출" xfId="2143"/>
    <cellStyle name="_사본 - 승본도로수량(금회분)_인계1공구 수량산출 2" xfId="8644"/>
    <cellStyle name="_사본 - 승본도로수량(금회분)_인계1공구 수량산출_1-토적집계-구룡" xfId="11088"/>
    <cellStyle name="_사본 - 승본도로수량(금회분)_인계1공구 수량산출_2. 구조도및 수량, 토적 산출서=하리율곡" xfId="2957"/>
    <cellStyle name="_사본 - 승본도로수량(금회분)_인계1공구 수량산출_2. 구조도및 수량, 토적 산출서=하리율곡 2" xfId="8645"/>
    <cellStyle name="_사본 - 승본도로수량(금회분)_총자재집계표" xfId="2144"/>
    <cellStyle name="_사본 - 승본도로수량(금회분)_총자재집계표 2" xfId="8646"/>
    <cellStyle name="_사본 - 승본도로수량(금회분)_총자재집계표_1-토적집계-구룡" xfId="11089"/>
    <cellStyle name="_사본 - 승본도로수량(금회분)_총자재집계표_2. 구조도및 수량, 토적 산출서=하리율곡" xfId="2958"/>
    <cellStyle name="_사본 - 승본도로수량(금회분)_총자재집계표_2. 구조도및 수량, 토적 산출서=하리율곡 2" xfId="8647"/>
    <cellStyle name="_사본 - 승본도로수량(금회분)_포장공" xfId="3576"/>
    <cellStyle name="_사유서" xfId="3577"/>
    <cellStyle name="_사유서_내역서" xfId="3578"/>
    <cellStyle name="_산불진화용취수댐안전휀스설치공사" xfId="6244"/>
    <cellStyle name="_상수도실정보고" xfId="3579"/>
    <cellStyle name="_서강대수경설비공사97" xfId="3580"/>
    <cellStyle name="_서강대학교담장(발주내역서)" xfId="3581"/>
    <cellStyle name="_서삼소하천정비공사" xfId="2145"/>
    <cellStyle name="_서삼소하천정비공사 2" xfId="8648"/>
    <cellStyle name="_서삼소하천정비공사_1공구" xfId="3582"/>
    <cellStyle name="_서삼소하천정비공사_내고리수량산출서" xfId="3583"/>
    <cellStyle name="_서삼소하천정비공사_내고리수량산출서_1공구" xfId="3584"/>
    <cellStyle name="_서삼소하천정비공사_배수공" xfId="3585"/>
    <cellStyle name="_서삼소하천정비공사_배수공_1공구" xfId="3586"/>
    <cellStyle name="_서삼소하천정비공사_암거공" xfId="3587"/>
    <cellStyle name="_서삼소하천정비공사_암거공_1공구" xfId="3588"/>
    <cellStyle name="_서삼소하천정비공사_포장공" xfId="3589"/>
    <cellStyle name="_석 축A" xfId="2146"/>
    <cellStyle name="_석 축A 2" xfId="8649"/>
    <cellStyle name="_석 축A_1공구" xfId="3590"/>
    <cellStyle name="_석 축A_1-토적집계-구룡" xfId="11090"/>
    <cellStyle name="_석 축A_2. 구조도및 수량, 토적 산출서=하리율곡" xfId="2959"/>
    <cellStyle name="_석 축A_2. 구조도및 수량, 토적 산출서=하리율곡 2" xfId="8650"/>
    <cellStyle name="_석 축A_내고리수량산출서" xfId="3591"/>
    <cellStyle name="_석 축A_내고리수량산출서_1공구" xfId="3592"/>
    <cellStyle name="_석 축A_두릉1제 수량산출서" xfId="2147"/>
    <cellStyle name="_석 축A_두릉1제 수량산출서 2" xfId="8651"/>
    <cellStyle name="_석 축A_두릉1제 수량산출서_1-토적집계-구룡" xfId="11091"/>
    <cellStyle name="_석 축A_두릉1제 수량산출서_2. 구조도및 수량, 토적 산출서=하리율곡" xfId="2960"/>
    <cellStyle name="_석 축A_두릉1제 수량산출서_2. 구조도및 수량, 토적 산출서=하리율곡 2" xfId="8652"/>
    <cellStyle name="_석 축A_배수공" xfId="3593"/>
    <cellStyle name="_석 축A_배수공_1공구" xfId="3594"/>
    <cellStyle name="_석 축A_암거공" xfId="3595"/>
    <cellStyle name="_석 축A_암거공_1공구" xfId="3596"/>
    <cellStyle name="_석 축A_인계1공구 수량산출" xfId="2148"/>
    <cellStyle name="_석 축A_인계1공구 수량산출 2" xfId="8653"/>
    <cellStyle name="_석 축A_인계1공구 수량산출_1-토적집계-구룡" xfId="11092"/>
    <cellStyle name="_석 축A_인계1공구 수량산출_2. 구조도및 수량, 토적 산출서=하리율곡" xfId="2961"/>
    <cellStyle name="_석 축A_인계1공구 수량산출_2. 구조도및 수량, 토적 산출서=하리율곡 2" xfId="8654"/>
    <cellStyle name="_석 축A_총자재집계표" xfId="2149"/>
    <cellStyle name="_석 축A_총자재집계표 2" xfId="8655"/>
    <cellStyle name="_석 축A_총자재집계표_1-토적집계-구룡" xfId="11093"/>
    <cellStyle name="_석 축A_총자재집계표_2. 구조도및 수량, 토적 산출서=하리율곡" xfId="2962"/>
    <cellStyle name="_석 축A_총자재집계표_2. 구조도및 수량, 토적 산출서=하리율곡 2" xfId="8656"/>
    <cellStyle name="_석 축A_포장공" xfId="3597"/>
    <cellStyle name="_석산소교량수량" xfId="3598"/>
    <cellStyle name="_석은희지압보도" xfId="3599"/>
    <cellStyle name="_석은희지압보도_내역서-최종0223" xfId="3600"/>
    <cellStyle name="_설계내역(원본)" xfId="2150"/>
    <cellStyle name="_설계내역(원본) 2" xfId="8657"/>
    <cellStyle name="_설계내역(원본)_설계내역(구미정)" xfId="2151"/>
    <cellStyle name="_설계내역(원본)_설계내역(구미정) 2" xfId="8658"/>
    <cellStyle name="_설계내역(원본)_설계내역(원본)" xfId="2152"/>
    <cellStyle name="_설계내역(원본)_설계내역(원본) 2" xfId="8659"/>
    <cellStyle name="_설계서" xfId="3601"/>
    <cellStyle name="_설계서_서강대학교담장(발주내역서)" xfId="3602"/>
    <cellStyle name="_설계서-신정공원" xfId="3603"/>
    <cellStyle name="_성남보행자도로 설계서" xfId="3604"/>
    <cellStyle name="_성남보행자도로 설계서_서강대학교담장(발주내역서)" xfId="3605"/>
    <cellStyle name="_세종어린이공원수량산출서(조경)" xfId="3606"/>
    <cellStyle name="_송파학교공원화수경설비(설계_0620_송부용)" xfId="3607"/>
    <cellStyle name="_수 량 연화.내감" xfId="2153"/>
    <cellStyle name="_수 량 연화.내감 2" xfId="8660"/>
    <cellStyle name="_수 량 연화.내감_1공구" xfId="3608"/>
    <cellStyle name="_수 량 연화.내감_1-토적집계-구룡" xfId="11094"/>
    <cellStyle name="_수 량 연화.내감_2. 구조도및 수량, 토적 산출서=하리율곡" xfId="2963"/>
    <cellStyle name="_수 량 연화.내감_2. 구조도및 수량, 토적 산출서=하리율곡 2" xfId="8661"/>
    <cellStyle name="_수 량 연화.내감_금산제수량(전체최종)" xfId="2154"/>
    <cellStyle name="_수 량 연화.내감_금산제수량(전체최종) 2" xfId="8662"/>
    <cellStyle name="_수 량 연화.내감_금산제수량(전체최종)_1공구" xfId="3609"/>
    <cellStyle name="_수 량 연화.내감_금산제수량(전체최종)_1-토적집계-구룡" xfId="11095"/>
    <cellStyle name="_수 량 연화.내감_금산제수량(전체최종)_2. 구조도및 수량, 토적 산출서=하리율곡" xfId="2964"/>
    <cellStyle name="_수 량 연화.내감_금산제수량(전체최종)_2. 구조도및 수량, 토적 산출서=하리율곡 2" xfId="8663"/>
    <cellStyle name="_수 량 연화.내감_금산제수량(전체최종)_내고리수량산출서" xfId="3610"/>
    <cellStyle name="_수 량 연화.내감_금산제수량(전체최종)_내고리수량산출서_1공구" xfId="3611"/>
    <cellStyle name="_수 량 연화.내감_금산제수량(전체최종)_두릉1제 수량산출서" xfId="2155"/>
    <cellStyle name="_수 량 연화.내감_금산제수량(전체최종)_두릉1제 수량산출서 2" xfId="8664"/>
    <cellStyle name="_수 량 연화.내감_금산제수량(전체최종)_두릉1제 수량산출서_1-토적집계-구룡" xfId="11096"/>
    <cellStyle name="_수 량 연화.내감_금산제수량(전체최종)_두릉1제 수량산출서_2. 구조도및 수량, 토적 산출서=하리율곡" xfId="2965"/>
    <cellStyle name="_수 량 연화.내감_금산제수량(전체최종)_두릉1제 수량산출서_2. 구조도및 수량, 토적 산출서=하리율곡 2" xfId="8665"/>
    <cellStyle name="_수 량 연화.내감_금산제수량(전체최종)_배수공" xfId="3612"/>
    <cellStyle name="_수 량 연화.내감_금산제수량(전체최종)_배수공_1공구" xfId="3613"/>
    <cellStyle name="_수 량 연화.내감_금산제수량(전체최종)_암거공" xfId="3614"/>
    <cellStyle name="_수 량 연화.내감_금산제수량(전체최종)_암거공_1공구" xfId="3615"/>
    <cellStyle name="_수 량 연화.내감_금산제수량(전체최종)_인계1공구 수량산출" xfId="2156"/>
    <cellStyle name="_수 량 연화.내감_금산제수량(전체최종)_인계1공구 수량산출 2" xfId="8666"/>
    <cellStyle name="_수 량 연화.내감_금산제수량(전체최종)_인계1공구 수량산출_1-토적집계-구룡" xfId="11097"/>
    <cellStyle name="_수 량 연화.내감_금산제수량(전체최종)_인계1공구 수량산출_2. 구조도및 수량, 토적 산출서=하리율곡" xfId="2966"/>
    <cellStyle name="_수 량 연화.내감_금산제수량(전체최종)_인계1공구 수량산출_2. 구조도및 수량, 토적 산출서=하리율곡 2" xfId="8667"/>
    <cellStyle name="_수 량 연화.내감_금산제수량(전체최종)_총자재집계표" xfId="2157"/>
    <cellStyle name="_수 량 연화.내감_금산제수량(전체최종)_총자재집계표 2" xfId="8668"/>
    <cellStyle name="_수 량 연화.내감_금산제수량(전체최종)_총자재집계표_1-토적집계-구룡" xfId="11098"/>
    <cellStyle name="_수 량 연화.내감_금산제수량(전체최종)_총자재집계표_2. 구조도및 수량, 토적 산출서=하리율곡" xfId="2967"/>
    <cellStyle name="_수 량 연화.내감_금산제수량(전체최종)_총자재집계표_2. 구조도및 수량, 토적 산출서=하리율곡 2" xfId="8669"/>
    <cellStyle name="_수 량 연화.내감_금산제수량(전체최종)_포장공" xfId="3616"/>
    <cellStyle name="_수 량 연화.내감_내고리수량산출서" xfId="3617"/>
    <cellStyle name="_수 량 연화.내감_내고리수량산출서_1공구" xfId="3618"/>
    <cellStyle name="_수 량 연화.내감_도산수량산출" xfId="3619"/>
    <cellStyle name="_수 량 연화.내감_두릉1제 수량산출서" xfId="2158"/>
    <cellStyle name="_수 량 연화.내감_두릉1제 수량산출서 2" xfId="8670"/>
    <cellStyle name="_수 량 연화.내감_두릉1제 수량산출서_1-토적집계-구룡" xfId="11099"/>
    <cellStyle name="_수 량 연화.내감_두릉1제 수량산출서_2. 구조도및 수량, 토적 산출서=하리율곡" xfId="2968"/>
    <cellStyle name="_수 량 연화.내감_두릉1제 수량산출서_2. 구조도및 수량, 토적 산출서=하리율곡 2" xfId="8671"/>
    <cellStyle name="_수 량 연화.내감_배수공" xfId="3620"/>
    <cellStyle name="_수 량 연화.내감_배수공_1공구" xfId="3621"/>
    <cellStyle name="_수 량 연화.내감_석산소교량수량" xfId="3622"/>
    <cellStyle name="_수 량 연화.내감_암거공" xfId="3623"/>
    <cellStyle name="_수 량 연화.내감_암거공_1공구" xfId="3624"/>
    <cellStyle name="_수 량 연화.내감_인계1공구 수량산출" xfId="2159"/>
    <cellStyle name="_수 량 연화.내감_인계1공구 수량산출 2" xfId="8672"/>
    <cellStyle name="_수 량 연화.내감_인계1공구 수량산출_1-토적집계-구룡" xfId="11100"/>
    <cellStyle name="_수 량 연화.내감_인계1공구 수량산출_2. 구조도및 수량, 토적 산출서=하리율곡" xfId="2969"/>
    <cellStyle name="_수 량 연화.내감_인계1공구 수량산출_2. 구조도및 수량, 토적 산출서=하리율곡 2" xfId="8673"/>
    <cellStyle name="_수 량 연화.내감_인동수량산출서" xfId="3625"/>
    <cellStyle name="_수 량 연화.내감_지산(소2-122)자재집계표" xfId="3626"/>
    <cellStyle name="_수 량 연화.내감_지산2(소172)자재집계표" xfId="3627"/>
    <cellStyle name="_수 량 연화.내감_총자재집계표" xfId="2160"/>
    <cellStyle name="_수 량 연화.내감_총자재집계표 2" xfId="8674"/>
    <cellStyle name="_수 량 연화.내감_총자재집계표_1-토적집계-구룡" xfId="11101"/>
    <cellStyle name="_수 량 연화.내감_총자재집계표_2. 구조도및 수량, 토적 산출서=하리율곡" xfId="2970"/>
    <cellStyle name="_수 량 연화.내감_총자재집계표_2. 구조도및 수량, 토적 산출서=하리율곡 2" xfId="8675"/>
    <cellStyle name="_수 량 연화.내감_포장공" xfId="3628"/>
    <cellStyle name="_수량" xfId="2161"/>
    <cellStyle name="_수량 2" xfId="8676"/>
    <cellStyle name="_수량(1호선)" xfId="2162"/>
    <cellStyle name="_수량(1호선) 2" xfId="8677"/>
    <cellStyle name="_수량(1호선)_1공구" xfId="3629"/>
    <cellStyle name="_수량(1호선)_내고리수량산출서" xfId="3630"/>
    <cellStyle name="_수량(1호선)_내고리수량산출서_1공구" xfId="3631"/>
    <cellStyle name="_수량(1호선)_배수공" xfId="3632"/>
    <cellStyle name="_수량(1호선)_배수공_1공구" xfId="3633"/>
    <cellStyle name="_수량(1호선)_암거공" xfId="3634"/>
    <cellStyle name="_수량(1호선)_암거공_1공구" xfId="3635"/>
    <cellStyle name="_수량(1호선)_포장공" xfId="3636"/>
    <cellStyle name="_수량(2공구)" xfId="2163"/>
    <cellStyle name="_수량(2공구) 2" xfId="8678"/>
    <cellStyle name="_수량(2공구)_1공구" xfId="3637"/>
    <cellStyle name="_수량(2공구)_내고리수량산출서" xfId="3638"/>
    <cellStyle name="_수량(2공구)_내고리수량산출서_1공구" xfId="3639"/>
    <cellStyle name="_수량(2공구)_배수공" xfId="3640"/>
    <cellStyle name="_수량(2공구)_배수공_1공구" xfId="3641"/>
    <cellStyle name="_수량(2공구)_암거공" xfId="3642"/>
    <cellStyle name="_수량(2공구)_암거공_1공구" xfId="3643"/>
    <cellStyle name="_수량(2공구)_포장공" xfId="3644"/>
    <cellStyle name="_수량(2호선)" xfId="2164"/>
    <cellStyle name="_수량(2호선) 2" xfId="8679"/>
    <cellStyle name="_수량(2호선)_1공구" xfId="3645"/>
    <cellStyle name="_수량(2호선)_내고리수량산출서" xfId="3646"/>
    <cellStyle name="_수량(2호선)_내고리수량산출서_1공구" xfId="3647"/>
    <cellStyle name="_수량(2호선)_배수공" xfId="3648"/>
    <cellStyle name="_수량(2호선)_배수공_1공구" xfId="3649"/>
    <cellStyle name="_수량(2호선)_암거공" xfId="3650"/>
    <cellStyle name="_수량(2호선)_암거공_1공구" xfId="3651"/>
    <cellStyle name="_수량(2호선)_포장공" xfId="3652"/>
    <cellStyle name="_수량(기층제외)" xfId="2165"/>
    <cellStyle name="_수량(기층제외) 2" xfId="8680"/>
    <cellStyle name="_수량(기층제외)_1공구" xfId="3653"/>
    <cellStyle name="_수량(기층제외)_내고리수량산출서" xfId="3654"/>
    <cellStyle name="_수량(기층제외)_내고리수량산출서_1공구" xfId="3655"/>
    <cellStyle name="_수량(기층제외)_배수공" xfId="3656"/>
    <cellStyle name="_수량(기층제외)_배수공_1공구" xfId="3657"/>
    <cellStyle name="_수량(기층제외)_암거공" xfId="3658"/>
    <cellStyle name="_수량(기층제외)_암거공_1공구" xfId="3659"/>
    <cellStyle name="_수량(기층제외)_포장공" xfId="3660"/>
    <cellStyle name="_수량(노견제외)" xfId="3661"/>
    <cellStyle name="_수량(노견제외)_1공구" xfId="3662"/>
    <cellStyle name="_수량(노견제외)_내고리수량산출서" xfId="3663"/>
    <cellStyle name="_수량(노견제외)_내고리수량산출서_1공구" xfId="3664"/>
    <cellStyle name="_수량(노견제외)_배수공" xfId="3665"/>
    <cellStyle name="_수량(노견제외)_배수공_1공구" xfId="3666"/>
    <cellStyle name="_수량(노견제외)_암거공" xfId="3667"/>
    <cellStyle name="_수량(노견제외)_암거공_1공구" xfId="3668"/>
    <cellStyle name="_수량(노견제외)_포장공" xfId="3669"/>
    <cellStyle name="_수량(북면검성2공구)" xfId="3670"/>
    <cellStyle name="_수량(북면검성2공구)_1공구" xfId="3671"/>
    <cellStyle name="_수량(북면검성2공구)_내고리수량산출서" xfId="3672"/>
    <cellStyle name="_수량(북면검성2공구)_내고리수량산출서_1공구" xfId="3673"/>
    <cellStyle name="_수량(북면검성2공구)_배수공" xfId="3674"/>
    <cellStyle name="_수량(북면검성2공구)_배수공_1공구" xfId="3675"/>
    <cellStyle name="_수량(북면검성2공구)_암거공" xfId="3676"/>
    <cellStyle name="_수량(북면검성2공구)_암거공_1공구" xfId="3677"/>
    <cellStyle name="_수량(북면검성2공구)_포장공" xfId="3678"/>
    <cellStyle name="_수량(완)" xfId="2166"/>
    <cellStyle name="_수량(완) 2" xfId="8681"/>
    <cellStyle name="_수량(완)_1공구" xfId="3679"/>
    <cellStyle name="_수량(완)_내고리수량산출서" xfId="3680"/>
    <cellStyle name="_수량(완)_내고리수량산출서_1공구" xfId="3681"/>
    <cellStyle name="_수량(완)_배수공" xfId="3682"/>
    <cellStyle name="_수량(완)_배수공_1공구" xfId="3683"/>
    <cellStyle name="_수량(완)_암거공" xfId="3684"/>
    <cellStyle name="_수량(완)_암거공_1공구" xfId="3685"/>
    <cellStyle name="_수량(완)_포장공" xfId="3686"/>
    <cellStyle name="_수량(전석쌓기)" xfId="2167"/>
    <cellStyle name="_수량(전석쌓기) 2" xfId="8682"/>
    <cellStyle name="_수량(전석쌓기)_1공구" xfId="3687"/>
    <cellStyle name="_수량(전석쌓기)_내고리수량산출서" xfId="3688"/>
    <cellStyle name="_수량(전석쌓기)_내고리수량산출서_1공구" xfId="3689"/>
    <cellStyle name="_수량(전석쌓기)_배수공" xfId="3690"/>
    <cellStyle name="_수량(전석쌓기)_배수공_1공구" xfId="3691"/>
    <cellStyle name="_수량(전석쌓기)_암거공" xfId="3692"/>
    <cellStyle name="_수량(전석쌓기)_암거공_1공구" xfId="3693"/>
    <cellStyle name="_수량(전석쌓기)_포장공" xfId="3694"/>
    <cellStyle name="_수량_1공구" xfId="3695"/>
    <cellStyle name="_수량_내고리수량산출서" xfId="3696"/>
    <cellStyle name="_수량_내고리수량산출서_1공구" xfId="3697"/>
    <cellStyle name="_수량_배수공" xfId="3698"/>
    <cellStyle name="_수량_배수공_1공구" xfId="3699"/>
    <cellStyle name="_수량_암거공" xfId="3700"/>
    <cellStyle name="_수량_암거공_1공구" xfId="3701"/>
    <cellStyle name="_수량_포장공" xfId="3702"/>
    <cellStyle name="_수량1" xfId="2168"/>
    <cellStyle name="_수량1 2" xfId="8683"/>
    <cellStyle name="_수량1_1공구" xfId="3703"/>
    <cellStyle name="_수량1_내고리수량산출서" xfId="3704"/>
    <cellStyle name="_수량1_내고리수량산출서_1공구" xfId="3705"/>
    <cellStyle name="_수량1_배수공" xfId="3706"/>
    <cellStyle name="_수량1_배수공_1공구" xfId="3707"/>
    <cellStyle name="_수량1_암거공" xfId="3708"/>
    <cellStyle name="_수량1_암거공_1공구" xfId="3709"/>
    <cellStyle name="_수량1_포장공" xfId="3710"/>
    <cellStyle name="_수량금회 연화.내감" xfId="2169"/>
    <cellStyle name="_수량금회 연화.내감 2" xfId="8684"/>
    <cellStyle name="_수량금회 연화.내감_1공구" xfId="3711"/>
    <cellStyle name="_수량금회 연화.내감_1-토적집계-구룡" xfId="11102"/>
    <cellStyle name="_수량금회 연화.내감_2. 구조도및 수량, 토적 산출서=하리율곡" xfId="2971"/>
    <cellStyle name="_수량금회 연화.내감_2. 구조도및 수량, 토적 산출서=하리율곡 2" xfId="8685"/>
    <cellStyle name="_수량금회 연화.내감_금산제수량(전체최종)" xfId="2170"/>
    <cellStyle name="_수량금회 연화.내감_금산제수량(전체최종) 2" xfId="8686"/>
    <cellStyle name="_수량금회 연화.내감_금산제수량(전체최종)_1공구" xfId="3712"/>
    <cellStyle name="_수량금회 연화.내감_금산제수량(전체최종)_1-토적집계-구룡" xfId="11103"/>
    <cellStyle name="_수량금회 연화.내감_금산제수량(전체최종)_2. 구조도및 수량, 토적 산출서=하리율곡" xfId="2972"/>
    <cellStyle name="_수량금회 연화.내감_금산제수량(전체최종)_2. 구조도및 수량, 토적 산출서=하리율곡 2" xfId="8687"/>
    <cellStyle name="_수량금회 연화.내감_금산제수량(전체최종)_내고리수량산출서" xfId="3713"/>
    <cellStyle name="_수량금회 연화.내감_금산제수량(전체최종)_내고리수량산출서_1공구" xfId="3714"/>
    <cellStyle name="_수량금회 연화.내감_금산제수량(전체최종)_두릉1제 수량산출서" xfId="2171"/>
    <cellStyle name="_수량금회 연화.내감_금산제수량(전체최종)_두릉1제 수량산출서 2" xfId="8688"/>
    <cellStyle name="_수량금회 연화.내감_금산제수량(전체최종)_두릉1제 수량산출서_1-토적집계-구룡" xfId="11104"/>
    <cellStyle name="_수량금회 연화.내감_금산제수량(전체최종)_두릉1제 수량산출서_2. 구조도및 수량, 토적 산출서=하리율곡" xfId="2973"/>
    <cellStyle name="_수량금회 연화.내감_금산제수량(전체최종)_두릉1제 수량산출서_2. 구조도및 수량, 토적 산출서=하리율곡 2" xfId="8689"/>
    <cellStyle name="_수량금회 연화.내감_금산제수량(전체최종)_배수공" xfId="3715"/>
    <cellStyle name="_수량금회 연화.내감_금산제수량(전체최종)_배수공_1공구" xfId="3716"/>
    <cellStyle name="_수량금회 연화.내감_금산제수량(전체최종)_암거공" xfId="3717"/>
    <cellStyle name="_수량금회 연화.내감_금산제수량(전체최종)_암거공_1공구" xfId="3718"/>
    <cellStyle name="_수량금회 연화.내감_금산제수량(전체최종)_인계1공구 수량산출" xfId="2172"/>
    <cellStyle name="_수량금회 연화.내감_금산제수량(전체최종)_인계1공구 수량산출 2" xfId="8690"/>
    <cellStyle name="_수량금회 연화.내감_금산제수량(전체최종)_인계1공구 수량산출_1-토적집계-구룡" xfId="11105"/>
    <cellStyle name="_수량금회 연화.내감_금산제수량(전체최종)_인계1공구 수량산출_2. 구조도및 수량, 토적 산출서=하리율곡" xfId="2974"/>
    <cellStyle name="_수량금회 연화.내감_금산제수량(전체최종)_인계1공구 수량산출_2. 구조도및 수량, 토적 산출서=하리율곡 2" xfId="8691"/>
    <cellStyle name="_수량금회 연화.내감_금산제수량(전체최종)_총자재집계표" xfId="2173"/>
    <cellStyle name="_수량금회 연화.내감_금산제수량(전체최종)_총자재집계표 2" xfId="8692"/>
    <cellStyle name="_수량금회 연화.내감_금산제수량(전체최종)_총자재집계표_1-토적집계-구룡" xfId="11106"/>
    <cellStyle name="_수량금회 연화.내감_금산제수량(전체최종)_총자재집계표_2. 구조도및 수량, 토적 산출서=하리율곡" xfId="2975"/>
    <cellStyle name="_수량금회 연화.내감_금산제수량(전체최종)_총자재집계표_2. 구조도및 수량, 토적 산출서=하리율곡 2" xfId="8693"/>
    <cellStyle name="_수량금회 연화.내감_금산제수량(전체최종)_포장공" xfId="3719"/>
    <cellStyle name="_수량금회 연화.내감_내고리수량산출서" xfId="3720"/>
    <cellStyle name="_수량금회 연화.내감_내고리수량산출서_1공구" xfId="3721"/>
    <cellStyle name="_수량금회 연화.내감_두릉1제 수량산출서" xfId="2174"/>
    <cellStyle name="_수량금회 연화.내감_두릉1제 수량산출서 2" xfId="8694"/>
    <cellStyle name="_수량금회 연화.내감_두릉1제 수량산출서_1-토적집계-구룡" xfId="11107"/>
    <cellStyle name="_수량금회 연화.내감_두릉1제 수량산출서_2. 구조도및 수량, 토적 산출서=하리율곡" xfId="2976"/>
    <cellStyle name="_수량금회 연화.내감_두릉1제 수량산출서_2. 구조도및 수량, 토적 산출서=하리율곡 2" xfId="8695"/>
    <cellStyle name="_수량금회 연화.내감_배수공" xfId="3722"/>
    <cellStyle name="_수량금회 연화.내감_배수공_1공구" xfId="3723"/>
    <cellStyle name="_수량금회 연화.내감_암거공" xfId="3724"/>
    <cellStyle name="_수량금회 연화.내감_암거공_1공구" xfId="3725"/>
    <cellStyle name="_수량금회 연화.내감_인계1공구 수량산출" xfId="2175"/>
    <cellStyle name="_수량금회 연화.내감_인계1공구 수량산출 2" xfId="8696"/>
    <cellStyle name="_수량금회 연화.내감_인계1공구 수량산출_1-토적집계-구룡" xfId="11108"/>
    <cellStyle name="_수량금회 연화.내감_인계1공구 수량산출_2. 구조도및 수량, 토적 산출서=하리율곡" xfId="2977"/>
    <cellStyle name="_수량금회 연화.내감_인계1공구 수량산출_2. 구조도및 수량, 토적 산출서=하리율곡 2" xfId="8697"/>
    <cellStyle name="_수량금회 연화.내감_총자재집계표" xfId="2176"/>
    <cellStyle name="_수량금회 연화.내감_총자재집계표 2" xfId="8698"/>
    <cellStyle name="_수량금회 연화.내감_총자재집계표_1-토적집계-구룡" xfId="11109"/>
    <cellStyle name="_수량금회 연화.내감_총자재집계표_2. 구조도및 수량, 토적 산출서=하리율곡" xfId="2978"/>
    <cellStyle name="_수량금회 연화.내감_총자재집계표_2. 구조도및 수량, 토적 산출서=하리율곡 2" xfId="8699"/>
    <cellStyle name="_수량금회 연화.내감_포장공" xfId="3726"/>
    <cellStyle name="_수량산출" xfId="5853"/>
    <cellStyle name="_수량산출 구눌하수도" xfId="2177"/>
    <cellStyle name="_수량산출 구눌하수도 2" xfId="8700"/>
    <cellStyle name="_수량산출 구눌하수도_1공구" xfId="3727"/>
    <cellStyle name="_수량산출 구눌하수도_1-토적집계-구룡" xfId="11110"/>
    <cellStyle name="_수량산출 구눌하수도_2. 구조도및 수량, 토적 산출서=하리율곡" xfId="2979"/>
    <cellStyle name="_수량산출 구눌하수도_2. 구조도및 수량, 토적 산출서=하리율곡 2" xfId="8701"/>
    <cellStyle name="_수량산출 구눌하수도_금산제수량(전체최종)" xfId="2178"/>
    <cellStyle name="_수량산출 구눌하수도_금산제수량(전체최종) 2" xfId="8702"/>
    <cellStyle name="_수량산출 구눌하수도_금산제수량(전체최종)_1공구" xfId="3728"/>
    <cellStyle name="_수량산출 구눌하수도_금산제수량(전체최종)_1-토적집계-구룡" xfId="11111"/>
    <cellStyle name="_수량산출 구눌하수도_금산제수량(전체최종)_2. 구조도및 수량, 토적 산출서=하리율곡" xfId="2980"/>
    <cellStyle name="_수량산출 구눌하수도_금산제수량(전체최종)_2. 구조도및 수량, 토적 산출서=하리율곡 2" xfId="8703"/>
    <cellStyle name="_수량산출 구눌하수도_금산제수량(전체최종)_내고리수량산출서" xfId="3729"/>
    <cellStyle name="_수량산출 구눌하수도_금산제수량(전체최종)_내고리수량산출서_1공구" xfId="3730"/>
    <cellStyle name="_수량산출 구눌하수도_금산제수량(전체최종)_두릉1제 수량산출서" xfId="2179"/>
    <cellStyle name="_수량산출 구눌하수도_금산제수량(전체최종)_두릉1제 수량산출서 2" xfId="8704"/>
    <cellStyle name="_수량산출 구눌하수도_금산제수량(전체최종)_두릉1제 수량산출서_1-토적집계-구룡" xfId="11112"/>
    <cellStyle name="_수량산출 구눌하수도_금산제수량(전체최종)_두릉1제 수량산출서_2. 구조도및 수량, 토적 산출서=하리율곡" xfId="2981"/>
    <cellStyle name="_수량산출 구눌하수도_금산제수량(전체최종)_두릉1제 수량산출서_2. 구조도및 수량, 토적 산출서=하리율곡 2" xfId="8705"/>
    <cellStyle name="_수량산출 구눌하수도_금산제수량(전체최종)_배수공" xfId="3731"/>
    <cellStyle name="_수량산출 구눌하수도_금산제수량(전체최종)_배수공_1공구" xfId="3732"/>
    <cellStyle name="_수량산출 구눌하수도_금산제수량(전체최종)_암거공" xfId="3733"/>
    <cellStyle name="_수량산출 구눌하수도_금산제수량(전체최종)_암거공_1공구" xfId="3734"/>
    <cellStyle name="_수량산출 구눌하수도_금산제수량(전체최종)_인계1공구 수량산출" xfId="2180"/>
    <cellStyle name="_수량산출 구눌하수도_금산제수량(전체최종)_인계1공구 수량산출 2" xfId="8706"/>
    <cellStyle name="_수량산출 구눌하수도_금산제수량(전체최종)_인계1공구 수량산출_1-토적집계-구룡" xfId="11113"/>
    <cellStyle name="_수량산출 구눌하수도_금산제수량(전체최종)_인계1공구 수량산출_2. 구조도및 수량, 토적 산출서=하리율곡" xfId="2982"/>
    <cellStyle name="_수량산출 구눌하수도_금산제수량(전체최종)_인계1공구 수량산출_2. 구조도및 수량, 토적 산출서=하리율곡 2" xfId="8707"/>
    <cellStyle name="_수량산출 구눌하수도_금산제수량(전체최종)_총자재집계표" xfId="2181"/>
    <cellStyle name="_수량산출 구눌하수도_금산제수량(전체최종)_총자재집계표 2" xfId="8708"/>
    <cellStyle name="_수량산출 구눌하수도_금산제수량(전체최종)_총자재집계표_1-토적집계-구룡" xfId="11114"/>
    <cellStyle name="_수량산출 구눌하수도_금산제수량(전체최종)_총자재집계표_2. 구조도및 수량, 토적 산출서=하리율곡" xfId="2983"/>
    <cellStyle name="_수량산출 구눌하수도_금산제수량(전체최종)_총자재집계표_2. 구조도및 수량, 토적 산출서=하리율곡 2" xfId="8709"/>
    <cellStyle name="_수량산출 구눌하수도_금산제수량(전체최종)_포장공" xfId="3735"/>
    <cellStyle name="_수량산출 구눌하수도_내고리수량산출서" xfId="3736"/>
    <cellStyle name="_수량산출 구눌하수도_내고리수량산출서_1공구" xfId="3737"/>
    <cellStyle name="_수량산출 구눌하수도_도산수량산출" xfId="3738"/>
    <cellStyle name="_수량산출 구눌하수도_두릉1제 수량산출서" xfId="2182"/>
    <cellStyle name="_수량산출 구눌하수도_두릉1제 수량산출서 2" xfId="8710"/>
    <cellStyle name="_수량산출 구눌하수도_두릉1제 수량산출서_1-토적집계-구룡" xfId="11115"/>
    <cellStyle name="_수량산출 구눌하수도_두릉1제 수량산출서_2. 구조도및 수량, 토적 산출서=하리율곡" xfId="2984"/>
    <cellStyle name="_수량산출 구눌하수도_두릉1제 수량산출서_2. 구조도및 수량, 토적 산출서=하리율곡 2" xfId="8711"/>
    <cellStyle name="_수량산출 구눌하수도_배수공" xfId="3739"/>
    <cellStyle name="_수량산출 구눌하수도_배수공_1공구" xfId="3740"/>
    <cellStyle name="_수량산출 구눌하수도_석산소교량수량" xfId="3741"/>
    <cellStyle name="_수량산출 구눌하수도_암거공" xfId="3742"/>
    <cellStyle name="_수량산출 구눌하수도_암거공_1공구" xfId="3743"/>
    <cellStyle name="_수량산출 구눌하수도_인계1공구 수량산출" xfId="2183"/>
    <cellStyle name="_수량산출 구눌하수도_인계1공구 수량산출 2" xfId="8712"/>
    <cellStyle name="_수량산출 구눌하수도_인계1공구 수량산출_1-토적집계-구룡" xfId="11116"/>
    <cellStyle name="_수량산출 구눌하수도_인계1공구 수량산출_2. 구조도및 수량, 토적 산출서=하리율곡" xfId="2985"/>
    <cellStyle name="_수량산출 구눌하수도_인계1공구 수량산출_2. 구조도및 수량, 토적 산출서=하리율곡 2" xfId="8713"/>
    <cellStyle name="_수량산출 구눌하수도_인동수량산출서" xfId="3744"/>
    <cellStyle name="_수량산출 구눌하수도_지산(소2-122)자재집계표" xfId="3745"/>
    <cellStyle name="_수량산출 구눌하수도_지산2(소172)자재집계표" xfId="3746"/>
    <cellStyle name="_수량산출 구눌하수도_총자재집계표" xfId="2184"/>
    <cellStyle name="_수량산출 구눌하수도_총자재집계표 2" xfId="8714"/>
    <cellStyle name="_수량산출 구눌하수도_총자재집계표_1-토적집계-구룡" xfId="11117"/>
    <cellStyle name="_수량산출 구눌하수도_총자재집계표_2. 구조도및 수량, 토적 산출서=하리율곡" xfId="2986"/>
    <cellStyle name="_수량산출 구눌하수도_총자재집계표_2. 구조도및 수량, 토적 산출서=하리율곡 2" xfId="8715"/>
    <cellStyle name="_수량산출 구눌하수도_포장공" xfId="3747"/>
    <cellStyle name="_수량산출 음지하천" xfId="2185"/>
    <cellStyle name="_수량산출 음지하천 2" xfId="8716"/>
    <cellStyle name="_수량산출 음지하천_1공구" xfId="3748"/>
    <cellStyle name="_수량산출 음지하천_1-토적집계-구룡" xfId="11118"/>
    <cellStyle name="_수량산출 음지하천_2. 구조도및 수량, 토적 산출서=하리율곡" xfId="2987"/>
    <cellStyle name="_수량산출 음지하천_2. 구조도및 수량, 토적 산출서=하리율곡 2" xfId="8717"/>
    <cellStyle name="_수량산출 음지하천_금산제수량(전체최종)" xfId="2186"/>
    <cellStyle name="_수량산출 음지하천_금산제수량(전체최종) 2" xfId="8718"/>
    <cellStyle name="_수량산출 음지하천_금산제수량(전체최종)_1공구" xfId="3749"/>
    <cellStyle name="_수량산출 음지하천_금산제수량(전체최종)_1-토적집계-구룡" xfId="11119"/>
    <cellStyle name="_수량산출 음지하천_금산제수량(전체최종)_2. 구조도및 수량, 토적 산출서=하리율곡" xfId="2988"/>
    <cellStyle name="_수량산출 음지하천_금산제수량(전체최종)_2. 구조도및 수량, 토적 산출서=하리율곡 2" xfId="8719"/>
    <cellStyle name="_수량산출 음지하천_금산제수량(전체최종)_내고리수량산출서" xfId="3750"/>
    <cellStyle name="_수량산출 음지하천_금산제수량(전체최종)_내고리수량산출서_1공구" xfId="3751"/>
    <cellStyle name="_수량산출 음지하천_금산제수량(전체최종)_두릉1제 수량산출서" xfId="2187"/>
    <cellStyle name="_수량산출 음지하천_금산제수량(전체최종)_두릉1제 수량산출서 2" xfId="8720"/>
    <cellStyle name="_수량산출 음지하천_금산제수량(전체최종)_두릉1제 수량산출서_1-토적집계-구룡" xfId="11120"/>
    <cellStyle name="_수량산출 음지하천_금산제수량(전체최종)_두릉1제 수량산출서_2. 구조도및 수량, 토적 산출서=하리율곡" xfId="2989"/>
    <cellStyle name="_수량산출 음지하천_금산제수량(전체최종)_두릉1제 수량산출서_2. 구조도및 수량, 토적 산출서=하리율곡 2" xfId="8721"/>
    <cellStyle name="_수량산출 음지하천_금산제수량(전체최종)_배수공" xfId="3752"/>
    <cellStyle name="_수량산출 음지하천_금산제수량(전체최종)_배수공_1공구" xfId="3753"/>
    <cellStyle name="_수량산출 음지하천_금산제수량(전체최종)_암거공" xfId="3754"/>
    <cellStyle name="_수량산출 음지하천_금산제수량(전체최종)_암거공_1공구" xfId="3755"/>
    <cellStyle name="_수량산출 음지하천_금산제수량(전체최종)_인계1공구 수량산출" xfId="2188"/>
    <cellStyle name="_수량산출 음지하천_금산제수량(전체최종)_인계1공구 수량산출 2" xfId="8722"/>
    <cellStyle name="_수량산출 음지하천_금산제수량(전체최종)_인계1공구 수량산출_1-토적집계-구룡" xfId="11121"/>
    <cellStyle name="_수량산출 음지하천_금산제수량(전체최종)_인계1공구 수량산출_2. 구조도및 수량, 토적 산출서=하리율곡" xfId="2990"/>
    <cellStyle name="_수량산출 음지하천_금산제수량(전체최종)_인계1공구 수량산출_2. 구조도및 수량, 토적 산출서=하리율곡 2" xfId="8723"/>
    <cellStyle name="_수량산출 음지하천_금산제수량(전체최종)_총자재집계표" xfId="2189"/>
    <cellStyle name="_수량산출 음지하천_금산제수량(전체최종)_총자재집계표 2" xfId="8724"/>
    <cellStyle name="_수량산출 음지하천_금산제수량(전체최종)_총자재집계표_1-토적집계-구룡" xfId="11122"/>
    <cellStyle name="_수량산출 음지하천_금산제수량(전체최종)_총자재집계표_2. 구조도및 수량, 토적 산출서=하리율곡" xfId="2991"/>
    <cellStyle name="_수량산출 음지하천_금산제수량(전체최종)_총자재집계표_2. 구조도및 수량, 토적 산출서=하리율곡 2" xfId="8725"/>
    <cellStyle name="_수량산출 음지하천_금산제수량(전체최종)_포장공" xfId="3756"/>
    <cellStyle name="_수량산출 음지하천_내고리수량산출서" xfId="3757"/>
    <cellStyle name="_수량산출 음지하천_내고리수량산출서_1공구" xfId="3758"/>
    <cellStyle name="_수량산출 음지하천_두릉1제 수량산출서" xfId="2190"/>
    <cellStyle name="_수량산출 음지하천_두릉1제 수량산출서 2" xfId="8726"/>
    <cellStyle name="_수량산출 음지하천_두릉1제 수량산출서_1-토적집계-구룡" xfId="11123"/>
    <cellStyle name="_수량산출 음지하천_두릉1제 수량산출서_2. 구조도및 수량, 토적 산출서=하리율곡" xfId="2992"/>
    <cellStyle name="_수량산출 음지하천_두릉1제 수량산출서_2. 구조도및 수량, 토적 산출서=하리율곡 2" xfId="8727"/>
    <cellStyle name="_수량산출 음지하천_배수공" xfId="3759"/>
    <cellStyle name="_수량산출 음지하천_배수공_1공구" xfId="3760"/>
    <cellStyle name="_수량산출 음지하천_암거공" xfId="3761"/>
    <cellStyle name="_수량산출 음지하천_암거공_1공구" xfId="3762"/>
    <cellStyle name="_수량산출 음지하천_인계1공구 수량산출" xfId="2191"/>
    <cellStyle name="_수량산출 음지하천_인계1공구 수량산출 2" xfId="8728"/>
    <cellStyle name="_수량산출 음지하천_인계1공구 수량산출_1-토적집계-구룡" xfId="11124"/>
    <cellStyle name="_수량산출 음지하천_인계1공구 수량산출_2. 구조도및 수량, 토적 산출서=하리율곡" xfId="2993"/>
    <cellStyle name="_수량산출 음지하천_인계1공구 수량산출_2. 구조도및 수량, 토적 산출서=하리율곡 2" xfId="8729"/>
    <cellStyle name="_수량산출 음지하천_총자재집계표" xfId="2192"/>
    <cellStyle name="_수량산출 음지하천_총자재집계표 2" xfId="8730"/>
    <cellStyle name="_수량산출 음지하천_총자재집계표_1-토적집계-구룡" xfId="11125"/>
    <cellStyle name="_수량산출 음지하천_총자재집계표_2. 구조도및 수량, 토적 산출서=하리율곡" xfId="2994"/>
    <cellStyle name="_수량산출 음지하천_총자재집계표_2. 구조도및 수량, 토적 산출서=하리율곡 2" xfId="8731"/>
    <cellStyle name="_수량산출 음지하천_포장공" xfId="3763"/>
    <cellStyle name="_수량산출(기산각산)" xfId="2193"/>
    <cellStyle name="_수량산출(영덕 축산 도곡)(L=0.64km)" xfId="2760"/>
    <cellStyle name="_수량산출(원경광업 토석 매각해제지 복구사업)" xfId="6245"/>
    <cellStyle name="_수량산출(테란사지구)" xfId="5854"/>
    <cellStyle name="_수량산출-4.돌수로등" xfId="2194"/>
    <cellStyle name="_수량산출-4.돌수로등 2" xfId="8732"/>
    <cellStyle name="_수량산출-9.돌공" xfId="2195"/>
    <cellStyle name="_수량산출-9.돌공 2" xfId="8733"/>
    <cellStyle name="_수량산출-경산 하양 대곡(수정)" xfId="2196"/>
    <cellStyle name="_수량산출-경산 하양 대곡(수정) 2" xfId="8734"/>
    <cellStyle name="_수량산출-경산 하양 대곡(수정)_2. 구조도및 수량, 토적 산출서=하리율곡" xfId="2995"/>
    <cellStyle name="_수량산출-경산 하양 대곡(수정)_2. 구조도및 수량, 토적 산출서=하리율곡 2" xfId="8735"/>
    <cellStyle name="_수량산출-경산 하양 대곡(수정)_5.폐기물처리비설계" xfId="6246"/>
    <cellStyle name="_수량산출-경산 하양 대곡(수정)_개요(문경가은완장)" xfId="6247"/>
    <cellStyle name="_수량산출-경산 하양 대곡(수정)_공작물치수조서-태란사지구" xfId="5855"/>
    <cellStyle name="_수량산출-경산 하양 대곡(수정)_수량산출(원경광업 토석 매각해제지 복구사업)" xfId="6248"/>
    <cellStyle name="_수량산출-경산 하양 대곡(수정)_영천 바닥박이" xfId="11126"/>
    <cellStyle name="_수량산출-경산 하양 대곡(수정)_폐기물처리비설계" xfId="6249"/>
    <cellStyle name="_수량산출-경산 하양 사기(BP~58)" xfId="2198"/>
    <cellStyle name="_수량산출-경산 하양 사기(BP~58) 2" xfId="8736"/>
    <cellStyle name="_수량산출-경산 하양 사기(BP~58)_2. 구조도및 수량, 토적 산출서=하리율곡" xfId="2997"/>
    <cellStyle name="_수량산출-경산 하양 사기(BP~58)_2. 구조도및 수량, 토적 산출서=하리율곡 2" xfId="8737"/>
    <cellStyle name="_수량산출-경산 하양 사기(BP~58)_5.폐기물처리비설계" xfId="6254"/>
    <cellStyle name="_수량산출-경산 하양 사기(BP~58)_개요(문경가은완장)" xfId="6255"/>
    <cellStyle name="_수량산출-경산 하양 사기(BP~58)_공작물치수조서-태란사지구" xfId="5857"/>
    <cellStyle name="_수량산출-경산 하양 사기(BP~58)_수량산출(원경광업 토석 매각해제지 복구사업)" xfId="6256"/>
    <cellStyle name="_수량산출-경산 하양 사기(BP~58)_영천 바닥박이" xfId="11127"/>
    <cellStyle name="_수량산출-경산 하양 사기(BP~58)_폐기물처리비설계" xfId="6257"/>
    <cellStyle name="_수량산출-경산 하양 사기(수정)" xfId="2197"/>
    <cellStyle name="_수량산출-경산 하양 사기(수정) 2" xfId="8738"/>
    <cellStyle name="_수량산출-경산 하양 사기(수정)_2. 구조도및 수량, 토적 산출서=하리율곡" xfId="2996"/>
    <cellStyle name="_수량산출-경산 하양 사기(수정)_2. 구조도및 수량, 토적 산출서=하리율곡 2" xfId="8739"/>
    <cellStyle name="_수량산출-경산 하양 사기(수정)_5.폐기물처리비설계" xfId="6250"/>
    <cellStyle name="_수량산출-경산 하양 사기(수정)_개요(문경가은완장)" xfId="6251"/>
    <cellStyle name="_수량산출-경산 하양 사기(수정)_공작물치수조서-태란사지구" xfId="5856"/>
    <cellStyle name="_수량산출-경산 하양 사기(수정)_수량산출(원경광업 토석 매각해제지 복구사업)" xfId="6252"/>
    <cellStyle name="_수량산출-경산 하양 사기(수정)_영천 바닥박이" xfId="11128"/>
    <cellStyle name="_수량산출-경산 하양 사기(수정)_폐기물처리비설계" xfId="6253"/>
    <cellStyle name="_수량산출-경산하양사기~대곡(NO.62)" xfId="2199"/>
    <cellStyle name="_수량산출-경산하양사기~대곡(NO.62) 2" xfId="8740"/>
    <cellStyle name="_수량산출-경산하양사기~대곡(NO.62)_2. 구조도및 수량, 토적 산출서=하리율곡" xfId="2998"/>
    <cellStyle name="_수량산출-경산하양사기~대곡(NO.62)_2. 구조도및 수량, 토적 산출서=하리율곡 2" xfId="8741"/>
    <cellStyle name="_수량산출-경산하양사기~대곡(NO.62)_공작물치수조서-태란사지구" xfId="5858"/>
    <cellStyle name="_수량산출-경산하양사기~대곡(NO.62)_영천 바닥박이" xfId="11129"/>
    <cellStyle name="_수량산출-고령 개진 오사 ~ 구곡(완)" xfId="2200"/>
    <cellStyle name="_수량산출-고령 저전~덕곡 본리(본선)" xfId="2201"/>
    <cellStyle name="_수량산출-구마동지구" xfId="5859"/>
    <cellStyle name="_수량산출-금수 무학" xfId="2761"/>
    <cellStyle name="_수량산출-봉화 석포 석포-설명회 수정" xfId="2999"/>
    <cellStyle name="_수량산출-선남 관화 ~ 도흥" xfId="2202"/>
    <cellStyle name="_수량산출-선남 관화 ~ 도흥-" xfId="2762"/>
    <cellStyle name="_수량산출-수정" xfId="2203"/>
    <cellStyle name="_수량산출-울진서소광~두천(NO.243)" xfId="2204"/>
    <cellStyle name="_수량산출-울진서소광~두천(NO.243) 2" xfId="8742"/>
    <cellStyle name="_수량산출-울진서소광~두천(NO.243)_2. 구조도및 수량, 토적 산출서=하리율곡" xfId="3000"/>
    <cellStyle name="_수량산출-울진서소광~두천(NO.243)_2. 구조도및 수량, 토적 산출서=하리율곡 2" xfId="8743"/>
    <cellStyle name="_수량산출-울진서소광~두천(NO.243)_5.폐기물처리비설계" xfId="6258"/>
    <cellStyle name="_수량산출-울진서소광~두천(NO.243)_개요(문경가은완장)" xfId="6259"/>
    <cellStyle name="_수량산출-울진서소광~두천(NO.243)_공작물치수조서-태란사지구" xfId="5860"/>
    <cellStyle name="_수량산출-울진서소광~두천(NO.243)_수량산출(원경광업 토석 매각해제지 복구사업)" xfId="6260"/>
    <cellStyle name="_수량산출-울진서소광~두천(NO.243)_영천 바닥박이" xfId="11130"/>
    <cellStyle name="_수량산출-울진서소광~두천(NO.243)_폐기물처리비설계" xfId="6261"/>
    <cellStyle name="_수량산출-포항 기계 미현 ~ 신광 죽성(NO.26)" xfId="2205"/>
    <cellStyle name="_수량산출-포항 기계 미현 ~ 신광 죽성(NO.26) 2" xfId="8744"/>
    <cellStyle name="_수량산출-포항 기계 미현 ~ 신광 죽성(NO.26)_공작물치수조서-태란사지구" xfId="5861"/>
    <cellStyle name="_수량제목" xfId="3764"/>
    <cellStyle name="_수량제목_내역서" xfId="3765"/>
    <cellStyle name="_수목보호틀수량산출서" xfId="3766"/>
    <cellStyle name="_승본도로수량(금회분)" xfId="2206"/>
    <cellStyle name="_승본도로수량(금회분) 2" xfId="8745"/>
    <cellStyle name="_승본도로수량(금회분)_1공구" xfId="3767"/>
    <cellStyle name="_승본도로수량(금회분)_1-토적집계-구룡" xfId="11131"/>
    <cellStyle name="_승본도로수량(금회분)_2. 구조도및 수량, 토적 산출서=하리율곡" xfId="3001"/>
    <cellStyle name="_승본도로수량(금회분)_2. 구조도및 수량, 토적 산출서=하리율곡 2" xfId="8746"/>
    <cellStyle name="_승본도로수량(금회분)_내고리수량산출서" xfId="3768"/>
    <cellStyle name="_승본도로수량(금회분)_내고리수량산출서_1공구" xfId="3769"/>
    <cellStyle name="_승본도로수량(금회분)_두릉1제 수량산출서" xfId="2207"/>
    <cellStyle name="_승본도로수량(금회분)_두릉1제 수량산출서 2" xfId="8747"/>
    <cellStyle name="_승본도로수량(금회분)_두릉1제 수량산출서_1-토적집계-구룡" xfId="11132"/>
    <cellStyle name="_승본도로수량(금회분)_두릉1제 수량산출서_2. 구조도및 수량, 토적 산출서=하리율곡" xfId="3002"/>
    <cellStyle name="_승본도로수량(금회분)_두릉1제 수량산출서_2. 구조도및 수량, 토적 산출서=하리율곡 2" xfId="8748"/>
    <cellStyle name="_승본도로수량(금회분)_배수공" xfId="3770"/>
    <cellStyle name="_승본도로수량(금회분)_배수공_1공구" xfId="3771"/>
    <cellStyle name="_승본도로수량(금회분)_암거공" xfId="3772"/>
    <cellStyle name="_승본도로수량(금회분)_암거공_1공구" xfId="3773"/>
    <cellStyle name="_승본도로수량(금회분)_인계1공구 수량산출" xfId="2208"/>
    <cellStyle name="_승본도로수량(금회분)_인계1공구 수량산출 2" xfId="8749"/>
    <cellStyle name="_승본도로수량(금회분)_인계1공구 수량산출_1-토적집계-구룡" xfId="11133"/>
    <cellStyle name="_승본도로수량(금회분)_인계1공구 수량산출_2. 구조도및 수량, 토적 산출서=하리율곡" xfId="3003"/>
    <cellStyle name="_승본도로수량(금회분)_인계1공구 수량산출_2. 구조도및 수량, 토적 산출서=하리율곡 2" xfId="8750"/>
    <cellStyle name="_승본도로수량(금회분)_총자재집계표" xfId="2209"/>
    <cellStyle name="_승본도로수량(금회분)_총자재집계표 2" xfId="8751"/>
    <cellStyle name="_승본도로수량(금회분)_총자재집계표_1-토적집계-구룡" xfId="11134"/>
    <cellStyle name="_승본도로수량(금회분)_총자재집계표_2. 구조도및 수량, 토적 산출서=하리율곡" xfId="3004"/>
    <cellStyle name="_승본도로수량(금회분)_총자재집계표_2. 구조도및 수량, 토적 산출서=하리율곡 2" xfId="8752"/>
    <cellStyle name="_승본도로수량(금회분)_포장공" xfId="3774"/>
    <cellStyle name="_승본도로수량산출" xfId="2210"/>
    <cellStyle name="_승본도로수량산출 2" xfId="8753"/>
    <cellStyle name="_승본도로수량산출_1공구" xfId="3775"/>
    <cellStyle name="_승본도로수량산출_1-토적집계-구룡" xfId="11135"/>
    <cellStyle name="_승본도로수량산출_2. 구조도및 수량, 토적 산출서=하리율곡" xfId="3005"/>
    <cellStyle name="_승본도로수량산출_2. 구조도및 수량, 토적 산출서=하리율곡 2" xfId="8754"/>
    <cellStyle name="_승본도로수량산출_내고리수량산출서" xfId="3776"/>
    <cellStyle name="_승본도로수량산출_내고리수량산출서_1공구" xfId="3777"/>
    <cellStyle name="_승본도로수량산출_두릉1제 수량산출서" xfId="2211"/>
    <cellStyle name="_승본도로수량산출_두릉1제 수량산출서 2" xfId="8755"/>
    <cellStyle name="_승본도로수량산출_두릉1제 수량산출서_1-토적집계-구룡" xfId="11136"/>
    <cellStyle name="_승본도로수량산출_두릉1제 수량산출서_2. 구조도및 수량, 토적 산출서=하리율곡" xfId="3006"/>
    <cellStyle name="_승본도로수량산출_두릉1제 수량산출서_2. 구조도및 수량, 토적 산출서=하리율곡 2" xfId="8756"/>
    <cellStyle name="_승본도로수량산출_배수공" xfId="3778"/>
    <cellStyle name="_승본도로수량산출_배수공_1공구" xfId="3779"/>
    <cellStyle name="_승본도로수량산출_암거공" xfId="3780"/>
    <cellStyle name="_승본도로수량산출_암거공_1공구" xfId="3781"/>
    <cellStyle name="_승본도로수량산출_인계1공구 수량산출" xfId="2212"/>
    <cellStyle name="_승본도로수량산출_인계1공구 수량산출 2" xfId="8757"/>
    <cellStyle name="_승본도로수량산출_인계1공구 수량산출_1-토적집계-구룡" xfId="11137"/>
    <cellStyle name="_승본도로수량산출_인계1공구 수량산출_2. 구조도및 수량, 토적 산출서=하리율곡" xfId="3007"/>
    <cellStyle name="_승본도로수량산출_인계1공구 수량산출_2. 구조도및 수량, 토적 산출서=하리율곡 2" xfId="8758"/>
    <cellStyle name="_승본도로수량산출_총자재집계표" xfId="2213"/>
    <cellStyle name="_승본도로수량산출_총자재집계표 2" xfId="8759"/>
    <cellStyle name="_승본도로수량산출_총자재집계표_1-토적집계-구룡" xfId="11138"/>
    <cellStyle name="_승본도로수량산출_총자재집계표_2. 구조도및 수량, 토적 산출서=하리율곡" xfId="3008"/>
    <cellStyle name="_승본도로수량산출_총자재집계표_2. 구조도및 수량, 토적 산출서=하리율곡 2" xfId="8760"/>
    <cellStyle name="_승본도로수량산출_포장공" xfId="3782"/>
    <cellStyle name="_식생호안블럭" xfId="3783"/>
    <cellStyle name="_식생호안블럭_문화창조발전소수량산출서(1004)" xfId="3784"/>
    <cellStyle name="_신당천수량 변경(전체)" xfId="2214"/>
    <cellStyle name="_신당천수량 변경(전체) 2" xfId="8761"/>
    <cellStyle name="_신당천수량 변경(전체)_1공구" xfId="3785"/>
    <cellStyle name="_신당천수량 변경(전체)_1-토적집계-구룡" xfId="11139"/>
    <cellStyle name="_신당천수량 변경(전체)_2. 구조도및 수량, 토적 산출서=하리율곡" xfId="3009"/>
    <cellStyle name="_신당천수량 변경(전체)_2. 구조도및 수량, 토적 산출서=하리율곡 2" xfId="8762"/>
    <cellStyle name="_신당천수량 변경(전체)_내고리수량산출서" xfId="3786"/>
    <cellStyle name="_신당천수량 변경(전체)_내고리수량산출서_1공구" xfId="3787"/>
    <cellStyle name="_신당천수량 변경(전체)_두릉1제 수량산출서" xfId="2215"/>
    <cellStyle name="_신당천수량 변경(전체)_두릉1제 수량산출서 2" xfId="8763"/>
    <cellStyle name="_신당천수량 변경(전체)_두릉1제 수량산출서_1-토적집계-구룡" xfId="11140"/>
    <cellStyle name="_신당천수량 변경(전체)_두릉1제 수량산출서_2. 구조도및 수량, 토적 산출서=하리율곡" xfId="3010"/>
    <cellStyle name="_신당천수량 변경(전체)_두릉1제 수량산출서_2. 구조도및 수량, 토적 산출서=하리율곡 2" xfId="8764"/>
    <cellStyle name="_신당천수량 변경(전체)_배수공" xfId="3788"/>
    <cellStyle name="_신당천수량 변경(전체)_배수공_1공구" xfId="3789"/>
    <cellStyle name="_신당천수량 변경(전체)_암거공" xfId="3790"/>
    <cellStyle name="_신당천수량 변경(전체)_암거공_1공구" xfId="3791"/>
    <cellStyle name="_신당천수량 변경(전체)_인계1공구 수량산출" xfId="2216"/>
    <cellStyle name="_신당천수량 변경(전체)_인계1공구 수량산출 2" xfId="8765"/>
    <cellStyle name="_신당천수량 변경(전체)_인계1공구 수량산출_1-토적집계-구룡" xfId="11141"/>
    <cellStyle name="_신당천수량 변경(전체)_인계1공구 수량산출_2. 구조도및 수량, 토적 산출서=하리율곡" xfId="3011"/>
    <cellStyle name="_신당천수량 변경(전체)_인계1공구 수량산출_2. 구조도및 수량, 토적 산출서=하리율곡 2" xfId="8766"/>
    <cellStyle name="_신당천수량 변경(전체)_총자재집계표" xfId="2217"/>
    <cellStyle name="_신당천수량 변경(전체)_총자재집계표 2" xfId="8767"/>
    <cellStyle name="_신당천수량 변경(전체)_총자재집계표_1-토적집계-구룡" xfId="11142"/>
    <cellStyle name="_신당천수량 변경(전체)_총자재집계표_2. 구조도및 수량, 토적 산출서=하리율곡" xfId="3012"/>
    <cellStyle name="_신당천수량 변경(전체)_총자재집계표_2. 구조도및 수량, 토적 산출서=하리율곡 2" xfId="8768"/>
    <cellStyle name="_신당천수량 변경(전체)_포장공" xfId="3792"/>
    <cellStyle name="_신촌-유곡(암거)" xfId="2218"/>
    <cellStyle name="_신촌-유곡(암거) 2" xfId="8769"/>
    <cellStyle name="_신촌-유곡(암거)_04 BOX집" xfId="2219"/>
    <cellStyle name="_신촌-유곡(암거)_04 BOX집 2" xfId="8770"/>
    <cellStyle name="_신촌-유곡(암거)_04 BOX집_1-토적집계-구룡" xfId="11143"/>
    <cellStyle name="_신촌-유곡(암거)_04 BOX집_2. 구조도및 수량, 토적 산출서=하리율곡" xfId="3013"/>
    <cellStyle name="_신촌-유곡(암거)_04 BOX집_2. 구조도및 수량, 토적 산출서=하리율곡 2" xfId="8771"/>
    <cellStyle name="_신촌-유곡(암거)_04 BOX집_5.폐기물처리비설계" xfId="6262"/>
    <cellStyle name="_신촌-유곡(암거)_04 BOX집_개요(문경가은완장)" xfId="6263"/>
    <cellStyle name="_신촌-유곡(암거)_04 BOX집_공작물치수조서-태란사지구" xfId="5862"/>
    <cellStyle name="_신촌-유곡(암거)_04 BOX집_구조도" xfId="2220"/>
    <cellStyle name="_신촌-유곡(암거)_04 BOX집_구조도 2" xfId="8772"/>
    <cellStyle name="_신촌-유곡(암거)_04 BOX집_구조도_010년 구조도" xfId="11144"/>
    <cellStyle name="_신촌-유곡(암거)_04 BOX집_구조도_04 구조도" xfId="11145"/>
    <cellStyle name="_신촌-유곡(암거)_04 BOX집_구조도_계간수로" xfId="2221"/>
    <cellStyle name="_신촌-유곡(암거)_04 BOX집_구조도_계간수로 2" xfId="8773"/>
    <cellStyle name="_신촌-유곡(암거)_04 BOX집_구조도_구조도" xfId="2222"/>
    <cellStyle name="_신촌-유곡(암거)_04 BOX집_구조도_구조도 2" xfId="8774"/>
    <cellStyle name="_신촌-유곡(암거)_04 BOX집_구조도_구조도(마대포함)" xfId="2223"/>
    <cellStyle name="_신촌-유곡(암거)_04 BOX집_구조도_구조도(마대포함) 2" xfId="8775"/>
    <cellStyle name="_신촌-유곡(암거)_04 BOX집_구조도_구조도(배수관터파기 및 개거)" xfId="2224"/>
    <cellStyle name="_신촌-유곡(암거)_04 BOX집_구조도_구조도(배수관터파기 및 개거) 2" xfId="8776"/>
    <cellStyle name="_신촌-유곡(암거)_04 BOX집_구조도_구조도." xfId="2225"/>
    <cellStyle name="_신촌-유곡(암거)_04 BOX집_구조도_구조도. 2" xfId="8777"/>
    <cellStyle name="_신촌-유곡(암거)_04 BOX집_구조도_구조도.." xfId="2226"/>
    <cellStyle name="_신촌-유곡(암거)_04 BOX집_구조도_구조도.. 2" xfId="8778"/>
    <cellStyle name="_신촌-유곡(암거)_04 BOX집_구조도_구조도..." xfId="2227"/>
    <cellStyle name="_신촌-유곡(암거)_04 BOX집_구조도_구조도... 2" xfId="8779"/>
    <cellStyle name="_신촌-유곡(암거)_04 BOX집_구조도_구조도_1" xfId="2228"/>
    <cellStyle name="_신촌-유곡(암거)_04 BOX집_구조도_구조도_1 2" xfId="8780"/>
    <cellStyle name="_신촌-유곡(암거)_04 BOX집_구조도_구조도_a" xfId="2232"/>
    <cellStyle name="_신촌-유곡(암거)_04 BOX집_구조도_구조도_a 2" xfId="8781"/>
    <cellStyle name="_신촌-유곡(암거)_04 BOX집_구조도_구조도_구조도" xfId="2229"/>
    <cellStyle name="_신촌-유곡(암거)_04 BOX집_구조도_구조도_구조도 2" xfId="8782"/>
    <cellStyle name="_신촌-유곡(암거)_04 BOX집_구조도_구조도_구조도0" xfId="2230"/>
    <cellStyle name="_신촌-유곡(암거)_04 BOX집_구조도_구조도_구조도0 2" xfId="8783"/>
    <cellStyle name="_신촌-유곡(암거)_04 BOX집_구조도_구조도_변경" xfId="2231"/>
    <cellStyle name="_신촌-유곡(암거)_04 BOX집_구조도_구조도_변경 2" xfId="8784"/>
    <cellStyle name="_신촌-유곡(암거)_04 BOX집_구조도_구조도0" xfId="2233"/>
    <cellStyle name="_신촌-유곡(암거)_04 BOX집_구조도_구조도0 2" xfId="8785"/>
    <cellStyle name="_신촌-유곡(암거)_04 BOX집_구조도_구조도0_1" xfId="2234"/>
    <cellStyle name="_신촌-유곡(암거)_04 BOX집_구조도_구조도0_1 2" xfId="8786"/>
    <cellStyle name="_신촌-유곡(암거)_04 BOX집_구조도_구조도0_구조도0" xfId="2235"/>
    <cellStyle name="_신촌-유곡(암거)_04 BOX집_구조도_구조도0_구조도0 2" xfId="8787"/>
    <cellStyle name="_신촌-유곡(암거)_04 BOX집_구조도_구조도2" xfId="2236"/>
    <cellStyle name="_신촌-유곡(암거)_04 BOX집_구조도_구조도2 2" xfId="8788"/>
    <cellStyle name="_신촌-유곡(암거)_04 BOX집_구조도_구조도22" xfId="2237"/>
    <cellStyle name="_신촌-유곡(암거)_04 BOX집_구조도_구조도22 2" xfId="8789"/>
    <cellStyle name="_신촌-유곡(암거)_04 BOX집_구조도_구조도-흙막이~" xfId="2238"/>
    <cellStyle name="_신촌-유곡(암거)_04 BOX집_구조도_구조도-흙막이~ 2" xfId="8790"/>
    <cellStyle name="_신촌-유곡(암거)_04 BOX집_구조도_구조물도" xfId="2239"/>
    <cellStyle name="_신촌-유곡(암거)_04 BOX집_구조도_구조물도 2" xfId="8791"/>
    <cellStyle name="_신촌-유곡(암거)_04 BOX집_구조도_댐구조도" xfId="2240"/>
    <cellStyle name="_신촌-유곡(암거)_04 BOX집_구조도_댐구조도 2" xfId="8792"/>
    <cellStyle name="_신촌-유곡(암거)_04 BOX집_구조도_바닥막이구조" xfId="2241"/>
    <cellStyle name="_신촌-유곡(암거)_04 BOX집_구조도_바닥막이구조 2" xfId="8793"/>
    <cellStyle name="_신촌-유곡(암거)_04 BOX집_구조도_바닥막이구조도" xfId="2242"/>
    <cellStyle name="_신촌-유곡(암거)_04 BOX집_구조도_바닥막이구조도 2" xfId="8794"/>
    <cellStyle name="_신촌-유곡(암거)_04 BOX집_구조도_보막이구조도" xfId="2243"/>
    <cellStyle name="_신촌-유곡(암거)_04 BOX집_구조도_보막이구조도 2" xfId="8795"/>
    <cellStyle name="_신촌-유곡(암거)_04 BOX집_구조도0" xfId="2244"/>
    <cellStyle name="_신촌-유곡(암거)_04 BOX집_구조도0 2" xfId="8796"/>
    <cellStyle name="_신촌-유곡(암거)_04 BOX집_구조도0_1" xfId="2245"/>
    <cellStyle name="_신촌-유곡(암거)_04 BOX집_구조도0_1 2" xfId="8797"/>
    <cellStyle name="_신촌-유곡(암거)_04 BOX집_구조도0_구조도" xfId="2246"/>
    <cellStyle name="_신촌-유곡(암거)_04 BOX집_구조도0_구조도 2" xfId="8798"/>
    <cellStyle name="_신촌-유곡(암거)_04 BOX집_구조도0_구조도_구조도0" xfId="2247"/>
    <cellStyle name="_신촌-유곡(암거)_04 BOX집_구조도0_구조도_구조도0 2" xfId="8799"/>
    <cellStyle name="_신촌-유곡(암거)_04 BOX집_구조도0_구조도0" xfId="2248"/>
    <cellStyle name="_신촌-유곡(암거)_04 BOX집_구조도0_구조도0 2" xfId="8800"/>
    <cellStyle name="_신촌-유곡(암거)_04 BOX집_구조도0_바닥막이구조" xfId="2249"/>
    <cellStyle name="_신촌-유곡(암거)_04 BOX집_구조도0_바닥막이구조 2" xfId="8801"/>
    <cellStyle name="_신촌-유곡(암거)_04 BOX집_구조도0_바닥막이구조도" xfId="2250"/>
    <cellStyle name="_신촌-유곡(암거)_04 BOX집_구조도0_바닥막이구조도 2" xfId="8802"/>
    <cellStyle name="_신촌-유곡(암거)_04 BOX집_내역서2" xfId="2763"/>
    <cellStyle name="_신촌-유곡(암거)_04 BOX집_내역서2 2" xfId="8803"/>
    <cellStyle name="_신촌-유곡(암거)_04 BOX집_바닥막이구조" xfId="2251"/>
    <cellStyle name="_신촌-유곡(암거)_04 BOX집_바닥막이구조 2" xfId="8804"/>
    <cellStyle name="_신촌-유곡(암거)_04 BOX집_설계내역(원본)" xfId="2252"/>
    <cellStyle name="_신촌-유곡(암거)_04 BOX집_설계내역(원본) 2" xfId="8805"/>
    <cellStyle name="_신촌-유곡(암거)_04 BOX집_설계내역(원본)_설계내역(구미정)" xfId="2253"/>
    <cellStyle name="_신촌-유곡(암거)_04 BOX집_설계내역(원본)_설계내역(구미정) 2" xfId="8806"/>
    <cellStyle name="_신촌-유곡(암거)_04 BOX집_설계내역(원본)_설계내역(원본)" xfId="2254"/>
    <cellStyle name="_신촌-유곡(암거)_04 BOX집_설계내역(원본)_설계내역(원본) 2" xfId="8807"/>
    <cellStyle name="_신촌-유곡(암거)_04 BOX집_수량산출(원경광업 토석 매각해제지 복구사업)" xfId="6264"/>
    <cellStyle name="_신촌-유곡(암거)_04 BOX집_영천 바닥박이" xfId="11146"/>
    <cellStyle name="_신촌-유곡(암거)_04 BOX집_폐기물처리비설계" xfId="6265"/>
    <cellStyle name="_신촌-유곡(암거)_1-토적집계-구룡" xfId="11147"/>
    <cellStyle name="_신촌-유곡(암거)_2. 구조도및 수량, 토적 산출서=하리율곡" xfId="3014"/>
    <cellStyle name="_신촌-유곡(암거)_2. 구조도및 수량, 토적 산출서=하리율곡 2" xfId="8808"/>
    <cellStyle name="_신촌-유곡(암거)_5.폐기물처리비설계" xfId="6266"/>
    <cellStyle name="_신촌-유곡(암거)_개요(문경가은완장)" xfId="6267"/>
    <cellStyle name="_신촌-유곡(암거)_공작물치수조서-태란사지구" xfId="5863"/>
    <cellStyle name="_신촌-유곡(암거)_구조도" xfId="2255"/>
    <cellStyle name="_신촌-유곡(암거)_구조도 2" xfId="8809"/>
    <cellStyle name="_신촌-유곡(암거)_구조도_010년 구조도" xfId="11148"/>
    <cellStyle name="_신촌-유곡(암거)_구조도_04 구조도" xfId="11149"/>
    <cellStyle name="_신촌-유곡(암거)_구조도_계간수로" xfId="2256"/>
    <cellStyle name="_신촌-유곡(암거)_구조도_계간수로 2" xfId="8810"/>
    <cellStyle name="_신촌-유곡(암거)_구조도_구조도" xfId="2257"/>
    <cellStyle name="_신촌-유곡(암거)_구조도_구조도 2" xfId="8811"/>
    <cellStyle name="_신촌-유곡(암거)_구조도_구조도(마대포함)" xfId="2258"/>
    <cellStyle name="_신촌-유곡(암거)_구조도_구조도(마대포함) 2" xfId="8812"/>
    <cellStyle name="_신촌-유곡(암거)_구조도_구조도(배수관터파기 및 개거)" xfId="2259"/>
    <cellStyle name="_신촌-유곡(암거)_구조도_구조도(배수관터파기 및 개거) 2" xfId="8813"/>
    <cellStyle name="_신촌-유곡(암거)_구조도_구조도." xfId="2260"/>
    <cellStyle name="_신촌-유곡(암거)_구조도_구조도. 2" xfId="8814"/>
    <cellStyle name="_신촌-유곡(암거)_구조도_구조도.." xfId="2261"/>
    <cellStyle name="_신촌-유곡(암거)_구조도_구조도.. 2" xfId="8815"/>
    <cellStyle name="_신촌-유곡(암거)_구조도_구조도..." xfId="2262"/>
    <cellStyle name="_신촌-유곡(암거)_구조도_구조도... 2" xfId="8816"/>
    <cellStyle name="_신촌-유곡(암거)_구조도_구조도_1" xfId="2263"/>
    <cellStyle name="_신촌-유곡(암거)_구조도_구조도_1 2" xfId="8817"/>
    <cellStyle name="_신촌-유곡(암거)_구조도_구조도_a" xfId="2267"/>
    <cellStyle name="_신촌-유곡(암거)_구조도_구조도_a 2" xfId="8818"/>
    <cellStyle name="_신촌-유곡(암거)_구조도_구조도_구조도" xfId="2264"/>
    <cellStyle name="_신촌-유곡(암거)_구조도_구조도_구조도 2" xfId="8819"/>
    <cellStyle name="_신촌-유곡(암거)_구조도_구조도_구조도0" xfId="2265"/>
    <cellStyle name="_신촌-유곡(암거)_구조도_구조도_구조도0 2" xfId="8820"/>
    <cellStyle name="_신촌-유곡(암거)_구조도_구조도_변경" xfId="2266"/>
    <cellStyle name="_신촌-유곡(암거)_구조도_구조도_변경 2" xfId="8821"/>
    <cellStyle name="_신촌-유곡(암거)_구조도_구조도0" xfId="2268"/>
    <cellStyle name="_신촌-유곡(암거)_구조도_구조도0 2" xfId="8822"/>
    <cellStyle name="_신촌-유곡(암거)_구조도_구조도0_1" xfId="2269"/>
    <cellStyle name="_신촌-유곡(암거)_구조도_구조도0_1 2" xfId="8823"/>
    <cellStyle name="_신촌-유곡(암거)_구조도_구조도0_구조도0" xfId="2270"/>
    <cellStyle name="_신촌-유곡(암거)_구조도_구조도0_구조도0 2" xfId="8824"/>
    <cellStyle name="_신촌-유곡(암거)_구조도_구조도2" xfId="2271"/>
    <cellStyle name="_신촌-유곡(암거)_구조도_구조도2 2" xfId="8825"/>
    <cellStyle name="_신촌-유곡(암거)_구조도_구조도22" xfId="2272"/>
    <cellStyle name="_신촌-유곡(암거)_구조도_구조도22 2" xfId="8826"/>
    <cellStyle name="_신촌-유곡(암거)_구조도_구조도-흙막이~" xfId="2273"/>
    <cellStyle name="_신촌-유곡(암거)_구조도_구조도-흙막이~ 2" xfId="8827"/>
    <cellStyle name="_신촌-유곡(암거)_구조도_구조물도" xfId="2274"/>
    <cellStyle name="_신촌-유곡(암거)_구조도_구조물도 2" xfId="8828"/>
    <cellStyle name="_신촌-유곡(암거)_구조도_댐구조도" xfId="2275"/>
    <cellStyle name="_신촌-유곡(암거)_구조도_댐구조도 2" xfId="8829"/>
    <cellStyle name="_신촌-유곡(암거)_구조도_바닥막이구조" xfId="2276"/>
    <cellStyle name="_신촌-유곡(암거)_구조도_바닥막이구조 2" xfId="8830"/>
    <cellStyle name="_신촌-유곡(암거)_구조도_바닥막이구조도" xfId="2277"/>
    <cellStyle name="_신촌-유곡(암거)_구조도_바닥막이구조도 2" xfId="8831"/>
    <cellStyle name="_신촌-유곡(암거)_구조도_보막이구조도" xfId="2278"/>
    <cellStyle name="_신촌-유곡(암거)_구조도_보막이구조도 2" xfId="8832"/>
    <cellStyle name="_신촌-유곡(암거)_구조도0" xfId="2279"/>
    <cellStyle name="_신촌-유곡(암거)_구조도0 2" xfId="8833"/>
    <cellStyle name="_신촌-유곡(암거)_구조도0_1" xfId="2280"/>
    <cellStyle name="_신촌-유곡(암거)_구조도0_1 2" xfId="8834"/>
    <cellStyle name="_신촌-유곡(암거)_구조도0_구조도" xfId="2281"/>
    <cellStyle name="_신촌-유곡(암거)_구조도0_구조도 2" xfId="8835"/>
    <cellStyle name="_신촌-유곡(암거)_구조도0_구조도_구조도0" xfId="2282"/>
    <cellStyle name="_신촌-유곡(암거)_구조도0_구조도_구조도0 2" xfId="8836"/>
    <cellStyle name="_신촌-유곡(암거)_구조도0_구조도0" xfId="2283"/>
    <cellStyle name="_신촌-유곡(암거)_구조도0_구조도0 2" xfId="8837"/>
    <cellStyle name="_신촌-유곡(암거)_구조도0_바닥막이구조" xfId="2284"/>
    <cellStyle name="_신촌-유곡(암거)_구조도0_바닥막이구조 2" xfId="8838"/>
    <cellStyle name="_신촌-유곡(암거)_구조도0_바닥막이구조도" xfId="2285"/>
    <cellStyle name="_신촌-유곡(암거)_구조도0_바닥막이구조도 2" xfId="8839"/>
    <cellStyle name="_신촌-유곡(암거)_내역서2" xfId="2764"/>
    <cellStyle name="_신촌-유곡(암거)_내역서2 2" xfId="8840"/>
    <cellStyle name="_신촌-유곡(암거)_바닥막이구조" xfId="2286"/>
    <cellStyle name="_신촌-유곡(암거)_바닥막이구조 2" xfId="8841"/>
    <cellStyle name="_신촌-유곡(암거)_설계내역(원본)" xfId="2287"/>
    <cellStyle name="_신촌-유곡(암거)_설계내역(원본) 2" xfId="8842"/>
    <cellStyle name="_신촌-유곡(암거)_설계내역(원본)_설계내역(구미정)" xfId="2288"/>
    <cellStyle name="_신촌-유곡(암거)_설계내역(원본)_설계내역(구미정) 2" xfId="8843"/>
    <cellStyle name="_신촌-유곡(암거)_설계내역(원본)_설계내역(원본)" xfId="2289"/>
    <cellStyle name="_신촌-유곡(암거)_설계내역(원본)_설계내역(원본) 2" xfId="8844"/>
    <cellStyle name="_신촌-유곡(암거)_수량산출(원경광업 토석 매각해제지 복구사업)" xfId="6268"/>
    <cellStyle name="_신촌-유곡(암거)_영천 바닥박이" xfId="11150"/>
    <cellStyle name="_신촌-유곡(암거)_폐기물처리비설계" xfId="6269"/>
    <cellStyle name="_신탄진선(태림)" xfId="3793"/>
    <cellStyle name="_아랫선부대공" xfId="2290"/>
    <cellStyle name="_아랫선수량집계" xfId="2291"/>
    <cellStyle name="_아랫선수량집계 2" xfId="8845"/>
    <cellStyle name="_아랫선수량집계_2임기도로" xfId="2292"/>
    <cellStyle name="_아랫선수량집계_2임기도로 2" xfId="8846"/>
    <cellStyle name="_아랫선수량집계_2임기도로_개산들배수로설치공사" xfId="11151"/>
    <cellStyle name="_아랫선수량집계_2임기도로_금회-금영골2지구" xfId="11152"/>
    <cellStyle name="_아랫선수량집계_2임기도로_두산3리1금회" xfId="2293"/>
    <cellStyle name="_아랫선수량집계_2임기도로_두산3리1금회 2" xfId="8847"/>
    <cellStyle name="_아랫선수량집계_2임기도로_두산3리1금회_3)06여륵배수" xfId="11153"/>
    <cellStyle name="_아랫선수량집계_2임기도로_두산3리1금회_3)06여륵배수_금영골채소단지1지구" xfId="11154"/>
    <cellStyle name="_아랫선수량집계_2임기도로_두산3리1금회_개산들배수로설치공사" xfId="11155"/>
    <cellStyle name="_아랫선수량집계_2임기도로_두산3리1금회_금회-금영골2지구" xfId="11156"/>
    <cellStyle name="_아랫선수량집계_2임기도로_두산3리1금회_문수 만방~승문리" xfId="11157"/>
    <cellStyle name="_아랫선수량집계_2임기도로_두산3리1금회_문수 만방~승문리_금영골채소단지1지구" xfId="11158"/>
    <cellStyle name="_아랫선수량집계_2임기도로_두산3리1금회_생현농로" xfId="11159"/>
    <cellStyle name="_아랫선수량집계_2임기도로_두산3리1금회_생현농로_개산들배수로설치공사" xfId="11160"/>
    <cellStyle name="_아랫선수량집계_2임기도로_두산3리1금회_생현농로_금회-금영골2지구" xfId="11161"/>
    <cellStyle name="_아랫선수량집계_2임기도로_두산3리1금회_생현배수" xfId="11162"/>
    <cellStyle name="_아랫선수량집계_2임기도로_두산3리1금회_생현배수_개산들배수로설치공사" xfId="11163"/>
    <cellStyle name="_아랫선수량집계_2임기도로_두산3리1금회_생현배수_금회-금영골2지구" xfId="11164"/>
    <cellStyle name="_아랫선수량집계_2임기도로_두산3리1금회_생현배수5-4" xfId="11165"/>
    <cellStyle name="_아랫선수량집계_2임기도로_두산3리1금회_생현배수5-4_금영골채소단지1지구" xfId="11166"/>
    <cellStyle name="_아랫선수량집계_2임기도로_두산3리1금회_선수한정배수" xfId="11167"/>
    <cellStyle name="_아랫선수량집계_2임기도로_두산3리1금회_선수한정배수_개산들배수로설치공사" xfId="11168"/>
    <cellStyle name="_아랫선수량집계_2임기도로_두산3리1금회_선수한정배수_금회-금영골2지구" xfId="11169"/>
    <cellStyle name="_아랫선수량집계_2임기도로_두산3리1금회_안정용산2리" xfId="11170"/>
    <cellStyle name="_아랫선수량집계_2임기도로_두산3리1금회_안정용산2리_개산들배수로설치공사" xfId="11171"/>
    <cellStyle name="_아랫선수량집계_2임기도로_두산3리1금회_안정용산2리_금회-금영골2지구" xfId="11172"/>
    <cellStyle name="_아랫선수량집계_2임기도로_두산3리1금회_오현4리" xfId="2294"/>
    <cellStyle name="_아랫선수량집계_2임기도로_두산3리1금회_오현4리 2" xfId="8848"/>
    <cellStyle name="_아랫선수량집계_2임기도로_두산3리1금회_오현4리_개산들배수로설치공사" xfId="11173"/>
    <cellStyle name="_아랫선수량집계_2임기도로_두산3리1금회_오현4리_금회-금영골2지구" xfId="11174"/>
    <cellStyle name="_아랫선수량집계_2임기도로_두산3리1금회_운문(돌틈이)" xfId="11175"/>
    <cellStyle name="_아랫선수량집계_2임기도로_두산3리1금회_운문(돌틈이)_개산들배수로설치공사" xfId="11176"/>
    <cellStyle name="_아랫선수량집계_2임기도로_두산3리1금회_운문(돌틈이)_금회-금영골2지구" xfId="11177"/>
    <cellStyle name="_아랫선수량집계_2임기도로_두산3리1금회_유전세천" xfId="11178"/>
    <cellStyle name="_아랫선수량집계_2임기도로_두산3리1금회_유전세천_개산들배수로설치공사" xfId="11179"/>
    <cellStyle name="_아랫선수량집계_2임기도로_두산3리1금회_유전세천_금회-금영골2지구" xfId="11180"/>
    <cellStyle name="_아랫선수량집계_2임기도로_두산3리1금회_조제리 금영골채소단지" xfId="11181"/>
    <cellStyle name="_아랫선수량집계_2임기도로_두산3리1금회_조제리 금영골채소단지_금영골채소단지1지구" xfId="11182"/>
    <cellStyle name="_아랫선수량집계_2임기도로_두산3리1금회_추가-생현12농로" xfId="11183"/>
    <cellStyle name="_아랫선수량집계_2임기도로_두산3리1금회_추가-생현12농로_개산들배수로설치공사" xfId="11184"/>
    <cellStyle name="_아랫선수량집계_2임기도로_두산3리1금회_추가-생현12농로_금회-금영골2지구" xfId="11185"/>
    <cellStyle name="_아랫선수량집계_2임기도로_두산3리1금회_토굴사" xfId="11186"/>
    <cellStyle name="_아랫선수량집계_2임기도로_두산3리1금회_토굴사_개산들배수로설치공사" xfId="11187"/>
    <cellStyle name="_아랫선수량집계_2임기도로_두산3리1금회_토굴사_금회-금영골2지구" xfId="11188"/>
    <cellStyle name="_아랫선수량집계_2임기도로_두산3리1금회_하촌3지구" xfId="11189"/>
    <cellStyle name="_아랫선수량집계_2임기도로_두산3리1금회_하촌3지구_개산들배수로설치공사" xfId="11190"/>
    <cellStyle name="_아랫선수량집계_2임기도로_두산3리1금회_하촌3지구_금회-금영골2지구" xfId="11191"/>
    <cellStyle name="_아랫선수량집계_2임기도로_두산3리1금회_한정포장" xfId="11192"/>
    <cellStyle name="_아랫선수량집계_2임기도로_두산3리1금회_한정포장_개산들배수로설치공사" xfId="11193"/>
    <cellStyle name="_아랫선수량집계_2임기도로_두산3리1금회_한정포장_금회-금영골2지구" xfId="11194"/>
    <cellStyle name="_아랫선수량집계_2임기도로_두산3리2지구-전체" xfId="2295"/>
    <cellStyle name="_아랫선수량집계_2임기도로_두산3리2지구-전체 2" xfId="8849"/>
    <cellStyle name="_아랫선수량집계_2임기도로_두산3리2지구-전체_개산들배수로설치공사" xfId="11195"/>
    <cellStyle name="_아랫선수량집계_2임기도로_두산3리2지구-전체_금회-금영골2지구" xfId="11196"/>
    <cellStyle name="_아랫선수량집계_2임기도로_두산3리2지구-전체_하촌3지구" xfId="11197"/>
    <cellStyle name="_아랫선수량집계_2임기도로_두산3리2지구-전체_하촌3지구_개산들배수로설치공사" xfId="11198"/>
    <cellStyle name="_아랫선수량집계_2임기도로_두산3리2지구-전체_하촌3지구_금회-금영골2지구" xfId="11199"/>
    <cellStyle name="_아랫선수량집계_2임기도로_상망동(믹)부지수량(2004)" xfId="11200"/>
    <cellStyle name="_아랫선수량집계_2임기도로_안정일원토공" xfId="11201"/>
    <cellStyle name="_아랫선수량집계_2임기도로_영주농협 파머스마켓 수량" xfId="11202"/>
    <cellStyle name="_아랫선수량집계_2임기도로_오현4리" xfId="2296"/>
    <cellStyle name="_아랫선수량집계_2임기도로_오현4리 2" xfId="8850"/>
    <cellStyle name="_아랫선수량집계_2임기도로_오현4리_3)06여륵배수" xfId="11203"/>
    <cellStyle name="_아랫선수량집계_2임기도로_오현4리_3)06여륵배수_금영골채소단지1지구" xfId="11204"/>
    <cellStyle name="_아랫선수량집계_2임기도로_오현4리_개산들배수로설치공사" xfId="11205"/>
    <cellStyle name="_아랫선수량집계_2임기도로_오현4리_금회-금영골2지구" xfId="11206"/>
    <cellStyle name="_아랫선수량집계_2임기도로_오현4리_문수 만방~승문리" xfId="11207"/>
    <cellStyle name="_아랫선수량집계_2임기도로_오현4리_문수 만방~승문리_금영골채소단지1지구" xfId="11208"/>
    <cellStyle name="_아랫선수량집계_2임기도로_오현4리_생현농로" xfId="11209"/>
    <cellStyle name="_아랫선수량집계_2임기도로_오현4리_생현농로_개산들배수로설치공사" xfId="11210"/>
    <cellStyle name="_아랫선수량집계_2임기도로_오현4리_생현농로_금회-금영골2지구" xfId="11211"/>
    <cellStyle name="_아랫선수량집계_2임기도로_오현4리_생현배수" xfId="11212"/>
    <cellStyle name="_아랫선수량집계_2임기도로_오현4리_생현배수_개산들배수로설치공사" xfId="11213"/>
    <cellStyle name="_아랫선수량집계_2임기도로_오현4리_생현배수_금회-금영골2지구" xfId="11214"/>
    <cellStyle name="_아랫선수량집계_2임기도로_오현4리_생현배수5-4" xfId="11215"/>
    <cellStyle name="_아랫선수량집계_2임기도로_오현4리_생현배수5-4_금영골채소단지1지구" xfId="11216"/>
    <cellStyle name="_아랫선수량집계_2임기도로_오현4리_선수한정배수" xfId="11217"/>
    <cellStyle name="_아랫선수량집계_2임기도로_오현4리_선수한정배수_개산들배수로설치공사" xfId="11218"/>
    <cellStyle name="_아랫선수량집계_2임기도로_오현4리_선수한정배수_금회-금영골2지구" xfId="11219"/>
    <cellStyle name="_아랫선수량집계_2임기도로_오현4리_안정용산2리" xfId="11220"/>
    <cellStyle name="_아랫선수량집계_2임기도로_오현4리_안정용산2리_개산들배수로설치공사" xfId="11221"/>
    <cellStyle name="_아랫선수량집계_2임기도로_오현4리_안정용산2리_금회-금영골2지구" xfId="11222"/>
    <cellStyle name="_아랫선수량집계_2임기도로_오현4리_오현4리" xfId="2297"/>
    <cellStyle name="_아랫선수량집계_2임기도로_오현4리_오현4리 2" xfId="8851"/>
    <cellStyle name="_아랫선수량집계_2임기도로_오현4리_오현4리_개산들배수로설치공사" xfId="11223"/>
    <cellStyle name="_아랫선수량집계_2임기도로_오현4리_오현4리_금회-금영골2지구" xfId="11224"/>
    <cellStyle name="_아랫선수량집계_2임기도로_오현4리_운문(돌틈이)" xfId="11225"/>
    <cellStyle name="_아랫선수량집계_2임기도로_오현4리_운문(돌틈이)_개산들배수로설치공사" xfId="11226"/>
    <cellStyle name="_아랫선수량집계_2임기도로_오현4리_운문(돌틈이)_금회-금영골2지구" xfId="11227"/>
    <cellStyle name="_아랫선수량집계_2임기도로_오현4리_유전세천" xfId="11228"/>
    <cellStyle name="_아랫선수량집계_2임기도로_오현4리_유전세천_개산들배수로설치공사" xfId="11229"/>
    <cellStyle name="_아랫선수량집계_2임기도로_오현4리_유전세천_금회-금영골2지구" xfId="11230"/>
    <cellStyle name="_아랫선수량집계_2임기도로_오현4리_조제리 금영골채소단지" xfId="11231"/>
    <cellStyle name="_아랫선수량집계_2임기도로_오현4리_조제리 금영골채소단지_금영골채소단지1지구" xfId="11232"/>
    <cellStyle name="_아랫선수량집계_2임기도로_오현4리_추가-생현12농로" xfId="11233"/>
    <cellStyle name="_아랫선수량집계_2임기도로_오현4리_추가-생현12농로_개산들배수로설치공사" xfId="11234"/>
    <cellStyle name="_아랫선수량집계_2임기도로_오현4리_추가-생현12농로_금회-금영골2지구" xfId="11235"/>
    <cellStyle name="_아랫선수량집계_2임기도로_오현4리_토굴사" xfId="11236"/>
    <cellStyle name="_아랫선수량집계_2임기도로_오현4리_토굴사_개산들배수로설치공사" xfId="11237"/>
    <cellStyle name="_아랫선수량집계_2임기도로_오현4리_토굴사_금회-금영골2지구" xfId="11238"/>
    <cellStyle name="_아랫선수량집계_2임기도로_오현4리_하촌3지구" xfId="11239"/>
    <cellStyle name="_아랫선수량집계_2임기도로_오현4리_하촌3지구_개산들배수로설치공사" xfId="11240"/>
    <cellStyle name="_아랫선수량집계_2임기도로_오현4리_하촌3지구_금회-금영골2지구" xfId="11241"/>
    <cellStyle name="_아랫선수량집계_2임기도로_오현4리_한정포장" xfId="11242"/>
    <cellStyle name="_아랫선수량집계_2임기도로_오현4리_한정포장_개산들배수로설치공사" xfId="11243"/>
    <cellStyle name="_아랫선수량집계_2임기도로_오현4리_한정포장_금회-금영골2지구" xfId="11244"/>
    <cellStyle name="_아랫선수량집계_2임기도로_오현4리11" xfId="2298"/>
    <cellStyle name="_아랫선수량집계_2임기도로_오현4리11 2" xfId="8852"/>
    <cellStyle name="_아랫선수량집계_2임기도로_오현4리11_3)06여륵배수" xfId="11245"/>
    <cellStyle name="_아랫선수량집계_2임기도로_오현4리11_3)06여륵배수_금영골채소단지1지구" xfId="11246"/>
    <cellStyle name="_아랫선수량집계_2임기도로_오현4리11_개산들배수로설치공사" xfId="11247"/>
    <cellStyle name="_아랫선수량집계_2임기도로_오현4리11_금회-금영골2지구" xfId="11248"/>
    <cellStyle name="_아랫선수량집계_2임기도로_오현4리11_문수 만방~승문리" xfId="11249"/>
    <cellStyle name="_아랫선수량집계_2임기도로_오현4리11_문수 만방~승문리_금영골채소단지1지구" xfId="11250"/>
    <cellStyle name="_아랫선수량집계_2임기도로_오현4리11_생현농로" xfId="11251"/>
    <cellStyle name="_아랫선수량집계_2임기도로_오현4리11_생현농로_개산들배수로설치공사" xfId="11252"/>
    <cellStyle name="_아랫선수량집계_2임기도로_오현4리11_생현농로_금회-금영골2지구" xfId="11253"/>
    <cellStyle name="_아랫선수량집계_2임기도로_오현4리11_생현배수" xfId="11254"/>
    <cellStyle name="_아랫선수량집계_2임기도로_오현4리11_생현배수_개산들배수로설치공사" xfId="11255"/>
    <cellStyle name="_아랫선수량집계_2임기도로_오현4리11_생현배수_금회-금영골2지구" xfId="11256"/>
    <cellStyle name="_아랫선수량집계_2임기도로_오현4리11_생현배수5-4" xfId="11257"/>
    <cellStyle name="_아랫선수량집계_2임기도로_오현4리11_생현배수5-4_금영골채소단지1지구" xfId="11258"/>
    <cellStyle name="_아랫선수량집계_2임기도로_오현4리11_선수한정배수" xfId="11259"/>
    <cellStyle name="_아랫선수량집계_2임기도로_오현4리11_선수한정배수_개산들배수로설치공사" xfId="11260"/>
    <cellStyle name="_아랫선수량집계_2임기도로_오현4리11_선수한정배수_금회-금영골2지구" xfId="11261"/>
    <cellStyle name="_아랫선수량집계_2임기도로_오현4리11_안정용산2리" xfId="11262"/>
    <cellStyle name="_아랫선수량집계_2임기도로_오현4리11_안정용산2리_개산들배수로설치공사" xfId="11263"/>
    <cellStyle name="_아랫선수량집계_2임기도로_오현4리11_안정용산2리_금회-금영골2지구" xfId="11264"/>
    <cellStyle name="_아랫선수량집계_2임기도로_오현4리11_오현4리" xfId="2299"/>
    <cellStyle name="_아랫선수량집계_2임기도로_오현4리11_오현4리 2" xfId="8853"/>
    <cellStyle name="_아랫선수량집계_2임기도로_오현4리11_오현4리_개산들배수로설치공사" xfId="11265"/>
    <cellStyle name="_아랫선수량집계_2임기도로_오현4리11_오현4리_금회-금영골2지구" xfId="11266"/>
    <cellStyle name="_아랫선수량집계_2임기도로_오현4리11_운문(돌틈이)" xfId="11267"/>
    <cellStyle name="_아랫선수량집계_2임기도로_오현4리11_운문(돌틈이)_개산들배수로설치공사" xfId="11268"/>
    <cellStyle name="_아랫선수량집계_2임기도로_오현4리11_운문(돌틈이)_금회-금영골2지구" xfId="11269"/>
    <cellStyle name="_아랫선수량집계_2임기도로_오현4리11_유전세천" xfId="11270"/>
    <cellStyle name="_아랫선수량집계_2임기도로_오현4리11_유전세천_개산들배수로설치공사" xfId="11271"/>
    <cellStyle name="_아랫선수량집계_2임기도로_오현4리11_유전세천_금회-금영골2지구" xfId="11272"/>
    <cellStyle name="_아랫선수량집계_2임기도로_오현4리11_조제리 금영골채소단지" xfId="11273"/>
    <cellStyle name="_아랫선수량집계_2임기도로_오현4리11_조제리 금영골채소단지_금영골채소단지1지구" xfId="11274"/>
    <cellStyle name="_아랫선수량집계_2임기도로_오현4리11_추가-생현12농로" xfId="11275"/>
    <cellStyle name="_아랫선수량집계_2임기도로_오현4리11_추가-생현12농로_개산들배수로설치공사" xfId="11276"/>
    <cellStyle name="_아랫선수량집계_2임기도로_오현4리11_추가-생현12농로_금회-금영골2지구" xfId="11277"/>
    <cellStyle name="_아랫선수량집계_2임기도로_오현4리11_토굴사" xfId="11278"/>
    <cellStyle name="_아랫선수량집계_2임기도로_오현4리11_토굴사_개산들배수로설치공사" xfId="11279"/>
    <cellStyle name="_아랫선수량집계_2임기도로_오현4리11_토굴사_금회-금영골2지구" xfId="11280"/>
    <cellStyle name="_아랫선수량집계_2임기도로_오현4리11_하촌3지구" xfId="11281"/>
    <cellStyle name="_아랫선수량집계_2임기도로_오현4리11_하촌3지구_개산들배수로설치공사" xfId="11282"/>
    <cellStyle name="_아랫선수량집계_2임기도로_오현4리11_하촌3지구_금회-금영골2지구" xfId="11283"/>
    <cellStyle name="_아랫선수량집계_2임기도로_오현4리11_한정포장" xfId="11284"/>
    <cellStyle name="_아랫선수량집계_2임기도로_오현4리11_한정포장_개산들배수로설치공사" xfId="11285"/>
    <cellStyle name="_아랫선수량집계_2임기도로_오현4리11_한정포장_금회-금영골2지구" xfId="11286"/>
    <cellStyle name="_아랫선수량집계_2임기도로_토공" xfId="11287"/>
    <cellStyle name="_아랫선수량집계_2임기도로_하촌3지구" xfId="11288"/>
    <cellStyle name="_아랫선수량집계_2임기도로_하촌3지구_개산들배수로설치공사" xfId="11289"/>
    <cellStyle name="_아랫선수량집계_2임기도로_하촌3지구_금회-금영골2지구" xfId="11290"/>
    <cellStyle name="_아랫선수량집계_3임기도로" xfId="2300"/>
    <cellStyle name="_아랫선수량집계_3임기도로 2" xfId="8854"/>
    <cellStyle name="_아랫선수량집계_3임기도로_개산들배수로설치공사" xfId="11291"/>
    <cellStyle name="_아랫선수량집계_3임기도로_금회-금영골2지구" xfId="11292"/>
    <cellStyle name="_아랫선수량집계_3임기도로_두산3리1금회" xfId="2301"/>
    <cellStyle name="_아랫선수량집계_3임기도로_두산3리1금회 2" xfId="8855"/>
    <cellStyle name="_아랫선수량집계_3임기도로_두산3리1금회_3)06여륵배수" xfId="11293"/>
    <cellStyle name="_아랫선수량집계_3임기도로_두산3리1금회_3)06여륵배수_금영골채소단지1지구" xfId="11294"/>
    <cellStyle name="_아랫선수량집계_3임기도로_두산3리1금회_개산들배수로설치공사" xfId="11295"/>
    <cellStyle name="_아랫선수량집계_3임기도로_두산3리1금회_금회-금영골2지구" xfId="11296"/>
    <cellStyle name="_아랫선수량집계_3임기도로_두산3리1금회_문수 만방~승문리" xfId="11297"/>
    <cellStyle name="_아랫선수량집계_3임기도로_두산3리1금회_문수 만방~승문리_금영골채소단지1지구" xfId="11298"/>
    <cellStyle name="_아랫선수량집계_3임기도로_두산3리1금회_생현농로" xfId="11299"/>
    <cellStyle name="_아랫선수량집계_3임기도로_두산3리1금회_생현농로_개산들배수로설치공사" xfId="11300"/>
    <cellStyle name="_아랫선수량집계_3임기도로_두산3리1금회_생현농로_금회-금영골2지구" xfId="11301"/>
    <cellStyle name="_아랫선수량집계_3임기도로_두산3리1금회_생현배수" xfId="11302"/>
    <cellStyle name="_아랫선수량집계_3임기도로_두산3리1금회_생현배수_개산들배수로설치공사" xfId="11303"/>
    <cellStyle name="_아랫선수량집계_3임기도로_두산3리1금회_생현배수_금회-금영골2지구" xfId="11304"/>
    <cellStyle name="_아랫선수량집계_3임기도로_두산3리1금회_생현배수5-4" xfId="11305"/>
    <cellStyle name="_아랫선수량집계_3임기도로_두산3리1금회_생현배수5-4_금영골채소단지1지구" xfId="11306"/>
    <cellStyle name="_아랫선수량집계_3임기도로_두산3리1금회_선수한정배수" xfId="11307"/>
    <cellStyle name="_아랫선수량집계_3임기도로_두산3리1금회_선수한정배수_개산들배수로설치공사" xfId="11308"/>
    <cellStyle name="_아랫선수량집계_3임기도로_두산3리1금회_선수한정배수_금회-금영골2지구" xfId="11309"/>
    <cellStyle name="_아랫선수량집계_3임기도로_두산3리1금회_안정용산2리" xfId="11310"/>
    <cellStyle name="_아랫선수량집계_3임기도로_두산3리1금회_안정용산2리_개산들배수로설치공사" xfId="11311"/>
    <cellStyle name="_아랫선수량집계_3임기도로_두산3리1금회_안정용산2리_금회-금영골2지구" xfId="11312"/>
    <cellStyle name="_아랫선수량집계_3임기도로_두산3리1금회_오현4리" xfId="2302"/>
    <cellStyle name="_아랫선수량집계_3임기도로_두산3리1금회_오현4리 2" xfId="8856"/>
    <cellStyle name="_아랫선수량집계_3임기도로_두산3리1금회_오현4리_개산들배수로설치공사" xfId="11313"/>
    <cellStyle name="_아랫선수량집계_3임기도로_두산3리1금회_오현4리_금회-금영골2지구" xfId="11314"/>
    <cellStyle name="_아랫선수량집계_3임기도로_두산3리1금회_운문(돌틈이)" xfId="11315"/>
    <cellStyle name="_아랫선수량집계_3임기도로_두산3리1금회_운문(돌틈이)_개산들배수로설치공사" xfId="11316"/>
    <cellStyle name="_아랫선수량집계_3임기도로_두산3리1금회_운문(돌틈이)_금회-금영골2지구" xfId="11317"/>
    <cellStyle name="_아랫선수량집계_3임기도로_두산3리1금회_유전세천" xfId="11318"/>
    <cellStyle name="_아랫선수량집계_3임기도로_두산3리1금회_유전세천_개산들배수로설치공사" xfId="11319"/>
    <cellStyle name="_아랫선수량집계_3임기도로_두산3리1금회_유전세천_금회-금영골2지구" xfId="11320"/>
    <cellStyle name="_아랫선수량집계_3임기도로_두산3리1금회_조제리 금영골채소단지" xfId="11321"/>
    <cellStyle name="_아랫선수량집계_3임기도로_두산3리1금회_조제리 금영골채소단지_금영골채소단지1지구" xfId="11322"/>
    <cellStyle name="_아랫선수량집계_3임기도로_두산3리1금회_추가-생현12농로" xfId="11323"/>
    <cellStyle name="_아랫선수량집계_3임기도로_두산3리1금회_추가-생현12농로_개산들배수로설치공사" xfId="11324"/>
    <cellStyle name="_아랫선수량집계_3임기도로_두산3리1금회_추가-생현12농로_금회-금영골2지구" xfId="11325"/>
    <cellStyle name="_아랫선수량집계_3임기도로_두산3리1금회_토굴사" xfId="11326"/>
    <cellStyle name="_아랫선수량집계_3임기도로_두산3리1금회_토굴사_개산들배수로설치공사" xfId="11327"/>
    <cellStyle name="_아랫선수량집계_3임기도로_두산3리1금회_토굴사_금회-금영골2지구" xfId="11328"/>
    <cellStyle name="_아랫선수량집계_3임기도로_두산3리1금회_하촌3지구" xfId="11329"/>
    <cellStyle name="_아랫선수량집계_3임기도로_두산3리1금회_하촌3지구_개산들배수로설치공사" xfId="11330"/>
    <cellStyle name="_아랫선수량집계_3임기도로_두산3리1금회_하촌3지구_금회-금영골2지구" xfId="11331"/>
    <cellStyle name="_아랫선수량집계_3임기도로_두산3리1금회_한정포장" xfId="11332"/>
    <cellStyle name="_아랫선수량집계_3임기도로_두산3리1금회_한정포장_개산들배수로설치공사" xfId="11333"/>
    <cellStyle name="_아랫선수량집계_3임기도로_두산3리1금회_한정포장_금회-금영골2지구" xfId="11334"/>
    <cellStyle name="_아랫선수량집계_3임기도로_두산3리2지구-전체" xfId="2303"/>
    <cellStyle name="_아랫선수량집계_3임기도로_두산3리2지구-전체 2" xfId="8857"/>
    <cellStyle name="_아랫선수량집계_3임기도로_두산3리2지구-전체_개산들배수로설치공사" xfId="11335"/>
    <cellStyle name="_아랫선수량집계_3임기도로_두산3리2지구-전체_금회-금영골2지구" xfId="11336"/>
    <cellStyle name="_아랫선수량집계_3임기도로_두산3리2지구-전체_하촌3지구" xfId="11337"/>
    <cellStyle name="_아랫선수량집계_3임기도로_두산3리2지구-전체_하촌3지구_개산들배수로설치공사" xfId="11338"/>
    <cellStyle name="_아랫선수량집계_3임기도로_두산3리2지구-전체_하촌3지구_금회-금영골2지구" xfId="11339"/>
    <cellStyle name="_아랫선수량집계_3임기도로_상망동(믹)부지수량(2004)" xfId="11340"/>
    <cellStyle name="_아랫선수량집계_3임기도로_안정일원토공" xfId="11341"/>
    <cellStyle name="_아랫선수량집계_3임기도로_영주농협 파머스마켓 수량" xfId="11342"/>
    <cellStyle name="_아랫선수량집계_3임기도로_오현4리" xfId="2304"/>
    <cellStyle name="_아랫선수량집계_3임기도로_오현4리 2" xfId="8858"/>
    <cellStyle name="_아랫선수량집계_3임기도로_오현4리_3)06여륵배수" xfId="11343"/>
    <cellStyle name="_아랫선수량집계_3임기도로_오현4리_3)06여륵배수_금영골채소단지1지구" xfId="11344"/>
    <cellStyle name="_아랫선수량집계_3임기도로_오현4리_개산들배수로설치공사" xfId="11345"/>
    <cellStyle name="_아랫선수량집계_3임기도로_오현4리_금회-금영골2지구" xfId="11346"/>
    <cellStyle name="_아랫선수량집계_3임기도로_오현4리_문수 만방~승문리" xfId="11347"/>
    <cellStyle name="_아랫선수량집계_3임기도로_오현4리_문수 만방~승문리_금영골채소단지1지구" xfId="11348"/>
    <cellStyle name="_아랫선수량집계_3임기도로_오현4리_생현농로" xfId="11349"/>
    <cellStyle name="_아랫선수량집계_3임기도로_오현4리_생현농로_개산들배수로설치공사" xfId="11350"/>
    <cellStyle name="_아랫선수량집계_3임기도로_오현4리_생현농로_금회-금영골2지구" xfId="11351"/>
    <cellStyle name="_아랫선수량집계_3임기도로_오현4리_생현배수" xfId="11352"/>
    <cellStyle name="_아랫선수량집계_3임기도로_오현4리_생현배수_개산들배수로설치공사" xfId="11353"/>
    <cellStyle name="_아랫선수량집계_3임기도로_오현4리_생현배수_금회-금영골2지구" xfId="11354"/>
    <cellStyle name="_아랫선수량집계_3임기도로_오현4리_생현배수5-4" xfId="11355"/>
    <cellStyle name="_아랫선수량집계_3임기도로_오현4리_생현배수5-4_금영골채소단지1지구" xfId="11356"/>
    <cellStyle name="_아랫선수량집계_3임기도로_오현4리_선수한정배수" xfId="11357"/>
    <cellStyle name="_아랫선수량집계_3임기도로_오현4리_선수한정배수_개산들배수로설치공사" xfId="11358"/>
    <cellStyle name="_아랫선수량집계_3임기도로_오현4리_선수한정배수_금회-금영골2지구" xfId="11359"/>
    <cellStyle name="_아랫선수량집계_3임기도로_오현4리_안정용산2리" xfId="11360"/>
    <cellStyle name="_아랫선수량집계_3임기도로_오현4리_안정용산2리_개산들배수로설치공사" xfId="11361"/>
    <cellStyle name="_아랫선수량집계_3임기도로_오현4리_안정용산2리_금회-금영골2지구" xfId="11362"/>
    <cellStyle name="_아랫선수량집계_3임기도로_오현4리_오현4리" xfId="2305"/>
    <cellStyle name="_아랫선수량집계_3임기도로_오현4리_오현4리 2" xfId="8859"/>
    <cellStyle name="_아랫선수량집계_3임기도로_오현4리_오현4리_개산들배수로설치공사" xfId="11363"/>
    <cellStyle name="_아랫선수량집계_3임기도로_오현4리_오현4리_금회-금영골2지구" xfId="11364"/>
    <cellStyle name="_아랫선수량집계_3임기도로_오현4리_운문(돌틈이)" xfId="11365"/>
    <cellStyle name="_아랫선수량집계_3임기도로_오현4리_운문(돌틈이)_개산들배수로설치공사" xfId="11366"/>
    <cellStyle name="_아랫선수량집계_3임기도로_오현4리_운문(돌틈이)_금회-금영골2지구" xfId="11367"/>
    <cellStyle name="_아랫선수량집계_3임기도로_오현4리_유전세천" xfId="11368"/>
    <cellStyle name="_아랫선수량집계_3임기도로_오현4리_유전세천_개산들배수로설치공사" xfId="11369"/>
    <cellStyle name="_아랫선수량집계_3임기도로_오현4리_유전세천_금회-금영골2지구" xfId="11370"/>
    <cellStyle name="_아랫선수량집계_3임기도로_오현4리_조제리 금영골채소단지" xfId="11371"/>
    <cellStyle name="_아랫선수량집계_3임기도로_오현4리_조제리 금영골채소단지_금영골채소단지1지구" xfId="11372"/>
    <cellStyle name="_아랫선수량집계_3임기도로_오현4리_추가-생현12농로" xfId="11373"/>
    <cellStyle name="_아랫선수량집계_3임기도로_오현4리_추가-생현12농로_개산들배수로설치공사" xfId="11374"/>
    <cellStyle name="_아랫선수량집계_3임기도로_오현4리_추가-생현12농로_금회-금영골2지구" xfId="11375"/>
    <cellStyle name="_아랫선수량집계_3임기도로_오현4리_토굴사" xfId="11376"/>
    <cellStyle name="_아랫선수량집계_3임기도로_오현4리_토굴사_개산들배수로설치공사" xfId="11377"/>
    <cellStyle name="_아랫선수량집계_3임기도로_오현4리_토굴사_금회-금영골2지구" xfId="11378"/>
    <cellStyle name="_아랫선수량집계_3임기도로_오현4리_하촌3지구" xfId="11379"/>
    <cellStyle name="_아랫선수량집계_3임기도로_오현4리_하촌3지구_개산들배수로설치공사" xfId="11380"/>
    <cellStyle name="_아랫선수량집계_3임기도로_오현4리_하촌3지구_금회-금영골2지구" xfId="11381"/>
    <cellStyle name="_아랫선수량집계_3임기도로_오현4리_한정포장" xfId="11382"/>
    <cellStyle name="_아랫선수량집계_3임기도로_오현4리_한정포장_개산들배수로설치공사" xfId="11383"/>
    <cellStyle name="_아랫선수량집계_3임기도로_오현4리_한정포장_금회-금영골2지구" xfId="11384"/>
    <cellStyle name="_아랫선수량집계_3임기도로_오현4리11" xfId="2306"/>
    <cellStyle name="_아랫선수량집계_3임기도로_오현4리11 2" xfId="8860"/>
    <cellStyle name="_아랫선수량집계_3임기도로_오현4리11_3)06여륵배수" xfId="11385"/>
    <cellStyle name="_아랫선수량집계_3임기도로_오현4리11_3)06여륵배수_금영골채소단지1지구" xfId="11386"/>
    <cellStyle name="_아랫선수량집계_3임기도로_오현4리11_개산들배수로설치공사" xfId="11387"/>
    <cellStyle name="_아랫선수량집계_3임기도로_오현4리11_금회-금영골2지구" xfId="11388"/>
    <cellStyle name="_아랫선수량집계_3임기도로_오현4리11_문수 만방~승문리" xfId="11389"/>
    <cellStyle name="_아랫선수량집계_3임기도로_오현4리11_문수 만방~승문리_금영골채소단지1지구" xfId="11390"/>
    <cellStyle name="_아랫선수량집계_3임기도로_오현4리11_생현농로" xfId="11391"/>
    <cellStyle name="_아랫선수량집계_3임기도로_오현4리11_생현농로_개산들배수로설치공사" xfId="11392"/>
    <cellStyle name="_아랫선수량집계_3임기도로_오현4리11_생현농로_금회-금영골2지구" xfId="11393"/>
    <cellStyle name="_아랫선수량집계_3임기도로_오현4리11_생현배수" xfId="11394"/>
    <cellStyle name="_아랫선수량집계_3임기도로_오현4리11_생현배수_개산들배수로설치공사" xfId="11395"/>
    <cellStyle name="_아랫선수량집계_3임기도로_오현4리11_생현배수_금회-금영골2지구" xfId="11396"/>
    <cellStyle name="_아랫선수량집계_3임기도로_오현4리11_생현배수5-4" xfId="11397"/>
    <cellStyle name="_아랫선수량집계_3임기도로_오현4리11_생현배수5-4_금영골채소단지1지구" xfId="11398"/>
    <cellStyle name="_아랫선수량집계_3임기도로_오현4리11_선수한정배수" xfId="11399"/>
    <cellStyle name="_아랫선수량집계_3임기도로_오현4리11_선수한정배수_개산들배수로설치공사" xfId="11400"/>
    <cellStyle name="_아랫선수량집계_3임기도로_오현4리11_선수한정배수_금회-금영골2지구" xfId="11401"/>
    <cellStyle name="_아랫선수량집계_3임기도로_오현4리11_안정용산2리" xfId="11402"/>
    <cellStyle name="_아랫선수량집계_3임기도로_오현4리11_안정용산2리_개산들배수로설치공사" xfId="11403"/>
    <cellStyle name="_아랫선수량집계_3임기도로_오현4리11_안정용산2리_금회-금영골2지구" xfId="11404"/>
    <cellStyle name="_아랫선수량집계_3임기도로_오현4리11_오현4리" xfId="2307"/>
    <cellStyle name="_아랫선수량집계_3임기도로_오현4리11_오현4리 2" xfId="8861"/>
    <cellStyle name="_아랫선수량집계_3임기도로_오현4리11_오현4리_개산들배수로설치공사" xfId="11405"/>
    <cellStyle name="_아랫선수량집계_3임기도로_오현4리11_오현4리_금회-금영골2지구" xfId="11406"/>
    <cellStyle name="_아랫선수량집계_3임기도로_오현4리11_운문(돌틈이)" xfId="11407"/>
    <cellStyle name="_아랫선수량집계_3임기도로_오현4리11_운문(돌틈이)_개산들배수로설치공사" xfId="11408"/>
    <cellStyle name="_아랫선수량집계_3임기도로_오현4리11_운문(돌틈이)_금회-금영골2지구" xfId="11409"/>
    <cellStyle name="_아랫선수량집계_3임기도로_오현4리11_유전세천" xfId="11410"/>
    <cellStyle name="_아랫선수량집계_3임기도로_오현4리11_유전세천_개산들배수로설치공사" xfId="11411"/>
    <cellStyle name="_아랫선수량집계_3임기도로_오현4리11_유전세천_금회-금영골2지구" xfId="11412"/>
    <cellStyle name="_아랫선수량집계_3임기도로_오현4리11_조제리 금영골채소단지" xfId="11413"/>
    <cellStyle name="_아랫선수량집계_3임기도로_오현4리11_조제리 금영골채소단지_금영골채소단지1지구" xfId="11414"/>
    <cellStyle name="_아랫선수량집계_3임기도로_오현4리11_추가-생현12농로" xfId="11415"/>
    <cellStyle name="_아랫선수량집계_3임기도로_오현4리11_추가-생현12농로_개산들배수로설치공사" xfId="11416"/>
    <cellStyle name="_아랫선수량집계_3임기도로_오현4리11_추가-생현12농로_금회-금영골2지구" xfId="11417"/>
    <cellStyle name="_아랫선수량집계_3임기도로_오현4리11_토굴사" xfId="11418"/>
    <cellStyle name="_아랫선수량집계_3임기도로_오현4리11_토굴사_개산들배수로설치공사" xfId="11419"/>
    <cellStyle name="_아랫선수량집계_3임기도로_오현4리11_토굴사_금회-금영골2지구" xfId="11420"/>
    <cellStyle name="_아랫선수량집계_3임기도로_오현4리11_하촌3지구" xfId="11421"/>
    <cellStyle name="_아랫선수량집계_3임기도로_오현4리11_하촌3지구_개산들배수로설치공사" xfId="11422"/>
    <cellStyle name="_아랫선수량집계_3임기도로_오현4리11_하촌3지구_금회-금영골2지구" xfId="11423"/>
    <cellStyle name="_아랫선수량집계_3임기도로_오현4리11_한정포장" xfId="11424"/>
    <cellStyle name="_아랫선수량집계_3임기도로_오현4리11_한정포장_개산들배수로설치공사" xfId="11425"/>
    <cellStyle name="_아랫선수량집계_3임기도로_오현4리11_한정포장_금회-금영골2지구" xfId="11426"/>
    <cellStyle name="_아랫선수량집계_3임기도로_토공" xfId="11427"/>
    <cellStyle name="_아랫선수량집계_3임기도로_하촌3지구" xfId="11428"/>
    <cellStyle name="_아랫선수량집계_3임기도로_하촌3지구_개산들배수로설치공사" xfId="11429"/>
    <cellStyle name="_아랫선수량집계_3임기도로_하촌3지구_금회-금영골2지구" xfId="11430"/>
    <cellStyle name="_아랫선수량집계_8연애골도로" xfId="2308"/>
    <cellStyle name="_아랫선수량집계_8연애골도로 2" xfId="8862"/>
    <cellStyle name="_아랫선수량집계_8연애골도로_11연애골도로" xfId="2309"/>
    <cellStyle name="_아랫선수량집계_8연애골도로_11연애골도로 2" xfId="8863"/>
    <cellStyle name="_아랫선수량집계_8연애골도로_11연애골도로_2금계임실" xfId="11431"/>
    <cellStyle name="_아랫선수량집계_8연애골도로_11연애골도로_2금계임실_금회-금영골2지구" xfId="11432"/>
    <cellStyle name="_아랫선수량집계_8연애골도로_11연애골도로_3)06여륵배수" xfId="11433"/>
    <cellStyle name="_아랫선수량집계_8연애골도로_11연애골도로_3)06여륵배수_금영골채소단지1지구" xfId="11434"/>
    <cellStyle name="_아랫선수량집계_8연애골도로_11연애골도로_개산들배수로설치공사" xfId="11435"/>
    <cellStyle name="_아랫선수량집계_8연애골도로_11연애골도로_금회-금영골2지구" xfId="11436"/>
    <cellStyle name="_아랫선수량집계_8연애골도로_11연애골도로_문수 만방~승문리" xfId="11437"/>
    <cellStyle name="_아랫선수량집계_8연애골도로_11연애골도로_문수 만방~승문리_금영골채소단지1지구" xfId="11438"/>
    <cellStyle name="_아랫선수량집계_8연애골도로_11연애골도로_생현농로" xfId="11439"/>
    <cellStyle name="_아랫선수량집계_8연애골도로_11연애골도로_생현농로_개산들배수로설치공사" xfId="11440"/>
    <cellStyle name="_아랫선수량집계_8연애골도로_11연애골도로_생현농로_금회-금영골2지구" xfId="11441"/>
    <cellStyle name="_아랫선수량집계_8연애골도로_11연애골도로_생현배수" xfId="11442"/>
    <cellStyle name="_아랫선수량집계_8연애골도로_11연애골도로_생현배수_개산들배수로설치공사" xfId="11443"/>
    <cellStyle name="_아랫선수량집계_8연애골도로_11연애골도로_생현배수_금회-금영골2지구" xfId="11444"/>
    <cellStyle name="_아랫선수량집계_8연애골도로_11연애골도로_생현배수5-4" xfId="11445"/>
    <cellStyle name="_아랫선수량집계_8연애골도로_11연애골도로_생현배수5-4_금영골채소단지1지구" xfId="11446"/>
    <cellStyle name="_아랫선수량집계_8연애골도로_11연애골도로_선수한정배수" xfId="11447"/>
    <cellStyle name="_아랫선수량집계_8연애골도로_11연애골도로_선수한정배수_개산들배수로설치공사" xfId="11448"/>
    <cellStyle name="_아랫선수량집계_8연애골도로_11연애골도로_선수한정배수_금회-금영골2지구" xfId="11449"/>
    <cellStyle name="_아랫선수량집계_8연애골도로_11연애골도로_안정용산2리" xfId="11450"/>
    <cellStyle name="_아랫선수량집계_8연애골도로_11연애골도로_안정용산2리_개산들배수로설치공사" xfId="11451"/>
    <cellStyle name="_아랫선수량집계_8연애골도로_11연애골도로_안정용산2리_금회-금영골2지구" xfId="11452"/>
    <cellStyle name="_아랫선수량집계_8연애골도로_11연애골도로_오현4리" xfId="2310"/>
    <cellStyle name="_아랫선수량집계_8연애골도로_11연애골도로_오현4리 2" xfId="8864"/>
    <cellStyle name="_아랫선수량집계_8연애골도로_11연애골도로_오현4리_개산들배수로설치공사" xfId="11453"/>
    <cellStyle name="_아랫선수량집계_8연애골도로_11연애골도로_오현4리_금회-금영골2지구" xfId="11454"/>
    <cellStyle name="_아랫선수량집계_8연애골도로_11연애골도로_운문(돌틈이)" xfId="11455"/>
    <cellStyle name="_아랫선수량집계_8연애골도로_11연애골도로_운문(돌틈이)_개산들배수로설치공사" xfId="11456"/>
    <cellStyle name="_아랫선수량집계_8연애골도로_11연애골도로_운문(돌틈이)_금회-금영골2지구" xfId="11457"/>
    <cellStyle name="_아랫선수량집계_8연애골도로_11연애골도로_유전세천" xfId="11458"/>
    <cellStyle name="_아랫선수량집계_8연애골도로_11연애골도로_유전세천_개산들배수로설치공사" xfId="11459"/>
    <cellStyle name="_아랫선수량집계_8연애골도로_11연애골도로_유전세천_금회-금영골2지구" xfId="11460"/>
    <cellStyle name="_아랫선수량집계_8연애골도로_11연애골도로_조제리 금영골채소단지" xfId="11461"/>
    <cellStyle name="_아랫선수량집계_8연애골도로_11연애골도로_조제리 금영골채소단지_금영골채소단지1지구" xfId="11462"/>
    <cellStyle name="_아랫선수량집계_8연애골도로_11연애골도로_추가-생현12농로" xfId="11463"/>
    <cellStyle name="_아랫선수량집계_8연애골도로_11연애골도로_추가-생현12농로_개산들배수로설치공사" xfId="11464"/>
    <cellStyle name="_아랫선수량집계_8연애골도로_11연애골도로_추가-생현12농로_금회-금영골2지구" xfId="11465"/>
    <cellStyle name="_아랫선수량집계_8연애골도로_11연애골도로_토굴사" xfId="11466"/>
    <cellStyle name="_아랫선수량집계_8연애골도로_11연애골도로_토굴사_개산들배수로설치공사" xfId="11467"/>
    <cellStyle name="_아랫선수량집계_8연애골도로_11연애골도로_토굴사_금회-금영골2지구" xfId="11468"/>
    <cellStyle name="_아랫선수량집계_8연애골도로_11연애골도로_하촌3지구" xfId="11469"/>
    <cellStyle name="_아랫선수량집계_8연애골도로_11연애골도로_하촌3지구_개산들배수로설치공사" xfId="11470"/>
    <cellStyle name="_아랫선수량집계_8연애골도로_11연애골도로_하촌3지구_금회-금영골2지구" xfId="11471"/>
    <cellStyle name="_아랫선수량집계_8연애골도로_11연애골도로_한정포장" xfId="11472"/>
    <cellStyle name="_아랫선수량집계_8연애골도로_11연애골도로_한정포장_개산들배수로설치공사" xfId="11473"/>
    <cellStyle name="_아랫선수량집계_8연애골도로_11연애골도로_한정포장_금회-금영골2지구" xfId="11474"/>
    <cellStyle name="_아랫선수량집계_8연애골도로_2임기도로" xfId="2311"/>
    <cellStyle name="_아랫선수량집계_8연애골도로_2임기도로 2" xfId="8865"/>
    <cellStyle name="_아랫선수량집계_8연애골도로_2임기도로_2금계임실" xfId="11475"/>
    <cellStyle name="_아랫선수량집계_8연애골도로_2임기도로_2금계임실_금회-금영골2지구" xfId="11476"/>
    <cellStyle name="_아랫선수량집계_8연애골도로_2임기도로_3)06여륵배수" xfId="11477"/>
    <cellStyle name="_아랫선수량집계_8연애골도로_2임기도로_3)06여륵배수_금영골채소단지1지구" xfId="11478"/>
    <cellStyle name="_아랫선수량집계_8연애골도로_2임기도로_개산들배수로설치공사" xfId="11479"/>
    <cellStyle name="_아랫선수량집계_8연애골도로_2임기도로_금회-금영골2지구" xfId="11480"/>
    <cellStyle name="_아랫선수량집계_8연애골도로_2임기도로_문수 만방~승문리" xfId="11481"/>
    <cellStyle name="_아랫선수량집계_8연애골도로_2임기도로_문수 만방~승문리_금영골채소단지1지구" xfId="11482"/>
    <cellStyle name="_아랫선수량집계_8연애골도로_2임기도로_생현농로" xfId="11483"/>
    <cellStyle name="_아랫선수량집계_8연애골도로_2임기도로_생현농로_개산들배수로설치공사" xfId="11484"/>
    <cellStyle name="_아랫선수량집계_8연애골도로_2임기도로_생현농로_금회-금영골2지구" xfId="11485"/>
    <cellStyle name="_아랫선수량집계_8연애골도로_2임기도로_생현배수" xfId="11486"/>
    <cellStyle name="_아랫선수량집계_8연애골도로_2임기도로_생현배수_개산들배수로설치공사" xfId="11487"/>
    <cellStyle name="_아랫선수량집계_8연애골도로_2임기도로_생현배수_금회-금영골2지구" xfId="11488"/>
    <cellStyle name="_아랫선수량집계_8연애골도로_2임기도로_생현배수5-4" xfId="11489"/>
    <cellStyle name="_아랫선수량집계_8연애골도로_2임기도로_생현배수5-4_금영골채소단지1지구" xfId="11490"/>
    <cellStyle name="_아랫선수량집계_8연애골도로_2임기도로_선수한정배수" xfId="11491"/>
    <cellStyle name="_아랫선수량집계_8연애골도로_2임기도로_선수한정배수_개산들배수로설치공사" xfId="11492"/>
    <cellStyle name="_아랫선수량집계_8연애골도로_2임기도로_선수한정배수_금회-금영골2지구" xfId="11493"/>
    <cellStyle name="_아랫선수량집계_8연애골도로_2임기도로_안정용산2리" xfId="11494"/>
    <cellStyle name="_아랫선수량집계_8연애골도로_2임기도로_안정용산2리_개산들배수로설치공사" xfId="11495"/>
    <cellStyle name="_아랫선수량집계_8연애골도로_2임기도로_안정용산2리_금회-금영골2지구" xfId="11496"/>
    <cellStyle name="_아랫선수량집계_8연애골도로_2임기도로_오현4리" xfId="2312"/>
    <cellStyle name="_아랫선수량집계_8연애골도로_2임기도로_오현4리 2" xfId="8866"/>
    <cellStyle name="_아랫선수량집계_8연애골도로_2임기도로_오현4리_개산들배수로설치공사" xfId="11497"/>
    <cellStyle name="_아랫선수량집계_8연애골도로_2임기도로_오현4리_금회-금영골2지구" xfId="11498"/>
    <cellStyle name="_아랫선수량집계_8연애골도로_2임기도로_운문(돌틈이)" xfId="11499"/>
    <cellStyle name="_아랫선수량집계_8연애골도로_2임기도로_운문(돌틈이)_개산들배수로설치공사" xfId="11500"/>
    <cellStyle name="_아랫선수량집계_8연애골도로_2임기도로_운문(돌틈이)_금회-금영골2지구" xfId="11501"/>
    <cellStyle name="_아랫선수량집계_8연애골도로_2임기도로_유전세천" xfId="11502"/>
    <cellStyle name="_아랫선수량집계_8연애골도로_2임기도로_유전세천_개산들배수로설치공사" xfId="11503"/>
    <cellStyle name="_아랫선수량집계_8연애골도로_2임기도로_유전세천_금회-금영골2지구" xfId="11504"/>
    <cellStyle name="_아랫선수량집계_8연애골도로_2임기도로_조제리 금영골채소단지" xfId="11505"/>
    <cellStyle name="_아랫선수량집계_8연애골도로_2임기도로_조제리 금영골채소단지_금영골채소단지1지구" xfId="11506"/>
    <cellStyle name="_아랫선수량집계_8연애골도로_2임기도로_추가-생현12농로" xfId="11507"/>
    <cellStyle name="_아랫선수량집계_8연애골도로_2임기도로_추가-생현12농로_개산들배수로설치공사" xfId="11508"/>
    <cellStyle name="_아랫선수량집계_8연애골도로_2임기도로_추가-생현12농로_금회-금영골2지구" xfId="11509"/>
    <cellStyle name="_아랫선수량집계_8연애골도로_2임기도로_토굴사" xfId="11510"/>
    <cellStyle name="_아랫선수량집계_8연애골도로_2임기도로_토굴사_개산들배수로설치공사" xfId="11511"/>
    <cellStyle name="_아랫선수량집계_8연애골도로_2임기도로_토굴사_금회-금영골2지구" xfId="11512"/>
    <cellStyle name="_아랫선수량집계_8연애골도로_2임기도로_하촌3지구" xfId="11513"/>
    <cellStyle name="_아랫선수량집계_8연애골도로_2임기도로_하촌3지구_개산들배수로설치공사" xfId="11514"/>
    <cellStyle name="_아랫선수량집계_8연애골도로_2임기도로_하촌3지구_금회-금영골2지구" xfId="11515"/>
    <cellStyle name="_아랫선수량집계_8연애골도로_2임기도로_한정포장" xfId="11516"/>
    <cellStyle name="_아랫선수량집계_8연애골도로_2임기도로_한정포장_개산들배수로설치공사" xfId="11517"/>
    <cellStyle name="_아랫선수량집계_8연애골도로_2임기도로_한정포장_금회-금영골2지구" xfId="11518"/>
    <cellStyle name="_아랫선수량집계_8연애골도로_개산들배수로설치공사" xfId="11519"/>
    <cellStyle name="_아랫선수량집계_8연애골도로_금회-금영골2지구" xfId="11520"/>
    <cellStyle name="_아랫선수량집계_8연애골도로_두산3리1금회" xfId="2313"/>
    <cellStyle name="_아랫선수량집계_8연애골도로_두산3리1금회 2" xfId="8867"/>
    <cellStyle name="_아랫선수량집계_8연애골도로_두산3리1금회_3)06여륵배수" xfId="11521"/>
    <cellStyle name="_아랫선수량집계_8연애골도로_두산3리1금회_3)06여륵배수_금영골채소단지1지구" xfId="11522"/>
    <cellStyle name="_아랫선수량집계_8연애골도로_두산3리1금회_개산들배수로설치공사" xfId="11523"/>
    <cellStyle name="_아랫선수량집계_8연애골도로_두산3리1금회_금회-금영골2지구" xfId="11524"/>
    <cellStyle name="_아랫선수량집계_8연애골도로_두산3리1금회_문수 만방~승문리" xfId="11525"/>
    <cellStyle name="_아랫선수량집계_8연애골도로_두산3리1금회_문수 만방~승문리_금영골채소단지1지구" xfId="11526"/>
    <cellStyle name="_아랫선수량집계_8연애골도로_두산3리1금회_생현농로" xfId="11527"/>
    <cellStyle name="_아랫선수량집계_8연애골도로_두산3리1금회_생현농로_개산들배수로설치공사" xfId="11528"/>
    <cellStyle name="_아랫선수량집계_8연애골도로_두산3리1금회_생현농로_금회-금영골2지구" xfId="11529"/>
    <cellStyle name="_아랫선수량집계_8연애골도로_두산3리1금회_생현배수" xfId="11530"/>
    <cellStyle name="_아랫선수량집계_8연애골도로_두산3리1금회_생현배수_개산들배수로설치공사" xfId="11531"/>
    <cellStyle name="_아랫선수량집계_8연애골도로_두산3리1금회_생현배수_금회-금영골2지구" xfId="11532"/>
    <cellStyle name="_아랫선수량집계_8연애골도로_두산3리1금회_생현배수5-4" xfId="11533"/>
    <cellStyle name="_아랫선수량집계_8연애골도로_두산3리1금회_생현배수5-4_금영골채소단지1지구" xfId="11534"/>
    <cellStyle name="_아랫선수량집계_8연애골도로_두산3리1금회_선수한정배수" xfId="11535"/>
    <cellStyle name="_아랫선수량집계_8연애골도로_두산3리1금회_선수한정배수_개산들배수로설치공사" xfId="11536"/>
    <cellStyle name="_아랫선수량집계_8연애골도로_두산3리1금회_선수한정배수_금회-금영골2지구" xfId="11537"/>
    <cellStyle name="_아랫선수량집계_8연애골도로_두산3리1금회_안정용산2리" xfId="11538"/>
    <cellStyle name="_아랫선수량집계_8연애골도로_두산3리1금회_안정용산2리_개산들배수로설치공사" xfId="11539"/>
    <cellStyle name="_아랫선수량집계_8연애골도로_두산3리1금회_안정용산2리_금회-금영골2지구" xfId="11540"/>
    <cellStyle name="_아랫선수량집계_8연애골도로_두산3리1금회_오현4리" xfId="2314"/>
    <cellStyle name="_아랫선수량집계_8연애골도로_두산3리1금회_오현4리 2" xfId="8868"/>
    <cellStyle name="_아랫선수량집계_8연애골도로_두산3리1금회_오현4리_개산들배수로설치공사" xfId="11541"/>
    <cellStyle name="_아랫선수량집계_8연애골도로_두산3리1금회_오현4리_금회-금영골2지구" xfId="11542"/>
    <cellStyle name="_아랫선수량집계_8연애골도로_두산3리1금회_운문(돌틈이)" xfId="11543"/>
    <cellStyle name="_아랫선수량집계_8연애골도로_두산3리1금회_운문(돌틈이)_개산들배수로설치공사" xfId="11544"/>
    <cellStyle name="_아랫선수량집계_8연애골도로_두산3리1금회_운문(돌틈이)_금회-금영골2지구" xfId="11545"/>
    <cellStyle name="_아랫선수량집계_8연애골도로_두산3리1금회_유전세천" xfId="11546"/>
    <cellStyle name="_아랫선수량집계_8연애골도로_두산3리1금회_유전세천_개산들배수로설치공사" xfId="11547"/>
    <cellStyle name="_아랫선수량집계_8연애골도로_두산3리1금회_유전세천_금회-금영골2지구" xfId="11548"/>
    <cellStyle name="_아랫선수량집계_8연애골도로_두산3리1금회_조제리 금영골채소단지" xfId="11549"/>
    <cellStyle name="_아랫선수량집계_8연애골도로_두산3리1금회_조제리 금영골채소단지_금영골채소단지1지구" xfId="11550"/>
    <cellStyle name="_아랫선수량집계_8연애골도로_두산3리1금회_추가-생현12농로" xfId="11551"/>
    <cellStyle name="_아랫선수량집계_8연애골도로_두산3리1금회_추가-생현12농로_개산들배수로설치공사" xfId="11552"/>
    <cellStyle name="_아랫선수량집계_8연애골도로_두산3리1금회_추가-생현12농로_금회-금영골2지구" xfId="11553"/>
    <cellStyle name="_아랫선수량집계_8연애골도로_두산3리1금회_토굴사" xfId="11554"/>
    <cellStyle name="_아랫선수량집계_8연애골도로_두산3리1금회_토굴사_개산들배수로설치공사" xfId="11555"/>
    <cellStyle name="_아랫선수량집계_8연애골도로_두산3리1금회_토굴사_금회-금영골2지구" xfId="11556"/>
    <cellStyle name="_아랫선수량집계_8연애골도로_두산3리1금회_하촌3지구" xfId="11557"/>
    <cellStyle name="_아랫선수량집계_8연애골도로_두산3리1금회_하촌3지구_개산들배수로설치공사" xfId="11558"/>
    <cellStyle name="_아랫선수량집계_8연애골도로_두산3리1금회_하촌3지구_금회-금영골2지구" xfId="11559"/>
    <cellStyle name="_아랫선수량집계_8연애골도로_두산3리1금회_한정포장" xfId="11560"/>
    <cellStyle name="_아랫선수량집계_8연애골도로_두산3리1금회_한정포장_개산들배수로설치공사" xfId="11561"/>
    <cellStyle name="_아랫선수량집계_8연애골도로_두산3리1금회_한정포장_금회-금영골2지구" xfId="11562"/>
    <cellStyle name="_아랫선수량집계_8연애골도로_두산3리2지구-전체" xfId="2315"/>
    <cellStyle name="_아랫선수량집계_8연애골도로_두산3리2지구-전체 2" xfId="8869"/>
    <cellStyle name="_아랫선수량집계_8연애골도로_두산3리2지구-전체_개산들배수로설치공사" xfId="11563"/>
    <cellStyle name="_아랫선수량집계_8연애골도로_두산3리2지구-전체_금회-금영골2지구" xfId="11564"/>
    <cellStyle name="_아랫선수량집계_8연애골도로_두산3리2지구-전체_하촌3지구" xfId="11565"/>
    <cellStyle name="_아랫선수량집계_8연애골도로_두산3리2지구-전체_하촌3지구_개산들배수로설치공사" xfId="11566"/>
    <cellStyle name="_아랫선수량집계_8연애골도로_두산3리2지구-전체_하촌3지구_금회-금영골2지구" xfId="11567"/>
    <cellStyle name="_아랫선수량집계_8연애골도로_부지수량(2004)연습" xfId="11568"/>
    <cellStyle name="_아랫선수량집계_8연애골도로_상망동(믹)부지수량(2004)" xfId="11569"/>
    <cellStyle name="_아랫선수량집계_8연애골도로_안정일원토공" xfId="11570"/>
    <cellStyle name="_아랫선수량집계_8연애골도로_영주농협 파머스마켓 수량" xfId="11571"/>
    <cellStyle name="_아랫선수량집계_8연애골도로_오현4리" xfId="2316"/>
    <cellStyle name="_아랫선수량집계_8연애골도로_오현4리 2" xfId="8870"/>
    <cellStyle name="_아랫선수량집계_8연애골도로_오현4리_3)06여륵배수" xfId="11572"/>
    <cellStyle name="_아랫선수량집계_8연애골도로_오현4리_3)06여륵배수_금영골채소단지1지구" xfId="11573"/>
    <cellStyle name="_아랫선수량집계_8연애골도로_오현4리_개산들배수로설치공사" xfId="11574"/>
    <cellStyle name="_아랫선수량집계_8연애골도로_오현4리_금회-금영골2지구" xfId="11575"/>
    <cellStyle name="_아랫선수량집계_8연애골도로_오현4리_문수 만방~승문리" xfId="11576"/>
    <cellStyle name="_아랫선수량집계_8연애골도로_오현4리_문수 만방~승문리_금영골채소단지1지구" xfId="11577"/>
    <cellStyle name="_아랫선수량집계_8연애골도로_오현4리_생현농로" xfId="11578"/>
    <cellStyle name="_아랫선수량집계_8연애골도로_오현4리_생현농로_개산들배수로설치공사" xfId="11579"/>
    <cellStyle name="_아랫선수량집계_8연애골도로_오현4리_생현농로_금회-금영골2지구" xfId="11580"/>
    <cellStyle name="_아랫선수량집계_8연애골도로_오현4리_생현배수" xfId="11581"/>
    <cellStyle name="_아랫선수량집계_8연애골도로_오현4리_생현배수_개산들배수로설치공사" xfId="11582"/>
    <cellStyle name="_아랫선수량집계_8연애골도로_오현4리_생현배수_금회-금영골2지구" xfId="11583"/>
    <cellStyle name="_아랫선수량집계_8연애골도로_오현4리_생현배수5-4" xfId="11584"/>
    <cellStyle name="_아랫선수량집계_8연애골도로_오현4리_생현배수5-4_금영골채소단지1지구" xfId="11585"/>
    <cellStyle name="_아랫선수량집계_8연애골도로_오현4리_선수한정배수" xfId="11586"/>
    <cellStyle name="_아랫선수량집계_8연애골도로_오현4리_선수한정배수_개산들배수로설치공사" xfId="11587"/>
    <cellStyle name="_아랫선수량집계_8연애골도로_오현4리_선수한정배수_금회-금영골2지구" xfId="11588"/>
    <cellStyle name="_아랫선수량집계_8연애골도로_오현4리_안정용산2리" xfId="11589"/>
    <cellStyle name="_아랫선수량집계_8연애골도로_오현4리_안정용산2리_개산들배수로설치공사" xfId="11590"/>
    <cellStyle name="_아랫선수량집계_8연애골도로_오현4리_안정용산2리_금회-금영골2지구" xfId="11591"/>
    <cellStyle name="_아랫선수량집계_8연애골도로_오현4리_오현4리" xfId="2317"/>
    <cellStyle name="_아랫선수량집계_8연애골도로_오현4리_오현4리 2" xfId="8871"/>
    <cellStyle name="_아랫선수량집계_8연애골도로_오현4리_오현4리_개산들배수로설치공사" xfId="11592"/>
    <cellStyle name="_아랫선수량집계_8연애골도로_오현4리_오현4리_금회-금영골2지구" xfId="11593"/>
    <cellStyle name="_아랫선수량집계_8연애골도로_오현4리_운문(돌틈이)" xfId="11594"/>
    <cellStyle name="_아랫선수량집계_8연애골도로_오현4리_운문(돌틈이)_개산들배수로설치공사" xfId="11595"/>
    <cellStyle name="_아랫선수량집계_8연애골도로_오현4리_운문(돌틈이)_금회-금영골2지구" xfId="11596"/>
    <cellStyle name="_아랫선수량집계_8연애골도로_오현4리_유전세천" xfId="11597"/>
    <cellStyle name="_아랫선수량집계_8연애골도로_오현4리_유전세천_개산들배수로설치공사" xfId="11598"/>
    <cellStyle name="_아랫선수량집계_8연애골도로_오현4리_유전세천_금회-금영골2지구" xfId="11599"/>
    <cellStyle name="_아랫선수량집계_8연애골도로_오현4리_조제리 금영골채소단지" xfId="11600"/>
    <cellStyle name="_아랫선수량집계_8연애골도로_오현4리_조제리 금영골채소단지_금영골채소단지1지구" xfId="11601"/>
    <cellStyle name="_아랫선수량집계_8연애골도로_오현4리_추가-생현12농로" xfId="11602"/>
    <cellStyle name="_아랫선수량집계_8연애골도로_오현4리_추가-생현12농로_개산들배수로설치공사" xfId="11603"/>
    <cellStyle name="_아랫선수량집계_8연애골도로_오현4리_추가-생현12농로_금회-금영골2지구" xfId="11604"/>
    <cellStyle name="_아랫선수량집계_8연애골도로_오현4리_토굴사" xfId="11605"/>
    <cellStyle name="_아랫선수량집계_8연애골도로_오현4리_토굴사_개산들배수로설치공사" xfId="11606"/>
    <cellStyle name="_아랫선수량집계_8연애골도로_오현4리_토굴사_금회-금영골2지구" xfId="11607"/>
    <cellStyle name="_아랫선수량집계_8연애골도로_오현4리_하촌3지구" xfId="11608"/>
    <cellStyle name="_아랫선수량집계_8연애골도로_오현4리_하촌3지구_개산들배수로설치공사" xfId="11609"/>
    <cellStyle name="_아랫선수량집계_8연애골도로_오현4리_하촌3지구_금회-금영골2지구" xfId="11610"/>
    <cellStyle name="_아랫선수량집계_8연애골도로_오현4리_한정포장" xfId="11611"/>
    <cellStyle name="_아랫선수량집계_8연애골도로_오현4리_한정포장_개산들배수로설치공사" xfId="11612"/>
    <cellStyle name="_아랫선수량집계_8연애골도로_오현4리_한정포장_금회-금영골2지구" xfId="11613"/>
    <cellStyle name="_아랫선수량집계_8연애골도로_오현4리11" xfId="2318"/>
    <cellStyle name="_아랫선수량집계_8연애골도로_오현4리11 2" xfId="8872"/>
    <cellStyle name="_아랫선수량집계_8연애골도로_오현4리11_3)06여륵배수" xfId="11614"/>
    <cellStyle name="_아랫선수량집계_8연애골도로_오현4리11_3)06여륵배수_금영골채소단지1지구" xfId="11615"/>
    <cellStyle name="_아랫선수량집계_8연애골도로_오현4리11_개산들배수로설치공사" xfId="11616"/>
    <cellStyle name="_아랫선수량집계_8연애골도로_오현4리11_금회-금영골2지구" xfId="11617"/>
    <cellStyle name="_아랫선수량집계_8연애골도로_오현4리11_문수 만방~승문리" xfId="11618"/>
    <cellStyle name="_아랫선수량집계_8연애골도로_오현4리11_문수 만방~승문리_금영골채소단지1지구" xfId="11619"/>
    <cellStyle name="_아랫선수량집계_8연애골도로_오현4리11_생현농로" xfId="11620"/>
    <cellStyle name="_아랫선수량집계_8연애골도로_오현4리11_생현농로_개산들배수로설치공사" xfId="11621"/>
    <cellStyle name="_아랫선수량집계_8연애골도로_오현4리11_생현농로_금회-금영골2지구" xfId="11622"/>
    <cellStyle name="_아랫선수량집계_8연애골도로_오현4리11_생현배수" xfId="11623"/>
    <cellStyle name="_아랫선수량집계_8연애골도로_오현4리11_생현배수_개산들배수로설치공사" xfId="11624"/>
    <cellStyle name="_아랫선수량집계_8연애골도로_오현4리11_생현배수_금회-금영골2지구" xfId="11625"/>
    <cellStyle name="_아랫선수량집계_8연애골도로_오현4리11_생현배수5-4" xfId="11626"/>
    <cellStyle name="_아랫선수량집계_8연애골도로_오현4리11_생현배수5-4_금영골채소단지1지구" xfId="11627"/>
    <cellStyle name="_아랫선수량집계_8연애골도로_오현4리11_선수한정배수" xfId="11628"/>
    <cellStyle name="_아랫선수량집계_8연애골도로_오현4리11_선수한정배수_개산들배수로설치공사" xfId="11629"/>
    <cellStyle name="_아랫선수량집계_8연애골도로_오현4리11_선수한정배수_금회-금영골2지구" xfId="11630"/>
    <cellStyle name="_아랫선수량집계_8연애골도로_오현4리11_안정용산2리" xfId="11631"/>
    <cellStyle name="_아랫선수량집계_8연애골도로_오현4리11_안정용산2리_개산들배수로설치공사" xfId="11632"/>
    <cellStyle name="_아랫선수량집계_8연애골도로_오현4리11_안정용산2리_금회-금영골2지구" xfId="11633"/>
    <cellStyle name="_아랫선수량집계_8연애골도로_오현4리11_오현4리" xfId="2319"/>
    <cellStyle name="_아랫선수량집계_8연애골도로_오현4리11_오현4리 2" xfId="8873"/>
    <cellStyle name="_아랫선수량집계_8연애골도로_오현4리11_오현4리_개산들배수로설치공사" xfId="11634"/>
    <cellStyle name="_아랫선수량집계_8연애골도로_오현4리11_오현4리_금회-금영골2지구" xfId="11635"/>
    <cellStyle name="_아랫선수량집계_8연애골도로_오현4리11_운문(돌틈이)" xfId="11636"/>
    <cellStyle name="_아랫선수량집계_8연애골도로_오현4리11_운문(돌틈이)_개산들배수로설치공사" xfId="11637"/>
    <cellStyle name="_아랫선수량집계_8연애골도로_오현4리11_운문(돌틈이)_금회-금영골2지구" xfId="11638"/>
    <cellStyle name="_아랫선수량집계_8연애골도로_오현4리11_유전세천" xfId="11639"/>
    <cellStyle name="_아랫선수량집계_8연애골도로_오현4리11_유전세천_개산들배수로설치공사" xfId="11640"/>
    <cellStyle name="_아랫선수량집계_8연애골도로_오현4리11_유전세천_금회-금영골2지구" xfId="11641"/>
    <cellStyle name="_아랫선수량집계_8연애골도로_오현4리11_조제리 금영골채소단지" xfId="11642"/>
    <cellStyle name="_아랫선수량집계_8연애골도로_오현4리11_조제리 금영골채소단지_금영골채소단지1지구" xfId="11643"/>
    <cellStyle name="_아랫선수량집계_8연애골도로_오현4리11_추가-생현12농로" xfId="11644"/>
    <cellStyle name="_아랫선수량집계_8연애골도로_오현4리11_추가-생현12농로_개산들배수로설치공사" xfId="11645"/>
    <cellStyle name="_아랫선수량집계_8연애골도로_오현4리11_추가-생현12농로_금회-금영골2지구" xfId="11646"/>
    <cellStyle name="_아랫선수량집계_8연애골도로_오현4리11_토굴사" xfId="11647"/>
    <cellStyle name="_아랫선수량집계_8연애골도로_오현4리11_토굴사_개산들배수로설치공사" xfId="11648"/>
    <cellStyle name="_아랫선수량집계_8연애골도로_오현4리11_토굴사_금회-금영골2지구" xfId="11649"/>
    <cellStyle name="_아랫선수량집계_8연애골도로_오현4리11_하촌3지구" xfId="11650"/>
    <cellStyle name="_아랫선수량집계_8연애골도로_오현4리11_하촌3지구_개산들배수로설치공사" xfId="11651"/>
    <cellStyle name="_아랫선수량집계_8연애골도로_오현4리11_하촌3지구_금회-금영골2지구" xfId="11652"/>
    <cellStyle name="_아랫선수량집계_8연애골도로_오현4리11_한정포장" xfId="11653"/>
    <cellStyle name="_아랫선수량집계_8연애골도로_오현4리11_한정포장_개산들배수로설치공사" xfId="11654"/>
    <cellStyle name="_아랫선수량집계_8연애골도로_오현4리11_한정포장_금회-금영골2지구" xfId="11655"/>
    <cellStyle name="_아랫선수량집계_8연애골도로_토공" xfId="11656"/>
    <cellStyle name="_아랫선수량집계_8연애골도로_하촌3지구" xfId="11657"/>
    <cellStyle name="_아랫선수량집계_8연애골도로_하촌3지구_개산들배수로설치공사" xfId="11658"/>
    <cellStyle name="_아랫선수량집계_8연애골도로_하촌3지구_금회-금영골2지구" xfId="11659"/>
    <cellStyle name="_아랫선수량집계_개산들배수로설치공사" xfId="11660"/>
    <cellStyle name="_아랫선수량집계_금회-금영골2지구" xfId="11661"/>
    <cellStyle name="_아랫선수량집계_두산3리1금회" xfId="2320"/>
    <cellStyle name="_아랫선수량집계_두산3리1금회 2" xfId="8874"/>
    <cellStyle name="_아랫선수량집계_두산3리1금회_3)06여륵배수" xfId="11662"/>
    <cellStyle name="_아랫선수량집계_두산3리1금회_3)06여륵배수_금영골채소단지1지구" xfId="11663"/>
    <cellStyle name="_아랫선수량집계_두산3리1금회_개산들배수로설치공사" xfId="11664"/>
    <cellStyle name="_아랫선수량집계_두산3리1금회_금회-금영골2지구" xfId="11665"/>
    <cellStyle name="_아랫선수량집계_두산3리1금회_문수 만방~승문리" xfId="11666"/>
    <cellStyle name="_아랫선수량집계_두산3리1금회_문수 만방~승문리_금영골채소단지1지구" xfId="11667"/>
    <cellStyle name="_아랫선수량집계_두산3리1금회_생현농로" xfId="11668"/>
    <cellStyle name="_아랫선수량집계_두산3리1금회_생현농로_개산들배수로설치공사" xfId="11669"/>
    <cellStyle name="_아랫선수량집계_두산3리1금회_생현농로_금회-금영골2지구" xfId="11670"/>
    <cellStyle name="_아랫선수량집계_두산3리1금회_생현배수" xfId="11671"/>
    <cellStyle name="_아랫선수량집계_두산3리1금회_생현배수_개산들배수로설치공사" xfId="11672"/>
    <cellStyle name="_아랫선수량집계_두산3리1금회_생현배수_금회-금영골2지구" xfId="11673"/>
    <cellStyle name="_아랫선수량집계_두산3리1금회_생현배수5-4" xfId="11674"/>
    <cellStyle name="_아랫선수량집계_두산3리1금회_생현배수5-4_금영골채소단지1지구" xfId="11675"/>
    <cellStyle name="_아랫선수량집계_두산3리1금회_선수한정배수" xfId="11676"/>
    <cellStyle name="_아랫선수량집계_두산3리1금회_선수한정배수_개산들배수로설치공사" xfId="11677"/>
    <cellStyle name="_아랫선수량집계_두산3리1금회_선수한정배수_금회-금영골2지구" xfId="11678"/>
    <cellStyle name="_아랫선수량집계_두산3리1금회_안정용산2리" xfId="11679"/>
    <cellStyle name="_아랫선수량집계_두산3리1금회_안정용산2리_개산들배수로설치공사" xfId="11680"/>
    <cellStyle name="_아랫선수량집계_두산3리1금회_안정용산2리_금회-금영골2지구" xfId="11681"/>
    <cellStyle name="_아랫선수량집계_두산3리1금회_오현4리" xfId="2321"/>
    <cellStyle name="_아랫선수량집계_두산3리1금회_오현4리 2" xfId="8875"/>
    <cellStyle name="_아랫선수량집계_두산3리1금회_오현4리_개산들배수로설치공사" xfId="11682"/>
    <cellStyle name="_아랫선수량집계_두산3리1금회_오현4리_금회-금영골2지구" xfId="11683"/>
    <cellStyle name="_아랫선수량집계_두산3리1금회_운문(돌틈이)" xfId="11684"/>
    <cellStyle name="_아랫선수량집계_두산3리1금회_운문(돌틈이)_개산들배수로설치공사" xfId="11685"/>
    <cellStyle name="_아랫선수량집계_두산3리1금회_운문(돌틈이)_금회-금영골2지구" xfId="11686"/>
    <cellStyle name="_아랫선수량집계_두산3리1금회_유전세천" xfId="11687"/>
    <cellStyle name="_아랫선수량집계_두산3리1금회_유전세천_개산들배수로설치공사" xfId="11688"/>
    <cellStyle name="_아랫선수량집계_두산3리1금회_유전세천_금회-금영골2지구" xfId="11689"/>
    <cellStyle name="_아랫선수량집계_두산3리1금회_조제리 금영골채소단지" xfId="11690"/>
    <cellStyle name="_아랫선수량집계_두산3리1금회_조제리 금영골채소단지_금영골채소단지1지구" xfId="11691"/>
    <cellStyle name="_아랫선수량집계_두산3리1금회_추가-생현12농로" xfId="11692"/>
    <cellStyle name="_아랫선수량집계_두산3리1금회_추가-생현12농로_개산들배수로설치공사" xfId="11693"/>
    <cellStyle name="_아랫선수량집계_두산3리1금회_추가-생현12농로_금회-금영골2지구" xfId="11694"/>
    <cellStyle name="_아랫선수량집계_두산3리1금회_토굴사" xfId="11695"/>
    <cellStyle name="_아랫선수량집계_두산3리1금회_토굴사_개산들배수로설치공사" xfId="11696"/>
    <cellStyle name="_아랫선수량집계_두산3리1금회_토굴사_금회-금영골2지구" xfId="11697"/>
    <cellStyle name="_아랫선수량집계_두산3리1금회_하촌3지구" xfId="11698"/>
    <cellStyle name="_아랫선수량집계_두산3리1금회_하촌3지구_개산들배수로설치공사" xfId="11699"/>
    <cellStyle name="_아랫선수량집계_두산3리1금회_하촌3지구_금회-금영골2지구" xfId="11700"/>
    <cellStyle name="_아랫선수량집계_두산3리1금회_한정포장" xfId="11701"/>
    <cellStyle name="_아랫선수량집계_두산3리1금회_한정포장_개산들배수로설치공사" xfId="11702"/>
    <cellStyle name="_아랫선수량집계_두산3리1금회_한정포장_금회-금영골2지구" xfId="11703"/>
    <cellStyle name="_아랫선수량집계_두산3리2지구-전체" xfId="2322"/>
    <cellStyle name="_아랫선수량집계_두산3리2지구-전체 2" xfId="8876"/>
    <cellStyle name="_아랫선수량집계_두산3리2지구-전체_개산들배수로설치공사" xfId="11704"/>
    <cellStyle name="_아랫선수량집계_두산3리2지구-전체_금회-금영골2지구" xfId="11705"/>
    <cellStyle name="_아랫선수량집계_두산3리2지구-전체_하촌3지구" xfId="11706"/>
    <cellStyle name="_아랫선수량집계_두산3리2지구-전체_하촌3지구_개산들배수로설치공사" xfId="11707"/>
    <cellStyle name="_아랫선수량집계_두산3리2지구-전체_하촌3지구_금회-금영골2지구" xfId="11708"/>
    <cellStyle name="_아랫선수량집계_부지수량(2004)연습" xfId="11709"/>
    <cellStyle name="_아랫선수량집계_상망동(믹)부지수량(2004)" xfId="11710"/>
    <cellStyle name="_아랫선수량집계_수정라멘수량집계" xfId="2323"/>
    <cellStyle name="_아랫선수량집계_수정라멘수량집계 2" xfId="8877"/>
    <cellStyle name="_아랫선수량집계_수정라멘수량집계_2금계임실" xfId="11711"/>
    <cellStyle name="_아랫선수량집계_수정라멘수량집계_2금계임실_금회-금영골2지구" xfId="11712"/>
    <cellStyle name="_아랫선수량집계_수정라멘수량집계_3)06여륵배수" xfId="11713"/>
    <cellStyle name="_아랫선수량집계_수정라멘수량집계_3)06여륵배수_금영골채소단지1지구" xfId="11714"/>
    <cellStyle name="_아랫선수량집계_수정라멘수량집계_개산들배수로설치공사" xfId="11715"/>
    <cellStyle name="_아랫선수량집계_수정라멘수량집계_금회-금영골2지구" xfId="11716"/>
    <cellStyle name="_아랫선수량집계_수정라멘수량집계_두산3리2지구-전체" xfId="11717"/>
    <cellStyle name="_아랫선수량집계_수정라멘수량집계_두산3리2지구-전체_개산들배수로설치공사" xfId="11718"/>
    <cellStyle name="_아랫선수량집계_수정라멘수량집계_두산3리2지구-전체_금회-금영골2지구" xfId="11719"/>
    <cellStyle name="_아랫선수량집계_수정라멘수량집계_문수 만방~승문리" xfId="11720"/>
    <cellStyle name="_아랫선수량집계_수정라멘수량집계_문수 만방~승문리_금영골채소단지1지구" xfId="11721"/>
    <cellStyle name="_아랫선수량집계_수정라멘수량집계_생현농로" xfId="11722"/>
    <cellStyle name="_아랫선수량집계_수정라멘수량집계_생현농로_개산들배수로설치공사" xfId="11723"/>
    <cellStyle name="_아랫선수량집계_수정라멘수량집계_생현농로_금회-금영골2지구" xfId="11724"/>
    <cellStyle name="_아랫선수량집계_수정라멘수량집계_생현배수" xfId="11725"/>
    <cellStyle name="_아랫선수량집계_수정라멘수량집계_생현배수_개산들배수로설치공사" xfId="11726"/>
    <cellStyle name="_아랫선수량집계_수정라멘수량집계_생현배수_금회-금영골2지구" xfId="11727"/>
    <cellStyle name="_아랫선수량집계_수정라멘수량집계_생현배수5-4" xfId="11728"/>
    <cellStyle name="_아랫선수량집계_수정라멘수량집계_생현배수5-4_금영골채소단지1지구" xfId="11729"/>
    <cellStyle name="_아랫선수량집계_수정라멘수량집계_선수한정배수" xfId="11730"/>
    <cellStyle name="_아랫선수량집계_수정라멘수량집계_선수한정배수_개산들배수로설치공사" xfId="11731"/>
    <cellStyle name="_아랫선수량집계_수정라멘수량집계_선수한정배수_금회-금영골2지구" xfId="11732"/>
    <cellStyle name="_아랫선수량집계_수정라멘수량집계_소룡농로완결" xfId="11733"/>
    <cellStyle name="_아랫선수량집계_수정라멘수량집계_소룡농로완결_금영골채소단지1지구" xfId="11734"/>
    <cellStyle name="_아랫선수량집계_수정라멘수량집계_안정용산2리" xfId="11735"/>
    <cellStyle name="_아랫선수량집계_수정라멘수량집계_안정용산2리_개산들배수로설치공사" xfId="11736"/>
    <cellStyle name="_아랫선수량집계_수정라멘수량집계_안정용산2리_금회-금영골2지구" xfId="11737"/>
    <cellStyle name="_아랫선수량집계_수정라멘수량집계_오현4리" xfId="2324"/>
    <cellStyle name="_아랫선수량집계_수정라멘수량집계_오현4리 2" xfId="8878"/>
    <cellStyle name="_아랫선수량집계_수정라멘수량집계_오현4리_개산들배수로설치공사" xfId="11738"/>
    <cellStyle name="_아랫선수량집계_수정라멘수량집계_오현4리_금회-금영골2지구" xfId="11739"/>
    <cellStyle name="_아랫선수량집계_수정라멘수량집계_용상1리6000" xfId="11740"/>
    <cellStyle name="_아랫선수량집계_수정라멘수량집계_용상1리6000_금영골채소단지1지구" xfId="11741"/>
    <cellStyle name="_아랫선수량집계_수정라멘수량집계_운문(돌틈이)" xfId="11742"/>
    <cellStyle name="_아랫선수량집계_수정라멘수량집계_운문(돌틈이)_개산들배수로설치공사" xfId="11743"/>
    <cellStyle name="_아랫선수량집계_수정라멘수량집계_운문(돌틈이)_금회-금영골2지구" xfId="11744"/>
    <cellStyle name="_아랫선수량집계_수정라멘수량집계_유전세천" xfId="11745"/>
    <cellStyle name="_아랫선수량집계_수정라멘수량집계_유전세천_개산들배수로설치공사" xfId="11746"/>
    <cellStyle name="_아랫선수량집계_수정라멘수량집계_유전세천_금회-금영골2지구" xfId="11747"/>
    <cellStyle name="_아랫선수량집계_수정라멘수량집계_조제리 금영골채소단지" xfId="11748"/>
    <cellStyle name="_아랫선수량집계_수정라멘수량집계_조제리 금영골채소단지_금영골채소단지1지구" xfId="11749"/>
    <cellStyle name="_아랫선수량집계_수정라멘수량집계_지동1리(일우실)" xfId="11750"/>
    <cellStyle name="_아랫선수량집계_수정라멘수량집계_지동1리(일우실)_금회-금영골2지구" xfId="11751"/>
    <cellStyle name="_아랫선수량집계_수정라멘수량집계_추가-생현12농로" xfId="11752"/>
    <cellStyle name="_아랫선수량집계_수정라멘수량집계_추가-생현12농로_개산들배수로설치공사" xfId="11753"/>
    <cellStyle name="_아랫선수량집계_수정라멘수량집계_추가-생현12농로_금회-금영골2지구" xfId="11754"/>
    <cellStyle name="_아랫선수량집계_수정라멘수량집계_토굴사" xfId="11755"/>
    <cellStyle name="_아랫선수량집계_수정라멘수량집계_토굴사_개산들배수로설치공사" xfId="11756"/>
    <cellStyle name="_아랫선수량집계_수정라멘수량집계_토굴사_금회-금영골2지구" xfId="11757"/>
    <cellStyle name="_아랫선수량집계_수정라멘수량집계_하촌3지구" xfId="11758"/>
    <cellStyle name="_아랫선수량집계_수정라멘수량집계_하촌3지구_개산들배수로설치공사" xfId="11759"/>
    <cellStyle name="_아랫선수량집계_수정라멘수량집계_하촌3지구_금회-금영골2지구" xfId="11760"/>
    <cellStyle name="_아랫선수량집계_수정라멘수량집계_한정포장" xfId="11761"/>
    <cellStyle name="_아랫선수량집계_수정라멘수량집계_한정포장_개산들배수로설치공사" xfId="11762"/>
    <cellStyle name="_아랫선수량집계_수정라멘수량집계_한정포장_금회-금영골2지구" xfId="11763"/>
    <cellStyle name="_아랫선수량집계_안정일원토공" xfId="11764"/>
    <cellStyle name="_아랫선수량집계_영주농협 파머스마켓 수량" xfId="11765"/>
    <cellStyle name="_아랫선수량집계_오현4리" xfId="2325"/>
    <cellStyle name="_아랫선수량집계_오현4리 2" xfId="8879"/>
    <cellStyle name="_아랫선수량집계_오현4리_3)06여륵배수" xfId="11766"/>
    <cellStyle name="_아랫선수량집계_오현4리_3)06여륵배수_금영골채소단지1지구" xfId="11767"/>
    <cellStyle name="_아랫선수량집계_오현4리_개산들배수로설치공사" xfId="11768"/>
    <cellStyle name="_아랫선수량집계_오현4리_금회-금영골2지구" xfId="11769"/>
    <cellStyle name="_아랫선수량집계_오현4리_문수 만방~승문리" xfId="11770"/>
    <cellStyle name="_아랫선수량집계_오현4리_문수 만방~승문리_금영골채소단지1지구" xfId="11771"/>
    <cellStyle name="_아랫선수량집계_오현4리_생현농로" xfId="11772"/>
    <cellStyle name="_아랫선수량집계_오현4리_생현농로_개산들배수로설치공사" xfId="11773"/>
    <cellStyle name="_아랫선수량집계_오현4리_생현농로_금회-금영골2지구" xfId="11774"/>
    <cellStyle name="_아랫선수량집계_오현4리_생현배수" xfId="11775"/>
    <cellStyle name="_아랫선수량집계_오현4리_생현배수_개산들배수로설치공사" xfId="11776"/>
    <cellStyle name="_아랫선수량집계_오현4리_생현배수_금회-금영골2지구" xfId="11777"/>
    <cellStyle name="_아랫선수량집계_오현4리_생현배수5-4" xfId="11778"/>
    <cellStyle name="_아랫선수량집계_오현4리_생현배수5-4_금영골채소단지1지구" xfId="11779"/>
    <cellStyle name="_아랫선수량집계_오현4리_선수한정배수" xfId="11780"/>
    <cellStyle name="_아랫선수량집계_오현4리_선수한정배수_개산들배수로설치공사" xfId="11781"/>
    <cellStyle name="_아랫선수량집계_오현4리_선수한정배수_금회-금영골2지구" xfId="11782"/>
    <cellStyle name="_아랫선수량집계_오현4리_안정용산2리" xfId="11783"/>
    <cellStyle name="_아랫선수량집계_오현4리_안정용산2리_개산들배수로설치공사" xfId="11784"/>
    <cellStyle name="_아랫선수량집계_오현4리_안정용산2리_금회-금영골2지구" xfId="11785"/>
    <cellStyle name="_아랫선수량집계_오현4리_오현4리" xfId="2326"/>
    <cellStyle name="_아랫선수량집계_오현4리_오현4리 2" xfId="8880"/>
    <cellStyle name="_아랫선수량집계_오현4리_오현4리_개산들배수로설치공사" xfId="11786"/>
    <cellStyle name="_아랫선수량집계_오현4리_오현4리_금회-금영골2지구" xfId="11787"/>
    <cellStyle name="_아랫선수량집계_오현4리_운문(돌틈이)" xfId="11788"/>
    <cellStyle name="_아랫선수량집계_오현4리_운문(돌틈이)_개산들배수로설치공사" xfId="11789"/>
    <cellStyle name="_아랫선수량집계_오현4리_운문(돌틈이)_금회-금영골2지구" xfId="11790"/>
    <cellStyle name="_아랫선수량집계_오현4리_유전세천" xfId="11791"/>
    <cellStyle name="_아랫선수량집계_오현4리_유전세천_개산들배수로설치공사" xfId="11792"/>
    <cellStyle name="_아랫선수량집계_오현4리_유전세천_금회-금영골2지구" xfId="11793"/>
    <cellStyle name="_아랫선수량집계_오현4리_조제리 금영골채소단지" xfId="11794"/>
    <cellStyle name="_아랫선수량집계_오현4리_조제리 금영골채소단지_금영골채소단지1지구" xfId="11795"/>
    <cellStyle name="_아랫선수량집계_오현4리_추가-생현12농로" xfId="11796"/>
    <cellStyle name="_아랫선수량집계_오현4리_추가-생현12농로_개산들배수로설치공사" xfId="11797"/>
    <cellStyle name="_아랫선수량집계_오현4리_추가-생현12농로_금회-금영골2지구" xfId="11798"/>
    <cellStyle name="_아랫선수량집계_오현4리_토굴사" xfId="11799"/>
    <cellStyle name="_아랫선수량집계_오현4리_토굴사_개산들배수로설치공사" xfId="11800"/>
    <cellStyle name="_아랫선수량집계_오현4리_토굴사_금회-금영골2지구" xfId="11801"/>
    <cellStyle name="_아랫선수량집계_오현4리_하촌3지구" xfId="11802"/>
    <cellStyle name="_아랫선수량집계_오현4리_하촌3지구_개산들배수로설치공사" xfId="11803"/>
    <cellStyle name="_아랫선수량집계_오현4리_하촌3지구_금회-금영골2지구" xfId="11804"/>
    <cellStyle name="_아랫선수량집계_오현4리_한정포장" xfId="11805"/>
    <cellStyle name="_아랫선수량집계_오현4리_한정포장_개산들배수로설치공사" xfId="11806"/>
    <cellStyle name="_아랫선수량집계_오현4리_한정포장_금회-금영골2지구" xfId="11807"/>
    <cellStyle name="_아랫선수량집계_오현4리11" xfId="2327"/>
    <cellStyle name="_아랫선수량집계_오현4리11 2" xfId="8881"/>
    <cellStyle name="_아랫선수량집계_오현4리11_3)06여륵배수" xfId="11808"/>
    <cellStyle name="_아랫선수량집계_오현4리11_3)06여륵배수_금영골채소단지1지구" xfId="11809"/>
    <cellStyle name="_아랫선수량집계_오현4리11_개산들배수로설치공사" xfId="11810"/>
    <cellStyle name="_아랫선수량집계_오현4리11_금회-금영골2지구" xfId="11811"/>
    <cellStyle name="_아랫선수량집계_오현4리11_문수 만방~승문리" xfId="11812"/>
    <cellStyle name="_아랫선수량집계_오현4리11_문수 만방~승문리_금영골채소단지1지구" xfId="11813"/>
    <cellStyle name="_아랫선수량집계_오현4리11_생현농로" xfId="11814"/>
    <cellStyle name="_아랫선수량집계_오현4리11_생현농로_개산들배수로설치공사" xfId="11815"/>
    <cellStyle name="_아랫선수량집계_오현4리11_생현농로_금회-금영골2지구" xfId="11816"/>
    <cellStyle name="_아랫선수량집계_오현4리11_생현배수" xfId="11817"/>
    <cellStyle name="_아랫선수량집계_오현4리11_생현배수_개산들배수로설치공사" xfId="11818"/>
    <cellStyle name="_아랫선수량집계_오현4리11_생현배수_금회-금영골2지구" xfId="11819"/>
    <cellStyle name="_아랫선수량집계_오현4리11_생현배수5-4" xfId="11820"/>
    <cellStyle name="_아랫선수량집계_오현4리11_생현배수5-4_금영골채소단지1지구" xfId="11821"/>
    <cellStyle name="_아랫선수량집계_오현4리11_선수한정배수" xfId="11822"/>
    <cellStyle name="_아랫선수량집계_오현4리11_선수한정배수_개산들배수로설치공사" xfId="11823"/>
    <cellStyle name="_아랫선수량집계_오현4리11_선수한정배수_금회-금영골2지구" xfId="11824"/>
    <cellStyle name="_아랫선수량집계_오현4리11_안정용산2리" xfId="11825"/>
    <cellStyle name="_아랫선수량집계_오현4리11_안정용산2리_개산들배수로설치공사" xfId="11826"/>
    <cellStyle name="_아랫선수량집계_오현4리11_안정용산2리_금회-금영골2지구" xfId="11827"/>
    <cellStyle name="_아랫선수량집계_오현4리11_오현4리" xfId="2328"/>
    <cellStyle name="_아랫선수량집계_오현4리11_오현4리 2" xfId="8882"/>
    <cellStyle name="_아랫선수량집계_오현4리11_오현4리_개산들배수로설치공사" xfId="11828"/>
    <cellStyle name="_아랫선수량집계_오현4리11_오현4리_금회-금영골2지구" xfId="11829"/>
    <cellStyle name="_아랫선수량집계_오현4리11_운문(돌틈이)" xfId="11830"/>
    <cellStyle name="_아랫선수량집계_오현4리11_운문(돌틈이)_개산들배수로설치공사" xfId="11831"/>
    <cellStyle name="_아랫선수량집계_오현4리11_운문(돌틈이)_금회-금영골2지구" xfId="11832"/>
    <cellStyle name="_아랫선수량집계_오현4리11_유전세천" xfId="11833"/>
    <cellStyle name="_아랫선수량집계_오현4리11_유전세천_개산들배수로설치공사" xfId="11834"/>
    <cellStyle name="_아랫선수량집계_오현4리11_유전세천_금회-금영골2지구" xfId="11835"/>
    <cellStyle name="_아랫선수량집계_오현4리11_조제리 금영골채소단지" xfId="11836"/>
    <cellStyle name="_아랫선수량집계_오현4리11_조제리 금영골채소단지_금영골채소단지1지구" xfId="11837"/>
    <cellStyle name="_아랫선수량집계_오현4리11_추가-생현12농로" xfId="11838"/>
    <cellStyle name="_아랫선수량집계_오현4리11_추가-생현12농로_개산들배수로설치공사" xfId="11839"/>
    <cellStyle name="_아랫선수량집계_오현4리11_추가-생현12농로_금회-금영골2지구" xfId="11840"/>
    <cellStyle name="_아랫선수량집계_오현4리11_토굴사" xfId="11841"/>
    <cellStyle name="_아랫선수량집계_오현4리11_토굴사_개산들배수로설치공사" xfId="11842"/>
    <cellStyle name="_아랫선수량집계_오현4리11_토굴사_금회-금영골2지구" xfId="11843"/>
    <cellStyle name="_아랫선수량집계_오현4리11_하촌3지구" xfId="11844"/>
    <cellStyle name="_아랫선수량집계_오현4리11_하촌3지구_개산들배수로설치공사" xfId="11845"/>
    <cellStyle name="_아랫선수량집계_오현4리11_하촌3지구_금회-금영골2지구" xfId="11846"/>
    <cellStyle name="_아랫선수량집계_오현4리11_한정포장" xfId="11847"/>
    <cellStyle name="_아랫선수량집계_오현4리11_한정포장_개산들배수로설치공사" xfId="11848"/>
    <cellStyle name="_아랫선수량집계_오현4리11_한정포장_금회-금영골2지구" xfId="11849"/>
    <cellStyle name="_아랫선수량집계_토공" xfId="11850"/>
    <cellStyle name="_아랫선수량집계_하촌3지구" xfId="11851"/>
    <cellStyle name="_아랫선수량집계_하촌3지구_개산들배수로설치공사" xfId="11852"/>
    <cellStyle name="_아랫선수량집계_하촌3지구_금회-금영골2지구" xfId="11853"/>
    <cellStyle name="_암  거" xfId="2329"/>
    <cellStyle name="_암  거 2" xfId="8883"/>
    <cellStyle name="_암  거_1공구" xfId="3794"/>
    <cellStyle name="_암  거_1-토적집계-구룡" xfId="11854"/>
    <cellStyle name="_암  거_2. 구조도및 수량, 토적 산출서=하리율곡" xfId="3015"/>
    <cellStyle name="_암  거_2. 구조도및 수량, 토적 산출서=하리율곡 2" xfId="8884"/>
    <cellStyle name="_암  거_내고리수량산출서" xfId="3795"/>
    <cellStyle name="_암  거_내고리수량산출서_1공구" xfId="3796"/>
    <cellStyle name="_암  거_두릉1제 수량산출서" xfId="2330"/>
    <cellStyle name="_암  거_두릉1제 수량산출서 2" xfId="8885"/>
    <cellStyle name="_암  거_두릉1제 수량산출서_1-토적집계-구룡" xfId="11855"/>
    <cellStyle name="_암  거_두릉1제 수량산출서_2. 구조도및 수량, 토적 산출서=하리율곡" xfId="3016"/>
    <cellStyle name="_암  거_두릉1제 수량산출서_2. 구조도및 수량, 토적 산출서=하리율곡 2" xfId="8886"/>
    <cellStyle name="_암  거_배수공" xfId="3797"/>
    <cellStyle name="_암  거_배수공_1공구" xfId="3798"/>
    <cellStyle name="_암  거_암거공" xfId="3799"/>
    <cellStyle name="_암  거_암거공_1공구" xfId="3800"/>
    <cellStyle name="_암  거_인계1공구 수량산출" xfId="2331"/>
    <cellStyle name="_암  거_인계1공구 수량산출 2" xfId="8887"/>
    <cellStyle name="_암  거_인계1공구 수량산출_1-토적집계-구룡" xfId="11856"/>
    <cellStyle name="_암  거_인계1공구 수량산출_2. 구조도및 수량, 토적 산출서=하리율곡" xfId="3017"/>
    <cellStyle name="_암  거_인계1공구 수량산출_2. 구조도및 수량, 토적 산출서=하리율곡 2" xfId="8888"/>
    <cellStyle name="_암  거_총자재집계표" xfId="2332"/>
    <cellStyle name="_암  거_총자재집계표 2" xfId="8889"/>
    <cellStyle name="_암  거_총자재집계표_1-토적집계-구룡" xfId="11857"/>
    <cellStyle name="_암  거_총자재집계표_2. 구조도및 수량, 토적 산출서=하리율곡" xfId="3018"/>
    <cellStyle name="_암  거_총자재집계표_2. 구조도및 수량, 토적 산출서=하리율곡 2" xfId="8890"/>
    <cellStyle name="_암  거_포장공" xfId="3801"/>
    <cellStyle name="_암  거04" xfId="2333"/>
    <cellStyle name="_암  거04 2" xfId="8891"/>
    <cellStyle name="_암  거04_1공구" xfId="3802"/>
    <cellStyle name="_암  거04_1-토적집계-구룡" xfId="11858"/>
    <cellStyle name="_암  거04_2. 구조도및 수량, 토적 산출서=하리율곡" xfId="3019"/>
    <cellStyle name="_암  거04_2. 구조도및 수량, 토적 산출서=하리율곡 2" xfId="8892"/>
    <cellStyle name="_암  거04_내고리수량산출서" xfId="3803"/>
    <cellStyle name="_암  거04_내고리수량산출서_1공구" xfId="3804"/>
    <cellStyle name="_암  거04_두릉1제 수량산출서" xfId="2334"/>
    <cellStyle name="_암  거04_두릉1제 수량산출서 2" xfId="8893"/>
    <cellStyle name="_암  거04_두릉1제 수량산출서_1-토적집계-구룡" xfId="11859"/>
    <cellStyle name="_암  거04_두릉1제 수량산출서_2. 구조도및 수량, 토적 산출서=하리율곡" xfId="3020"/>
    <cellStyle name="_암  거04_두릉1제 수량산출서_2. 구조도및 수량, 토적 산출서=하리율곡 2" xfId="8894"/>
    <cellStyle name="_암  거04_배수공" xfId="3805"/>
    <cellStyle name="_암  거04_배수공_1공구" xfId="3806"/>
    <cellStyle name="_암  거04_암거공" xfId="3807"/>
    <cellStyle name="_암  거04_암거공_1공구" xfId="3808"/>
    <cellStyle name="_암  거04_인계1공구 수량산출" xfId="2335"/>
    <cellStyle name="_암  거04_인계1공구 수량산출 2" xfId="8895"/>
    <cellStyle name="_암  거04_인계1공구 수량산출_1-토적집계-구룡" xfId="11860"/>
    <cellStyle name="_암  거04_인계1공구 수량산출_2. 구조도및 수량, 토적 산출서=하리율곡" xfId="3021"/>
    <cellStyle name="_암  거04_인계1공구 수량산출_2. 구조도및 수량, 토적 산출서=하리율곡 2" xfId="8896"/>
    <cellStyle name="_암  거04_총자재집계표" xfId="2336"/>
    <cellStyle name="_암  거04_총자재집계표 2" xfId="8897"/>
    <cellStyle name="_암  거04_총자재집계표_1-토적집계-구룡" xfId="11861"/>
    <cellStyle name="_암  거04_총자재집계표_2. 구조도및 수량, 토적 산출서=하리율곡" xfId="3022"/>
    <cellStyle name="_암  거04_총자재집계표_2. 구조도및 수량, 토적 산출서=하리율곡 2" xfId="8898"/>
    <cellStyle name="_암  거04_포장공" xfId="3809"/>
    <cellStyle name="_암거공" xfId="3810"/>
    <cellStyle name="_암거공_1공구" xfId="3811"/>
    <cellStyle name="_암거수량" xfId="2337"/>
    <cellStyle name="_암거수량 2" xfId="8899"/>
    <cellStyle name="_암거수량(2)" xfId="2338"/>
    <cellStyle name="_암거수량(2) 2" xfId="8900"/>
    <cellStyle name="_암거수량(2)_04 BOX집" xfId="2339"/>
    <cellStyle name="_암거수량(2)_04 BOX집 2" xfId="8901"/>
    <cellStyle name="_암거수량(2)_04 BOX집_1-토적집계-구룡" xfId="11862"/>
    <cellStyle name="_암거수량(2)_04 BOX집_2. 구조도및 수량, 토적 산출서=하리율곡" xfId="3023"/>
    <cellStyle name="_암거수량(2)_04 BOX집_2. 구조도및 수량, 토적 산출서=하리율곡 2" xfId="8902"/>
    <cellStyle name="_암거수량(2)_04 BOX집_5.폐기물처리비설계" xfId="6270"/>
    <cellStyle name="_암거수량(2)_04 BOX집_개요(문경가은완장)" xfId="6271"/>
    <cellStyle name="_암거수량(2)_04 BOX집_공작물치수조서-태란사지구" xfId="5864"/>
    <cellStyle name="_암거수량(2)_04 BOX집_구조도" xfId="2340"/>
    <cellStyle name="_암거수량(2)_04 BOX집_구조도 2" xfId="8903"/>
    <cellStyle name="_암거수량(2)_04 BOX집_구조도_010년 구조도" xfId="11863"/>
    <cellStyle name="_암거수량(2)_04 BOX집_구조도_04 구조도" xfId="11864"/>
    <cellStyle name="_암거수량(2)_04 BOX집_구조도_계간수로" xfId="2341"/>
    <cellStyle name="_암거수량(2)_04 BOX집_구조도_계간수로 2" xfId="8904"/>
    <cellStyle name="_암거수량(2)_04 BOX집_구조도_구조도" xfId="2342"/>
    <cellStyle name="_암거수량(2)_04 BOX집_구조도_구조도 2" xfId="8905"/>
    <cellStyle name="_암거수량(2)_04 BOX집_구조도_구조도(마대포함)" xfId="2343"/>
    <cellStyle name="_암거수량(2)_04 BOX집_구조도_구조도(마대포함) 2" xfId="8906"/>
    <cellStyle name="_암거수량(2)_04 BOX집_구조도_구조도(배수관터파기 및 개거)" xfId="2344"/>
    <cellStyle name="_암거수량(2)_04 BOX집_구조도_구조도(배수관터파기 및 개거) 2" xfId="8907"/>
    <cellStyle name="_암거수량(2)_04 BOX집_구조도_구조도." xfId="2345"/>
    <cellStyle name="_암거수량(2)_04 BOX집_구조도_구조도. 2" xfId="8908"/>
    <cellStyle name="_암거수량(2)_04 BOX집_구조도_구조도.." xfId="2346"/>
    <cellStyle name="_암거수량(2)_04 BOX집_구조도_구조도.. 2" xfId="8909"/>
    <cellStyle name="_암거수량(2)_04 BOX집_구조도_구조도..." xfId="2347"/>
    <cellStyle name="_암거수량(2)_04 BOX집_구조도_구조도... 2" xfId="8910"/>
    <cellStyle name="_암거수량(2)_04 BOX집_구조도_구조도_1" xfId="2348"/>
    <cellStyle name="_암거수량(2)_04 BOX집_구조도_구조도_1 2" xfId="8911"/>
    <cellStyle name="_암거수량(2)_04 BOX집_구조도_구조도_a" xfId="2352"/>
    <cellStyle name="_암거수량(2)_04 BOX집_구조도_구조도_a 2" xfId="8912"/>
    <cellStyle name="_암거수량(2)_04 BOX집_구조도_구조도_구조도" xfId="2349"/>
    <cellStyle name="_암거수량(2)_04 BOX집_구조도_구조도_구조도 2" xfId="8913"/>
    <cellStyle name="_암거수량(2)_04 BOX집_구조도_구조도_구조도0" xfId="2350"/>
    <cellStyle name="_암거수량(2)_04 BOX집_구조도_구조도_구조도0 2" xfId="8914"/>
    <cellStyle name="_암거수량(2)_04 BOX집_구조도_구조도_변경" xfId="2351"/>
    <cellStyle name="_암거수량(2)_04 BOX집_구조도_구조도_변경 2" xfId="8915"/>
    <cellStyle name="_암거수량(2)_04 BOX집_구조도_구조도0" xfId="2353"/>
    <cellStyle name="_암거수량(2)_04 BOX집_구조도_구조도0 2" xfId="8916"/>
    <cellStyle name="_암거수량(2)_04 BOX집_구조도_구조도0_1" xfId="2354"/>
    <cellStyle name="_암거수량(2)_04 BOX집_구조도_구조도0_1 2" xfId="8917"/>
    <cellStyle name="_암거수량(2)_04 BOX집_구조도_구조도0_구조도0" xfId="2355"/>
    <cellStyle name="_암거수량(2)_04 BOX집_구조도_구조도0_구조도0 2" xfId="8918"/>
    <cellStyle name="_암거수량(2)_04 BOX집_구조도_구조도2" xfId="2356"/>
    <cellStyle name="_암거수량(2)_04 BOX집_구조도_구조도2 2" xfId="8919"/>
    <cellStyle name="_암거수량(2)_04 BOX집_구조도_구조도22" xfId="2357"/>
    <cellStyle name="_암거수량(2)_04 BOX집_구조도_구조도22 2" xfId="8920"/>
    <cellStyle name="_암거수량(2)_04 BOX집_구조도_구조도-흙막이~" xfId="2358"/>
    <cellStyle name="_암거수량(2)_04 BOX집_구조도_구조도-흙막이~ 2" xfId="8921"/>
    <cellStyle name="_암거수량(2)_04 BOX집_구조도_구조물도" xfId="2359"/>
    <cellStyle name="_암거수량(2)_04 BOX집_구조도_구조물도 2" xfId="8922"/>
    <cellStyle name="_암거수량(2)_04 BOX집_구조도_댐구조도" xfId="2360"/>
    <cellStyle name="_암거수량(2)_04 BOX집_구조도_댐구조도 2" xfId="8923"/>
    <cellStyle name="_암거수량(2)_04 BOX집_구조도_바닥막이구조" xfId="2361"/>
    <cellStyle name="_암거수량(2)_04 BOX집_구조도_바닥막이구조 2" xfId="8924"/>
    <cellStyle name="_암거수량(2)_04 BOX집_구조도_바닥막이구조도" xfId="2362"/>
    <cellStyle name="_암거수량(2)_04 BOX집_구조도_바닥막이구조도 2" xfId="8925"/>
    <cellStyle name="_암거수량(2)_04 BOX집_구조도_보막이구조도" xfId="2363"/>
    <cellStyle name="_암거수량(2)_04 BOX집_구조도_보막이구조도 2" xfId="8926"/>
    <cellStyle name="_암거수량(2)_04 BOX집_구조도0" xfId="2364"/>
    <cellStyle name="_암거수량(2)_04 BOX집_구조도0 2" xfId="8927"/>
    <cellStyle name="_암거수량(2)_04 BOX집_구조도0_1" xfId="2365"/>
    <cellStyle name="_암거수량(2)_04 BOX집_구조도0_1 2" xfId="8928"/>
    <cellStyle name="_암거수량(2)_04 BOX집_구조도0_구조도" xfId="2366"/>
    <cellStyle name="_암거수량(2)_04 BOX집_구조도0_구조도 2" xfId="8929"/>
    <cellStyle name="_암거수량(2)_04 BOX집_구조도0_구조도_구조도0" xfId="2367"/>
    <cellStyle name="_암거수량(2)_04 BOX집_구조도0_구조도_구조도0 2" xfId="8930"/>
    <cellStyle name="_암거수량(2)_04 BOX집_구조도0_구조도0" xfId="2368"/>
    <cellStyle name="_암거수량(2)_04 BOX집_구조도0_구조도0 2" xfId="8931"/>
    <cellStyle name="_암거수량(2)_04 BOX집_구조도0_바닥막이구조" xfId="2369"/>
    <cellStyle name="_암거수량(2)_04 BOX집_구조도0_바닥막이구조 2" xfId="8932"/>
    <cellStyle name="_암거수량(2)_04 BOX집_구조도0_바닥막이구조도" xfId="2370"/>
    <cellStyle name="_암거수량(2)_04 BOX집_구조도0_바닥막이구조도 2" xfId="8933"/>
    <cellStyle name="_암거수량(2)_04 BOX집_내역서2" xfId="2765"/>
    <cellStyle name="_암거수량(2)_04 BOX집_내역서2 2" xfId="8934"/>
    <cellStyle name="_암거수량(2)_04 BOX집_바닥막이구조" xfId="2371"/>
    <cellStyle name="_암거수량(2)_04 BOX집_바닥막이구조 2" xfId="8935"/>
    <cellStyle name="_암거수량(2)_04 BOX집_설계내역(원본)" xfId="2372"/>
    <cellStyle name="_암거수량(2)_04 BOX집_설계내역(원본) 2" xfId="8936"/>
    <cellStyle name="_암거수량(2)_04 BOX집_설계내역(원본)_설계내역(구미정)" xfId="2373"/>
    <cellStyle name="_암거수량(2)_04 BOX집_설계내역(원본)_설계내역(구미정) 2" xfId="8937"/>
    <cellStyle name="_암거수량(2)_04 BOX집_설계내역(원본)_설계내역(원본)" xfId="2374"/>
    <cellStyle name="_암거수량(2)_04 BOX집_설계내역(원본)_설계내역(원본) 2" xfId="8938"/>
    <cellStyle name="_암거수량(2)_04 BOX집_수량산출(원경광업 토석 매각해제지 복구사업)" xfId="6272"/>
    <cellStyle name="_암거수량(2)_04 BOX집_영천 바닥박이" xfId="11865"/>
    <cellStyle name="_암거수량(2)_04 BOX집_폐기물처리비설계" xfId="6273"/>
    <cellStyle name="_암거수량(2)_1-토적집계-구룡" xfId="11866"/>
    <cellStyle name="_암거수량(2)_2. 구조도및 수량, 토적 산출서=하리율곡" xfId="3024"/>
    <cellStyle name="_암거수량(2)_2. 구조도및 수량, 토적 산출서=하리율곡 2" xfId="8939"/>
    <cellStyle name="_암거수량(2)_5.폐기물처리비설계" xfId="6274"/>
    <cellStyle name="_암거수량(2)_개요(문경가은완장)" xfId="6275"/>
    <cellStyle name="_암거수량(2)_공작물치수조서-태란사지구" xfId="5865"/>
    <cellStyle name="_암거수량(2)_구조도" xfId="2375"/>
    <cellStyle name="_암거수량(2)_구조도 2" xfId="8940"/>
    <cellStyle name="_암거수량(2)_구조도_010년 구조도" xfId="11867"/>
    <cellStyle name="_암거수량(2)_구조도_04 구조도" xfId="11868"/>
    <cellStyle name="_암거수량(2)_구조도_계간수로" xfId="2376"/>
    <cellStyle name="_암거수량(2)_구조도_계간수로 2" xfId="8941"/>
    <cellStyle name="_암거수량(2)_구조도_구조도" xfId="2377"/>
    <cellStyle name="_암거수량(2)_구조도_구조도 2" xfId="8942"/>
    <cellStyle name="_암거수량(2)_구조도_구조도(마대포함)" xfId="2378"/>
    <cellStyle name="_암거수량(2)_구조도_구조도(마대포함) 2" xfId="8943"/>
    <cellStyle name="_암거수량(2)_구조도_구조도(배수관터파기 및 개거)" xfId="2379"/>
    <cellStyle name="_암거수량(2)_구조도_구조도(배수관터파기 및 개거) 2" xfId="8944"/>
    <cellStyle name="_암거수량(2)_구조도_구조도." xfId="2380"/>
    <cellStyle name="_암거수량(2)_구조도_구조도. 2" xfId="8945"/>
    <cellStyle name="_암거수량(2)_구조도_구조도.." xfId="2381"/>
    <cellStyle name="_암거수량(2)_구조도_구조도.. 2" xfId="8946"/>
    <cellStyle name="_암거수량(2)_구조도_구조도..." xfId="2382"/>
    <cellStyle name="_암거수량(2)_구조도_구조도... 2" xfId="8947"/>
    <cellStyle name="_암거수량(2)_구조도_구조도_1" xfId="2383"/>
    <cellStyle name="_암거수량(2)_구조도_구조도_1 2" xfId="8948"/>
    <cellStyle name="_암거수량(2)_구조도_구조도_a" xfId="2387"/>
    <cellStyle name="_암거수량(2)_구조도_구조도_a 2" xfId="8949"/>
    <cellStyle name="_암거수량(2)_구조도_구조도_구조도" xfId="2384"/>
    <cellStyle name="_암거수량(2)_구조도_구조도_구조도 2" xfId="8950"/>
    <cellStyle name="_암거수량(2)_구조도_구조도_구조도0" xfId="2385"/>
    <cellStyle name="_암거수량(2)_구조도_구조도_구조도0 2" xfId="8951"/>
    <cellStyle name="_암거수량(2)_구조도_구조도_변경" xfId="2386"/>
    <cellStyle name="_암거수량(2)_구조도_구조도_변경 2" xfId="8952"/>
    <cellStyle name="_암거수량(2)_구조도_구조도0" xfId="2388"/>
    <cellStyle name="_암거수량(2)_구조도_구조도0 2" xfId="8953"/>
    <cellStyle name="_암거수량(2)_구조도_구조도0_1" xfId="2389"/>
    <cellStyle name="_암거수량(2)_구조도_구조도0_1 2" xfId="8954"/>
    <cellStyle name="_암거수량(2)_구조도_구조도0_구조도0" xfId="2390"/>
    <cellStyle name="_암거수량(2)_구조도_구조도0_구조도0 2" xfId="8955"/>
    <cellStyle name="_암거수량(2)_구조도_구조도2" xfId="2391"/>
    <cellStyle name="_암거수량(2)_구조도_구조도2 2" xfId="8956"/>
    <cellStyle name="_암거수량(2)_구조도_구조도22" xfId="2392"/>
    <cellStyle name="_암거수량(2)_구조도_구조도22 2" xfId="8957"/>
    <cellStyle name="_암거수량(2)_구조도_구조도-흙막이~" xfId="2393"/>
    <cellStyle name="_암거수량(2)_구조도_구조도-흙막이~ 2" xfId="8958"/>
    <cellStyle name="_암거수량(2)_구조도_구조물도" xfId="2394"/>
    <cellStyle name="_암거수량(2)_구조도_구조물도 2" xfId="8959"/>
    <cellStyle name="_암거수량(2)_구조도_댐구조도" xfId="2395"/>
    <cellStyle name="_암거수량(2)_구조도_댐구조도 2" xfId="8960"/>
    <cellStyle name="_암거수량(2)_구조도_바닥막이구조" xfId="2396"/>
    <cellStyle name="_암거수량(2)_구조도_바닥막이구조 2" xfId="8961"/>
    <cellStyle name="_암거수량(2)_구조도_바닥막이구조도" xfId="2397"/>
    <cellStyle name="_암거수량(2)_구조도_바닥막이구조도 2" xfId="8962"/>
    <cellStyle name="_암거수량(2)_구조도_보막이구조도" xfId="2398"/>
    <cellStyle name="_암거수량(2)_구조도_보막이구조도 2" xfId="8963"/>
    <cellStyle name="_암거수량(2)_구조도0" xfId="2399"/>
    <cellStyle name="_암거수량(2)_구조도0 2" xfId="8964"/>
    <cellStyle name="_암거수량(2)_구조도0_1" xfId="2400"/>
    <cellStyle name="_암거수량(2)_구조도0_1 2" xfId="8965"/>
    <cellStyle name="_암거수량(2)_구조도0_구조도" xfId="2401"/>
    <cellStyle name="_암거수량(2)_구조도0_구조도 2" xfId="8966"/>
    <cellStyle name="_암거수량(2)_구조도0_구조도_구조도0" xfId="2402"/>
    <cellStyle name="_암거수량(2)_구조도0_구조도_구조도0 2" xfId="8967"/>
    <cellStyle name="_암거수량(2)_구조도0_구조도0" xfId="2403"/>
    <cellStyle name="_암거수량(2)_구조도0_구조도0 2" xfId="8968"/>
    <cellStyle name="_암거수량(2)_구조도0_바닥막이구조" xfId="2404"/>
    <cellStyle name="_암거수량(2)_구조도0_바닥막이구조 2" xfId="8969"/>
    <cellStyle name="_암거수량(2)_구조도0_바닥막이구조도" xfId="2405"/>
    <cellStyle name="_암거수량(2)_구조도0_바닥막이구조도 2" xfId="8970"/>
    <cellStyle name="_암거수량(2)_내역서2" xfId="2766"/>
    <cellStyle name="_암거수량(2)_내역서2 2" xfId="8971"/>
    <cellStyle name="_암거수량(2)_바닥막이구조" xfId="2406"/>
    <cellStyle name="_암거수량(2)_바닥막이구조 2" xfId="8972"/>
    <cellStyle name="_암거수량(2)_설계내역(원본)" xfId="2407"/>
    <cellStyle name="_암거수량(2)_설계내역(원본) 2" xfId="8973"/>
    <cellStyle name="_암거수량(2)_설계내역(원본)_설계내역(구미정)" xfId="2408"/>
    <cellStyle name="_암거수량(2)_설계내역(원본)_설계내역(구미정) 2" xfId="8974"/>
    <cellStyle name="_암거수량(2)_설계내역(원본)_설계내역(원본)" xfId="2409"/>
    <cellStyle name="_암거수량(2)_설계내역(원본)_설계내역(원본) 2" xfId="8975"/>
    <cellStyle name="_암거수량(2)_수량산출(원경광업 토석 매각해제지 복구사업)" xfId="6276"/>
    <cellStyle name="_암거수량(2)_영천 바닥박이" xfId="11869"/>
    <cellStyle name="_암거수량(2)_폐기물처리비설계" xfId="6277"/>
    <cellStyle name="_암거수량_04 BOX집" xfId="2410"/>
    <cellStyle name="_암거수량_04 BOX집 2" xfId="8976"/>
    <cellStyle name="_암거수량_04 BOX집_1-토적집계-구룡" xfId="11870"/>
    <cellStyle name="_암거수량_04 BOX집_2. 구조도및 수량, 토적 산출서=하리율곡" xfId="3025"/>
    <cellStyle name="_암거수량_04 BOX집_2. 구조도및 수량, 토적 산출서=하리율곡 2" xfId="8977"/>
    <cellStyle name="_암거수량_04 BOX집_5.폐기물처리비설계" xfId="6278"/>
    <cellStyle name="_암거수량_04 BOX집_개요(문경가은완장)" xfId="6279"/>
    <cellStyle name="_암거수량_04 BOX집_공작물치수조서-태란사지구" xfId="5866"/>
    <cellStyle name="_암거수량_04 BOX집_구조도" xfId="2411"/>
    <cellStyle name="_암거수량_04 BOX집_구조도 2" xfId="8978"/>
    <cellStyle name="_암거수량_04 BOX집_구조도_010년 구조도" xfId="11871"/>
    <cellStyle name="_암거수량_04 BOX집_구조도_04 구조도" xfId="11872"/>
    <cellStyle name="_암거수량_04 BOX집_구조도_계간수로" xfId="2412"/>
    <cellStyle name="_암거수량_04 BOX집_구조도_계간수로 2" xfId="8979"/>
    <cellStyle name="_암거수량_04 BOX집_구조도_구조도" xfId="2413"/>
    <cellStyle name="_암거수량_04 BOX집_구조도_구조도 2" xfId="8980"/>
    <cellStyle name="_암거수량_04 BOX집_구조도_구조도(마대포함)" xfId="2414"/>
    <cellStyle name="_암거수량_04 BOX집_구조도_구조도(마대포함) 2" xfId="8981"/>
    <cellStyle name="_암거수량_04 BOX집_구조도_구조도(배수관터파기 및 개거)" xfId="2415"/>
    <cellStyle name="_암거수량_04 BOX집_구조도_구조도(배수관터파기 및 개거) 2" xfId="8982"/>
    <cellStyle name="_암거수량_04 BOX집_구조도_구조도." xfId="2416"/>
    <cellStyle name="_암거수량_04 BOX집_구조도_구조도. 2" xfId="8983"/>
    <cellStyle name="_암거수량_04 BOX집_구조도_구조도.." xfId="2417"/>
    <cellStyle name="_암거수량_04 BOX집_구조도_구조도.. 2" xfId="8984"/>
    <cellStyle name="_암거수량_04 BOX집_구조도_구조도..." xfId="2418"/>
    <cellStyle name="_암거수량_04 BOX집_구조도_구조도... 2" xfId="8985"/>
    <cellStyle name="_암거수량_04 BOX집_구조도_구조도_1" xfId="2419"/>
    <cellStyle name="_암거수량_04 BOX집_구조도_구조도_1 2" xfId="8986"/>
    <cellStyle name="_암거수량_04 BOX집_구조도_구조도_a" xfId="2423"/>
    <cellStyle name="_암거수량_04 BOX집_구조도_구조도_a 2" xfId="8987"/>
    <cellStyle name="_암거수량_04 BOX집_구조도_구조도_구조도" xfId="2420"/>
    <cellStyle name="_암거수량_04 BOX집_구조도_구조도_구조도 2" xfId="8988"/>
    <cellStyle name="_암거수량_04 BOX집_구조도_구조도_구조도0" xfId="2421"/>
    <cellStyle name="_암거수량_04 BOX집_구조도_구조도_구조도0 2" xfId="8989"/>
    <cellStyle name="_암거수량_04 BOX집_구조도_구조도_변경" xfId="2422"/>
    <cellStyle name="_암거수량_04 BOX집_구조도_구조도_변경 2" xfId="8990"/>
    <cellStyle name="_암거수량_04 BOX집_구조도_구조도0" xfId="2424"/>
    <cellStyle name="_암거수량_04 BOX집_구조도_구조도0 2" xfId="8991"/>
    <cellStyle name="_암거수량_04 BOX집_구조도_구조도0_1" xfId="2425"/>
    <cellStyle name="_암거수량_04 BOX집_구조도_구조도0_1 2" xfId="8992"/>
    <cellStyle name="_암거수량_04 BOX집_구조도_구조도0_구조도0" xfId="2426"/>
    <cellStyle name="_암거수량_04 BOX집_구조도_구조도0_구조도0 2" xfId="8993"/>
    <cellStyle name="_암거수량_04 BOX집_구조도_구조도2" xfId="2427"/>
    <cellStyle name="_암거수량_04 BOX집_구조도_구조도2 2" xfId="8994"/>
    <cellStyle name="_암거수량_04 BOX집_구조도_구조도22" xfId="2428"/>
    <cellStyle name="_암거수량_04 BOX집_구조도_구조도22 2" xfId="8995"/>
    <cellStyle name="_암거수량_04 BOX집_구조도_구조도-흙막이~" xfId="2429"/>
    <cellStyle name="_암거수량_04 BOX집_구조도_구조도-흙막이~ 2" xfId="8996"/>
    <cellStyle name="_암거수량_04 BOX집_구조도_구조물도" xfId="2430"/>
    <cellStyle name="_암거수량_04 BOX집_구조도_구조물도 2" xfId="8997"/>
    <cellStyle name="_암거수량_04 BOX집_구조도_댐구조도" xfId="2431"/>
    <cellStyle name="_암거수량_04 BOX집_구조도_댐구조도 2" xfId="8998"/>
    <cellStyle name="_암거수량_04 BOX집_구조도_바닥막이구조" xfId="2432"/>
    <cellStyle name="_암거수량_04 BOX집_구조도_바닥막이구조 2" xfId="8999"/>
    <cellStyle name="_암거수량_04 BOX집_구조도_바닥막이구조도" xfId="2433"/>
    <cellStyle name="_암거수량_04 BOX집_구조도_바닥막이구조도 2" xfId="9000"/>
    <cellStyle name="_암거수량_04 BOX집_구조도_보막이구조도" xfId="2434"/>
    <cellStyle name="_암거수량_04 BOX집_구조도_보막이구조도 2" xfId="9001"/>
    <cellStyle name="_암거수량_04 BOX집_구조도0" xfId="2435"/>
    <cellStyle name="_암거수량_04 BOX집_구조도0 2" xfId="9002"/>
    <cellStyle name="_암거수량_04 BOX집_구조도0_1" xfId="2436"/>
    <cellStyle name="_암거수량_04 BOX집_구조도0_1 2" xfId="9003"/>
    <cellStyle name="_암거수량_04 BOX집_구조도0_구조도" xfId="2437"/>
    <cellStyle name="_암거수량_04 BOX집_구조도0_구조도 2" xfId="9004"/>
    <cellStyle name="_암거수량_04 BOX집_구조도0_구조도_구조도0" xfId="2438"/>
    <cellStyle name="_암거수량_04 BOX집_구조도0_구조도_구조도0 2" xfId="9005"/>
    <cellStyle name="_암거수량_04 BOX집_구조도0_구조도0" xfId="2439"/>
    <cellStyle name="_암거수량_04 BOX집_구조도0_구조도0 2" xfId="9006"/>
    <cellStyle name="_암거수량_04 BOX집_구조도0_바닥막이구조" xfId="2440"/>
    <cellStyle name="_암거수량_04 BOX집_구조도0_바닥막이구조 2" xfId="9007"/>
    <cellStyle name="_암거수량_04 BOX집_구조도0_바닥막이구조도" xfId="2441"/>
    <cellStyle name="_암거수량_04 BOX집_구조도0_바닥막이구조도 2" xfId="9008"/>
    <cellStyle name="_암거수량_04 BOX집_내역서2" xfId="2767"/>
    <cellStyle name="_암거수량_04 BOX집_내역서2 2" xfId="9009"/>
    <cellStyle name="_암거수량_04 BOX집_바닥막이구조" xfId="2442"/>
    <cellStyle name="_암거수량_04 BOX집_바닥막이구조 2" xfId="9010"/>
    <cellStyle name="_암거수량_04 BOX집_설계내역(원본)" xfId="2443"/>
    <cellStyle name="_암거수량_04 BOX집_설계내역(원본) 2" xfId="9011"/>
    <cellStyle name="_암거수량_04 BOX집_설계내역(원본)_설계내역(구미정)" xfId="2444"/>
    <cellStyle name="_암거수량_04 BOX집_설계내역(원본)_설계내역(구미정) 2" xfId="9012"/>
    <cellStyle name="_암거수량_04 BOX집_설계내역(원본)_설계내역(원본)" xfId="2445"/>
    <cellStyle name="_암거수량_04 BOX집_설계내역(원본)_설계내역(원본) 2" xfId="9013"/>
    <cellStyle name="_암거수량_04 BOX집_수량산출(원경광업 토석 매각해제지 복구사업)" xfId="6280"/>
    <cellStyle name="_암거수량_04 BOX집_영천 바닥박이" xfId="11873"/>
    <cellStyle name="_암거수량_04 BOX집_폐기물처리비설계" xfId="6281"/>
    <cellStyle name="_암거수량_1-토적집계-구룡" xfId="11874"/>
    <cellStyle name="_암거수량_2. 구조도및 수량, 토적 산출서=하리율곡" xfId="3026"/>
    <cellStyle name="_암거수량_2. 구조도및 수량, 토적 산출서=하리율곡 2" xfId="9014"/>
    <cellStyle name="_암거수량_5.폐기물처리비설계" xfId="6282"/>
    <cellStyle name="_암거수량_개요(문경가은완장)" xfId="6283"/>
    <cellStyle name="_암거수량_공작물치수조서-태란사지구" xfId="5867"/>
    <cellStyle name="_암거수량_구조도" xfId="2446"/>
    <cellStyle name="_암거수량_구조도 2" xfId="9015"/>
    <cellStyle name="_암거수량_구조도_010년 구조도" xfId="11875"/>
    <cellStyle name="_암거수량_구조도_04 구조도" xfId="11876"/>
    <cellStyle name="_암거수량_구조도_계간수로" xfId="2447"/>
    <cellStyle name="_암거수량_구조도_계간수로 2" xfId="9016"/>
    <cellStyle name="_암거수량_구조도_구조도" xfId="2448"/>
    <cellStyle name="_암거수량_구조도_구조도 2" xfId="9017"/>
    <cellStyle name="_암거수량_구조도_구조도(마대포함)" xfId="2449"/>
    <cellStyle name="_암거수량_구조도_구조도(마대포함) 2" xfId="9018"/>
    <cellStyle name="_암거수량_구조도_구조도(배수관터파기 및 개거)" xfId="2450"/>
    <cellStyle name="_암거수량_구조도_구조도(배수관터파기 및 개거) 2" xfId="9019"/>
    <cellStyle name="_암거수량_구조도_구조도." xfId="2451"/>
    <cellStyle name="_암거수량_구조도_구조도. 2" xfId="9020"/>
    <cellStyle name="_암거수량_구조도_구조도.." xfId="2452"/>
    <cellStyle name="_암거수량_구조도_구조도.. 2" xfId="9021"/>
    <cellStyle name="_암거수량_구조도_구조도..." xfId="2453"/>
    <cellStyle name="_암거수량_구조도_구조도... 2" xfId="9022"/>
    <cellStyle name="_암거수량_구조도_구조도_1" xfId="2454"/>
    <cellStyle name="_암거수량_구조도_구조도_1 2" xfId="9023"/>
    <cellStyle name="_암거수량_구조도_구조도_a" xfId="2458"/>
    <cellStyle name="_암거수량_구조도_구조도_a 2" xfId="9024"/>
    <cellStyle name="_암거수량_구조도_구조도_구조도" xfId="2455"/>
    <cellStyle name="_암거수량_구조도_구조도_구조도 2" xfId="9025"/>
    <cellStyle name="_암거수량_구조도_구조도_구조도0" xfId="2456"/>
    <cellStyle name="_암거수량_구조도_구조도_구조도0 2" xfId="9026"/>
    <cellStyle name="_암거수량_구조도_구조도_변경" xfId="2457"/>
    <cellStyle name="_암거수량_구조도_구조도_변경 2" xfId="9027"/>
    <cellStyle name="_암거수량_구조도_구조도0" xfId="2459"/>
    <cellStyle name="_암거수량_구조도_구조도0 2" xfId="9028"/>
    <cellStyle name="_암거수량_구조도_구조도0_1" xfId="2460"/>
    <cellStyle name="_암거수량_구조도_구조도0_1 2" xfId="9029"/>
    <cellStyle name="_암거수량_구조도_구조도0_구조도0" xfId="2461"/>
    <cellStyle name="_암거수량_구조도_구조도0_구조도0 2" xfId="9030"/>
    <cellStyle name="_암거수량_구조도_구조도2" xfId="2462"/>
    <cellStyle name="_암거수량_구조도_구조도2 2" xfId="9031"/>
    <cellStyle name="_암거수량_구조도_구조도22" xfId="2463"/>
    <cellStyle name="_암거수량_구조도_구조도22 2" xfId="9032"/>
    <cellStyle name="_암거수량_구조도_구조도-흙막이~" xfId="2464"/>
    <cellStyle name="_암거수량_구조도_구조도-흙막이~ 2" xfId="9033"/>
    <cellStyle name="_암거수량_구조도_구조물도" xfId="2465"/>
    <cellStyle name="_암거수량_구조도_구조물도 2" xfId="9034"/>
    <cellStyle name="_암거수량_구조도_댐구조도" xfId="2466"/>
    <cellStyle name="_암거수량_구조도_댐구조도 2" xfId="9035"/>
    <cellStyle name="_암거수량_구조도_바닥막이구조" xfId="2467"/>
    <cellStyle name="_암거수량_구조도_바닥막이구조 2" xfId="9036"/>
    <cellStyle name="_암거수량_구조도_바닥막이구조도" xfId="2468"/>
    <cellStyle name="_암거수량_구조도_바닥막이구조도 2" xfId="9037"/>
    <cellStyle name="_암거수량_구조도_보막이구조도" xfId="2469"/>
    <cellStyle name="_암거수량_구조도_보막이구조도 2" xfId="9038"/>
    <cellStyle name="_암거수량_구조도0" xfId="2470"/>
    <cellStyle name="_암거수량_구조도0 2" xfId="9039"/>
    <cellStyle name="_암거수량_구조도0_1" xfId="2471"/>
    <cellStyle name="_암거수량_구조도0_1 2" xfId="9040"/>
    <cellStyle name="_암거수량_구조도0_구조도" xfId="2472"/>
    <cellStyle name="_암거수량_구조도0_구조도 2" xfId="9041"/>
    <cellStyle name="_암거수량_구조도0_구조도_구조도0" xfId="2473"/>
    <cellStyle name="_암거수량_구조도0_구조도_구조도0 2" xfId="9042"/>
    <cellStyle name="_암거수량_구조도0_구조도0" xfId="2474"/>
    <cellStyle name="_암거수량_구조도0_구조도0 2" xfId="9043"/>
    <cellStyle name="_암거수량_구조도0_바닥막이구조" xfId="2475"/>
    <cellStyle name="_암거수량_구조도0_바닥막이구조 2" xfId="9044"/>
    <cellStyle name="_암거수량_구조도0_바닥막이구조도" xfId="2476"/>
    <cellStyle name="_암거수량_구조도0_바닥막이구조도 2" xfId="9045"/>
    <cellStyle name="_암거수량_내역서2" xfId="2768"/>
    <cellStyle name="_암거수량_내역서2 2" xfId="9046"/>
    <cellStyle name="_암거수량_바닥막이구조" xfId="2477"/>
    <cellStyle name="_암거수량_바닥막이구조 2" xfId="9047"/>
    <cellStyle name="_암거수량_설계내역(원본)" xfId="2478"/>
    <cellStyle name="_암거수량_설계내역(원본) 2" xfId="9048"/>
    <cellStyle name="_암거수량_설계내역(원본)_설계내역(구미정)" xfId="2479"/>
    <cellStyle name="_암거수량_설계내역(원본)_설계내역(구미정) 2" xfId="9049"/>
    <cellStyle name="_암거수량_설계내역(원본)_설계내역(원본)" xfId="2480"/>
    <cellStyle name="_암거수량_설계내역(원본)_설계내역(원본) 2" xfId="9050"/>
    <cellStyle name="_암거수량_수량산출(원경광업 토석 매각해제지 복구사업)" xfId="6284"/>
    <cellStyle name="_암거수량_영천 바닥박이" xfId="11877"/>
    <cellStyle name="_암거수량_폐기물처리비설계" xfId="6285"/>
    <cellStyle name="_야골,땅흙야메,돌흙야메" xfId="6286"/>
    <cellStyle name="_양묘장설계서" xfId="3812"/>
    <cellStyle name="_양묘장수량산출서" xfId="3813"/>
    <cellStyle name="_양묘장수량산출서_서강대학교담장(발주내역서)" xfId="3814"/>
    <cellStyle name="_양식" xfId="2809"/>
    <cellStyle name="_양식_1" xfId="2810"/>
    <cellStyle name="_양식_2" xfId="2811"/>
    <cellStyle name="_연식의자수량산출서" xfId="3815"/>
    <cellStyle name="_연화지제(3공구) 수량" xfId="2481"/>
    <cellStyle name="_연화지제(3공구) 수량 2" xfId="9051"/>
    <cellStyle name="_연화지제(3공구) 수량_1공구" xfId="3816"/>
    <cellStyle name="_연화지제(3공구) 수량_1-토적집계-구룡" xfId="11878"/>
    <cellStyle name="_연화지제(3공구) 수량_2. 구조도및 수량, 토적 산출서=하리율곡" xfId="3027"/>
    <cellStyle name="_연화지제(3공구) 수량_2. 구조도및 수량, 토적 산출서=하리율곡 2" xfId="9052"/>
    <cellStyle name="_연화지제(3공구) 수량_내고리수량산출서" xfId="3817"/>
    <cellStyle name="_연화지제(3공구) 수량_내고리수량산출서_1공구" xfId="3818"/>
    <cellStyle name="_연화지제(3공구) 수량_두릉1제 수량산출서" xfId="2482"/>
    <cellStyle name="_연화지제(3공구) 수량_두릉1제 수량산출서 2" xfId="9053"/>
    <cellStyle name="_연화지제(3공구) 수량_두릉1제 수량산출서_1-토적집계-구룡" xfId="11879"/>
    <cellStyle name="_연화지제(3공구) 수량_두릉1제 수량산출서_2. 구조도및 수량, 토적 산출서=하리율곡" xfId="3028"/>
    <cellStyle name="_연화지제(3공구) 수량_두릉1제 수량산출서_2. 구조도및 수량, 토적 산출서=하리율곡 2" xfId="9054"/>
    <cellStyle name="_연화지제(3공구) 수량_배수공" xfId="3819"/>
    <cellStyle name="_연화지제(3공구) 수량_배수공_1공구" xfId="3820"/>
    <cellStyle name="_연화지제(3공구) 수량_암거공" xfId="3821"/>
    <cellStyle name="_연화지제(3공구) 수량_암거공_1공구" xfId="3822"/>
    <cellStyle name="_연화지제(3공구) 수량_인계1공구 수량산출" xfId="2483"/>
    <cellStyle name="_연화지제(3공구) 수량_인계1공구 수량산출 2" xfId="9055"/>
    <cellStyle name="_연화지제(3공구) 수량_인계1공구 수량산출_1-토적집계-구룡" xfId="11880"/>
    <cellStyle name="_연화지제(3공구) 수량_인계1공구 수량산출_2. 구조도및 수량, 토적 산출서=하리율곡" xfId="3029"/>
    <cellStyle name="_연화지제(3공구) 수량_인계1공구 수량산출_2. 구조도및 수량, 토적 산출서=하리율곡 2" xfId="9056"/>
    <cellStyle name="_연화지제(3공구) 수량_총자재집계표" xfId="2484"/>
    <cellStyle name="_연화지제(3공구) 수량_총자재집계표 2" xfId="9057"/>
    <cellStyle name="_연화지제(3공구) 수량_총자재집계표_1-토적집계-구룡" xfId="11881"/>
    <cellStyle name="_연화지제(3공구) 수량_총자재집계표_2. 구조도및 수량, 토적 산출서=하리율곡" xfId="3030"/>
    <cellStyle name="_연화지제(3공구) 수량_총자재집계표_2. 구조도및 수량, 토적 산출서=하리율곡 2" xfId="9058"/>
    <cellStyle name="_연화지제(3공구) 수량_포장공" xfId="3823"/>
    <cellStyle name="_옥계세월교수량(수정)" xfId="2485"/>
    <cellStyle name="_옥계세월교수량(수정) 2" xfId="9059"/>
    <cellStyle name="_옥계세월교수량(수정)_1공구" xfId="3824"/>
    <cellStyle name="_옥계세월교수량(수정)_내고리수량산출서" xfId="3825"/>
    <cellStyle name="_옥계세월교수량(수정)_내고리수량산출서_1공구" xfId="3826"/>
    <cellStyle name="_옥계세월교수량(수정)_배수공" xfId="3827"/>
    <cellStyle name="_옥계세월교수량(수정)_배수공_1공구" xfId="3828"/>
    <cellStyle name="_옥계세월교수량(수정)_암거공" xfId="3829"/>
    <cellStyle name="_옥계세월교수량(수정)_암거공_1공구" xfId="3830"/>
    <cellStyle name="_옥계세월교수량(수정)_포장공" xfId="3831"/>
    <cellStyle name="_옥성 대원소하천(금회)" xfId="2486"/>
    <cellStyle name="_옥성 대원소하천(금회) 2" xfId="9060"/>
    <cellStyle name="_옥성 대원소하천(금회)_1공구" xfId="3832"/>
    <cellStyle name="_옥성 대원소하천(금회)_내고리수량산출서" xfId="3833"/>
    <cellStyle name="_옥성 대원소하천(금회)_내고리수량산출서_1공구" xfId="3834"/>
    <cellStyle name="_옥성 대원소하천(금회)_배수공" xfId="3835"/>
    <cellStyle name="_옥성 대원소하천(금회)_배수공_1공구" xfId="3836"/>
    <cellStyle name="_옥성 대원소하천(금회)_암거공" xfId="3837"/>
    <cellStyle name="_옥성 대원소하천(금회)_암거공_1공구" xfId="3838"/>
    <cellStyle name="_옥성 대원소하천(금회)_포장공" xfId="3839"/>
    <cellStyle name="_옹벽공" xfId="3840"/>
    <cellStyle name="_옹벽공_환토(최종)" xfId="3841"/>
    <cellStyle name="_옹벽수량" xfId="3842"/>
    <cellStyle name="_옹벽수량_환토(최종)" xfId="3843"/>
    <cellStyle name="_왕가봉정비공사" xfId="3844"/>
    <cellStyle name="_유첨3(서식)" xfId="2812"/>
    <cellStyle name="_유첨3(서식)_1" xfId="2813"/>
    <cellStyle name="_은평공원테니스장정비공사" xfId="3845"/>
    <cellStyle name="_인계1공구 수량산출" xfId="2487"/>
    <cellStyle name="_인계1공구 수량산출 2" xfId="9061"/>
    <cellStyle name="_인계1공구 수량산출_1-토적집계-구룡" xfId="11882"/>
    <cellStyle name="_인계1공구 수량산출_2. 구조도및 수량, 토적 산출서=하리율곡" xfId="3031"/>
    <cellStyle name="_인계1공구 수량산출_2. 구조도및 수량, 토적 산출서=하리율곡 2" xfId="9062"/>
    <cellStyle name="_인동수량산출서" xfId="3846"/>
    <cellStyle name="_자산홍,영산홍,백철쭉일위대가" xfId="3847"/>
    <cellStyle name="_자재집계A" xfId="5980"/>
    <cellStyle name="_장안공원단식의자설치수량산출서" xfId="3848"/>
    <cellStyle name="_전력구 구간 토적표2" xfId="3849"/>
    <cellStyle name="_전력구 구간 토적표2_환토(최종)" xfId="3850"/>
    <cellStyle name="_전력구 포장공(한전)" xfId="3851"/>
    <cellStyle name="_전력구 포장공(한전)_환토(최종)" xfId="3852"/>
    <cellStyle name="_전체분자재집계표" xfId="2488"/>
    <cellStyle name="_전체분자재집계표 2" xfId="9063"/>
    <cellStyle name="_전체분자재집계표_1공구" xfId="3853"/>
    <cellStyle name="_전체분자재집계표_1-토적집계-구룡" xfId="11883"/>
    <cellStyle name="_전체분자재집계표_2. 구조도및 수량, 토적 산출서=하리율곡" xfId="3032"/>
    <cellStyle name="_전체분자재집계표_2. 구조도및 수량, 토적 산출서=하리율곡 2" xfId="9064"/>
    <cellStyle name="_전체분자재집계표_관로공1" xfId="3854"/>
    <cellStyle name="_전체분자재집계표_금산제수량(전체최종)" xfId="2489"/>
    <cellStyle name="_전체분자재집계표_금산제수량(전체최종) 2" xfId="9065"/>
    <cellStyle name="_전체분자재집계표_금산제수량(전체최종)_1공구" xfId="3855"/>
    <cellStyle name="_전체분자재집계표_금산제수량(전체최종)_1-토적집계-구룡" xfId="11884"/>
    <cellStyle name="_전체분자재집계표_금산제수량(전체최종)_2. 구조도및 수량, 토적 산출서=하리율곡" xfId="3033"/>
    <cellStyle name="_전체분자재집계표_금산제수량(전체최종)_2. 구조도및 수량, 토적 산출서=하리율곡 2" xfId="9066"/>
    <cellStyle name="_전체분자재집계표_금산제수량(전체최종)_내고리수량산출서" xfId="3856"/>
    <cellStyle name="_전체분자재집계표_금산제수량(전체최종)_내고리수량산출서_1공구" xfId="3857"/>
    <cellStyle name="_전체분자재집계표_금산제수량(전체최종)_두릉1제 수량산출서" xfId="2490"/>
    <cellStyle name="_전체분자재집계표_금산제수량(전체최종)_두릉1제 수량산출서 2" xfId="9067"/>
    <cellStyle name="_전체분자재집계표_금산제수량(전체최종)_두릉1제 수량산출서_1-토적집계-구룡" xfId="11885"/>
    <cellStyle name="_전체분자재집계표_금산제수량(전체최종)_두릉1제 수량산출서_2. 구조도및 수량, 토적 산출서=하리율곡" xfId="3034"/>
    <cellStyle name="_전체분자재집계표_금산제수량(전체최종)_두릉1제 수량산출서_2. 구조도및 수량, 토적 산출서=하리율곡 2" xfId="9068"/>
    <cellStyle name="_전체분자재집계표_금산제수량(전체최종)_배수공" xfId="3858"/>
    <cellStyle name="_전체분자재집계표_금산제수량(전체최종)_배수공_1공구" xfId="3859"/>
    <cellStyle name="_전체분자재집계표_금산제수량(전체최종)_암거공" xfId="3860"/>
    <cellStyle name="_전체분자재집계표_금산제수량(전체최종)_암거공_1공구" xfId="3861"/>
    <cellStyle name="_전체분자재집계표_금산제수량(전체최종)_인계1공구 수량산출" xfId="2491"/>
    <cellStyle name="_전체분자재집계표_금산제수량(전체최종)_인계1공구 수량산출 2" xfId="9069"/>
    <cellStyle name="_전체분자재집계표_금산제수량(전체최종)_인계1공구 수량산출_1-토적집계-구룡" xfId="11886"/>
    <cellStyle name="_전체분자재집계표_금산제수량(전체최종)_인계1공구 수량산출_2. 구조도및 수량, 토적 산출서=하리율곡" xfId="3035"/>
    <cellStyle name="_전체분자재집계표_금산제수량(전체최종)_인계1공구 수량산출_2. 구조도및 수량, 토적 산출서=하리율곡 2" xfId="9070"/>
    <cellStyle name="_전체분자재집계표_금산제수량(전체최종)_총자재집계표" xfId="2492"/>
    <cellStyle name="_전체분자재집계표_금산제수량(전체최종)_총자재집계표 2" xfId="9071"/>
    <cellStyle name="_전체분자재집계표_금산제수량(전체최종)_총자재집계표_1-토적집계-구룡" xfId="11887"/>
    <cellStyle name="_전체분자재집계표_금산제수량(전체최종)_총자재집계표_2. 구조도및 수량, 토적 산출서=하리율곡" xfId="3036"/>
    <cellStyle name="_전체분자재집계표_금산제수량(전체최종)_총자재집계표_2. 구조도및 수량, 토적 산출서=하리율곡 2" xfId="9072"/>
    <cellStyle name="_전체분자재집계표_금산제수량(전체최종)_포장공" xfId="3862"/>
    <cellStyle name="_전체분자재집계표_내고리수량산출서" xfId="3863"/>
    <cellStyle name="_전체분자재집계표_내고리수량산출서_1공구" xfId="3864"/>
    <cellStyle name="_전체분자재집계표_도산수량산출" xfId="3865"/>
    <cellStyle name="_전체분자재집계표_두릉1제 수량산출서" xfId="2493"/>
    <cellStyle name="_전체분자재집계표_두릉1제 수량산출서 2" xfId="9073"/>
    <cellStyle name="_전체분자재집계표_두릉1제 수량산출서_1-토적집계-구룡" xfId="11888"/>
    <cellStyle name="_전체분자재집계표_두릉1제 수량산출서_2. 구조도및 수량, 토적 산출서=하리율곡" xfId="3037"/>
    <cellStyle name="_전체분자재집계표_두릉1제 수량산출서_2. 구조도및 수량, 토적 산출서=하리율곡 2" xfId="9074"/>
    <cellStyle name="_전체분자재집계표_배수공" xfId="3866"/>
    <cellStyle name="_전체분자재집계표_배수공_1공구" xfId="3867"/>
    <cellStyle name="_전체분자재집계표_석산소교량수량" xfId="3868"/>
    <cellStyle name="_전체분자재집계표_암거공" xfId="3869"/>
    <cellStyle name="_전체분자재집계표_암거공_1공구" xfId="3870"/>
    <cellStyle name="_전체분자재집계표_인계1공구 수량산출" xfId="2494"/>
    <cellStyle name="_전체분자재집계표_인계1공구 수량산출 2" xfId="9075"/>
    <cellStyle name="_전체분자재집계표_인계1공구 수량산출_1-토적집계-구룡" xfId="11889"/>
    <cellStyle name="_전체분자재집계표_인계1공구 수량산출_2. 구조도및 수량, 토적 산출서=하리율곡" xfId="3038"/>
    <cellStyle name="_전체분자재집계표_인계1공구 수량산출_2. 구조도및 수량, 토적 산출서=하리율곡 2" xfId="9076"/>
    <cellStyle name="_전체분자재집계표_인동수량산출서" xfId="3871"/>
    <cellStyle name="_전체분자재집계표_지산(소2-122)자재집계표" xfId="3872"/>
    <cellStyle name="_전체분자재집계표_지산2(소172)자재집계표" xfId="3873"/>
    <cellStyle name="_전체분자재집계표_총자재집계표" xfId="2495"/>
    <cellStyle name="_전체분자재집계표_총자재집계표 2" xfId="9077"/>
    <cellStyle name="_전체분자재집계표_총자재집계표_1-토적집계-구룡" xfId="11890"/>
    <cellStyle name="_전체분자재집계표_총자재집계표_2. 구조도및 수량, 토적 산출서=하리율곡" xfId="3039"/>
    <cellStyle name="_전체분자재집계표_총자재집계표_2. 구조도및 수량, 토적 산출서=하리율곡 2" xfId="9078"/>
    <cellStyle name="_전체분자재집계표_포장공" xfId="3874"/>
    <cellStyle name="_제목" xfId="3875"/>
    <cellStyle name="_제목_내역서" xfId="3876"/>
    <cellStyle name="_주응제수량(1공구)" xfId="2496"/>
    <cellStyle name="_주응제수량(1공구) 2" xfId="9079"/>
    <cellStyle name="_주응제수량(1공구)_1공구" xfId="3877"/>
    <cellStyle name="_주응제수량(1공구)_내고리수량산출서" xfId="3878"/>
    <cellStyle name="_주응제수량(1공구)_내고리수량산출서_1공구" xfId="3879"/>
    <cellStyle name="_주응제수량(1공구)_배수공" xfId="3880"/>
    <cellStyle name="_주응제수량(1공구)_배수공_1공구" xfId="3881"/>
    <cellStyle name="_주응제수량(1공구)_암거공" xfId="3882"/>
    <cellStyle name="_주응제수량(1공구)_암거공_1공구" xfId="3883"/>
    <cellStyle name="_주응제수량(1공구)_포장공" xfId="3884"/>
    <cellStyle name="_주응제수량(2공구)" xfId="2497"/>
    <cellStyle name="_주응제수량(2공구) 2" xfId="9080"/>
    <cellStyle name="_주응제수량(2공구)_1공구" xfId="3885"/>
    <cellStyle name="_주응제수량(2공구)_내고리수량산출서" xfId="3886"/>
    <cellStyle name="_주응제수량(2공구)_내고리수량산출서_1공구" xfId="3887"/>
    <cellStyle name="_주응제수량(2공구)_배수공" xfId="3888"/>
    <cellStyle name="_주응제수량(2공구)_배수공_1공구" xfId="3889"/>
    <cellStyle name="_주응제수량(2공구)_암거공" xfId="3890"/>
    <cellStyle name="_주응제수량(2공구)_암거공_1공구" xfId="3891"/>
    <cellStyle name="_주응제수량(2공구)_포장공" xfId="3892"/>
    <cellStyle name="_증감실정보고용설계서" xfId="3893"/>
    <cellStyle name="_지산(소2-122)자재집계표" xfId="3894"/>
    <cellStyle name="_지산2(소172)자재집계표" xfId="3895"/>
    <cellStyle name="_지산농로(수정)" xfId="3896"/>
    <cellStyle name="_지산농로(수정)_1공구" xfId="3897"/>
    <cellStyle name="_지산농로(수정)_내고리수량산출서" xfId="3898"/>
    <cellStyle name="_지산농로(수정)_내고리수량산출서_1공구" xfId="3899"/>
    <cellStyle name="_지산농로(수정)_배수공" xfId="3900"/>
    <cellStyle name="_지산농로(수정)_배수공_1공구" xfId="3901"/>
    <cellStyle name="_지산농로(수정)_암거공" xfId="3902"/>
    <cellStyle name="_지산농로(수정)_암거공_1공구" xfId="3903"/>
    <cellStyle name="_지산농로(수정)_포장공" xfId="3904"/>
    <cellStyle name="_지정과제1분기실적(확정990408)" xfId="2814"/>
    <cellStyle name="_지정과제1분기실적(확정990408)_1" xfId="2815"/>
    <cellStyle name="_지정과제2차심의list" xfId="2826"/>
    <cellStyle name="_지정과제2차심의list_1" xfId="2827"/>
    <cellStyle name="_지정과제2차심의list_2" xfId="2828"/>
    <cellStyle name="_지정과제2차심의결과" xfId="2816"/>
    <cellStyle name="_지정과제2차심의결과(금액조정후최종)" xfId="2817"/>
    <cellStyle name="_지정과제2차심의결과(금액조정후최종)_1" xfId="2818"/>
    <cellStyle name="_지정과제2차심의결과(금액조정후최종)_1_경영개선실적보고(전주공장)" xfId="2819"/>
    <cellStyle name="_지정과제2차심의결과(금액조정후최종)_1_별첨1_2" xfId="2820"/>
    <cellStyle name="_지정과제2차심의결과(금액조정후최종)_1_제안과제집계표(공장전체)" xfId="2821"/>
    <cellStyle name="_지정과제2차심의결과(금액조정후최종)_경영개선실적보고(전주공장)" xfId="2822"/>
    <cellStyle name="_지정과제2차심의결과(금액조정후최종)_별첨1_2" xfId="2823"/>
    <cellStyle name="_지정과제2차심의결과(금액조정후최종)_제안과제집계표(공장전체)" xfId="2824"/>
    <cellStyle name="_지정과제2차심의결과_1" xfId="2825"/>
    <cellStyle name="_집중관리(981231)" xfId="2829"/>
    <cellStyle name="_집중관리(981231)_1" xfId="2830"/>
    <cellStyle name="_집중관리(지정과제및 양식)" xfId="2831"/>
    <cellStyle name="_집중관리(지정과제및 양식)_1" xfId="2832"/>
    <cellStyle name="_철도연변공사비산출내역426" xfId="3905"/>
    <cellStyle name="_총자재집계표" xfId="2498"/>
    <cellStyle name="_총자재집계표 2" xfId="9081"/>
    <cellStyle name="_총자재집계표_1-토적집계-구룡" xfId="11891"/>
    <cellStyle name="_총자재집계표_2. 구조도및 수량, 토적 산출서=하리율곡" xfId="3040"/>
    <cellStyle name="_총자재집계표_2. 구조도및 수량, 토적 산출서=하리율곡 2" xfId="9082"/>
    <cellStyle name="_추곡" xfId="3906"/>
    <cellStyle name="_추곡_내역서-최종0223" xfId="3907"/>
    <cellStyle name="_추곡_서강대학교담장(발주내역서)" xfId="3908"/>
    <cellStyle name="_추곡_설계서" xfId="3909"/>
    <cellStyle name="_추곡_설계서_서강대학교담장(발주내역서)" xfId="3910"/>
    <cellStyle name="_추곡_성남보행자도로 설계서" xfId="3911"/>
    <cellStyle name="_추곡_성남보행자도로 설계서_서강대학교담장(발주내역서)" xfId="3912"/>
    <cellStyle name="_추곡_율동자연공원내 화장실 보수 및 도색공사" xfId="3913"/>
    <cellStyle name="_추곡_율동자연공원내 화장실 보수 및 도색공사_내역서-최종0223" xfId="3914"/>
    <cellStyle name="_추곡_율동자연공원내 휴게편의점 도색작업-할증-천정면적추가" xfId="3915"/>
    <cellStyle name="_추곡_율동자연공원내 휴게편의점 도색작업-할증-천정면적추가_내역서-최종0223" xfId="3916"/>
    <cellStyle name="_추곡_추곡" xfId="3917"/>
    <cellStyle name="_추곡_추곡_내역서-최종0223" xfId="3918"/>
    <cellStyle name="_추곡_추곡_서강대학교담장(발주내역서)" xfId="3919"/>
    <cellStyle name="_추곡_추곡_설계서" xfId="3920"/>
    <cellStyle name="_추곡_추곡_설계서_서강대학교담장(발주내역서)" xfId="3921"/>
    <cellStyle name="_추곡_추곡_성남보행자도로 설계서" xfId="3922"/>
    <cellStyle name="_추곡_추곡_성남보행자도로 설계서_서강대학교담장(발주내역서)" xfId="3923"/>
    <cellStyle name="_추곡_추곡_율동자연공원내 화장실 보수 및 도색공사" xfId="3924"/>
    <cellStyle name="_추곡_추곡_율동자연공원내 화장실 보수 및 도색공사_내역서-최종0223" xfId="3925"/>
    <cellStyle name="_추곡_추곡_율동자연공원내 휴게편의점 도색작업-할증-천정면적추가" xfId="3926"/>
    <cellStyle name="_추곡_추곡_율동자연공원내 휴게편의점 도색작업-할증-천정면적추가_내역서-최종0223" xfId="3927"/>
    <cellStyle name="_축구센타-내역" xfId="3928"/>
    <cellStyle name="_측  구" xfId="2499"/>
    <cellStyle name="_측  구 2" xfId="9083"/>
    <cellStyle name="_측  구_1공구" xfId="3929"/>
    <cellStyle name="_측  구_1-토적집계-구룡" xfId="11892"/>
    <cellStyle name="_측  구_2. 구조도및 수량, 토적 산출서=하리율곡" xfId="3041"/>
    <cellStyle name="_측  구_2. 구조도및 수량, 토적 산출서=하리율곡 2" xfId="9084"/>
    <cellStyle name="_측  구_내고리수량산출서" xfId="3930"/>
    <cellStyle name="_측  구_내고리수량산출서_1공구" xfId="3931"/>
    <cellStyle name="_측  구_도산수량산출" xfId="3932"/>
    <cellStyle name="_측  구_두릉1제 수량산출서" xfId="2500"/>
    <cellStyle name="_측  구_두릉1제 수량산출서 2" xfId="9085"/>
    <cellStyle name="_측  구_두릉1제 수량산출서_1-토적집계-구룡" xfId="11893"/>
    <cellStyle name="_측  구_두릉1제 수량산출서_2. 구조도및 수량, 토적 산출서=하리율곡" xfId="3042"/>
    <cellStyle name="_측  구_두릉1제 수량산출서_2. 구조도및 수량, 토적 산출서=하리율곡 2" xfId="9086"/>
    <cellStyle name="_측  구_배수공" xfId="3933"/>
    <cellStyle name="_측  구_배수공_1공구" xfId="3934"/>
    <cellStyle name="_측  구_석산소교량수량" xfId="3935"/>
    <cellStyle name="_측  구_암거공" xfId="3936"/>
    <cellStyle name="_측  구_암거공_1공구" xfId="3937"/>
    <cellStyle name="_측  구_인계1공구 수량산출" xfId="2501"/>
    <cellStyle name="_측  구_인계1공구 수량산출 2" xfId="9087"/>
    <cellStyle name="_측  구_인계1공구 수량산출_1-토적집계-구룡" xfId="11894"/>
    <cellStyle name="_측  구_인계1공구 수량산출_2. 구조도및 수량, 토적 산출서=하리율곡" xfId="3043"/>
    <cellStyle name="_측  구_인계1공구 수량산출_2. 구조도및 수량, 토적 산출서=하리율곡 2" xfId="9088"/>
    <cellStyle name="_측  구_인동수량산출서" xfId="3938"/>
    <cellStyle name="_측  구_지산(소2-122)자재집계표" xfId="3939"/>
    <cellStyle name="_측  구_지산2(소172)자재집계표" xfId="3940"/>
    <cellStyle name="_측  구_총자재집계표" xfId="2502"/>
    <cellStyle name="_측  구_총자재집계표 2" xfId="9089"/>
    <cellStyle name="_측  구_총자재집계표_1-토적집계-구룡" xfId="11895"/>
    <cellStyle name="_측  구_총자재집계표_2. 구조도및 수량, 토적 산출서=하리율곡" xfId="3044"/>
    <cellStyle name="_측  구_총자재집계표_2. 구조도및 수량, 토적 산출서=하리율곡 2" xfId="9090"/>
    <cellStyle name="_측  구_포장공" xfId="3941"/>
    <cellStyle name="_측구공" xfId="2503"/>
    <cellStyle name="_측구공 2" xfId="9091"/>
    <cellStyle name="_측구공_1공구" xfId="3942"/>
    <cellStyle name="_측구공_1-토적집계-구룡" xfId="11896"/>
    <cellStyle name="_측구공_2. 구조도및 수량, 토적 산출서=하리율곡" xfId="3045"/>
    <cellStyle name="_측구공_2. 구조도및 수량, 토적 산출서=하리율곡 2" xfId="9092"/>
    <cellStyle name="_측구공_관로공1" xfId="3943"/>
    <cellStyle name="_측구공_금산제수량(전체최종)" xfId="2504"/>
    <cellStyle name="_측구공_금산제수량(전체최종) 2" xfId="9093"/>
    <cellStyle name="_측구공_금산제수량(전체최종)_1공구" xfId="3944"/>
    <cellStyle name="_측구공_금산제수량(전체최종)_1-토적집계-구룡" xfId="11897"/>
    <cellStyle name="_측구공_금산제수량(전체최종)_2. 구조도및 수량, 토적 산출서=하리율곡" xfId="3046"/>
    <cellStyle name="_측구공_금산제수량(전체최종)_2. 구조도및 수량, 토적 산출서=하리율곡 2" xfId="9094"/>
    <cellStyle name="_측구공_금산제수량(전체최종)_내고리수량산출서" xfId="3945"/>
    <cellStyle name="_측구공_금산제수량(전체최종)_내고리수량산출서_1공구" xfId="3946"/>
    <cellStyle name="_측구공_금산제수량(전체최종)_두릉1제 수량산출서" xfId="2505"/>
    <cellStyle name="_측구공_금산제수량(전체최종)_두릉1제 수량산출서 2" xfId="9095"/>
    <cellStyle name="_측구공_금산제수량(전체최종)_두릉1제 수량산출서_1-토적집계-구룡" xfId="11898"/>
    <cellStyle name="_측구공_금산제수량(전체최종)_두릉1제 수량산출서_2. 구조도및 수량, 토적 산출서=하리율곡" xfId="3047"/>
    <cellStyle name="_측구공_금산제수량(전체최종)_두릉1제 수량산출서_2. 구조도및 수량, 토적 산출서=하리율곡 2" xfId="9096"/>
    <cellStyle name="_측구공_금산제수량(전체최종)_배수공" xfId="3947"/>
    <cellStyle name="_측구공_금산제수량(전체최종)_배수공_1공구" xfId="3948"/>
    <cellStyle name="_측구공_금산제수량(전체최종)_암거공" xfId="3949"/>
    <cellStyle name="_측구공_금산제수량(전체최종)_암거공_1공구" xfId="3950"/>
    <cellStyle name="_측구공_금산제수량(전체최종)_인계1공구 수량산출" xfId="2506"/>
    <cellStyle name="_측구공_금산제수량(전체최종)_인계1공구 수량산출 2" xfId="9097"/>
    <cellStyle name="_측구공_금산제수량(전체최종)_인계1공구 수량산출_1-토적집계-구룡" xfId="11899"/>
    <cellStyle name="_측구공_금산제수량(전체최종)_인계1공구 수량산출_2. 구조도및 수량, 토적 산출서=하리율곡" xfId="3048"/>
    <cellStyle name="_측구공_금산제수량(전체최종)_인계1공구 수량산출_2. 구조도및 수량, 토적 산출서=하리율곡 2" xfId="9098"/>
    <cellStyle name="_측구공_금산제수량(전체최종)_총자재집계표" xfId="2507"/>
    <cellStyle name="_측구공_금산제수량(전체최종)_총자재집계표 2" xfId="9099"/>
    <cellStyle name="_측구공_금산제수량(전체최종)_총자재집계표_1-토적집계-구룡" xfId="11900"/>
    <cellStyle name="_측구공_금산제수량(전체최종)_총자재집계표_2. 구조도및 수량, 토적 산출서=하리율곡" xfId="3049"/>
    <cellStyle name="_측구공_금산제수량(전체최종)_총자재집계표_2. 구조도및 수량, 토적 산출서=하리율곡 2" xfId="9100"/>
    <cellStyle name="_측구공_금산제수량(전체최종)_포장공" xfId="3951"/>
    <cellStyle name="_측구공_내고리수량산출서" xfId="3952"/>
    <cellStyle name="_측구공_내고리수량산출서_1공구" xfId="3953"/>
    <cellStyle name="_측구공_도산수량산출" xfId="3954"/>
    <cellStyle name="_측구공_두릉1제 수량산출서" xfId="2508"/>
    <cellStyle name="_측구공_두릉1제 수량산출서 2" xfId="9101"/>
    <cellStyle name="_측구공_두릉1제 수량산출서_1-토적집계-구룡" xfId="11901"/>
    <cellStyle name="_측구공_두릉1제 수량산출서_2. 구조도및 수량, 토적 산출서=하리율곡" xfId="3050"/>
    <cellStyle name="_측구공_두릉1제 수량산출서_2. 구조도및 수량, 토적 산출서=하리율곡 2" xfId="9102"/>
    <cellStyle name="_측구공_배수공" xfId="3955"/>
    <cellStyle name="_측구공_배수공_1공구" xfId="3956"/>
    <cellStyle name="_측구공_석산소교량수량" xfId="3957"/>
    <cellStyle name="_측구공_암거공" xfId="3958"/>
    <cellStyle name="_측구공_암거공_1공구" xfId="3959"/>
    <cellStyle name="_측구공_인계1공구 수량산출" xfId="2509"/>
    <cellStyle name="_측구공_인계1공구 수량산출 2" xfId="9103"/>
    <cellStyle name="_측구공_인계1공구 수량산출_1-토적집계-구룡" xfId="11902"/>
    <cellStyle name="_측구공_인계1공구 수량산출_2. 구조도및 수량, 토적 산출서=하리율곡" xfId="3051"/>
    <cellStyle name="_측구공_인계1공구 수량산출_2. 구조도및 수량, 토적 산출서=하리율곡 2" xfId="9104"/>
    <cellStyle name="_측구공_인동수량산출서" xfId="3960"/>
    <cellStyle name="_측구공_지산(소2-122)자재집계표" xfId="3961"/>
    <cellStyle name="_측구공_지산2(소172)자재집계표" xfId="3962"/>
    <cellStyle name="_측구공_총자재집계표" xfId="2510"/>
    <cellStyle name="_측구공_총자재집계표 2" xfId="9105"/>
    <cellStyle name="_측구공_총자재집계표_1-토적집계-구룡" xfId="11903"/>
    <cellStyle name="_측구공_총자재집계표_2. 구조도및 수량, 토적 산출서=하리율곡" xfId="3052"/>
    <cellStyle name="_측구공_총자재집계표_2. 구조도및 수량, 토적 산출서=하리율곡 2" xfId="9106"/>
    <cellStyle name="_측구공_포장공" xfId="3963"/>
    <cellStyle name="_콘크리트기슭막이" xfId="5981"/>
    <cellStyle name="_토공" xfId="2511"/>
    <cellStyle name="_토공 2" xfId="9107"/>
    <cellStyle name="_토공_1공구" xfId="3964"/>
    <cellStyle name="_토공_1-토적집계-구룡" xfId="11904"/>
    <cellStyle name="_토공_2. 구조도및 수량, 토적 산출서=하리율곡" xfId="3053"/>
    <cellStyle name="_토공_2. 구조도및 수량, 토적 산출서=하리율곡 2" xfId="9108"/>
    <cellStyle name="_토공_관로공1" xfId="3965"/>
    <cellStyle name="_토공_금산제수량(전체최종)" xfId="2512"/>
    <cellStyle name="_토공_금산제수량(전체최종) 2" xfId="9109"/>
    <cellStyle name="_토공_금산제수량(전체최종)_1공구" xfId="3966"/>
    <cellStyle name="_토공_금산제수량(전체최종)_1-토적집계-구룡" xfId="11905"/>
    <cellStyle name="_토공_금산제수량(전체최종)_2. 구조도및 수량, 토적 산출서=하리율곡" xfId="3054"/>
    <cellStyle name="_토공_금산제수량(전체최종)_2. 구조도및 수량, 토적 산출서=하리율곡 2" xfId="9110"/>
    <cellStyle name="_토공_금산제수량(전체최종)_내고리수량산출서" xfId="3967"/>
    <cellStyle name="_토공_금산제수량(전체최종)_내고리수량산출서_1공구" xfId="3968"/>
    <cellStyle name="_토공_금산제수량(전체최종)_두릉1제 수량산출서" xfId="2513"/>
    <cellStyle name="_토공_금산제수량(전체최종)_두릉1제 수량산출서 2" xfId="9111"/>
    <cellStyle name="_토공_금산제수량(전체최종)_두릉1제 수량산출서_1-토적집계-구룡" xfId="11906"/>
    <cellStyle name="_토공_금산제수량(전체최종)_두릉1제 수량산출서_2. 구조도및 수량, 토적 산출서=하리율곡" xfId="3055"/>
    <cellStyle name="_토공_금산제수량(전체최종)_두릉1제 수량산출서_2. 구조도및 수량, 토적 산출서=하리율곡 2" xfId="9112"/>
    <cellStyle name="_토공_금산제수량(전체최종)_배수공" xfId="3969"/>
    <cellStyle name="_토공_금산제수량(전체최종)_배수공_1공구" xfId="3970"/>
    <cellStyle name="_토공_금산제수량(전체최종)_암거공" xfId="3971"/>
    <cellStyle name="_토공_금산제수량(전체최종)_암거공_1공구" xfId="3972"/>
    <cellStyle name="_토공_금산제수량(전체최종)_인계1공구 수량산출" xfId="2514"/>
    <cellStyle name="_토공_금산제수량(전체최종)_인계1공구 수량산출 2" xfId="9113"/>
    <cellStyle name="_토공_금산제수량(전체최종)_인계1공구 수량산출_1-토적집계-구룡" xfId="11907"/>
    <cellStyle name="_토공_금산제수량(전체최종)_인계1공구 수량산출_2. 구조도및 수량, 토적 산출서=하리율곡" xfId="3056"/>
    <cellStyle name="_토공_금산제수량(전체최종)_인계1공구 수량산출_2. 구조도및 수량, 토적 산출서=하리율곡 2" xfId="9114"/>
    <cellStyle name="_토공_금산제수량(전체최종)_총자재집계표" xfId="2515"/>
    <cellStyle name="_토공_금산제수량(전체최종)_총자재집계표 2" xfId="9115"/>
    <cellStyle name="_토공_금산제수량(전체최종)_총자재집계표_1-토적집계-구룡" xfId="11908"/>
    <cellStyle name="_토공_금산제수량(전체최종)_총자재집계표_2. 구조도및 수량, 토적 산출서=하리율곡" xfId="3057"/>
    <cellStyle name="_토공_금산제수량(전체최종)_총자재집계표_2. 구조도및 수량, 토적 산출서=하리율곡 2" xfId="9116"/>
    <cellStyle name="_토공_금산제수량(전체최종)_포장공" xfId="3973"/>
    <cellStyle name="_토공_내고리수량산출서" xfId="3974"/>
    <cellStyle name="_토공_내고리수량산출서_1공구" xfId="3975"/>
    <cellStyle name="_토공_도산수량산출" xfId="3976"/>
    <cellStyle name="_토공_두릉1제 수량산출서" xfId="2516"/>
    <cellStyle name="_토공_두릉1제 수량산출서 2" xfId="9117"/>
    <cellStyle name="_토공_두릉1제 수량산출서_1-토적집계-구룡" xfId="11909"/>
    <cellStyle name="_토공_두릉1제 수량산출서_2. 구조도및 수량, 토적 산출서=하리율곡" xfId="3058"/>
    <cellStyle name="_토공_두릉1제 수량산출서_2. 구조도및 수량, 토적 산출서=하리율곡 2" xfId="9118"/>
    <cellStyle name="_토공_배수공" xfId="3977"/>
    <cellStyle name="_토공_배수공_1공구" xfId="3978"/>
    <cellStyle name="_토공_석산소교량수량" xfId="3979"/>
    <cellStyle name="_토공_암거공" xfId="3980"/>
    <cellStyle name="_토공_암거공_1공구" xfId="3981"/>
    <cellStyle name="_토공_인계1공구 수량산출" xfId="2517"/>
    <cellStyle name="_토공_인계1공구 수량산출 2" xfId="9119"/>
    <cellStyle name="_토공_인계1공구 수량산출_1-토적집계-구룡" xfId="11910"/>
    <cellStyle name="_토공_인계1공구 수량산출_2. 구조도및 수량, 토적 산출서=하리율곡" xfId="3059"/>
    <cellStyle name="_토공_인계1공구 수량산출_2. 구조도및 수량, 토적 산출서=하리율곡 2" xfId="9120"/>
    <cellStyle name="_토공_인동수량산출서" xfId="3982"/>
    <cellStyle name="_토공_지산(소2-122)자재집계표" xfId="3983"/>
    <cellStyle name="_토공_지산2(소172)자재집계표" xfId="3984"/>
    <cellStyle name="_토공_총자재집계표" xfId="2518"/>
    <cellStyle name="_토공_총자재집계표 2" xfId="9121"/>
    <cellStyle name="_토공_총자재집계표_1-토적집계-구룡" xfId="11911"/>
    <cellStyle name="_토공_총자재집계표_2. 구조도및 수량, 토적 산출서=하리율곡" xfId="3060"/>
    <cellStyle name="_토공_총자재집계표_2. 구조도및 수량, 토적 산출서=하리율곡 2" xfId="9122"/>
    <cellStyle name="_토공_포장공" xfId="3985"/>
    <cellStyle name="_토공-상영초" xfId="3986"/>
    <cellStyle name="_토공-상주여중" xfId="3987"/>
    <cellStyle name="_토공집계" xfId="3988"/>
    <cellStyle name="_-토공집계" xfId="3989"/>
    <cellStyle name="_토적표" xfId="3990"/>
    <cellStyle name="_파식" xfId="2769"/>
    <cellStyle name="_판암근린공원황톳길조성공사" xfId="3991"/>
    <cellStyle name="_평상" xfId="3992"/>
    <cellStyle name="_평촌교수량" xfId="3993"/>
    <cellStyle name="_평촌교수량_4구조물공" xfId="3994"/>
    <cellStyle name="_평촌교수량_4구조물공_환토(최종)" xfId="3995"/>
    <cellStyle name="_평촌교수량_변전소연결부" xfId="3996"/>
    <cellStyle name="_평촌교수량_변전소연결부_환토(최종)" xfId="3997"/>
    <cellStyle name="_평촌교수량_전력구수량" xfId="3998"/>
    <cellStyle name="_평촌교수량_전력구수량_환토(최종)" xfId="3999"/>
    <cellStyle name="_평촌교수량_환토(최종)" xfId="4000"/>
    <cellStyle name="_폐기물처리(포장)" xfId="9123"/>
    <cellStyle name="_폐기물처리비설계" xfId="6287"/>
    <cellStyle name="_포장공" xfId="4001"/>
    <cellStyle name="_포장난간(껜잡석)" xfId="2519"/>
    <cellStyle name="_표준구조도" xfId="2833"/>
    <cellStyle name="_표준구조도 2" xfId="9124"/>
    <cellStyle name="_표준구조도1" xfId="6288"/>
    <cellStyle name="_표지" xfId="2834"/>
    <cellStyle name="_표지석" xfId="3061"/>
    <cellStyle name="_하암배수로(최종)" xfId="4002"/>
    <cellStyle name="_하암배수로(최종)_1공구" xfId="4003"/>
    <cellStyle name="_하암배수로(최종)_내고리수량산출서" xfId="4004"/>
    <cellStyle name="_하암배수로(최종)_내고리수량산출서_1공구" xfId="4005"/>
    <cellStyle name="_하암배수로(최종)_배수공" xfId="4006"/>
    <cellStyle name="_하암배수로(최종)_배수공_1공구" xfId="4007"/>
    <cellStyle name="_하암배수로(최종)_암거공" xfId="4008"/>
    <cellStyle name="_하암배수로(최종)_암거공_1공구" xfId="4009"/>
    <cellStyle name="_하암배수로(최종)_포장공" xfId="4010"/>
    <cellStyle name="_한국원자력안전기술원" xfId="4011"/>
    <cellStyle name="_한전연구견적" xfId="4012"/>
    <cellStyle name="_한천(1공구)수량산출서" xfId="2520"/>
    <cellStyle name="_한천(1공구)수량산출서 2" xfId="9125"/>
    <cellStyle name="_한천(1공구)수량산출서_1공구" xfId="4013"/>
    <cellStyle name="_한천(1공구)수량산출서_1-토적집계-구룡" xfId="11912"/>
    <cellStyle name="_한천(1공구)수량산출서_2. 구조도및 수량, 토적 산출서=하리율곡" xfId="3062"/>
    <cellStyle name="_한천(1공구)수량산출서_2. 구조도및 수량, 토적 산출서=하리율곡 2" xfId="9126"/>
    <cellStyle name="_한천(1공구)수량산출서_내고리수량산출서" xfId="4014"/>
    <cellStyle name="_한천(1공구)수량산출서_내고리수량산출서_1공구" xfId="4015"/>
    <cellStyle name="_한천(1공구)수량산출서_두릉1제 수량산출서" xfId="2521"/>
    <cellStyle name="_한천(1공구)수량산출서_두릉1제 수량산출서 2" xfId="9127"/>
    <cellStyle name="_한천(1공구)수량산출서_두릉1제 수량산출서_1-토적집계-구룡" xfId="11913"/>
    <cellStyle name="_한천(1공구)수량산출서_두릉1제 수량산출서_2. 구조도및 수량, 토적 산출서=하리율곡" xfId="3063"/>
    <cellStyle name="_한천(1공구)수량산출서_두릉1제 수량산출서_2. 구조도및 수량, 토적 산출서=하리율곡 2" xfId="9128"/>
    <cellStyle name="_한천(1공구)수량산출서_배수공" xfId="4016"/>
    <cellStyle name="_한천(1공구)수량산출서_배수공_1공구" xfId="4017"/>
    <cellStyle name="_한천(1공구)수량산출서_암거공" xfId="4018"/>
    <cellStyle name="_한천(1공구)수량산출서_암거공_1공구" xfId="4019"/>
    <cellStyle name="_한천(1공구)수량산출서_인계1공구 수량산출" xfId="2522"/>
    <cellStyle name="_한천(1공구)수량산출서_인계1공구 수량산출 2" xfId="9129"/>
    <cellStyle name="_한천(1공구)수량산출서_인계1공구 수량산출_1-토적집계-구룡" xfId="11914"/>
    <cellStyle name="_한천(1공구)수량산출서_인계1공구 수량산출_2. 구조도및 수량, 토적 산출서=하리율곡" xfId="3064"/>
    <cellStyle name="_한천(1공구)수량산출서_인계1공구 수량산출_2. 구조도및 수량, 토적 산출서=하리율곡 2" xfId="9130"/>
    <cellStyle name="_한천(1공구)수량산출서_총자재집계표" xfId="2523"/>
    <cellStyle name="_한천(1공구)수량산출서_총자재집계표 2" xfId="9131"/>
    <cellStyle name="_한천(1공구)수량산출서_총자재집계표_1-토적집계-구룡" xfId="11915"/>
    <cellStyle name="_한천(1공구)수량산출서_총자재집계표_2. 구조도및 수량, 토적 산출서=하리율곡" xfId="3065"/>
    <cellStyle name="_한천(1공구)수량산출서_총자재집계표_2. 구조도및 수량, 토적 산출서=하리율곡 2" xfId="9132"/>
    <cellStyle name="_한천(1공구)수량산출서_포장공" xfId="4020"/>
    <cellStyle name="_호안블럭" xfId="2524"/>
    <cellStyle name="_호안블럭 2" xfId="9133"/>
    <cellStyle name="_호안블럭_1공구" xfId="4021"/>
    <cellStyle name="_호안블럭_1-토적집계-구룡" xfId="11916"/>
    <cellStyle name="_호안블럭_2. 구조도및 수량, 토적 산출서=하리율곡" xfId="3066"/>
    <cellStyle name="_호안블럭_2. 구조도및 수량, 토적 산출서=하리율곡 2" xfId="9134"/>
    <cellStyle name="_호안블럭_내고리수량산출서" xfId="4022"/>
    <cellStyle name="_호안블럭_내고리수량산출서_1공구" xfId="4023"/>
    <cellStyle name="_호안블럭_두릉1제 수량산출서" xfId="2525"/>
    <cellStyle name="_호안블럭_두릉1제 수량산출서 2" xfId="9135"/>
    <cellStyle name="_호안블럭_두릉1제 수량산출서_1-토적집계-구룡" xfId="11917"/>
    <cellStyle name="_호안블럭_두릉1제 수량산출서_2. 구조도및 수량, 토적 산출서=하리율곡" xfId="3067"/>
    <cellStyle name="_호안블럭_두릉1제 수량산출서_2. 구조도및 수량, 토적 산출서=하리율곡 2" xfId="9136"/>
    <cellStyle name="_호안블럭_배수공" xfId="4024"/>
    <cellStyle name="_호안블럭_배수공_1공구" xfId="4025"/>
    <cellStyle name="_호안블럭_암거공" xfId="4026"/>
    <cellStyle name="_호안블럭_암거공_1공구" xfId="4027"/>
    <cellStyle name="_호안블럭_인계1공구 수량산출" xfId="2526"/>
    <cellStyle name="_호안블럭_인계1공구 수량산출 2" xfId="9137"/>
    <cellStyle name="_호안블럭_인계1공구 수량산출_1-토적집계-구룡" xfId="11918"/>
    <cellStyle name="_호안블럭_인계1공구 수량산출_2. 구조도및 수량, 토적 산출서=하리율곡" xfId="3068"/>
    <cellStyle name="_호안블럭_인계1공구 수량산출_2. 구조도및 수량, 토적 산출서=하리율곡 2" xfId="9138"/>
    <cellStyle name="_호안블럭_총자재집계표" xfId="2527"/>
    <cellStyle name="_호안블럭_총자재집계표 2" xfId="9139"/>
    <cellStyle name="_호안블럭_총자재집계표_1-토적집계-구룡" xfId="11919"/>
    <cellStyle name="_호안블럭_총자재집계표_2. 구조도및 수량, 토적 산출서=하리율곡" xfId="3069"/>
    <cellStyle name="_호안블럭_총자재집계표_2. 구조도및 수량, 토적 산출서=하리율곡 2" xfId="9140"/>
    <cellStyle name="_호안블럭_포장공" xfId="4028"/>
    <cellStyle name="_화서문지역단식의자설치수량산출서" xfId="4029"/>
    <cellStyle name="_황령-교량토공" xfId="4030"/>
    <cellStyle name="_황령-목교" xfId="4031"/>
    <cellStyle name="_횡배수관" xfId="2528"/>
    <cellStyle name="_횡배수관 2" xfId="9141"/>
    <cellStyle name="_횡배수관_1공구" xfId="4032"/>
    <cellStyle name="_횡배수관_1-토적집계-구룡" xfId="11920"/>
    <cellStyle name="_횡배수관_2. 구조도및 수량, 토적 산출서=하리율곡" xfId="3070"/>
    <cellStyle name="_횡배수관_2. 구조도및 수량, 토적 산출서=하리율곡 2" xfId="9142"/>
    <cellStyle name="_횡배수관_금산제수량(전체최종)" xfId="2529"/>
    <cellStyle name="_횡배수관_금산제수량(전체최종) 2" xfId="9143"/>
    <cellStyle name="_횡배수관_금산제수량(전체최종)_1공구" xfId="4033"/>
    <cellStyle name="_횡배수관_금산제수량(전체최종)_1-토적집계-구룡" xfId="11921"/>
    <cellStyle name="_횡배수관_금산제수량(전체최종)_2. 구조도및 수량, 토적 산출서=하리율곡" xfId="3071"/>
    <cellStyle name="_횡배수관_금산제수량(전체최종)_2. 구조도및 수량, 토적 산출서=하리율곡 2" xfId="9144"/>
    <cellStyle name="_횡배수관_금산제수량(전체최종)_내고리수량산출서" xfId="4034"/>
    <cellStyle name="_횡배수관_금산제수량(전체최종)_내고리수량산출서_1공구" xfId="4035"/>
    <cellStyle name="_횡배수관_금산제수량(전체최종)_두릉1제 수량산출서" xfId="2530"/>
    <cellStyle name="_횡배수관_금산제수량(전체최종)_두릉1제 수량산출서 2" xfId="9145"/>
    <cellStyle name="_횡배수관_금산제수량(전체최종)_두릉1제 수량산출서_1-토적집계-구룡" xfId="11922"/>
    <cellStyle name="_횡배수관_금산제수량(전체최종)_두릉1제 수량산출서_2. 구조도및 수량, 토적 산출서=하리율곡" xfId="3072"/>
    <cellStyle name="_횡배수관_금산제수량(전체최종)_두릉1제 수량산출서_2. 구조도및 수량, 토적 산출서=하리율곡 2" xfId="9146"/>
    <cellStyle name="_횡배수관_금산제수량(전체최종)_배수공" xfId="4036"/>
    <cellStyle name="_횡배수관_금산제수량(전체최종)_배수공_1공구" xfId="4037"/>
    <cellStyle name="_횡배수관_금산제수량(전체최종)_암거공" xfId="4038"/>
    <cellStyle name="_횡배수관_금산제수량(전체최종)_암거공_1공구" xfId="4039"/>
    <cellStyle name="_횡배수관_금산제수량(전체최종)_인계1공구 수량산출" xfId="2531"/>
    <cellStyle name="_횡배수관_금산제수량(전체최종)_인계1공구 수량산출 2" xfId="9147"/>
    <cellStyle name="_횡배수관_금산제수량(전체최종)_인계1공구 수량산출_1-토적집계-구룡" xfId="11923"/>
    <cellStyle name="_횡배수관_금산제수량(전체최종)_인계1공구 수량산출_2. 구조도및 수량, 토적 산출서=하리율곡" xfId="3073"/>
    <cellStyle name="_횡배수관_금산제수량(전체최종)_인계1공구 수량산출_2. 구조도및 수량, 토적 산출서=하리율곡 2" xfId="9148"/>
    <cellStyle name="_횡배수관_금산제수량(전체최종)_총자재집계표" xfId="2532"/>
    <cellStyle name="_횡배수관_금산제수량(전체최종)_총자재집계표 2" xfId="9149"/>
    <cellStyle name="_횡배수관_금산제수량(전체최종)_총자재집계표_1-토적집계-구룡" xfId="11924"/>
    <cellStyle name="_횡배수관_금산제수량(전체최종)_총자재집계표_2. 구조도및 수량, 토적 산출서=하리율곡" xfId="3074"/>
    <cellStyle name="_횡배수관_금산제수량(전체최종)_총자재집계표_2. 구조도및 수량, 토적 산출서=하리율곡 2" xfId="9150"/>
    <cellStyle name="_횡배수관_금산제수량(전체최종)_포장공" xfId="4040"/>
    <cellStyle name="_횡배수관_내고리수량산출서" xfId="4041"/>
    <cellStyle name="_횡배수관_내고리수량산출서_1공구" xfId="4042"/>
    <cellStyle name="_횡배수관_도산수량산출" xfId="4043"/>
    <cellStyle name="_횡배수관_두릉1제 수량산출서" xfId="2533"/>
    <cellStyle name="_횡배수관_두릉1제 수량산출서 2" xfId="9151"/>
    <cellStyle name="_횡배수관_두릉1제 수량산출서_1-토적집계-구룡" xfId="11925"/>
    <cellStyle name="_횡배수관_두릉1제 수량산출서_2. 구조도및 수량, 토적 산출서=하리율곡" xfId="3075"/>
    <cellStyle name="_횡배수관_두릉1제 수량산출서_2. 구조도및 수량, 토적 산출서=하리율곡 2" xfId="9152"/>
    <cellStyle name="_횡배수관_배수공" xfId="4044"/>
    <cellStyle name="_횡배수관_배수공_1공구" xfId="4045"/>
    <cellStyle name="_횡배수관_석산소교량수량" xfId="4046"/>
    <cellStyle name="_횡배수관_암거공" xfId="4047"/>
    <cellStyle name="_횡배수관_암거공_1공구" xfId="4048"/>
    <cellStyle name="_횡배수관_인계1공구 수량산출" xfId="2534"/>
    <cellStyle name="_횡배수관_인계1공구 수량산출 2" xfId="9153"/>
    <cellStyle name="_횡배수관_인계1공구 수량산출_1-토적집계-구룡" xfId="11926"/>
    <cellStyle name="_횡배수관_인계1공구 수량산출_2. 구조도및 수량, 토적 산출서=하리율곡" xfId="3076"/>
    <cellStyle name="_횡배수관_인계1공구 수량산출_2. 구조도및 수량, 토적 산출서=하리율곡 2" xfId="9154"/>
    <cellStyle name="_횡배수관_인동수량산출서" xfId="4049"/>
    <cellStyle name="_횡배수관_지산(소2-122)자재집계표" xfId="4050"/>
    <cellStyle name="_횡배수관_지산2(소172)자재집계표" xfId="4051"/>
    <cellStyle name="_횡배수관_총자재집계표" xfId="2535"/>
    <cellStyle name="_횡배수관_총자재집계표 2" xfId="9155"/>
    <cellStyle name="_횡배수관_총자재집계표_1-토적집계-구룡" xfId="11927"/>
    <cellStyle name="_횡배수관_총자재집계표_2. 구조도및 수량, 토적 산출서=하리율곡" xfId="3077"/>
    <cellStyle name="_횡배수관_총자재집계표_2. 구조도및 수량, 토적 산출서=하리율곡 2" xfId="9156"/>
    <cellStyle name="_횡배수관_포장공" xfId="4052"/>
    <cellStyle name="_횡배수관02 " xfId="2536"/>
    <cellStyle name="_횡배수관02  2" xfId="9157"/>
    <cellStyle name="_횡배수관02 _1공구" xfId="4053"/>
    <cellStyle name="_횡배수관02 _내고리수량산출서" xfId="4054"/>
    <cellStyle name="_횡배수관02 _내고리수량산출서_1공구" xfId="4055"/>
    <cellStyle name="_횡배수관02 _배수공" xfId="4056"/>
    <cellStyle name="_횡배수관02 _배수공_1공구" xfId="4057"/>
    <cellStyle name="_횡배수관02 _암거공" xfId="4058"/>
    <cellStyle name="_횡배수관02 _암거공_1공구" xfId="4059"/>
    <cellStyle name="_횡배수관02 _포장공" xfId="4060"/>
    <cellStyle name="_흥기세천수량" xfId="2537"/>
    <cellStyle name="_흥기세천수량 2" xfId="9158"/>
    <cellStyle name="_흥기세천수량_1공구" xfId="4061"/>
    <cellStyle name="_흥기세천수량_내고리수량산출서" xfId="4062"/>
    <cellStyle name="_흥기세천수량_내고리수량산출서_1공구" xfId="4063"/>
    <cellStyle name="_흥기세천수량_배수공" xfId="4064"/>
    <cellStyle name="_흥기세천수량_배수공_1공구" xfId="4065"/>
    <cellStyle name="_흥기세천수량_암거공" xfId="4066"/>
    <cellStyle name="_흥기세천수량_암거공_1공구" xfId="4067"/>
    <cellStyle name="_흥기세천수량_포장공" xfId="4068"/>
    <cellStyle name="’E‰Y [0.00]_laroux" xfId="2770"/>
    <cellStyle name="’E‰Y_laroux" xfId="2771"/>
    <cellStyle name="¤@?e_TEST-1 " xfId="4083"/>
    <cellStyle name="+,-,0" xfId="4080"/>
    <cellStyle name="△ []" xfId="4081"/>
    <cellStyle name="△ [0]" xfId="4082"/>
    <cellStyle name="0" xfId="4084"/>
    <cellStyle name="0.0" xfId="4085"/>
    <cellStyle name="0.00" xfId="4086"/>
    <cellStyle name="0_조형싸이클수량산출" xfId="4087"/>
    <cellStyle name="00" xfId="4088"/>
    <cellStyle name="1" xfId="4089"/>
    <cellStyle name="1_2005년 하반기 운동기구 설치공사" xfId="4090"/>
    <cellStyle name="1_2005년 하반기 운동기구 설치공사_조형싸이클수량산출" xfId="4091"/>
    <cellStyle name="1_laroux" xfId="4158"/>
    <cellStyle name="1_laroux_ATC-YOON1" xfId="4159"/>
    <cellStyle name="1_total" xfId="4160"/>
    <cellStyle name="1_total_00-예산서양식100" xfId="4161"/>
    <cellStyle name="1_total_00-예산서양식100_00-설계서양식" xfId="4162"/>
    <cellStyle name="1_total_00-예산서양식100_대전가오-설계서" xfId="4163"/>
    <cellStyle name="1_total_00-예산서양식100_대전가오-설계서(관리)" xfId="4164"/>
    <cellStyle name="1_total_00-예산서양식100_대전가오-설계서1" xfId="4165"/>
    <cellStyle name="1_total_00-예산서양식100_설계설명서0309" xfId="4166"/>
    <cellStyle name="1_total_00-표지예정공정표" xfId="4167"/>
    <cellStyle name="1_total_Sheet1" xfId="4251"/>
    <cellStyle name="1_total_Sheet1_2-총괄내역서-토목" xfId="4252"/>
    <cellStyle name="1_total_Sheet1_과천놀이터설계서" xfId="4253"/>
    <cellStyle name="1_total_Sheet1_안양설계서갑지(총괄)" xfId="4254"/>
    <cellStyle name="1_total_Sheet1_총괄갑지" xfId="4255"/>
    <cellStyle name="1_total_Sheet1_총괄내역서" xfId="4256"/>
    <cellStyle name="1_total_Sheet1_총괄내역서_총괄내역서-건축" xfId="4257"/>
    <cellStyle name="1_total_Sheet1_총괄내역서_총괄내역서-건축_총괄내역서-토목" xfId="4258"/>
    <cellStyle name="1_total_Sheet1_총괄내역서_총괄내역서-토목" xfId="4259"/>
    <cellStyle name="1_total_Sheet1_총괄내역서_총괄내역서-토목_총괄내역서-토목" xfId="4260"/>
    <cellStyle name="1_total_Sheet1_총괄내역서-건축" xfId="4261"/>
    <cellStyle name="1_total_Sheet1_총괄내역서-토목" xfId="4262"/>
    <cellStyle name="1_total_갑지0601" xfId="4168"/>
    <cellStyle name="1_total_갑지0601_2-총괄내역서-토목" xfId="4169"/>
    <cellStyle name="1_total_갑지0601_과천놀이터설계서" xfId="4170"/>
    <cellStyle name="1_total_갑지0601_안양설계서갑지(총괄)" xfId="4171"/>
    <cellStyle name="1_total_갑지0601_총괄갑지" xfId="4172"/>
    <cellStyle name="1_total_갑지0601_총괄내역서" xfId="4173"/>
    <cellStyle name="1_total_갑지0601_총괄내역서_총괄내역서-건축" xfId="4174"/>
    <cellStyle name="1_total_갑지0601_총괄내역서_총괄내역서-건축_총괄내역서-토목" xfId="4175"/>
    <cellStyle name="1_total_갑지0601_총괄내역서_총괄내역서-토목" xfId="4176"/>
    <cellStyle name="1_total_갑지0601_총괄내역서_총괄내역서-토목_총괄내역서-토목" xfId="4177"/>
    <cellStyle name="1_total_갑지0601_총괄내역서-건축" xfId="4178"/>
    <cellStyle name="1_total_갑지0601_총괄내역서-토목" xfId="4179"/>
    <cellStyle name="1_total_광진구-설계서(1006)" xfId="4180"/>
    <cellStyle name="1_total_광진구-설계서(1006)_설계설명서0309" xfId="4181"/>
    <cellStyle name="1_total_구로리총괄내역" xfId="4182"/>
    <cellStyle name="1_total_구로리총괄내역_구로리설계예산서1029" xfId="4183"/>
    <cellStyle name="1_total_구로리총괄내역_구로리설계예산서1118준공" xfId="4184"/>
    <cellStyle name="1_total_구로리총괄내역_구로리설계예산서조경" xfId="4185"/>
    <cellStyle name="1_total_구로리총괄내역_구로리어린이공원예산서(조경)1125" xfId="4186"/>
    <cellStyle name="1_total_구로리총괄내역_내역서" xfId="4187"/>
    <cellStyle name="1_total_구로리총괄내역_노임단가표" xfId="4188"/>
    <cellStyle name="1_total_구로리총괄내역_배밭계약내역" xfId="4189"/>
    <cellStyle name="1_total_구로리총괄내역_설계내역서" xfId="4190"/>
    <cellStyle name="1_total_구로리총괄내역_수도권매립지" xfId="4191"/>
    <cellStyle name="1_total_구로리총괄내역_수도권매립지1004(발주용)" xfId="4192"/>
    <cellStyle name="1_total_구로리총괄내역_일신건영설계예산서(0211)" xfId="4193"/>
    <cellStyle name="1_total_구로리총괄내역_일위대가" xfId="4194"/>
    <cellStyle name="1_total_구로리총괄내역_자재단가표" xfId="4195"/>
    <cellStyle name="1_total_구로리총괄내역_장안초등학교내역0814" xfId="4196"/>
    <cellStyle name="1_total_배밭계약내역" xfId="4197"/>
    <cellStyle name="1_total_설계내역서" xfId="4198"/>
    <cellStyle name="1_total_총괄내역0518" xfId="4199"/>
    <cellStyle name="1_total_총괄내역0518_구로리설계예산서1029" xfId="4200"/>
    <cellStyle name="1_total_총괄내역0518_구로리설계예산서1118준공" xfId="4201"/>
    <cellStyle name="1_total_총괄내역0518_구로리설계예산서조경" xfId="4202"/>
    <cellStyle name="1_total_총괄내역0518_구로리어린이공원예산서(조경)1125" xfId="4203"/>
    <cellStyle name="1_total_총괄내역0518_내역서" xfId="4204"/>
    <cellStyle name="1_total_총괄내역0518_노임단가표" xfId="4205"/>
    <cellStyle name="1_total_총괄내역0518_배밭계약내역" xfId="4206"/>
    <cellStyle name="1_total_총괄내역0518_설계내역서" xfId="4207"/>
    <cellStyle name="1_total_총괄내역0518_수도권매립지" xfId="4208"/>
    <cellStyle name="1_total_총괄내역0518_수도권매립지1004(발주용)" xfId="4209"/>
    <cellStyle name="1_total_총괄내역0518_일신건영설계예산서(0211)" xfId="4210"/>
    <cellStyle name="1_total_총괄내역0518_일위대가" xfId="4211"/>
    <cellStyle name="1_total_총괄내역0518_자재단가표" xfId="4212"/>
    <cellStyle name="1_total_총괄내역0518_장안초등학교내역0814" xfId="4213"/>
    <cellStyle name="1_total_총괄내역서-건축" xfId="4214"/>
    <cellStyle name="1_total_총괄내역서-건축_총괄내역서-토목" xfId="4215"/>
    <cellStyle name="1_total_총괄내역서-토목" xfId="4216"/>
    <cellStyle name="1_total_총괄내역서-토목_총괄내역서-토목" xfId="4217"/>
    <cellStyle name="1_total_표지-공정표" xfId="4218"/>
    <cellStyle name="1_total_표지-공정표_설계설명서0309" xfId="4219"/>
    <cellStyle name="1_total_현충묘지-예산서(조경)" xfId="4220"/>
    <cellStyle name="1_total_현충묘지-예산서(조경)_00-설계서양식" xfId="4221"/>
    <cellStyle name="1_total_현충묘지-예산서(조경)_00-표지예정공정표" xfId="4222"/>
    <cellStyle name="1_total_현충묘지-예산서(조경)_00-표지예정공정표_설계설명서0309" xfId="4223"/>
    <cellStyle name="1_total_현충묘지-예산서(조경)_까르프-표지예정공정표" xfId="4224"/>
    <cellStyle name="1_total_현충묘지-예산서(조경)_까르프-표지예정공정표_00-설계서양식" xfId="4225"/>
    <cellStyle name="1_total_현충묘지-예산서(조경)_까르프-표지예정공정표_설계설명서0309" xfId="4226"/>
    <cellStyle name="1_total_현충묘지-예산서(조경)_대전가오-설계서" xfId="4227"/>
    <cellStyle name="1_total_현충묘지-예산서(조경)_대전가오-설계서(관리)" xfId="4228"/>
    <cellStyle name="1_total_현충묘지-예산서(조경)_대전가오-설계서1" xfId="4229"/>
    <cellStyle name="1_total_현충묘지-예산서(조경)_설계설명서0309" xfId="4230"/>
    <cellStyle name="1_total_현충묘지-예산서(조경)_예산서-엑셀변환양식100" xfId="4231"/>
    <cellStyle name="1_total_현충묘지-예산서(조경)_예산서-엑셀변환양식100_00-예산서양식100" xfId="4232"/>
    <cellStyle name="1_total_현충묘지-예산서(조경)_예산서-엑셀변환양식100_00-예산서양식100_00-설계서양식" xfId="4233"/>
    <cellStyle name="1_total_현충묘지-예산서(조경)_예산서-엑셀변환양식100_00-예산서양식100_대전가오-설계서" xfId="4234"/>
    <cellStyle name="1_total_현충묘지-예산서(조경)_예산서-엑셀변환양식100_00-예산서양식100_대전가오-설계서(관리)" xfId="4235"/>
    <cellStyle name="1_total_현충묘지-예산서(조경)_예산서-엑셀변환양식100_00-예산서양식100_대전가오-설계서1" xfId="4236"/>
    <cellStyle name="1_total_현충묘지-예산서(조경)_예산서-엑셀변환양식100_00-예산서양식100_설계설명서0309" xfId="4237"/>
    <cellStyle name="1_total_현충묘지-예산서(조경)_예산서-엑셀변환양식100_00-표지예정공정표" xfId="4238"/>
    <cellStyle name="1_total_현충묘지-예산서(조경)_예산서-엑셀변환양식100_광진구-설계서(1006)" xfId="4239"/>
    <cellStyle name="1_total_현충묘지-예산서(조경)_예산서-엑셀변환양식100_광진구-설계서(1006)_설계설명서0309" xfId="4240"/>
    <cellStyle name="1_total_현충묘지-예산서(조경)_예산서-엑셀변환양식100_표지-공정표" xfId="4241"/>
    <cellStyle name="1_total_현충묘지-예산서(조경)_예산서-엑셀변환양식100_표지-공정표_설계설명서0309" xfId="4242"/>
    <cellStyle name="1_total_현충묘지-예산서(조경)_표지-공정표" xfId="4243"/>
    <cellStyle name="1_total_현충묘지-예산서(조경)_표지-공정표_설계설명서0309" xfId="4244"/>
    <cellStyle name="1_total_현충묘지-예산서(조경)_표지예정공정표" xfId="4245"/>
    <cellStyle name="1_total_현충묘지-예산서(조경)_-표지예정공정표" xfId="4246"/>
    <cellStyle name="1_total_현충묘지-예산서(조경)_표지예정공정표_00-설계서양식" xfId="4247"/>
    <cellStyle name="1_total_현충묘지-예산서(조경)_-표지예정공정표_00-설계서양식" xfId="4248"/>
    <cellStyle name="1_total_현충묘지-예산서(조경)_표지예정공정표_설계설명서0309" xfId="4249"/>
    <cellStyle name="1_total_현충묘지-예산서(조경)_-표지예정공정표_설계설명서0309" xfId="4250"/>
    <cellStyle name="1_tree" xfId="4263"/>
    <cellStyle name="1_tree_00-예산서양식100" xfId="4264"/>
    <cellStyle name="1_tree_00-예산서양식100_00-설계서양식" xfId="4265"/>
    <cellStyle name="1_tree_00-예산서양식100_대전가오-설계서" xfId="4266"/>
    <cellStyle name="1_tree_00-예산서양식100_대전가오-설계서(관리)" xfId="4267"/>
    <cellStyle name="1_tree_00-예산서양식100_대전가오-설계서1" xfId="4268"/>
    <cellStyle name="1_tree_00-예산서양식100_설계설명서0309" xfId="4269"/>
    <cellStyle name="1_tree_00-표지예정공정표" xfId="4270"/>
    <cellStyle name="1_tree_Sheet1" xfId="4489"/>
    <cellStyle name="1_tree_Sheet1_2-총괄내역서-토목" xfId="4490"/>
    <cellStyle name="1_tree_Sheet1_과천놀이터설계서" xfId="4491"/>
    <cellStyle name="1_tree_Sheet1_안양설계서갑지(총괄)" xfId="4492"/>
    <cellStyle name="1_tree_Sheet1_총괄갑지" xfId="4493"/>
    <cellStyle name="1_tree_Sheet1_총괄내역서" xfId="4494"/>
    <cellStyle name="1_tree_Sheet1_총괄내역서_총괄내역서-건축" xfId="4495"/>
    <cellStyle name="1_tree_Sheet1_총괄내역서_총괄내역서-건축_총괄내역서-토목" xfId="4496"/>
    <cellStyle name="1_tree_Sheet1_총괄내역서_총괄내역서-토목" xfId="4497"/>
    <cellStyle name="1_tree_Sheet1_총괄내역서_총괄내역서-토목_총괄내역서-토목" xfId="4498"/>
    <cellStyle name="1_tree_Sheet1_총괄내역서-건축" xfId="4499"/>
    <cellStyle name="1_tree_Sheet1_총괄내역서-토목" xfId="4500"/>
    <cellStyle name="1_tree_갑지0601" xfId="4271"/>
    <cellStyle name="1_tree_갑지0601_2-총괄내역서-토목" xfId="4272"/>
    <cellStyle name="1_tree_갑지0601_과천놀이터설계서" xfId="4273"/>
    <cellStyle name="1_tree_갑지0601_안양설계서갑지(총괄)" xfId="4274"/>
    <cellStyle name="1_tree_갑지0601_총괄갑지" xfId="4275"/>
    <cellStyle name="1_tree_갑지0601_총괄내역서" xfId="4276"/>
    <cellStyle name="1_tree_갑지0601_총괄내역서_총괄내역서-건축" xfId="4277"/>
    <cellStyle name="1_tree_갑지0601_총괄내역서_총괄내역서-건축_총괄내역서-토목" xfId="4278"/>
    <cellStyle name="1_tree_갑지0601_총괄내역서_총괄내역서-토목" xfId="4279"/>
    <cellStyle name="1_tree_갑지0601_총괄내역서_총괄내역서-토목_총괄내역서-토목" xfId="4280"/>
    <cellStyle name="1_tree_갑지0601_총괄내역서-건축" xfId="4281"/>
    <cellStyle name="1_tree_갑지0601_총괄내역서-토목" xfId="4282"/>
    <cellStyle name="1_tree_광진구-설계서(1006)" xfId="4283"/>
    <cellStyle name="1_tree_광진구-설계서(1006)_설계설명서0309" xfId="4284"/>
    <cellStyle name="1_tree_구로리총괄내역" xfId="4285"/>
    <cellStyle name="1_tree_구로리총괄내역_구로리설계예산서1029" xfId="4286"/>
    <cellStyle name="1_tree_구로리총괄내역_구로리설계예산서1118준공" xfId="4287"/>
    <cellStyle name="1_tree_구로리총괄내역_구로리설계예산서조경" xfId="4288"/>
    <cellStyle name="1_tree_구로리총괄내역_구로리어린이공원예산서(조경)1125" xfId="4289"/>
    <cellStyle name="1_tree_구로리총괄내역_내역서" xfId="4290"/>
    <cellStyle name="1_tree_구로리총괄내역_노임단가표" xfId="4291"/>
    <cellStyle name="1_tree_구로리총괄내역_배밭계약내역" xfId="4292"/>
    <cellStyle name="1_tree_구로리총괄내역_설계내역서" xfId="4293"/>
    <cellStyle name="1_tree_구로리총괄내역_수도권매립지" xfId="4294"/>
    <cellStyle name="1_tree_구로리총괄내역_수도권매립지1004(발주용)" xfId="4295"/>
    <cellStyle name="1_tree_구로리총괄내역_일신건영설계예산서(0211)" xfId="4296"/>
    <cellStyle name="1_tree_구로리총괄내역_일위대가" xfId="4297"/>
    <cellStyle name="1_tree_구로리총괄내역_자재단가표" xfId="4298"/>
    <cellStyle name="1_tree_구로리총괄내역_장안초등학교내역0814" xfId="4299"/>
    <cellStyle name="1_tree_마운딩수량" xfId="4300"/>
    <cellStyle name="1_tree_마운딩수량_갑지0601" xfId="4301"/>
    <cellStyle name="1_tree_마운딩수량_갑지0601_2-총괄내역서-토목" xfId="4302"/>
    <cellStyle name="1_tree_마운딩수량_갑지0601_과천놀이터설계서" xfId="4303"/>
    <cellStyle name="1_tree_마운딩수량_갑지0601_안양설계서갑지(총괄)" xfId="4304"/>
    <cellStyle name="1_tree_마운딩수량_갑지0601_총괄갑지" xfId="4305"/>
    <cellStyle name="1_tree_마운딩수량_갑지0601_총괄내역서" xfId="4306"/>
    <cellStyle name="1_tree_마운딩수량_갑지0601_총괄내역서_총괄내역서-건축" xfId="4307"/>
    <cellStyle name="1_tree_마운딩수량_갑지0601_총괄내역서_총괄내역서-건축_총괄내역서-토목" xfId="4308"/>
    <cellStyle name="1_tree_마운딩수량_갑지0601_총괄내역서_총괄내역서-토목" xfId="4309"/>
    <cellStyle name="1_tree_마운딩수량_갑지0601_총괄내역서_총괄내역서-토목_총괄내역서-토목" xfId="4310"/>
    <cellStyle name="1_tree_마운딩수량_갑지0601_총괄내역서-건축" xfId="4311"/>
    <cellStyle name="1_tree_마운딩수량_갑지0601_총괄내역서-토목" xfId="4312"/>
    <cellStyle name="1_tree_마운딩수량_총괄내역서-건축" xfId="4313"/>
    <cellStyle name="1_tree_마운딩수량_총괄내역서-건축_총괄내역서-토목" xfId="4314"/>
    <cellStyle name="1_tree_마운딩수량_총괄내역서-토목" xfId="4315"/>
    <cellStyle name="1_tree_마운딩수량_총괄내역서-토목_총괄내역서-토목" xfId="4316"/>
    <cellStyle name="1_tree_배밭계약내역" xfId="4317"/>
    <cellStyle name="1_tree_설계내역서" xfId="4318"/>
    <cellStyle name="1_tree_수량산출" xfId="4319"/>
    <cellStyle name="1_tree_수량산출_00-예산서양식100" xfId="4320"/>
    <cellStyle name="1_tree_수량산출_00-예산서양식100_00-설계서양식" xfId="4321"/>
    <cellStyle name="1_tree_수량산출_00-예산서양식100_대전가오-설계서" xfId="4322"/>
    <cellStyle name="1_tree_수량산출_00-예산서양식100_대전가오-설계서(관리)" xfId="4323"/>
    <cellStyle name="1_tree_수량산출_00-예산서양식100_대전가오-설계서1" xfId="4324"/>
    <cellStyle name="1_tree_수량산출_00-예산서양식100_설계설명서0309" xfId="4325"/>
    <cellStyle name="1_tree_수량산출_00-표지예정공정표" xfId="4326"/>
    <cellStyle name="1_tree_수량산출_광진구-설계서(1006)" xfId="4327"/>
    <cellStyle name="1_tree_수량산출_광진구-설계서(1006)_설계설명서0309" xfId="4328"/>
    <cellStyle name="1_tree_수량산출_구로리총괄내역" xfId="4329"/>
    <cellStyle name="1_tree_수량산출_구로리총괄내역_구로리설계예산서1029" xfId="4330"/>
    <cellStyle name="1_tree_수량산출_구로리총괄내역_구로리설계예산서1118준공" xfId="4331"/>
    <cellStyle name="1_tree_수량산출_구로리총괄내역_구로리설계예산서조경" xfId="4332"/>
    <cellStyle name="1_tree_수량산출_구로리총괄내역_구로리어린이공원예산서(조경)1125" xfId="4333"/>
    <cellStyle name="1_tree_수량산출_구로리총괄내역_내역서" xfId="4334"/>
    <cellStyle name="1_tree_수량산출_구로리총괄내역_노임단가표" xfId="4335"/>
    <cellStyle name="1_tree_수량산출_구로리총괄내역_배밭계약내역" xfId="4336"/>
    <cellStyle name="1_tree_수량산출_구로리총괄내역_설계내역서" xfId="4337"/>
    <cellStyle name="1_tree_수량산출_구로리총괄내역_수도권매립지" xfId="4338"/>
    <cellStyle name="1_tree_수량산출_구로리총괄내역_수도권매립지1004(발주용)" xfId="4339"/>
    <cellStyle name="1_tree_수량산출_구로리총괄내역_일신건영설계예산서(0211)" xfId="4340"/>
    <cellStyle name="1_tree_수량산출_구로리총괄내역_일위대가" xfId="4341"/>
    <cellStyle name="1_tree_수량산출_구로리총괄내역_자재단가표" xfId="4342"/>
    <cellStyle name="1_tree_수량산출_구로리총괄내역_장안초등학교내역0814" xfId="4343"/>
    <cellStyle name="1_tree_수량산출_배밭계약내역" xfId="4344"/>
    <cellStyle name="1_tree_수량산출_설계내역서" xfId="4345"/>
    <cellStyle name="1_tree_수량산출_총괄내역0518" xfId="4346"/>
    <cellStyle name="1_tree_수량산출_총괄내역0518_구로리설계예산서1029" xfId="4347"/>
    <cellStyle name="1_tree_수량산출_총괄내역0518_구로리설계예산서1118준공" xfId="4348"/>
    <cellStyle name="1_tree_수량산출_총괄내역0518_구로리설계예산서조경" xfId="4349"/>
    <cellStyle name="1_tree_수량산출_총괄내역0518_구로리어린이공원예산서(조경)1125" xfId="4350"/>
    <cellStyle name="1_tree_수량산출_총괄내역0518_내역서" xfId="4351"/>
    <cellStyle name="1_tree_수량산출_총괄내역0518_노임단가표" xfId="4352"/>
    <cellStyle name="1_tree_수량산출_총괄내역0518_배밭계약내역" xfId="4353"/>
    <cellStyle name="1_tree_수량산출_총괄내역0518_설계내역서" xfId="4354"/>
    <cellStyle name="1_tree_수량산출_총괄내역0518_수도권매립지" xfId="4355"/>
    <cellStyle name="1_tree_수량산출_총괄내역0518_수도권매립지1004(발주용)" xfId="4356"/>
    <cellStyle name="1_tree_수량산출_총괄내역0518_일신건영설계예산서(0211)" xfId="4357"/>
    <cellStyle name="1_tree_수량산출_총괄내역0518_일위대가" xfId="4358"/>
    <cellStyle name="1_tree_수량산출_총괄내역0518_자재단가표" xfId="4359"/>
    <cellStyle name="1_tree_수량산출_총괄내역0518_장안초등학교내역0814" xfId="4360"/>
    <cellStyle name="1_tree_수량산출_표지-공정표" xfId="4361"/>
    <cellStyle name="1_tree_수량산출_표지-공정표_설계설명서0309" xfId="4362"/>
    <cellStyle name="1_tree_수량산출_현충묘지-예산서(조경)" xfId="4363"/>
    <cellStyle name="1_tree_수량산출_현충묘지-예산서(조경)_00-설계서양식" xfId="4364"/>
    <cellStyle name="1_tree_수량산출_현충묘지-예산서(조경)_00-표지예정공정표" xfId="4365"/>
    <cellStyle name="1_tree_수량산출_현충묘지-예산서(조경)_00-표지예정공정표_설계설명서0309" xfId="4366"/>
    <cellStyle name="1_tree_수량산출_현충묘지-예산서(조경)_까르프-표지예정공정표" xfId="4367"/>
    <cellStyle name="1_tree_수량산출_현충묘지-예산서(조경)_까르프-표지예정공정표_00-설계서양식" xfId="4368"/>
    <cellStyle name="1_tree_수량산출_현충묘지-예산서(조경)_까르프-표지예정공정표_설계설명서0309" xfId="4369"/>
    <cellStyle name="1_tree_수량산출_현충묘지-예산서(조경)_대전가오-설계서" xfId="4370"/>
    <cellStyle name="1_tree_수량산출_현충묘지-예산서(조경)_대전가오-설계서(관리)" xfId="4371"/>
    <cellStyle name="1_tree_수량산출_현충묘지-예산서(조경)_대전가오-설계서1" xfId="4372"/>
    <cellStyle name="1_tree_수량산출_현충묘지-예산서(조경)_설계설명서0309" xfId="4373"/>
    <cellStyle name="1_tree_수량산출_현충묘지-예산서(조경)_예산서-엑셀변환양식100" xfId="4374"/>
    <cellStyle name="1_tree_수량산출_현충묘지-예산서(조경)_예산서-엑셀변환양식100_00-예산서양식100" xfId="4375"/>
    <cellStyle name="1_tree_수량산출_현충묘지-예산서(조경)_예산서-엑셀변환양식100_00-예산서양식100_00-설계서양식" xfId="4376"/>
    <cellStyle name="1_tree_수량산출_현충묘지-예산서(조경)_예산서-엑셀변환양식100_00-예산서양식100_대전가오-설계서" xfId="4377"/>
    <cellStyle name="1_tree_수량산출_현충묘지-예산서(조경)_예산서-엑셀변환양식100_00-예산서양식100_대전가오-설계서(관리)" xfId="4378"/>
    <cellStyle name="1_tree_수량산출_현충묘지-예산서(조경)_예산서-엑셀변환양식100_00-예산서양식100_대전가오-설계서1" xfId="4379"/>
    <cellStyle name="1_tree_수량산출_현충묘지-예산서(조경)_예산서-엑셀변환양식100_00-예산서양식100_설계설명서0309" xfId="4380"/>
    <cellStyle name="1_tree_수량산출_현충묘지-예산서(조경)_예산서-엑셀변환양식100_00-표지예정공정표" xfId="4381"/>
    <cellStyle name="1_tree_수량산출_현충묘지-예산서(조경)_예산서-엑셀변환양식100_광진구-설계서(1006)" xfId="4382"/>
    <cellStyle name="1_tree_수량산출_현충묘지-예산서(조경)_예산서-엑셀변환양식100_광진구-설계서(1006)_설계설명서0309" xfId="4383"/>
    <cellStyle name="1_tree_수량산출_현충묘지-예산서(조경)_예산서-엑셀변환양식100_표지-공정표" xfId="4384"/>
    <cellStyle name="1_tree_수량산출_현충묘지-예산서(조경)_예산서-엑셀변환양식100_표지-공정표_설계설명서0309" xfId="4385"/>
    <cellStyle name="1_tree_수량산출_현충묘지-예산서(조경)_표지-공정표" xfId="4386"/>
    <cellStyle name="1_tree_수량산출_현충묘지-예산서(조경)_표지-공정표_설계설명서0309" xfId="4387"/>
    <cellStyle name="1_tree_수량산출_현충묘지-예산서(조경)_표지예정공정표" xfId="4388"/>
    <cellStyle name="1_tree_수량산출_현충묘지-예산서(조경)_-표지예정공정표" xfId="4389"/>
    <cellStyle name="1_tree_수량산출_현충묘지-예산서(조경)_표지예정공정표_00-설계서양식" xfId="4390"/>
    <cellStyle name="1_tree_수량산출_현충묘지-예산서(조경)_-표지예정공정표_00-설계서양식" xfId="4391"/>
    <cellStyle name="1_tree_수량산출_현충묘지-예산서(조경)_표지예정공정표_설계설명서0309" xfId="4392"/>
    <cellStyle name="1_tree_수량산출_현충묘지-예산서(조경)_-표지예정공정표_설계설명서0309" xfId="4393"/>
    <cellStyle name="1_tree_원가계산서" xfId="4394"/>
    <cellStyle name="1_tree_원가계산서_2-총괄내역서-토목" xfId="4395"/>
    <cellStyle name="1_tree_원가계산서_과천놀이터설계서" xfId="4396"/>
    <cellStyle name="1_tree_원가계산서_안양설계서갑지(총괄)" xfId="4397"/>
    <cellStyle name="1_tree_원가계산서_총괄갑지" xfId="4398"/>
    <cellStyle name="1_tree_원가계산서_총괄내역서" xfId="4399"/>
    <cellStyle name="1_tree_원가계산서_총괄내역서_총괄내역서-건축" xfId="4400"/>
    <cellStyle name="1_tree_원가계산서_총괄내역서_총괄내역서-건축_총괄내역서-토목" xfId="4401"/>
    <cellStyle name="1_tree_원가계산서_총괄내역서_총괄내역서-토목" xfId="4402"/>
    <cellStyle name="1_tree_원가계산서_총괄내역서_총괄내역서-토목_총괄내역서-토목" xfId="4403"/>
    <cellStyle name="1_tree_원가계산서_총괄내역서-건축" xfId="4404"/>
    <cellStyle name="1_tree_원가계산서_총괄내역서-토목" xfId="4405"/>
    <cellStyle name="1_tree_음수전수량산출서" xfId="4406"/>
    <cellStyle name="1_tree_총괄내역0518" xfId="4407"/>
    <cellStyle name="1_tree_총괄내역0518_구로리설계예산서1029" xfId="4408"/>
    <cellStyle name="1_tree_총괄내역0518_구로리설계예산서1118준공" xfId="4409"/>
    <cellStyle name="1_tree_총괄내역0518_구로리설계예산서조경" xfId="4410"/>
    <cellStyle name="1_tree_총괄내역0518_구로리어린이공원예산서(조경)1125" xfId="4411"/>
    <cellStyle name="1_tree_총괄내역0518_내역서" xfId="4412"/>
    <cellStyle name="1_tree_총괄내역0518_노임단가표" xfId="4413"/>
    <cellStyle name="1_tree_총괄내역0518_배밭계약내역" xfId="4414"/>
    <cellStyle name="1_tree_총괄내역0518_설계내역서" xfId="4415"/>
    <cellStyle name="1_tree_총괄내역0518_수도권매립지" xfId="4416"/>
    <cellStyle name="1_tree_총괄내역0518_수도권매립지1004(발주용)" xfId="4417"/>
    <cellStyle name="1_tree_총괄내역0518_일신건영설계예산서(0211)" xfId="4418"/>
    <cellStyle name="1_tree_총괄내역0518_일위대가" xfId="4419"/>
    <cellStyle name="1_tree_총괄내역0518_자재단가표" xfId="4420"/>
    <cellStyle name="1_tree_총괄내역0518_장안초등학교내역0814" xfId="4421"/>
    <cellStyle name="1_tree_총괄내역서-건축" xfId="4422"/>
    <cellStyle name="1_tree_총괄내역서-건축_총괄내역서-토목" xfId="4423"/>
    <cellStyle name="1_tree_총괄내역서-토목" xfId="4424"/>
    <cellStyle name="1_tree_총괄내역서-토목_총괄내역서-토목" xfId="4425"/>
    <cellStyle name="1_tree_표지-공정표" xfId="4426"/>
    <cellStyle name="1_tree_표지-공정표_설계설명서0309" xfId="4427"/>
    <cellStyle name="1_tree_한풍집계" xfId="4428"/>
    <cellStyle name="1_tree_한풍집계_Sheet1" xfId="4445"/>
    <cellStyle name="1_tree_한풍집계_Sheet1_2-총괄내역서-토목" xfId="4446"/>
    <cellStyle name="1_tree_한풍집계_Sheet1_과천놀이터설계서" xfId="4447"/>
    <cellStyle name="1_tree_한풍집계_Sheet1_안양설계서갑지(총괄)" xfId="4448"/>
    <cellStyle name="1_tree_한풍집계_Sheet1_총괄갑지" xfId="4449"/>
    <cellStyle name="1_tree_한풍집계_Sheet1_총괄내역서" xfId="4450"/>
    <cellStyle name="1_tree_한풍집계_Sheet1_총괄내역서_총괄내역서-건축" xfId="4451"/>
    <cellStyle name="1_tree_한풍집계_Sheet1_총괄내역서_총괄내역서-건축_총괄내역서-토목" xfId="4452"/>
    <cellStyle name="1_tree_한풍집계_Sheet1_총괄내역서_총괄내역서-토목" xfId="4453"/>
    <cellStyle name="1_tree_한풍집계_Sheet1_총괄내역서_총괄내역서-토목_총괄내역서-토목" xfId="4454"/>
    <cellStyle name="1_tree_한풍집계_Sheet1_총괄내역서-건축" xfId="4455"/>
    <cellStyle name="1_tree_한풍집계_Sheet1_총괄내역서-토목" xfId="4456"/>
    <cellStyle name="1_tree_한풍집계_갑지0601" xfId="4429"/>
    <cellStyle name="1_tree_한풍집계_갑지0601_2-총괄내역서-토목" xfId="4430"/>
    <cellStyle name="1_tree_한풍집계_갑지0601_과천놀이터설계서" xfId="4431"/>
    <cellStyle name="1_tree_한풍집계_갑지0601_안양설계서갑지(총괄)" xfId="4432"/>
    <cellStyle name="1_tree_한풍집계_갑지0601_총괄갑지" xfId="4433"/>
    <cellStyle name="1_tree_한풍집계_갑지0601_총괄내역서" xfId="4434"/>
    <cellStyle name="1_tree_한풍집계_갑지0601_총괄내역서_총괄내역서-건축" xfId="4435"/>
    <cellStyle name="1_tree_한풍집계_갑지0601_총괄내역서_총괄내역서-건축_총괄내역서-토목" xfId="4436"/>
    <cellStyle name="1_tree_한풍집계_갑지0601_총괄내역서_총괄내역서-토목" xfId="4437"/>
    <cellStyle name="1_tree_한풍집계_갑지0601_총괄내역서_총괄내역서-토목_총괄내역서-토목" xfId="4438"/>
    <cellStyle name="1_tree_한풍집계_갑지0601_총괄내역서-건축" xfId="4439"/>
    <cellStyle name="1_tree_한풍집계_갑지0601_총괄내역서-토목" xfId="4440"/>
    <cellStyle name="1_tree_한풍집계_총괄내역서-건축" xfId="4441"/>
    <cellStyle name="1_tree_한풍집계_총괄내역서-건축_총괄내역서-토목" xfId="4442"/>
    <cellStyle name="1_tree_한풍집계_총괄내역서-토목" xfId="4443"/>
    <cellStyle name="1_tree_한풍집계_총괄내역서-토목_총괄내역서-토목" xfId="4444"/>
    <cellStyle name="1_tree_현충묘지-예산서(조경)" xfId="4457"/>
    <cellStyle name="1_tree_현충묘지-예산서(조경)_00-설계서양식" xfId="4458"/>
    <cellStyle name="1_tree_현충묘지-예산서(조경)_00-표지예정공정표" xfId="4459"/>
    <cellStyle name="1_tree_현충묘지-예산서(조경)_00-표지예정공정표_설계설명서0309" xfId="4460"/>
    <cellStyle name="1_tree_현충묘지-예산서(조경)_까르프-표지예정공정표" xfId="4461"/>
    <cellStyle name="1_tree_현충묘지-예산서(조경)_까르프-표지예정공정표_00-설계서양식" xfId="4462"/>
    <cellStyle name="1_tree_현충묘지-예산서(조경)_까르프-표지예정공정표_설계설명서0309" xfId="4463"/>
    <cellStyle name="1_tree_현충묘지-예산서(조경)_대전가오-설계서" xfId="4464"/>
    <cellStyle name="1_tree_현충묘지-예산서(조경)_대전가오-설계서(관리)" xfId="4465"/>
    <cellStyle name="1_tree_현충묘지-예산서(조경)_대전가오-설계서1" xfId="4466"/>
    <cellStyle name="1_tree_현충묘지-예산서(조경)_설계설명서0309" xfId="4467"/>
    <cellStyle name="1_tree_현충묘지-예산서(조경)_예산서-엑셀변환양식100" xfId="4468"/>
    <cellStyle name="1_tree_현충묘지-예산서(조경)_예산서-엑셀변환양식100_00-예산서양식100" xfId="4469"/>
    <cellStyle name="1_tree_현충묘지-예산서(조경)_예산서-엑셀변환양식100_00-예산서양식100_00-설계서양식" xfId="4470"/>
    <cellStyle name="1_tree_현충묘지-예산서(조경)_예산서-엑셀변환양식100_00-예산서양식100_대전가오-설계서" xfId="4471"/>
    <cellStyle name="1_tree_현충묘지-예산서(조경)_예산서-엑셀변환양식100_00-예산서양식100_대전가오-설계서(관리)" xfId="4472"/>
    <cellStyle name="1_tree_현충묘지-예산서(조경)_예산서-엑셀변환양식100_00-예산서양식100_대전가오-설계서1" xfId="4473"/>
    <cellStyle name="1_tree_현충묘지-예산서(조경)_예산서-엑셀변환양식100_00-예산서양식100_설계설명서0309" xfId="4474"/>
    <cellStyle name="1_tree_현충묘지-예산서(조경)_예산서-엑셀변환양식100_00-표지예정공정표" xfId="4475"/>
    <cellStyle name="1_tree_현충묘지-예산서(조경)_예산서-엑셀변환양식100_광진구-설계서(1006)" xfId="4476"/>
    <cellStyle name="1_tree_현충묘지-예산서(조경)_예산서-엑셀변환양식100_광진구-설계서(1006)_설계설명서0309" xfId="4477"/>
    <cellStyle name="1_tree_현충묘지-예산서(조경)_예산서-엑셀변환양식100_표지-공정표" xfId="4478"/>
    <cellStyle name="1_tree_현충묘지-예산서(조경)_예산서-엑셀변환양식100_표지-공정표_설계설명서0309" xfId="4479"/>
    <cellStyle name="1_tree_현충묘지-예산서(조경)_표지-공정표" xfId="4480"/>
    <cellStyle name="1_tree_현충묘지-예산서(조경)_표지-공정표_설계설명서0309" xfId="4481"/>
    <cellStyle name="1_tree_현충묘지-예산서(조경)_표지예정공정표" xfId="4482"/>
    <cellStyle name="1_tree_현충묘지-예산서(조경)_-표지예정공정표" xfId="4483"/>
    <cellStyle name="1_tree_현충묘지-예산서(조경)_표지예정공정표_00-설계서양식" xfId="4484"/>
    <cellStyle name="1_tree_현충묘지-예산서(조경)_-표지예정공정표_00-설계서양식" xfId="4485"/>
    <cellStyle name="1_tree_현충묘지-예산서(조경)_표지예정공정표_설계설명서0309" xfId="4486"/>
    <cellStyle name="1_tree_현충묘지-예산서(조경)_-표지예정공정표_설계설명서0309" xfId="4487"/>
    <cellStyle name="1_tree_휀스,출입문수량산출" xfId="4488"/>
    <cellStyle name="1_공룡뼈터널" xfId="4092"/>
    <cellStyle name="1_금호아파트-내역(820)" xfId="4093"/>
    <cellStyle name="1_단가조사표" xfId="4094"/>
    <cellStyle name="1_단가조사표_1011소각" xfId="4095"/>
    <cellStyle name="1_단가조사표_1113교~1" xfId="4096"/>
    <cellStyle name="1_단가조사표_121내역" xfId="4097"/>
    <cellStyle name="1_단가조사표_객토량" xfId="4098"/>
    <cellStyle name="1_단가조사표_교통센~1" xfId="4099"/>
    <cellStyle name="1_단가조사표_교통센터412" xfId="4100"/>
    <cellStyle name="1_단가조사표_교통수" xfId="4101"/>
    <cellStyle name="1_단가조사표_교통수량산출서" xfId="4102"/>
    <cellStyle name="1_단가조사표_구조물대가 (2)" xfId="4103"/>
    <cellStyle name="1_단가조사표_내역서 (2)" xfId="4104"/>
    <cellStyle name="1_단가조사표_대전관저지구" xfId="4105"/>
    <cellStyle name="1_단가조사표_동측지~1" xfId="4106"/>
    <cellStyle name="1_단가조사표_동측지원422" xfId="4107"/>
    <cellStyle name="1_단가조사표_동측지원512" xfId="4108"/>
    <cellStyle name="1_단가조사표_동측지원524" xfId="4109"/>
    <cellStyle name="1_단가조사표_동측지원709" xfId="4110"/>
    <cellStyle name="1_단가조사표_부대422" xfId="4111"/>
    <cellStyle name="1_단가조사표_부대시설" xfId="4112"/>
    <cellStyle name="1_단가조사표_소각수~1" xfId="4113"/>
    <cellStyle name="1_단가조사표_소각수내역서" xfId="4114"/>
    <cellStyle name="1_단가조사표_소각수목2" xfId="4115"/>
    <cellStyle name="1_단가조사표_수량산출서 (2)" xfId="4116"/>
    <cellStyle name="1_단가조사표_엑스포~1" xfId="4117"/>
    <cellStyle name="1_단가조사표_엑스포한빛1" xfId="4118"/>
    <cellStyle name="1_단가조사표_여객,교통센타710" xfId="4119"/>
    <cellStyle name="1_단가조사표_여객터미널331" xfId="4120"/>
    <cellStyle name="1_단가조사표_여객터미널513" xfId="4121"/>
    <cellStyle name="1_단가조사표_여객터미널629" xfId="4122"/>
    <cellStyle name="1_단가조사표_외곽도로616" xfId="4123"/>
    <cellStyle name="1_단가조사표_용인죽전수량" xfId="4124"/>
    <cellStyle name="1_단가조사표_원가계~1" xfId="4125"/>
    <cellStyle name="1_단가조사표_유기질" xfId="4126"/>
    <cellStyle name="1_단가조사표_자재조서 (2)" xfId="4127"/>
    <cellStyle name="1_단가조사표_총괄내역" xfId="4128"/>
    <cellStyle name="1_단가조사표_총괄내역 (2)" xfId="4129"/>
    <cellStyle name="1_단가조사표_터미널도로403" xfId="4130"/>
    <cellStyle name="1_단가조사표_터미널도로429" xfId="4131"/>
    <cellStyle name="1_단가조사표_포장일위" xfId="4132"/>
    <cellStyle name="1_대전가오-수량산출서" xfId="4133"/>
    <cellStyle name="1_뒷마루공원" xfId="4134"/>
    <cellStyle name="1_봉화산 공사비산출내역429" xfId="4135"/>
    <cellStyle name="1_서대문구청  2005(1).01" xfId="4136"/>
    <cellStyle name="1_서대문구청  2005(1).01_조형싸이클수량산출" xfId="4137"/>
    <cellStyle name="1_설계내역서" xfId="4138"/>
    <cellStyle name="1_세종어린이공원수량산출서(조경)" xfId="4139"/>
    <cellStyle name="1_소프트숲속놀이벽A" xfId="4140"/>
    <cellStyle name="1_원가계산서" xfId="4141"/>
    <cellStyle name="1_원가계산서_2-총괄내역서-토목" xfId="4142"/>
    <cellStyle name="1_원가계산서_과천놀이터설계서" xfId="4143"/>
    <cellStyle name="1_원가계산서_안양설계서갑지(총괄)" xfId="4144"/>
    <cellStyle name="1_원가계산서_총괄갑지" xfId="4145"/>
    <cellStyle name="1_원가계산서_총괄내역서" xfId="4146"/>
    <cellStyle name="1_원가계산서_총괄내역서_총괄내역서-건축" xfId="4147"/>
    <cellStyle name="1_원가계산서_총괄내역서_총괄내역서-건축_총괄내역서-토목" xfId="4148"/>
    <cellStyle name="1_원가계산서_총괄내역서_총괄내역서-토목" xfId="4149"/>
    <cellStyle name="1_원가계산서_총괄내역서_총괄내역서-토목_총괄내역서-토목" xfId="4150"/>
    <cellStyle name="1_원가계산서_총괄내역서-건축" xfId="4151"/>
    <cellStyle name="1_원가계산서_총괄내역서-토목" xfId="4152"/>
    <cellStyle name="1_은평-1" xfId="4153"/>
    <cellStyle name="1_은평-1_조형싸이클수량산출" xfId="4154"/>
    <cellStyle name="1_조형싸이클수량산출" xfId="4155"/>
    <cellStyle name="1_철도연변공사비산출내역426" xfId="4156"/>
    <cellStyle name="1_현충묘지-수량산출서" xfId="4157"/>
    <cellStyle name="100" xfId="4501"/>
    <cellStyle name="10공/㎥" xfId="4502"/>
    <cellStyle name="11" xfId="4503"/>
    <cellStyle name="111" xfId="2544"/>
    <cellStyle name="¹eº" xfId="4504"/>
    <cellStyle name="¹éº" xfId="4505"/>
    <cellStyle name="¹eº_2-성원어린이공원수량산출" xfId="4506"/>
    <cellStyle name="¹éº_2-성원어린이공원수량산출" xfId="4507"/>
    <cellStyle name="¹eº_4-호돌이어린이공원수량산출" xfId="4508"/>
    <cellStyle name="¹éº_4-호돌이어린이공원수량산출" xfId="4509"/>
    <cellStyle name="¹eº_구미안전관리비,수목이식" xfId="4510"/>
    <cellStyle name="¹éº_구미안전관리비,수목이식" xfId="4511"/>
    <cellStyle name="¹eº_구미안전관리비,수목이식_01 천내천수량산출서" xfId="4512"/>
    <cellStyle name="¹éº_구미안전관리비,수목이식_01 천내천수량산출서" xfId="4513"/>
    <cellStyle name="¹eº_구미안전관리비,수목이식_노유산어린이공원수량산출" xfId="4514"/>
    <cellStyle name="¹éº_구미안전관리비,수목이식_노유산어린이공원수량산출" xfId="4515"/>
    <cellStyle name="¹eº_구미안전관리비,수목이식_삼덕띠녹지수량산출" xfId="4516"/>
    <cellStyle name="¹éº_구미안전관리비,수목이식_삼덕띠녹지수량산출" xfId="4517"/>
    <cellStyle name="¹eº_구미안전관리비,수목이식_삼덕띠녹지수량산출-n" xfId="4518"/>
    <cellStyle name="¹éº_구미안전관리비,수목이식_삼덕띠녹지수량산출-n" xfId="4519"/>
    <cellStyle name="¹eº_구미안전관리비,수목이식_신매동수량산출서" xfId="4520"/>
    <cellStyle name="¹éº_구미안전관리비,수목이식_신매동수량산출서" xfId="4521"/>
    <cellStyle name="¹eº_구미안전관리비,수목이식_원대동녹지수량산출-3" xfId="4522"/>
    <cellStyle name="¹éº_구미안전관리비,수목이식_원대동녹지수량산출-3" xfId="4523"/>
    <cellStyle name="¹eº_구미안전관리비,수목이식_원대동녹지수량산출-최종" xfId="4524"/>
    <cellStyle name="¹éº_구미안전관리비,수목이식_원대동녹지수량산출-최종" xfId="4525"/>
    <cellStyle name="¹eº_구미안전관리비,수목이식_청림초수량산출서" xfId="4526"/>
    <cellStyle name="¹éº_구미안전관리비,수목이식_청림초수량산출서" xfId="4527"/>
    <cellStyle name="¹eº_도시생태휴식공간" xfId="4528"/>
    <cellStyle name="¹éº_도시생태휴식공간" xfId="4529"/>
    <cellStyle name="¹eº_도시숲조성공사수량산출서" xfId="4530"/>
    <cellStyle name="¹éº_도시숲조성공사수량산출서" xfId="4531"/>
    <cellStyle name="¹eº_동인네거리수량산출" xfId="4532"/>
    <cellStyle name="¹éº_동인네거리수량산출" xfId="4533"/>
    <cellStyle name="¹eº_동인네거리수량산출_공공임대아파트 어린이놀이터 시설개선공사" xfId="4534"/>
    <cellStyle name="¹éº_동인네거리수량산출_공공임대아파트 어린이놀이터 시설개선공사" xfId="4535"/>
    <cellStyle name="¹eº_동인네거리수량산출_문화창조발전소수량산출서(1004)" xfId="4536"/>
    <cellStyle name="¹éº_동인네거리수량산출_문화창조발전소수량산출서(1004)" xfId="4537"/>
    <cellStyle name="¹eº_동인네거리수량산출_서구청띠녹지수량산출" xfId="4538"/>
    <cellStyle name="¹éº_동인네거리수량산출_서구청띠녹지수량산출" xfId="4539"/>
    <cellStyle name="¹eº_마곡보완" xfId="4540"/>
    <cellStyle name="¹éº_마곡보완" xfId="4541"/>
    <cellStyle name="¹eº_마곡보완_2-성원어린이공원수량산출" xfId="4542"/>
    <cellStyle name="¹éº_마곡보완_2-성원어린이공원수량산출" xfId="4543"/>
    <cellStyle name="¹eº_마곡보완_4-호돌이어린이공원수량산출" xfId="4544"/>
    <cellStyle name="¹éº_마곡보완_4-호돌이어린이공원수량산출" xfId="4545"/>
    <cellStyle name="¹eº_마곡보완_구미안전관리비,수목이식" xfId="4546"/>
    <cellStyle name="¹éº_마곡보완_구미안전관리비,수목이식" xfId="4547"/>
    <cellStyle name="¹eº_마곡보완_구미안전관리비,수목이식_01 천내천수량산출서" xfId="4548"/>
    <cellStyle name="¹éº_마곡보완_구미안전관리비,수목이식_01 천내천수량산출서" xfId="4549"/>
    <cellStyle name="¹eº_마곡보완_구미안전관리비,수목이식_노유산어린이공원수량산출" xfId="4550"/>
    <cellStyle name="¹éº_마곡보완_구미안전관리비,수목이식_노유산어린이공원수량산출" xfId="4551"/>
    <cellStyle name="¹eº_마곡보완_구미안전관리비,수목이식_삼덕띠녹지수량산출" xfId="4552"/>
    <cellStyle name="¹éº_마곡보완_구미안전관리비,수목이식_삼덕띠녹지수량산출" xfId="4553"/>
    <cellStyle name="¹eº_마곡보완_구미안전관리비,수목이식_삼덕띠녹지수량산출-n" xfId="4554"/>
    <cellStyle name="¹éº_마곡보완_구미안전관리비,수목이식_삼덕띠녹지수량산출-n" xfId="4555"/>
    <cellStyle name="¹eº_마곡보완_구미안전관리비,수목이식_신매동수량산출서" xfId="4556"/>
    <cellStyle name="¹éº_마곡보완_구미안전관리비,수목이식_신매동수량산출서" xfId="4557"/>
    <cellStyle name="¹eº_마곡보완_구미안전관리비,수목이식_원대동녹지수량산출-3" xfId="4558"/>
    <cellStyle name="¹éº_마곡보완_구미안전관리비,수목이식_원대동녹지수량산출-3" xfId="4559"/>
    <cellStyle name="¹eº_마곡보완_구미안전관리비,수목이식_원대동녹지수량산출-최종" xfId="4560"/>
    <cellStyle name="¹éº_마곡보완_구미안전관리비,수목이식_원대동녹지수량산출-최종" xfId="4561"/>
    <cellStyle name="¹eº_마곡보완_구미안전관리비,수목이식_청림초수량산출서" xfId="4562"/>
    <cellStyle name="¹éº_마곡보완_구미안전관리비,수목이식_청림초수량산출서" xfId="4563"/>
    <cellStyle name="¹eº_마곡보완_도시생태휴식공간" xfId="4564"/>
    <cellStyle name="¹éº_마곡보완_도시생태휴식공간" xfId="4565"/>
    <cellStyle name="¹eº_마곡보완_도시숲조성공사수량산출서" xfId="4566"/>
    <cellStyle name="¹éº_마곡보완_도시숲조성공사수량산출서" xfId="4567"/>
    <cellStyle name="¹eº_마곡보완_동인네거리수량산출" xfId="4568"/>
    <cellStyle name="¹éº_마곡보완_동인네거리수량산출" xfId="4569"/>
    <cellStyle name="¹eº_마곡보완_동인네거리수량산출_공공임대아파트 어린이놀이터 시설개선공사" xfId="4570"/>
    <cellStyle name="¹éº_마곡보완_동인네거리수량산출_공공임대아파트 어린이놀이터 시설개선공사" xfId="4571"/>
    <cellStyle name="¹eº_마곡보완_동인네거리수량산출_문화창조발전소수량산출서(1004)" xfId="4572"/>
    <cellStyle name="¹éº_마곡보완_동인네거리수량산출_문화창조발전소수량산출서(1004)" xfId="4573"/>
    <cellStyle name="¹eº_마곡보완_동인네거리수량산출_서구청띠녹지수량산출" xfId="4574"/>
    <cellStyle name="¹éº_마곡보완_동인네거리수량산출_서구청띠녹지수량산출" xfId="4575"/>
    <cellStyle name="¹eº_마곡보완_무궁화동산조경공사수량산출" xfId="4576"/>
    <cellStyle name="¹éº_마곡보완_무궁화동산조경공사수량산출" xfId="4577"/>
    <cellStyle name="¹eº_마곡보완_산업안전보건관리비" xfId="4578"/>
    <cellStyle name="¹éº_마곡보완_산업안전보건관리비" xfId="4579"/>
    <cellStyle name="¹eº_마곡보완_산업안전보건관리비_문화창조발전소수량산출서(1004)" xfId="4580"/>
    <cellStyle name="¹éº_마곡보완_산업안전보건관리비_문화창조발전소수량산출서(1004)" xfId="4581"/>
    <cellStyle name="¹eº_마곡보완_삼덕띠녹지수량산출" xfId="4582"/>
    <cellStyle name="¹éº_마곡보완_삼덕띠녹지수량산출" xfId="4583"/>
    <cellStyle name="¹eº_마곡보완_인동4수량산출" xfId="4584"/>
    <cellStyle name="¹éº_마곡보완_인동4수량산출" xfId="4585"/>
    <cellStyle name="¹eº_마곡보완_인동4수량산출_01 천내천수량산출서" xfId="4586"/>
    <cellStyle name="¹éº_마곡보완_인동4수량산출_01 천내천수량산출서" xfId="4587"/>
    <cellStyle name="¹eº_마곡보완_인동4수량산출_노유산어린이공원수량산출" xfId="4588"/>
    <cellStyle name="¹éº_마곡보완_인동4수량산출_노유산어린이공원수량산출" xfId="4589"/>
    <cellStyle name="¹eº_마곡보완_인동4수량산출_삼덕띠녹지수량산출" xfId="4590"/>
    <cellStyle name="¹éº_마곡보완_인동4수량산출_삼덕띠녹지수량산출" xfId="4591"/>
    <cellStyle name="¹eº_마곡보완_인동4수량산출_삼덕띠녹지수량산출-n" xfId="4592"/>
    <cellStyle name="¹éº_마곡보완_인동4수량산출_삼덕띠녹지수량산출-n" xfId="4593"/>
    <cellStyle name="¹eº_마곡보완_인동4수량산출_신매동수량산출서" xfId="4594"/>
    <cellStyle name="¹éº_마곡보완_인동4수량산출_신매동수량산출서" xfId="4595"/>
    <cellStyle name="¹eº_마곡보완_인동4수량산출_원대동녹지수량산출-3" xfId="4596"/>
    <cellStyle name="¹éº_마곡보완_인동4수량산출_원대동녹지수량산출-3" xfId="4597"/>
    <cellStyle name="¹eº_마곡보완_인동4수량산출_원대동녹지수량산출-최종" xfId="4598"/>
    <cellStyle name="¹éº_마곡보완_인동4수량산출_원대동녹지수량산출-최종" xfId="4599"/>
    <cellStyle name="¹eº_마곡보완_인동4수량산출_청림초수량산출서" xfId="4600"/>
    <cellStyle name="¹éº_마곡보완_인동4수량산출_청림초수량산출서" xfId="4601"/>
    <cellStyle name="¹eº_마곡보완_토공" xfId="4602"/>
    <cellStyle name="¹éº_마곡보완_토공" xfId="4603"/>
    <cellStyle name="¹eº_마곡보완_토공_문화창조발전소수량산출서(1004)" xfId="4604"/>
    <cellStyle name="¹éº_마곡보완_토공_문화창조발전소수량산출서(1004)" xfId="4605"/>
    <cellStyle name="¹eº_무궁화동산조경공사수량산출" xfId="4606"/>
    <cellStyle name="¹éº_무궁화동산조경공사수량산출" xfId="4607"/>
    <cellStyle name="¹eº_산업안전보건관리비" xfId="4608"/>
    <cellStyle name="¹éº_산업안전보건관리비" xfId="4609"/>
    <cellStyle name="¹eº_산업안전보건관리비_문화창조발전소수량산출서(1004)" xfId="4610"/>
    <cellStyle name="¹éº_산업안전보건관리비_문화창조발전소수량산출서(1004)" xfId="4611"/>
    <cellStyle name="¹eº_삼덕띠녹지수량산출" xfId="4612"/>
    <cellStyle name="¹éº_삼덕띠녹지수량산출" xfId="4613"/>
    <cellStyle name="¹eº_인동4수량산출" xfId="4614"/>
    <cellStyle name="¹éº_인동4수량산출" xfId="4615"/>
    <cellStyle name="¹eº_인동4수량산출_01 천내천수량산출서" xfId="4616"/>
    <cellStyle name="¹éº_인동4수량산출_01 천내천수량산출서" xfId="4617"/>
    <cellStyle name="¹eº_인동4수량산출_노유산어린이공원수량산출" xfId="4618"/>
    <cellStyle name="¹éº_인동4수량산출_노유산어린이공원수량산출" xfId="4619"/>
    <cellStyle name="¹eº_인동4수량산출_삼덕띠녹지수량산출" xfId="4620"/>
    <cellStyle name="¹éº_인동4수량산출_삼덕띠녹지수량산출" xfId="4621"/>
    <cellStyle name="¹eº_인동4수량산출_삼덕띠녹지수량산출-n" xfId="4622"/>
    <cellStyle name="¹éº_인동4수량산출_삼덕띠녹지수량산출-n" xfId="4623"/>
    <cellStyle name="¹eº_인동4수량산출_신매동수량산출서" xfId="4624"/>
    <cellStyle name="¹éº_인동4수량산출_신매동수량산출서" xfId="4625"/>
    <cellStyle name="¹eº_인동4수량산출_원대동녹지수량산출-3" xfId="4626"/>
    <cellStyle name="¹éº_인동4수량산출_원대동녹지수량산출-3" xfId="4627"/>
    <cellStyle name="¹eº_인동4수량산출_원대동녹지수량산출-최종" xfId="4628"/>
    <cellStyle name="¹éº_인동4수량산출_원대동녹지수량산출-최종" xfId="4629"/>
    <cellStyle name="¹eº_인동4수량산출_청림초수량산출서" xfId="4630"/>
    <cellStyle name="¹éº_인동4수량산출_청림초수량산출서" xfId="4631"/>
    <cellStyle name="¹eº_토공" xfId="4632"/>
    <cellStyle name="¹éº_토공" xfId="4633"/>
    <cellStyle name="¹eº_토공_문화창조발전소수량산출서(1004)" xfId="4634"/>
    <cellStyle name="¹éº_토공_문화창조발전소수량산출서(1004)" xfId="4635"/>
    <cellStyle name="2" xfId="2545"/>
    <cellStyle name="2)" xfId="4636"/>
    <cellStyle name="2_laroux" xfId="4679"/>
    <cellStyle name="2_laroux_ATC-YOON1" xfId="4680"/>
    <cellStyle name="2_공룡뼈터널" xfId="4637"/>
    <cellStyle name="2_공정표" xfId="2546"/>
    <cellStyle name="2_단가조사표" xfId="4638"/>
    <cellStyle name="2_단가조사표_1011소각" xfId="4639"/>
    <cellStyle name="2_단가조사표_1113교~1" xfId="4640"/>
    <cellStyle name="2_단가조사표_121내역" xfId="4641"/>
    <cellStyle name="2_단가조사표_객토량" xfId="4642"/>
    <cellStyle name="2_단가조사표_교통센~1" xfId="4643"/>
    <cellStyle name="2_단가조사표_교통센터412" xfId="4644"/>
    <cellStyle name="2_단가조사표_교통수" xfId="4645"/>
    <cellStyle name="2_단가조사표_교통수량산출서" xfId="4646"/>
    <cellStyle name="2_단가조사표_구조물대가 (2)" xfId="4647"/>
    <cellStyle name="2_단가조사표_내역서 (2)" xfId="4648"/>
    <cellStyle name="2_단가조사표_대전관저지구" xfId="4649"/>
    <cellStyle name="2_단가조사표_동측지~1" xfId="4650"/>
    <cellStyle name="2_단가조사표_동측지원422" xfId="4651"/>
    <cellStyle name="2_단가조사표_동측지원512" xfId="4652"/>
    <cellStyle name="2_단가조사표_동측지원524" xfId="4653"/>
    <cellStyle name="2_단가조사표_동측지원709" xfId="4654"/>
    <cellStyle name="2_단가조사표_부대422" xfId="4655"/>
    <cellStyle name="2_단가조사표_부대시설" xfId="4656"/>
    <cellStyle name="2_단가조사표_소각수~1" xfId="4657"/>
    <cellStyle name="2_단가조사표_소각수내역서" xfId="4658"/>
    <cellStyle name="2_단가조사표_소각수목2" xfId="4659"/>
    <cellStyle name="2_단가조사표_수량산출서 (2)" xfId="4660"/>
    <cellStyle name="2_단가조사표_엑스포~1" xfId="4661"/>
    <cellStyle name="2_단가조사표_엑스포한빛1" xfId="4662"/>
    <cellStyle name="2_단가조사표_여객,교통센타710" xfId="4663"/>
    <cellStyle name="2_단가조사표_여객터미널331" xfId="4664"/>
    <cellStyle name="2_단가조사표_여객터미널513" xfId="4665"/>
    <cellStyle name="2_단가조사표_여객터미널629" xfId="4666"/>
    <cellStyle name="2_단가조사표_외곽도로616" xfId="4667"/>
    <cellStyle name="2_단가조사표_용인죽전수량" xfId="4668"/>
    <cellStyle name="2_단가조사표_원가계~1" xfId="4669"/>
    <cellStyle name="2_단가조사표_유기질" xfId="4670"/>
    <cellStyle name="2_단가조사표_자재조서 (2)" xfId="4671"/>
    <cellStyle name="2_단가조사표_총괄내역" xfId="4672"/>
    <cellStyle name="2_단가조사표_총괄내역 (2)" xfId="4673"/>
    <cellStyle name="2_단가조사표_터미널도로403" xfId="4674"/>
    <cellStyle name="2_단가조사표_터미널도로429" xfId="4675"/>
    <cellStyle name="2_단가조사표_포장일위" xfId="4676"/>
    <cellStyle name="2_설계서(변경)" xfId="2547"/>
    <cellStyle name="2_소프트숲속놀이벽A" xfId="4677"/>
    <cellStyle name="2_자재.제출용" xfId="2548"/>
    <cellStyle name="2_조형싸이클수량산출" xfId="4678"/>
    <cellStyle name="20% - 강조색1" xfId="2549" builtinId="30" customBuiltin="1"/>
    <cellStyle name="20% - 강조색1 2" xfId="3082"/>
    <cellStyle name="20% - 강조색1 2 2" xfId="11928"/>
    <cellStyle name="20% - 강조색1 3" xfId="11929"/>
    <cellStyle name="20% - 강조색1 4" xfId="11930"/>
    <cellStyle name="20% - 강조색1 5" xfId="11931"/>
    <cellStyle name="20% - 강조색2" xfId="2550" builtinId="34" customBuiltin="1"/>
    <cellStyle name="20% - 강조색2 2" xfId="3083"/>
    <cellStyle name="20% - 강조색2 2 2" xfId="11932"/>
    <cellStyle name="20% - 강조색2 3" xfId="11933"/>
    <cellStyle name="20% - 강조색2 4" xfId="11934"/>
    <cellStyle name="20% - 강조색2 5" xfId="11935"/>
    <cellStyle name="20% - 강조색3" xfId="2551" builtinId="38" customBuiltin="1"/>
    <cellStyle name="20% - 강조색3 2" xfId="3084"/>
    <cellStyle name="20% - 강조색3 2 2" xfId="11936"/>
    <cellStyle name="20% - 강조색3 3" xfId="11937"/>
    <cellStyle name="20% - 강조색3 4" xfId="11938"/>
    <cellStyle name="20% - 강조색3 5" xfId="11939"/>
    <cellStyle name="20% - 강조색4" xfId="2552" builtinId="42" customBuiltin="1"/>
    <cellStyle name="20% - 강조색4 2" xfId="3085"/>
    <cellStyle name="20% - 강조색4 2 2" xfId="11940"/>
    <cellStyle name="20% - 강조색4 3" xfId="11941"/>
    <cellStyle name="20% - 강조색4 4" xfId="11942"/>
    <cellStyle name="20% - 강조색4 5" xfId="11943"/>
    <cellStyle name="20% - 강조색5" xfId="2553" builtinId="46" customBuiltin="1"/>
    <cellStyle name="20% - 강조색5 2" xfId="3086"/>
    <cellStyle name="20% - 강조색5 3" xfId="11944"/>
    <cellStyle name="20% - 강조색5 4" xfId="11945"/>
    <cellStyle name="20% - 강조색5 5" xfId="11946"/>
    <cellStyle name="20% - 강조색6" xfId="2554" builtinId="50" customBuiltin="1"/>
    <cellStyle name="20% - 강조색6 2" xfId="3087"/>
    <cellStyle name="20% - 강조색6 2 2" xfId="11947"/>
    <cellStyle name="20% - 강조색6 3" xfId="11948"/>
    <cellStyle name="20% - 강조색6 4" xfId="11949"/>
    <cellStyle name="20% - 강조색6 5" xfId="11950"/>
    <cellStyle name="2자리" xfId="4681"/>
    <cellStyle name="3" xfId="4682"/>
    <cellStyle name="40% - 강조색1" xfId="2555" builtinId="31" customBuiltin="1"/>
    <cellStyle name="40% - 강조색1 2" xfId="3088"/>
    <cellStyle name="40% - 강조색1 2 2" xfId="11951"/>
    <cellStyle name="40% - 강조색1 3" xfId="11952"/>
    <cellStyle name="40% - 강조색1 4" xfId="11953"/>
    <cellStyle name="40% - 강조색1 5" xfId="11954"/>
    <cellStyle name="40% - 강조색2" xfId="2556" builtinId="35" customBuiltin="1"/>
    <cellStyle name="40% - 강조색2 2" xfId="3089"/>
    <cellStyle name="40% - 강조색2 3" xfId="11955"/>
    <cellStyle name="40% - 강조색2 4" xfId="11956"/>
    <cellStyle name="40% - 강조색2 5" xfId="11957"/>
    <cellStyle name="40% - 강조색3" xfId="2557" builtinId="39" customBuiltin="1"/>
    <cellStyle name="40% - 강조색3 2" xfId="3090"/>
    <cellStyle name="40% - 강조색3 2 2" xfId="11958"/>
    <cellStyle name="40% - 강조색3 3" xfId="11959"/>
    <cellStyle name="40% - 강조색3 4" xfId="11960"/>
    <cellStyle name="40% - 강조색3 5" xfId="11961"/>
    <cellStyle name="40% - 강조색4" xfId="2558" builtinId="43" customBuiltin="1"/>
    <cellStyle name="40% - 강조색4 2" xfId="3091"/>
    <cellStyle name="40% - 강조색4 2 2" xfId="11962"/>
    <cellStyle name="40% - 강조색4 3" xfId="11963"/>
    <cellStyle name="40% - 강조색4 4" xfId="11964"/>
    <cellStyle name="40% - 강조색4 5" xfId="11965"/>
    <cellStyle name="40% - 강조색5" xfId="2559" builtinId="47" customBuiltin="1"/>
    <cellStyle name="40% - 강조색5 2" xfId="3092"/>
    <cellStyle name="40% - 강조색5 2 2" xfId="11966"/>
    <cellStyle name="40% - 강조색5 3" xfId="11967"/>
    <cellStyle name="40% - 강조색5 4" xfId="11968"/>
    <cellStyle name="40% - 강조색5 5" xfId="11969"/>
    <cellStyle name="40% - 강조색6" xfId="2560" builtinId="51" customBuiltin="1"/>
    <cellStyle name="40% - 강조색6 2" xfId="3093"/>
    <cellStyle name="40% - 강조색6 2 2" xfId="11970"/>
    <cellStyle name="40% - 강조색6 3" xfId="11971"/>
    <cellStyle name="40% - 강조색6 4" xfId="11972"/>
    <cellStyle name="40% - 강조색6 5" xfId="11973"/>
    <cellStyle name="6" xfId="4683"/>
    <cellStyle name="60" xfId="2772"/>
    <cellStyle name="60% - 강조색1" xfId="2561" builtinId="32" customBuiltin="1"/>
    <cellStyle name="60% - 강조색1 2" xfId="3094"/>
    <cellStyle name="60% - 강조색1 2 2" xfId="11974"/>
    <cellStyle name="60% - 강조색1 3" xfId="11975"/>
    <cellStyle name="60% - 강조색1 4" xfId="11976"/>
    <cellStyle name="60% - 강조색1 5" xfId="11977"/>
    <cellStyle name="60% - 강조색2" xfId="2562" builtinId="36" customBuiltin="1"/>
    <cellStyle name="60% - 강조색2 2" xfId="3095"/>
    <cellStyle name="60% - 강조색2 2 2" xfId="11978"/>
    <cellStyle name="60% - 강조색2 3" xfId="11979"/>
    <cellStyle name="60% - 강조색2 4" xfId="11980"/>
    <cellStyle name="60% - 강조색2 5" xfId="11981"/>
    <cellStyle name="60% - 강조색3" xfId="2563" builtinId="40" customBuiltin="1"/>
    <cellStyle name="60% - 강조색3 2" xfId="3096"/>
    <cellStyle name="60% - 강조색3 2 2" xfId="11982"/>
    <cellStyle name="60% - 강조색3 3" xfId="11983"/>
    <cellStyle name="60% - 강조색3 4" xfId="11984"/>
    <cellStyle name="60% - 강조색3 5" xfId="11985"/>
    <cellStyle name="60% - 강조색4" xfId="2564" builtinId="44" customBuiltin="1"/>
    <cellStyle name="60% - 강조색4 2" xfId="3097"/>
    <cellStyle name="60% - 강조색4 2 2" xfId="11986"/>
    <cellStyle name="60% - 강조색4 3" xfId="11987"/>
    <cellStyle name="60% - 강조색4 4" xfId="11988"/>
    <cellStyle name="60% - 강조색4 5" xfId="11989"/>
    <cellStyle name="60% - 강조색5" xfId="2565" builtinId="48" customBuiltin="1"/>
    <cellStyle name="60% - 강조색5 2" xfId="3098"/>
    <cellStyle name="60% - 강조색5 2 2" xfId="11990"/>
    <cellStyle name="60% - 강조색5 3" xfId="11991"/>
    <cellStyle name="60% - 강조색5 4" xfId="11992"/>
    <cellStyle name="60% - 강조색5 5" xfId="11993"/>
    <cellStyle name="60% - 강조색6" xfId="2566" builtinId="52" customBuiltin="1"/>
    <cellStyle name="60% - 강조색6 2" xfId="3099"/>
    <cellStyle name="60% - 강조색6 2 2" xfId="11994"/>
    <cellStyle name="60% - 강조색6 3" xfId="11995"/>
    <cellStyle name="60% - 강조색6 4" xfId="11996"/>
    <cellStyle name="60% - 강조색6 5" xfId="11997"/>
    <cellStyle name="82" xfId="4684"/>
    <cellStyle name="96" xfId="4685"/>
    <cellStyle name="a" xfId="5063"/>
    <cellStyle name="a [0]_mud plant bolted" xfId="5064"/>
    <cellStyle name="a)" xfId="5065"/>
    <cellStyle name="A¨­￠￢￠O [0]_INQUIRY ￠?￥i¨u¡AAⓒ￢Aⓒª " xfId="5066"/>
    <cellStyle name="A¨­￠￢￠O_INQUIRY ￠?￥i¨u¡AAⓒ￢Aⓒª " xfId="5067"/>
    <cellStyle name="Ae" xfId="5068"/>
    <cellStyle name="Åë" xfId="5069"/>
    <cellStyle name="Ae_2-성원어린이공원수량산출" xfId="5070"/>
    <cellStyle name="Åë_2-성원어린이공원수량산출" xfId="5071"/>
    <cellStyle name="Ae_4-호돌이어린이공원수량산출" xfId="5072"/>
    <cellStyle name="Åë_4-호돌이어린이공원수량산출" xfId="5073"/>
    <cellStyle name="Ae_구미안전관리비,수목이식" xfId="5074"/>
    <cellStyle name="Åë_구미안전관리비,수목이식" xfId="5075"/>
    <cellStyle name="Ae_구미안전관리비,수목이식_01 천내천수량산출서" xfId="5076"/>
    <cellStyle name="Åë_구미안전관리비,수목이식_01 천내천수량산출서" xfId="5077"/>
    <cellStyle name="Ae_구미안전관리비,수목이식_노유산어린이공원수량산출" xfId="5078"/>
    <cellStyle name="Åë_구미안전관리비,수목이식_노유산어린이공원수량산출" xfId="5079"/>
    <cellStyle name="Ae_구미안전관리비,수목이식_삼덕띠녹지수량산출" xfId="5080"/>
    <cellStyle name="Åë_구미안전관리비,수목이식_삼덕띠녹지수량산출" xfId="5081"/>
    <cellStyle name="Ae_구미안전관리비,수목이식_삼덕띠녹지수량산출-n" xfId="5082"/>
    <cellStyle name="Åë_구미안전관리비,수목이식_삼덕띠녹지수량산출-n" xfId="5083"/>
    <cellStyle name="Ae_구미안전관리비,수목이식_신매동수량산출서" xfId="5084"/>
    <cellStyle name="Åë_구미안전관리비,수목이식_신매동수량산출서" xfId="5085"/>
    <cellStyle name="Ae_구미안전관리비,수목이식_원대동녹지수량산출-3" xfId="5086"/>
    <cellStyle name="Åë_구미안전관리비,수목이식_원대동녹지수량산출-3" xfId="5087"/>
    <cellStyle name="Ae_구미안전관리비,수목이식_원대동녹지수량산출-최종" xfId="5088"/>
    <cellStyle name="Åë_구미안전관리비,수목이식_원대동녹지수량산출-최종" xfId="5089"/>
    <cellStyle name="Ae_구미안전관리비,수목이식_청림초수량산출서" xfId="5090"/>
    <cellStyle name="Åë_구미안전관리비,수목이식_청림초수량산출서" xfId="5091"/>
    <cellStyle name="Ae_도시생태휴식공간" xfId="5092"/>
    <cellStyle name="Åë_도시생태휴식공간" xfId="5093"/>
    <cellStyle name="Ae_도시숲조성공사수량산출서" xfId="5094"/>
    <cellStyle name="Åë_도시숲조성공사수량산출서" xfId="5095"/>
    <cellStyle name="Ae_동인네거리수량산출" xfId="5096"/>
    <cellStyle name="Åë_동인네거리수량산출" xfId="5097"/>
    <cellStyle name="Ae_동인네거리수량산출_공공임대아파트 어린이놀이터 시설개선공사" xfId="5098"/>
    <cellStyle name="Åë_동인네거리수량산출_공공임대아파트 어린이놀이터 시설개선공사" xfId="5099"/>
    <cellStyle name="Ae_동인네거리수량산출_문화창조발전소수량산출서(1004)" xfId="5100"/>
    <cellStyle name="Åë_동인네거리수량산출_문화창조발전소수량산출서(1004)" xfId="5101"/>
    <cellStyle name="Ae_동인네거리수량산출_서구청띠녹지수량산출" xfId="5102"/>
    <cellStyle name="Åë_동인네거리수량산출_서구청띠녹지수량산출" xfId="5103"/>
    <cellStyle name="Ae_마곡보완" xfId="5104"/>
    <cellStyle name="Åë_마곡보완" xfId="5105"/>
    <cellStyle name="Ae_마곡보완_2-성원어린이공원수량산출" xfId="5106"/>
    <cellStyle name="Åë_마곡보완_2-성원어린이공원수량산출" xfId="5107"/>
    <cellStyle name="Ae_마곡보완_4-호돌이어린이공원수량산출" xfId="5108"/>
    <cellStyle name="Åë_마곡보완_4-호돌이어린이공원수량산출" xfId="5109"/>
    <cellStyle name="Ae_마곡보완_구미안전관리비,수목이식" xfId="5110"/>
    <cellStyle name="Åë_마곡보완_구미안전관리비,수목이식" xfId="5111"/>
    <cellStyle name="Ae_마곡보완_구미안전관리비,수목이식_01 천내천수량산출서" xfId="5112"/>
    <cellStyle name="Åë_마곡보완_구미안전관리비,수목이식_01 천내천수량산출서" xfId="5113"/>
    <cellStyle name="Ae_마곡보완_구미안전관리비,수목이식_노유산어린이공원수량산출" xfId="5114"/>
    <cellStyle name="Åë_마곡보완_구미안전관리비,수목이식_노유산어린이공원수량산출" xfId="5115"/>
    <cellStyle name="Ae_마곡보완_구미안전관리비,수목이식_삼덕띠녹지수량산출" xfId="5116"/>
    <cellStyle name="Åë_마곡보완_구미안전관리비,수목이식_삼덕띠녹지수량산출" xfId="5117"/>
    <cellStyle name="Ae_마곡보완_구미안전관리비,수목이식_삼덕띠녹지수량산출-n" xfId="5118"/>
    <cellStyle name="Åë_마곡보완_구미안전관리비,수목이식_삼덕띠녹지수량산출-n" xfId="5119"/>
    <cellStyle name="Ae_마곡보완_구미안전관리비,수목이식_신매동수량산출서" xfId="5120"/>
    <cellStyle name="Åë_마곡보완_구미안전관리비,수목이식_신매동수량산출서" xfId="5121"/>
    <cellStyle name="Ae_마곡보완_구미안전관리비,수목이식_원대동녹지수량산출-3" xfId="5122"/>
    <cellStyle name="Åë_마곡보완_구미안전관리비,수목이식_원대동녹지수량산출-3" xfId="5123"/>
    <cellStyle name="Ae_마곡보완_구미안전관리비,수목이식_원대동녹지수량산출-최종" xfId="5124"/>
    <cellStyle name="Åë_마곡보완_구미안전관리비,수목이식_원대동녹지수량산출-최종" xfId="5125"/>
    <cellStyle name="Ae_마곡보완_구미안전관리비,수목이식_청림초수량산출서" xfId="5126"/>
    <cellStyle name="Åë_마곡보완_구미안전관리비,수목이식_청림초수량산출서" xfId="5127"/>
    <cellStyle name="Ae_마곡보완_도시생태휴식공간" xfId="5128"/>
    <cellStyle name="Åë_마곡보완_도시생태휴식공간" xfId="5129"/>
    <cellStyle name="Ae_마곡보완_도시숲조성공사수량산출서" xfId="5130"/>
    <cellStyle name="Åë_마곡보완_도시숲조성공사수량산출서" xfId="5131"/>
    <cellStyle name="Ae_마곡보완_동인네거리수량산출" xfId="5132"/>
    <cellStyle name="Åë_마곡보완_동인네거리수량산출" xfId="5133"/>
    <cellStyle name="Ae_마곡보완_동인네거리수량산출_공공임대아파트 어린이놀이터 시설개선공사" xfId="5134"/>
    <cellStyle name="Åë_마곡보완_동인네거리수량산출_공공임대아파트 어린이놀이터 시설개선공사" xfId="5135"/>
    <cellStyle name="Ae_마곡보완_동인네거리수량산출_문화창조발전소수량산출서(1004)" xfId="5136"/>
    <cellStyle name="Åë_마곡보완_동인네거리수량산출_문화창조발전소수량산출서(1004)" xfId="5137"/>
    <cellStyle name="Ae_마곡보완_동인네거리수량산출_서구청띠녹지수량산출" xfId="5138"/>
    <cellStyle name="Åë_마곡보완_동인네거리수량산출_서구청띠녹지수량산출" xfId="5139"/>
    <cellStyle name="Ae_마곡보완_무궁화동산조경공사수량산출" xfId="5140"/>
    <cellStyle name="Åë_마곡보완_무궁화동산조경공사수량산출" xfId="5141"/>
    <cellStyle name="Ae_마곡보완_산업안전보건관리비" xfId="5142"/>
    <cellStyle name="Åë_마곡보완_산업안전보건관리비" xfId="5143"/>
    <cellStyle name="Ae_마곡보완_산업안전보건관리비_문화창조발전소수량산출서(1004)" xfId="5144"/>
    <cellStyle name="Åë_마곡보완_산업안전보건관리비_문화창조발전소수량산출서(1004)" xfId="5145"/>
    <cellStyle name="Ae_마곡보완_삼덕띠녹지수량산출" xfId="5146"/>
    <cellStyle name="Åë_마곡보완_삼덕띠녹지수량산출" xfId="5147"/>
    <cellStyle name="Ae_마곡보완_인동4수량산출" xfId="5148"/>
    <cellStyle name="Åë_마곡보완_인동4수량산출" xfId="5149"/>
    <cellStyle name="Ae_마곡보완_인동4수량산출_01 천내천수량산출서" xfId="5150"/>
    <cellStyle name="Åë_마곡보완_인동4수량산출_01 천내천수량산출서" xfId="5151"/>
    <cellStyle name="Ae_마곡보완_인동4수량산출_노유산어린이공원수량산출" xfId="5152"/>
    <cellStyle name="Åë_마곡보완_인동4수량산출_노유산어린이공원수량산출" xfId="5153"/>
    <cellStyle name="Ae_마곡보완_인동4수량산출_삼덕띠녹지수량산출" xfId="5154"/>
    <cellStyle name="Åë_마곡보완_인동4수량산출_삼덕띠녹지수량산출" xfId="5155"/>
    <cellStyle name="Ae_마곡보완_인동4수량산출_삼덕띠녹지수량산출-n" xfId="5156"/>
    <cellStyle name="Åë_마곡보완_인동4수량산출_삼덕띠녹지수량산출-n" xfId="5157"/>
    <cellStyle name="Ae_마곡보완_인동4수량산출_신매동수량산출서" xfId="5158"/>
    <cellStyle name="Åë_마곡보완_인동4수량산출_신매동수량산출서" xfId="5159"/>
    <cellStyle name="Ae_마곡보완_인동4수량산출_원대동녹지수량산출-3" xfId="5160"/>
    <cellStyle name="Åë_마곡보완_인동4수량산출_원대동녹지수량산출-3" xfId="5161"/>
    <cellStyle name="Ae_마곡보완_인동4수량산출_원대동녹지수량산출-최종" xfId="5162"/>
    <cellStyle name="Åë_마곡보완_인동4수량산출_원대동녹지수량산출-최종" xfId="5163"/>
    <cellStyle name="Ae_마곡보완_인동4수량산출_청림초수량산출서" xfId="5164"/>
    <cellStyle name="Åë_마곡보완_인동4수량산출_청림초수량산출서" xfId="5165"/>
    <cellStyle name="Ae_마곡보완_토공" xfId="5166"/>
    <cellStyle name="Åë_마곡보완_토공" xfId="5167"/>
    <cellStyle name="Ae_마곡보완_토공_문화창조발전소수량산출서(1004)" xfId="5168"/>
    <cellStyle name="Åë_마곡보완_토공_문화창조발전소수량산출서(1004)" xfId="5169"/>
    <cellStyle name="Ae_무궁화동산조경공사수량산출" xfId="5170"/>
    <cellStyle name="Åë_무궁화동산조경공사수량산출" xfId="5171"/>
    <cellStyle name="Ae_산업안전보건관리비" xfId="5172"/>
    <cellStyle name="Åë_산업안전보건관리비" xfId="5173"/>
    <cellStyle name="Ae_산업안전보건관리비_문화창조발전소수량산출서(1004)" xfId="5174"/>
    <cellStyle name="Åë_산업안전보건관리비_문화창조발전소수량산출서(1004)" xfId="5175"/>
    <cellStyle name="Ae_삼덕띠녹지수량산출" xfId="5176"/>
    <cellStyle name="Åë_삼덕띠녹지수량산출" xfId="5177"/>
    <cellStyle name="Ae_인동4수량산출" xfId="5178"/>
    <cellStyle name="Åë_인동4수량산출" xfId="5179"/>
    <cellStyle name="Ae_인동4수량산출_01 천내천수량산출서" xfId="5180"/>
    <cellStyle name="Åë_인동4수량산출_01 천내천수량산출서" xfId="5181"/>
    <cellStyle name="Ae_인동4수량산출_노유산어린이공원수량산출" xfId="5182"/>
    <cellStyle name="Åë_인동4수량산출_노유산어린이공원수량산출" xfId="5183"/>
    <cellStyle name="Ae_인동4수량산출_삼덕띠녹지수량산출" xfId="5184"/>
    <cellStyle name="Åë_인동4수량산출_삼덕띠녹지수량산출" xfId="5185"/>
    <cellStyle name="Ae_인동4수량산출_삼덕띠녹지수량산출-n" xfId="5186"/>
    <cellStyle name="Åë_인동4수량산출_삼덕띠녹지수량산출-n" xfId="5187"/>
    <cellStyle name="Ae_인동4수량산출_신매동수량산출서" xfId="5188"/>
    <cellStyle name="Åë_인동4수량산출_신매동수량산출서" xfId="5189"/>
    <cellStyle name="Ae_인동4수량산출_원대동녹지수량산출-3" xfId="5190"/>
    <cellStyle name="Åë_인동4수량산출_원대동녹지수량산출-3" xfId="5191"/>
    <cellStyle name="Ae_인동4수량산출_원대동녹지수량산출-최종" xfId="5192"/>
    <cellStyle name="Åë_인동4수량산출_원대동녹지수량산출-최종" xfId="5193"/>
    <cellStyle name="Ae_인동4수량산출_청림초수량산출서" xfId="5194"/>
    <cellStyle name="Åë_인동4수량산출_청림초수량산출서" xfId="5195"/>
    <cellStyle name="Ae_토공" xfId="5196"/>
    <cellStyle name="Åë_토공" xfId="5197"/>
    <cellStyle name="Ae_토공_문화창조발전소수량산출서(1004)" xfId="5198"/>
    <cellStyle name="Åë_토공_문화창조발전소수량산출서(1004)" xfId="5199"/>
    <cellStyle name="Aee­ " xfId="5200"/>
    <cellStyle name="Aee­ [" xfId="5201"/>
    <cellStyle name="Åëè­ [" xfId="5202"/>
    <cellStyle name="Aee­ [_2-성원어린이공원수량산출" xfId="5203"/>
    <cellStyle name="Åëè­ [_2-성원어린이공원수량산출" xfId="5204"/>
    <cellStyle name="Aee­ [_4-호돌이어린이공원수량산출" xfId="5205"/>
    <cellStyle name="Åëè­ [_4-호돌이어린이공원수량산출" xfId="5206"/>
    <cellStyle name="Aee­ [_구미안전관리비,수목이식" xfId="5207"/>
    <cellStyle name="Åëè­ [_구미안전관리비,수목이식" xfId="5208"/>
    <cellStyle name="Aee­ [_구미안전관리비,수목이식_01 천내천수량산출서" xfId="5209"/>
    <cellStyle name="Åëè­ [_구미안전관리비,수목이식_01 천내천수량산출서" xfId="5210"/>
    <cellStyle name="Aee­ [_구미안전관리비,수목이식_노유산어린이공원수량산출" xfId="5211"/>
    <cellStyle name="Åëè­ [_구미안전관리비,수목이식_노유산어린이공원수량산출" xfId="5212"/>
    <cellStyle name="Aee­ [_구미안전관리비,수목이식_삼덕띠녹지수량산출" xfId="5213"/>
    <cellStyle name="Åëè­ [_구미안전관리비,수목이식_삼덕띠녹지수량산출" xfId="5214"/>
    <cellStyle name="Aee­ [_구미안전관리비,수목이식_삼덕띠녹지수량산출-n" xfId="5215"/>
    <cellStyle name="Åëè­ [_구미안전관리비,수목이식_삼덕띠녹지수량산출-n" xfId="5216"/>
    <cellStyle name="Aee­ [_구미안전관리비,수목이식_신매동수량산출서" xfId="5217"/>
    <cellStyle name="Åëè­ [_구미안전관리비,수목이식_신매동수량산출서" xfId="5218"/>
    <cellStyle name="Aee­ [_구미안전관리비,수목이식_원대동녹지수량산출-3" xfId="5219"/>
    <cellStyle name="Åëè­ [_구미안전관리비,수목이식_원대동녹지수량산출-3" xfId="5220"/>
    <cellStyle name="Aee­ [_구미안전관리비,수목이식_원대동녹지수량산출-최종" xfId="5221"/>
    <cellStyle name="Åëè­ [_구미안전관리비,수목이식_원대동녹지수량산출-최종" xfId="5222"/>
    <cellStyle name="Aee­ [_구미안전관리비,수목이식_청림초수량산출서" xfId="5223"/>
    <cellStyle name="Åëè­ [_구미안전관리비,수목이식_청림초수량산출서" xfId="5224"/>
    <cellStyle name="Aee­ [_도시생태휴식공간" xfId="5225"/>
    <cellStyle name="Åëè­ [_도시생태휴식공간" xfId="5226"/>
    <cellStyle name="Aee­ [_도시숲조성공사수량산출서" xfId="5227"/>
    <cellStyle name="Åëè­ [_도시숲조성공사수량산출서" xfId="5228"/>
    <cellStyle name="Aee­ [_동인네거리수량산출" xfId="5229"/>
    <cellStyle name="Åëè­ [_동인네거리수량산출" xfId="5230"/>
    <cellStyle name="Aee­ [_동인네거리수량산출_공공임대아파트 어린이놀이터 시설개선공사" xfId="5231"/>
    <cellStyle name="Åëè­ [_동인네거리수량산출_공공임대아파트 어린이놀이터 시설개선공사" xfId="5232"/>
    <cellStyle name="Aee­ [_동인네거리수량산출_문화창조발전소수량산출서(1004)" xfId="5233"/>
    <cellStyle name="Åëè­ [_동인네거리수량산출_문화창조발전소수량산출서(1004)" xfId="5234"/>
    <cellStyle name="Aee­ [_동인네거리수량산출_서구청띠녹지수량산출" xfId="5235"/>
    <cellStyle name="Åëè­ [_동인네거리수량산출_서구청띠녹지수량산출" xfId="5236"/>
    <cellStyle name="Aee­ [_마곡보완" xfId="5237"/>
    <cellStyle name="Åëè­ [_마곡보완" xfId="5238"/>
    <cellStyle name="Aee­ [_마곡보완_2-성원어린이공원수량산출" xfId="5239"/>
    <cellStyle name="Åëè­ [_마곡보완_2-성원어린이공원수량산출" xfId="5240"/>
    <cellStyle name="Aee­ [_마곡보완_4-호돌이어린이공원수량산출" xfId="5241"/>
    <cellStyle name="Åëè­ [_마곡보완_4-호돌이어린이공원수량산출" xfId="5242"/>
    <cellStyle name="Aee­ [_마곡보완_구미안전관리비,수목이식" xfId="5243"/>
    <cellStyle name="Åëè­ [_마곡보완_구미안전관리비,수목이식" xfId="5244"/>
    <cellStyle name="Aee­ [_마곡보완_구미안전관리비,수목이식_01 천내천수량산출서" xfId="5245"/>
    <cellStyle name="Åëè­ [_마곡보완_구미안전관리비,수목이식_01 천내천수량산출서" xfId="5246"/>
    <cellStyle name="Aee­ [_마곡보완_구미안전관리비,수목이식_노유산어린이공원수량산출" xfId="5247"/>
    <cellStyle name="Åëè­ [_마곡보완_구미안전관리비,수목이식_노유산어린이공원수량산출" xfId="5248"/>
    <cellStyle name="Aee­ [_마곡보완_구미안전관리비,수목이식_삼덕띠녹지수량산출" xfId="5249"/>
    <cellStyle name="Åëè­ [_마곡보완_구미안전관리비,수목이식_삼덕띠녹지수량산출" xfId="5250"/>
    <cellStyle name="Aee­ [_마곡보완_구미안전관리비,수목이식_삼덕띠녹지수량산출-n" xfId="5251"/>
    <cellStyle name="Åëè­ [_마곡보완_구미안전관리비,수목이식_삼덕띠녹지수량산출-n" xfId="5252"/>
    <cellStyle name="Aee­ [_마곡보완_구미안전관리비,수목이식_신매동수량산출서" xfId="5253"/>
    <cellStyle name="Åëè­ [_마곡보완_구미안전관리비,수목이식_신매동수량산출서" xfId="5254"/>
    <cellStyle name="Aee­ [_마곡보완_구미안전관리비,수목이식_원대동녹지수량산출-3" xfId="5255"/>
    <cellStyle name="Åëè­ [_마곡보완_구미안전관리비,수목이식_원대동녹지수량산출-3" xfId="5256"/>
    <cellStyle name="Aee­ [_마곡보완_구미안전관리비,수목이식_원대동녹지수량산출-최종" xfId="5257"/>
    <cellStyle name="Åëè­ [_마곡보완_구미안전관리비,수목이식_원대동녹지수량산출-최종" xfId="5258"/>
    <cellStyle name="Aee­ [_마곡보완_구미안전관리비,수목이식_청림초수량산출서" xfId="5259"/>
    <cellStyle name="Åëè­ [_마곡보완_구미안전관리비,수목이식_청림초수량산출서" xfId="5260"/>
    <cellStyle name="Aee­ [_마곡보완_도시생태휴식공간" xfId="5261"/>
    <cellStyle name="Åëè­ [_마곡보완_도시생태휴식공간" xfId="5262"/>
    <cellStyle name="Aee­ [_마곡보완_도시숲조성공사수량산출서" xfId="5263"/>
    <cellStyle name="Åëè­ [_마곡보완_도시숲조성공사수량산출서" xfId="5264"/>
    <cellStyle name="Aee­ [_마곡보완_동인네거리수량산출" xfId="5265"/>
    <cellStyle name="Åëè­ [_마곡보완_동인네거리수량산출" xfId="5266"/>
    <cellStyle name="Aee­ [_마곡보완_동인네거리수량산출_공공임대아파트 어린이놀이터 시설개선공사" xfId="5267"/>
    <cellStyle name="Åëè­ [_마곡보완_동인네거리수량산출_공공임대아파트 어린이놀이터 시설개선공사" xfId="5268"/>
    <cellStyle name="Aee­ [_마곡보완_동인네거리수량산출_문화창조발전소수량산출서(1004)" xfId="5269"/>
    <cellStyle name="Åëè­ [_마곡보완_동인네거리수량산출_문화창조발전소수량산출서(1004)" xfId="5270"/>
    <cellStyle name="Aee­ [_마곡보완_동인네거리수량산출_서구청띠녹지수량산출" xfId="5271"/>
    <cellStyle name="Åëè­ [_마곡보완_동인네거리수량산출_서구청띠녹지수량산출" xfId="5272"/>
    <cellStyle name="Aee­ [_마곡보완_무궁화동산조경공사수량산출" xfId="5273"/>
    <cellStyle name="Åëè­ [_마곡보완_무궁화동산조경공사수량산출" xfId="5274"/>
    <cellStyle name="Aee­ [_마곡보완_산업안전보건관리비" xfId="5275"/>
    <cellStyle name="Åëè­ [_마곡보완_산업안전보건관리비" xfId="5276"/>
    <cellStyle name="Aee­ [_마곡보완_산업안전보건관리비_문화창조발전소수량산출서(1004)" xfId="5277"/>
    <cellStyle name="Åëè­ [_마곡보완_산업안전보건관리비_문화창조발전소수량산출서(1004)" xfId="5278"/>
    <cellStyle name="Aee­ [_마곡보완_삼덕띠녹지수량산출" xfId="5279"/>
    <cellStyle name="Åëè­ [_마곡보완_삼덕띠녹지수량산출" xfId="5280"/>
    <cellStyle name="Aee­ [_마곡보완_인동4수량산출" xfId="5281"/>
    <cellStyle name="Åëè­ [_마곡보완_인동4수량산출" xfId="5282"/>
    <cellStyle name="Aee­ [_마곡보완_인동4수량산출_01 천내천수량산출서" xfId="5283"/>
    <cellStyle name="Åëè­ [_마곡보완_인동4수량산출_01 천내천수량산출서" xfId="5284"/>
    <cellStyle name="Aee­ [_마곡보완_인동4수량산출_노유산어린이공원수량산출" xfId="5285"/>
    <cellStyle name="Åëè­ [_마곡보완_인동4수량산출_노유산어린이공원수량산출" xfId="5286"/>
    <cellStyle name="Aee­ [_마곡보완_인동4수량산출_삼덕띠녹지수량산출" xfId="5287"/>
    <cellStyle name="Åëè­ [_마곡보완_인동4수량산출_삼덕띠녹지수량산출" xfId="5288"/>
    <cellStyle name="Aee­ [_마곡보완_인동4수량산출_삼덕띠녹지수량산출-n" xfId="5289"/>
    <cellStyle name="Åëè­ [_마곡보완_인동4수량산출_삼덕띠녹지수량산출-n" xfId="5290"/>
    <cellStyle name="Aee­ [_마곡보완_인동4수량산출_신매동수량산출서" xfId="5291"/>
    <cellStyle name="Åëè­ [_마곡보완_인동4수량산출_신매동수량산출서" xfId="5292"/>
    <cellStyle name="Aee­ [_마곡보완_인동4수량산출_원대동녹지수량산출-3" xfId="5293"/>
    <cellStyle name="Åëè­ [_마곡보완_인동4수량산출_원대동녹지수량산출-3" xfId="5294"/>
    <cellStyle name="Aee­ [_마곡보완_인동4수량산출_원대동녹지수량산출-최종" xfId="5295"/>
    <cellStyle name="Åëè­ [_마곡보완_인동4수량산출_원대동녹지수량산출-최종" xfId="5296"/>
    <cellStyle name="Aee­ [_마곡보완_인동4수량산출_청림초수량산출서" xfId="5297"/>
    <cellStyle name="Åëè­ [_마곡보완_인동4수량산출_청림초수량산출서" xfId="5298"/>
    <cellStyle name="Aee­ [_마곡보완_토공" xfId="5299"/>
    <cellStyle name="Åëè­ [_마곡보완_토공" xfId="5300"/>
    <cellStyle name="Aee­ [_마곡보완_토공_문화창조발전소수량산출서(1004)" xfId="5301"/>
    <cellStyle name="Åëè­ [_마곡보완_토공_문화창조발전소수량산출서(1004)" xfId="5302"/>
    <cellStyle name="Aee­ [_무궁화동산조경공사수량산출" xfId="5303"/>
    <cellStyle name="Åëè­ [_무궁화동산조경공사수량산출" xfId="5304"/>
    <cellStyle name="Aee­ [_산업안전보건관리비" xfId="5305"/>
    <cellStyle name="Åëè­ [_산업안전보건관리비" xfId="5306"/>
    <cellStyle name="Aee­ [_산업안전보건관리비_문화창조발전소수량산출서(1004)" xfId="5307"/>
    <cellStyle name="Åëè­ [_산업안전보건관리비_문화창조발전소수량산출서(1004)" xfId="5308"/>
    <cellStyle name="Aee­ [_삼덕띠녹지수량산출" xfId="5309"/>
    <cellStyle name="Åëè­ [_삼덕띠녹지수량산출" xfId="5310"/>
    <cellStyle name="Aee­ [_인동4수량산출" xfId="5311"/>
    <cellStyle name="Åëè­ [_인동4수량산출" xfId="5312"/>
    <cellStyle name="Aee­ [_인동4수량산출_01 천내천수량산출서" xfId="5313"/>
    <cellStyle name="Åëè­ [_인동4수량산출_01 천내천수량산출서" xfId="5314"/>
    <cellStyle name="Aee­ [_인동4수량산출_노유산어린이공원수량산출" xfId="5315"/>
    <cellStyle name="Åëè­ [_인동4수량산출_노유산어린이공원수량산출" xfId="5316"/>
    <cellStyle name="Aee­ [_인동4수량산출_삼덕띠녹지수량산출" xfId="5317"/>
    <cellStyle name="Åëè­ [_인동4수량산출_삼덕띠녹지수량산출" xfId="5318"/>
    <cellStyle name="Aee­ [_인동4수량산출_삼덕띠녹지수량산출-n" xfId="5319"/>
    <cellStyle name="Åëè­ [_인동4수량산출_삼덕띠녹지수량산출-n" xfId="5320"/>
    <cellStyle name="Aee­ [_인동4수량산출_신매동수량산출서" xfId="5321"/>
    <cellStyle name="Åëè­ [_인동4수량산출_신매동수량산출서" xfId="5322"/>
    <cellStyle name="Aee­ [_인동4수량산출_원대동녹지수량산출-3" xfId="5323"/>
    <cellStyle name="Åëè­ [_인동4수량산출_원대동녹지수량산출-3" xfId="5324"/>
    <cellStyle name="Aee­ [_인동4수량산출_원대동녹지수량산출-최종" xfId="5325"/>
    <cellStyle name="Åëè­ [_인동4수량산출_원대동녹지수량산출-최종" xfId="5326"/>
    <cellStyle name="Aee­ [_인동4수량산출_청림초수량산출서" xfId="5327"/>
    <cellStyle name="Åëè­ [_인동4수량산출_청림초수량산출서" xfId="5328"/>
    <cellStyle name="Aee­ [_토공" xfId="5329"/>
    <cellStyle name="Åëè­ [_토공" xfId="5330"/>
    <cellStyle name="Aee­ [_토공_문화창조발전소수량산출서(1004)" xfId="5331"/>
    <cellStyle name="Åëè­ [_토공_문화창조발전소수량산출서(1004)" xfId="5332"/>
    <cellStyle name="AeE­ [0]_ 2ÆAAþº° " xfId="5333"/>
    <cellStyle name="ÅëÈ­ [0]_»óºÎ¼ö·®Áý°è " xfId="2645"/>
    <cellStyle name="AeE­ [0]_2000¼OER " xfId="2846"/>
    <cellStyle name="Aee­ _고흥견적" xfId="5334"/>
    <cellStyle name="AeE­_ 2ÆAAþº° " xfId="5335"/>
    <cellStyle name="ÅëÈ­_»óºÎ¼ö·®Áý°è " xfId="2646"/>
    <cellStyle name="AeE­_2000¼OER " xfId="2847"/>
    <cellStyle name="AeE¡ⓒ [0]_INQUIRY ￠?￥i¨u¡AAⓒ￢Aⓒª " xfId="5336"/>
    <cellStyle name="AeE¡ⓒ_INQUIRY ￠?￥i¨u¡AAⓒ￢Aⓒª " xfId="5337"/>
    <cellStyle name="ALIGNMENT" xfId="2647"/>
    <cellStyle name="Aþ" xfId="5338"/>
    <cellStyle name="Äþ" xfId="5339"/>
    <cellStyle name="Aþ_2-성원어린이공원수량산출" xfId="5340"/>
    <cellStyle name="Äþ_2-성원어린이공원수량산출" xfId="5341"/>
    <cellStyle name="Aþ_4-호돌이어린이공원수량산출" xfId="5342"/>
    <cellStyle name="Äþ_4-호돌이어린이공원수량산출" xfId="5343"/>
    <cellStyle name="Aþ_구미안전관리비,수목이식" xfId="5344"/>
    <cellStyle name="Äþ_구미안전관리비,수목이식" xfId="5345"/>
    <cellStyle name="Aþ_구미안전관리비,수목이식_01 천내천수량산출서" xfId="5346"/>
    <cellStyle name="Äþ_구미안전관리비,수목이식_01 천내천수량산출서" xfId="5347"/>
    <cellStyle name="Aþ_구미안전관리비,수목이식_노유산어린이공원수량산출" xfId="5348"/>
    <cellStyle name="Äþ_구미안전관리비,수목이식_노유산어린이공원수량산출" xfId="5349"/>
    <cellStyle name="Aþ_구미안전관리비,수목이식_삼덕띠녹지수량산출" xfId="5350"/>
    <cellStyle name="Äþ_구미안전관리비,수목이식_삼덕띠녹지수량산출" xfId="5351"/>
    <cellStyle name="Aþ_구미안전관리비,수목이식_삼덕띠녹지수량산출-n" xfId="5352"/>
    <cellStyle name="Äþ_구미안전관리비,수목이식_삼덕띠녹지수량산출-n" xfId="5353"/>
    <cellStyle name="Aþ_구미안전관리비,수목이식_신매동수량산출서" xfId="5354"/>
    <cellStyle name="Äþ_구미안전관리비,수목이식_신매동수량산출서" xfId="5355"/>
    <cellStyle name="Aþ_구미안전관리비,수목이식_원대동녹지수량산출-3" xfId="5356"/>
    <cellStyle name="Äþ_구미안전관리비,수목이식_원대동녹지수량산출-3" xfId="5357"/>
    <cellStyle name="Aþ_구미안전관리비,수목이식_원대동녹지수량산출-최종" xfId="5358"/>
    <cellStyle name="Äþ_구미안전관리비,수목이식_원대동녹지수량산출-최종" xfId="5359"/>
    <cellStyle name="Aþ_구미안전관리비,수목이식_청림초수량산출서" xfId="5360"/>
    <cellStyle name="Äþ_구미안전관리비,수목이식_청림초수량산출서" xfId="5361"/>
    <cellStyle name="Aþ_도시생태휴식공간" xfId="5362"/>
    <cellStyle name="Äþ_도시생태휴식공간" xfId="5363"/>
    <cellStyle name="Aþ_도시숲조성공사수량산출서" xfId="5364"/>
    <cellStyle name="Äþ_도시숲조성공사수량산출서" xfId="5365"/>
    <cellStyle name="Aþ_동인네거리수량산출" xfId="5366"/>
    <cellStyle name="Äþ_동인네거리수량산출" xfId="5367"/>
    <cellStyle name="Aþ_동인네거리수량산출_공공임대아파트 어린이놀이터 시설개선공사" xfId="5368"/>
    <cellStyle name="Äþ_동인네거리수량산출_공공임대아파트 어린이놀이터 시설개선공사" xfId="5369"/>
    <cellStyle name="Aþ_동인네거리수량산출_문화창조발전소수량산출서(1004)" xfId="5370"/>
    <cellStyle name="Äþ_동인네거리수량산출_문화창조발전소수량산출서(1004)" xfId="5371"/>
    <cellStyle name="Aþ_동인네거리수량산출_서구청띠녹지수량산출" xfId="5372"/>
    <cellStyle name="Äþ_동인네거리수량산출_서구청띠녹지수량산출" xfId="5373"/>
    <cellStyle name="Aþ_마곡보완" xfId="5374"/>
    <cellStyle name="Äþ_마곡보완" xfId="5375"/>
    <cellStyle name="Aþ_마곡보완_2-성원어린이공원수량산출" xfId="5376"/>
    <cellStyle name="Äþ_마곡보완_2-성원어린이공원수량산출" xfId="5377"/>
    <cellStyle name="Aþ_마곡보완_4-호돌이어린이공원수량산출" xfId="5378"/>
    <cellStyle name="Äþ_마곡보완_4-호돌이어린이공원수량산출" xfId="5379"/>
    <cellStyle name="Aþ_마곡보완_구미안전관리비,수목이식" xfId="5380"/>
    <cellStyle name="Äþ_마곡보완_구미안전관리비,수목이식" xfId="5381"/>
    <cellStyle name="Aþ_마곡보완_구미안전관리비,수목이식_01 천내천수량산출서" xfId="5382"/>
    <cellStyle name="Äþ_마곡보완_구미안전관리비,수목이식_01 천내천수량산출서" xfId="5383"/>
    <cellStyle name="Aþ_마곡보완_구미안전관리비,수목이식_노유산어린이공원수량산출" xfId="5384"/>
    <cellStyle name="Äþ_마곡보완_구미안전관리비,수목이식_노유산어린이공원수량산출" xfId="5385"/>
    <cellStyle name="Aþ_마곡보완_구미안전관리비,수목이식_삼덕띠녹지수량산출" xfId="5386"/>
    <cellStyle name="Äþ_마곡보완_구미안전관리비,수목이식_삼덕띠녹지수량산출" xfId="5387"/>
    <cellStyle name="Aþ_마곡보완_구미안전관리비,수목이식_삼덕띠녹지수량산출-n" xfId="5388"/>
    <cellStyle name="Äþ_마곡보완_구미안전관리비,수목이식_삼덕띠녹지수량산출-n" xfId="5389"/>
    <cellStyle name="Aþ_마곡보완_구미안전관리비,수목이식_신매동수량산출서" xfId="5390"/>
    <cellStyle name="Äþ_마곡보완_구미안전관리비,수목이식_신매동수량산출서" xfId="5391"/>
    <cellStyle name="Aþ_마곡보완_구미안전관리비,수목이식_원대동녹지수량산출-3" xfId="5392"/>
    <cellStyle name="Äþ_마곡보완_구미안전관리비,수목이식_원대동녹지수량산출-3" xfId="5393"/>
    <cellStyle name="Aþ_마곡보완_구미안전관리비,수목이식_원대동녹지수량산출-최종" xfId="5394"/>
    <cellStyle name="Äþ_마곡보완_구미안전관리비,수목이식_원대동녹지수량산출-최종" xfId="5395"/>
    <cellStyle name="Aþ_마곡보완_구미안전관리비,수목이식_청림초수량산출서" xfId="5396"/>
    <cellStyle name="Äþ_마곡보완_구미안전관리비,수목이식_청림초수량산출서" xfId="5397"/>
    <cellStyle name="Aþ_마곡보완_도시생태휴식공간" xfId="5398"/>
    <cellStyle name="Äþ_마곡보완_도시생태휴식공간" xfId="5399"/>
    <cellStyle name="Aþ_마곡보완_도시숲조성공사수량산출서" xfId="5400"/>
    <cellStyle name="Äþ_마곡보완_도시숲조성공사수량산출서" xfId="5401"/>
    <cellStyle name="Aþ_마곡보완_동인네거리수량산출" xfId="5402"/>
    <cellStyle name="Äþ_마곡보완_동인네거리수량산출" xfId="5403"/>
    <cellStyle name="Aþ_마곡보완_동인네거리수량산출_공공임대아파트 어린이놀이터 시설개선공사" xfId="5404"/>
    <cellStyle name="Äþ_마곡보완_동인네거리수량산출_공공임대아파트 어린이놀이터 시설개선공사" xfId="5405"/>
    <cellStyle name="Aþ_마곡보완_동인네거리수량산출_문화창조발전소수량산출서(1004)" xfId="5406"/>
    <cellStyle name="Äþ_마곡보완_동인네거리수량산출_문화창조발전소수량산출서(1004)" xfId="5407"/>
    <cellStyle name="Aþ_마곡보완_동인네거리수량산출_서구청띠녹지수량산출" xfId="5408"/>
    <cellStyle name="Äþ_마곡보완_동인네거리수량산출_서구청띠녹지수량산출" xfId="5409"/>
    <cellStyle name="Aþ_마곡보완_무궁화동산조경공사수량산출" xfId="5410"/>
    <cellStyle name="Äþ_마곡보완_무궁화동산조경공사수량산출" xfId="5411"/>
    <cellStyle name="Aþ_마곡보완_산업안전보건관리비" xfId="5412"/>
    <cellStyle name="Äþ_마곡보완_산업안전보건관리비" xfId="5413"/>
    <cellStyle name="Aþ_마곡보완_산업안전보건관리비_문화창조발전소수량산출서(1004)" xfId="5414"/>
    <cellStyle name="Äþ_마곡보완_산업안전보건관리비_문화창조발전소수량산출서(1004)" xfId="5415"/>
    <cellStyle name="Aþ_마곡보완_삼덕띠녹지수량산출" xfId="5416"/>
    <cellStyle name="Äþ_마곡보완_삼덕띠녹지수량산출" xfId="5417"/>
    <cellStyle name="Aþ_마곡보완_인동4수량산출" xfId="5418"/>
    <cellStyle name="Äþ_마곡보완_인동4수량산출" xfId="5419"/>
    <cellStyle name="Aþ_마곡보완_인동4수량산출_01 천내천수량산출서" xfId="5420"/>
    <cellStyle name="Äþ_마곡보완_인동4수량산출_01 천내천수량산출서" xfId="5421"/>
    <cellStyle name="Aþ_마곡보완_인동4수량산출_노유산어린이공원수량산출" xfId="5422"/>
    <cellStyle name="Äþ_마곡보완_인동4수량산출_노유산어린이공원수량산출" xfId="5423"/>
    <cellStyle name="Aþ_마곡보완_인동4수량산출_삼덕띠녹지수량산출" xfId="5424"/>
    <cellStyle name="Äþ_마곡보완_인동4수량산출_삼덕띠녹지수량산출" xfId="5425"/>
    <cellStyle name="Aþ_마곡보완_인동4수량산출_삼덕띠녹지수량산출-n" xfId="5426"/>
    <cellStyle name="Äþ_마곡보완_인동4수량산출_삼덕띠녹지수량산출-n" xfId="5427"/>
    <cellStyle name="Aþ_마곡보완_인동4수량산출_신매동수량산출서" xfId="5428"/>
    <cellStyle name="Äþ_마곡보완_인동4수량산출_신매동수량산출서" xfId="5429"/>
    <cellStyle name="Aþ_마곡보완_인동4수량산출_원대동녹지수량산출-3" xfId="5430"/>
    <cellStyle name="Äþ_마곡보완_인동4수량산출_원대동녹지수량산출-3" xfId="5431"/>
    <cellStyle name="Aþ_마곡보완_인동4수량산출_원대동녹지수량산출-최종" xfId="5432"/>
    <cellStyle name="Äþ_마곡보완_인동4수량산출_원대동녹지수량산출-최종" xfId="5433"/>
    <cellStyle name="Aþ_마곡보완_인동4수량산출_청림초수량산출서" xfId="5434"/>
    <cellStyle name="Äþ_마곡보완_인동4수량산출_청림초수량산출서" xfId="5435"/>
    <cellStyle name="Aþ_마곡보완_토공" xfId="5436"/>
    <cellStyle name="Äþ_마곡보완_토공" xfId="5437"/>
    <cellStyle name="Aþ_마곡보완_토공_문화창조발전소수량산출서(1004)" xfId="5438"/>
    <cellStyle name="Äþ_마곡보완_토공_문화창조발전소수량산출서(1004)" xfId="5439"/>
    <cellStyle name="Aþ_무궁화동산조경공사수량산출" xfId="5440"/>
    <cellStyle name="Äþ_무궁화동산조경공사수량산출" xfId="5441"/>
    <cellStyle name="Aþ_산업안전보건관리비" xfId="5442"/>
    <cellStyle name="Äþ_산업안전보건관리비" xfId="5443"/>
    <cellStyle name="Aþ_산업안전보건관리비_문화창조발전소수량산출서(1004)" xfId="5444"/>
    <cellStyle name="Äþ_산업안전보건관리비_문화창조발전소수량산출서(1004)" xfId="5445"/>
    <cellStyle name="Aþ_삼덕띠녹지수량산출" xfId="5446"/>
    <cellStyle name="Äþ_삼덕띠녹지수량산출" xfId="5447"/>
    <cellStyle name="Aþ_인동4수량산출" xfId="5448"/>
    <cellStyle name="Äþ_인동4수량산출" xfId="5449"/>
    <cellStyle name="Aþ_인동4수량산출_01 천내천수량산출서" xfId="5450"/>
    <cellStyle name="Äþ_인동4수량산출_01 천내천수량산출서" xfId="5451"/>
    <cellStyle name="Aþ_인동4수량산출_노유산어린이공원수량산출" xfId="5452"/>
    <cellStyle name="Äþ_인동4수량산출_노유산어린이공원수량산출" xfId="5453"/>
    <cellStyle name="Aþ_인동4수량산출_삼덕띠녹지수량산출" xfId="5454"/>
    <cellStyle name="Äþ_인동4수량산출_삼덕띠녹지수량산출" xfId="5455"/>
    <cellStyle name="Aþ_인동4수량산출_삼덕띠녹지수량산출-n" xfId="5456"/>
    <cellStyle name="Äþ_인동4수량산출_삼덕띠녹지수량산출-n" xfId="5457"/>
    <cellStyle name="Aþ_인동4수량산출_신매동수량산출서" xfId="5458"/>
    <cellStyle name="Äþ_인동4수량산출_신매동수량산출서" xfId="5459"/>
    <cellStyle name="Aþ_인동4수량산출_원대동녹지수량산출-3" xfId="5460"/>
    <cellStyle name="Äþ_인동4수량산출_원대동녹지수량산출-3" xfId="5461"/>
    <cellStyle name="Aþ_인동4수량산출_원대동녹지수량산출-최종" xfId="5462"/>
    <cellStyle name="Äþ_인동4수량산출_원대동녹지수량산출-최종" xfId="5463"/>
    <cellStyle name="Aþ_인동4수량산출_청림초수량산출서" xfId="5464"/>
    <cellStyle name="Äþ_인동4수량산출_청림초수량산출서" xfId="5465"/>
    <cellStyle name="Aþ_토공" xfId="5466"/>
    <cellStyle name="Äþ_토공" xfId="5467"/>
    <cellStyle name="Aþ_토공_문화창조발전소수량산출서(1004)" xfId="5468"/>
    <cellStyle name="Äþ_토공_문화창조발전소수량산출서(1004)" xfId="5469"/>
    <cellStyle name="Aþ¸¶ [" xfId="5470"/>
    <cellStyle name="Äþ¸¶ [" xfId="5471"/>
    <cellStyle name="Aþ¸¶ [_2-성원어린이공원수량산출" xfId="5472"/>
    <cellStyle name="Äþ¸¶ [_2-성원어린이공원수량산출" xfId="5473"/>
    <cellStyle name="Aþ¸¶ [_4-호돌이어린이공원수량산출" xfId="5474"/>
    <cellStyle name="Äþ¸¶ [_4-호돌이어린이공원수량산출" xfId="5475"/>
    <cellStyle name="Aþ¸¶ [_구미안전관리비,수목이식" xfId="5476"/>
    <cellStyle name="Äþ¸¶ [_구미안전관리비,수목이식" xfId="5477"/>
    <cellStyle name="Aþ¸¶ [_구미안전관리비,수목이식_01 천내천수량산출서" xfId="5478"/>
    <cellStyle name="Äþ¸¶ [_구미안전관리비,수목이식_01 천내천수량산출서" xfId="5479"/>
    <cellStyle name="Aþ¸¶ [_구미안전관리비,수목이식_노유산어린이공원수량산출" xfId="5480"/>
    <cellStyle name="Äþ¸¶ [_구미안전관리비,수목이식_노유산어린이공원수량산출" xfId="5481"/>
    <cellStyle name="Aþ¸¶ [_구미안전관리비,수목이식_삼덕띠녹지수량산출" xfId="5482"/>
    <cellStyle name="Äþ¸¶ [_구미안전관리비,수목이식_삼덕띠녹지수량산출" xfId="5483"/>
    <cellStyle name="Aþ¸¶ [_구미안전관리비,수목이식_삼덕띠녹지수량산출-n" xfId="5484"/>
    <cellStyle name="Äþ¸¶ [_구미안전관리비,수목이식_삼덕띠녹지수량산출-n" xfId="5485"/>
    <cellStyle name="Aþ¸¶ [_구미안전관리비,수목이식_신매동수량산출서" xfId="5486"/>
    <cellStyle name="Äþ¸¶ [_구미안전관리비,수목이식_신매동수량산출서" xfId="5487"/>
    <cellStyle name="Aþ¸¶ [_구미안전관리비,수목이식_원대동녹지수량산출-3" xfId="5488"/>
    <cellStyle name="Äþ¸¶ [_구미안전관리비,수목이식_원대동녹지수량산출-3" xfId="5489"/>
    <cellStyle name="Aþ¸¶ [_구미안전관리비,수목이식_원대동녹지수량산출-최종" xfId="5490"/>
    <cellStyle name="Äþ¸¶ [_구미안전관리비,수목이식_원대동녹지수량산출-최종" xfId="5491"/>
    <cellStyle name="Aþ¸¶ [_구미안전관리비,수목이식_청림초수량산출서" xfId="5492"/>
    <cellStyle name="Äþ¸¶ [_구미안전관리비,수목이식_청림초수량산출서" xfId="5493"/>
    <cellStyle name="Aþ¸¶ [_도시생태휴식공간" xfId="5494"/>
    <cellStyle name="Äþ¸¶ [_도시생태휴식공간" xfId="5495"/>
    <cellStyle name="Aþ¸¶ [_도시숲조성공사수량산출서" xfId="5496"/>
    <cellStyle name="Äþ¸¶ [_도시숲조성공사수량산출서" xfId="5497"/>
    <cellStyle name="Aþ¸¶ [_동인네거리수량산출" xfId="5498"/>
    <cellStyle name="Äþ¸¶ [_동인네거리수량산출" xfId="5499"/>
    <cellStyle name="Aþ¸¶ [_동인네거리수량산출_공공임대아파트 어린이놀이터 시설개선공사" xfId="5500"/>
    <cellStyle name="Äþ¸¶ [_동인네거리수량산출_공공임대아파트 어린이놀이터 시설개선공사" xfId="5501"/>
    <cellStyle name="Aþ¸¶ [_동인네거리수량산출_문화창조발전소수량산출서(1004)" xfId="5502"/>
    <cellStyle name="Äþ¸¶ [_동인네거리수량산출_문화창조발전소수량산출서(1004)" xfId="5503"/>
    <cellStyle name="Aþ¸¶ [_동인네거리수량산출_서구청띠녹지수량산출" xfId="5504"/>
    <cellStyle name="Äþ¸¶ [_동인네거리수량산출_서구청띠녹지수량산출" xfId="5505"/>
    <cellStyle name="Aþ¸¶ [_마곡보완" xfId="5506"/>
    <cellStyle name="Äþ¸¶ [_마곡보완" xfId="5507"/>
    <cellStyle name="Aþ¸¶ [_마곡보완_2-성원어린이공원수량산출" xfId="5508"/>
    <cellStyle name="Äþ¸¶ [_마곡보완_2-성원어린이공원수량산출" xfId="5509"/>
    <cellStyle name="Aþ¸¶ [_마곡보완_4-호돌이어린이공원수량산출" xfId="5510"/>
    <cellStyle name="Äþ¸¶ [_마곡보완_4-호돌이어린이공원수량산출" xfId="5511"/>
    <cellStyle name="Aþ¸¶ [_마곡보완_구미안전관리비,수목이식" xfId="5512"/>
    <cellStyle name="Äþ¸¶ [_마곡보완_구미안전관리비,수목이식" xfId="5513"/>
    <cellStyle name="Aþ¸¶ [_마곡보완_구미안전관리비,수목이식_01 천내천수량산출서" xfId="5514"/>
    <cellStyle name="Äþ¸¶ [_마곡보완_구미안전관리비,수목이식_01 천내천수량산출서" xfId="5515"/>
    <cellStyle name="Aþ¸¶ [_마곡보완_구미안전관리비,수목이식_노유산어린이공원수량산출" xfId="5516"/>
    <cellStyle name="Äþ¸¶ [_마곡보완_구미안전관리비,수목이식_노유산어린이공원수량산출" xfId="5517"/>
    <cellStyle name="Aþ¸¶ [_마곡보완_구미안전관리비,수목이식_삼덕띠녹지수량산출" xfId="5518"/>
    <cellStyle name="Äþ¸¶ [_마곡보완_구미안전관리비,수목이식_삼덕띠녹지수량산출" xfId="5519"/>
    <cellStyle name="Aþ¸¶ [_마곡보완_구미안전관리비,수목이식_삼덕띠녹지수량산출-n" xfId="5520"/>
    <cellStyle name="Äþ¸¶ [_마곡보완_구미안전관리비,수목이식_삼덕띠녹지수량산출-n" xfId="5521"/>
    <cellStyle name="Aþ¸¶ [_마곡보완_구미안전관리비,수목이식_신매동수량산출서" xfId="5522"/>
    <cellStyle name="Äþ¸¶ [_마곡보완_구미안전관리비,수목이식_신매동수량산출서" xfId="5523"/>
    <cellStyle name="Aþ¸¶ [_마곡보완_구미안전관리비,수목이식_원대동녹지수량산출-3" xfId="5524"/>
    <cellStyle name="Äþ¸¶ [_마곡보완_구미안전관리비,수목이식_원대동녹지수량산출-3" xfId="5525"/>
    <cellStyle name="Aþ¸¶ [_마곡보완_구미안전관리비,수목이식_원대동녹지수량산출-최종" xfId="5526"/>
    <cellStyle name="Äþ¸¶ [_마곡보완_구미안전관리비,수목이식_원대동녹지수량산출-최종" xfId="5527"/>
    <cellStyle name="Aþ¸¶ [_마곡보완_구미안전관리비,수목이식_청림초수량산출서" xfId="5528"/>
    <cellStyle name="Äþ¸¶ [_마곡보완_구미안전관리비,수목이식_청림초수량산출서" xfId="5529"/>
    <cellStyle name="Aþ¸¶ [_마곡보완_도시생태휴식공간" xfId="5530"/>
    <cellStyle name="Äþ¸¶ [_마곡보완_도시생태휴식공간" xfId="5531"/>
    <cellStyle name="Aþ¸¶ [_마곡보완_도시숲조성공사수량산출서" xfId="5532"/>
    <cellStyle name="Äþ¸¶ [_마곡보완_도시숲조성공사수량산출서" xfId="5533"/>
    <cellStyle name="Aþ¸¶ [_마곡보완_동인네거리수량산출" xfId="5534"/>
    <cellStyle name="Äþ¸¶ [_마곡보완_동인네거리수량산출" xfId="5535"/>
    <cellStyle name="Aþ¸¶ [_마곡보완_동인네거리수량산출_공공임대아파트 어린이놀이터 시설개선공사" xfId="5536"/>
    <cellStyle name="Äþ¸¶ [_마곡보완_동인네거리수량산출_공공임대아파트 어린이놀이터 시설개선공사" xfId="5537"/>
    <cellStyle name="Aþ¸¶ [_마곡보완_동인네거리수량산출_문화창조발전소수량산출서(1004)" xfId="5538"/>
    <cellStyle name="Äþ¸¶ [_마곡보완_동인네거리수량산출_문화창조발전소수량산출서(1004)" xfId="5539"/>
    <cellStyle name="Aþ¸¶ [_마곡보완_동인네거리수량산출_서구청띠녹지수량산출" xfId="5540"/>
    <cellStyle name="Äþ¸¶ [_마곡보완_동인네거리수량산출_서구청띠녹지수량산출" xfId="5541"/>
    <cellStyle name="Aþ¸¶ [_마곡보완_무궁화동산조경공사수량산출" xfId="5542"/>
    <cellStyle name="Äþ¸¶ [_마곡보완_무궁화동산조경공사수량산출" xfId="5543"/>
    <cellStyle name="Aþ¸¶ [_마곡보완_산업안전보건관리비" xfId="5544"/>
    <cellStyle name="Äþ¸¶ [_마곡보완_산업안전보건관리비" xfId="5545"/>
    <cellStyle name="Aþ¸¶ [_마곡보완_산업안전보건관리비_문화창조발전소수량산출서(1004)" xfId="5546"/>
    <cellStyle name="Äþ¸¶ [_마곡보완_산업안전보건관리비_문화창조발전소수량산출서(1004)" xfId="5547"/>
    <cellStyle name="Aþ¸¶ [_마곡보완_삼덕띠녹지수량산출" xfId="5548"/>
    <cellStyle name="Äþ¸¶ [_마곡보완_삼덕띠녹지수량산출" xfId="5549"/>
    <cellStyle name="Aþ¸¶ [_마곡보완_인동4수량산출" xfId="5550"/>
    <cellStyle name="Äþ¸¶ [_마곡보완_인동4수량산출" xfId="5551"/>
    <cellStyle name="Aþ¸¶ [_마곡보완_인동4수량산출_01 천내천수량산출서" xfId="5552"/>
    <cellStyle name="Äþ¸¶ [_마곡보완_인동4수량산출_01 천내천수량산출서" xfId="5553"/>
    <cellStyle name="Aþ¸¶ [_마곡보완_인동4수량산출_노유산어린이공원수량산출" xfId="5554"/>
    <cellStyle name="Äþ¸¶ [_마곡보완_인동4수량산출_노유산어린이공원수량산출" xfId="5555"/>
    <cellStyle name="Aþ¸¶ [_마곡보완_인동4수량산출_삼덕띠녹지수량산출" xfId="5556"/>
    <cellStyle name="Äþ¸¶ [_마곡보완_인동4수량산출_삼덕띠녹지수량산출" xfId="5557"/>
    <cellStyle name="Aþ¸¶ [_마곡보완_인동4수량산출_삼덕띠녹지수량산출-n" xfId="5558"/>
    <cellStyle name="Äþ¸¶ [_마곡보완_인동4수량산출_삼덕띠녹지수량산출-n" xfId="5559"/>
    <cellStyle name="Aþ¸¶ [_마곡보완_인동4수량산출_신매동수량산출서" xfId="5560"/>
    <cellStyle name="Äþ¸¶ [_마곡보완_인동4수량산출_신매동수량산출서" xfId="5561"/>
    <cellStyle name="Aþ¸¶ [_마곡보완_인동4수량산출_원대동녹지수량산출-3" xfId="5562"/>
    <cellStyle name="Äþ¸¶ [_마곡보완_인동4수량산출_원대동녹지수량산출-3" xfId="5563"/>
    <cellStyle name="Aþ¸¶ [_마곡보완_인동4수량산출_원대동녹지수량산출-최종" xfId="5564"/>
    <cellStyle name="Äþ¸¶ [_마곡보완_인동4수량산출_원대동녹지수량산출-최종" xfId="5565"/>
    <cellStyle name="Aþ¸¶ [_마곡보완_인동4수량산출_청림초수량산출서" xfId="5566"/>
    <cellStyle name="Äþ¸¶ [_마곡보완_인동4수량산출_청림초수량산출서" xfId="5567"/>
    <cellStyle name="Aþ¸¶ [_마곡보완_토공" xfId="5568"/>
    <cellStyle name="Äþ¸¶ [_마곡보완_토공" xfId="5569"/>
    <cellStyle name="Aþ¸¶ [_마곡보완_토공_문화창조발전소수량산출서(1004)" xfId="5570"/>
    <cellStyle name="Äþ¸¶ [_마곡보완_토공_문화창조발전소수량산출서(1004)" xfId="5571"/>
    <cellStyle name="Aþ¸¶ [_무궁화동산조경공사수량산출" xfId="5572"/>
    <cellStyle name="Äþ¸¶ [_무궁화동산조경공사수량산출" xfId="5573"/>
    <cellStyle name="Aþ¸¶ [_산업안전보건관리비" xfId="5574"/>
    <cellStyle name="Äþ¸¶ [_산업안전보건관리비" xfId="5575"/>
    <cellStyle name="Aþ¸¶ [_산업안전보건관리비_문화창조발전소수량산출서(1004)" xfId="5576"/>
    <cellStyle name="Äþ¸¶ [_산업안전보건관리비_문화창조발전소수량산출서(1004)" xfId="5577"/>
    <cellStyle name="Aþ¸¶ [_삼덕띠녹지수량산출" xfId="5578"/>
    <cellStyle name="Äþ¸¶ [_삼덕띠녹지수량산출" xfId="5579"/>
    <cellStyle name="Aþ¸¶ [_인동4수량산출" xfId="5580"/>
    <cellStyle name="Äþ¸¶ [_인동4수량산출" xfId="5581"/>
    <cellStyle name="Aþ¸¶ [_인동4수량산출_01 천내천수량산출서" xfId="5582"/>
    <cellStyle name="Äþ¸¶ [_인동4수량산출_01 천내천수량산출서" xfId="5583"/>
    <cellStyle name="Aþ¸¶ [_인동4수량산출_노유산어린이공원수량산출" xfId="5584"/>
    <cellStyle name="Äþ¸¶ [_인동4수량산출_노유산어린이공원수량산출" xfId="5585"/>
    <cellStyle name="Aþ¸¶ [_인동4수량산출_삼덕띠녹지수량산출" xfId="5586"/>
    <cellStyle name="Äþ¸¶ [_인동4수량산출_삼덕띠녹지수량산출" xfId="5587"/>
    <cellStyle name="Aþ¸¶ [_인동4수량산출_삼덕띠녹지수량산출-n" xfId="5588"/>
    <cellStyle name="Äþ¸¶ [_인동4수량산출_삼덕띠녹지수량산출-n" xfId="5589"/>
    <cellStyle name="Aþ¸¶ [_인동4수량산출_신매동수량산출서" xfId="5590"/>
    <cellStyle name="Äþ¸¶ [_인동4수량산출_신매동수량산출서" xfId="5591"/>
    <cellStyle name="Aþ¸¶ [_인동4수량산출_원대동녹지수량산출-3" xfId="5592"/>
    <cellStyle name="Äþ¸¶ [_인동4수량산출_원대동녹지수량산출-3" xfId="5593"/>
    <cellStyle name="Aþ¸¶ [_인동4수량산출_원대동녹지수량산출-최종" xfId="5594"/>
    <cellStyle name="Äþ¸¶ [_인동4수량산출_원대동녹지수량산출-최종" xfId="5595"/>
    <cellStyle name="Aþ¸¶ [_인동4수량산출_청림초수량산출서" xfId="5596"/>
    <cellStyle name="Äþ¸¶ [_인동4수량산출_청림초수량산출서" xfId="5597"/>
    <cellStyle name="Aþ¸¶ [_토공" xfId="5598"/>
    <cellStyle name="Äþ¸¶ [_토공" xfId="5599"/>
    <cellStyle name="Aþ¸¶ [_토공_문화창조발전소수량산출서(1004)" xfId="5600"/>
    <cellStyle name="Äþ¸¶ [_토공_문화창조발전소수량산출서(1004)" xfId="5601"/>
    <cellStyle name="AÞ¸¶ [0]_ 2ÆAAþº° " xfId="5602"/>
    <cellStyle name="ÄÞ¸¶ [0]_»óºÎ¼ö·®Áý°è " xfId="2648"/>
    <cellStyle name="AÞ¸¶ [0]_2000¼OER " xfId="2848"/>
    <cellStyle name="AÞ¸¶_ 2ÆAAþº° " xfId="5603"/>
    <cellStyle name="ÄÞ¸¶_»óºÎ¼ö·®Áý°è " xfId="2649"/>
    <cellStyle name="AÞ¸¶_2000¼OER " xfId="2849"/>
    <cellStyle name="BA" xfId="11998"/>
    <cellStyle name="b椬ៜ_x000c_Comma_ODCOS " xfId="5604"/>
    <cellStyle name="C¡IA¨ª_¡ic¨u¡A¨￢I¨￢¡Æ AN¡Æe " xfId="5605"/>
    <cellStyle name="C￥" xfId="5606"/>
    <cellStyle name="Ç¥" xfId="5607"/>
    <cellStyle name="C￥_2-성원어린이공원수량산출" xfId="5608"/>
    <cellStyle name="Ç¥_2-성원어린이공원수량산출" xfId="5609"/>
    <cellStyle name="C￥_4-호돌이어린이공원수량산출" xfId="5610"/>
    <cellStyle name="Ç¥_4-호돌이어린이공원수량산출" xfId="5611"/>
    <cellStyle name="C￥_구미안전관리비,수목이식" xfId="5612"/>
    <cellStyle name="Ç¥_구미안전관리비,수목이식" xfId="5613"/>
    <cellStyle name="C￥_구미안전관리비,수목이식_01 천내천수량산출서" xfId="5614"/>
    <cellStyle name="Ç¥_구미안전관리비,수목이식_01 천내천수량산출서" xfId="5615"/>
    <cellStyle name="C￥_구미안전관리비,수목이식_노유산어린이공원수량산출" xfId="5616"/>
    <cellStyle name="Ç¥_구미안전관리비,수목이식_노유산어린이공원수량산출" xfId="5617"/>
    <cellStyle name="C￥_구미안전관리비,수목이식_삼덕띠녹지수량산출" xfId="5618"/>
    <cellStyle name="Ç¥_구미안전관리비,수목이식_삼덕띠녹지수량산출" xfId="5619"/>
    <cellStyle name="C￥_구미안전관리비,수목이식_삼덕띠녹지수량산출-n" xfId="5620"/>
    <cellStyle name="Ç¥_구미안전관리비,수목이식_삼덕띠녹지수량산출-n" xfId="5621"/>
    <cellStyle name="C￥_구미안전관리비,수목이식_신매동수량산출서" xfId="5622"/>
    <cellStyle name="Ç¥_구미안전관리비,수목이식_신매동수량산출서" xfId="5623"/>
    <cellStyle name="C￥_구미안전관리비,수목이식_원대동녹지수량산출-3" xfId="5624"/>
    <cellStyle name="Ç¥_구미안전관리비,수목이식_원대동녹지수량산출-3" xfId="5625"/>
    <cellStyle name="C￥_구미안전관리비,수목이식_원대동녹지수량산출-최종" xfId="5626"/>
    <cellStyle name="Ç¥_구미안전관리비,수목이식_원대동녹지수량산출-최종" xfId="5627"/>
    <cellStyle name="C￥_구미안전관리비,수목이식_청림초수량산출서" xfId="5628"/>
    <cellStyle name="Ç¥_구미안전관리비,수목이식_청림초수량산출서" xfId="5629"/>
    <cellStyle name="C￥_도시생태휴식공간" xfId="5630"/>
    <cellStyle name="Ç¥_도시생태휴식공간" xfId="5631"/>
    <cellStyle name="C￥_도시숲조성공사수량산출서" xfId="5632"/>
    <cellStyle name="Ç¥_도시숲조성공사수량산출서" xfId="5633"/>
    <cellStyle name="C￥_동인네거리수량산출" xfId="5634"/>
    <cellStyle name="Ç¥_동인네거리수량산출" xfId="5635"/>
    <cellStyle name="C￥_동인네거리수량산출_공공임대아파트 어린이놀이터 시설개선공사" xfId="5636"/>
    <cellStyle name="Ç¥_동인네거리수량산출_공공임대아파트 어린이놀이터 시설개선공사" xfId="5637"/>
    <cellStyle name="C￥_동인네거리수량산출_문화창조발전소수량산출서(1004)" xfId="5638"/>
    <cellStyle name="Ç¥_동인네거리수량산출_문화창조발전소수량산출서(1004)" xfId="5639"/>
    <cellStyle name="C￥_동인네거리수량산출_서구청띠녹지수량산출" xfId="5640"/>
    <cellStyle name="Ç¥_동인네거리수량산출_서구청띠녹지수량산출" xfId="5641"/>
    <cellStyle name="C￥_마곡보완" xfId="5642"/>
    <cellStyle name="Ç¥_마곡보완" xfId="5643"/>
    <cellStyle name="C￥_마곡보완_2-성원어린이공원수량산출" xfId="5644"/>
    <cellStyle name="Ç¥_마곡보완_2-성원어린이공원수량산출" xfId="5645"/>
    <cellStyle name="C￥_마곡보완_4-호돌이어린이공원수량산출" xfId="5646"/>
    <cellStyle name="Ç¥_마곡보완_4-호돌이어린이공원수량산출" xfId="5647"/>
    <cellStyle name="C￥_마곡보완_구미안전관리비,수목이식" xfId="5648"/>
    <cellStyle name="Ç¥_마곡보완_구미안전관리비,수목이식" xfId="5649"/>
    <cellStyle name="C￥_마곡보완_구미안전관리비,수목이식_01 천내천수량산출서" xfId="5650"/>
    <cellStyle name="Ç¥_마곡보완_구미안전관리비,수목이식_01 천내천수량산출서" xfId="5651"/>
    <cellStyle name="C￥_마곡보완_구미안전관리비,수목이식_노유산어린이공원수량산출" xfId="5652"/>
    <cellStyle name="Ç¥_마곡보완_구미안전관리비,수목이식_노유산어린이공원수량산출" xfId="5653"/>
    <cellStyle name="C￥_마곡보완_구미안전관리비,수목이식_삼덕띠녹지수량산출" xfId="5654"/>
    <cellStyle name="Ç¥_마곡보완_구미안전관리비,수목이식_삼덕띠녹지수량산출" xfId="5655"/>
    <cellStyle name="C￥_마곡보완_구미안전관리비,수목이식_삼덕띠녹지수량산출-n" xfId="5656"/>
    <cellStyle name="Ç¥_마곡보완_구미안전관리비,수목이식_삼덕띠녹지수량산출-n" xfId="5657"/>
    <cellStyle name="C￥_마곡보완_구미안전관리비,수목이식_신매동수량산출서" xfId="5658"/>
    <cellStyle name="Ç¥_마곡보완_구미안전관리비,수목이식_신매동수량산출서" xfId="5659"/>
    <cellStyle name="C￥_마곡보완_구미안전관리비,수목이식_원대동녹지수량산출-3" xfId="5660"/>
    <cellStyle name="Ç¥_마곡보완_구미안전관리비,수목이식_원대동녹지수량산출-3" xfId="5661"/>
    <cellStyle name="C￥_마곡보완_구미안전관리비,수목이식_원대동녹지수량산출-최종" xfId="5662"/>
    <cellStyle name="Ç¥_마곡보완_구미안전관리비,수목이식_원대동녹지수량산출-최종" xfId="5663"/>
    <cellStyle name="C￥_마곡보완_구미안전관리비,수목이식_청림초수량산출서" xfId="5664"/>
    <cellStyle name="Ç¥_마곡보완_구미안전관리비,수목이식_청림초수량산출서" xfId="5665"/>
    <cellStyle name="C￥_마곡보완_도시생태휴식공간" xfId="5666"/>
    <cellStyle name="Ç¥_마곡보완_도시생태휴식공간" xfId="5667"/>
    <cellStyle name="C￥_마곡보완_도시숲조성공사수량산출서" xfId="5668"/>
    <cellStyle name="Ç¥_마곡보완_도시숲조성공사수량산출서" xfId="5669"/>
    <cellStyle name="C￥_마곡보완_동인네거리수량산출" xfId="5670"/>
    <cellStyle name="Ç¥_마곡보완_동인네거리수량산출" xfId="5671"/>
    <cellStyle name="C￥_마곡보완_동인네거리수량산출_공공임대아파트 어린이놀이터 시설개선공사" xfId="5672"/>
    <cellStyle name="Ç¥_마곡보완_동인네거리수량산출_공공임대아파트 어린이놀이터 시설개선공사" xfId="5673"/>
    <cellStyle name="C￥_마곡보완_동인네거리수량산출_문화창조발전소수량산출서(1004)" xfId="5674"/>
    <cellStyle name="Ç¥_마곡보완_동인네거리수량산출_문화창조발전소수량산출서(1004)" xfId="5675"/>
    <cellStyle name="C￥_마곡보완_동인네거리수량산출_서구청띠녹지수량산출" xfId="5676"/>
    <cellStyle name="Ç¥_마곡보완_동인네거리수량산출_서구청띠녹지수량산출" xfId="5677"/>
    <cellStyle name="C￥_마곡보완_무궁화동산조경공사수량산출" xfId="5678"/>
    <cellStyle name="Ç¥_마곡보완_무궁화동산조경공사수량산출" xfId="5679"/>
    <cellStyle name="C￥_마곡보완_산업안전보건관리비" xfId="5680"/>
    <cellStyle name="Ç¥_마곡보완_산업안전보건관리비" xfId="5681"/>
    <cellStyle name="C￥_마곡보완_산업안전보건관리비_문화창조발전소수량산출서(1004)" xfId="5682"/>
    <cellStyle name="Ç¥_마곡보완_산업안전보건관리비_문화창조발전소수량산출서(1004)" xfId="5683"/>
    <cellStyle name="C￥_마곡보완_삼덕띠녹지수량산출" xfId="5684"/>
    <cellStyle name="Ç¥_마곡보완_삼덕띠녹지수량산출" xfId="5685"/>
    <cellStyle name="C￥_마곡보완_인동4수량산출" xfId="5686"/>
    <cellStyle name="Ç¥_마곡보완_인동4수량산출" xfId="5687"/>
    <cellStyle name="C￥_마곡보완_인동4수량산출_01 천내천수량산출서" xfId="5688"/>
    <cellStyle name="Ç¥_마곡보완_인동4수량산출_01 천내천수량산출서" xfId="5689"/>
    <cellStyle name="C￥_마곡보완_인동4수량산출_노유산어린이공원수량산출" xfId="5690"/>
    <cellStyle name="Ç¥_마곡보완_인동4수량산출_노유산어린이공원수량산출" xfId="5691"/>
    <cellStyle name="C￥_마곡보완_인동4수량산출_삼덕띠녹지수량산출" xfId="5692"/>
    <cellStyle name="Ç¥_마곡보완_인동4수량산출_삼덕띠녹지수량산출" xfId="5693"/>
    <cellStyle name="C￥_마곡보완_인동4수량산출_삼덕띠녹지수량산출-n" xfId="5694"/>
    <cellStyle name="Ç¥_마곡보완_인동4수량산출_삼덕띠녹지수량산출-n" xfId="5695"/>
    <cellStyle name="C￥_마곡보완_인동4수량산출_신매동수량산출서" xfId="5696"/>
    <cellStyle name="Ç¥_마곡보완_인동4수량산출_신매동수량산출서" xfId="5697"/>
    <cellStyle name="C￥_마곡보완_인동4수량산출_원대동녹지수량산출-3" xfId="5698"/>
    <cellStyle name="Ç¥_마곡보완_인동4수량산출_원대동녹지수량산출-3" xfId="5699"/>
    <cellStyle name="C￥_마곡보완_인동4수량산출_원대동녹지수량산출-최종" xfId="5700"/>
    <cellStyle name="Ç¥_마곡보완_인동4수량산출_원대동녹지수량산출-최종" xfId="5701"/>
    <cellStyle name="C￥_마곡보완_인동4수량산출_청림초수량산출서" xfId="5702"/>
    <cellStyle name="Ç¥_마곡보완_인동4수량산출_청림초수량산출서" xfId="5703"/>
    <cellStyle name="C￥_마곡보완_토공" xfId="5704"/>
    <cellStyle name="Ç¥_마곡보완_토공" xfId="5705"/>
    <cellStyle name="C￥_마곡보완_토공_문화창조발전소수량산출서(1004)" xfId="5706"/>
    <cellStyle name="Ç¥_마곡보완_토공_문화창조발전소수량산출서(1004)" xfId="5707"/>
    <cellStyle name="C￥_무궁화동산조경공사수량산출" xfId="5708"/>
    <cellStyle name="Ç¥_무궁화동산조경공사수량산출" xfId="5709"/>
    <cellStyle name="C￥_산업안전보건관리비" xfId="5710"/>
    <cellStyle name="Ç¥_산업안전보건관리비" xfId="5711"/>
    <cellStyle name="C￥_산업안전보건관리비_문화창조발전소수량산출서(1004)" xfId="5712"/>
    <cellStyle name="Ç¥_산업안전보건관리비_문화창조발전소수량산출서(1004)" xfId="5713"/>
    <cellStyle name="C￥_삼덕띠녹지수량산출" xfId="5714"/>
    <cellStyle name="Ç¥_삼덕띠녹지수량산출" xfId="5715"/>
    <cellStyle name="C￥_인동4수량산출" xfId="5716"/>
    <cellStyle name="Ç¥_인동4수량산출" xfId="5717"/>
    <cellStyle name="C￥_인동4수량산출_01 천내천수량산출서" xfId="5718"/>
    <cellStyle name="Ç¥_인동4수량산출_01 천내천수량산출서" xfId="5719"/>
    <cellStyle name="C￥_인동4수량산출_노유산어린이공원수량산출" xfId="5720"/>
    <cellStyle name="Ç¥_인동4수량산출_노유산어린이공원수량산출" xfId="5721"/>
    <cellStyle name="C￥_인동4수량산출_삼덕띠녹지수량산출" xfId="5722"/>
    <cellStyle name="Ç¥_인동4수량산출_삼덕띠녹지수량산출" xfId="5723"/>
    <cellStyle name="C￥_인동4수량산출_삼덕띠녹지수량산출-n" xfId="5724"/>
    <cellStyle name="Ç¥_인동4수량산출_삼덕띠녹지수량산출-n" xfId="5725"/>
    <cellStyle name="C￥_인동4수량산출_신매동수량산출서" xfId="5726"/>
    <cellStyle name="Ç¥_인동4수량산출_신매동수량산출서" xfId="5727"/>
    <cellStyle name="C￥_인동4수량산출_원대동녹지수량산출-3" xfId="5728"/>
    <cellStyle name="Ç¥_인동4수량산출_원대동녹지수량산출-3" xfId="5729"/>
    <cellStyle name="C￥_인동4수량산출_원대동녹지수량산출-최종" xfId="5730"/>
    <cellStyle name="Ç¥_인동4수량산출_원대동녹지수량산출-최종" xfId="5731"/>
    <cellStyle name="C￥_인동4수량산출_청림초수량산출서" xfId="5732"/>
    <cellStyle name="Ç¥_인동4수량산출_청림초수량산출서" xfId="5733"/>
    <cellStyle name="C￥_토공" xfId="5734"/>
    <cellStyle name="Ç¥_토공" xfId="5735"/>
    <cellStyle name="C￥_토공_문화창조발전소수량산출서(1004)" xfId="5736"/>
    <cellStyle name="Ç¥_토공_문화창조발전소수량산출서(1004)" xfId="5737"/>
    <cellStyle name="C￥AØ_ 2ÆAAþº° " xfId="5738"/>
    <cellStyle name="Ç¥ÁØ_»óºÎ¼ö·®Áý°è " xfId="2650"/>
    <cellStyle name="C￥AØ_≫c¾÷ºIº° AN°e " xfId="5739"/>
    <cellStyle name="Ç¥ÁØ_½ÇÇà¿¹»ê¼­ " xfId="5740"/>
    <cellStyle name="C￥AØ_2000¼OER " xfId="2850"/>
    <cellStyle name="Calc Currency (0)" xfId="2651"/>
    <cellStyle name="category" xfId="2652"/>
    <cellStyle name="CIAIÆU¸μAⓒ" xfId="5741"/>
    <cellStyle name="Comma" xfId="2653"/>
    <cellStyle name="Comma [0]" xfId="2654"/>
    <cellStyle name="comma zerodec" xfId="2655"/>
    <cellStyle name="comma zerodec 2" xfId="9159"/>
    <cellStyle name="Comma_ SG&amp;A Bridge " xfId="2656"/>
    <cellStyle name="Comma0" xfId="2657"/>
    <cellStyle name="Copied" xfId="2658"/>
    <cellStyle name="Curren" xfId="5742"/>
    <cellStyle name="Curren?_x0012_퐀_x0017_?" xfId="5743"/>
    <cellStyle name="Currenby_Cash&amp;DSO Chart" xfId="5744"/>
    <cellStyle name="Currency" xfId="2659"/>
    <cellStyle name="Currency [0]" xfId="2660"/>
    <cellStyle name="Currency [0] 2" xfId="2851"/>
    <cellStyle name="Currency [0]_ SG&amp;A Bridge " xfId="9160"/>
    <cellStyle name="Currency [ﺜ]_P&amp;L_laroux" xfId="5745"/>
    <cellStyle name="Currency(￦)" xfId="5746"/>
    <cellStyle name="Currency_ SG&amp;A Bridge" xfId="5747"/>
    <cellStyle name="Currency0" xfId="2661"/>
    <cellStyle name="Currency0 2" xfId="9161"/>
    <cellStyle name="Currency1" xfId="2662"/>
    <cellStyle name="Date" xfId="2663"/>
    <cellStyle name="de" xfId="5748"/>
    <cellStyle name="Dezimal [0]_Compiling Utility Macros" xfId="2775"/>
    <cellStyle name="Dezimal_Compiling Utility Macros" xfId="2776"/>
    <cellStyle name="Dollar (zero dec)" xfId="2664"/>
    <cellStyle name="EA" xfId="5749"/>
    <cellStyle name="Entered" xfId="2665"/>
    <cellStyle name="Euro" xfId="2666"/>
    <cellStyle name="Euro 2" xfId="9162"/>
    <cellStyle name="Euro_구조도" xfId="11999"/>
    <cellStyle name="F2" xfId="2667"/>
    <cellStyle name="F2 2" xfId="2852"/>
    <cellStyle name="F2 2 2" xfId="9163"/>
    <cellStyle name="F2 3" xfId="9164"/>
    <cellStyle name="F2_5.구조도(기타)-구미 장천 신장" xfId="6307"/>
    <cellStyle name="F3" xfId="2668"/>
    <cellStyle name="F3 2" xfId="2853"/>
    <cellStyle name="F3 2 2" xfId="9165"/>
    <cellStyle name="F3 3" xfId="9166"/>
    <cellStyle name="F3_5.구조도(기타)-구미 장천 신장" xfId="6308"/>
    <cellStyle name="F4" xfId="2669"/>
    <cellStyle name="F5" xfId="2670"/>
    <cellStyle name="F5 2" xfId="2854"/>
    <cellStyle name="F5 2 2" xfId="9167"/>
    <cellStyle name="F5 3" xfId="9168"/>
    <cellStyle name="F5_5.구조도(기타)-구미 장천 신장" xfId="6309"/>
    <cellStyle name="F6" xfId="2671"/>
    <cellStyle name="F6 2" xfId="2855"/>
    <cellStyle name="F6 2 2" xfId="9169"/>
    <cellStyle name="F6 3" xfId="9170"/>
    <cellStyle name="F6_5.구조도(기타)-구미 장천 신장" xfId="6310"/>
    <cellStyle name="F7" xfId="2672"/>
    <cellStyle name="F7 2" xfId="2856"/>
    <cellStyle name="F7 2 2" xfId="9171"/>
    <cellStyle name="F7 3" xfId="9172"/>
    <cellStyle name="F7_5.구조도(기타)-구미 장천 신장" xfId="6311"/>
    <cellStyle name="F8" xfId="2673"/>
    <cellStyle name="Fixed" xfId="2674"/>
    <cellStyle name="Followed Hyperlink" xfId="5750"/>
    <cellStyle name="g" xfId="5751"/>
    <cellStyle name="Grey" xfId="2675"/>
    <cellStyle name="H1" xfId="5752"/>
    <cellStyle name="H2" xfId="5753"/>
    <cellStyle name="HEADER" xfId="2676"/>
    <cellStyle name="Header1" xfId="2677"/>
    <cellStyle name="Header2" xfId="2678"/>
    <cellStyle name="Heading 1" xfId="2679"/>
    <cellStyle name="Heading 2" xfId="2680"/>
    <cellStyle name="Heading1" xfId="2681"/>
    <cellStyle name="Heading2" xfId="2682"/>
    <cellStyle name="Hyperlink" xfId="5754"/>
    <cellStyle name="Input [yellow]" xfId="2683"/>
    <cellStyle name="kg" xfId="5755"/>
    <cellStyle name="ℓ" xfId="5756"/>
    <cellStyle name="loo" xfId="5757"/>
    <cellStyle name="M" xfId="5758"/>
    <cellStyle name="M2" xfId="5759"/>
    <cellStyle name="M3" xfId="5760"/>
    <cellStyle name="Midtitle" xfId="5761"/>
    <cellStyle name="Milliers [0]_399GC10" xfId="5762"/>
    <cellStyle name="Milliers_399GC10" xfId="5763"/>
    <cellStyle name="Model" xfId="2684"/>
    <cellStyle name="Moeda [0]_PLDT" xfId="5764"/>
    <cellStyle name="Moeda_PLDT" xfId="5765"/>
    <cellStyle name="Mon?aire [0]_399GC10" xfId="5766"/>
    <cellStyle name="Mon?aire_399GC10" xfId="5767"/>
    <cellStyle name="n" xfId="5768"/>
    <cellStyle name="no dec" xfId="5769"/>
    <cellStyle name="normal" xfId="5770"/>
    <cellStyle name="Normal - Style1" xfId="2685"/>
    <cellStyle name="Normal - 유형1" xfId="5771"/>
    <cellStyle name="Normal_ SG&amp;A Bridge" xfId="2777"/>
    <cellStyle name="O" xfId="5772"/>
    <cellStyle name="OD" xfId="5773"/>
    <cellStyle name="Œ…?æ맖?e [0.00]_laroux" xfId="2778"/>
    <cellStyle name="Œ…?æ맖?e_laroux" xfId="2779"/>
    <cellStyle name="oh" xfId="2686"/>
    <cellStyle name="oh 2" xfId="9173"/>
    <cellStyle name="Percent" xfId="2687"/>
    <cellStyle name="Percent [2]" xfId="2688"/>
    <cellStyle name="Percent_(수해복구수량sample)" xfId="5774"/>
    <cellStyle name="Q1" xfId="5775"/>
    <cellStyle name="Q4" xfId="5776"/>
    <cellStyle name="Ʀ" xfId="5777"/>
    <cellStyle name="RevList" xfId="2689"/>
    <cellStyle name="s" xfId="5778"/>
    <cellStyle name="S " xfId="5779"/>
    <cellStyle name="Separador de milhares [0]_PLDT" xfId="5780"/>
    <cellStyle name="Separador de milhares_PLDT" xfId="5781"/>
    <cellStyle name="sh" xfId="5782"/>
    <cellStyle name="ssh" xfId="5783"/>
    <cellStyle name="Standard_Anpassen der Amortisation" xfId="2780"/>
    <cellStyle name="subhead" xfId="2690"/>
    <cellStyle name="Subtotal" xfId="2691"/>
    <cellStyle name="t1" xfId="5784"/>
    <cellStyle name="testtitle" xfId="5785"/>
    <cellStyle name="Title" xfId="5786"/>
    <cellStyle name="title [1]" xfId="2692"/>
    <cellStyle name="title [2]" xfId="2693"/>
    <cellStyle name="TON" xfId="5787"/>
    <cellStyle name="Total" xfId="2694"/>
    <cellStyle name="UM" xfId="2695"/>
    <cellStyle name="W?rung [0]_Compiling Utility Macros" xfId="2781"/>
    <cellStyle name="W?rung_Compiling Utility Macros" xfId="2782"/>
    <cellStyle name="μU¿¡ ¿A´A CIAIÆU¸μAⓒ" xfId="5788"/>
    <cellStyle name="" xfId="5789"/>
    <cellStyle name="가운데" xfId="4686"/>
    <cellStyle name="강조색1" xfId="2567" builtinId="29" customBuiltin="1"/>
    <cellStyle name="강조색1 2" xfId="3100"/>
    <cellStyle name="강조색1 2 2" xfId="12000"/>
    <cellStyle name="강조색1 3" xfId="12001"/>
    <cellStyle name="강조색1 4" xfId="12002"/>
    <cellStyle name="강조색1 5" xfId="12003"/>
    <cellStyle name="강조색2" xfId="2568" builtinId="33" customBuiltin="1"/>
    <cellStyle name="강조색2 2" xfId="3101"/>
    <cellStyle name="강조색2 2 2" xfId="12004"/>
    <cellStyle name="강조색2 3" xfId="12005"/>
    <cellStyle name="강조색2 4" xfId="12006"/>
    <cellStyle name="강조색2 5" xfId="12007"/>
    <cellStyle name="강조색3" xfId="2569" builtinId="37" customBuiltin="1"/>
    <cellStyle name="강조색3 2" xfId="3102"/>
    <cellStyle name="강조색3 2 2" xfId="12008"/>
    <cellStyle name="강조색3 3" xfId="12009"/>
    <cellStyle name="강조색3 4" xfId="12010"/>
    <cellStyle name="강조색3 5" xfId="12011"/>
    <cellStyle name="강조색4" xfId="2570" builtinId="41" customBuiltin="1"/>
    <cellStyle name="강조색4 2" xfId="3103"/>
    <cellStyle name="강조색4 2 2" xfId="12012"/>
    <cellStyle name="강조색4 3" xfId="12013"/>
    <cellStyle name="강조색4 4" xfId="12014"/>
    <cellStyle name="강조색4 5" xfId="12015"/>
    <cellStyle name="강조색5" xfId="2571" builtinId="45" customBuiltin="1"/>
    <cellStyle name="강조색5 2" xfId="3104"/>
    <cellStyle name="강조색5 3" xfId="12016"/>
    <cellStyle name="강조색5 4" xfId="12017"/>
    <cellStyle name="강조색5 5" xfId="12018"/>
    <cellStyle name="강조색6" xfId="2572" builtinId="49" customBuiltin="1"/>
    <cellStyle name="강조색6 2" xfId="3105"/>
    <cellStyle name="강조색6 2 2" xfId="12019"/>
    <cellStyle name="강조색6 3" xfId="12020"/>
    <cellStyle name="강조색6 4" xfId="12021"/>
    <cellStyle name="강조색6 5" xfId="12022"/>
    <cellStyle name="개" xfId="4687"/>
    <cellStyle name="개_02-포장-1" xfId="4688"/>
    <cellStyle name="개_03-신축-수축" xfId="4689"/>
    <cellStyle name="개소" xfId="4690"/>
    <cellStyle name="경고문" xfId="2573" builtinId="11" customBuiltin="1"/>
    <cellStyle name="경고문 2" xfId="3106"/>
    <cellStyle name="경고문 3" xfId="12023"/>
    <cellStyle name="경고문 4" xfId="12024"/>
    <cellStyle name="경고문 5" xfId="12025"/>
    <cellStyle name="계산" xfId="2574" builtinId="22" customBuiltin="1"/>
    <cellStyle name="계산 2" xfId="3107"/>
    <cellStyle name="계산 2 2" xfId="12026"/>
    <cellStyle name="계산 3" xfId="12027"/>
    <cellStyle name="계산 4" xfId="12028"/>
    <cellStyle name="계산 5" xfId="12029"/>
    <cellStyle name="고정소숫점" xfId="2575"/>
    <cellStyle name="고정소숫점 2" xfId="9174"/>
    <cellStyle name="고정출력1" xfId="2576"/>
    <cellStyle name="고정출력2" xfId="2577"/>
    <cellStyle name="공사원가계산서(조경)" xfId="4691"/>
    <cellStyle name="공종" xfId="4692"/>
    <cellStyle name="괘선" xfId="4693"/>
    <cellStyle name="괘선1" xfId="4694"/>
    <cellStyle name="국종합건설" xfId="4695"/>
    <cellStyle name="글씨빵강" xfId="4696"/>
    <cellStyle name="기계" xfId="4697"/>
    <cellStyle name="나쁨" xfId="2578" builtinId="27" customBuiltin="1"/>
    <cellStyle name="나쁨 2" xfId="3108"/>
    <cellStyle name="나쁨 2 2" xfId="12030"/>
    <cellStyle name="나쁨 3" xfId="12031"/>
    <cellStyle name="나쁨 4" xfId="12032"/>
    <cellStyle name="나쁨 5" xfId="12033"/>
    <cellStyle name="날짜" xfId="2579"/>
    <cellStyle name="내역서" xfId="2773"/>
    <cellStyle name="네모제목" xfId="2580"/>
    <cellStyle name="단위" xfId="4698"/>
    <cellStyle name="달러" xfId="2581"/>
    <cellStyle name="뒤에 오는 하이퍼링크" xfId="4699"/>
    <cellStyle name="똿떓죶Ø괻 [0.00]_PRODUCT DETAIL Q1" xfId="4700"/>
    <cellStyle name="똿떓죶Ø괻_PRODUCT DETAIL Q1" xfId="4701"/>
    <cellStyle name="똿뗦먛귟 [0.00]_PRODUCT DETAIL Q1" xfId="2582"/>
    <cellStyle name="똿뗦먛귟_PRODUCT DETAIL Q1" xfId="2583"/>
    <cellStyle name="마이너스키" xfId="4702"/>
    <cellStyle name="매" xfId="4703"/>
    <cellStyle name="매_02-포장-1" xfId="4704"/>
    <cellStyle name="메모" xfId="2584" builtinId="10" customBuiltin="1"/>
    <cellStyle name="메모 2" xfId="3109"/>
    <cellStyle name="메모 2 2" xfId="5982"/>
    <cellStyle name="메모 3" xfId="12034"/>
    <cellStyle name="메모 4" xfId="12035"/>
    <cellStyle name="메모 5" xfId="12036"/>
    <cellStyle name="묮뎋 [0.00]_PRODUCT DETAIL Q1" xfId="4705"/>
    <cellStyle name="묮뎋_PRODUCT DETAIL Q1" xfId="4706"/>
    <cellStyle name="믅됞 [0.00]_PRODUCT DETAIL Q1" xfId="2585"/>
    <cellStyle name="믅됞_PRODUCT DETAIL Q1" xfId="2586"/>
    <cellStyle name="박상윤" xfId="4707"/>
    <cellStyle name="배분" xfId="4708"/>
    <cellStyle name="백" xfId="4709"/>
    <cellStyle name="백 " xfId="4710"/>
    <cellStyle name="백_3.우수" xfId="4711"/>
    <cellStyle name="백_4.오수" xfId="4712"/>
    <cellStyle name="백_내역서(석촌,잠전)" xfId="4713"/>
    <cellStyle name="백_달님내역서" xfId="4714"/>
    <cellStyle name="백_세종어린이공원수량산출서(조경)" xfId="4715"/>
    <cellStyle name="백_송파학교공원화(풍성오륜방산)520" xfId="4716"/>
    <cellStyle name="백_송파학교공원화수경설비(설계_0620_송부용)" xfId="4717"/>
    <cellStyle name="백_오수공수량산출서" xfId="4718"/>
    <cellStyle name="백_우이천정비620검토" xfId="4719"/>
    <cellStyle name="백_폐기물(5개학교통합)" xfId="4720"/>
    <cellStyle name="백분율" xfId="2587" builtinId="5"/>
    <cellStyle name="백분율 [△1]" xfId="4721"/>
    <cellStyle name="백분율 [△2]" xfId="4722"/>
    <cellStyle name="백분율 [0]" xfId="2588"/>
    <cellStyle name="백분율 [0] 10" xfId="9175"/>
    <cellStyle name="백분율 [0] 2" xfId="9176"/>
    <cellStyle name="백분율 [0] 3" xfId="9177"/>
    <cellStyle name="백분율 [0] 4" xfId="9178"/>
    <cellStyle name="백분율 [0] 5" xfId="9179"/>
    <cellStyle name="백분율 [0] 6" xfId="9180"/>
    <cellStyle name="백분율 [0] 7" xfId="9181"/>
    <cellStyle name="백분율 [0] 8" xfId="9182"/>
    <cellStyle name="백분율 [0] 9" xfId="9183"/>
    <cellStyle name="백분율 [2]" xfId="2589"/>
    <cellStyle name="백분율 [2] 10" xfId="9184"/>
    <cellStyle name="백분율 [2] 2" xfId="9185"/>
    <cellStyle name="백분율 [2] 3" xfId="9186"/>
    <cellStyle name="백분율 [2] 4" xfId="9187"/>
    <cellStyle name="백분율 [2] 5" xfId="9188"/>
    <cellStyle name="백분율 [2] 6" xfId="9189"/>
    <cellStyle name="백분율 [2] 7" xfId="9190"/>
    <cellStyle name="백분율 [2] 8" xfId="9191"/>
    <cellStyle name="백분율 [2] 9" xfId="9192"/>
    <cellStyle name="백분율 10" xfId="12037"/>
    <cellStyle name="백분율 2" xfId="2590"/>
    <cellStyle name="백분율 2 2" xfId="2837"/>
    <cellStyle name="백분율 2 2 2" xfId="9193"/>
    <cellStyle name="백분율 2 3" xfId="5790"/>
    <cellStyle name="백분율 2 3 2" xfId="12038"/>
    <cellStyle name="백분율 2 4" xfId="9194"/>
    <cellStyle name="백분율 3" xfId="2591"/>
    <cellStyle name="백분율 3 2" xfId="12039"/>
    <cellStyle name="백분율 4" xfId="2783"/>
    <cellStyle name="백분율 4 2" xfId="12040"/>
    <cellStyle name="백분율 5" xfId="2838"/>
    <cellStyle name="백분율 6" xfId="5791"/>
    <cellStyle name="백분율 6 2" xfId="12041"/>
    <cellStyle name="백분율 6 3" xfId="12042"/>
    <cellStyle name="백분율 7" xfId="5984"/>
    <cellStyle name="백분율 7 2" xfId="12043"/>
    <cellStyle name="백분율 8" xfId="5985"/>
    <cellStyle name="백분율 9" xfId="12044"/>
    <cellStyle name="백분율［△1］" xfId="4723"/>
    <cellStyle name="백분율［△2］" xfId="4724"/>
    <cellStyle name="보통" xfId="2592" builtinId="28" customBuiltin="1"/>
    <cellStyle name="보통 2" xfId="3110"/>
    <cellStyle name="보통 2 2" xfId="12045"/>
    <cellStyle name="보통 3" xfId="12046"/>
    <cellStyle name="보통 4" xfId="12047"/>
    <cellStyle name="보통 5" xfId="12048"/>
    <cellStyle name="凤준" xfId="2620"/>
    <cellStyle name="凤준 2" xfId="9195"/>
    <cellStyle name="분수" xfId="4725"/>
    <cellStyle name="뷭?_BOOKSHIP" xfId="2593"/>
    <cellStyle name="빨간색" xfId="4726"/>
    <cellStyle name="빨강" xfId="4727"/>
    <cellStyle name="선택영역" xfId="4728"/>
    <cellStyle name="선택영역 가운데" xfId="4729"/>
    <cellStyle name="선택영역_토공수량" xfId="4730"/>
    <cellStyle name="선택영역의 가운데" xfId="4731"/>
    <cellStyle name="선택영역의 가운데로" xfId="4732"/>
    <cellStyle name="선택영영" xfId="4733"/>
    <cellStyle name="설명 텍스트" xfId="2594" builtinId="53" customBuiltin="1"/>
    <cellStyle name="설명 텍스트 2" xfId="3111"/>
    <cellStyle name="설명 텍스트 3" xfId="12049"/>
    <cellStyle name="설명 텍스트 4" xfId="12050"/>
    <cellStyle name="설명 텍스트 5" xfId="12051"/>
    <cellStyle name="셀 확인" xfId="2595" builtinId="23" customBuiltin="1"/>
    <cellStyle name="셀 확인 2" xfId="3112"/>
    <cellStyle name="셀 확인 3" xfId="12052"/>
    <cellStyle name="셀 확인 4" xfId="12053"/>
    <cellStyle name="셀 확인 5" xfId="12054"/>
    <cellStyle name="소숫점0" xfId="4734"/>
    <cellStyle name="소숫점3" xfId="4735"/>
    <cellStyle name="수량" xfId="4736"/>
    <cellStyle name="수량1" xfId="4737"/>
    <cellStyle name="수목명" xfId="4738"/>
    <cellStyle name="숫자" xfId="4739"/>
    <cellStyle name="숫자(R)" xfId="2596"/>
    <cellStyle name="숫자_경계석" xfId="4740"/>
    <cellStyle name="숫자1" xfId="4741"/>
    <cellStyle name="숫자3" xfId="4742"/>
    <cellStyle name="숫자3R" xfId="4744"/>
    <cellStyle name="숫자3자리" xfId="4743"/>
    <cellStyle name="쉼표 [0]" xfId="5983" builtinId="6"/>
    <cellStyle name="쉼표 [0] 10" xfId="9196"/>
    <cellStyle name="쉼표 [0] 10 2" xfId="9197"/>
    <cellStyle name="쉼표 [0] 10 3" xfId="12055"/>
    <cellStyle name="쉼표 [0] 11" xfId="9246"/>
    <cellStyle name="쉼표 [0] 11 2" xfId="12056"/>
    <cellStyle name="쉼표 [0] 11 3" xfId="12057"/>
    <cellStyle name="쉼표 [0] 12" xfId="12058"/>
    <cellStyle name="쉼표 [0] 12 2" xfId="12059"/>
    <cellStyle name="쉼표 [0] 12 3" xfId="12060"/>
    <cellStyle name="쉼표 [0] 12 4" xfId="12061"/>
    <cellStyle name="쉼표 [0] 12 5" xfId="12062"/>
    <cellStyle name="쉼표 [0] 12 6" xfId="12063"/>
    <cellStyle name="쉼표 [0] 12 7" xfId="12064"/>
    <cellStyle name="쉼표 [0] 12 8" xfId="12065"/>
    <cellStyle name="쉼표 [0] 13" xfId="12066"/>
    <cellStyle name="쉼표 [0] 13 2" xfId="12067"/>
    <cellStyle name="쉼표 [0] 14" xfId="12068"/>
    <cellStyle name="쉼표 [0] 15" xfId="12069"/>
    <cellStyle name="쉼표 [0] 16" xfId="12070"/>
    <cellStyle name="쉼표 [0] 2" xfId="2597"/>
    <cellStyle name="쉼표 [0] 2 10" xfId="12071"/>
    <cellStyle name="쉼표 [0] 2 11" xfId="12072"/>
    <cellStyle name="쉼표 [0] 2 2" xfId="2598"/>
    <cellStyle name="쉼표 [0] 2 2 2" xfId="3113"/>
    <cellStyle name="쉼표 [0] 2 2 2 2" xfId="9198"/>
    <cellStyle name="쉼표 [0] 2 2 3" xfId="3114"/>
    <cellStyle name="쉼표 [0] 2 2 3 2" xfId="9199"/>
    <cellStyle name="쉼표 [0] 2 2 3 3" xfId="12073"/>
    <cellStyle name="쉼표 [0] 2 2 4" xfId="5986"/>
    <cellStyle name="쉼표 [0] 2 2 5" xfId="12149"/>
    <cellStyle name="쉼표 [0] 2 3" xfId="2599"/>
    <cellStyle name="쉼표 [0] 2 3 2" xfId="5987"/>
    <cellStyle name="쉼표 [0] 2 3 2 2" xfId="9200"/>
    <cellStyle name="쉼표 [0] 2 3 3" xfId="9201"/>
    <cellStyle name="쉼표 [0] 2 4" xfId="5988"/>
    <cellStyle name="쉼표 [0] 2 4 2" xfId="12074"/>
    <cellStyle name="쉼표 [0] 2 5" xfId="9202"/>
    <cellStyle name="쉼표 [0] 2 6" xfId="12075"/>
    <cellStyle name="쉼표 [0] 2 7" xfId="12076"/>
    <cellStyle name="쉼표 [0] 2 8" xfId="12077"/>
    <cellStyle name="쉼표 [0] 2 9" xfId="12078"/>
    <cellStyle name="쉼표 [0] 2_3.구조도=구룡" xfId="2600"/>
    <cellStyle name="쉼표 [0] 2_3.구조도=구룡 2" xfId="9248"/>
    <cellStyle name="쉼표 [0] 23" xfId="12079"/>
    <cellStyle name="쉼표 [0] 3" xfId="2601"/>
    <cellStyle name="쉼표 [0] 3 2" xfId="2839"/>
    <cellStyle name="쉼표 [0] 3 2 2" xfId="6306"/>
    <cellStyle name="쉼표 [0] 3 3" xfId="3115"/>
    <cellStyle name="쉼표 [0] 3 3 2" xfId="9203"/>
    <cellStyle name="쉼표 [0] 3 4" xfId="9204"/>
    <cellStyle name="쉼표 [0] 3_07.구조도" xfId="12080"/>
    <cellStyle name="쉼표 [0] 4" xfId="2602"/>
    <cellStyle name="쉼표 [0] 4 2" xfId="2697"/>
    <cellStyle name="쉼표 [0] 4 2 2" xfId="12081"/>
    <cellStyle name="쉼표 [0] 4 3" xfId="9205"/>
    <cellStyle name="쉼표 [0] 5" xfId="2784"/>
    <cellStyle name="쉼표 [0] 5 2" xfId="5989"/>
    <cellStyle name="쉼표 [0] 5 2 2" xfId="5990"/>
    <cellStyle name="쉼표 [0] 5 2 2 2" xfId="9206"/>
    <cellStyle name="쉼표 [0] 5 3" xfId="5991"/>
    <cellStyle name="쉼표 [0] 5 3 2" xfId="9207"/>
    <cellStyle name="쉼표 [0] 5 4" xfId="12082"/>
    <cellStyle name="쉼표 [0] 6" xfId="2840"/>
    <cellStyle name="쉼표 [0] 6 2" xfId="5992"/>
    <cellStyle name="쉼표 [0] 7" xfId="5993"/>
    <cellStyle name="쉼표 [0] 7 2" xfId="5994"/>
    <cellStyle name="쉼표 [0] 7 2 2" xfId="5995"/>
    <cellStyle name="쉼표 [0] 7 3" xfId="9208"/>
    <cellStyle name="쉼표 [0] 7 4" xfId="9209"/>
    <cellStyle name="쉼표 [0] 7 5" xfId="9247"/>
    <cellStyle name="쉼표 [0] 7 6" xfId="12083"/>
    <cellStyle name="쉼표 [0] 8" xfId="3116"/>
    <cellStyle name="쉼표 [0] 9" xfId="5996"/>
    <cellStyle name="쉼표 [0] 9 2" xfId="12084"/>
    <cellStyle name="쉼표 [0] 9 3" xfId="12085"/>
    <cellStyle name="쉼표 [0] 9 3 2" xfId="12086"/>
    <cellStyle name="쉼표 [0] 9 3 2 2" xfId="12087"/>
    <cellStyle name="쉼표 [0] 9 3 2 3" xfId="12088"/>
    <cellStyle name="쉼표 [0] 9 3 3" xfId="12089"/>
    <cellStyle name="쉼표 [0] 9 3 4" xfId="12090"/>
    <cellStyle name="쉼표 [0] 9 3 5" xfId="12091"/>
    <cellStyle name="쉼표 [0] 9 4" xfId="12092"/>
    <cellStyle name="쉼표 [0] 9 5" xfId="12093"/>
    <cellStyle name="쉼표 [0]_05-구조도-수륜(1)" xfId="2603"/>
    <cellStyle name="쉼표 [0]_구조도-군위산지" xfId="2604"/>
    <cellStyle name="쉼표 [0]_김천.봉산.인의" xfId="12150"/>
    <cellStyle name="쉼표 [0]_수량산출-하리" xfId="9250"/>
    <cellStyle name="스타일 1" xfId="2605"/>
    <cellStyle name="스타일 1 2" xfId="9210"/>
    <cellStyle name="스타일 10" xfId="4745"/>
    <cellStyle name="스타일 100" xfId="4746"/>
    <cellStyle name="스타일 101" xfId="4747"/>
    <cellStyle name="스타일 102" xfId="4748"/>
    <cellStyle name="스타일 103" xfId="4749"/>
    <cellStyle name="스타일 104" xfId="4750"/>
    <cellStyle name="스타일 105" xfId="4751"/>
    <cellStyle name="스타일 106" xfId="4752"/>
    <cellStyle name="스타일 107" xfId="4753"/>
    <cellStyle name="스타일 108" xfId="4754"/>
    <cellStyle name="스타일 109" xfId="4755"/>
    <cellStyle name="스타일 11" xfId="4756"/>
    <cellStyle name="스타일 110" xfId="4757"/>
    <cellStyle name="스타일 111" xfId="4758"/>
    <cellStyle name="스타일 112" xfId="4759"/>
    <cellStyle name="스타일 113" xfId="4760"/>
    <cellStyle name="스타일 114" xfId="4761"/>
    <cellStyle name="스타일 115" xfId="4762"/>
    <cellStyle name="스타일 116" xfId="4763"/>
    <cellStyle name="스타일 117" xfId="4764"/>
    <cellStyle name="스타일 118" xfId="4765"/>
    <cellStyle name="스타일 119" xfId="4766"/>
    <cellStyle name="스타일 12" xfId="4767"/>
    <cellStyle name="스타일 120" xfId="4768"/>
    <cellStyle name="스타일 121" xfId="4769"/>
    <cellStyle name="스타일 122" xfId="4770"/>
    <cellStyle name="스타일 123" xfId="4771"/>
    <cellStyle name="스타일 124" xfId="4772"/>
    <cellStyle name="스타일 125" xfId="4773"/>
    <cellStyle name="스타일 126" xfId="4774"/>
    <cellStyle name="스타일 127" xfId="4775"/>
    <cellStyle name="스타일 128" xfId="4776"/>
    <cellStyle name="스타일 129" xfId="4777"/>
    <cellStyle name="스타일 13" xfId="4778"/>
    <cellStyle name="스타일 130" xfId="4779"/>
    <cellStyle name="스타일 131" xfId="4780"/>
    <cellStyle name="스타일 132" xfId="4781"/>
    <cellStyle name="스타일 133" xfId="4782"/>
    <cellStyle name="스타일 134" xfId="4783"/>
    <cellStyle name="스타일 135" xfId="4784"/>
    <cellStyle name="스타일 136" xfId="4785"/>
    <cellStyle name="스타일 137" xfId="4786"/>
    <cellStyle name="스타일 138" xfId="4787"/>
    <cellStyle name="스타일 139" xfId="4788"/>
    <cellStyle name="스타일 14" xfId="4789"/>
    <cellStyle name="스타일 140" xfId="4790"/>
    <cellStyle name="스타일 141" xfId="4791"/>
    <cellStyle name="스타일 142" xfId="4792"/>
    <cellStyle name="스타일 143" xfId="4793"/>
    <cellStyle name="스타일 144" xfId="4794"/>
    <cellStyle name="스타일 145" xfId="4795"/>
    <cellStyle name="스타일 146" xfId="4796"/>
    <cellStyle name="스타일 147" xfId="4797"/>
    <cellStyle name="스타일 148" xfId="4798"/>
    <cellStyle name="스타일 149" xfId="4799"/>
    <cellStyle name="스타일 15" xfId="4800"/>
    <cellStyle name="스타일 150" xfId="4801"/>
    <cellStyle name="스타일 151" xfId="4802"/>
    <cellStyle name="스타일 152" xfId="4803"/>
    <cellStyle name="스타일 153" xfId="4804"/>
    <cellStyle name="스타일 154" xfId="4805"/>
    <cellStyle name="스타일 155" xfId="4806"/>
    <cellStyle name="스타일 156" xfId="4807"/>
    <cellStyle name="스타일 157" xfId="4808"/>
    <cellStyle name="스타일 158" xfId="4809"/>
    <cellStyle name="스타일 159" xfId="4810"/>
    <cellStyle name="스타일 16" xfId="4811"/>
    <cellStyle name="스타일 160" xfId="4812"/>
    <cellStyle name="스타일 161" xfId="4813"/>
    <cellStyle name="스타일 162" xfId="4814"/>
    <cellStyle name="스타일 163" xfId="4815"/>
    <cellStyle name="스타일 164" xfId="4816"/>
    <cellStyle name="스타일 165" xfId="4817"/>
    <cellStyle name="스타일 166" xfId="4818"/>
    <cellStyle name="스타일 167" xfId="4819"/>
    <cellStyle name="스타일 168" xfId="4820"/>
    <cellStyle name="스타일 169" xfId="4821"/>
    <cellStyle name="스타일 17" xfId="4822"/>
    <cellStyle name="스타일 170" xfId="4823"/>
    <cellStyle name="스타일 171" xfId="4824"/>
    <cellStyle name="스타일 172" xfId="4825"/>
    <cellStyle name="스타일 173" xfId="4826"/>
    <cellStyle name="스타일 174" xfId="4827"/>
    <cellStyle name="스타일 175" xfId="4828"/>
    <cellStyle name="스타일 176" xfId="4829"/>
    <cellStyle name="스타일 177" xfId="4830"/>
    <cellStyle name="스타일 178" xfId="4831"/>
    <cellStyle name="스타일 179" xfId="4832"/>
    <cellStyle name="스타일 18" xfId="4833"/>
    <cellStyle name="스타일 180" xfId="4834"/>
    <cellStyle name="스타일 181" xfId="4835"/>
    <cellStyle name="스타일 182" xfId="4836"/>
    <cellStyle name="스타일 183" xfId="4837"/>
    <cellStyle name="스타일 184" xfId="4838"/>
    <cellStyle name="스타일 185" xfId="4839"/>
    <cellStyle name="스타일 186" xfId="4840"/>
    <cellStyle name="스타일 187" xfId="4841"/>
    <cellStyle name="스타일 188" xfId="4842"/>
    <cellStyle name="스타일 189" xfId="4843"/>
    <cellStyle name="스타일 19" xfId="4844"/>
    <cellStyle name="스타일 190" xfId="4845"/>
    <cellStyle name="스타일 191" xfId="4846"/>
    <cellStyle name="스타일 192" xfId="4847"/>
    <cellStyle name="스타일 193" xfId="4848"/>
    <cellStyle name="스타일 194" xfId="4849"/>
    <cellStyle name="스타일 195" xfId="4850"/>
    <cellStyle name="스타일 196" xfId="4851"/>
    <cellStyle name="스타일 197" xfId="4852"/>
    <cellStyle name="스타일 198" xfId="4853"/>
    <cellStyle name="스타일 199" xfId="4854"/>
    <cellStyle name="스타일 2" xfId="2841"/>
    <cellStyle name="스타일 20" xfId="4855"/>
    <cellStyle name="스타일 200" xfId="4856"/>
    <cellStyle name="스타일 201" xfId="4857"/>
    <cellStyle name="스타일 202" xfId="4858"/>
    <cellStyle name="스타일 203" xfId="4859"/>
    <cellStyle name="스타일 204" xfId="4860"/>
    <cellStyle name="스타일 205" xfId="4861"/>
    <cellStyle name="스타일 206" xfId="4862"/>
    <cellStyle name="스타일 207" xfId="4863"/>
    <cellStyle name="스타일 208" xfId="4864"/>
    <cellStyle name="스타일 209" xfId="4865"/>
    <cellStyle name="스타일 21" xfId="4866"/>
    <cellStyle name="스타일 210" xfId="4867"/>
    <cellStyle name="스타일 211" xfId="4868"/>
    <cellStyle name="스타일 212" xfId="4869"/>
    <cellStyle name="스타일 213" xfId="4870"/>
    <cellStyle name="스타일 214" xfId="4871"/>
    <cellStyle name="스타일 215" xfId="4872"/>
    <cellStyle name="스타일 216" xfId="4873"/>
    <cellStyle name="스타일 217" xfId="4874"/>
    <cellStyle name="스타일 218" xfId="4875"/>
    <cellStyle name="스타일 219" xfId="4876"/>
    <cellStyle name="스타일 22" xfId="4877"/>
    <cellStyle name="스타일 220" xfId="4878"/>
    <cellStyle name="스타일 221" xfId="4879"/>
    <cellStyle name="스타일 222" xfId="4880"/>
    <cellStyle name="스타일 223" xfId="4881"/>
    <cellStyle name="스타일 224" xfId="4882"/>
    <cellStyle name="스타일 225" xfId="4883"/>
    <cellStyle name="스타일 226" xfId="4884"/>
    <cellStyle name="스타일 227" xfId="4885"/>
    <cellStyle name="스타일 228" xfId="4886"/>
    <cellStyle name="스타일 229" xfId="4887"/>
    <cellStyle name="스타일 23" xfId="4888"/>
    <cellStyle name="스타일 230" xfId="4889"/>
    <cellStyle name="스타일 231" xfId="4890"/>
    <cellStyle name="스타일 232" xfId="4891"/>
    <cellStyle name="스타일 233" xfId="4892"/>
    <cellStyle name="스타일 234" xfId="4893"/>
    <cellStyle name="스타일 235" xfId="4894"/>
    <cellStyle name="스타일 236" xfId="4895"/>
    <cellStyle name="스타일 237" xfId="4896"/>
    <cellStyle name="스타일 238" xfId="4897"/>
    <cellStyle name="스타일 239" xfId="4898"/>
    <cellStyle name="스타일 24" xfId="4899"/>
    <cellStyle name="스타일 240" xfId="4900"/>
    <cellStyle name="스타일 241" xfId="4901"/>
    <cellStyle name="스타일 242" xfId="4902"/>
    <cellStyle name="스타일 243" xfId="4903"/>
    <cellStyle name="스타일 244" xfId="4904"/>
    <cellStyle name="스타일 245" xfId="4905"/>
    <cellStyle name="스타일 246" xfId="4906"/>
    <cellStyle name="스타일 247" xfId="4907"/>
    <cellStyle name="스타일 248" xfId="4908"/>
    <cellStyle name="스타일 249" xfId="4909"/>
    <cellStyle name="스타일 25" xfId="4910"/>
    <cellStyle name="스타일 250" xfId="4911"/>
    <cellStyle name="스타일 251" xfId="4912"/>
    <cellStyle name="스타일 252" xfId="4913"/>
    <cellStyle name="스타일 253" xfId="4914"/>
    <cellStyle name="스타일 254" xfId="4915"/>
    <cellStyle name="스타일 255" xfId="4916"/>
    <cellStyle name="스타일 26" xfId="4917"/>
    <cellStyle name="스타일 27" xfId="4918"/>
    <cellStyle name="스타일 28" xfId="4919"/>
    <cellStyle name="스타일 29" xfId="4920"/>
    <cellStyle name="스타일 3" xfId="2842"/>
    <cellStyle name="스타일 30" xfId="4921"/>
    <cellStyle name="스타일 31" xfId="4922"/>
    <cellStyle name="스타일 32" xfId="4923"/>
    <cellStyle name="스타일 33" xfId="4924"/>
    <cellStyle name="스타일 34" xfId="4925"/>
    <cellStyle name="스타일 35" xfId="4926"/>
    <cellStyle name="스타일 36" xfId="4927"/>
    <cellStyle name="스타일 37" xfId="4928"/>
    <cellStyle name="스타일 38" xfId="4929"/>
    <cellStyle name="스타일 39" xfId="4930"/>
    <cellStyle name="스타일 4" xfId="2843"/>
    <cellStyle name="스타일 40" xfId="4931"/>
    <cellStyle name="스타일 41" xfId="4932"/>
    <cellStyle name="스타일 42" xfId="4933"/>
    <cellStyle name="스타일 43" xfId="4934"/>
    <cellStyle name="스타일 44" xfId="4935"/>
    <cellStyle name="스타일 45" xfId="4936"/>
    <cellStyle name="스타일 46" xfId="4937"/>
    <cellStyle name="스타일 47" xfId="4938"/>
    <cellStyle name="스타일 48" xfId="4939"/>
    <cellStyle name="스타일 49" xfId="4940"/>
    <cellStyle name="스타일 5" xfId="4941"/>
    <cellStyle name="스타일 50" xfId="4942"/>
    <cellStyle name="스타일 51" xfId="4943"/>
    <cellStyle name="스타일 52" xfId="4944"/>
    <cellStyle name="스타일 53" xfId="4945"/>
    <cellStyle name="스타일 54" xfId="4946"/>
    <cellStyle name="스타일 55" xfId="4947"/>
    <cellStyle name="스타일 56" xfId="4948"/>
    <cellStyle name="스타일 57" xfId="4949"/>
    <cellStyle name="스타일 58" xfId="4950"/>
    <cellStyle name="스타일 59" xfId="4951"/>
    <cellStyle name="스타일 6" xfId="4952"/>
    <cellStyle name="스타일 60" xfId="4953"/>
    <cellStyle name="스타일 61" xfId="4954"/>
    <cellStyle name="스타일 62" xfId="4955"/>
    <cellStyle name="스타일 63" xfId="4956"/>
    <cellStyle name="스타일 64" xfId="4957"/>
    <cellStyle name="스타일 65" xfId="4958"/>
    <cellStyle name="스타일 66" xfId="4959"/>
    <cellStyle name="스타일 67" xfId="4960"/>
    <cellStyle name="스타일 68" xfId="4961"/>
    <cellStyle name="스타일 69" xfId="4962"/>
    <cellStyle name="스타일 7" xfId="4963"/>
    <cellStyle name="스타일 70" xfId="4964"/>
    <cellStyle name="스타일 71" xfId="4965"/>
    <cellStyle name="스타일 72" xfId="4966"/>
    <cellStyle name="스타일 73" xfId="4967"/>
    <cellStyle name="스타일 74" xfId="4968"/>
    <cellStyle name="스타일 75" xfId="4969"/>
    <cellStyle name="스타일 76" xfId="4970"/>
    <cellStyle name="스타일 77" xfId="4971"/>
    <cellStyle name="스타일 78" xfId="4972"/>
    <cellStyle name="스타일 79" xfId="4973"/>
    <cellStyle name="스타일 8" xfId="4974"/>
    <cellStyle name="스타일 80" xfId="4975"/>
    <cellStyle name="스타일 81" xfId="4976"/>
    <cellStyle name="스타일 82" xfId="4977"/>
    <cellStyle name="스타일 83" xfId="4978"/>
    <cellStyle name="스타일 84" xfId="4979"/>
    <cellStyle name="스타일 85" xfId="4980"/>
    <cellStyle name="스타일 86" xfId="4981"/>
    <cellStyle name="스타일 87" xfId="4982"/>
    <cellStyle name="스타일 88" xfId="4983"/>
    <cellStyle name="스타일 89" xfId="4984"/>
    <cellStyle name="스타일 9" xfId="4985"/>
    <cellStyle name="스타일 90" xfId="4986"/>
    <cellStyle name="스타일 91" xfId="4987"/>
    <cellStyle name="스타일 92" xfId="4988"/>
    <cellStyle name="스타일 93" xfId="4989"/>
    <cellStyle name="스타일 94" xfId="4990"/>
    <cellStyle name="스타일 95" xfId="4991"/>
    <cellStyle name="스타일 96" xfId="4992"/>
    <cellStyle name="스타일 97" xfId="4993"/>
    <cellStyle name="스타일 98" xfId="4994"/>
    <cellStyle name="스타일 99" xfId="4995"/>
    <cellStyle name="안건회계법인" xfId="4996"/>
    <cellStyle name="연결된 셀" xfId="2606" builtinId="24" customBuiltin="1"/>
    <cellStyle name="연결된 셀 2" xfId="3117"/>
    <cellStyle name="연결된 셀 2 2" xfId="12094"/>
    <cellStyle name="연결된 셀 3" xfId="12095"/>
    <cellStyle name="연결된 셀 4" xfId="12096"/>
    <cellStyle name="연결된 셀 5" xfId="12097"/>
    <cellStyle name="열어본 하이퍼링크" xfId="2607"/>
    <cellStyle name="왼" xfId="4997"/>
    <cellStyle name="왼쪽2" xfId="4998"/>
    <cellStyle name="왼쪽5" xfId="4999"/>
    <cellStyle name="요약" xfId="2608" builtinId="25" customBuiltin="1"/>
    <cellStyle name="요약 2" xfId="3118"/>
    <cellStyle name="요약 2 2" xfId="12098"/>
    <cellStyle name="요약 3" xfId="12099"/>
    <cellStyle name="요약 4" xfId="12100"/>
    <cellStyle name="요약 5" xfId="12101"/>
    <cellStyle name="원" xfId="5000"/>
    <cellStyle name="원_매내천" xfId="5001"/>
    <cellStyle name="유1" xfId="5002"/>
    <cellStyle name="유상진" xfId="5003"/>
    <cellStyle name="일반" xfId="5004"/>
    <cellStyle name="일위대가" xfId="2609"/>
    <cellStyle name="입력" xfId="2610" builtinId="20" customBuiltin="1"/>
    <cellStyle name="입력 2" xfId="3119"/>
    <cellStyle name="입력 2 2" xfId="12102"/>
    <cellStyle name="입력 3" xfId="12103"/>
    <cellStyle name="입력 4" xfId="12104"/>
    <cellStyle name="입력 5" xfId="12105"/>
    <cellStyle name="자리수" xfId="2611"/>
    <cellStyle name="자리수0" xfId="2612"/>
    <cellStyle name="자리수0 2" xfId="9211"/>
    <cellStyle name="정기수 - 유형1" xfId="5005"/>
    <cellStyle name="제목" xfId="2613" builtinId="15" customBuiltin="1"/>
    <cellStyle name="제목 1" xfId="2614" builtinId="16" customBuiltin="1"/>
    <cellStyle name="제목 1 2" xfId="3120"/>
    <cellStyle name="제목 1 2 2" xfId="12106"/>
    <cellStyle name="제목 1 3" xfId="12107"/>
    <cellStyle name="제목 1 4" xfId="12108"/>
    <cellStyle name="제목 1 5" xfId="12109"/>
    <cellStyle name="제목 2" xfId="2615" builtinId="17" customBuiltin="1"/>
    <cellStyle name="제목 2 2" xfId="3121"/>
    <cellStyle name="제목 2 2 2" xfId="12110"/>
    <cellStyle name="제목 2 3" xfId="12111"/>
    <cellStyle name="제목 2 4" xfId="12112"/>
    <cellStyle name="제목 2 5" xfId="12113"/>
    <cellStyle name="제목 3" xfId="2616" builtinId="18" customBuiltin="1"/>
    <cellStyle name="제목 3 2" xfId="3122"/>
    <cellStyle name="제목 3 2 2" xfId="12114"/>
    <cellStyle name="제목 3 3" xfId="12115"/>
    <cellStyle name="제목 3 4" xfId="12116"/>
    <cellStyle name="제목 3 5" xfId="12117"/>
    <cellStyle name="제목 4" xfId="2617" builtinId="19" customBuiltin="1"/>
    <cellStyle name="제목 4 2" xfId="3123"/>
    <cellStyle name="제목 4 2 2" xfId="12118"/>
    <cellStyle name="제목 4 3" xfId="12119"/>
    <cellStyle name="제목 4 4" xfId="12120"/>
    <cellStyle name="제목 4 5" xfId="12121"/>
    <cellStyle name="제목 5" xfId="3124"/>
    <cellStyle name="제목 5 2" xfId="12122"/>
    <cellStyle name="제목 6" xfId="12123"/>
    <cellStyle name="제목 7" xfId="12124"/>
    <cellStyle name="제목 8" xfId="12125"/>
    <cellStyle name="제목1" xfId="5006"/>
    <cellStyle name="제목2" xfId="5007"/>
    <cellStyle name="좋음" xfId="2618" builtinId="26" customBuiltin="1"/>
    <cellStyle name="좋음 2" xfId="3125"/>
    <cellStyle name="좋음 2 2" xfId="12126"/>
    <cellStyle name="좋음 3" xfId="12127"/>
    <cellStyle name="좋음 4" xfId="12128"/>
    <cellStyle name="좋음 5" xfId="12129"/>
    <cellStyle name="ܸ준" xfId="5008"/>
    <cellStyle name="지정되지 않음" xfId="2619"/>
    <cellStyle name="출력" xfId="2621" builtinId="21" customBuiltin="1"/>
    <cellStyle name="출력 2" xfId="3126"/>
    <cellStyle name="출력 2 2" xfId="12130"/>
    <cellStyle name="출력 3" xfId="12131"/>
    <cellStyle name="출력 4" xfId="12132"/>
    <cellStyle name="출력 5" xfId="12133"/>
    <cellStyle name="콤" xfId="5009"/>
    <cellStyle name="콤_3.우수" xfId="5010"/>
    <cellStyle name="콤_4.오수" xfId="5011"/>
    <cellStyle name="콤_동대구로수량산출-최종" xfId="5012"/>
    <cellStyle name="콤_사대부초담장허물기수량산출-수정중" xfId="5013"/>
    <cellStyle name="콤_삼주어린이공원수량산출" xfId="5014"/>
    <cellStyle name="콤_신서근린공원수량산출서" xfId="5015"/>
    <cellStyle name="콤_신서근린공원수량산출서_문화창조발전소수량산출서(1004)" xfId="5016"/>
    <cellStyle name="콤_오수공수량산출서" xfId="5017"/>
    <cellStyle name="콤마 [" xfId="5018"/>
    <cellStyle name="콤마 [#]" xfId="5019"/>
    <cellStyle name="콤마 []" xfId="5020"/>
    <cellStyle name="콤마 [_동대구로수량산출-최종" xfId="5021"/>
    <cellStyle name="콤마 [0]" xfId="2622"/>
    <cellStyle name="콤마 [0] 2" xfId="9212"/>
    <cellStyle name="콤마 [0]_(단위수량(횡배수관,암거)" xfId="9213"/>
    <cellStyle name="콤마 [000]" xfId="5022"/>
    <cellStyle name="콤마 [1]" xfId="5023"/>
    <cellStyle name="콤마 [2]" xfId="2623"/>
    <cellStyle name="콤마 [2] 10" xfId="9214"/>
    <cellStyle name="콤마 [2] 11" xfId="9215"/>
    <cellStyle name="콤마 [2] 2" xfId="9216"/>
    <cellStyle name="콤마 [2] 3" xfId="9217"/>
    <cellStyle name="콤마 [2] 4" xfId="9218"/>
    <cellStyle name="콤마 [2] 5" xfId="9219"/>
    <cellStyle name="콤마 [2] 6" xfId="9220"/>
    <cellStyle name="콤마 [2] 7" xfId="9221"/>
    <cellStyle name="콤마 [2] 8" xfId="9222"/>
    <cellStyle name="콤마 [2] 9" xfId="9223"/>
    <cellStyle name="콤마 [2]_구조도" xfId="12134"/>
    <cellStyle name="콤마 [3]" xfId="5024"/>
    <cellStyle name="콤마 [금액]" xfId="5025"/>
    <cellStyle name="콤마 [소수]" xfId="5026"/>
    <cellStyle name="콤마 [수량]" xfId="5027"/>
    <cellStyle name="콤마 1" xfId="5028"/>
    <cellStyle name="콤마(1)" xfId="2774"/>
    <cellStyle name="콤마[ ]" xfId="5029"/>
    <cellStyle name="콤마[*]" xfId="5030"/>
    <cellStyle name="콤마[,]" xfId="5031"/>
    <cellStyle name="콤마[.]" xfId="5032"/>
    <cellStyle name="콤마[0]" xfId="5033"/>
    <cellStyle name="콤마_  종  합  " xfId="5034"/>
    <cellStyle name="토공" xfId="5035"/>
    <cellStyle name="통" xfId="5036"/>
    <cellStyle name="통_3.우수" xfId="5037"/>
    <cellStyle name="통_4.오수" xfId="5038"/>
    <cellStyle name="통_동대구로수량산출-최종" xfId="5039"/>
    <cellStyle name="통_사대부초담장허물기수량산출-수정중" xfId="5040"/>
    <cellStyle name="통_삼주어린이공원수량산출" xfId="5041"/>
    <cellStyle name="통_신서근린공원수량산출서" xfId="5042"/>
    <cellStyle name="통_신서근린공원수량산출서_문화창조발전소수량산출서(1004)" xfId="5043"/>
    <cellStyle name="통_오수공수량산출서" xfId="5044"/>
    <cellStyle name="통화 [" xfId="5045"/>
    <cellStyle name="통화 [0] 2" xfId="5047"/>
    <cellStyle name="통화 [0㉝〸" xfId="5046"/>
    <cellStyle name="퍼센트" xfId="2624"/>
    <cellStyle name="표" xfId="5048"/>
    <cellStyle name="표(가는선,가운데,중앙)" xfId="5049"/>
    <cellStyle name="표(가는선,왼쪽,중앙)" xfId="5050"/>
    <cellStyle name="표(세로쓰기)" xfId="5051"/>
    <cellStyle name="표_3.우수" xfId="5052"/>
    <cellStyle name="표_4.오수" xfId="5053"/>
    <cellStyle name="표_동대구로수량산출-최종" xfId="5054"/>
    <cellStyle name="표_사대부초담장허물기수량산출-수정중" xfId="5055"/>
    <cellStyle name="표_삼주어린이공원수량산출" xfId="5056"/>
    <cellStyle name="표_신서근린공원수량산출서" xfId="5057"/>
    <cellStyle name="표_신서근린공원수량산출서_문화창조발전소수량산출서(1004)" xfId="5058"/>
    <cellStyle name="표_오수공수량산출서" xfId="5059"/>
    <cellStyle name="표_휀스,출입문수량산출" xfId="5060"/>
    <cellStyle name="표제목" xfId="5061"/>
    <cellStyle name="표준" xfId="0" builtinId="0"/>
    <cellStyle name="표준 10" xfId="3127"/>
    <cellStyle name="표준 11" xfId="3128"/>
    <cellStyle name="표준 11 2" xfId="12135"/>
    <cellStyle name="표준 12" xfId="3129"/>
    <cellStyle name="표준 12 2" xfId="3130"/>
    <cellStyle name="표준 12 2 2" xfId="9224"/>
    <cellStyle name="표준 12 2 2 2" xfId="9225"/>
    <cellStyle name="표준 12 2 2 3" xfId="9226"/>
    <cellStyle name="표준 12 2 2 3 2" xfId="12136"/>
    <cellStyle name="표준 12 2 3" xfId="12137"/>
    <cellStyle name="표준 12 3" xfId="5997"/>
    <cellStyle name="표준 12 3 2" xfId="9227"/>
    <cellStyle name="표준 12 4" xfId="9228"/>
    <cellStyle name="표준 12 5" xfId="9229"/>
    <cellStyle name="표준 12 9" xfId="9230"/>
    <cellStyle name="표준 12 9 2" xfId="12138"/>
    <cellStyle name="표준 13" xfId="3131"/>
    <cellStyle name="표준 14" xfId="5998"/>
    <cellStyle name="표준 14 2" xfId="9231"/>
    <cellStyle name="표준 14 3" xfId="12139"/>
    <cellStyle name="표준 15" xfId="5999"/>
    <cellStyle name="표준 16" xfId="9232"/>
    <cellStyle name="표준 17" xfId="9233"/>
    <cellStyle name="표준 17 2" xfId="12140"/>
    <cellStyle name="표준 17 2 2" xfId="12147"/>
    <cellStyle name="표준 17 3" xfId="12141"/>
    <cellStyle name="표준 2" xfId="2625"/>
    <cellStyle name="표준 2 2" xfId="2626"/>
    <cellStyle name="표준 2 2 2" xfId="3132"/>
    <cellStyle name="표준 2 2 3" xfId="3133"/>
    <cellStyle name="표준 2 2 4" xfId="9234"/>
    <cellStyle name="표준 2 3" xfId="3134"/>
    <cellStyle name="표준 2 3 2" xfId="9235"/>
    <cellStyle name="표준 2 4" xfId="3135"/>
    <cellStyle name="표준 2 4 2" xfId="9236"/>
    <cellStyle name="표준 2 5" xfId="6000"/>
    <cellStyle name="표준 2 5 2" xfId="12142"/>
    <cellStyle name="표준 2 6" xfId="9237"/>
    <cellStyle name="표준 2 7" xfId="12143"/>
    <cellStyle name="표준 2_07.구조도" xfId="12144"/>
    <cellStyle name="표준 3" xfId="2627"/>
    <cellStyle name="표준 3 2" xfId="2628"/>
    <cellStyle name="표준 3 2 2" xfId="9238"/>
    <cellStyle name="표준 3 3" xfId="6001"/>
    <cellStyle name="표준 3 4" xfId="9239"/>
    <cellStyle name="표준 3_구조도-L형" xfId="2629"/>
    <cellStyle name="표준 4" xfId="2630"/>
    <cellStyle name="표준 4 2" xfId="2696"/>
    <cellStyle name="표준 4 3" xfId="9240"/>
    <cellStyle name="표준 5" xfId="2631"/>
    <cellStyle name="표준 5 2" xfId="9241"/>
    <cellStyle name="표준 6" xfId="2632"/>
    <cellStyle name="표준 6 2" xfId="9242"/>
    <cellStyle name="표준 7" xfId="2633"/>
    <cellStyle name="표준 7 2" xfId="9243"/>
    <cellStyle name="표준 8" xfId="2844"/>
    <cellStyle name="표준 8 2" xfId="12145"/>
    <cellStyle name="표준 8_생곡구조도" xfId="12146"/>
    <cellStyle name="표준 9" xfId="2845"/>
    <cellStyle name="표준 9 2" xfId="5890"/>
    <cellStyle name="표준_9.줄떼공" xfId="2634"/>
    <cellStyle name="標準_Akia(F）-8" xfId="2641"/>
    <cellStyle name="표준_관보호공수량산출" xfId="2635"/>
    <cellStyle name="표준_구조도완료" xfId="6312"/>
    <cellStyle name="표준_구조도완료 2" xfId="12148"/>
    <cellStyle name="표준_구조도-추가" xfId="12151"/>
    <cellStyle name="표준_돌붙임 2" xfId="5879"/>
    <cellStyle name="표준_돌붙임-칠곡 북삼 보손 2" xfId="12152"/>
    <cellStyle name="표준_수량산출-21.표지판등" xfId="2636"/>
    <cellStyle name="표준_수량산출-23.포장난간" xfId="2637"/>
    <cellStyle name="표준_수량산출-25.노면공" xfId="2638"/>
    <cellStyle name="표준_수량산출-4.돌수로등" xfId="3136"/>
    <cellStyle name="표준_수량산출-5.파종" xfId="2639"/>
    <cellStyle name="표준_수량산출-하리" xfId="9249"/>
    <cellStyle name="표준_씨뿌리기(45기준)" xfId="2640"/>
    <cellStyle name="표준_준공표지판" xfId="9244"/>
    <cellStyle name="표준_표지석" xfId="5891"/>
    <cellStyle name="표준_흙막이" xfId="6002"/>
    <cellStyle name="표준1" xfId="5062"/>
    <cellStyle name="합산" xfId="2642"/>
    <cellStyle name="화폐기호" xfId="2643"/>
    <cellStyle name="화폐기호0" xfId="2644"/>
    <cellStyle name="화폐기호0 2" xfId="9245"/>
  </cellStyles>
  <dxfs count="0"/>
  <tableStyles count="0" defaultTableStyle="TableStyleMedium9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64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63" Type="http://schemas.openxmlformats.org/officeDocument/2006/relationships/externalLink" Target="externalLinks/externalLink10.xml"/><Relationship Id="rId84" Type="http://schemas.openxmlformats.org/officeDocument/2006/relationships/externalLink" Target="externalLinks/externalLink31.xml"/><Relationship Id="rId138" Type="http://schemas.openxmlformats.org/officeDocument/2006/relationships/externalLink" Target="externalLinks/externalLink85.xml"/><Relationship Id="rId159" Type="http://schemas.openxmlformats.org/officeDocument/2006/relationships/externalLink" Target="externalLinks/externalLink106.xml"/><Relationship Id="rId170" Type="http://schemas.openxmlformats.org/officeDocument/2006/relationships/externalLink" Target="externalLinks/externalLink117.xml"/><Relationship Id="rId191" Type="http://schemas.openxmlformats.org/officeDocument/2006/relationships/externalLink" Target="externalLinks/externalLink138.xml"/><Relationship Id="rId205" Type="http://schemas.openxmlformats.org/officeDocument/2006/relationships/externalLink" Target="externalLinks/externalLink152.xml"/><Relationship Id="rId226" Type="http://schemas.openxmlformats.org/officeDocument/2006/relationships/theme" Target="theme/theme1.xml"/><Relationship Id="rId107" Type="http://schemas.openxmlformats.org/officeDocument/2006/relationships/externalLink" Target="externalLinks/externalLink54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openxmlformats.org/officeDocument/2006/relationships/worksheet" Target="worksheets/sheet53.xml"/><Relationship Id="rId74" Type="http://schemas.openxmlformats.org/officeDocument/2006/relationships/externalLink" Target="externalLinks/externalLink21.xml"/><Relationship Id="rId128" Type="http://schemas.openxmlformats.org/officeDocument/2006/relationships/externalLink" Target="externalLinks/externalLink75.xml"/><Relationship Id="rId149" Type="http://schemas.openxmlformats.org/officeDocument/2006/relationships/externalLink" Target="externalLinks/externalLink96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42.xml"/><Relationship Id="rId160" Type="http://schemas.openxmlformats.org/officeDocument/2006/relationships/externalLink" Target="externalLinks/externalLink107.xml"/><Relationship Id="rId181" Type="http://schemas.openxmlformats.org/officeDocument/2006/relationships/externalLink" Target="externalLinks/externalLink128.xml"/><Relationship Id="rId216" Type="http://schemas.openxmlformats.org/officeDocument/2006/relationships/externalLink" Target="externalLinks/externalLink163.xml"/><Relationship Id="rId22" Type="http://schemas.openxmlformats.org/officeDocument/2006/relationships/worksheet" Target="worksheets/sheet22.xml"/><Relationship Id="rId43" Type="http://schemas.openxmlformats.org/officeDocument/2006/relationships/worksheet" Target="worksheets/sheet43.xml"/><Relationship Id="rId64" Type="http://schemas.openxmlformats.org/officeDocument/2006/relationships/externalLink" Target="externalLinks/externalLink11.xml"/><Relationship Id="rId118" Type="http://schemas.openxmlformats.org/officeDocument/2006/relationships/externalLink" Target="externalLinks/externalLink65.xml"/><Relationship Id="rId139" Type="http://schemas.openxmlformats.org/officeDocument/2006/relationships/externalLink" Target="externalLinks/externalLink86.xml"/><Relationship Id="rId85" Type="http://schemas.openxmlformats.org/officeDocument/2006/relationships/externalLink" Target="externalLinks/externalLink32.xml"/><Relationship Id="rId150" Type="http://schemas.openxmlformats.org/officeDocument/2006/relationships/externalLink" Target="externalLinks/externalLink97.xml"/><Relationship Id="rId171" Type="http://schemas.openxmlformats.org/officeDocument/2006/relationships/externalLink" Target="externalLinks/externalLink118.xml"/><Relationship Id="rId192" Type="http://schemas.openxmlformats.org/officeDocument/2006/relationships/externalLink" Target="externalLinks/externalLink139.xml"/><Relationship Id="rId206" Type="http://schemas.openxmlformats.org/officeDocument/2006/relationships/externalLink" Target="externalLinks/externalLink153.xml"/><Relationship Id="rId227" Type="http://schemas.openxmlformats.org/officeDocument/2006/relationships/styles" Target="styles.xml"/><Relationship Id="rId12" Type="http://schemas.openxmlformats.org/officeDocument/2006/relationships/worksheet" Target="worksheets/sheet12.xml"/><Relationship Id="rId33" Type="http://schemas.openxmlformats.org/officeDocument/2006/relationships/worksheet" Target="worksheets/sheet33.xml"/><Relationship Id="rId108" Type="http://schemas.openxmlformats.org/officeDocument/2006/relationships/externalLink" Target="externalLinks/externalLink55.xml"/><Relationship Id="rId129" Type="http://schemas.openxmlformats.org/officeDocument/2006/relationships/externalLink" Target="externalLinks/externalLink76.xml"/><Relationship Id="rId54" Type="http://schemas.openxmlformats.org/officeDocument/2006/relationships/externalLink" Target="externalLinks/externalLink1.xml"/><Relationship Id="rId75" Type="http://schemas.openxmlformats.org/officeDocument/2006/relationships/externalLink" Target="externalLinks/externalLink22.xml"/><Relationship Id="rId96" Type="http://schemas.openxmlformats.org/officeDocument/2006/relationships/externalLink" Target="externalLinks/externalLink43.xml"/><Relationship Id="rId140" Type="http://schemas.openxmlformats.org/officeDocument/2006/relationships/externalLink" Target="externalLinks/externalLink87.xml"/><Relationship Id="rId161" Type="http://schemas.openxmlformats.org/officeDocument/2006/relationships/externalLink" Target="externalLinks/externalLink108.xml"/><Relationship Id="rId182" Type="http://schemas.openxmlformats.org/officeDocument/2006/relationships/externalLink" Target="externalLinks/externalLink129.xml"/><Relationship Id="rId217" Type="http://schemas.openxmlformats.org/officeDocument/2006/relationships/externalLink" Target="externalLinks/externalLink164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119" Type="http://schemas.openxmlformats.org/officeDocument/2006/relationships/externalLink" Target="externalLinks/externalLink66.xml"/><Relationship Id="rId44" Type="http://schemas.openxmlformats.org/officeDocument/2006/relationships/worksheet" Target="worksheets/sheet44.xml"/><Relationship Id="rId65" Type="http://schemas.openxmlformats.org/officeDocument/2006/relationships/externalLink" Target="externalLinks/externalLink12.xml"/><Relationship Id="rId86" Type="http://schemas.openxmlformats.org/officeDocument/2006/relationships/externalLink" Target="externalLinks/externalLink33.xml"/><Relationship Id="rId130" Type="http://schemas.openxmlformats.org/officeDocument/2006/relationships/externalLink" Target="externalLinks/externalLink77.xml"/><Relationship Id="rId151" Type="http://schemas.openxmlformats.org/officeDocument/2006/relationships/externalLink" Target="externalLinks/externalLink98.xml"/><Relationship Id="rId172" Type="http://schemas.openxmlformats.org/officeDocument/2006/relationships/externalLink" Target="externalLinks/externalLink119.xml"/><Relationship Id="rId193" Type="http://schemas.openxmlformats.org/officeDocument/2006/relationships/externalLink" Target="externalLinks/externalLink140.xml"/><Relationship Id="rId207" Type="http://schemas.openxmlformats.org/officeDocument/2006/relationships/externalLink" Target="externalLinks/externalLink154.xml"/><Relationship Id="rId228" Type="http://schemas.openxmlformats.org/officeDocument/2006/relationships/sharedStrings" Target="sharedStrings.xml"/><Relationship Id="rId13" Type="http://schemas.openxmlformats.org/officeDocument/2006/relationships/worksheet" Target="worksheets/sheet13.xml"/><Relationship Id="rId109" Type="http://schemas.openxmlformats.org/officeDocument/2006/relationships/externalLink" Target="externalLinks/externalLink56.xml"/><Relationship Id="rId34" Type="http://schemas.openxmlformats.org/officeDocument/2006/relationships/worksheet" Target="worksheets/sheet34.xml"/><Relationship Id="rId55" Type="http://schemas.openxmlformats.org/officeDocument/2006/relationships/externalLink" Target="externalLinks/externalLink2.xml"/><Relationship Id="rId76" Type="http://schemas.openxmlformats.org/officeDocument/2006/relationships/externalLink" Target="externalLinks/externalLink23.xml"/><Relationship Id="rId97" Type="http://schemas.openxmlformats.org/officeDocument/2006/relationships/externalLink" Target="externalLinks/externalLink44.xml"/><Relationship Id="rId120" Type="http://schemas.openxmlformats.org/officeDocument/2006/relationships/externalLink" Target="externalLinks/externalLink67.xml"/><Relationship Id="rId141" Type="http://schemas.openxmlformats.org/officeDocument/2006/relationships/externalLink" Target="externalLinks/externalLink88.xml"/><Relationship Id="rId7" Type="http://schemas.openxmlformats.org/officeDocument/2006/relationships/worksheet" Target="worksheets/sheet7.xml"/><Relationship Id="rId162" Type="http://schemas.openxmlformats.org/officeDocument/2006/relationships/externalLink" Target="externalLinks/externalLink109.xml"/><Relationship Id="rId183" Type="http://schemas.openxmlformats.org/officeDocument/2006/relationships/externalLink" Target="externalLinks/externalLink130.xml"/><Relationship Id="rId218" Type="http://schemas.openxmlformats.org/officeDocument/2006/relationships/externalLink" Target="externalLinks/externalLink165.xml"/><Relationship Id="rId24" Type="http://schemas.openxmlformats.org/officeDocument/2006/relationships/worksheet" Target="worksheets/sheet24.xml"/><Relationship Id="rId45" Type="http://schemas.openxmlformats.org/officeDocument/2006/relationships/worksheet" Target="worksheets/sheet45.xml"/><Relationship Id="rId66" Type="http://schemas.openxmlformats.org/officeDocument/2006/relationships/externalLink" Target="externalLinks/externalLink13.xml"/><Relationship Id="rId87" Type="http://schemas.openxmlformats.org/officeDocument/2006/relationships/externalLink" Target="externalLinks/externalLink34.xml"/><Relationship Id="rId110" Type="http://schemas.openxmlformats.org/officeDocument/2006/relationships/externalLink" Target="externalLinks/externalLink57.xml"/><Relationship Id="rId131" Type="http://schemas.openxmlformats.org/officeDocument/2006/relationships/externalLink" Target="externalLinks/externalLink78.xml"/><Relationship Id="rId152" Type="http://schemas.openxmlformats.org/officeDocument/2006/relationships/externalLink" Target="externalLinks/externalLink99.xml"/><Relationship Id="rId173" Type="http://schemas.openxmlformats.org/officeDocument/2006/relationships/externalLink" Target="externalLinks/externalLink120.xml"/><Relationship Id="rId194" Type="http://schemas.openxmlformats.org/officeDocument/2006/relationships/externalLink" Target="externalLinks/externalLink141.xml"/><Relationship Id="rId208" Type="http://schemas.openxmlformats.org/officeDocument/2006/relationships/externalLink" Target="externalLinks/externalLink155.xml"/><Relationship Id="rId229" Type="http://schemas.openxmlformats.org/officeDocument/2006/relationships/calcChain" Target="calcChain.xml"/><Relationship Id="rId14" Type="http://schemas.openxmlformats.org/officeDocument/2006/relationships/worksheet" Target="worksheets/sheet14.xml"/><Relationship Id="rId35" Type="http://schemas.openxmlformats.org/officeDocument/2006/relationships/worksheet" Target="worksheets/sheet35.xml"/><Relationship Id="rId56" Type="http://schemas.openxmlformats.org/officeDocument/2006/relationships/externalLink" Target="externalLinks/externalLink3.xml"/><Relationship Id="rId77" Type="http://schemas.openxmlformats.org/officeDocument/2006/relationships/externalLink" Target="externalLinks/externalLink24.xml"/><Relationship Id="rId100" Type="http://schemas.openxmlformats.org/officeDocument/2006/relationships/externalLink" Target="externalLinks/externalLink47.xml"/><Relationship Id="rId8" Type="http://schemas.openxmlformats.org/officeDocument/2006/relationships/worksheet" Target="worksheets/sheet8.xml"/><Relationship Id="rId98" Type="http://schemas.openxmlformats.org/officeDocument/2006/relationships/externalLink" Target="externalLinks/externalLink45.xml"/><Relationship Id="rId121" Type="http://schemas.openxmlformats.org/officeDocument/2006/relationships/externalLink" Target="externalLinks/externalLink68.xml"/><Relationship Id="rId142" Type="http://schemas.openxmlformats.org/officeDocument/2006/relationships/externalLink" Target="externalLinks/externalLink89.xml"/><Relationship Id="rId163" Type="http://schemas.openxmlformats.org/officeDocument/2006/relationships/externalLink" Target="externalLinks/externalLink110.xml"/><Relationship Id="rId184" Type="http://schemas.openxmlformats.org/officeDocument/2006/relationships/externalLink" Target="externalLinks/externalLink131.xml"/><Relationship Id="rId219" Type="http://schemas.openxmlformats.org/officeDocument/2006/relationships/externalLink" Target="externalLinks/externalLink166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externalLink" Target="externalLinks/externalLink14.xml"/><Relationship Id="rId116" Type="http://schemas.openxmlformats.org/officeDocument/2006/relationships/externalLink" Target="externalLinks/externalLink63.xml"/><Relationship Id="rId137" Type="http://schemas.openxmlformats.org/officeDocument/2006/relationships/externalLink" Target="externalLinks/externalLink84.xml"/><Relationship Id="rId158" Type="http://schemas.openxmlformats.org/officeDocument/2006/relationships/externalLink" Target="externalLinks/externalLink105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externalLink" Target="externalLinks/externalLink9.xml"/><Relationship Id="rId83" Type="http://schemas.openxmlformats.org/officeDocument/2006/relationships/externalLink" Target="externalLinks/externalLink30.xml"/><Relationship Id="rId88" Type="http://schemas.openxmlformats.org/officeDocument/2006/relationships/externalLink" Target="externalLinks/externalLink35.xml"/><Relationship Id="rId111" Type="http://schemas.openxmlformats.org/officeDocument/2006/relationships/externalLink" Target="externalLinks/externalLink58.xml"/><Relationship Id="rId132" Type="http://schemas.openxmlformats.org/officeDocument/2006/relationships/externalLink" Target="externalLinks/externalLink79.xml"/><Relationship Id="rId153" Type="http://schemas.openxmlformats.org/officeDocument/2006/relationships/externalLink" Target="externalLinks/externalLink100.xml"/><Relationship Id="rId174" Type="http://schemas.openxmlformats.org/officeDocument/2006/relationships/externalLink" Target="externalLinks/externalLink121.xml"/><Relationship Id="rId179" Type="http://schemas.openxmlformats.org/officeDocument/2006/relationships/externalLink" Target="externalLinks/externalLink126.xml"/><Relationship Id="rId195" Type="http://schemas.openxmlformats.org/officeDocument/2006/relationships/externalLink" Target="externalLinks/externalLink142.xml"/><Relationship Id="rId209" Type="http://schemas.openxmlformats.org/officeDocument/2006/relationships/externalLink" Target="externalLinks/externalLink156.xml"/><Relationship Id="rId190" Type="http://schemas.openxmlformats.org/officeDocument/2006/relationships/externalLink" Target="externalLinks/externalLink137.xml"/><Relationship Id="rId204" Type="http://schemas.openxmlformats.org/officeDocument/2006/relationships/externalLink" Target="externalLinks/externalLink151.xml"/><Relationship Id="rId220" Type="http://schemas.openxmlformats.org/officeDocument/2006/relationships/externalLink" Target="externalLinks/externalLink167.xml"/><Relationship Id="rId225" Type="http://schemas.openxmlformats.org/officeDocument/2006/relationships/externalLink" Target="externalLinks/externalLink172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externalLink" Target="externalLinks/externalLink4.xml"/><Relationship Id="rId106" Type="http://schemas.openxmlformats.org/officeDocument/2006/relationships/externalLink" Target="externalLinks/externalLink53.xml"/><Relationship Id="rId127" Type="http://schemas.openxmlformats.org/officeDocument/2006/relationships/externalLink" Target="externalLinks/externalLink74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externalLink" Target="externalLinks/externalLink20.xml"/><Relationship Id="rId78" Type="http://schemas.openxmlformats.org/officeDocument/2006/relationships/externalLink" Target="externalLinks/externalLink25.xml"/><Relationship Id="rId94" Type="http://schemas.openxmlformats.org/officeDocument/2006/relationships/externalLink" Target="externalLinks/externalLink41.xml"/><Relationship Id="rId99" Type="http://schemas.openxmlformats.org/officeDocument/2006/relationships/externalLink" Target="externalLinks/externalLink46.xml"/><Relationship Id="rId101" Type="http://schemas.openxmlformats.org/officeDocument/2006/relationships/externalLink" Target="externalLinks/externalLink48.xml"/><Relationship Id="rId122" Type="http://schemas.openxmlformats.org/officeDocument/2006/relationships/externalLink" Target="externalLinks/externalLink69.xml"/><Relationship Id="rId143" Type="http://schemas.openxmlformats.org/officeDocument/2006/relationships/externalLink" Target="externalLinks/externalLink90.xml"/><Relationship Id="rId148" Type="http://schemas.openxmlformats.org/officeDocument/2006/relationships/externalLink" Target="externalLinks/externalLink95.xml"/><Relationship Id="rId164" Type="http://schemas.openxmlformats.org/officeDocument/2006/relationships/externalLink" Target="externalLinks/externalLink111.xml"/><Relationship Id="rId169" Type="http://schemas.openxmlformats.org/officeDocument/2006/relationships/externalLink" Target="externalLinks/externalLink116.xml"/><Relationship Id="rId185" Type="http://schemas.openxmlformats.org/officeDocument/2006/relationships/externalLink" Target="externalLinks/externalLink13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externalLink" Target="externalLinks/externalLink127.xml"/><Relationship Id="rId210" Type="http://schemas.openxmlformats.org/officeDocument/2006/relationships/externalLink" Target="externalLinks/externalLink157.xml"/><Relationship Id="rId215" Type="http://schemas.openxmlformats.org/officeDocument/2006/relationships/externalLink" Target="externalLinks/externalLink162.xml"/><Relationship Id="rId26" Type="http://schemas.openxmlformats.org/officeDocument/2006/relationships/worksheet" Target="worksheets/sheet26.xml"/><Relationship Id="rId47" Type="http://schemas.openxmlformats.org/officeDocument/2006/relationships/worksheet" Target="worksheets/sheet47.xml"/><Relationship Id="rId68" Type="http://schemas.openxmlformats.org/officeDocument/2006/relationships/externalLink" Target="externalLinks/externalLink15.xml"/><Relationship Id="rId89" Type="http://schemas.openxmlformats.org/officeDocument/2006/relationships/externalLink" Target="externalLinks/externalLink36.xml"/><Relationship Id="rId112" Type="http://schemas.openxmlformats.org/officeDocument/2006/relationships/externalLink" Target="externalLinks/externalLink59.xml"/><Relationship Id="rId133" Type="http://schemas.openxmlformats.org/officeDocument/2006/relationships/externalLink" Target="externalLinks/externalLink80.xml"/><Relationship Id="rId154" Type="http://schemas.openxmlformats.org/officeDocument/2006/relationships/externalLink" Target="externalLinks/externalLink101.xml"/><Relationship Id="rId175" Type="http://schemas.openxmlformats.org/officeDocument/2006/relationships/externalLink" Target="externalLinks/externalLink122.xml"/><Relationship Id="rId196" Type="http://schemas.openxmlformats.org/officeDocument/2006/relationships/externalLink" Target="externalLinks/externalLink143.xml"/><Relationship Id="rId200" Type="http://schemas.openxmlformats.org/officeDocument/2006/relationships/externalLink" Target="externalLinks/externalLink147.xml"/><Relationship Id="rId16" Type="http://schemas.openxmlformats.org/officeDocument/2006/relationships/worksheet" Target="worksheets/sheet16.xml"/><Relationship Id="rId221" Type="http://schemas.openxmlformats.org/officeDocument/2006/relationships/externalLink" Target="externalLinks/externalLink168.xml"/><Relationship Id="rId37" Type="http://schemas.openxmlformats.org/officeDocument/2006/relationships/worksheet" Target="worksheets/sheet37.xml"/><Relationship Id="rId58" Type="http://schemas.openxmlformats.org/officeDocument/2006/relationships/externalLink" Target="externalLinks/externalLink5.xml"/><Relationship Id="rId79" Type="http://schemas.openxmlformats.org/officeDocument/2006/relationships/externalLink" Target="externalLinks/externalLink26.xml"/><Relationship Id="rId102" Type="http://schemas.openxmlformats.org/officeDocument/2006/relationships/externalLink" Target="externalLinks/externalLink49.xml"/><Relationship Id="rId123" Type="http://schemas.openxmlformats.org/officeDocument/2006/relationships/externalLink" Target="externalLinks/externalLink70.xml"/><Relationship Id="rId144" Type="http://schemas.openxmlformats.org/officeDocument/2006/relationships/externalLink" Target="externalLinks/externalLink91.xml"/><Relationship Id="rId90" Type="http://schemas.openxmlformats.org/officeDocument/2006/relationships/externalLink" Target="externalLinks/externalLink37.xml"/><Relationship Id="rId165" Type="http://schemas.openxmlformats.org/officeDocument/2006/relationships/externalLink" Target="externalLinks/externalLink112.xml"/><Relationship Id="rId186" Type="http://schemas.openxmlformats.org/officeDocument/2006/relationships/externalLink" Target="externalLinks/externalLink133.xml"/><Relationship Id="rId211" Type="http://schemas.openxmlformats.org/officeDocument/2006/relationships/externalLink" Target="externalLinks/externalLink158.xml"/><Relationship Id="rId27" Type="http://schemas.openxmlformats.org/officeDocument/2006/relationships/worksheet" Target="worksheets/sheet27.xml"/><Relationship Id="rId48" Type="http://schemas.openxmlformats.org/officeDocument/2006/relationships/worksheet" Target="worksheets/sheet48.xml"/><Relationship Id="rId69" Type="http://schemas.openxmlformats.org/officeDocument/2006/relationships/externalLink" Target="externalLinks/externalLink16.xml"/><Relationship Id="rId113" Type="http://schemas.openxmlformats.org/officeDocument/2006/relationships/externalLink" Target="externalLinks/externalLink60.xml"/><Relationship Id="rId134" Type="http://schemas.openxmlformats.org/officeDocument/2006/relationships/externalLink" Target="externalLinks/externalLink81.xml"/><Relationship Id="rId80" Type="http://schemas.openxmlformats.org/officeDocument/2006/relationships/externalLink" Target="externalLinks/externalLink27.xml"/><Relationship Id="rId155" Type="http://schemas.openxmlformats.org/officeDocument/2006/relationships/externalLink" Target="externalLinks/externalLink102.xml"/><Relationship Id="rId176" Type="http://schemas.openxmlformats.org/officeDocument/2006/relationships/externalLink" Target="externalLinks/externalLink123.xml"/><Relationship Id="rId197" Type="http://schemas.openxmlformats.org/officeDocument/2006/relationships/externalLink" Target="externalLinks/externalLink144.xml"/><Relationship Id="rId201" Type="http://schemas.openxmlformats.org/officeDocument/2006/relationships/externalLink" Target="externalLinks/externalLink148.xml"/><Relationship Id="rId222" Type="http://schemas.openxmlformats.org/officeDocument/2006/relationships/externalLink" Target="externalLinks/externalLink169.xml"/><Relationship Id="rId17" Type="http://schemas.openxmlformats.org/officeDocument/2006/relationships/worksheet" Target="worksheets/sheet17.xml"/><Relationship Id="rId38" Type="http://schemas.openxmlformats.org/officeDocument/2006/relationships/worksheet" Target="worksheets/sheet38.xml"/><Relationship Id="rId59" Type="http://schemas.openxmlformats.org/officeDocument/2006/relationships/externalLink" Target="externalLinks/externalLink6.xml"/><Relationship Id="rId103" Type="http://schemas.openxmlformats.org/officeDocument/2006/relationships/externalLink" Target="externalLinks/externalLink50.xml"/><Relationship Id="rId124" Type="http://schemas.openxmlformats.org/officeDocument/2006/relationships/externalLink" Target="externalLinks/externalLink71.xml"/><Relationship Id="rId70" Type="http://schemas.openxmlformats.org/officeDocument/2006/relationships/externalLink" Target="externalLinks/externalLink17.xml"/><Relationship Id="rId91" Type="http://schemas.openxmlformats.org/officeDocument/2006/relationships/externalLink" Target="externalLinks/externalLink38.xml"/><Relationship Id="rId145" Type="http://schemas.openxmlformats.org/officeDocument/2006/relationships/externalLink" Target="externalLinks/externalLink92.xml"/><Relationship Id="rId166" Type="http://schemas.openxmlformats.org/officeDocument/2006/relationships/externalLink" Target="externalLinks/externalLink113.xml"/><Relationship Id="rId187" Type="http://schemas.openxmlformats.org/officeDocument/2006/relationships/externalLink" Target="externalLinks/externalLink134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159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externalLink" Target="externalLinks/externalLink61.xml"/><Relationship Id="rId60" Type="http://schemas.openxmlformats.org/officeDocument/2006/relationships/externalLink" Target="externalLinks/externalLink7.xml"/><Relationship Id="rId81" Type="http://schemas.openxmlformats.org/officeDocument/2006/relationships/externalLink" Target="externalLinks/externalLink28.xml"/><Relationship Id="rId135" Type="http://schemas.openxmlformats.org/officeDocument/2006/relationships/externalLink" Target="externalLinks/externalLink82.xml"/><Relationship Id="rId156" Type="http://schemas.openxmlformats.org/officeDocument/2006/relationships/externalLink" Target="externalLinks/externalLink103.xml"/><Relationship Id="rId177" Type="http://schemas.openxmlformats.org/officeDocument/2006/relationships/externalLink" Target="externalLinks/externalLink124.xml"/><Relationship Id="rId198" Type="http://schemas.openxmlformats.org/officeDocument/2006/relationships/externalLink" Target="externalLinks/externalLink145.xml"/><Relationship Id="rId202" Type="http://schemas.openxmlformats.org/officeDocument/2006/relationships/externalLink" Target="externalLinks/externalLink149.xml"/><Relationship Id="rId223" Type="http://schemas.openxmlformats.org/officeDocument/2006/relationships/externalLink" Target="externalLinks/externalLink170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50" Type="http://schemas.openxmlformats.org/officeDocument/2006/relationships/worksheet" Target="worksheets/sheet50.xml"/><Relationship Id="rId104" Type="http://schemas.openxmlformats.org/officeDocument/2006/relationships/externalLink" Target="externalLinks/externalLink51.xml"/><Relationship Id="rId125" Type="http://schemas.openxmlformats.org/officeDocument/2006/relationships/externalLink" Target="externalLinks/externalLink72.xml"/><Relationship Id="rId146" Type="http://schemas.openxmlformats.org/officeDocument/2006/relationships/externalLink" Target="externalLinks/externalLink93.xml"/><Relationship Id="rId167" Type="http://schemas.openxmlformats.org/officeDocument/2006/relationships/externalLink" Target="externalLinks/externalLink114.xml"/><Relationship Id="rId188" Type="http://schemas.openxmlformats.org/officeDocument/2006/relationships/externalLink" Target="externalLinks/externalLink135.xml"/><Relationship Id="rId71" Type="http://schemas.openxmlformats.org/officeDocument/2006/relationships/externalLink" Target="externalLinks/externalLink18.xml"/><Relationship Id="rId92" Type="http://schemas.openxmlformats.org/officeDocument/2006/relationships/externalLink" Target="externalLinks/externalLink39.xml"/><Relationship Id="rId213" Type="http://schemas.openxmlformats.org/officeDocument/2006/relationships/externalLink" Target="externalLinks/externalLink160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40" Type="http://schemas.openxmlformats.org/officeDocument/2006/relationships/worksheet" Target="worksheets/sheet40.xml"/><Relationship Id="rId115" Type="http://schemas.openxmlformats.org/officeDocument/2006/relationships/externalLink" Target="externalLinks/externalLink62.xml"/><Relationship Id="rId136" Type="http://schemas.openxmlformats.org/officeDocument/2006/relationships/externalLink" Target="externalLinks/externalLink83.xml"/><Relationship Id="rId157" Type="http://schemas.openxmlformats.org/officeDocument/2006/relationships/externalLink" Target="externalLinks/externalLink104.xml"/><Relationship Id="rId178" Type="http://schemas.openxmlformats.org/officeDocument/2006/relationships/externalLink" Target="externalLinks/externalLink125.xml"/><Relationship Id="rId61" Type="http://schemas.openxmlformats.org/officeDocument/2006/relationships/externalLink" Target="externalLinks/externalLink8.xml"/><Relationship Id="rId82" Type="http://schemas.openxmlformats.org/officeDocument/2006/relationships/externalLink" Target="externalLinks/externalLink29.xml"/><Relationship Id="rId199" Type="http://schemas.openxmlformats.org/officeDocument/2006/relationships/externalLink" Target="externalLinks/externalLink146.xml"/><Relationship Id="rId203" Type="http://schemas.openxmlformats.org/officeDocument/2006/relationships/externalLink" Target="externalLinks/externalLink150.xml"/><Relationship Id="rId19" Type="http://schemas.openxmlformats.org/officeDocument/2006/relationships/worksheet" Target="worksheets/sheet19.xml"/><Relationship Id="rId224" Type="http://schemas.openxmlformats.org/officeDocument/2006/relationships/externalLink" Target="externalLinks/externalLink171.xml"/><Relationship Id="rId30" Type="http://schemas.openxmlformats.org/officeDocument/2006/relationships/worksheet" Target="worksheets/sheet30.xml"/><Relationship Id="rId105" Type="http://schemas.openxmlformats.org/officeDocument/2006/relationships/externalLink" Target="externalLinks/externalLink52.xml"/><Relationship Id="rId126" Type="http://schemas.openxmlformats.org/officeDocument/2006/relationships/externalLink" Target="externalLinks/externalLink73.xml"/><Relationship Id="rId147" Type="http://schemas.openxmlformats.org/officeDocument/2006/relationships/externalLink" Target="externalLinks/externalLink94.xml"/><Relationship Id="rId168" Type="http://schemas.openxmlformats.org/officeDocument/2006/relationships/externalLink" Target="externalLinks/externalLink115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19.xml"/><Relationship Id="rId93" Type="http://schemas.openxmlformats.org/officeDocument/2006/relationships/externalLink" Target="externalLinks/externalLink40.xml"/><Relationship Id="rId189" Type="http://schemas.openxmlformats.org/officeDocument/2006/relationships/externalLink" Target="externalLinks/externalLink136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16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252287616"/>
        <c:axId val="252293504"/>
      </c:radarChart>
      <c:catAx>
        <c:axId val="252287616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ajorTickMark val="out"/>
        <c:minorTickMark val="none"/>
        <c:tickLblPos val="nextTo"/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252293504"/>
        <c:crosses val="autoZero"/>
        <c:auto val="0"/>
        <c:lblAlgn val="ctr"/>
        <c:lblOffset val="100"/>
        <c:noMultiLvlLbl val="0"/>
      </c:catAx>
      <c:valAx>
        <c:axId val="252293504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252287616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&amp;F</c:oddHeader>
      <c:oddFooter>&amp;P 쪽</c:oddFooter>
    </c:headerFooter>
    <c:pageMargins b="1" l="0.75000000000000866" r="0.75000000000000866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252816768"/>
        <c:axId val="252818560"/>
      </c:radarChart>
      <c:catAx>
        <c:axId val="252816768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ajorTickMark val="out"/>
        <c:minorTickMark val="none"/>
        <c:tickLblPos val="nextTo"/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252818560"/>
        <c:crosses val="autoZero"/>
        <c:auto val="0"/>
        <c:lblAlgn val="ctr"/>
        <c:lblOffset val="100"/>
        <c:noMultiLvlLbl val="0"/>
      </c:catAx>
      <c:valAx>
        <c:axId val="252818560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252816768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&amp;F</c:oddHeader>
      <c:oddFooter>&amp;P 쪽</c:oddFooter>
    </c:headerFooter>
    <c:pageMargins b="1" l="0.75000000000000866" r="0.75000000000000866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252829056"/>
        <c:axId val="252884096"/>
      </c:radarChart>
      <c:catAx>
        <c:axId val="252829056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ajorTickMark val="out"/>
        <c:minorTickMark val="none"/>
        <c:tickLblPos val="nextTo"/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252884096"/>
        <c:crosses val="autoZero"/>
        <c:auto val="0"/>
        <c:lblAlgn val="ctr"/>
        <c:lblOffset val="100"/>
        <c:noMultiLvlLbl val="0"/>
      </c:catAx>
      <c:valAx>
        <c:axId val="252884096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252829056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&amp;F</c:oddHeader>
      <c:oddFooter>&amp;P 쪽</c:oddFooter>
    </c:headerFooter>
    <c:pageMargins b="1" l="0.75000000000000866" r="0.75000000000000866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253234560"/>
        <c:axId val="253236352"/>
      </c:radarChart>
      <c:catAx>
        <c:axId val="253234560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ajorTickMark val="out"/>
        <c:minorTickMark val="none"/>
        <c:tickLblPos val="nextTo"/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253236352"/>
        <c:crosses val="autoZero"/>
        <c:auto val="0"/>
        <c:lblAlgn val="ctr"/>
        <c:lblOffset val="100"/>
        <c:noMultiLvlLbl val="0"/>
      </c:catAx>
      <c:valAx>
        <c:axId val="253236352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253234560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&amp;F</c:oddHeader>
      <c:oddFooter>&amp;P 쪽</c:oddFooter>
    </c:headerFooter>
    <c:pageMargins b="1" l="0.75000000000001099" r="0.75000000000001099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253250944"/>
        <c:axId val="253215872"/>
      </c:radarChart>
      <c:catAx>
        <c:axId val="253250944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ajorTickMark val="out"/>
        <c:minorTickMark val="none"/>
        <c:tickLblPos val="nextTo"/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253215872"/>
        <c:crosses val="autoZero"/>
        <c:auto val="0"/>
        <c:lblAlgn val="ctr"/>
        <c:lblOffset val="100"/>
        <c:noMultiLvlLbl val="0"/>
      </c:catAx>
      <c:valAx>
        <c:axId val="253215872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253250944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&amp;F</c:oddHeader>
      <c:oddFooter>&amp;P 쪽</c:oddFooter>
    </c:headerFooter>
    <c:pageMargins b="1" l="0.75000000000000289" r="0.75000000000000289" t="1" header="0.5" footer="0.5"/>
    <c:pageSetup/>
  </c:printSettings>
</c:chartSpace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emf"/><Relationship Id="rId1" Type="http://schemas.openxmlformats.org/officeDocument/2006/relationships/image" Target="../media/image11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.emf"/><Relationship Id="rId1" Type="http://schemas.openxmlformats.org/officeDocument/2006/relationships/image" Target="../media/image10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4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8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9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20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0.emf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1590675</xdr:colOff>
      <xdr:row>12</xdr:row>
      <xdr:rowOff>57150</xdr:rowOff>
    </xdr:from>
    <xdr:to>
      <xdr:col>3</xdr:col>
      <xdr:colOff>257175</xdr:colOff>
      <xdr:row>12</xdr:row>
      <xdr:rowOff>57150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1809750" y="3200400"/>
          <a:ext cx="0" cy="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16</xdr:row>
      <xdr:rowOff>95250</xdr:rowOff>
    </xdr:from>
    <xdr:to>
      <xdr:col>3</xdr:col>
      <xdr:colOff>257175</xdr:colOff>
      <xdr:row>16</xdr:row>
      <xdr:rowOff>95250</xdr:rowOff>
    </xdr:to>
    <xdr:cxnSp macro="">
      <xdr:nvCxnSpPr>
        <xdr:cNvPr id="3" name="AutoShap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cxnSpLocks noChangeShapeType="1"/>
        </xdr:cNvCxnSpPr>
      </xdr:nvCxnSpPr>
      <xdr:spPr bwMode="auto">
        <a:xfrm flipH="1">
          <a:off x="1809750" y="4229100"/>
          <a:ext cx="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2047875</xdr:colOff>
      <xdr:row>6</xdr:row>
      <xdr:rowOff>0</xdr:rowOff>
    </xdr:from>
    <xdr:to>
      <xdr:col>3</xdr:col>
      <xdr:colOff>257175</xdr:colOff>
      <xdr:row>6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 bwMode="auto">
        <a:xfrm flipH="1">
          <a:off x="1809750" y="1657350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2324100</xdr:colOff>
      <xdr:row>16</xdr:row>
      <xdr:rowOff>95250</xdr:rowOff>
    </xdr:from>
    <xdr:to>
      <xdr:col>3</xdr:col>
      <xdr:colOff>257175</xdr:colOff>
      <xdr:row>16</xdr:row>
      <xdr:rowOff>95250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ShapeType="1"/>
        </xdr:cNvSpPr>
      </xdr:nvSpPr>
      <xdr:spPr bwMode="auto">
        <a:xfrm flipH="1">
          <a:off x="1809750" y="4229100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581025</xdr:colOff>
      <xdr:row>16</xdr:row>
      <xdr:rowOff>95250</xdr:rowOff>
    </xdr:from>
    <xdr:to>
      <xdr:col>3</xdr:col>
      <xdr:colOff>257175</xdr:colOff>
      <xdr:row>16</xdr:row>
      <xdr:rowOff>95250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1809750" y="4229100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1800225</xdr:colOff>
      <xdr:row>12</xdr:row>
      <xdr:rowOff>123825</xdr:rowOff>
    </xdr:from>
    <xdr:to>
      <xdr:col>3</xdr:col>
      <xdr:colOff>257175</xdr:colOff>
      <xdr:row>12</xdr:row>
      <xdr:rowOff>123825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809750" y="3267075"/>
          <a:ext cx="0" cy="0"/>
        </a:xfrm>
        <a:prstGeom prst="line">
          <a:avLst/>
        </a:prstGeom>
        <a:noFill/>
        <a:ln w="6350">
          <a:solidFill>
            <a:srgbClr val="000000"/>
          </a:solidFill>
          <a:prstDash val="lgDashDotDot"/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19</xdr:row>
      <xdr:rowOff>95250</xdr:rowOff>
    </xdr:from>
    <xdr:to>
      <xdr:col>3</xdr:col>
      <xdr:colOff>257175</xdr:colOff>
      <xdr:row>19</xdr:row>
      <xdr:rowOff>95250</xdr:rowOff>
    </xdr:to>
    <xdr:cxnSp macro="">
      <xdr:nvCxnSpPr>
        <xdr:cNvPr id="8" name="AutoShape 2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>
          <a:cxnSpLocks noChangeShapeType="1"/>
        </xdr:cNvCxnSpPr>
      </xdr:nvCxnSpPr>
      <xdr:spPr bwMode="auto">
        <a:xfrm flipH="1">
          <a:off x="1809750" y="4972050"/>
          <a:ext cx="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2324100</xdr:colOff>
      <xdr:row>19</xdr:row>
      <xdr:rowOff>95250</xdr:rowOff>
    </xdr:from>
    <xdr:to>
      <xdr:col>3</xdr:col>
      <xdr:colOff>257175</xdr:colOff>
      <xdr:row>19</xdr:row>
      <xdr:rowOff>95250</xdr:rowOff>
    </xdr:to>
    <xdr:sp macro="" textlink="">
      <xdr:nvSpPr>
        <xdr:cNvPr id="9" name="Line 2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 flipH="1">
          <a:off x="1809750" y="4972050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581025</xdr:colOff>
      <xdr:row>19</xdr:row>
      <xdr:rowOff>95250</xdr:rowOff>
    </xdr:from>
    <xdr:to>
      <xdr:col>3</xdr:col>
      <xdr:colOff>257175</xdr:colOff>
      <xdr:row>19</xdr:row>
      <xdr:rowOff>95250</xdr:rowOff>
    </xdr:to>
    <xdr:sp macro="" textlink="">
      <xdr:nvSpPr>
        <xdr:cNvPr id="10" name="Line 2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809750" y="4972050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228600</xdr:colOff>
          <xdr:row>17</xdr:row>
          <xdr:rowOff>190500</xdr:rowOff>
        </xdr:from>
        <xdr:to>
          <xdr:col>30</xdr:col>
          <xdr:colOff>581025</xdr:colOff>
          <xdr:row>23</xdr:row>
          <xdr:rowOff>38100</xdr:rowOff>
        </xdr:to>
        <xdr:sp macro="" textlink="">
          <xdr:nvSpPr>
            <xdr:cNvPr id="353281" name="Object 1" hidden="1">
              <a:extLst>
                <a:ext uri="{63B3BB69-23CF-44E3-9099-C40C66FF867C}">
                  <a14:compatExt spid="_x0000_s353281"/>
                </a:ext>
                <a:ext uri="{FF2B5EF4-FFF2-40B4-BE49-F238E27FC236}">
                  <a16:creationId xmlns:a16="http://schemas.microsoft.com/office/drawing/2014/main" id="{00000000-0008-0000-0000-0000016405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5</xdr:row>
          <xdr:rowOff>228600</xdr:rowOff>
        </xdr:from>
        <xdr:to>
          <xdr:col>24</xdr:col>
          <xdr:colOff>647700</xdr:colOff>
          <xdr:row>17</xdr:row>
          <xdr:rowOff>228600</xdr:rowOff>
        </xdr:to>
        <xdr:sp macro="" textlink="">
          <xdr:nvSpPr>
            <xdr:cNvPr id="353284" name="Object 4" hidden="1">
              <a:extLst>
                <a:ext uri="{63B3BB69-23CF-44E3-9099-C40C66FF867C}">
                  <a14:compatExt spid="_x0000_s353284"/>
                </a:ext>
                <a:ext uri="{FF2B5EF4-FFF2-40B4-BE49-F238E27FC236}">
                  <a16:creationId xmlns:a16="http://schemas.microsoft.com/office/drawing/2014/main" id="{00000000-0008-0000-0000-0000046405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180975</xdr:colOff>
      <xdr:row>19</xdr:row>
      <xdr:rowOff>161925</xdr:rowOff>
    </xdr:from>
    <xdr:to>
      <xdr:col>30</xdr:col>
      <xdr:colOff>190500</xdr:colOff>
      <xdr:row>19</xdr:row>
      <xdr:rowOff>171450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ShapeType="1"/>
        </xdr:cNvSpPr>
      </xdr:nvSpPr>
      <xdr:spPr bwMode="auto">
        <a:xfrm>
          <a:off x="8572500" y="3552825"/>
          <a:ext cx="9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10</xdr:row>
      <xdr:rowOff>19050</xdr:rowOff>
    </xdr:from>
    <xdr:to>
      <xdr:col>15</xdr:col>
      <xdr:colOff>0</xdr:colOff>
      <xdr:row>10</xdr:row>
      <xdr:rowOff>19050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ShapeType="1"/>
        </xdr:cNvSpPr>
      </xdr:nvSpPr>
      <xdr:spPr bwMode="auto">
        <a:xfrm>
          <a:off x="4495800" y="2047875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10</xdr:row>
      <xdr:rowOff>19050</xdr:rowOff>
    </xdr:from>
    <xdr:to>
      <xdr:col>15</xdr:col>
      <xdr:colOff>0</xdr:colOff>
      <xdr:row>11</xdr:row>
      <xdr:rowOff>9525</xdr:rowOff>
    </xdr:to>
    <xdr:cxnSp macro="">
      <xdr:nvCxnSpPr>
        <xdr:cNvPr id="4" name="AutoShap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>
          <a:cxnSpLocks noChangeShapeType="1"/>
          <a:stCxn id="3" idx="1"/>
        </xdr:cNvCxnSpPr>
      </xdr:nvCxnSpPr>
      <xdr:spPr bwMode="auto">
        <a:xfrm>
          <a:off x="4733925" y="2047875"/>
          <a:ext cx="0" cy="14287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16</xdr:col>
      <xdr:colOff>0</xdr:colOff>
      <xdr:row>11</xdr:row>
      <xdr:rowOff>9525</xdr:rowOff>
    </xdr:from>
    <xdr:to>
      <xdr:col>16</xdr:col>
      <xdr:colOff>0</xdr:colOff>
      <xdr:row>17</xdr:row>
      <xdr:rowOff>9525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ShapeType="1"/>
        </xdr:cNvSpPr>
      </xdr:nvSpPr>
      <xdr:spPr bwMode="auto">
        <a:xfrm>
          <a:off x="4972050" y="2190750"/>
          <a:ext cx="0" cy="914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18</xdr:row>
      <xdr:rowOff>9525</xdr:rowOff>
    </xdr:from>
    <xdr:to>
      <xdr:col>21</xdr:col>
      <xdr:colOff>9525</xdr:colOff>
      <xdr:row>18</xdr:row>
      <xdr:rowOff>9525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ShapeType="1"/>
        </xdr:cNvSpPr>
      </xdr:nvSpPr>
      <xdr:spPr bwMode="auto">
        <a:xfrm>
          <a:off x="5210175" y="3257550"/>
          <a:ext cx="962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228600</xdr:colOff>
      <xdr:row>11</xdr:row>
      <xdr:rowOff>28575</xdr:rowOff>
    </xdr:from>
    <xdr:to>
      <xdr:col>21</xdr:col>
      <xdr:colOff>228600</xdr:colOff>
      <xdr:row>17</xdr:row>
      <xdr:rowOff>28575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ShapeType="1"/>
        </xdr:cNvSpPr>
      </xdr:nvSpPr>
      <xdr:spPr bwMode="auto">
        <a:xfrm>
          <a:off x="6391275" y="2209800"/>
          <a:ext cx="0" cy="914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0</xdr:colOff>
      <xdr:row>10</xdr:row>
      <xdr:rowOff>9525</xdr:rowOff>
    </xdr:from>
    <xdr:to>
      <xdr:col>24</xdr:col>
      <xdr:colOff>0</xdr:colOff>
      <xdr:row>10</xdr:row>
      <xdr:rowOff>9525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ChangeShapeType="1"/>
        </xdr:cNvSpPr>
      </xdr:nvSpPr>
      <xdr:spPr bwMode="auto">
        <a:xfrm>
          <a:off x="6638925" y="20383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0</xdr:colOff>
      <xdr:row>10</xdr:row>
      <xdr:rowOff>9525</xdr:rowOff>
    </xdr:from>
    <xdr:to>
      <xdr:col>24</xdr:col>
      <xdr:colOff>0</xdr:colOff>
      <xdr:row>11</xdr:row>
      <xdr:rowOff>104775</xdr:rowOff>
    </xdr:to>
    <xdr:cxnSp macro="">
      <xdr:nvCxnSpPr>
        <xdr:cNvPr id="9" name="AutoShap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CxnSpPr>
          <a:cxnSpLocks noChangeShapeType="1"/>
          <a:stCxn id="8" idx="1"/>
        </xdr:cNvCxnSpPr>
      </xdr:nvCxnSpPr>
      <xdr:spPr bwMode="auto">
        <a:xfrm>
          <a:off x="6877050" y="2038350"/>
          <a:ext cx="0" cy="2476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14</xdr:col>
      <xdr:colOff>0</xdr:colOff>
      <xdr:row>10</xdr:row>
      <xdr:rowOff>19050</xdr:rowOff>
    </xdr:from>
    <xdr:to>
      <xdr:col>14</xdr:col>
      <xdr:colOff>0</xdr:colOff>
      <xdr:row>11</xdr:row>
      <xdr:rowOff>133350</xdr:rowOff>
    </xdr:to>
    <xdr:cxnSp macro="">
      <xdr:nvCxnSpPr>
        <xdr:cNvPr id="10" name="AutoShap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>
          <a:cxnSpLocks noChangeShapeType="1"/>
          <a:stCxn id="3" idx="0"/>
        </xdr:cNvCxnSpPr>
      </xdr:nvCxnSpPr>
      <xdr:spPr bwMode="auto">
        <a:xfrm>
          <a:off x="4495800" y="2047875"/>
          <a:ext cx="0" cy="26670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14</xdr:col>
      <xdr:colOff>228600</xdr:colOff>
      <xdr:row>11</xdr:row>
      <xdr:rowOff>9525</xdr:rowOff>
    </xdr:from>
    <xdr:to>
      <xdr:col>16</xdr:col>
      <xdr:colOff>0</xdr:colOff>
      <xdr:row>11</xdr:row>
      <xdr:rowOff>9525</xdr:rowOff>
    </xdr:to>
    <xdr:cxnSp macro="">
      <xdr:nvCxnSpPr>
        <xdr:cNvPr id="11" name="AutoShap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CxnSpPr>
          <a:cxnSpLocks noChangeShapeType="1"/>
          <a:endCxn id="5" idx="0"/>
        </xdr:cNvCxnSpPr>
      </xdr:nvCxnSpPr>
      <xdr:spPr bwMode="auto">
        <a:xfrm>
          <a:off x="4724400" y="2190750"/>
          <a:ext cx="24765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0</xdr:colOff>
      <xdr:row>10</xdr:row>
      <xdr:rowOff>9525</xdr:rowOff>
    </xdr:from>
    <xdr:to>
      <xdr:col>23</xdr:col>
      <xdr:colOff>0</xdr:colOff>
      <xdr:row>11</xdr:row>
      <xdr:rowOff>28575</xdr:rowOff>
    </xdr:to>
    <xdr:cxnSp macro="">
      <xdr:nvCxnSpPr>
        <xdr:cNvPr id="12" name="AutoShape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>
          <a:cxnSpLocks noChangeShapeType="1"/>
          <a:stCxn id="8" idx="0"/>
        </xdr:cNvCxnSpPr>
      </xdr:nvCxnSpPr>
      <xdr:spPr bwMode="auto">
        <a:xfrm>
          <a:off x="6638925" y="2038350"/>
          <a:ext cx="0" cy="1714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28575</xdr:colOff>
      <xdr:row>13</xdr:row>
      <xdr:rowOff>9525</xdr:rowOff>
    </xdr:from>
    <xdr:to>
      <xdr:col>23</xdr:col>
      <xdr:colOff>28575</xdr:colOff>
      <xdr:row>19</xdr:row>
      <xdr:rowOff>0</xdr:rowOff>
    </xdr:to>
    <xdr:cxnSp macro="">
      <xdr:nvCxnSpPr>
        <xdr:cNvPr id="13" name="AutoShap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>
          <a:cxnSpLocks noChangeShapeType="1"/>
        </xdr:cNvCxnSpPr>
      </xdr:nvCxnSpPr>
      <xdr:spPr bwMode="auto">
        <a:xfrm>
          <a:off x="6667500" y="2495550"/>
          <a:ext cx="0" cy="90487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15</xdr:col>
      <xdr:colOff>228600</xdr:colOff>
      <xdr:row>20</xdr:row>
      <xdr:rowOff>19050</xdr:rowOff>
    </xdr:from>
    <xdr:to>
      <xdr:col>21</xdr:col>
      <xdr:colOff>228600</xdr:colOff>
      <xdr:row>20</xdr:row>
      <xdr:rowOff>19050</xdr:rowOff>
    </xdr:to>
    <xdr:cxnSp macro="">
      <xdr:nvCxnSpPr>
        <xdr:cNvPr id="14" name="AutoShape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CxnSpPr>
          <a:cxnSpLocks noChangeShapeType="1"/>
        </xdr:cNvCxnSpPr>
      </xdr:nvCxnSpPr>
      <xdr:spPr bwMode="auto">
        <a:xfrm flipH="1">
          <a:off x="4962525" y="3571875"/>
          <a:ext cx="142875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16</xdr:col>
      <xdr:colOff>0</xdr:colOff>
      <xdr:row>17</xdr:row>
      <xdr:rowOff>9525</xdr:rowOff>
    </xdr:from>
    <xdr:to>
      <xdr:col>17</xdr:col>
      <xdr:colOff>0</xdr:colOff>
      <xdr:row>18</xdr:row>
      <xdr:rowOff>9525</xdr:rowOff>
    </xdr:to>
    <xdr:cxnSp macro="">
      <xdr:nvCxnSpPr>
        <xdr:cNvPr id="15" name="AutoShape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>
          <a:cxnSpLocks noChangeShapeType="1"/>
          <a:stCxn id="6" idx="0"/>
          <a:endCxn id="5" idx="1"/>
        </xdr:cNvCxnSpPr>
      </xdr:nvCxnSpPr>
      <xdr:spPr bwMode="auto">
        <a:xfrm flipH="1" flipV="1">
          <a:off x="4972050" y="3105150"/>
          <a:ext cx="238125" cy="15240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21</xdr:col>
      <xdr:colOff>9525</xdr:colOff>
      <xdr:row>17</xdr:row>
      <xdr:rowOff>28575</xdr:rowOff>
    </xdr:from>
    <xdr:to>
      <xdr:col>21</xdr:col>
      <xdr:colOff>228600</xdr:colOff>
      <xdr:row>18</xdr:row>
      <xdr:rowOff>9525</xdr:rowOff>
    </xdr:to>
    <xdr:cxnSp macro="">
      <xdr:nvCxnSpPr>
        <xdr:cNvPr id="16" name="AutoShape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CxnSpPr>
          <a:cxnSpLocks noChangeShapeType="1"/>
          <a:stCxn id="6" idx="1"/>
          <a:endCxn id="7" idx="1"/>
        </xdr:cNvCxnSpPr>
      </xdr:nvCxnSpPr>
      <xdr:spPr bwMode="auto">
        <a:xfrm flipV="1">
          <a:off x="6172200" y="3124200"/>
          <a:ext cx="219075" cy="1333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21</xdr:col>
      <xdr:colOff>228600</xdr:colOff>
      <xdr:row>11</xdr:row>
      <xdr:rowOff>19050</xdr:rowOff>
    </xdr:from>
    <xdr:to>
      <xdr:col>23</xdr:col>
      <xdr:colOff>0</xdr:colOff>
      <xdr:row>11</xdr:row>
      <xdr:rowOff>28575</xdr:rowOff>
    </xdr:to>
    <xdr:cxnSp macro="">
      <xdr:nvCxnSpPr>
        <xdr:cNvPr id="17" name="AutoShape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CxnSpPr>
          <a:cxnSpLocks noChangeShapeType="1"/>
          <a:endCxn id="7" idx="0"/>
        </xdr:cNvCxnSpPr>
      </xdr:nvCxnSpPr>
      <xdr:spPr bwMode="auto">
        <a:xfrm flipH="1">
          <a:off x="6391275" y="2200275"/>
          <a:ext cx="247650" cy="952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14</xdr:col>
      <xdr:colOff>200025</xdr:colOff>
      <xdr:row>13</xdr:row>
      <xdr:rowOff>0</xdr:rowOff>
    </xdr:from>
    <xdr:to>
      <xdr:col>14</xdr:col>
      <xdr:colOff>200025</xdr:colOff>
      <xdr:row>19</xdr:row>
      <xdr:rowOff>9525</xdr:rowOff>
    </xdr:to>
    <xdr:sp macro="" textlink="">
      <xdr:nvSpPr>
        <xdr:cNvPr id="18" name="Line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>
          <a:spLocks noChangeShapeType="1"/>
        </xdr:cNvSpPr>
      </xdr:nvSpPr>
      <xdr:spPr bwMode="auto">
        <a:xfrm flipV="1">
          <a:off x="4695825" y="2486025"/>
          <a:ext cx="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11</xdr:row>
      <xdr:rowOff>133350</xdr:rowOff>
    </xdr:from>
    <xdr:to>
      <xdr:col>14</xdr:col>
      <xdr:colOff>200025</xdr:colOff>
      <xdr:row>13</xdr:row>
      <xdr:rowOff>9525</xdr:rowOff>
    </xdr:to>
    <xdr:cxnSp macro="">
      <xdr:nvCxnSpPr>
        <xdr:cNvPr id="19" name="AutoShape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CxnSpPr>
          <a:cxnSpLocks noChangeShapeType="1"/>
          <a:endCxn id="18" idx="1"/>
        </xdr:cNvCxnSpPr>
      </xdr:nvCxnSpPr>
      <xdr:spPr bwMode="auto">
        <a:xfrm>
          <a:off x="4495800" y="2314575"/>
          <a:ext cx="200025" cy="18097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14</xdr:col>
      <xdr:colOff>200025</xdr:colOff>
      <xdr:row>19</xdr:row>
      <xdr:rowOff>19050</xdr:rowOff>
    </xdr:from>
    <xdr:to>
      <xdr:col>16</xdr:col>
      <xdr:colOff>19050</xdr:colOff>
      <xdr:row>20</xdr:row>
      <xdr:rowOff>19050</xdr:rowOff>
    </xdr:to>
    <xdr:cxnSp macro="">
      <xdr:nvCxnSpPr>
        <xdr:cNvPr id="20" name="AutoShape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CxnSpPr>
          <a:cxnSpLocks noChangeShapeType="1"/>
          <a:stCxn id="18" idx="0"/>
        </xdr:cNvCxnSpPr>
      </xdr:nvCxnSpPr>
      <xdr:spPr bwMode="auto">
        <a:xfrm>
          <a:off x="4695825" y="3419475"/>
          <a:ext cx="295275" cy="15240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21</xdr:col>
      <xdr:colOff>9525</xdr:colOff>
      <xdr:row>17</xdr:row>
      <xdr:rowOff>28575</xdr:rowOff>
    </xdr:from>
    <xdr:to>
      <xdr:col>21</xdr:col>
      <xdr:colOff>228600</xdr:colOff>
      <xdr:row>18</xdr:row>
      <xdr:rowOff>9525</xdr:rowOff>
    </xdr:to>
    <xdr:cxnSp macro="">
      <xdr:nvCxnSpPr>
        <xdr:cNvPr id="21" name="AutoShape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>
          <a:cxnSpLocks noChangeShapeType="1"/>
          <a:stCxn id="6" idx="1"/>
          <a:endCxn id="7" idx="1"/>
        </xdr:cNvCxnSpPr>
      </xdr:nvCxnSpPr>
      <xdr:spPr bwMode="auto">
        <a:xfrm flipV="1">
          <a:off x="6172200" y="3124200"/>
          <a:ext cx="219075" cy="1333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6</xdr:col>
      <xdr:colOff>133350</xdr:colOff>
      <xdr:row>10</xdr:row>
      <xdr:rowOff>0</xdr:rowOff>
    </xdr:from>
    <xdr:to>
      <xdr:col>11</xdr:col>
      <xdr:colOff>0</xdr:colOff>
      <xdr:row>10</xdr:row>
      <xdr:rowOff>0</xdr:rowOff>
    </xdr:to>
    <xdr:sp macro="" textlink="">
      <xdr:nvSpPr>
        <xdr:cNvPr id="22" name="Line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>
          <a:spLocks noChangeShapeType="1"/>
        </xdr:cNvSpPr>
      </xdr:nvSpPr>
      <xdr:spPr bwMode="auto">
        <a:xfrm flipH="1">
          <a:off x="2724150" y="2028825"/>
          <a:ext cx="10572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209550</xdr:colOff>
      <xdr:row>10</xdr:row>
      <xdr:rowOff>9525</xdr:rowOff>
    </xdr:from>
    <xdr:to>
      <xdr:col>30</xdr:col>
      <xdr:colOff>228600</xdr:colOff>
      <xdr:row>10</xdr:row>
      <xdr:rowOff>9525</xdr:rowOff>
    </xdr:to>
    <xdr:sp macro="" textlink="">
      <xdr:nvSpPr>
        <xdr:cNvPr id="23" name="Line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>
          <a:spLocks noChangeShapeType="1"/>
        </xdr:cNvSpPr>
      </xdr:nvSpPr>
      <xdr:spPr bwMode="auto">
        <a:xfrm flipH="1">
          <a:off x="7562850" y="2038350"/>
          <a:ext cx="10572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228600</xdr:colOff>
      <xdr:row>20</xdr:row>
      <xdr:rowOff>19050</xdr:rowOff>
    </xdr:from>
    <xdr:to>
      <xdr:col>15</xdr:col>
      <xdr:colOff>228600</xdr:colOff>
      <xdr:row>20</xdr:row>
      <xdr:rowOff>19050</xdr:rowOff>
    </xdr:to>
    <xdr:sp macro="" textlink="">
      <xdr:nvSpPr>
        <xdr:cNvPr id="24" name="Line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>
          <a:spLocks noChangeShapeType="1"/>
        </xdr:cNvSpPr>
      </xdr:nvSpPr>
      <xdr:spPr bwMode="auto">
        <a:xfrm flipH="1">
          <a:off x="4010025" y="3571875"/>
          <a:ext cx="95250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</xdr:colOff>
      <xdr:row>9</xdr:row>
      <xdr:rowOff>142875</xdr:rowOff>
    </xdr:from>
    <xdr:to>
      <xdr:col>11</xdr:col>
      <xdr:colOff>228600</xdr:colOff>
      <xdr:row>20</xdr:row>
      <xdr:rowOff>28575</xdr:rowOff>
    </xdr:to>
    <xdr:cxnSp macro="">
      <xdr:nvCxnSpPr>
        <xdr:cNvPr id="25" name="AutoShape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CxnSpPr>
          <a:cxnSpLocks noChangeShapeType="1"/>
          <a:stCxn id="24" idx="1"/>
          <a:endCxn id="22" idx="0"/>
        </xdr:cNvCxnSpPr>
      </xdr:nvCxnSpPr>
      <xdr:spPr bwMode="auto">
        <a:xfrm flipH="1" flipV="1">
          <a:off x="3790950" y="2019300"/>
          <a:ext cx="219075" cy="15621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22</xdr:col>
      <xdr:colOff>38100</xdr:colOff>
      <xdr:row>20</xdr:row>
      <xdr:rowOff>19050</xdr:rowOff>
    </xdr:from>
    <xdr:to>
      <xdr:col>26</xdr:col>
      <xdr:colOff>38100</xdr:colOff>
      <xdr:row>20</xdr:row>
      <xdr:rowOff>19050</xdr:rowOff>
    </xdr:to>
    <xdr:sp macro="" textlink="">
      <xdr:nvSpPr>
        <xdr:cNvPr id="26" name="Line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>
          <a:spLocks noChangeShapeType="1"/>
        </xdr:cNvSpPr>
      </xdr:nvSpPr>
      <xdr:spPr bwMode="auto">
        <a:xfrm flipH="1">
          <a:off x="6438900" y="3571875"/>
          <a:ext cx="95250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38100</xdr:colOff>
      <xdr:row>10</xdr:row>
      <xdr:rowOff>19050</xdr:rowOff>
    </xdr:from>
    <xdr:to>
      <xdr:col>26</xdr:col>
      <xdr:colOff>219075</xdr:colOff>
      <xdr:row>20</xdr:row>
      <xdr:rowOff>9525</xdr:rowOff>
    </xdr:to>
    <xdr:cxnSp macro="">
      <xdr:nvCxnSpPr>
        <xdr:cNvPr id="27" name="AutoShape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CxnSpPr>
          <a:cxnSpLocks noChangeShapeType="1"/>
          <a:stCxn id="26" idx="0"/>
          <a:endCxn id="23" idx="1"/>
        </xdr:cNvCxnSpPr>
      </xdr:nvCxnSpPr>
      <xdr:spPr bwMode="auto">
        <a:xfrm flipV="1">
          <a:off x="7391400" y="2047875"/>
          <a:ext cx="180975" cy="1514475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26</xdr:col>
      <xdr:colOff>38100</xdr:colOff>
      <xdr:row>21</xdr:row>
      <xdr:rowOff>0</xdr:rowOff>
    </xdr:from>
    <xdr:to>
      <xdr:col>26</xdr:col>
      <xdr:colOff>38100</xdr:colOff>
      <xdr:row>28</xdr:row>
      <xdr:rowOff>19050</xdr:rowOff>
    </xdr:to>
    <xdr:sp macro="" textlink="">
      <xdr:nvSpPr>
        <xdr:cNvPr id="28" name="Line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>
          <a:spLocks noChangeShapeType="1"/>
        </xdr:cNvSpPr>
      </xdr:nvSpPr>
      <xdr:spPr bwMode="auto">
        <a:xfrm>
          <a:off x="7391400" y="3705225"/>
          <a:ext cx="0" cy="1085850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11</xdr:col>
      <xdr:colOff>228600</xdr:colOff>
      <xdr:row>20</xdr:row>
      <xdr:rowOff>123825</xdr:rowOff>
    </xdr:from>
    <xdr:to>
      <xdr:col>11</xdr:col>
      <xdr:colOff>228600</xdr:colOff>
      <xdr:row>27</xdr:row>
      <xdr:rowOff>142875</xdr:rowOff>
    </xdr:to>
    <xdr:sp macro="" textlink="">
      <xdr:nvSpPr>
        <xdr:cNvPr id="29" name="Line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>
          <a:spLocks noChangeShapeType="1"/>
        </xdr:cNvSpPr>
      </xdr:nvSpPr>
      <xdr:spPr bwMode="auto">
        <a:xfrm>
          <a:off x="4010025" y="3676650"/>
          <a:ext cx="0" cy="1085850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26</xdr:col>
      <xdr:colOff>171450</xdr:colOff>
      <xdr:row>20</xdr:row>
      <xdr:rowOff>9525</xdr:rowOff>
    </xdr:from>
    <xdr:to>
      <xdr:col>30</xdr:col>
      <xdr:colOff>161925</xdr:colOff>
      <xdr:row>20</xdr:row>
      <xdr:rowOff>9525</xdr:rowOff>
    </xdr:to>
    <xdr:sp macro="" textlink="">
      <xdr:nvSpPr>
        <xdr:cNvPr id="30" name="Line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>
          <a:spLocks noChangeShapeType="1"/>
        </xdr:cNvSpPr>
      </xdr:nvSpPr>
      <xdr:spPr bwMode="auto">
        <a:xfrm>
          <a:off x="7524750" y="3562350"/>
          <a:ext cx="1028700" cy="0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14</xdr:col>
      <xdr:colOff>200025</xdr:colOff>
      <xdr:row>20</xdr:row>
      <xdr:rowOff>142875</xdr:rowOff>
    </xdr:from>
    <xdr:to>
      <xdr:col>14</xdr:col>
      <xdr:colOff>200025</xdr:colOff>
      <xdr:row>24</xdr:row>
      <xdr:rowOff>57150</xdr:rowOff>
    </xdr:to>
    <xdr:sp macro="" textlink="">
      <xdr:nvSpPr>
        <xdr:cNvPr id="31" name="Line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>
          <a:spLocks noChangeShapeType="1"/>
        </xdr:cNvSpPr>
      </xdr:nvSpPr>
      <xdr:spPr bwMode="auto">
        <a:xfrm>
          <a:off x="4695825" y="3695700"/>
          <a:ext cx="0" cy="523875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23</xdr:col>
      <xdr:colOff>0</xdr:colOff>
      <xdr:row>20</xdr:row>
      <xdr:rowOff>114300</xdr:rowOff>
    </xdr:from>
    <xdr:to>
      <xdr:col>23</xdr:col>
      <xdr:colOff>0</xdr:colOff>
      <xdr:row>24</xdr:row>
      <xdr:rowOff>28575</xdr:rowOff>
    </xdr:to>
    <xdr:sp macro="" textlink="">
      <xdr:nvSpPr>
        <xdr:cNvPr id="32" name="Line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ShapeType="1"/>
        </xdr:cNvSpPr>
      </xdr:nvSpPr>
      <xdr:spPr bwMode="auto">
        <a:xfrm>
          <a:off x="6638925" y="3667125"/>
          <a:ext cx="0" cy="523875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14</xdr:col>
      <xdr:colOff>209550</xdr:colOff>
      <xdr:row>23</xdr:row>
      <xdr:rowOff>114300</xdr:rowOff>
    </xdr:from>
    <xdr:to>
      <xdr:col>23</xdr:col>
      <xdr:colOff>0</xdr:colOff>
      <xdr:row>23</xdr:row>
      <xdr:rowOff>114300</xdr:rowOff>
    </xdr:to>
    <xdr:sp macro="" textlink="">
      <xdr:nvSpPr>
        <xdr:cNvPr id="33" name="Line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>
          <a:spLocks noChangeShapeType="1"/>
        </xdr:cNvSpPr>
      </xdr:nvSpPr>
      <xdr:spPr bwMode="auto">
        <a:xfrm>
          <a:off x="4705350" y="4124325"/>
          <a:ext cx="1933575" cy="0"/>
        </a:xfrm>
        <a:prstGeom prst="line">
          <a:avLst/>
        </a:prstGeom>
        <a:noFill/>
        <a:ln w="6350">
          <a:solidFill>
            <a:srgbClr val="000000"/>
          </a:solidFill>
          <a:prstDash val="lgDash"/>
          <a:round/>
          <a:headEnd type="oval" w="med" len="med"/>
          <a:tailEnd type="oval" w="med" len="med"/>
        </a:ln>
      </xdr:spPr>
    </xdr:sp>
    <xdr:clientData/>
  </xdr:twoCellAnchor>
  <xdr:twoCellAnchor>
    <xdr:from>
      <xdr:col>11</xdr:col>
      <xdr:colOff>228600</xdr:colOff>
      <xdr:row>27</xdr:row>
      <xdr:rowOff>85725</xdr:rowOff>
    </xdr:from>
    <xdr:to>
      <xdr:col>26</xdr:col>
      <xdr:colOff>38100</xdr:colOff>
      <xdr:row>27</xdr:row>
      <xdr:rowOff>85725</xdr:rowOff>
    </xdr:to>
    <xdr:sp macro="" textlink="">
      <xdr:nvSpPr>
        <xdr:cNvPr id="34" name="Line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ShapeType="1"/>
        </xdr:cNvSpPr>
      </xdr:nvSpPr>
      <xdr:spPr bwMode="auto">
        <a:xfrm>
          <a:off x="4010025" y="4705350"/>
          <a:ext cx="3381375" cy="0"/>
        </a:xfrm>
        <a:prstGeom prst="line">
          <a:avLst/>
        </a:prstGeom>
        <a:noFill/>
        <a:ln w="6350">
          <a:solidFill>
            <a:srgbClr val="000000"/>
          </a:solidFill>
          <a:prstDash val="lgDash"/>
          <a:round/>
          <a:headEnd type="oval" w="med" len="med"/>
          <a:tailEnd type="oval" w="med" len="med"/>
        </a:ln>
      </xdr:spPr>
    </xdr:sp>
    <xdr:clientData/>
  </xdr:twoCellAnchor>
  <xdr:twoCellAnchor>
    <xdr:from>
      <xdr:col>29</xdr:col>
      <xdr:colOff>171450</xdr:colOff>
      <xdr:row>10</xdr:row>
      <xdr:rowOff>19050</xdr:rowOff>
    </xdr:from>
    <xdr:to>
      <xdr:col>29</xdr:col>
      <xdr:colOff>171450</xdr:colOff>
      <xdr:row>20</xdr:row>
      <xdr:rowOff>0</xdr:rowOff>
    </xdr:to>
    <xdr:sp macro="" textlink="">
      <xdr:nvSpPr>
        <xdr:cNvPr id="35" name="Line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>
          <a:spLocks noChangeShapeType="1"/>
        </xdr:cNvSpPr>
      </xdr:nvSpPr>
      <xdr:spPr bwMode="auto">
        <a:xfrm>
          <a:off x="8239125" y="2047875"/>
          <a:ext cx="0" cy="1504950"/>
        </a:xfrm>
        <a:prstGeom prst="line">
          <a:avLst/>
        </a:prstGeom>
        <a:noFill/>
        <a:ln w="6350">
          <a:solidFill>
            <a:srgbClr val="000000"/>
          </a:solidFill>
          <a:prstDash val="lgDash"/>
          <a:round/>
          <a:headEnd type="oval" w="med" len="med"/>
          <a:tailEnd type="oval" w="med" len="med"/>
        </a:ln>
      </xdr:spPr>
    </xdr:sp>
    <xdr:clientData/>
  </xdr:twoCellAnchor>
  <xdr:twoCellAnchor>
    <xdr:from>
      <xdr:col>16</xdr:col>
      <xdr:colOff>9525</xdr:colOff>
      <xdr:row>7</xdr:row>
      <xdr:rowOff>95250</xdr:rowOff>
    </xdr:from>
    <xdr:to>
      <xdr:col>21</xdr:col>
      <xdr:colOff>228600</xdr:colOff>
      <xdr:row>7</xdr:row>
      <xdr:rowOff>95250</xdr:rowOff>
    </xdr:to>
    <xdr:sp macro="" textlink="">
      <xdr:nvSpPr>
        <xdr:cNvPr id="36" name="Line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>
          <a:spLocks noChangeShapeType="1"/>
        </xdr:cNvSpPr>
      </xdr:nvSpPr>
      <xdr:spPr bwMode="auto">
        <a:xfrm>
          <a:off x="4981575" y="1666875"/>
          <a:ext cx="1409700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18</xdr:col>
      <xdr:colOff>47625</xdr:colOff>
      <xdr:row>11</xdr:row>
      <xdr:rowOff>19050</xdr:rowOff>
    </xdr:from>
    <xdr:to>
      <xdr:col>18</xdr:col>
      <xdr:colOff>47625</xdr:colOff>
      <xdr:row>18</xdr:row>
      <xdr:rowOff>9525</xdr:rowOff>
    </xdr:to>
    <xdr:sp macro="" textlink="">
      <xdr:nvSpPr>
        <xdr:cNvPr id="37" name="Line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>
          <a:spLocks noChangeShapeType="1"/>
        </xdr:cNvSpPr>
      </xdr:nvSpPr>
      <xdr:spPr bwMode="auto">
        <a:xfrm>
          <a:off x="5495925" y="2200275"/>
          <a:ext cx="0" cy="1057275"/>
        </a:xfrm>
        <a:prstGeom prst="line">
          <a:avLst/>
        </a:prstGeom>
        <a:noFill/>
        <a:ln w="6350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17</xdr:col>
      <xdr:colOff>0</xdr:colOff>
      <xdr:row>11</xdr:row>
      <xdr:rowOff>9525</xdr:rowOff>
    </xdr:from>
    <xdr:to>
      <xdr:col>20</xdr:col>
      <xdr:colOff>180975</xdr:colOff>
      <xdr:row>11</xdr:row>
      <xdr:rowOff>9525</xdr:rowOff>
    </xdr:to>
    <xdr:sp macro="" textlink="">
      <xdr:nvSpPr>
        <xdr:cNvPr id="38" name="Line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>
          <a:spLocks noChangeShapeType="1"/>
        </xdr:cNvSpPr>
      </xdr:nvSpPr>
      <xdr:spPr bwMode="auto">
        <a:xfrm>
          <a:off x="5210175" y="2190750"/>
          <a:ext cx="895350" cy="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26</xdr:col>
      <xdr:colOff>209550</xdr:colOff>
      <xdr:row>4</xdr:row>
      <xdr:rowOff>0</xdr:rowOff>
    </xdr:from>
    <xdr:to>
      <xdr:col>26</xdr:col>
      <xdr:colOff>209550</xdr:colOff>
      <xdr:row>10</xdr:row>
      <xdr:rowOff>28575</xdr:rowOff>
    </xdr:to>
    <xdr:sp macro="" textlink="">
      <xdr:nvSpPr>
        <xdr:cNvPr id="39" name="Line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>
          <a:spLocks noChangeShapeType="1"/>
        </xdr:cNvSpPr>
      </xdr:nvSpPr>
      <xdr:spPr bwMode="auto">
        <a:xfrm>
          <a:off x="7562850" y="971550"/>
          <a:ext cx="0" cy="1085850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11</xdr:col>
      <xdr:colOff>9525</xdr:colOff>
      <xdr:row>3</xdr:row>
      <xdr:rowOff>180975</xdr:rowOff>
    </xdr:from>
    <xdr:to>
      <xdr:col>11</xdr:col>
      <xdr:colOff>9525</xdr:colOff>
      <xdr:row>10</xdr:row>
      <xdr:rowOff>9525</xdr:rowOff>
    </xdr:to>
    <xdr:sp macro="" textlink="">
      <xdr:nvSpPr>
        <xdr:cNvPr id="40" name="Line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>
          <a:spLocks noChangeShapeType="1"/>
        </xdr:cNvSpPr>
      </xdr:nvSpPr>
      <xdr:spPr bwMode="auto">
        <a:xfrm>
          <a:off x="3790950" y="952500"/>
          <a:ext cx="0" cy="1085850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11</xdr:col>
      <xdr:colOff>19050</xdr:colOff>
      <xdr:row>5</xdr:row>
      <xdr:rowOff>57150</xdr:rowOff>
    </xdr:from>
    <xdr:to>
      <xdr:col>26</xdr:col>
      <xdr:colOff>200025</xdr:colOff>
      <xdr:row>5</xdr:row>
      <xdr:rowOff>57150</xdr:rowOff>
    </xdr:to>
    <xdr:sp macro="" textlink="">
      <xdr:nvSpPr>
        <xdr:cNvPr id="41" name="Line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>
          <a:spLocks noChangeShapeType="1"/>
        </xdr:cNvSpPr>
      </xdr:nvSpPr>
      <xdr:spPr bwMode="auto">
        <a:xfrm>
          <a:off x="3800475" y="1200150"/>
          <a:ext cx="3752850" cy="0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 type="oval" w="med" len="med"/>
          <a:tailEnd type="oval" w="med" len="med"/>
        </a:ln>
      </xdr:spPr>
    </xdr:sp>
    <xdr:clientData/>
  </xdr:twoCellAnchor>
  <xdr:twoCellAnchor>
    <xdr:from>
      <xdr:col>16</xdr:col>
      <xdr:colOff>9525</xdr:colOff>
      <xdr:row>7</xdr:row>
      <xdr:rowOff>66675</xdr:rowOff>
    </xdr:from>
    <xdr:to>
      <xdr:col>16</xdr:col>
      <xdr:colOff>9525</xdr:colOff>
      <xdr:row>9</xdr:row>
      <xdr:rowOff>114300</xdr:rowOff>
    </xdr:to>
    <xdr:sp macro="" textlink="">
      <xdr:nvSpPr>
        <xdr:cNvPr id="42" name="Line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>
          <a:spLocks noChangeShapeType="1"/>
        </xdr:cNvSpPr>
      </xdr:nvSpPr>
      <xdr:spPr bwMode="auto">
        <a:xfrm>
          <a:off x="4981575" y="1638300"/>
          <a:ext cx="0" cy="3524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22</xdr:col>
      <xdr:colOff>9525</xdr:colOff>
      <xdr:row>7</xdr:row>
      <xdr:rowOff>47625</xdr:rowOff>
    </xdr:from>
    <xdr:to>
      <xdr:col>22</xdr:col>
      <xdr:colOff>9525</xdr:colOff>
      <xdr:row>9</xdr:row>
      <xdr:rowOff>95250</xdr:rowOff>
    </xdr:to>
    <xdr:sp macro="" textlink="">
      <xdr:nvSpPr>
        <xdr:cNvPr id="43" name="Line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>
          <a:spLocks noChangeShapeType="1"/>
        </xdr:cNvSpPr>
      </xdr:nvSpPr>
      <xdr:spPr bwMode="auto">
        <a:xfrm>
          <a:off x="6410325" y="1619250"/>
          <a:ext cx="0" cy="3524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15</xdr:col>
      <xdr:colOff>47625</xdr:colOff>
      <xdr:row>10</xdr:row>
      <xdr:rowOff>19050</xdr:rowOff>
    </xdr:from>
    <xdr:to>
      <xdr:col>22</xdr:col>
      <xdr:colOff>200025</xdr:colOff>
      <xdr:row>10</xdr:row>
      <xdr:rowOff>123825</xdr:rowOff>
    </xdr:to>
    <xdr:sp macro="" textlink="">
      <xdr:nvSpPr>
        <xdr:cNvPr id="44" name="AutoShape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>
          <a:spLocks noChangeArrowheads="1"/>
        </xdr:cNvSpPr>
      </xdr:nvSpPr>
      <xdr:spPr bwMode="auto">
        <a:xfrm>
          <a:off x="4781550" y="2047875"/>
          <a:ext cx="1819275" cy="104775"/>
        </a:xfrm>
        <a:prstGeom prst="bevel">
          <a:avLst>
            <a:gd name="adj" fmla="val 12500"/>
          </a:avLst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38100</xdr:colOff>
      <xdr:row>7</xdr:row>
      <xdr:rowOff>66675</xdr:rowOff>
    </xdr:from>
    <xdr:to>
      <xdr:col>15</xdr:col>
      <xdr:colOff>133350</xdr:colOff>
      <xdr:row>10</xdr:row>
      <xdr:rowOff>9525</xdr:rowOff>
    </xdr:to>
    <xdr:sp macro="" textlink="">
      <xdr:nvSpPr>
        <xdr:cNvPr id="45" name="Line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>
          <a:spLocks noChangeShapeType="1"/>
        </xdr:cNvSpPr>
      </xdr:nvSpPr>
      <xdr:spPr bwMode="auto">
        <a:xfrm rot="118460">
          <a:off x="4295775" y="1638300"/>
          <a:ext cx="571500" cy="400050"/>
        </a:xfrm>
        <a:prstGeom prst="line">
          <a:avLst/>
        </a:prstGeom>
        <a:noFill/>
        <a:ln w="9525">
          <a:solidFill>
            <a:srgbClr val="000000"/>
          </a:solidFill>
          <a:prstDash val="lgDashDot"/>
          <a:round/>
          <a:headEnd/>
          <a:tailEnd type="arrow" w="med" len="med"/>
        </a:ln>
      </xdr:spPr>
    </xdr:sp>
    <xdr:clientData/>
  </xdr:twoCellAnchor>
  <xdr:twoCellAnchor>
    <xdr:from>
      <xdr:col>10</xdr:col>
      <xdr:colOff>161925</xdr:colOff>
      <xdr:row>7</xdr:row>
      <xdr:rowOff>47625</xdr:rowOff>
    </xdr:from>
    <xdr:to>
      <xdr:col>13</xdr:col>
      <xdr:colOff>38100</xdr:colOff>
      <xdr:row>7</xdr:row>
      <xdr:rowOff>47625</xdr:rowOff>
    </xdr:to>
    <xdr:cxnSp macro="">
      <xdr:nvCxnSpPr>
        <xdr:cNvPr id="46" name="AutoShape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CxnSpPr>
          <a:cxnSpLocks noChangeShapeType="1"/>
          <a:stCxn id="45" idx="0"/>
        </xdr:cNvCxnSpPr>
      </xdr:nvCxnSpPr>
      <xdr:spPr bwMode="auto">
        <a:xfrm flipH="1">
          <a:off x="3705225" y="1619250"/>
          <a:ext cx="590550" cy="0"/>
        </a:xfrm>
        <a:prstGeom prst="straightConnector1">
          <a:avLst/>
        </a:prstGeom>
        <a:noFill/>
        <a:ln w="9525">
          <a:solidFill>
            <a:srgbClr val="000000"/>
          </a:solidFill>
          <a:prstDash val="lgDashDot"/>
          <a:round/>
          <a:headEnd/>
          <a:tailEnd/>
        </a:ln>
      </xdr:spPr>
    </xdr:cxnSp>
    <xdr:clientData/>
  </xdr:twoCellAnchor>
  <xdr:twoCellAnchor>
    <xdr:from>
      <xdr:col>23</xdr:col>
      <xdr:colOff>9525</xdr:colOff>
      <xdr:row>7</xdr:row>
      <xdr:rowOff>0</xdr:rowOff>
    </xdr:from>
    <xdr:to>
      <xdr:col>23</xdr:col>
      <xdr:colOff>9525</xdr:colOff>
      <xdr:row>9</xdr:row>
      <xdr:rowOff>47625</xdr:rowOff>
    </xdr:to>
    <xdr:sp macro="" textlink="">
      <xdr:nvSpPr>
        <xdr:cNvPr id="47" name="Line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>
          <a:spLocks noChangeShapeType="1"/>
        </xdr:cNvSpPr>
      </xdr:nvSpPr>
      <xdr:spPr bwMode="auto">
        <a:xfrm>
          <a:off x="6648450" y="1571625"/>
          <a:ext cx="0" cy="3524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24</xdr:col>
      <xdr:colOff>0</xdr:colOff>
      <xdr:row>7</xdr:row>
      <xdr:rowOff>9525</xdr:rowOff>
    </xdr:from>
    <xdr:to>
      <xdr:col>24</xdr:col>
      <xdr:colOff>0</xdr:colOff>
      <xdr:row>9</xdr:row>
      <xdr:rowOff>57150</xdr:rowOff>
    </xdr:to>
    <xdr:sp macro="" textlink="">
      <xdr:nvSpPr>
        <xdr:cNvPr id="48" name="Line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>
          <a:spLocks noChangeShapeType="1"/>
        </xdr:cNvSpPr>
      </xdr:nvSpPr>
      <xdr:spPr bwMode="auto">
        <a:xfrm>
          <a:off x="6877050" y="1581150"/>
          <a:ext cx="0" cy="3524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23</xdr:col>
      <xdr:colOff>9525</xdr:colOff>
      <xdr:row>7</xdr:row>
      <xdr:rowOff>66675</xdr:rowOff>
    </xdr:from>
    <xdr:to>
      <xdr:col>23</xdr:col>
      <xdr:colOff>228600</xdr:colOff>
      <xdr:row>7</xdr:row>
      <xdr:rowOff>66675</xdr:rowOff>
    </xdr:to>
    <xdr:sp macro="" textlink="">
      <xdr:nvSpPr>
        <xdr:cNvPr id="49" name="Line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>
          <a:spLocks noChangeShapeType="1"/>
        </xdr:cNvSpPr>
      </xdr:nvSpPr>
      <xdr:spPr bwMode="auto">
        <a:xfrm>
          <a:off x="6648450" y="163830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22</xdr:col>
      <xdr:colOff>0</xdr:colOff>
      <xdr:row>19</xdr:row>
      <xdr:rowOff>0</xdr:rowOff>
    </xdr:from>
    <xdr:to>
      <xdr:col>23</xdr:col>
      <xdr:colOff>28575</xdr:colOff>
      <xdr:row>20</xdr:row>
      <xdr:rowOff>19050</xdr:rowOff>
    </xdr:to>
    <xdr:cxnSp macro="">
      <xdr:nvCxnSpPr>
        <xdr:cNvPr id="50" name="AutoShape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CxnSpPr>
          <a:cxnSpLocks noChangeShapeType="1"/>
        </xdr:cNvCxnSpPr>
      </xdr:nvCxnSpPr>
      <xdr:spPr bwMode="auto">
        <a:xfrm flipV="1">
          <a:off x="6400800" y="3400425"/>
          <a:ext cx="266700" cy="1714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28575</xdr:colOff>
      <xdr:row>11</xdr:row>
      <xdr:rowOff>95250</xdr:rowOff>
    </xdr:from>
    <xdr:to>
      <xdr:col>24</xdr:col>
      <xdr:colOff>0</xdr:colOff>
      <xdr:row>13</xdr:row>
      <xdr:rowOff>9525</xdr:rowOff>
    </xdr:to>
    <xdr:cxnSp macro="">
      <xdr:nvCxnSpPr>
        <xdr:cNvPr id="51" name="AutoShape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CxnSpPr>
          <a:cxnSpLocks noChangeShapeType="1"/>
        </xdr:cNvCxnSpPr>
      </xdr:nvCxnSpPr>
      <xdr:spPr bwMode="auto">
        <a:xfrm flipV="1">
          <a:off x="6667500" y="2276475"/>
          <a:ext cx="209550" cy="21907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57150</xdr:colOff>
      <xdr:row>18</xdr:row>
      <xdr:rowOff>142875</xdr:rowOff>
    </xdr:from>
    <xdr:to>
      <xdr:col>28</xdr:col>
      <xdr:colOff>57150</xdr:colOff>
      <xdr:row>18</xdr:row>
      <xdr:rowOff>142875</xdr:rowOff>
    </xdr:to>
    <xdr:sp macro="" textlink="">
      <xdr:nvSpPr>
        <xdr:cNvPr id="2" name="직선 연결선 70">
          <a:extLst>
            <a:ext uri="{FF2B5EF4-FFF2-40B4-BE49-F238E27FC236}">
              <a16:creationId xmlns:a16="http://schemas.microsoft.com/office/drawing/2014/main" id="{1AC22D24-1A80-47C4-A9D0-4110A6C82874}"/>
            </a:ext>
          </a:extLst>
        </xdr:cNvPr>
        <xdr:cNvSpPr>
          <a:spLocks noChangeShapeType="1"/>
        </xdr:cNvSpPr>
      </xdr:nvSpPr>
      <xdr:spPr bwMode="auto">
        <a:xfrm rot="5400000" flipH="1" flipV="1">
          <a:off x="19259550" y="3228975"/>
          <a:ext cx="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57150</xdr:colOff>
      <xdr:row>18</xdr:row>
      <xdr:rowOff>142875</xdr:rowOff>
    </xdr:from>
    <xdr:to>
      <xdr:col>28</xdr:col>
      <xdr:colOff>57150</xdr:colOff>
      <xdr:row>18</xdr:row>
      <xdr:rowOff>142875</xdr:rowOff>
    </xdr:to>
    <xdr:sp macro="" textlink="">
      <xdr:nvSpPr>
        <xdr:cNvPr id="3" name="직선 연결선 77">
          <a:extLst>
            <a:ext uri="{FF2B5EF4-FFF2-40B4-BE49-F238E27FC236}">
              <a16:creationId xmlns:a16="http://schemas.microsoft.com/office/drawing/2014/main" id="{54D49B84-11DF-44E4-94F7-6B13A6BEF7E8}"/>
            </a:ext>
          </a:extLst>
        </xdr:cNvPr>
        <xdr:cNvSpPr>
          <a:spLocks noChangeShapeType="1"/>
        </xdr:cNvSpPr>
      </xdr:nvSpPr>
      <xdr:spPr bwMode="auto">
        <a:xfrm rot="5400000" flipH="1" flipV="1">
          <a:off x="19259550" y="3228975"/>
          <a:ext cx="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209550</xdr:colOff>
      <xdr:row>17</xdr:row>
      <xdr:rowOff>104775</xdr:rowOff>
    </xdr:from>
    <xdr:to>
      <xdr:col>11</xdr:col>
      <xdr:colOff>123825</xdr:colOff>
      <xdr:row>19</xdr:row>
      <xdr:rowOff>114300</xdr:rowOff>
    </xdr:to>
    <xdr:grpSp>
      <xdr:nvGrpSpPr>
        <xdr:cNvPr id="4" name="그룹 54">
          <a:extLst>
            <a:ext uri="{FF2B5EF4-FFF2-40B4-BE49-F238E27FC236}">
              <a16:creationId xmlns:a16="http://schemas.microsoft.com/office/drawing/2014/main" id="{43F7D2AC-2968-40D8-9CA2-D11CF5B66685}"/>
            </a:ext>
          </a:extLst>
        </xdr:cNvPr>
        <xdr:cNvGrpSpPr>
          <a:grpSpLocks/>
        </xdr:cNvGrpSpPr>
      </xdr:nvGrpSpPr>
      <xdr:grpSpPr bwMode="auto">
        <a:xfrm>
          <a:off x="3819525" y="2886075"/>
          <a:ext cx="1600200" cy="314325"/>
          <a:chOff x="3180329" y="931066"/>
          <a:chExt cx="2429895" cy="393897"/>
        </a:xfrm>
      </xdr:grpSpPr>
      <xdr:cxnSp macro="">
        <xdr:nvCxnSpPr>
          <xdr:cNvPr id="5" name="직선 연결선 103">
            <a:extLst>
              <a:ext uri="{FF2B5EF4-FFF2-40B4-BE49-F238E27FC236}">
                <a16:creationId xmlns:a16="http://schemas.microsoft.com/office/drawing/2014/main" id="{350CB0ED-B138-24CD-3F1A-E0CDE5248C17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181350" y="1219200"/>
            <a:ext cx="2419350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6" name="직선 연결선 105">
            <a:extLst>
              <a:ext uri="{FF2B5EF4-FFF2-40B4-BE49-F238E27FC236}">
                <a16:creationId xmlns:a16="http://schemas.microsoft.com/office/drawing/2014/main" id="{5F9660BA-BE3F-D664-BAA3-1A23F17C3089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3000557" y="1134650"/>
            <a:ext cx="360566" cy="1021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7" name="직선 연결선 110">
            <a:extLst>
              <a:ext uri="{FF2B5EF4-FFF2-40B4-BE49-F238E27FC236}">
                <a16:creationId xmlns:a16="http://schemas.microsoft.com/office/drawing/2014/main" id="{6336EB7A-2796-E737-D4F0-C295C0B19573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5412764" y="1127503"/>
            <a:ext cx="393897" cy="1023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6</xdr:col>
      <xdr:colOff>38100</xdr:colOff>
      <xdr:row>12</xdr:row>
      <xdr:rowOff>57150</xdr:rowOff>
    </xdr:from>
    <xdr:to>
      <xdr:col>7</xdr:col>
      <xdr:colOff>66675</xdr:colOff>
      <xdr:row>17</xdr:row>
      <xdr:rowOff>38100</xdr:rowOff>
    </xdr:to>
    <xdr:cxnSp macro="">
      <xdr:nvCxnSpPr>
        <xdr:cNvPr id="8" name="직선 연결선 58">
          <a:extLst>
            <a:ext uri="{FF2B5EF4-FFF2-40B4-BE49-F238E27FC236}">
              <a16:creationId xmlns:a16="http://schemas.microsoft.com/office/drawing/2014/main" id="{F5183FBC-F0A4-444D-AA34-918C0A5D19BC}"/>
            </a:ext>
          </a:extLst>
        </xdr:cNvPr>
        <xdr:cNvCxnSpPr>
          <a:cxnSpLocks noChangeShapeType="1"/>
        </xdr:cNvCxnSpPr>
      </xdr:nvCxnSpPr>
      <xdr:spPr bwMode="auto">
        <a:xfrm rot="16200000" flipH="1">
          <a:off x="4090988" y="2176462"/>
          <a:ext cx="838200" cy="714375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7</xdr:col>
      <xdr:colOff>66675</xdr:colOff>
      <xdr:row>16</xdr:row>
      <xdr:rowOff>152400</xdr:rowOff>
    </xdr:from>
    <xdr:to>
      <xdr:col>11</xdr:col>
      <xdr:colOff>295275</xdr:colOff>
      <xdr:row>17</xdr:row>
      <xdr:rowOff>28575</xdr:rowOff>
    </xdr:to>
    <xdr:cxnSp macro="">
      <xdr:nvCxnSpPr>
        <xdr:cNvPr id="9" name="직선 연결선 60">
          <a:extLst>
            <a:ext uri="{FF2B5EF4-FFF2-40B4-BE49-F238E27FC236}">
              <a16:creationId xmlns:a16="http://schemas.microsoft.com/office/drawing/2014/main" id="{476002C9-39C5-432B-9277-5BE3E1F02058}"/>
            </a:ext>
          </a:extLst>
        </xdr:cNvPr>
        <xdr:cNvCxnSpPr>
          <a:cxnSpLocks noChangeShapeType="1"/>
        </xdr:cNvCxnSpPr>
      </xdr:nvCxnSpPr>
      <xdr:spPr bwMode="auto">
        <a:xfrm flipV="1">
          <a:off x="4867275" y="2895600"/>
          <a:ext cx="2971800" cy="47625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11</xdr:col>
      <xdr:colOff>276225</xdr:colOff>
      <xdr:row>11</xdr:row>
      <xdr:rowOff>142875</xdr:rowOff>
    </xdr:from>
    <xdr:to>
      <xdr:col>12</xdr:col>
      <xdr:colOff>295275</xdr:colOff>
      <xdr:row>17</xdr:row>
      <xdr:rowOff>19050</xdr:rowOff>
    </xdr:to>
    <xdr:cxnSp macro="">
      <xdr:nvCxnSpPr>
        <xdr:cNvPr id="10" name="직선 연결선 63">
          <a:extLst>
            <a:ext uri="{FF2B5EF4-FFF2-40B4-BE49-F238E27FC236}">
              <a16:creationId xmlns:a16="http://schemas.microsoft.com/office/drawing/2014/main" id="{36140FBA-2AE3-45A7-863D-9ED90F71CD17}"/>
            </a:ext>
          </a:extLst>
        </xdr:cNvPr>
        <xdr:cNvCxnSpPr>
          <a:cxnSpLocks noChangeShapeType="1"/>
        </xdr:cNvCxnSpPr>
      </xdr:nvCxnSpPr>
      <xdr:spPr bwMode="auto">
        <a:xfrm rot="5400000" flipH="1" flipV="1">
          <a:off x="7720012" y="2128838"/>
          <a:ext cx="904875" cy="7048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6</xdr:col>
      <xdr:colOff>38100</xdr:colOff>
      <xdr:row>11</xdr:row>
      <xdr:rowOff>123825</xdr:rowOff>
    </xdr:from>
    <xdr:to>
      <xdr:col>6</xdr:col>
      <xdr:colOff>200025</xdr:colOff>
      <xdr:row>12</xdr:row>
      <xdr:rowOff>47625</xdr:rowOff>
    </xdr:to>
    <xdr:cxnSp macro="">
      <xdr:nvCxnSpPr>
        <xdr:cNvPr id="11" name="직선 연결선 131">
          <a:extLst>
            <a:ext uri="{FF2B5EF4-FFF2-40B4-BE49-F238E27FC236}">
              <a16:creationId xmlns:a16="http://schemas.microsoft.com/office/drawing/2014/main" id="{C1960F40-314F-46A9-96F5-4B06C065C944}"/>
            </a:ext>
          </a:extLst>
        </xdr:cNvPr>
        <xdr:cNvCxnSpPr>
          <a:cxnSpLocks noChangeShapeType="1"/>
        </xdr:cNvCxnSpPr>
      </xdr:nvCxnSpPr>
      <xdr:spPr bwMode="auto">
        <a:xfrm flipV="1">
          <a:off x="4152900" y="2009775"/>
          <a:ext cx="161925" cy="952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7</xdr:col>
      <xdr:colOff>133350</xdr:colOff>
      <xdr:row>16</xdr:row>
      <xdr:rowOff>114300</xdr:rowOff>
    </xdr:from>
    <xdr:to>
      <xdr:col>7</xdr:col>
      <xdr:colOff>209550</xdr:colOff>
      <xdr:row>17</xdr:row>
      <xdr:rowOff>38100</xdr:rowOff>
    </xdr:to>
    <xdr:sp macro="" textlink="">
      <xdr:nvSpPr>
        <xdr:cNvPr id="12" name="Freeform 261">
          <a:extLst>
            <a:ext uri="{FF2B5EF4-FFF2-40B4-BE49-F238E27FC236}">
              <a16:creationId xmlns:a16="http://schemas.microsoft.com/office/drawing/2014/main" id="{D5F6245A-A39F-4AED-A83D-9EE072808967}"/>
            </a:ext>
          </a:extLst>
        </xdr:cNvPr>
        <xdr:cNvSpPr>
          <a:spLocks/>
        </xdr:cNvSpPr>
      </xdr:nvSpPr>
      <xdr:spPr bwMode="auto">
        <a:xfrm rot="10800000">
          <a:off x="4933950" y="2857500"/>
          <a:ext cx="76200" cy="95250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314325</xdr:colOff>
      <xdr:row>14</xdr:row>
      <xdr:rowOff>133350</xdr:rowOff>
    </xdr:from>
    <xdr:to>
      <xdr:col>11</xdr:col>
      <xdr:colOff>409575</xdr:colOff>
      <xdr:row>15</xdr:row>
      <xdr:rowOff>95250</xdr:rowOff>
    </xdr:to>
    <xdr:sp macro="" textlink="">
      <xdr:nvSpPr>
        <xdr:cNvPr id="13" name="Freeform 261">
          <a:extLst>
            <a:ext uri="{FF2B5EF4-FFF2-40B4-BE49-F238E27FC236}">
              <a16:creationId xmlns:a16="http://schemas.microsoft.com/office/drawing/2014/main" id="{10EDCA2B-2013-4008-BFA3-70528B640860}"/>
            </a:ext>
          </a:extLst>
        </xdr:cNvPr>
        <xdr:cNvSpPr>
          <a:spLocks/>
        </xdr:cNvSpPr>
      </xdr:nvSpPr>
      <xdr:spPr bwMode="auto">
        <a:xfrm rot="10800000">
          <a:off x="7858125" y="2533650"/>
          <a:ext cx="95250" cy="133350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57150</xdr:colOff>
      <xdr:row>16</xdr:row>
      <xdr:rowOff>38100</xdr:rowOff>
    </xdr:from>
    <xdr:to>
      <xdr:col>7</xdr:col>
      <xdr:colOff>161925</xdr:colOff>
      <xdr:row>17</xdr:row>
      <xdr:rowOff>0</xdr:rowOff>
    </xdr:to>
    <xdr:sp macro="" textlink="">
      <xdr:nvSpPr>
        <xdr:cNvPr id="14" name="Freeform 261">
          <a:extLst>
            <a:ext uri="{FF2B5EF4-FFF2-40B4-BE49-F238E27FC236}">
              <a16:creationId xmlns:a16="http://schemas.microsoft.com/office/drawing/2014/main" id="{DD43DB20-EF25-4885-880D-2444A28B9068}"/>
            </a:ext>
          </a:extLst>
        </xdr:cNvPr>
        <xdr:cNvSpPr>
          <a:spLocks/>
        </xdr:cNvSpPr>
      </xdr:nvSpPr>
      <xdr:spPr bwMode="auto">
        <a:xfrm rot="10800000">
          <a:off x="4857750" y="2781300"/>
          <a:ext cx="104775" cy="133350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152400</xdr:colOff>
      <xdr:row>16</xdr:row>
      <xdr:rowOff>47625</xdr:rowOff>
    </xdr:from>
    <xdr:to>
      <xdr:col>11</xdr:col>
      <xdr:colOff>219075</xdr:colOff>
      <xdr:row>16</xdr:row>
      <xdr:rowOff>123825</xdr:rowOff>
    </xdr:to>
    <xdr:sp macro="" textlink="">
      <xdr:nvSpPr>
        <xdr:cNvPr id="15" name="Freeform 261">
          <a:extLst>
            <a:ext uri="{FF2B5EF4-FFF2-40B4-BE49-F238E27FC236}">
              <a16:creationId xmlns:a16="http://schemas.microsoft.com/office/drawing/2014/main" id="{C9BB61E5-7CA8-4FEE-A673-C41D6954E0CF}"/>
            </a:ext>
          </a:extLst>
        </xdr:cNvPr>
        <xdr:cNvSpPr>
          <a:spLocks/>
        </xdr:cNvSpPr>
      </xdr:nvSpPr>
      <xdr:spPr bwMode="auto">
        <a:xfrm rot="10800000">
          <a:off x="7696200" y="2790825"/>
          <a:ext cx="66675" cy="76200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</xdr:row>
      <xdr:rowOff>28575</xdr:rowOff>
    </xdr:from>
    <xdr:to>
      <xdr:col>11</xdr:col>
      <xdr:colOff>161925</xdr:colOff>
      <xdr:row>16</xdr:row>
      <xdr:rowOff>152400</xdr:rowOff>
    </xdr:to>
    <xdr:sp macro="" textlink="">
      <xdr:nvSpPr>
        <xdr:cNvPr id="16" name="Freeform 261">
          <a:extLst>
            <a:ext uri="{FF2B5EF4-FFF2-40B4-BE49-F238E27FC236}">
              <a16:creationId xmlns:a16="http://schemas.microsoft.com/office/drawing/2014/main" id="{F38DACEB-11FA-4BBA-B512-11E4337130A7}"/>
            </a:ext>
          </a:extLst>
        </xdr:cNvPr>
        <xdr:cNvSpPr>
          <a:spLocks/>
        </xdr:cNvSpPr>
      </xdr:nvSpPr>
      <xdr:spPr bwMode="auto">
        <a:xfrm rot="10800000">
          <a:off x="7610475" y="2771775"/>
          <a:ext cx="95250" cy="123825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114300</xdr:colOff>
      <xdr:row>11</xdr:row>
      <xdr:rowOff>85725</xdr:rowOff>
    </xdr:from>
    <xdr:to>
      <xdr:col>12</xdr:col>
      <xdr:colOff>304800</xdr:colOff>
      <xdr:row>11</xdr:row>
      <xdr:rowOff>142875</xdr:rowOff>
    </xdr:to>
    <xdr:cxnSp macro="">
      <xdr:nvCxnSpPr>
        <xdr:cNvPr id="17" name="직선 연결선 128">
          <a:extLst>
            <a:ext uri="{FF2B5EF4-FFF2-40B4-BE49-F238E27FC236}">
              <a16:creationId xmlns:a16="http://schemas.microsoft.com/office/drawing/2014/main" id="{8BC8BE7F-FF0A-47F5-AE0A-D89716598E01}"/>
            </a:ext>
          </a:extLst>
        </xdr:cNvPr>
        <xdr:cNvCxnSpPr>
          <a:cxnSpLocks noChangeShapeType="1"/>
        </xdr:cNvCxnSpPr>
      </xdr:nvCxnSpPr>
      <xdr:spPr bwMode="auto">
        <a:xfrm>
          <a:off x="8343900" y="1971675"/>
          <a:ext cx="190500" cy="571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11</xdr:col>
      <xdr:colOff>219075</xdr:colOff>
      <xdr:row>16</xdr:row>
      <xdr:rowOff>95250</xdr:rowOff>
    </xdr:from>
    <xdr:to>
      <xdr:col>11</xdr:col>
      <xdr:colOff>266700</xdr:colOff>
      <xdr:row>16</xdr:row>
      <xdr:rowOff>152400</xdr:rowOff>
    </xdr:to>
    <xdr:sp macro="" textlink="">
      <xdr:nvSpPr>
        <xdr:cNvPr id="18" name="Freeform 261">
          <a:extLst>
            <a:ext uri="{FF2B5EF4-FFF2-40B4-BE49-F238E27FC236}">
              <a16:creationId xmlns:a16="http://schemas.microsoft.com/office/drawing/2014/main" id="{34666CAB-2CF7-45E5-9FFA-0F5C85F4657C}"/>
            </a:ext>
          </a:extLst>
        </xdr:cNvPr>
        <xdr:cNvSpPr>
          <a:spLocks/>
        </xdr:cNvSpPr>
      </xdr:nvSpPr>
      <xdr:spPr bwMode="auto">
        <a:xfrm rot="10800000">
          <a:off x="7762875" y="2838450"/>
          <a:ext cx="47625" cy="57150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66675</xdr:colOff>
      <xdr:row>16</xdr:row>
      <xdr:rowOff>123825</xdr:rowOff>
    </xdr:from>
    <xdr:to>
      <xdr:col>7</xdr:col>
      <xdr:colOff>114300</xdr:colOff>
      <xdr:row>17</xdr:row>
      <xdr:rowOff>28575</xdr:rowOff>
    </xdr:to>
    <xdr:sp macro="" textlink="">
      <xdr:nvSpPr>
        <xdr:cNvPr id="19" name="Freeform 261">
          <a:extLst>
            <a:ext uri="{FF2B5EF4-FFF2-40B4-BE49-F238E27FC236}">
              <a16:creationId xmlns:a16="http://schemas.microsoft.com/office/drawing/2014/main" id="{EAD66AB1-86A5-436C-985A-7A541667CE79}"/>
            </a:ext>
          </a:extLst>
        </xdr:cNvPr>
        <xdr:cNvSpPr>
          <a:spLocks/>
        </xdr:cNvSpPr>
      </xdr:nvSpPr>
      <xdr:spPr bwMode="auto">
        <a:xfrm rot="10800000">
          <a:off x="4867275" y="2867025"/>
          <a:ext cx="47625" cy="76200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171450</xdr:colOff>
      <xdr:row>16</xdr:row>
      <xdr:rowOff>114300</xdr:rowOff>
    </xdr:from>
    <xdr:to>
      <xdr:col>11</xdr:col>
      <xdr:colOff>219075</xdr:colOff>
      <xdr:row>17</xdr:row>
      <xdr:rowOff>19050</xdr:rowOff>
    </xdr:to>
    <xdr:sp macro="" textlink="">
      <xdr:nvSpPr>
        <xdr:cNvPr id="20" name="Freeform 261">
          <a:extLst>
            <a:ext uri="{FF2B5EF4-FFF2-40B4-BE49-F238E27FC236}">
              <a16:creationId xmlns:a16="http://schemas.microsoft.com/office/drawing/2014/main" id="{6D3636D2-B795-4E23-8674-461E92523B3A}"/>
            </a:ext>
          </a:extLst>
        </xdr:cNvPr>
        <xdr:cNvSpPr>
          <a:spLocks/>
        </xdr:cNvSpPr>
      </xdr:nvSpPr>
      <xdr:spPr bwMode="auto">
        <a:xfrm rot="10800000">
          <a:off x="7715250" y="2857500"/>
          <a:ext cx="47625" cy="76200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76200</xdr:colOff>
      <xdr:row>13</xdr:row>
      <xdr:rowOff>57150</xdr:rowOff>
    </xdr:from>
    <xdr:to>
      <xdr:col>12</xdr:col>
      <xdr:colOff>152400</xdr:colOff>
      <xdr:row>13</xdr:row>
      <xdr:rowOff>142875</xdr:rowOff>
    </xdr:to>
    <xdr:sp macro="" textlink="">
      <xdr:nvSpPr>
        <xdr:cNvPr id="21" name="Freeform 261">
          <a:extLst>
            <a:ext uri="{FF2B5EF4-FFF2-40B4-BE49-F238E27FC236}">
              <a16:creationId xmlns:a16="http://schemas.microsoft.com/office/drawing/2014/main" id="{B3F05CD8-72D3-4630-AD6B-BA86459E2AF1}"/>
            </a:ext>
          </a:extLst>
        </xdr:cNvPr>
        <xdr:cNvSpPr>
          <a:spLocks/>
        </xdr:cNvSpPr>
      </xdr:nvSpPr>
      <xdr:spPr bwMode="auto">
        <a:xfrm rot="10800000">
          <a:off x="8305800" y="2286000"/>
          <a:ext cx="76200" cy="85725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190500</xdr:colOff>
      <xdr:row>13</xdr:row>
      <xdr:rowOff>66675</xdr:rowOff>
    </xdr:from>
    <xdr:to>
      <xdr:col>6</xdr:col>
      <xdr:colOff>276225</xdr:colOff>
      <xdr:row>14</xdr:row>
      <xdr:rowOff>0</xdr:rowOff>
    </xdr:to>
    <xdr:sp macro="" textlink="">
      <xdr:nvSpPr>
        <xdr:cNvPr id="22" name="Freeform 261">
          <a:extLst>
            <a:ext uri="{FF2B5EF4-FFF2-40B4-BE49-F238E27FC236}">
              <a16:creationId xmlns:a16="http://schemas.microsoft.com/office/drawing/2014/main" id="{A0FD3BDE-F010-4DFF-A6C9-645682A8A27F}"/>
            </a:ext>
          </a:extLst>
        </xdr:cNvPr>
        <xdr:cNvSpPr>
          <a:spLocks/>
        </xdr:cNvSpPr>
      </xdr:nvSpPr>
      <xdr:spPr bwMode="auto">
        <a:xfrm rot="10800000">
          <a:off x="4305300" y="2295525"/>
          <a:ext cx="85725" cy="104775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247650</xdr:colOff>
      <xdr:row>16</xdr:row>
      <xdr:rowOff>47625</xdr:rowOff>
    </xdr:from>
    <xdr:to>
      <xdr:col>11</xdr:col>
      <xdr:colOff>304800</xdr:colOff>
      <xdr:row>16</xdr:row>
      <xdr:rowOff>133350</xdr:rowOff>
    </xdr:to>
    <xdr:sp macro="" textlink="">
      <xdr:nvSpPr>
        <xdr:cNvPr id="23" name="Freeform 261">
          <a:extLst>
            <a:ext uri="{FF2B5EF4-FFF2-40B4-BE49-F238E27FC236}">
              <a16:creationId xmlns:a16="http://schemas.microsoft.com/office/drawing/2014/main" id="{DBA69D05-DAC7-42AE-AD08-897EF7CC4E50}"/>
            </a:ext>
          </a:extLst>
        </xdr:cNvPr>
        <xdr:cNvSpPr>
          <a:spLocks/>
        </xdr:cNvSpPr>
      </xdr:nvSpPr>
      <xdr:spPr bwMode="auto">
        <a:xfrm rot="10800000" flipH="1">
          <a:off x="7791450" y="2790825"/>
          <a:ext cx="57150" cy="85725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19050</xdr:colOff>
      <xdr:row>16</xdr:row>
      <xdr:rowOff>38100</xdr:rowOff>
    </xdr:from>
    <xdr:to>
      <xdr:col>7</xdr:col>
      <xdr:colOff>76200</xdr:colOff>
      <xdr:row>16</xdr:row>
      <xdr:rowOff>114300</xdr:rowOff>
    </xdr:to>
    <xdr:sp macro="" textlink="">
      <xdr:nvSpPr>
        <xdr:cNvPr id="24" name="Freeform 261">
          <a:extLst>
            <a:ext uri="{FF2B5EF4-FFF2-40B4-BE49-F238E27FC236}">
              <a16:creationId xmlns:a16="http://schemas.microsoft.com/office/drawing/2014/main" id="{5E2E253B-8F32-4A68-9438-A0E4C1A3D8EE}"/>
            </a:ext>
          </a:extLst>
        </xdr:cNvPr>
        <xdr:cNvSpPr>
          <a:spLocks/>
        </xdr:cNvSpPr>
      </xdr:nvSpPr>
      <xdr:spPr bwMode="auto">
        <a:xfrm rot="10800000" flipH="1">
          <a:off x="4819650" y="2781300"/>
          <a:ext cx="57150" cy="76200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123825</xdr:colOff>
      <xdr:row>9</xdr:row>
      <xdr:rowOff>85725</xdr:rowOff>
    </xdr:from>
    <xdr:to>
      <xdr:col>13</xdr:col>
      <xdr:colOff>314325</xdr:colOff>
      <xdr:row>11</xdr:row>
      <xdr:rowOff>133350</xdr:rowOff>
    </xdr:to>
    <xdr:grpSp>
      <xdr:nvGrpSpPr>
        <xdr:cNvPr id="25" name="그룹 173">
          <a:extLst>
            <a:ext uri="{FF2B5EF4-FFF2-40B4-BE49-F238E27FC236}">
              <a16:creationId xmlns:a16="http://schemas.microsoft.com/office/drawing/2014/main" id="{12F56940-870F-4FF5-B3C9-5679375AF4CA}"/>
            </a:ext>
          </a:extLst>
        </xdr:cNvPr>
        <xdr:cNvGrpSpPr>
          <a:grpSpLocks/>
        </xdr:cNvGrpSpPr>
      </xdr:nvGrpSpPr>
      <xdr:grpSpPr bwMode="auto">
        <a:xfrm rot="-150907">
          <a:off x="5829300" y="1647825"/>
          <a:ext cx="609600" cy="352425"/>
          <a:chOff x="15304077" y="2502977"/>
          <a:chExt cx="409575" cy="399550"/>
        </a:xfrm>
      </xdr:grpSpPr>
      <xdr:sp macro="" textlink="">
        <xdr:nvSpPr>
          <xdr:cNvPr id="26" name="Line 2">
            <a:extLst>
              <a:ext uri="{FF2B5EF4-FFF2-40B4-BE49-F238E27FC236}">
                <a16:creationId xmlns:a16="http://schemas.microsoft.com/office/drawing/2014/main" id="{9C618BF4-A0B7-FE49-8314-D28745BAEDBC}"/>
              </a:ext>
            </a:extLst>
          </xdr:cNvPr>
          <xdr:cNvSpPr>
            <a:spLocks noChangeShapeType="1"/>
          </xdr:cNvSpPr>
        </xdr:nvSpPr>
        <xdr:spPr bwMode="auto">
          <a:xfrm flipV="1">
            <a:off x="15304077" y="2502977"/>
            <a:ext cx="295829" cy="305165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 type="none" w="sm" len="sm"/>
            <a:tailEnd type="none" w="sm" len="sm"/>
          </a:ln>
        </xdr:spPr>
      </xdr:sp>
      <xdr:sp macro="" textlink="">
        <xdr:nvSpPr>
          <xdr:cNvPr id="27" name="Line 56">
            <a:extLst>
              <a:ext uri="{FF2B5EF4-FFF2-40B4-BE49-F238E27FC236}">
                <a16:creationId xmlns:a16="http://schemas.microsoft.com/office/drawing/2014/main" id="{26E3D00B-DBA4-BA69-BA1F-7D31AAD00E59}"/>
              </a:ext>
            </a:extLst>
          </xdr:cNvPr>
          <xdr:cNvSpPr>
            <a:spLocks noChangeShapeType="1"/>
          </xdr:cNvSpPr>
        </xdr:nvSpPr>
        <xdr:spPr bwMode="auto">
          <a:xfrm>
            <a:off x="15494577" y="2618509"/>
            <a:ext cx="47625" cy="13248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28" name="Line 57">
            <a:extLst>
              <a:ext uri="{FF2B5EF4-FFF2-40B4-BE49-F238E27FC236}">
                <a16:creationId xmlns:a16="http://schemas.microsoft.com/office/drawing/2014/main" id="{2E06066A-3308-F635-A2FF-2EE5898798A7}"/>
              </a:ext>
            </a:extLst>
          </xdr:cNvPr>
          <xdr:cNvSpPr>
            <a:spLocks noChangeShapeType="1"/>
          </xdr:cNvSpPr>
        </xdr:nvSpPr>
        <xdr:spPr bwMode="auto">
          <a:xfrm>
            <a:off x="15523152" y="2599459"/>
            <a:ext cx="47625" cy="13335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29" name="Line 58">
            <a:extLst>
              <a:ext uri="{FF2B5EF4-FFF2-40B4-BE49-F238E27FC236}">
                <a16:creationId xmlns:a16="http://schemas.microsoft.com/office/drawing/2014/main" id="{EB9246A9-A77B-C058-736F-E4806B74C510}"/>
              </a:ext>
            </a:extLst>
          </xdr:cNvPr>
          <xdr:cNvSpPr>
            <a:spLocks noChangeShapeType="1"/>
          </xdr:cNvSpPr>
        </xdr:nvSpPr>
        <xdr:spPr bwMode="auto">
          <a:xfrm>
            <a:off x="15542202" y="2562225"/>
            <a:ext cx="47625" cy="13248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30" name="Line 59">
            <a:extLst>
              <a:ext uri="{FF2B5EF4-FFF2-40B4-BE49-F238E27FC236}">
                <a16:creationId xmlns:a16="http://schemas.microsoft.com/office/drawing/2014/main" id="{7975D30D-DE4E-F1CF-1924-95304911B673}"/>
              </a:ext>
            </a:extLst>
          </xdr:cNvPr>
          <xdr:cNvSpPr>
            <a:spLocks noChangeShapeType="1"/>
          </xdr:cNvSpPr>
        </xdr:nvSpPr>
        <xdr:spPr bwMode="auto">
          <a:xfrm flipV="1">
            <a:off x="15551727" y="2571750"/>
            <a:ext cx="133350" cy="1818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31" name="Line 60">
            <a:extLst>
              <a:ext uri="{FF2B5EF4-FFF2-40B4-BE49-F238E27FC236}">
                <a16:creationId xmlns:a16="http://schemas.microsoft.com/office/drawing/2014/main" id="{B2A2D488-F7E3-B843-6C9B-70B1E98EEAF7}"/>
              </a:ext>
            </a:extLst>
          </xdr:cNvPr>
          <xdr:cNvSpPr>
            <a:spLocks noChangeShapeType="1"/>
          </xdr:cNvSpPr>
        </xdr:nvSpPr>
        <xdr:spPr bwMode="auto">
          <a:xfrm flipV="1">
            <a:off x="15551727" y="2608984"/>
            <a:ext cx="142875" cy="1905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32" name="Line 61">
            <a:extLst>
              <a:ext uri="{FF2B5EF4-FFF2-40B4-BE49-F238E27FC236}">
                <a16:creationId xmlns:a16="http://schemas.microsoft.com/office/drawing/2014/main" id="{E7996AEE-F1BB-5796-762E-18F5390C5113}"/>
              </a:ext>
            </a:extLst>
          </xdr:cNvPr>
          <xdr:cNvSpPr>
            <a:spLocks noChangeShapeType="1"/>
          </xdr:cNvSpPr>
        </xdr:nvSpPr>
        <xdr:spPr bwMode="auto">
          <a:xfrm flipV="1">
            <a:off x="15570777" y="2637559"/>
            <a:ext cx="142875" cy="1905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33" name="Line 56">
            <a:extLst>
              <a:ext uri="{FF2B5EF4-FFF2-40B4-BE49-F238E27FC236}">
                <a16:creationId xmlns:a16="http://schemas.microsoft.com/office/drawing/2014/main" id="{8007F77B-21AA-7C9C-70A8-F3E3949154D5}"/>
              </a:ext>
            </a:extLst>
          </xdr:cNvPr>
          <xdr:cNvSpPr>
            <a:spLocks noChangeShapeType="1"/>
          </xdr:cNvSpPr>
        </xdr:nvSpPr>
        <xdr:spPr bwMode="auto">
          <a:xfrm>
            <a:off x="15351702" y="2779568"/>
            <a:ext cx="47625" cy="122959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34" name="Line 57">
            <a:extLst>
              <a:ext uri="{FF2B5EF4-FFF2-40B4-BE49-F238E27FC236}">
                <a16:creationId xmlns:a16="http://schemas.microsoft.com/office/drawing/2014/main" id="{B38A3F20-C468-E27D-3E45-E4AD64E32229}"/>
              </a:ext>
            </a:extLst>
          </xdr:cNvPr>
          <xdr:cNvSpPr>
            <a:spLocks noChangeShapeType="1"/>
          </xdr:cNvSpPr>
        </xdr:nvSpPr>
        <xdr:spPr bwMode="auto">
          <a:xfrm>
            <a:off x="15380277" y="2760518"/>
            <a:ext cx="47625" cy="13248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35" name="Line 58">
            <a:extLst>
              <a:ext uri="{FF2B5EF4-FFF2-40B4-BE49-F238E27FC236}">
                <a16:creationId xmlns:a16="http://schemas.microsoft.com/office/drawing/2014/main" id="{DA1F96B5-9F73-C176-8F8C-727A8381927F}"/>
              </a:ext>
            </a:extLst>
          </xdr:cNvPr>
          <xdr:cNvSpPr>
            <a:spLocks noChangeShapeType="1"/>
          </xdr:cNvSpPr>
        </xdr:nvSpPr>
        <xdr:spPr bwMode="auto">
          <a:xfrm>
            <a:off x="15399327" y="2723284"/>
            <a:ext cx="47625" cy="13248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36" name="Line 59">
            <a:extLst>
              <a:ext uri="{FF2B5EF4-FFF2-40B4-BE49-F238E27FC236}">
                <a16:creationId xmlns:a16="http://schemas.microsoft.com/office/drawing/2014/main" id="{D9B07A4D-8B02-A8E0-D794-93072DF6E390}"/>
              </a:ext>
            </a:extLst>
          </xdr:cNvPr>
          <xdr:cNvSpPr>
            <a:spLocks noChangeShapeType="1"/>
          </xdr:cNvSpPr>
        </xdr:nvSpPr>
        <xdr:spPr bwMode="auto">
          <a:xfrm flipV="1">
            <a:off x="15408852" y="2731943"/>
            <a:ext cx="123825" cy="1905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37" name="Line 61">
            <a:extLst>
              <a:ext uri="{FF2B5EF4-FFF2-40B4-BE49-F238E27FC236}">
                <a16:creationId xmlns:a16="http://schemas.microsoft.com/office/drawing/2014/main" id="{836D3465-DD10-1F8B-8A81-3FECEA7D403D}"/>
              </a:ext>
            </a:extLst>
          </xdr:cNvPr>
          <xdr:cNvSpPr>
            <a:spLocks noChangeShapeType="1"/>
          </xdr:cNvSpPr>
        </xdr:nvSpPr>
        <xdr:spPr bwMode="auto">
          <a:xfrm flipV="1">
            <a:off x="15427902" y="2798618"/>
            <a:ext cx="133350" cy="1905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38" name="Line 61">
            <a:extLst>
              <a:ext uri="{FF2B5EF4-FFF2-40B4-BE49-F238E27FC236}">
                <a16:creationId xmlns:a16="http://schemas.microsoft.com/office/drawing/2014/main" id="{B25B4A32-1709-1BFC-26BD-9F4B3E5671DE}"/>
              </a:ext>
            </a:extLst>
          </xdr:cNvPr>
          <xdr:cNvSpPr>
            <a:spLocks noChangeShapeType="1"/>
          </xdr:cNvSpPr>
        </xdr:nvSpPr>
        <xdr:spPr bwMode="auto">
          <a:xfrm flipV="1">
            <a:off x="15426170" y="2766579"/>
            <a:ext cx="133350" cy="1905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  <xdr:twoCellAnchor>
    <xdr:from>
      <xdr:col>5</xdr:col>
      <xdr:colOff>66675</xdr:colOff>
      <xdr:row>9</xdr:row>
      <xdr:rowOff>104775</xdr:rowOff>
    </xdr:from>
    <xdr:to>
      <xdr:col>6</xdr:col>
      <xdr:colOff>257175</xdr:colOff>
      <xdr:row>12</xdr:row>
      <xdr:rowOff>57150</xdr:rowOff>
    </xdr:to>
    <xdr:grpSp>
      <xdr:nvGrpSpPr>
        <xdr:cNvPr id="39" name="그룹 174">
          <a:extLst>
            <a:ext uri="{FF2B5EF4-FFF2-40B4-BE49-F238E27FC236}">
              <a16:creationId xmlns:a16="http://schemas.microsoft.com/office/drawing/2014/main" id="{7637AA68-4654-456B-8B16-6220863C864F}"/>
            </a:ext>
          </a:extLst>
        </xdr:cNvPr>
        <xdr:cNvGrpSpPr>
          <a:grpSpLocks/>
        </xdr:cNvGrpSpPr>
      </xdr:nvGrpSpPr>
      <xdr:grpSpPr bwMode="auto">
        <a:xfrm rot="226589">
          <a:off x="2819400" y="1666875"/>
          <a:ext cx="542925" cy="409575"/>
          <a:chOff x="12288982" y="2514600"/>
          <a:chExt cx="538594" cy="405227"/>
        </a:xfrm>
      </xdr:grpSpPr>
      <xdr:sp macro="" textlink="">
        <xdr:nvSpPr>
          <xdr:cNvPr id="40" name="Line 3">
            <a:extLst>
              <a:ext uri="{FF2B5EF4-FFF2-40B4-BE49-F238E27FC236}">
                <a16:creationId xmlns:a16="http://schemas.microsoft.com/office/drawing/2014/main" id="{ABD0F439-B398-2F4F-930D-A2C404F98972}"/>
              </a:ext>
            </a:extLst>
          </xdr:cNvPr>
          <xdr:cNvSpPr>
            <a:spLocks noChangeShapeType="1"/>
          </xdr:cNvSpPr>
        </xdr:nvSpPr>
        <xdr:spPr bwMode="auto">
          <a:xfrm>
            <a:off x="12437051" y="2514600"/>
            <a:ext cx="390525" cy="293395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 type="none" w="sm" len="sm"/>
            <a:tailEnd type="none" w="sm" len="sm"/>
          </a:ln>
        </xdr:spPr>
      </xdr:sp>
      <xdr:grpSp>
        <xdr:nvGrpSpPr>
          <xdr:cNvPr id="41" name="그룹 165">
            <a:extLst>
              <a:ext uri="{FF2B5EF4-FFF2-40B4-BE49-F238E27FC236}">
                <a16:creationId xmlns:a16="http://schemas.microsoft.com/office/drawing/2014/main" id="{70C2430B-482A-0C08-E091-5F86BA5732DF}"/>
              </a:ext>
            </a:extLst>
          </xdr:cNvPr>
          <xdr:cNvGrpSpPr>
            <a:grpSpLocks/>
          </xdr:cNvGrpSpPr>
        </xdr:nvGrpSpPr>
        <xdr:grpSpPr bwMode="auto">
          <a:xfrm>
            <a:off x="12288982" y="2566238"/>
            <a:ext cx="262370" cy="213862"/>
            <a:chOff x="12288982" y="2566238"/>
            <a:chExt cx="262370" cy="213862"/>
          </a:xfrm>
        </xdr:grpSpPr>
        <xdr:sp macro="" textlink="">
          <xdr:nvSpPr>
            <xdr:cNvPr id="49" name="Line 53">
              <a:extLst>
                <a:ext uri="{FF2B5EF4-FFF2-40B4-BE49-F238E27FC236}">
                  <a16:creationId xmlns:a16="http://schemas.microsoft.com/office/drawing/2014/main" id="{8DEC336B-5117-65E7-610D-4CD6630B168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2452020" y="2666560"/>
              <a:ext cx="0" cy="113540"/>
            </a:xfrm>
            <a:prstGeom prst="line">
              <a:avLst/>
            </a:prstGeom>
            <a:noFill/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50" name="Line 51">
              <a:extLst>
                <a:ext uri="{FF2B5EF4-FFF2-40B4-BE49-F238E27FC236}">
                  <a16:creationId xmlns:a16="http://schemas.microsoft.com/office/drawing/2014/main" id="{184EE1F6-F0FC-3D7B-4EB0-D0C79906082C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12322752" y="2628037"/>
              <a:ext cx="228600" cy="75727"/>
            </a:xfrm>
            <a:prstGeom prst="line">
              <a:avLst/>
            </a:prstGeom>
            <a:noFill/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51" name="Line 52">
              <a:extLst>
                <a:ext uri="{FF2B5EF4-FFF2-40B4-BE49-F238E27FC236}">
                  <a16:creationId xmlns:a16="http://schemas.microsoft.com/office/drawing/2014/main" id="{26423BCC-BF5B-E214-E60E-31F171663DF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2418002" y="2675366"/>
              <a:ext cx="0" cy="85192"/>
            </a:xfrm>
            <a:prstGeom prst="line">
              <a:avLst/>
            </a:prstGeom>
            <a:noFill/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52" name="Line 54">
              <a:extLst>
                <a:ext uri="{FF2B5EF4-FFF2-40B4-BE49-F238E27FC236}">
                  <a16:creationId xmlns:a16="http://schemas.microsoft.com/office/drawing/2014/main" id="{4308265C-1238-F323-1517-5796BCB6888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2489666" y="2651979"/>
              <a:ext cx="0" cy="123056"/>
            </a:xfrm>
            <a:prstGeom prst="line">
              <a:avLst/>
            </a:prstGeom>
            <a:noFill/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53" name="Line 49">
              <a:extLst>
                <a:ext uri="{FF2B5EF4-FFF2-40B4-BE49-F238E27FC236}">
                  <a16:creationId xmlns:a16="http://schemas.microsoft.com/office/drawing/2014/main" id="{DB7DC26A-3537-FB72-B362-7FD270B0E7C3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12288982" y="2566238"/>
              <a:ext cx="228600" cy="75693"/>
            </a:xfrm>
            <a:prstGeom prst="line">
              <a:avLst/>
            </a:prstGeom>
            <a:noFill/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54" name="Line 50">
              <a:extLst>
                <a:ext uri="{FF2B5EF4-FFF2-40B4-BE49-F238E27FC236}">
                  <a16:creationId xmlns:a16="http://schemas.microsoft.com/office/drawing/2014/main" id="{6572B35C-05E6-5B57-8EEC-6BBF253E0D71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12303702" y="2599755"/>
              <a:ext cx="228600" cy="75693"/>
            </a:xfrm>
            <a:prstGeom prst="line">
              <a:avLst/>
            </a:prstGeom>
            <a:noFill/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</xdr:grpSp>
      <xdr:grpSp>
        <xdr:nvGrpSpPr>
          <xdr:cNvPr id="42" name="그룹 166">
            <a:extLst>
              <a:ext uri="{FF2B5EF4-FFF2-40B4-BE49-F238E27FC236}">
                <a16:creationId xmlns:a16="http://schemas.microsoft.com/office/drawing/2014/main" id="{35DEC492-9C3A-D9BB-0A91-784F020EDE36}"/>
              </a:ext>
            </a:extLst>
          </xdr:cNvPr>
          <xdr:cNvGrpSpPr>
            <a:grpSpLocks/>
          </xdr:cNvGrpSpPr>
        </xdr:nvGrpSpPr>
        <xdr:grpSpPr bwMode="auto">
          <a:xfrm>
            <a:off x="12464761" y="2705965"/>
            <a:ext cx="262370" cy="213862"/>
            <a:chOff x="12288982" y="2566238"/>
            <a:chExt cx="262370" cy="213862"/>
          </a:xfrm>
        </xdr:grpSpPr>
        <xdr:sp macro="" textlink="">
          <xdr:nvSpPr>
            <xdr:cNvPr id="43" name="Line 53">
              <a:extLst>
                <a:ext uri="{FF2B5EF4-FFF2-40B4-BE49-F238E27FC236}">
                  <a16:creationId xmlns:a16="http://schemas.microsoft.com/office/drawing/2014/main" id="{8BA923A1-B9E5-5E04-3F8E-A9435AFF1AE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2452020" y="2666560"/>
              <a:ext cx="0" cy="113540"/>
            </a:xfrm>
            <a:prstGeom prst="line">
              <a:avLst/>
            </a:prstGeom>
            <a:noFill/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44" name="Line 51">
              <a:extLst>
                <a:ext uri="{FF2B5EF4-FFF2-40B4-BE49-F238E27FC236}">
                  <a16:creationId xmlns:a16="http://schemas.microsoft.com/office/drawing/2014/main" id="{D07D3C65-DAEC-2500-5A03-1427E2A752F6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12322752" y="2628037"/>
              <a:ext cx="228600" cy="75727"/>
            </a:xfrm>
            <a:prstGeom prst="line">
              <a:avLst/>
            </a:prstGeom>
            <a:noFill/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45" name="Line 52">
              <a:extLst>
                <a:ext uri="{FF2B5EF4-FFF2-40B4-BE49-F238E27FC236}">
                  <a16:creationId xmlns:a16="http://schemas.microsoft.com/office/drawing/2014/main" id="{7DB0F064-6860-6F96-552D-AAA759F954F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2418002" y="2675366"/>
              <a:ext cx="0" cy="85192"/>
            </a:xfrm>
            <a:prstGeom prst="line">
              <a:avLst/>
            </a:prstGeom>
            <a:noFill/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46" name="Line 54">
              <a:extLst>
                <a:ext uri="{FF2B5EF4-FFF2-40B4-BE49-F238E27FC236}">
                  <a16:creationId xmlns:a16="http://schemas.microsoft.com/office/drawing/2014/main" id="{9F713D10-C51B-3A27-4E28-3637A5A94C3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2489666" y="2651979"/>
              <a:ext cx="0" cy="123056"/>
            </a:xfrm>
            <a:prstGeom prst="line">
              <a:avLst/>
            </a:prstGeom>
            <a:noFill/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47" name="Line 49">
              <a:extLst>
                <a:ext uri="{FF2B5EF4-FFF2-40B4-BE49-F238E27FC236}">
                  <a16:creationId xmlns:a16="http://schemas.microsoft.com/office/drawing/2014/main" id="{29E62214-4E6B-8920-58BF-33690392870C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12288982" y="2566238"/>
              <a:ext cx="228600" cy="75693"/>
            </a:xfrm>
            <a:prstGeom prst="line">
              <a:avLst/>
            </a:prstGeom>
            <a:noFill/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48" name="Line 50">
              <a:extLst>
                <a:ext uri="{FF2B5EF4-FFF2-40B4-BE49-F238E27FC236}">
                  <a16:creationId xmlns:a16="http://schemas.microsoft.com/office/drawing/2014/main" id="{C1FEB895-876C-D0A2-EC13-9ED8BFFD8B59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12303702" y="2599755"/>
              <a:ext cx="228600" cy="75693"/>
            </a:xfrm>
            <a:prstGeom prst="line">
              <a:avLst/>
            </a:prstGeom>
            <a:noFill/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</xdr:grpSp>
    </xdr:grpSp>
    <xdr:clientData/>
  </xdr:twoCellAnchor>
  <xdr:twoCellAnchor>
    <xdr:from>
      <xdr:col>4</xdr:col>
      <xdr:colOff>371475</xdr:colOff>
      <xdr:row>9</xdr:row>
      <xdr:rowOff>95250</xdr:rowOff>
    </xdr:from>
    <xdr:to>
      <xdr:col>5</xdr:col>
      <xdr:colOff>180975</xdr:colOff>
      <xdr:row>9</xdr:row>
      <xdr:rowOff>95250</xdr:rowOff>
    </xdr:to>
    <xdr:cxnSp macro="">
      <xdr:nvCxnSpPr>
        <xdr:cNvPr id="55" name="직선 연결선 241">
          <a:extLst>
            <a:ext uri="{FF2B5EF4-FFF2-40B4-BE49-F238E27FC236}">
              <a16:creationId xmlns:a16="http://schemas.microsoft.com/office/drawing/2014/main" id="{14D79976-818F-40C7-8EB7-0171DEBBF32A}"/>
            </a:ext>
          </a:extLst>
        </xdr:cNvPr>
        <xdr:cNvCxnSpPr>
          <a:cxnSpLocks noChangeShapeType="1"/>
        </xdr:cNvCxnSpPr>
      </xdr:nvCxnSpPr>
      <xdr:spPr bwMode="auto">
        <a:xfrm rot="10800000">
          <a:off x="3114675" y="1638300"/>
          <a:ext cx="4953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6</xdr:col>
      <xdr:colOff>85725</xdr:colOff>
      <xdr:row>8</xdr:row>
      <xdr:rowOff>114300</xdr:rowOff>
    </xdr:from>
    <xdr:to>
      <xdr:col>12</xdr:col>
      <xdr:colOff>333375</xdr:colOff>
      <xdr:row>10</xdr:row>
      <xdr:rowOff>0</xdr:rowOff>
    </xdr:to>
    <xdr:grpSp>
      <xdr:nvGrpSpPr>
        <xdr:cNvPr id="56" name="그룹 54">
          <a:extLst>
            <a:ext uri="{FF2B5EF4-FFF2-40B4-BE49-F238E27FC236}">
              <a16:creationId xmlns:a16="http://schemas.microsoft.com/office/drawing/2014/main" id="{9FEA54FD-E373-4807-B695-E4C15D2391FA}"/>
            </a:ext>
          </a:extLst>
        </xdr:cNvPr>
        <xdr:cNvGrpSpPr>
          <a:grpSpLocks/>
        </xdr:cNvGrpSpPr>
      </xdr:nvGrpSpPr>
      <xdr:grpSpPr bwMode="auto">
        <a:xfrm>
          <a:off x="3190875" y="1524000"/>
          <a:ext cx="2847975" cy="190500"/>
          <a:chOff x="3181349" y="1133475"/>
          <a:chExt cx="2428876" cy="488156"/>
        </a:xfrm>
      </xdr:grpSpPr>
      <xdr:cxnSp macro="">
        <xdr:nvCxnSpPr>
          <xdr:cNvPr id="57" name="직선 연결선 103">
            <a:extLst>
              <a:ext uri="{FF2B5EF4-FFF2-40B4-BE49-F238E27FC236}">
                <a16:creationId xmlns:a16="http://schemas.microsoft.com/office/drawing/2014/main" id="{A196BAD7-AFB2-D028-27F1-6B8ACE197942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181350" y="1219200"/>
            <a:ext cx="2419350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58" name="직선 연결선 105">
            <a:extLst>
              <a:ext uri="{FF2B5EF4-FFF2-40B4-BE49-F238E27FC236}">
                <a16:creationId xmlns:a16="http://schemas.microsoft.com/office/drawing/2014/main" id="{35FD8A49-36EA-B741-9B1D-3132BF3F8AF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37272" y="1377552"/>
            <a:ext cx="488156" cy="2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59" name="직선 연결선 110">
            <a:extLst>
              <a:ext uri="{FF2B5EF4-FFF2-40B4-BE49-F238E27FC236}">
                <a16:creationId xmlns:a16="http://schemas.microsoft.com/office/drawing/2014/main" id="{BF749E22-CDAA-8A93-D837-D1A7AFBD9A11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5384006" y="1359693"/>
            <a:ext cx="452437" cy="1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13</xdr:col>
      <xdr:colOff>104775</xdr:colOff>
      <xdr:row>15</xdr:row>
      <xdr:rowOff>85725</xdr:rowOff>
    </xdr:from>
    <xdr:to>
      <xdr:col>14</xdr:col>
      <xdr:colOff>200025</xdr:colOff>
      <xdr:row>15</xdr:row>
      <xdr:rowOff>85725</xdr:rowOff>
    </xdr:to>
    <xdr:cxnSp macro="">
      <xdr:nvCxnSpPr>
        <xdr:cNvPr id="60" name="직선 연결선 99">
          <a:extLst>
            <a:ext uri="{FF2B5EF4-FFF2-40B4-BE49-F238E27FC236}">
              <a16:creationId xmlns:a16="http://schemas.microsoft.com/office/drawing/2014/main" id="{00925EAB-63FA-407A-96A8-1D5BCE6ADE80}"/>
            </a:ext>
          </a:extLst>
        </xdr:cNvPr>
        <xdr:cNvCxnSpPr>
          <a:cxnSpLocks noChangeShapeType="1"/>
        </xdr:cNvCxnSpPr>
      </xdr:nvCxnSpPr>
      <xdr:spPr bwMode="auto">
        <a:xfrm rot="10800000">
          <a:off x="9020175" y="2657475"/>
          <a:ext cx="7810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11</xdr:col>
      <xdr:colOff>28576</xdr:colOff>
      <xdr:row>10</xdr:row>
      <xdr:rowOff>95251</xdr:rowOff>
    </xdr:from>
    <xdr:to>
      <xdr:col>11</xdr:col>
      <xdr:colOff>323851</xdr:colOff>
      <xdr:row>14</xdr:row>
      <xdr:rowOff>28575</xdr:rowOff>
    </xdr:to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D95E99A8-9202-4809-9393-8881E4337561}"/>
            </a:ext>
          </a:extLst>
        </xdr:cNvPr>
        <xdr:cNvSpPr txBox="1"/>
      </xdr:nvSpPr>
      <xdr:spPr>
        <a:xfrm rot="18177939">
          <a:off x="7410452" y="1971675"/>
          <a:ext cx="619124" cy="295275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900">
              <a:latin typeface="+mn-ea"/>
              <a:ea typeface="+mn-ea"/>
            </a:rPr>
            <a:t>1:0.5</a:t>
          </a:r>
        </a:p>
        <a:p>
          <a:endParaRPr lang="ko-KR" altLang="en-US" sz="1100"/>
        </a:p>
      </xdr:txBody>
    </xdr:sp>
    <xdr:clientData/>
  </xdr:twoCellAnchor>
  <xdr:twoCellAnchor>
    <xdr:from>
      <xdr:col>6</xdr:col>
      <xdr:colOff>471487</xdr:colOff>
      <xdr:row>10</xdr:row>
      <xdr:rowOff>128588</xdr:rowOff>
    </xdr:from>
    <xdr:to>
      <xdr:col>7</xdr:col>
      <xdr:colOff>242887</xdr:colOff>
      <xdr:row>13</xdr:row>
      <xdr:rowOff>147638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7630C4C1-75BB-4A0D-928E-5551D8F1322A}"/>
            </a:ext>
          </a:extLst>
        </xdr:cNvPr>
        <xdr:cNvSpPr txBox="1"/>
      </xdr:nvSpPr>
      <xdr:spPr>
        <a:xfrm rot="3561929">
          <a:off x="4548187" y="1881188"/>
          <a:ext cx="533400" cy="4572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900">
              <a:latin typeface="+mn-ea"/>
              <a:ea typeface="+mn-ea"/>
            </a:rPr>
            <a:t>1:0.5</a:t>
          </a:r>
        </a:p>
        <a:p>
          <a:endParaRPr lang="ko-KR" altLang="en-US" sz="1100"/>
        </a:p>
      </xdr:txBody>
    </xdr:sp>
    <xdr:clientData/>
  </xdr:twoCellAnchor>
  <xdr:twoCellAnchor>
    <xdr:from>
      <xdr:col>8</xdr:col>
      <xdr:colOff>76200</xdr:colOff>
      <xdr:row>16</xdr:row>
      <xdr:rowOff>104775</xdr:rowOff>
    </xdr:from>
    <xdr:to>
      <xdr:col>8</xdr:col>
      <xdr:colOff>152400</xdr:colOff>
      <xdr:row>17</xdr:row>
      <xdr:rowOff>38100</xdr:rowOff>
    </xdr:to>
    <xdr:sp macro="" textlink="">
      <xdr:nvSpPr>
        <xdr:cNvPr id="63" name="Freeform 261">
          <a:extLst>
            <a:ext uri="{FF2B5EF4-FFF2-40B4-BE49-F238E27FC236}">
              <a16:creationId xmlns:a16="http://schemas.microsoft.com/office/drawing/2014/main" id="{A3A916B1-EAB1-4E21-AF7A-D8B12AA5C1C0}"/>
            </a:ext>
          </a:extLst>
        </xdr:cNvPr>
        <xdr:cNvSpPr>
          <a:spLocks/>
        </xdr:cNvSpPr>
      </xdr:nvSpPr>
      <xdr:spPr bwMode="auto">
        <a:xfrm rot="10800000">
          <a:off x="5562600" y="2847975"/>
          <a:ext cx="76200" cy="104775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57150</xdr:colOff>
      <xdr:row>8</xdr:row>
      <xdr:rowOff>104775</xdr:rowOff>
    </xdr:from>
    <xdr:to>
      <xdr:col>12</xdr:col>
      <xdr:colOff>57150</xdr:colOff>
      <xdr:row>9</xdr:row>
      <xdr:rowOff>142875</xdr:rowOff>
    </xdr:to>
    <xdr:cxnSp macro="">
      <xdr:nvCxnSpPr>
        <xdr:cNvPr id="64" name="직선 연결선 99">
          <a:extLst>
            <a:ext uri="{FF2B5EF4-FFF2-40B4-BE49-F238E27FC236}">
              <a16:creationId xmlns:a16="http://schemas.microsoft.com/office/drawing/2014/main" id="{6391A8A2-6171-4201-9ACD-45BBB3E3F8EC}"/>
            </a:ext>
          </a:extLst>
        </xdr:cNvPr>
        <xdr:cNvCxnSpPr>
          <a:cxnSpLocks noChangeShapeType="1"/>
        </xdr:cNvCxnSpPr>
      </xdr:nvCxnSpPr>
      <xdr:spPr bwMode="auto">
        <a:xfrm rot="5400000" flipH="1" flipV="1">
          <a:off x="8181975" y="1581150"/>
          <a:ext cx="2095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6</xdr:col>
      <xdr:colOff>361950</xdr:colOff>
      <xdr:row>8</xdr:row>
      <xdr:rowOff>104775</xdr:rowOff>
    </xdr:from>
    <xdr:to>
      <xdr:col>6</xdr:col>
      <xdr:colOff>361950</xdr:colOff>
      <xdr:row>9</xdr:row>
      <xdr:rowOff>133350</xdr:rowOff>
    </xdr:to>
    <xdr:cxnSp macro="">
      <xdr:nvCxnSpPr>
        <xdr:cNvPr id="65" name="직선 연결선 99">
          <a:extLst>
            <a:ext uri="{FF2B5EF4-FFF2-40B4-BE49-F238E27FC236}">
              <a16:creationId xmlns:a16="http://schemas.microsoft.com/office/drawing/2014/main" id="{2EADB5C7-5FF8-41B6-A0AE-E9815684FFFF}"/>
            </a:ext>
          </a:extLst>
        </xdr:cNvPr>
        <xdr:cNvCxnSpPr>
          <a:cxnSpLocks noChangeShapeType="1"/>
        </xdr:cNvCxnSpPr>
      </xdr:nvCxnSpPr>
      <xdr:spPr bwMode="auto">
        <a:xfrm rot="16200000" flipV="1">
          <a:off x="4376737" y="1576388"/>
          <a:ext cx="2000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13</xdr:col>
      <xdr:colOff>132880</xdr:colOff>
      <xdr:row>9</xdr:row>
      <xdr:rowOff>86058</xdr:rowOff>
    </xdr:from>
    <xdr:to>
      <xdr:col>14</xdr:col>
      <xdr:colOff>104775</xdr:colOff>
      <xdr:row>9</xdr:row>
      <xdr:rowOff>88229</xdr:rowOff>
    </xdr:to>
    <xdr:cxnSp macro="">
      <xdr:nvCxnSpPr>
        <xdr:cNvPr id="66" name="직선 연결선 239">
          <a:extLst>
            <a:ext uri="{FF2B5EF4-FFF2-40B4-BE49-F238E27FC236}">
              <a16:creationId xmlns:a16="http://schemas.microsoft.com/office/drawing/2014/main" id="{50A50ED9-3FA9-4A7C-958E-592D67BD7F4D}"/>
            </a:ext>
          </a:extLst>
        </xdr:cNvPr>
        <xdr:cNvCxnSpPr>
          <a:cxnSpLocks noChangeShapeType="1"/>
          <a:stCxn id="26" idx="1"/>
        </xdr:cNvCxnSpPr>
      </xdr:nvCxnSpPr>
      <xdr:spPr bwMode="auto">
        <a:xfrm rot="16200000" flipH="1">
          <a:off x="9376042" y="1301346"/>
          <a:ext cx="2171" cy="657695"/>
        </a:xfrm>
        <a:prstGeom prst="line">
          <a:avLst/>
        </a:prstGeom>
        <a:noFill/>
        <a:ln w="317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12</xdr:col>
      <xdr:colOff>131949</xdr:colOff>
      <xdr:row>12</xdr:row>
      <xdr:rowOff>7</xdr:rowOff>
    </xdr:from>
    <xdr:to>
      <xdr:col>14</xdr:col>
      <xdr:colOff>104364</xdr:colOff>
      <xdr:row>17</xdr:row>
      <xdr:rowOff>9528</xdr:rowOff>
    </xdr:to>
    <xdr:grpSp>
      <xdr:nvGrpSpPr>
        <xdr:cNvPr id="67" name="그룹 54">
          <a:extLst>
            <a:ext uri="{FF2B5EF4-FFF2-40B4-BE49-F238E27FC236}">
              <a16:creationId xmlns:a16="http://schemas.microsoft.com/office/drawing/2014/main" id="{4D35A619-E259-438B-9295-9E5C3560FF65}"/>
            </a:ext>
          </a:extLst>
        </xdr:cNvPr>
        <xdr:cNvGrpSpPr>
          <a:grpSpLocks/>
        </xdr:cNvGrpSpPr>
      </xdr:nvGrpSpPr>
      <xdr:grpSpPr bwMode="auto">
        <a:xfrm rot="16200000">
          <a:off x="5856971" y="1999760"/>
          <a:ext cx="771521" cy="810615"/>
          <a:chOff x="3149952" y="514351"/>
          <a:chExt cx="2460271" cy="810615"/>
        </a:xfrm>
      </xdr:grpSpPr>
      <xdr:cxnSp macro="">
        <xdr:nvCxnSpPr>
          <xdr:cNvPr id="68" name="직선 연결선 103">
            <a:extLst>
              <a:ext uri="{FF2B5EF4-FFF2-40B4-BE49-F238E27FC236}">
                <a16:creationId xmlns:a16="http://schemas.microsoft.com/office/drawing/2014/main" id="{63AD3948-B8F0-D928-F3B5-1B1C59855872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181350" y="1219200"/>
            <a:ext cx="2419350" cy="0"/>
          </a:xfrm>
          <a:prstGeom prst="line">
            <a:avLst/>
          </a:prstGeom>
          <a:noFill/>
          <a:ln w="317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69" name="직선 연결선 105">
            <a:extLst>
              <a:ext uri="{FF2B5EF4-FFF2-40B4-BE49-F238E27FC236}">
                <a16:creationId xmlns:a16="http://schemas.microsoft.com/office/drawing/2014/main" id="{0C188342-0D3B-9C33-B1FC-7A778C49E591}"/>
              </a:ext>
            </a:extLst>
          </xdr:cNvPr>
          <xdr:cNvCxnSpPr>
            <a:cxnSpLocks noChangeShapeType="1"/>
          </xdr:cNvCxnSpPr>
        </xdr:nvCxnSpPr>
        <xdr:spPr bwMode="auto">
          <a:xfrm rot="5400000" flipV="1">
            <a:off x="2764593" y="899710"/>
            <a:ext cx="801092" cy="30374"/>
          </a:xfrm>
          <a:prstGeom prst="line">
            <a:avLst/>
          </a:prstGeom>
          <a:noFill/>
          <a:ln w="317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70" name="직선 연결선 110">
            <a:extLst>
              <a:ext uri="{FF2B5EF4-FFF2-40B4-BE49-F238E27FC236}">
                <a16:creationId xmlns:a16="http://schemas.microsoft.com/office/drawing/2014/main" id="{C73E9375-96B8-472A-0AFF-EC8962FB05B7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5454435" y="1169177"/>
            <a:ext cx="310554" cy="1023"/>
          </a:xfrm>
          <a:prstGeom prst="line">
            <a:avLst/>
          </a:prstGeom>
          <a:noFill/>
          <a:ln w="317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14</xdr:col>
      <xdr:colOff>0</xdr:colOff>
      <xdr:row>9</xdr:row>
      <xdr:rowOff>85725</xdr:rowOff>
    </xdr:from>
    <xdr:to>
      <xdr:col>14</xdr:col>
      <xdr:colOff>9525</xdr:colOff>
      <xdr:row>11</xdr:row>
      <xdr:rowOff>142875</xdr:rowOff>
    </xdr:to>
    <xdr:cxnSp macro="">
      <xdr:nvCxnSpPr>
        <xdr:cNvPr id="71" name="직선 연결선 99">
          <a:extLst>
            <a:ext uri="{FF2B5EF4-FFF2-40B4-BE49-F238E27FC236}">
              <a16:creationId xmlns:a16="http://schemas.microsoft.com/office/drawing/2014/main" id="{3775082E-6446-405F-A375-0C6301F165F2}"/>
            </a:ext>
          </a:extLst>
        </xdr:cNvPr>
        <xdr:cNvCxnSpPr>
          <a:cxnSpLocks noChangeShapeType="1"/>
        </xdr:cNvCxnSpPr>
      </xdr:nvCxnSpPr>
      <xdr:spPr bwMode="auto">
        <a:xfrm rot="5400000">
          <a:off x="9405938" y="1824037"/>
          <a:ext cx="400050" cy="9525"/>
        </a:xfrm>
        <a:prstGeom prst="line">
          <a:avLst/>
        </a:prstGeom>
        <a:noFill/>
        <a:ln w="317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7</xdr:col>
      <xdr:colOff>76200</xdr:colOff>
      <xdr:row>19</xdr:row>
      <xdr:rowOff>92837</xdr:rowOff>
    </xdr:from>
    <xdr:to>
      <xdr:col>11</xdr:col>
      <xdr:colOff>276225</xdr:colOff>
      <xdr:row>22</xdr:row>
      <xdr:rowOff>29534</xdr:rowOff>
    </xdr:to>
    <xdr:grpSp>
      <xdr:nvGrpSpPr>
        <xdr:cNvPr id="72" name="그룹 54">
          <a:extLst>
            <a:ext uri="{FF2B5EF4-FFF2-40B4-BE49-F238E27FC236}">
              <a16:creationId xmlns:a16="http://schemas.microsoft.com/office/drawing/2014/main" id="{276835F7-FDB8-4096-B9E3-925B0431459A}"/>
            </a:ext>
          </a:extLst>
        </xdr:cNvPr>
        <xdr:cNvGrpSpPr>
          <a:grpSpLocks/>
        </xdr:cNvGrpSpPr>
      </xdr:nvGrpSpPr>
      <xdr:grpSpPr bwMode="auto">
        <a:xfrm>
          <a:off x="3686175" y="3178937"/>
          <a:ext cx="1885950" cy="393897"/>
          <a:chOff x="3180329" y="931066"/>
          <a:chExt cx="2429895" cy="393897"/>
        </a:xfrm>
      </xdr:grpSpPr>
      <xdr:cxnSp macro="">
        <xdr:nvCxnSpPr>
          <xdr:cNvPr id="73" name="직선 연결선 103">
            <a:extLst>
              <a:ext uri="{FF2B5EF4-FFF2-40B4-BE49-F238E27FC236}">
                <a16:creationId xmlns:a16="http://schemas.microsoft.com/office/drawing/2014/main" id="{717DEFE5-B227-A455-5631-A728BEA9DE56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181350" y="1219200"/>
            <a:ext cx="2419350" cy="0"/>
          </a:xfrm>
          <a:prstGeom prst="line">
            <a:avLst/>
          </a:prstGeom>
          <a:noFill/>
          <a:ln w="317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74" name="직선 연결선 73">
            <a:extLst>
              <a:ext uri="{FF2B5EF4-FFF2-40B4-BE49-F238E27FC236}">
                <a16:creationId xmlns:a16="http://schemas.microsoft.com/office/drawing/2014/main" id="{DAF2DBC9-A6F8-43EC-8F7D-00F6DC787A14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3000557" y="1134650"/>
            <a:ext cx="360566" cy="1021"/>
          </a:xfrm>
          <a:prstGeom prst="line">
            <a:avLst/>
          </a:prstGeom>
          <a:noFill/>
          <a:ln w="317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75" name="직선 연결선 110">
            <a:extLst>
              <a:ext uri="{FF2B5EF4-FFF2-40B4-BE49-F238E27FC236}">
                <a16:creationId xmlns:a16="http://schemas.microsoft.com/office/drawing/2014/main" id="{B0482B47-8251-4E05-0344-38900E9A5DCF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5412764" y="1127503"/>
            <a:ext cx="393897" cy="1023"/>
          </a:xfrm>
          <a:prstGeom prst="line">
            <a:avLst/>
          </a:prstGeom>
          <a:noFill/>
          <a:ln w="317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6</xdr:col>
      <xdr:colOff>89496</xdr:colOff>
      <xdr:row>11</xdr:row>
      <xdr:rowOff>56081</xdr:rowOff>
    </xdr:from>
    <xdr:to>
      <xdr:col>12</xdr:col>
      <xdr:colOff>269439</xdr:colOff>
      <xdr:row>17</xdr:row>
      <xdr:rowOff>66206</xdr:rowOff>
    </xdr:to>
    <xdr:grpSp>
      <xdr:nvGrpSpPr>
        <xdr:cNvPr id="76" name="그룹 276">
          <a:extLst>
            <a:ext uri="{FF2B5EF4-FFF2-40B4-BE49-F238E27FC236}">
              <a16:creationId xmlns:a16="http://schemas.microsoft.com/office/drawing/2014/main" id="{D9F5EE17-E14A-4CDB-BFDD-0449830A3B89}"/>
            </a:ext>
          </a:extLst>
        </xdr:cNvPr>
        <xdr:cNvGrpSpPr>
          <a:grpSpLocks/>
        </xdr:cNvGrpSpPr>
      </xdr:nvGrpSpPr>
      <xdr:grpSpPr bwMode="auto">
        <a:xfrm>
          <a:off x="3194646" y="1922981"/>
          <a:ext cx="2780268" cy="924525"/>
          <a:chOff x="3194646" y="1808681"/>
          <a:chExt cx="2780268" cy="924525"/>
        </a:xfrm>
      </xdr:grpSpPr>
      <xdr:sp macro="" textlink="">
        <xdr:nvSpPr>
          <xdr:cNvPr id="77" name="Freeform 17">
            <a:extLst>
              <a:ext uri="{FF2B5EF4-FFF2-40B4-BE49-F238E27FC236}">
                <a16:creationId xmlns:a16="http://schemas.microsoft.com/office/drawing/2014/main" id="{4FC6C3BA-0D4B-5FAF-2BD3-BA98F34A674A}"/>
              </a:ext>
            </a:extLst>
          </xdr:cNvPr>
          <xdr:cNvSpPr>
            <a:spLocks/>
          </xdr:cNvSpPr>
        </xdr:nvSpPr>
        <xdr:spPr bwMode="auto">
          <a:xfrm rot="-3405082">
            <a:off x="3803741" y="2420909"/>
            <a:ext cx="323323" cy="301272"/>
          </a:xfrm>
          <a:custGeom>
            <a:avLst/>
            <a:gdLst>
              <a:gd name="T0" fmla="*/ 2147483647 w 24"/>
              <a:gd name="T1" fmla="*/ 2147483647 h 44"/>
              <a:gd name="T2" fmla="*/ 2147483647 w 24"/>
              <a:gd name="T3" fmla="*/ 2147483647 h 44"/>
              <a:gd name="T4" fmla="*/ 2147483647 w 24"/>
              <a:gd name="T5" fmla="*/ 2147483647 h 44"/>
              <a:gd name="T6" fmla="*/ 2147483647 w 24"/>
              <a:gd name="T7" fmla="*/ 2147483647 h 44"/>
              <a:gd name="T8" fmla="*/ 2147483647 w 24"/>
              <a:gd name="T9" fmla="*/ 2147483647 h 44"/>
              <a:gd name="T10" fmla="*/ 2147483647 w 24"/>
              <a:gd name="T11" fmla="*/ 2147483647 h 44"/>
              <a:gd name="T12" fmla="*/ 2147483647 w 24"/>
              <a:gd name="T13" fmla="*/ 2147483647 h 44"/>
              <a:gd name="T14" fmla="*/ 2147483647 w 24"/>
              <a:gd name="T15" fmla="*/ 2147483647 h 44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w 24"/>
              <a:gd name="T25" fmla="*/ 0 h 44"/>
              <a:gd name="T26" fmla="*/ 24 w 24"/>
              <a:gd name="T27" fmla="*/ 44 h 44"/>
            </a:gdLst>
            <a:ahLst/>
            <a:cxnLst>
              <a:cxn ang="T16">
                <a:pos x="T0" y="T1"/>
              </a:cxn>
              <a:cxn ang="T17">
                <a:pos x="T2" y="T3"/>
              </a:cxn>
              <a:cxn ang="T18">
                <a:pos x="T4" y="T5"/>
              </a:cxn>
              <a:cxn ang="T19">
                <a:pos x="T6" y="T7"/>
              </a:cxn>
              <a:cxn ang="T20">
                <a:pos x="T8" y="T9"/>
              </a:cxn>
              <a:cxn ang="T21">
                <a:pos x="T10" y="T11"/>
              </a:cxn>
              <a:cxn ang="T22">
                <a:pos x="T12" y="T13"/>
              </a:cxn>
              <a:cxn ang="T23">
                <a:pos x="T14" y="T15"/>
              </a:cxn>
            </a:cxnLst>
            <a:rect l="T24" t="T25" r="T26" b="T27"/>
            <a:pathLst>
              <a:path w="24" h="44">
                <a:moveTo>
                  <a:pt x="13" y="44"/>
                </a:moveTo>
                <a:cubicBezTo>
                  <a:pt x="11" y="44"/>
                  <a:pt x="2" y="25"/>
                  <a:pt x="2" y="18"/>
                </a:cubicBezTo>
                <a:cubicBezTo>
                  <a:pt x="1" y="12"/>
                  <a:pt x="0" y="7"/>
                  <a:pt x="2" y="4"/>
                </a:cubicBezTo>
                <a:cubicBezTo>
                  <a:pt x="2" y="1"/>
                  <a:pt x="3" y="1"/>
                  <a:pt x="5" y="1"/>
                </a:cubicBezTo>
                <a:cubicBezTo>
                  <a:pt x="7" y="1"/>
                  <a:pt x="10" y="0"/>
                  <a:pt x="13" y="2"/>
                </a:cubicBezTo>
                <a:cubicBezTo>
                  <a:pt x="18" y="4"/>
                  <a:pt x="18" y="8"/>
                  <a:pt x="21" y="12"/>
                </a:cubicBezTo>
                <a:cubicBezTo>
                  <a:pt x="22" y="15"/>
                  <a:pt x="24" y="22"/>
                  <a:pt x="24" y="22"/>
                </a:cubicBezTo>
                <a:cubicBezTo>
                  <a:pt x="23" y="31"/>
                  <a:pt x="23" y="41"/>
                  <a:pt x="13" y="44"/>
                </a:cubicBezTo>
                <a:close/>
              </a:path>
            </a:pathLst>
          </a:custGeom>
          <a:solidFill>
            <a:srgbClr val="F2F2F2"/>
          </a:solidFill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78" name="Freeform 261">
            <a:extLst>
              <a:ext uri="{FF2B5EF4-FFF2-40B4-BE49-F238E27FC236}">
                <a16:creationId xmlns:a16="http://schemas.microsoft.com/office/drawing/2014/main" id="{B3188091-1598-56C6-3297-CF5C5F675C6D}"/>
              </a:ext>
            </a:extLst>
          </xdr:cNvPr>
          <xdr:cNvSpPr>
            <a:spLocks/>
          </xdr:cNvSpPr>
        </xdr:nvSpPr>
        <xdr:spPr bwMode="auto">
          <a:xfrm rot="-1841023">
            <a:off x="3194646" y="1808681"/>
            <a:ext cx="323881" cy="350022"/>
          </a:xfrm>
          <a:custGeom>
            <a:avLst/>
            <a:gdLst>
              <a:gd name="T0" fmla="*/ 2147483647 w 37"/>
              <a:gd name="T1" fmla="*/ 2147483647 h 37"/>
              <a:gd name="T2" fmla="*/ 2147483647 w 37"/>
              <a:gd name="T3" fmla="*/ 2147483647 h 37"/>
              <a:gd name="T4" fmla="*/ 2147483647 w 37"/>
              <a:gd name="T5" fmla="*/ 2147483647 h 37"/>
              <a:gd name="T6" fmla="*/ 2147483647 w 37"/>
              <a:gd name="T7" fmla="*/ 2147483647 h 37"/>
              <a:gd name="T8" fmla="*/ 0 60000 65536"/>
              <a:gd name="T9" fmla="*/ 0 60000 65536"/>
              <a:gd name="T10" fmla="*/ 0 60000 65536"/>
              <a:gd name="T11" fmla="*/ 0 60000 65536"/>
              <a:gd name="T12" fmla="*/ 0 w 37"/>
              <a:gd name="T13" fmla="*/ 0 h 37"/>
              <a:gd name="T14" fmla="*/ 37 w 37"/>
              <a:gd name="T15" fmla="*/ 37 h 37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37" h="37">
                <a:moveTo>
                  <a:pt x="34" y="19"/>
                </a:moveTo>
                <a:cubicBezTo>
                  <a:pt x="34" y="0"/>
                  <a:pt x="5" y="5"/>
                  <a:pt x="1" y="10"/>
                </a:cubicBezTo>
                <a:cubicBezTo>
                  <a:pt x="2" y="32"/>
                  <a:pt x="0" y="32"/>
                  <a:pt x="17" y="35"/>
                </a:cubicBezTo>
                <a:cubicBezTo>
                  <a:pt x="26" y="34"/>
                  <a:pt x="37" y="37"/>
                  <a:pt x="34" y="20"/>
                </a:cubicBezTo>
              </a:path>
            </a:pathLst>
          </a:custGeom>
          <a:solidFill>
            <a:srgbClr val="F2F2F2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" name="Freeform 261">
            <a:extLst>
              <a:ext uri="{FF2B5EF4-FFF2-40B4-BE49-F238E27FC236}">
                <a16:creationId xmlns:a16="http://schemas.microsoft.com/office/drawing/2014/main" id="{E073EBAB-91E6-3B19-2BB8-B0D5FFAAC8F3}"/>
              </a:ext>
            </a:extLst>
          </xdr:cNvPr>
          <xdr:cNvSpPr>
            <a:spLocks/>
          </xdr:cNvSpPr>
        </xdr:nvSpPr>
        <xdr:spPr bwMode="auto">
          <a:xfrm rot="10800000">
            <a:off x="4095748" y="2390774"/>
            <a:ext cx="352425" cy="333373"/>
          </a:xfrm>
          <a:custGeom>
            <a:avLst/>
            <a:gdLst>
              <a:gd name="T0" fmla="*/ 2147483647 w 37"/>
              <a:gd name="T1" fmla="*/ 2147483647 h 37"/>
              <a:gd name="T2" fmla="*/ 2147483647 w 37"/>
              <a:gd name="T3" fmla="*/ 2147483647 h 37"/>
              <a:gd name="T4" fmla="*/ 2147483647 w 37"/>
              <a:gd name="T5" fmla="*/ 2147483647 h 37"/>
              <a:gd name="T6" fmla="*/ 2147483647 w 37"/>
              <a:gd name="T7" fmla="*/ 2147483647 h 37"/>
              <a:gd name="T8" fmla="*/ 0 60000 65536"/>
              <a:gd name="T9" fmla="*/ 0 60000 65536"/>
              <a:gd name="T10" fmla="*/ 0 60000 65536"/>
              <a:gd name="T11" fmla="*/ 0 60000 65536"/>
              <a:gd name="T12" fmla="*/ 0 w 37"/>
              <a:gd name="T13" fmla="*/ 0 h 37"/>
              <a:gd name="T14" fmla="*/ 37 w 37"/>
              <a:gd name="T15" fmla="*/ 37 h 37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37" h="37">
                <a:moveTo>
                  <a:pt x="34" y="19"/>
                </a:moveTo>
                <a:cubicBezTo>
                  <a:pt x="34" y="0"/>
                  <a:pt x="5" y="5"/>
                  <a:pt x="1" y="10"/>
                </a:cubicBezTo>
                <a:cubicBezTo>
                  <a:pt x="2" y="32"/>
                  <a:pt x="0" y="32"/>
                  <a:pt x="17" y="35"/>
                </a:cubicBezTo>
                <a:cubicBezTo>
                  <a:pt x="26" y="34"/>
                  <a:pt x="37" y="37"/>
                  <a:pt x="34" y="20"/>
                </a:cubicBezTo>
              </a:path>
            </a:pathLst>
          </a:custGeom>
          <a:solidFill>
            <a:srgbClr val="F2F2F2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" name="Freeform 261">
            <a:extLst>
              <a:ext uri="{FF2B5EF4-FFF2-40B4-BE49-F238E27FC236}">
                <a16:creationId xmlns:a16="http://schemas.microsoft.com/office/drawing/2014/main" id="{38D8E5DC-5C36-22A5-7CF3-D1F13F18A6F8}"/>
              </a:ext>
            </a:extLst>
          </xdr:cNvPr>
          <xdr:cNvSpPr>
            <a:spLocks/>
          </xdr:cNvSpPr>
        </xdr:nvSpPr>
        <xdr:spPr bwMode="auto">
          <a:xfrm rot="10800000">
            <a:off x="4710745" y="2389928"/>
            <a:ext cx="347051" cy="324696"/>
          </a:xfrm>
          <a:custGeom>
            <a:avLst/>
            <a:gdLst>
              <a:gd name="T0" fmla="*/ 2147483647 w 37"/>
              <a:gd name="T1" fmla="*/ 2147483647 h 37"/>
              <a:gd name="T2" fmla="*/ 2147483647 w 37"/>
              <a:gd name="T3" fmla="*/ 2147483647 h 37"/>
              <a:gd name="T4" fmla="*/ 2147483647 w 37"/>
              <a:gd name="T5" fmla="*/ 2147483647 h 37"/>
              <a:gd name="T6" fmla="*/ 2147483647 w 37"/>
              <a:gd name="T7" fmla="*/ 2147483647 h 37"/>
              <a:gd name="T8" fmla="*/ 0 60000 65536"/>
              <a:gd name="T9" fmla="*/ 0 60000 65536"/>
              <a:gd name="T10" fmla="*/ 0 60000 65536"/>
              <a:gd name="T11" fmla="*/ 0 60000 65536"/>
              <a:gd name="T12" fmla="*/ 0 w 37"/>
              <a:gd name="T13" fmla="*/ 0 h 37"/>
              <a:gd name="T14" fmla="*/ 37 w 37"/>
              <a:gd name="T15" fmla="*/ 37 h 37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37" h="37">
                <a:moveTo>
                  <a:pt x="34" y="19"/>
                </a:moveTo>
                <a:cubicBezTo>
                  <a:pt x="34" y="0"/>
                  <a:pt x="5" y="5"/>
                  <a:pt x="1" y="10"/>
                </a:cubicBezTo>
                <a:cubicBezTo>
                  <a:pt x="2" y="32"/>
                  <a:pt x="0" y="32"/>
                  <a:pt x="17" y="35"/>
                </a:cubicBezTo>
                <a:cubicBezTo>
                  <a:pt x="26" y="34"/>
                  <a:pt x="37" y="37"/>
                  <a:pt x="34" y="20"/>
                </a:cubicBezTo>
              </a:path>
            </a:pathLst>
          </a:custGeom>
          <a:solidFill>
            <a:srgbClr val="F2F2F2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" name="Freeform 24">
            <a:extLst>
              <a:ext uri="{FF2B5EF4-FFF2-40B4-BE49-F238E27FC236}">
                <a16:creationId xmlns:a16="http://schemas.microsoft.com/office/drawing/2014/main" id="{B3FBA705-51A0-25A9-770B-012B4B2A6545}"/>
              </a:ext>
            </a:extLst>
          </xdr:cNvPr>
          <xdr:cNvSpPr>
            <a:spLocks/>
          </xdr:cNvSpPr>
        </xdr:nvSpPr>
        <xdr:spPr bwMode="auto">
          <a:xfrm rot="4544003">
            <a:off x="5069713" y="2373493"/>
            <a:ext cx="270967" cy="348381"/>
          </a:xfrm>
          <a:custGeom>
            <a:avLst/>
            <a:gdLst>
              <a:gd name="T0" fmla="*/ 2147483647 w 29"/>
              <a:gd name="T1" fmla="*/ 2147483647 h 42"/>
              <a:gd name="T2" fmla="*/ 2147483647 w 29"/>
              <a:gd name="T3" fmla="*/ 2147483647 h 42"/>
              <a:gd name="T4" fmla="*/ 2147483647 w 29"/>
              <a:gd name="T5" fmla="*/ 2147483647 h 42"/>
              <a:gd name="T6" fmla="*/ 0 w 29"/>
              <a:gd name="T7" fmla="*/ 2147483647 h 42"/>
              <a:gd name="T8" fmla="*/ 2147483647 w 29"/>
              <a:gd name="T9" fmla="*/ 2147483647 h 42"/>
              <a:gd name="T10" fmla="*/ 2147483647 w 29"/>
              <a:gd name="T11" fmla="*/ 2147483647 h 42"/>
              <a:gd name="T12" fmla="*/ 2147483647 w 29"/>
              <a:gd name="T13" fmla="*/ 2147483647 h 42"/>
              <a:gd name="T14" fmla="*/ 2147483647 w 29"/>
              <a:gd name="T15" fmla="*/ 2147483647 h 42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w 29"/>
              <a:gd name="T25" fmla="*/ 0 h 42"/>
              <a:gd name="T26" fmla="*/ 29 w 29"/>
              <a:gd name="T27" fmla="*/ 42 h 42"/>
            </a:gdLst>
            <a:ahLst/>
            <a:cxnLst>
              <a:cxn ang="T16">
                <a:pos x="T0" y="T1"/>
              </a:cxn>
              <a:cxn ang="T17">
                <a:pos x="T2" y="T3"/>
              </a:cxn>
              <a:cxn ang="T18">
                <a:pos x="T4" y="T5"/>
              </a:cxn>
              <a:cxn ang="T19">
                <a:pos x="T6" y="T7"/>
              </a:cxn>
              <a:cxn ang="T20">
                <a:pos x="T8" y="T9"/>
              </a:cxn>
              <a:cxn ang="T21">
                <a:pos x="T10" y="T11"/>
              </a:cxn>
              <a:cxn ang="T22">
                <a:pos x="T12" y="T13"/>
              </a:cxn>
              <a:cxn ang="T23">
                <a:pos x="T14" y="T15"/>
              </a:cxn>
            </a:cxnLst>
            <a:rect l="T24" t="T25" r="T26" b="T27"/>
            <a:pathLst>
              <a:path w="29" h="42">
                <a:moveTo>
                  <a:pt x="29" y="6"/>
                </a:moveTo>
                <a:cubicBezTo>
                  <a:pt x="25" y="0"/>
                  <a:pt x="20" y="2"/>
                  <a:pt x="14" y="3"/>
                </a:cubicBezTo>
                <a:cubicBezTo>
                  <a:pt x="6" y="8"/>
                  <a:pt x="9" y="5"/>
                  <a:pt x="4" y="13"/>
                </a:cubicBezTo>
                <a:cubicBezTo>
                  <a:pt x="2" y="17"/>
                  <a:pt x="0" y="25"/>
                  <a:pt x="0" y="25"/>
                </a:cubicBezTo>
                <a:cubicBezTo>
                  <a:pt x="3" y="42"/>
                  <a:pt x="3" y="38"/>
                  <a:pt x="21" y="37"/>
                </a:cubicBezTo>
                <a:cubicBezTo>
                  <a:pt x="24" y="32"/>
                  <a:pt x="23" y="35"/>
                  <a:pt x="25" y="28"/>
                </a:cubicBezTo>
                <a:cubicBezTo>
                  <a:pt x="26" y="26"/>
                  <a:pt x="27" y="22"/>
                  <a:pt x="27" y="22"/>
                </a:cubicBezTo>
                <a:cubicBezTo>
                  <a:pt x="27" y="20"/>
                  <a:pt x="29" y="10"/>
                  <a:pt x="29" y="6"/>
                </a:cubicBezTo>
                <a:close/>
              </a:path>
            </a:pathLst>
          </a:custGeom>
          <a:solidFill>
            <a:srgbClr val="F2F2F2"/>
          </a:solidFill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82" name="Freeform 261">
            <a:extLst>
              <a:ext uri="{FF2B5EF4-FFF2-40B4-BE49-F238E27FC236}">
                <a16:creationId xmlns:a16="http://schemas.microsoft.com/office/drawing/2014/main" id="{FBA0A48D-4193-861C-06B1-21364D90C57E}"/>
              </a:ext>
            </a:extLst>
          </xdr:cNvPr>
          <xdr:cNvSpPr>
            <a:spLocks/>
          </xdr:cNvSpPr>
        </xdr:nvSpPr>
        <xdr:spPr bwMode="auto">
          <a:xfrm rot="-3662562">
            <a:off x="5644086" y="1798367"/>
            <a:ext cx="303378" cy="358279"/>
          </a:xfrm>
          <a:custGeom>
            <a:avLst/>
            <a:gdLst>
              <a:gd name="T0" fmla="*/ 2147483647 w 37"/>
              <a:gd name="T1" fmla="*/ 2147483647 h 37"/>
              <a:gd name="T2" fmla="*/ 2147483647 w 37"/>
              <a:gd name="T3" fmla="*/ 2147483647 h 37"/>
              <a:gd name="T4" fmla="*/ 2147483647 w 37"/>
              <a:gd name="T5" fmla="*/ 2147483647 h 37"/>
              <a:gd name="T6" fmla="*/ 2147483647 w 37"/>
              <a:gd name="T7" fmla="*/ 2147483647 h 37"/>
              <a:gd name="T8" fmla="*/ 0 60000 65536"/>
              <a:gd name="T9" fmla="*/ 0 60000 65536"/>
              <a:gd name="T10" fmla="*/ 0 60000 65536"/>
              <a:gd name="T11" fmla="*/ 0 60000 65536"/>
              <a:gd name="T12" fmla="*/ 0 w 37"/>
              <a:gd name="T13" fmla="*/ 0 h 37"/>
              <a:gd name="T14" fmla="*/ 37 w 37"/>
              <a:gd name="T15" fmla="*/ 37 h 37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37" h="37">
                <a:moveTo>
                  <a:pt x="34" y="19"/>
                </a:moveTo>
                <a:cubicBezTo>
                  <a:pt x="34" y="0"/>
                  <a:pt x="5" y="5"/>
                  <a:pt x="1" y="10"/>
                </a:cubicBezTo>
                <a:cubicBezTo>
                  <a:pt x="2" y="32"/>
                  <a:pt x="0" y="32"/>
                  <a:pt x="17" y="35"/>
                </a:cubicBezTo>
                <a:cubicBezTo>
                  <a:pt x="26" y="34"/>
                  <a:pt x="37" y="37"/>
                  <a:pt x="34" y="20"/>
                </a:cubicBezTo>
              </a:path>
            </a:pathLst>
          </a:custGeom>
          <a:solidFill>
            <a:srgbClr val="F2F2F2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" name="Freeform 261">
            <a:extLst>
              <a:ext uri="{FF2B5EF4-FFF2-40B4-BE49-F238E27FC236}">
                <a16:creationId xmlns:a16="http://schemas.microsoft.com/office/drawing/2014/main" id="{5FE703A4-EDC4-9153-3C2C-C08511378420}"/>
              </a:ext>
            </a:extLst>
          </xdr:cNvPr>
          <xdr:cNvSpPr>
            <a:spLocks/>
          </xdr:cNvSpPr>
        </xdr:nvSpPr>
        <xdr:spPr bwMode="auto">
          <a:xfrm rot="10800000">
            <a:off x="4421421" y="2390775"/>
            <a:ext cx="327770" cy="335868"/>
          </a:xfrm>
          <a:custGeom>
            <a:avLst/>
            <a:gdLst>
              <a:gd name="T0" fmla="*/ 2147483647 w 37"/>
              <a:gd name="T1" fmla="*/ 2147483647 h 37"/>
              <a:gd name="T2" fmla="*/ 2147483647 w 37"/>
              <a:gd name="T3" fmla="*/ 2147483647 h 37"/>
              <a:gd name="T4" fmla="*/ 2147483647 w 37"/>
              <a:gd name="T5" fmla="*/ 2147483647 h 37"/>
              <a:gd name="T6" fmla="*/ 2147483647 w 37"/>
              <a:gd name="T7" fmla="*/ 2147483647 h 37"/>
              <a:gd name="T8" fmla="*/ 0 60000 65536"/>
              <a:gd name="T9" fmla="*/ 0 60000 65536"/>
              <a:gd name="T10" fmla="*/ 0 60000 65536"/>
              <a:gd name="T11" fmla="*/ 0 60000 65536"/>
              <a:gd name="T12" fmla="*/ 0 w 37"/>
              <a:gd name="T13" fmla="*/ 0 h 37"/>
              <a:gd name="T14" fmla="*/ 37 w 37"/>
              <a:gd name="T15" fmla="*/ 37 h 37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37" h="37">
                <a:moveTo>
                  <a:pt x="34" y="19"/>
                </a:moveTo>
                <a:cubicBezTo>
                  <a:pt x="34" y="0"/>
                  <a:pt x="5" y="5"/>
                  <a:pt x="1" y="10"/>
                </a:cubicBezTo>
                <a:cubicBezTo>
                  <a:pt x="2" y="32"/>
                  <a:pt x="0" y="32"/>
                  <a:pt x="17" y="35"/>
                </a:cubicBezTo>
                <a:cubicBezTo>
                  <a:pt x="26" y="34"/>
                  <a:pt x="37" y="37"/>
                  <a:pt x="34" y="20"/>
                </a:cubicBezTo>
              </a:path>
            </a:pathLst>
          </a:custGeom>
          <a:solidFill>
            <a:srgbClr val="F2F2F2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" name="Freeform 261">
            <a:extLst>
              <a:ext uri="{FF2B5EF4-FFF2-40B4-BE49-F238E27FC236}">
                <a16:creationId xmlns:a16="http://schemas.microsoft.com/office/drawing/2014/main" id="{D85E2942-8380-F221-371B-C1FDA49B9E84}"/>
              </a:ext>
            </a:extLst>
          </xdr:cNvPr>
          <xdr:cNvSpPr>
            <a:spLocks/>
          </xdr:cNvSpPr>
        </xdr:nvSpPr>
        <xdr:spPr bwMode="auto">
          <a:xfrm rot="6841266">
            <a:off x="3373701" y="2051540"/>
            <a:ext cx="342900" cy="332059"/>
          </a:xfrm>
          <a:custGeom>
            <a:avLst/>
            <a:gdLst>
              <a:gd name="T0" fmla="*/ 2147483647 w 36"/>
              <a:gd name="T1" fmla="*/ 2147483647 h 40"/>
              <a:gd name="T2" fmla="*/ 2147483647 w 36"/>
              <a:gd name="T3" fmla="*/ 2147483647 h 40"/>
              <a:gd name="T4" fmla="*/ 2147483647 w 36"/>
              <a:gd name="T5" fmla="*/ 2147483647 h 40"/>
              <a:gd name="T6" fmla="*/ 2147483647 w 36"/>
              <a:gd name="T7" fmla="*/ 2147483647 h 40"/>
              <a:gd name="T8" fmla="*/ 2147483647 w 36"/>
              <a:gd name="T9" fmla="*/ 2147483647 h 40"/>
              <a:gd name="T10" fmla="*/ 2147483647 w 36"/>
              <a:gd name="T11" fmla="*/ 2147483647 h 40"/>
              <a:gd name="T12" fmla="*/ 2147483647 w 36"/>
              <a:gd name="T13" fmla="*/ 2147483647 h 40"/>
              <a:gd name="T14" fmla="*/ 2147483647 w 36"/>
              <a:gd name="T15" fmla="*/ 2147483647 h 40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w 36"/>
              <a:gd name="T25" fmla="*/ 0 h 40"/>
              <a:gd name="T26" fmla="*/ 36 w 36"/>
              <a:gd name="T27" fmla="*/ 40 h 40"/>
            </a:gdLst>
            <a:ahLst/>
            <a:cxnLst>
              <a:cxn ang="T16">
                <a:pos x="T0" y="T1"/>
              </a:cxn>
              <a:cxn ang="T17">
                <a:pos x="T2" y="T3"/>
              </a:cxn>
              <a:cxn ang="T18">
                <a:pos x="T4" y="T5"/>
              </a:cxn>
              <a:cxn ang="T19">
                <a:pos x="T6" y="T7"/>
              </a:cxn>
              <a:cxn ang="T20">
                <a:pos x="T8" y="T9"/>
              </a:cxn>
              <a:cxn ang="T21">
                <a:pos x="T10" y="T11"/>
              </a:cxn>
              <a:cxn ang="T22">
                <a:pos x="T12" y="T13"/>
              </a:cxn>
              <a:cxn ang="T23">
                <a:pos x="T14" y="T15"/>
              </a:cxn>
            </a:cxnLst>
            <a:rect l="T24" t="T25" r="T26" b="T27"/>
            <a:pathLst>
              <a:path w="36" h="40">
                <a:moveTo>
                  <a:pt x="33" y="22"/>
                </a:moveTo>
                <a:cubicBezTo>
                  <a:pt x="32" y="20"/>
                  <a:pt x="29" y="12"/>
                  <a:pt x="27" y="9"/>
                </a:cubicBezTo>
                <a:cubicBezTo>
                  <a:pt x="25" y="6"/>
                  <a:pt x="21" y="3"/>
                  <a:pt x="18" y="3"/>
                </a:cubicBezTo>
                <a:cubicBezTo>
                  <a:pt x="13" y="0"/>
                  <a:pt x="10" y="10"/>
                  <a:pt x="8" y="11"/>
                </a:cubicBezTo>
                <a:cubicBezTo>
                  <a:pt x="8" y="14"/>
                  <a:pt x="0" y="26"/>
                  <a:pt x="3" y="30"/>
                </a:cubicBezTo>
                <a:cubicBezTo>
                  <a:pt x="6" y="35"/>
                  <a:pt x="11" y="36"/>
                  <a:pt x="16" y="38"/>
                </a:cubicBezTo>
                <a:cubicBezTo>
                  <a:pt x="25" y="37"/>
                  <a:pt x="36" y="40"/>
                  <a:pt x="33" y="23"/>
                </a:cubicBezTo>
              </a:path>
            </a:pathLst>
          </a:custGeom>
          <a:solidFill>
            <a:srgbClr val="F2F2F2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" name="Freeform 261">
            <a:extLst>
              <a:ext uri="{FF2B5EF4-FFF2-40B4-BE49-F238E27FC236}">
                <a16:creationId xmlns:a16="http://schemas.microsoft.com/office/drawing/2014/main" id="{667391D7-751A-3160-55D7-94F46CE198B6}"/>
              </a:ext>
            </a:extLst>
          </xdr:cNvPr>
          <xdr:cNvSpPr>
            <a:spLocks/>
          </xdr:cNvSpPr>
        </xdr:nvSpPr>
        <xdr:spPr bwMode="auto">
          <a:xfrm rot="8523378">
            <a:off x="3511720" y="2301921"/>
            <a:ext cx="339838" cy="297175"/>
          </a:xfrm>
          <a:custGeom>
            <a:avLst/>
            <a:gdLst>
              <a:gd name="T0" fmla="*/ 2147483647 w 23"/>
              <a:gd name="T1" fmla="*/ 2147483647 h 30"/>
              <a:gd name="T2" fmla="*/ 2147483647 w 23"/>
              <a:gd name="T3" fmla="*/ 2147483647 h 30"/>
              <a:gd name="T4" fmla="*/ 2147483647 w 23"/>
              <a:gd name="T5" fmla="*/ 0 h 30"/>
              <a:gd name="T6" fmla="*/ 2147483647 w 23"/>
              <a:gd name="T7" fmla="*/ 2147483647 h 30"/>
              <a:gd name="T8" fmla="*/ 2147483647 w 23"/>
              <a:gd name="T9" fmla="*/ 2147483647 h 30"/>
              <a:gd name="T10" fmla="*/ 2147483647 w 23"/>
              <a:gd name="T11" fmla="*/ 2147483647 h 30"/>
              <a:gd name="T12" fmla="*/ 0 60000 65536"/>
              <a:gd name="T13" fmla="*/ 0 60000 65536"/>
              <a:gd name="T14" fmla="*/ 0 60000 65536"/>
              <a:gd name="T15" fmla="*/ 0 60000 65536"/>
              <a:gd name="T16" fmla="*/ 0 60000 65536"/>
              <a:gd name="T17" fmla="*/ 0 60000 65536"/>
              <a:gd name="T18" fmla="*/ 0 w 23"/>
              <a:gd name="T19" fmla="*/ 0 h 30"/>
              <a:gd name="T20" fmla="*/ 23 w 23"/>
              <a:gd name="T21" fmla="*/ 30 h 30"/>
            </a:gdLst>
            <a:ahLst/>
            <a:cxnLst>
              <a:cxn ang="T12">
                <a:pos x="T0" y="T1"/>
              </a:cxn>
              <a:cxn ang="T13">
                <a:pos x="T2" y="T3"/>
              </a:cxn>
              <a:cxn ang="T14">
                <a:pos x="T4" y="T5"/>
              </a:cxn>
              <a:cxn ang="T15">
                <a:pos x="T6" y="T7"/>
              </a:cxn>
              <a:cxn ang="T16">
                <a:pos x="T8" y="T9"/>
              </a:cxn>
              <a:cxn ang="T17">
                <a:pos x="T10" y="T11"/>
              </a:cxn>
            </a:cxnLst>
            <a:rect l="T18" t="T19" r="T20" b="T21"/>
            <a:pathLst>
              <a:path w="23" h="30">
                <a:moveTo>
                  <a:pt x="20" y="12"/>
                </a:moveTo>
                <a:cubicBezTo>
                  <a:pt x="19" y="11"/>
                  <a:pt x="18" y="5"/>
                  <a:pt x="15" y="4"/>
                </a:cubicBezTo>
                <a:cubicBezTo>
                  <a:pt x="13" y="3"/>
                  <a:pt x="10" y="1"/>
                  <a:pt x="8" y="0"/>
                </a:cubicBezTo>
                <a:cubicBezTo>
                  <a:pt x="6" y="0"/>
                  <a:pt x="5" y="0"/>
                  <a:pt x="3" y="3"/>
                </a:cubicBezTo>
                <a:cubicBezTo>
                  <a:pt x="0" y="6"/>
                  <a:pt x="0" y="26"/>
                  <a:pt x="3" y="28"/>
                </a:cubicBezTo>
                <a:cubicBezTo>
                  <a:pt x="12" y="27"/>
                  <a:pt x="23" y="30"/>
                  <a:pt x="20" y="13"/>
                </a:cubicBezTo>
              </a:path>
            </a:pathLst>
          </a:custGeom>
          <a:solidFill>
            <a:srgbClr val="F2F2F2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" name="Freeform 261">
            <a:extLst>
              <a:ext uri="{FF2B5EF4-FFF2-40B4-BE49-F238E27FC236}">
                <a16:creationId xmlns:a16="http://schemas.microsoft.com/office/drawing/2014/main" id="{EA79983E-7955-D8D2-D9E2-2714AAD9733E}"/>
              </a:ext>
            </a:extLst>
          </xdr:cNvPr>
          <xdr:cNvSpPr>
            <a:spLocks/>
          </xdr:cNvSpPr>
        </xdr:nvSpPr>
        <xdr:spPr bwMode="auto">
          <a:xfrm rot="258691">
            <a:off x="5343525" y="2295524"/>
            <a:ext cx="325381" cy="305363"/>
          </a:xfrm>
          <a:custGeom>
            <a:avLst/>
            <a:gdLst>
              <a:gd name="T0" fmla="*/ 2147483647 w 37"/>
              <a:gd name="T1" fmla="*/ 2147483647 h 37"/>
              <a:gd name="T2" fmla="*/ 2147483647 w 37"/>
              <a:gd name="T3" fmla="*/ 2147483647 h 37"/>
              <a:gd name="T4" fmla="*/ 2147483647 w 37"/>
              <a:gd name="T5" fmla="*/ 0 h 37"/>
              <a:gd name="T6" fmla="*/ 2147483647 w 37"/>
              <a:gd name="T7" fmla="*/ 2147483647 h 37"/>
              <a:gd name="T8" fmla="*/ 2147483647 w 37"/>
              <a:gd name="T9" fmla="*/ 2147483647 h 37"/>
              <a:gd name="T10" fmla="*/ 2147483647 w 37"/>
              <a:gd name="T11" fmla="*/ 2147483647 h 37"/>
              <a:gd name="T12" fmla="*/ 2147483647 w 37"/>
              <a:gd name="T13" fmla="*/ 2147483647 h 37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7"/>
              <a:gd name="T22" fmla="*/ 0 h 37"/>
              <a:gd name="T23" fmla="*/ 37 w 37"/>
              <a:gd name="T24" fmla="*/ 37 h 37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7" h="37">
                <a:moveTo>
                  <a:pt x="34" y="19"/>
                </a:moveTo>
                <a:cubicBezTo>
                  <a:pt x="33" y="17"/>
                  <a:pt x="29" y="10"/>
                  <a:pt x="26" y="7"/>
                </a:cubicBezTo>
                <a:cubicBezTo>
                  <a:pt x="23" y="4"/>
                  <a:pt x="18" y="0"/>
                  <a:pt x="15" y="0"/>
                </a:cubicBezTo>
                <a:cubicBezTo>
                  <a:pt x="12" y="0"/>
                  <a:pt x="7" y="6"/>
                  <a:pt x="5" y="10"/>
                </a:cubicBezTo>
                <a:cubicBezTo>
                  <a:pt x="3" y="14"/>
                  <a:pt x="0" y="24"/>
                  <a:pt x="2" y="28"/>
                </a:cubicBezTo>
                <a:cubicBezTo>
                  <a:pt x="4" y="32"/>
                  <a:pt x="13" y="34"/>
                  <a:pt x="17" y="35"/>
                </a:cubicBezTo>
                <a:cubicBezTo>
                  <a:pt x="26" y="34"/>
                  <a:pt x="37" y="37"/>
                  <a:pt x="34" y="20"/>
                </a:cubicBezTo>
              </a:path>
            </a:pathLst>
          </a:custGeom>
          <a:solidFill>
            <a:srgbClr val="F2F2F2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" name="Freeform 261">
            <a:extLst>
              <a:ext uri="{FF2B5EF4-FFF2-40B4-BE49-F238E27FC236}">
                <a16:creationId xmlns:a16="http://schemas.microsoft.com/office/drawing/2014/main" id="{20A9FBC4-177C-6E8E-4A6E-FF1553A989F3}"/>
              </a:ext>
            </a:extLst>
          </xdr:cNvPr>
          <xdr:cNvSpPr>
            <a:spLocks/>
          </xdr:cNvSpPr>
        </xdr:nvSpPr>
        <xdr:spPr bwMode="auto">
          <a:xfrm rot="1808165">
            <a:off x="5503479" y="2068611"/>
            <a:ext cx="315951" cy="317101"/>
          </a:xfrm>
          <a:custGeom>
            <a:avLst/>
            <a:gdLst>
              <a:gd name="T0" fmla="*/ 2147483647 w 21"/>
              <a:gd name="T1" fmla="*/ 2147483647 h 29"/>
              <a:gd name="T2" fmla="*/ 2147483647 w 21"/>
              <a:gd name="T3" fmla="*/ 2147483647 h 29"/>
              <a:gd name="T4" fmla="*/ 2147483647 w 21"/>
              <a:gd name="T5" fmla="*/ 2147483647 h 29"/>
              <a:gd name="T6" fmla="*/ 2147483647 w 21"/>
              <a:gd name="T7" fmla="*/ 2147483647 h 29"/>
              <a:gd name="T8" fmla="*/ 2147483647 w 21"/>
              <a:gd name="T9" fmla="*/ 2147483647 h 29"/>
              <a:gd name="T10" fmla="*/ 2147483647 w 21"/>
              <a:gd name="T11" fmla="*/ 2147483647 h 29"/>
              <a:gd name="T12" fmla="*/ 2147483647 w 21"/>
              <a:gd name="T13" fmla="*/ 2147483647 h 29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21"/>
              <a:gd name="T22" fmla="*/ 0 h 29"/>
              <a:gd name="T23" fmla="*/ 21 w 21"/>
              <a:gd name="T24" fmla="*/ 29 h 29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21" h="29">
                <a:moveTo>
                  <a:pt x="21" y="10"/>
                </a:moveTo>
                <a:cubicBezTo>
                  <a:pt x="20" y="9"/>
                  <a:pt x="18" y="4"/>
                  <a:pt x="16" y="3"/>
                </a:cubicBezTo>
                <a:cubicBezTo>
                  <a:pt x="14" y="2"/>
                  <a:pt x="9" y="0"/>
                  <a:pt x="7" y="1"/>
                </a:cubicBezTo>
                <a:cubicBezTo>
                  <a:pt x="5" y="2"/>
                  <a:pt x="1" y="5"/>
                  <a:pt x="1" y="9"/>
                </a:cubicBezTo>
                <a:cubicBezTo>
                  <a:pt x="0" y="13"/>
                  <a:pt x="1" y="25"/>
                  <a:pt x="4" y="26"/>
                </a:cubicBezTo>
                <a:cubicBezTo>
                  <a:pt x="6" y="29"/>
                  <a:pt x="11" y="28"/>
                  <a:pt x="14" y="25"/>
                </a:cubicBezTo>
                <a:cubicBezTo>
                  <a:pt x="17" y="23"/>
                  <a:pt x="20" y="13"/>
                  <a:pt x="21" y="11"/>
                </a:cubicBezTo>
              </a:path>
            </a:pathLst>
          </a:custGeom>
          <a:solidFill>
            <a:srgbClr val="F2F2F2"/>
          </a:solidFill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352425</xdr:colOff>
      <xdr:row>14</xdr:row>
      <xdr:rowOff>123825</xdr:rowOff>
    </xdr:from>
    <xdr:to>
      <xdr:col>6</xdr:col>
      <xdr:colOff>438150</xdr:colOff>
      <xdr:row>15</xdr:row>
      <xdr:rowOff>57150</xdr:rowOff>
    </xdr:to>
    <xdr:sp macro="" textlink="">
      <xdr:nvSpPr>
        <xdr:cNvPr id="88" name="Freeform 261">
          <a:extLst>
            <a:ext uri="{FF2B5EF4-FFF2-40B4-BE49-F238E27FC236}">
              <a16:creationId xmlns:a16="http://schemas.microsoft.com/office/drawing/2014/main" id="{38B70CB6-6740-410B-A4D8-24B424A081DA}"/>
            </a:ext>
          </a:extLst>
        </xdr:cNvPr>
        <xdr:cNvSpPr>
          <a:spLocks/>
        </xdr:cNvSpPr>
      </xdr:nvSpPr>
      <xdr:spPr bwMode="auto">
        <a:xfrm rot="10800000">
          <a:off x="4467225" y="2524125"/>
          <a:ext cx="85725" cy="104775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238125</xdr:colOff>
      <xdr:row>16</xdr:row>
      <xdr:rowOff>95250</xdr:rowOff>
    </xdr:from>
    <xdr:to>
      <xdr:col>9</xdr:col>
      <xdr:colOff>314325</xdr:colOff>
      <xdr:row>17</xdr:row>
      <xdr:rowOff>19050</xdr:rowOff>
    </xdr:to>
    <xdr:sp macro="" textlink="">
      <xdr:nvSpPr>
        <xdr:cNvPr id="89" name="Freeform 261">
          <a:extLst>
            <a:ext uri="{FF2B5EF4-FFF2-40B4-BE49-F238E27FC236}">
              <a16:creationId xmlns:a16="http://schemas.microsoft.com/office/drawing/2014/main" id="{03A4A93B-3976-46CC-97B9-58D54A84958B}"/>
            </a:ext>
          </a:extLst>
        </xdr:cNvPr>
        <xdr:cNvSpPr>
          <a:spLocks/>
        </xdr:cNvSpPr>
      </xdr:nvSpPr>
      <xdr:spPr bwMode="auto">
        <a:xfrm rot="10800000">
          <a:off x="6410325" y="2838450"/>
          <a:ext cx="76200" cy="95250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400050</xdr:colOff>
      <xdr:row>16</xdr:row>
      <xdr:rowOff>104775</xdr:rowOff>
    </xdr:from>
    <xdr:to>
      <xdr:col>9</xdr:col>
      <xdr:colOff>19050</xdr:colOff>
      <xdr:row>17</xdr:row>
      <xdr:rowOff>28575</xdr:rowOff>
    </xdr:to>
    <xdr:sp macro="" textlink="">
      <xdr:nvSpPr>
        <xdr:cNvPr id="90" name="Freeform 261">
          <a:extLst>
            <a:ext uri="{FF2B5EF4-FFF2-40B4-BE49-F238E27FC236}">
              <a16:creationId xmlns:a16="http://schemas.microsoft.com/office/drawing/2014/main" id="{61508BF0-A933-4078-B2B1-0C64945B8BC9}"/>
            </a:ext>
          </a:extLst>
        </xdr:cNvPr>
        <xdr:cNvSpPr>
          <a:spLocks/>
        </xdr:cNvSpPr>
      </xdr:nvSpPr>
      <xdr:spPr bwMode="auto">
        <a:xfrm rot="10800000">
          <a:off x="5886450" y="2847975"/>
          <a:ext cx="304800" cy="95250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16</xdr:row>
      <xdr:rowOff>95250</xdr:rowOff>
    </xdr:from>
    <xdr:to>
      <xdr:col>10</xdr:col>
      <xdr:colOff>228600</xdr:colOff>
      <xdr:row>17</xdr:row>
      <xdr:rowOff>19050</xdr:rowOff>
    </xdr:to>
    <xdr:sp macro="" textlink="">
      <xdr:nvSpPr>
        <xdr:cNvPr id="91" name="Freeform 261">
          <a:extLst>
            <a:ext uri="{FF2B5EF4-FFF2-40B4-BE49-F238E27FC236}">
              <a16:creationId xmlns:a16="http://schemas.microsoft.com/office/drawing/2014/main" id="{F9547B77-4F4D-4045-BBC3-7E1A98E643B7}"/>
            </a:ext>
          </a:extLst>
        </xdr:cNvPr>
        <xdr:cNvSpPr>
          <a:spLocks/>
        </xdr:cNvSpPr>
      </xdr:nvSpPr>
      <xdr:spPr bwMode="auto">
        <a:xfrm rot="10800000">
          <a:off x="7010400" y="2838450"/>
          <a:ext cx="76200" cy="95250"/>
        </a:xfrm>
        <a:custGeom>
          <a:avLst/>
          <a:gdLst>
            <a:gd name="T0" fmla="*/ 2147483647 w 37"/>
            <a:gd name="T1" fmla="*/ 2147483647 h 37"/>
            <a:gd name="T2" fmla="*/ 2147483647 w 37"/>
            <a:gd name="T3" fmla="*/ 2147483647 h 37"/>
            <a:gd name="T4" fmla="*/ 2147483647 w 37"/>
            <a:gd name="T5" fmla="*/ 2147483647 h 37"/>
            <a:gd name="T6" fmla="*/ 2147483647 w 37"/>
            <a:gd name="T7" fmla="*/ 2147483647 h 37"/>
            <a:gd name="T8" fmla="*/ 0 60000 65536"/>
            <a:gd name="T9" fmla="*/ 0 60000 65536"/>
            <a:gd name="T10" fmla="*/ 0 60000 65536"/>
            <a:gd name="T11" fmla="*/ 0 60000 65536"/>
            <a:gd name="T12" fmla="*/ 0 w 37"/>
            <a:gd name="T13" fmla="*/ 0 h 37"/>
            <a:gd name="T14" fmla="*/ 37 w 37"/>
            <a:gd name="T15" fmla="*/ 37 h 3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37" h="37">
              <a:moveTo>
                <a:pt x="34" y="19"/>
              </a:moveTo>
              <a:cubicBezTo>
                <a:pt x="34" y="0"/>
                <a:pt x="5" y="5"/>
                <a:pt x="1" y="10"/>
              </a:cubicBezTo>
              <a:cubicBezTo>
                <a:pt x="2" y="32"/>
                <a:pt x="0" y="32"/>
                <a:pt x="17" y="35"/>
              </a:cubicBezTo>
              <a:cubicBezTo>
                <a:pt x="26" y="34"/>
                <a:pt x="37" y="37"/>
                <a:pt x="34" y="20"/>
              </a:cubicBez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47625</xdr:colOff>
      <xdr:row>6</xdr:row>
      <xdr:rowOff>161925</xdr:rowOff>
    </xdr:from>
    <xdr:to>
      <xdr:col>11</xdr:col>
      <xdr:colOff>247650</xdr:colOff>
      <xdr:row>8</xdr:row>
      <xdr:rowOff>161925</xdr:rowOff>
    </xdr:to>
    <xdr:sp macro="" textlink="">
      <xdr:nvSpPr>
        <xdr:cNvPr id="2" name="Freeform 7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4171950" y="1390650"/>
          <a:ext cx="552450" cy="342900"/>
        </a:xfrm>
        <a:custGeom>
          <a:avLst/>
          <a:gdLst>
            <a:gd name="T0" fmla="*/ 2147483646 w 41"/>
            <a:gd name="T1" fmla="*/ 367057858 h 31"/>
            <a:gd name="T2" fmla="*/ 907796620 w 41"/>
            <a:gd name="T3" fmla="*/ 856464648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856464648 h 31"/>
            <a:gd name="T10" fmla="*/ 2147483646 w 41"/>
            <a:gd name="T11" fmla="*/ 367057858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200025</xdr:colOff>
      <xdr:row>11</xdr:row>
      <xdr:rowOff>142875</xdr:rowOff>
    </xdr:from>
    <xdr:to>
      <xdr:col>10</xdr:col>
      <xdr:colOff>190500</xdr:colOff>
      <xdr:row>13</xdr:row>
      <xdr:rowOff>133350</xdr:rowOff>
    </xdr:to>
    <xdr:sp macro="" textlink="">
      <xdr:nvSpPr>
        <xdr:cNvPr id="3" name="Freeform 8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3771900" y="2228850"/>
          <a:ext cx="542925" cy="333375"/>
        </a:xfrm>
        <a:custGeom>
          <a:avLst/>
          <a:gdLst>
            <a:gd name="T0" fmla="*/ 2147483646 w 41"/>
            <a:gd name="T1" fmla="*/ 346946589 h 31"/>
            <a:gd name="T2" fmla="*/ 876757665 w 41"/>
            <a:gd name="T3" fmla="*/ 809542040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809542040 h 31"/>
            <a:gd name="T10" fmla="*/ 2147483646 w 41"/>
            <a:gd name="T11" fmla="*/ 346946589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390525</xdr:colOff>
      <xdr:row>10</xdr:row>
      <xdr:rowOff>28575</xdr:rowOff>
    </xdr:from>
    <xdr:to>
      <xdr:col>10</xdr:col>
      <xdr:colOff>333375</xdr:colOff>
      <xdr:row>12</xdr:row>
      <xdr:rowOff>38100</xdr:rowOff>
    </xdr:to>
    <xdr:sp macro="" textlink="">
      <xdr:nvSpPr>
        <xdr:cNvPr id="4" name="Freeform 9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3962400" y="1943100"/>
          <a:ext cx="495300" cy="352425"/>
        </a:xfrm>
        <a:custGeom>
          <a:avLst/>
          <a:gdLst>
            <a:gd name="T0" fmla="*/ 2043136661 w 41"/>
            <a:gd name="T1" fmla="*/ 387735711 h 31"/>
            <a:gd name="T2" fmla="*/ 729685624 w 41"/>
            <a:gd name="T3" fmla="*/ 904709081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904709081 h 31"/>
            <a:gd name="T10" fmla="*/ 2043136661 w 41"/>
            <a:gd name="T11" fmla="*/ 387735711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495300</xdr:colOff>
      <xdr:row>8</xdr:row>
      <xdr:rowOff>95250</xdr:rowOff>
    </xdr:from>
    <xdr:to>
      <xdr:col>11</xdr:col>
      <xdr:colOff>114300</xdr:colOff>
      <xdr:row>10</xdr:row>
      <xdr:rowOff>95250</xdr:rowOff>
    </xdr:to>
    <xdr:sp macro="" textlink="">
      <xdr:nvSpPr>
        <xdr:cNvPr id="5" name="Freeform 10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4067175" y="1666875"/>
          <a:ext cx="523875" cy="342900"/>
        </a:xfrm>
        <a:custGeom>
          <a:avLst/>
          <a:gdLst>
            <a:gd name="T0" fmla="*/ 2147483646 w 41"/>
            <a:gd name="T1" fmla="*/ 367057858 h 31"/>
            <a:gd name="T2" fmla="*/ 816312247 w 41"/>
            <a:gd name="T3" fmla="*/ 856464648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856464648 h 31"/>
            <a:gd name="T10" fmla="*/ 2147483646 w 41"/>
            <a:gd name="T11" fmla="*/ 367057858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314325</xdr:colOff>
      <xdr:row>5</xdr:row>
      <xdr:rowOff>161925</xdr:rowOff>
    </xdr:from>
    <xdr:to>
      <xdr:col>8</xdr:col>
      <xdr:colOff>76200</xdr:colOff>
      <xdr:row>5</xdr:row>
      <xdr:rowOff>161925</xdr:rowOff>
    </xdr:to>
    <xdr:sp macro="" textlink="">
      <xdr:nvSpPr>
        <xdr:cNvPr id="6" name="Line 11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ShapeType="1"/>
        </xdr:cNvSpPr>
      </xdr:nvSpPr>
      <xdr:spPr bwMode="auto">
        <a:xfrm flipV="1">
          <a:off x="2867025" y="1219200"/>
          <a:ext cx="5238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38100</xdr:colOff>
      <xdr:row>12</xdr:row>
      <xdr:rowOff>152400</xdr:rowOff>
    </xdr:from>
    <xdr:to>
      <xdr:col>9</xdr:col>
      <xdr:colOff>238125</xdr:colOff>
      <xdr:row>12</xdr:row>
      <xdr:rowOff>152400</xdr:rowOff>
    </xdr:to>
    <xdr:sp macro="" textlink="">
      <xdr:nvSpPr>
        <xdr:cNvPr id="7" name="Line 12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ShapeType="1"/>
        </xdr:cNvSpPr>
      </xdr:nvSpPr>
      <xdr:spPr bwMode="auto">
        <a:xfrm>
          <a:off x="1943100" y="2409825"/>
          <a:ext cx="18669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438150</xdr:colOff>
      <xdr:row>14</xdr:row>
      <xdr:rowOff>57150</xdr:rowOff>
    </xdr:from>
    <xdr:to>
      <xdr:col>11</xdr:col>
      <xdr:colOff>438150</xdr:colOff>
      <xdr:row>16</xdr:row>
      <xdr:rowOff>38100</xdr:rowOff>
    </xdr:to>
    <xdr:sp macro="" textlink="">
      <xdr:nvSpPr>
        <xdr:cNvPr id="8" name="Line 13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ShapeType="1"/>
        </xdr:cNvSpPr>
      </xdr:nvSpPr>
      <xdr:spPr bwMode="auto">
        <a:xfrm flipV="1">
          <a:off x="4914900" y="26574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485775</xdr:colOff>
      <xdr:row>5</xdr:row>
      <xdr:rowOff>161925</xdr:rowOff>
    </xdr:from>
    <xdr:to>
      <xdr:col>7</xdr:col>
      <xdr:colOff>495300</xdr:colOff>
      <xdr:row>13</xdr:row>
      <xdr:rowOff>133350</xdr:rowOff>
    </xdr:to>
    <xdr:sp macro="" textlink="">
      <xdr:nvSpPr>
        <xdr:cNvPr id="9" name="Line 14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ShapeType="1"/>
        </xdr:cNvSpPr>
      </xdr:nvSpPr>
      <xdr:spPr bwMode="auto">
        <a:xfrm>
          <a:off x="3038475" y="1219200"/>
          <a:ext cx="9525" cy="134302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295275</xdr:colOff>
      <xdr:row>12</xdr:row>
      <xdr:rowOff>161925</xdr:rowOff>
    </xdr:from>
    <xdr:to>
      <xdr:col>6</xdr:col>
      <xdr:colOff>209550</xdr:colOff>
      <xdr:row>14</xdr:row>
      <xdr:rowOff>0</xdr:rowOff>
    </xdr:to>
    <xdr:grpSp>
      <xdr:nvGrpSpPr>
        <xdr:cNvPr id="10" name="Group 15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pSpPr>
          <a:grpSpLocks/>
        </xdr:cNvGrpSpPr>
      </xdr:nvGrpSpPr>
      <xdr:grpSpPr bwMode="auto">
        <a:xfrm>
          <a:off x="2200275" y="2419350"/>
          <a:ext cx="342900" cy="180975"/>
          <a:chOff x="453" y="249"/>
          <a:chExt cx="27" cy="19"/>
        </a:xfrm>
      </xdr:grpSpPr>
      <xdr:sp macro="" textlink="">
        <xdr:nvSpPr>
          <xdr:cNvPr id="11" name="Line 16">
            <a:extLst>
              <a:ext uri="{FF2B5EF4-FFF2-40B4-BE49-F238E27FC236}">
                <a16:creationId xmlns:a16="http://schemas.microsoft.com/office/drawing/2014/main" id="{00000000-0008-0000-0200-00000B000000}"/>
              </a:ext>
            </a:extLst>
          </xdr:cNvPr>
          <xdr:cNvSpPr>
            <a:spLocks noChangeShapeType="1"/>
          </xdr:cNvSpPr>
        </xdr:nvSpPr>
        <xdr:spPr bwMode="auto">
          <a:xfrm>
            <a:off x="469" y="251"/>
            <a:ext cx="4" cy="15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pSp>
        <xdr:nvGrpSpPr>
          <xdr:cNvPr id="12" name="Group 17">
            <a:extLst>
              <a:ext uri="{FF2B5EF4-FFF2-40B4-BE49-F238E27FC236}">
                <a16:creationId xmlns:a16="http://schemas.microsoft.com/office/drawing/2014/main" id="{00000000-0008-0000-0200-00000C000000}"/>
              </a:ext>
            </a:extLst>
          </xdr:cNvPr>
          <xdr:cNvGrpSpPr>
            <a:grpSpLocks/>
          </xdr:cNvGrpSpPr>
        </xdr:nvGrpSpPr>
        <xdr:grpSpPr bwMode="auto">
          <a:xfrm>
            <a:off x="453" y="249"/>
            <a:ext cx="27" cy="19"/>
            <a:chOff x="456" y="252"/>
            <a:chExt cx="27" cy="19"/>
          </a:xfrm>
        </xdr:grpSpPr>
        <xdr:sp macro="" textlink="">
          <xdr:nvSpPr>
            <xdr:cNvPr id="13" name="Line 18">
              <a:extLst>
                <a:ext uri="{FF2B5EF4-FFF2-40B4-BE49-F238E27FC236}">
                  <a16:creationId xmlns:a16="http://schemas.microsoft.com/office/drawing/2014/main" id="{00000000-0008-0000-0200-00000D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72" y="252"/>
              <a:ext cx="11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" name="Line 19">
              <a:extLst>
                <a:ext uri="{FF2B5EF4-FFF2-40B4-BE49-F238E27FC236}">
                  <a16:creationId xmlns:a16="http://schemas.microsoft.com/office/drawing/2014/main" id="{00000000-0008-0000-0200-00000E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6" y="253"/>
              <a:ext cx="14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" name="Line 20">
              <a:extLst>
                <a:ext uri="{FF2B5EF4-FFF2-40B4-BE49-F238E27FC236}">
                  <a16:creationId xmlns:a16="http://schemas.microsoft.com/office/drawing/2014/main" id="{00000000-0008-0000-0200-00000F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7" y="254"/>
              <a:ext cx="16" cy="1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</xdr:grpSp>
    <xdr:clientData/>
  </xdr:twoCellAnchor>
  <xdr:twoCellAnchor>
    <xdr:from>
      <xdr:col>8</xdr:col>
      <xdr:colOff>104775</xdr:colOff>
      <xdr:row>8</xdr:row>
      <xdr:rowOff>9525</xdr:rowOff>
    </xdr:from>
    <xdr:to>
      <xdr:col>10</xdr:col>
      <xdr:colOff>161925</xdr:colOff>
      <xdr:row>9</xdr:row>
      <xdr:rowOff>95250</xdr:rowOff>
    </xdr:to>
    <xdr:sp macro="" textlink="">
      <xdr:nvSpPr>
        <xdr:cNvPr id="16" name="Freeform 21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3419475" y="1581150"/>
          <a:ext cx="866775" cy="257175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161925</xdr:colOff>
      <xdr:row>5</xdr:row>
      <xdr:rowOff>133350</xdr:rowOff>
    </xdr:from>
    <xdr:to>
      <xdr:col>11</xdr:col>
      <xdr:colOff>361950</xdr:colOff>
      <xdr:row>7</xdr:row>
      <xdr:rowOff>85725</xdr:rowOff>
    </xdr:to>
    <xdr:sp macro="" textlink="">
      <xdr:nvSpPr>
        <xdr:cNvPr id="17" name="Freeform 22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4286250" y="1190625"/>
          <a:ext cx="552450" cy="295275"/>
        </a:xfrm>
        <a:custGeom>
          <a:avLst/>
          <a:gdLst>
            <a:gd name="T0" fmla="*/ 2147483646 w 41"/>
            <a:gd name="T1" fmla="*/ 272176875 h 31"/>
            <a:gd name="T2" fmla="*/ 907796620 w 41"/>
            <a:gd name="T3" fmla="*/ 635079375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635079375 h 31"/>
            <a:gd name="T10" fmla="*/ 2147483646 w 41"/>
            <a:gd name="T11" fmla="*/ 272176875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257175</xdr:colOff>
      <xdr:row>15</xdr:row>
      <xdr:rowOff>47625</xdr:rowOff>
    </xdr:from>
    <xdr:to>
      <xdr:col>9</xdr:col>
      <xdr:colOff>257175</xdr:colOff>
      <xdr:row>16</xdr:row>
      <xdr:rowOff>28575</xdr:rowOff>
    </xdr:to>
    <xdr:sp macro="" textlink="">
      <xdr:nvSpPr>
        <xdr:cNvPr id="18" name="Line 23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 noChangeShapeType="1"/>
        </xdr:cNvSpPr>
      </xdr:nvSpPr>
      <xdr:spPr bwMode="auto">
        <a:xfrm>
          <a:off x="3829050" y="2819400"/>
          <a:ext cx="0" cy="1524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123825</xdr:colOff>
      <xdr:row>15</xdr:row>
      <xdr:rowOff>38100</xdr:rowOff>
    </xdr:from>
    <xdr:to>
      <xdr:col>10</xdr:col>
      <xdr:colOff>123825</xdr:colOff>
      <xdr:row>16</xdr:row>
      <xdr:rowOff>19050</xdr:rowOff>
    </xdr:to>
    <xdr:sp macro="" textlink="">
      <xdr:nvSpPr>
        <xdr:cNvPr id="19" name="Line 24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 noChangeShapeType="1"/>
        </xdr:cNvSpPr>
      </xdr:nvSpPr>
      <xdr:spPr bwMode="auto">
        <a:xfrm>
          <a:off x="4248150" y="2809875"/>
          <a:ext cx="0" cy="1524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19050</xdr:colOff>
      <xdr:row>9</xdr:row>
      <xdr:rowOff>28575</xdr:rowOff>
    </xdr:from>
    <xdr:to>
      <xdr:col>13</xdr:col>
      <xdr:colOff>238125</xdr:colOff>
      <xdr:row>11</xdr:row>
      <xdr:rowOff>47625</xdr:rowOff>
    </xdr:to>
    <xdr:sp macro="" textlink="">
      <xdr:nvSpPr>
        <xdr:cNvPr id="20" name="Freeform 25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 flipH="1" flipV="1">
          <a:off x="4495800" y="1771650"/>
          <a:ext cx="1219200" cy="361950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114300</xdr:colOff>
      <xdr:row>16</xdr:row>
      <xdr:rowOff>0</xdr:rowOff>
    </xdr:from>
    <xdr:to>
      <xdr:col>11</xdr:col>
      <xdr:colOff>438150</xdr:colOff>
      <xdr:row>16</xdr:row>
      <xdr:rowOff>0</xdr:rowOff>
    </xdr:to>
    <xdr:sp macro="" textlink="">
      <xdr:nvSpPr>
        <xdr:cNvPr id="21" name="Line 26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 noChangeShapeType="1"/>
        </xdr:cNvSpPr>
      </xdr:nvSpPr>
      <xdr:spPr bwMode="auto">
        <a:xfrm flipV="1">
          <a:off x="4238625" y="2943225"/>
          <a:ext cx="6762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323850</xdr:colOff>
      <xdr:row>13</xdr:row>
      <xdr:rowOff>114300</xdr:rowOff>
    </xdr:from>
    <xdr:to>
      <xdr:col>7</xdr:col>
      <xdr:colOff>695325</xdr:colOff>
      <xdr:row>13</xdr:row>
      <xdr:rowOff>114300</xdr:rowOff>
    </xdr:to>
    <xdr:sp macro="" textlink="">
      <xdr:nvSpPr>
        <xdr:cNvPr id="22" name="Line 27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 noChangeShapeType="1"/>
        </xdr:cNvSpPr>
      </xdr:nvSpPr>
      <xdr:spPr bwMode="auto">
        <a:xfrm>
          <a:off x="2876550" y="2543175"/>
          <a:ext cx="3714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76200</xdr:colOff>
      <xdr:row>12</xdr:row>
      <xdr:rowOff>9525</xdr:rowOff>
    </xdr:from>
    <xdr:to>
      <xdr:col>10</xdr:col>
      <xdr:colOff>171450</xdr:colOff>
      <xdr:row>12</xdr:row>
      <xdr:rowOff>104775</xdr:rowOff>
    </xdr:to>
    <xdr:sp macro="" textlink="">
      <xdr:nvSpPr>
        <xdr:cNvPr id="23" name="Freeform 28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4200525" y="2266950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219075</xdr:colOff>
      <xdr:row>10</xdr:row>
      <xdr:rowOff>66675</xdr:rowOff>
    </xdr:from>
    <xdr:to>
      <xdr:col>10</xdr:col>
      <xdr:colOff>314325</xdr:colOff>
      <xdr:row>10</xdr:row>
      <xdr:rowOff>161925</xdr:rowOff>
    </xdr:to>
    <xdr:sp macro="" textlink="">
      <xdr:nvSpPr>
        <xdr:cNvPr id="24" name="Freeform 29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4343400" y="1981200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342900</xdr:colOff>
      <xdr:row>8</xdr:row>
      <xdr:rowOff>133350</xdr:rowOff>
    </xdr:from>
    <xdr:to>
      <xdr:col>11</xdr:col>
      <xdr:colOff>85725</xdr:colOff>
      <xdr:row>9</xdr:row>
      <xdr:rowOff>57150</xdr:rowOff>
    </xdr:to>
    <xdr:sp macro="" textlink="">
      <xdr:nvSpPr>
        <xdr:cNvPr id="25" name="Freeform 30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4467225" y="1704975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142875</xdr:colOff>
      <xdr:row>7</xdr:row>
      <xdr:rowOff>38100</xdr:rowOff>
    </xdr:from>
    <xdr:to>
      <xdr:col>11</xdr:col>
      <xdr:colOff>238125</xdr:colOff>
      <xdr:row>7</xdr:row>
      <xdr:rowOff>133350</xdr:rowOff>
    </xdr:to>
    <xdr:sp macro="" textlink="">
      <xdr:nvSpPr>
        <xdr:cNvPr id="26" name="Freeform 31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4619625" y="1438275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133350</xdr:colOff>
      <xdr:row>5</xdr:row>
      <xdr:rowOff>161925</xdr:rowOff>
    </xdr:from>
    <xdr:to>
      <xdr:col>11</xdr:col>
      <xdr:colOff>371475</xdr:colOff>
      <xdr:row>13</xdr:row>
      <xdr:rowOff>114300</xdr:rowOff>
    </xdr:to>
    <xdr:sp macro="" textlink="">
      <xdr:nvSpPr>
        <xdr:cNvPr id="27" name="Line 32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 noChangeShapeType="1"/>
        </xdr:cNvSpPr>
      </xdr:nvSpPr>
      <xdr:spPr bwMode="auto">
        <a:xfrm flipV="1">
          <a:off x="4257675" y="1219200"/>
          <a:ext cx="590550" cy="132397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371475</xdr:colOff>
      <xdr:row>7</xdr:row>
      <xdr:rowOff>0</xdr:rowOff>
    </xdr:from>
    <xdr:to>
      <xdr:col>11</xdr:col>
      <xdr:colOff>428625</xdr:colOff>
      <xdr:row>7</xdr:row>
      <xdr:rowOff>38100</xdr:rowOff>
    </xdr:to>
    <xdr:sp macro="" textlink="">
      <xdr:nvSpPr>
        <xdr:cNvPr id="28" name="Freeform 33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4848225" y="14001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257175</xdr:colOff>
      <xdr:row>8</xdr:row>
      <xdr:rowOff>57150</xdr:rowOff>
    </xdr:from>
    <xdr:to>
      <xdr:col>11</xdr:col>
      <xdr:colOff>314325</xdr:colOff>
      <xdr:row>8</xdr:row>
      <xdr:rowOff>95250</xdr:rowOff>
    </xdr:to>
    <xdr:sp macro="" textlink="">
      <xdr:nvSpPr>
        <xdr:cNvPr id="29" name="Freeform 34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4733925" y="16287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247650</xdr:colOff>
      <xdr:row>8</xdr:row>
      <xdr:rowOff>152400</xdr:rowOff>
    </xdr:from>
    <xdr:to>
      <xdr:col>11</xdr:col>
      <xdr:colOff>304800</xdr:colOff>
      <xdr:row>9</xdr:row>
      <xdr:rowOff>19050</xdr:rowOff>
    </xdr:to>
    <xdr:sp macro="" textlink="">
      <xdr:nvSpPr>
        <xdr:cNvPr id="30" name="Freeform 35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4724400" y="17240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333375</xdr:colOff>
      <xdr:row>11</xdr:row>
      <xdr:rowOff>152400</xdr:rowOff>
    </xdr:from>
    <xdr:to>
      <xdr:col>11</xdr:col>
      <xdr:colOff>38100</xdr:colOff>
      <xdr:row>12</xdr:row>
      <xdr:rowOff>19050</xdr:rowOff>
    </xdr:to>
    <xdr:sp macro="" textlink="">
      <xdr:nvSpPr>
        <xdr:cNvPr id="31" name="Freeform 36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4457700" y="22383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295275</xdr:colOff>
      <xdr:row>12</xdr:row>
      <xdr:rowOff>85725</xdr:rowOff>
    </xdr:from>
    <xdr:to>
      <xdr:col>11</xdr:col>
      <xdr:colOff>0</xdr:colOff>
      <xdr:row>12</xdr:row>
      <xdr:rowOff>123825</xdr:rowOff>
    </xdr:to>
    <xdr:sp macro="" textlink="">
      <xdr:nvSpPr>
        <xdr:cNvPr id="32" name="Freeform 37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419600" y="23431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228600</xdr:colOff>
      <xdr:row>13</xdr:row>
      <xdr:rowOff>38100</xdr:rowOff>
    </xdr:from>
    <xdr:to>
      <xdr:col>10</xdr:col>
      <xdr:colOff>285750</xdr:colOff>
      <xdr:row>13</xdr:row>
      <xdr:rowOff>76200</xdr:rowOff>
    </xdr:to>
    <xdr:sp macro="" textlink="">
      <xdr:nvSpPr>
        <xdr:cNvPr id="33" name="Freeform 38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4352925" y="24669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361950</xdr:colOff>
      <xdr:row>6</xdr:row>
      <xdr:rowOff>133350</xdr:rowOff>
    </xdr:from>
    <xdr:to>
      <xdr:col>11</xdr:col>
      <xdr:colOff>419100</xdr:colOff>
      <xdr:row>7</xdr:row>
      <xdr:rowOff>0</xdr:rowOff>
    </xdr:to>
    <xdr:sp macro="" textlink="">
      <xdr:nvSpPr>
        <xdr:cNvPr id="34" name="Freeform 39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4838700" y="13620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400050</xdr:colOff>
      <xdr:row>9</xdr:row>
      <xdr:rowOff>66675</xdr:rowOff>
    </xdr:from>
    <xdr:to>
      <xdr:col>12</xdr:col>
      <xdr:colOff>0</xdr:colOff>
      <xdr:row>9</xdr:row>
      <xdr:rowOff>104775</xdr:rowOff>
    </xdr:to>
    <xdr:sp macro="" textlink="">
      <xdr:nvSpPr>
        <xdr:cNvPr id="35" name="Freeform 40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4876800" y="18097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19050</xdr:colOff>
      <xdr:row>13</xdr:row>
      <xdr:rowOff>0</xdr:rowOff>
    </xdr:from>
    <xdr:to>
      <xdr:col>11</xdr:col>
      <xdr:colOff>76200</xdr:colOff>
      <xdr:row>13</xdr:row>
      <xdr:rowOff>38100</xdr:rowOff>
    </xdr:to>
    <xdr:sp macro="" textlink="">
      <xdr:nvSpPr>
        <xdr:cNvPr id="36" name="Freeform 41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4495800" y="24288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323850</xdr:colOff>
      <xdr:row>12</xdr:row>
      <xdr:rowOff>38100</xdr:rowOff>
    </xdr:from>
    <xdr:to>
      <xdr:col>11</xdr:col>
      <xdr:colOff>381000</xdr:colOff>
      <xdr:row>12</xdr:row>
      <xdr:rowOff>76200</xdr:rowOff>
    </xdr:to>
    <xdr:sp macro="" textlink="">
      <xdr:nvSpPr>
        <xdr:cNvPr id="37" name="Freeform 42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4800600" y="22955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123825</xdr:colOff>
      <xdr:row>11</xdr:row>
      <xdr:rowOff>142875</xdr:rowOff>
    </xdr:from>
    <xdr:to>
      <xdr:col>11</xdr:col>
      <xdr:colOff>180975</xdr:colOff>
      <xdr:row>12</xdr:row>
      <xdr:rowOff>9525</xdr:rowOff>
    </xdr:to>
    <xdr:sp macro="" textlink="">
      <xdr:nvSpPr>
        <xdr:cNvPr id="38" name="Freeform 43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4600575" y="22288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142875</xdr:colOff>
      <xdr:row>12</xdr:row>
      <xdr:rowOff>161925</xdr:rowOff>
    </xdr:from>
    <xdr:to>
      <xdr:col>11</xdr:col>
      <xdr:colOff>200025</xdr:colOff>
      <xdr:row>13</xdr:row>
      <xdr:rowOff>28575</xdr:rowOff>
    </xdr:to>
    <xdr:sp macro="" textlink="">
      <xdr:nvSpPr>
        <xdr:cNvPr id="39" name="Freeform 44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4619625" y="24193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419100</xdr:colOff>
      <xdr:row>8</xdr:row>
      <xdr:rowOff>0</xdr:rowOff>
    </xdr:from>
    <xdr:to>
      <xdr:col>12</xdr:col>
      <xdr:colOff>19050</xdr:colOff>
      <xdr:row>8</xdr:row>
      <xdr:rowOff>38100</xdr:rowOff>
    </xdr:to>
    <xdr:sp macro="" textlink="">
      <xdr:nvSpPr>
        <xdr:cNvPr id="40" name="Freeform 45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895850" y="15716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447675</xdr:colOff>
      <xdr:row>7</xdr:row>
      <xdr:rowOff>38100</xdr:rowOff>
    </xdr:from>
    <xdr:to>
      <xdr:col>12</xdr:col>
      <xdr:colOff>47625</xdr:colOff>
      <xdr:row>7</xdr:row>
      <xdr:rowOff>76200</xdr:rowOff>
    </xdr:to>
    <xdr:sp macro="" textlink="">
      <xdr:nvSpPr>
        <xdr:cNvPr id="41" name="Freeform 46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4924425" y="14382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238125</xdr:colOff>
      <xdr:row>5</xdr:row>
      <xdr:rowOff>152400</xdr:rowOff>
    </xdr:from>
    <xdr:to>
      <xdr:col>10</xdr:col>
      <xdr:colOff>95250</xdr:colOff>
      <xdr:row>13</xdr:row>
      <xdr:rowOff>114300</xdr:rowOff>
    </xdr:to>
    <xdr:sp macro="" textlink="">
      <xdr:nvSpPr>
        <xdr:cNvPr id="42" name="Line 47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 noChangeShapeType="1"/>
        </xdr:cNvSpPr>
      </xdr:nvSpPr>
      <xdr:spPr bwMode="auto">
        <a:xfrm flipH="1">
          <a:off x="3552825" y="1209675"/>
          <a:ext cx="666750" cy="133350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447675</xdr:colOff>
      <xdr:row>6</xdr:row>
      <xdr:rowOff>0</xdr:rowOff>
    </xdr:from>
    <xdr:to>
      <xdr:col>12</xdr:col>
      <xdr:colOff>133350</xdr:colOff>
      <xdr:row>13</xdr:row>
      <xdr:rowOff>114300</xdr:rowOff>
    </xdr:to>
    <xdr:sp macro="" textlink="">
      <xdr:nvSpPr>
        <xdr:cNvPr id="43" name="Line 48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 noChangeShapeType="1"/>
        </xdr:cNvSpPr>
      </xdr:nvSpPr>
      <xdr:spPr bwMode="auto">
        <a:xfrm flipH="1">
          <a:off x="4924425" y="1228725"/>
          <a:ext cx="142875" cy="1314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13</xdr:row>
      <xdr:rowOff>123825</xdr:rowOff>
    </xdr:from>
    <xdr:to>
      <xdr:col>11</xdr:col>
      <xdr:colOff>447675</xdr:colOff>
      <xdr:row>13</xdr:row>
      <xdr:rowOff>123825</xdr:rowOff>
    </xdr:to>
    <xdr:sp macro="" textlink="">
      <xdr:nvSpPr>
        <xdr:cNvPr id="44" name="Line 49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 noChangeShapeType="1"/>
        </xdr:cNvSpPr>
      </xdr:nvSpPr>
      <xdr:spPr bwMode="auto">
        <a:xfrm>
          <a:off x="3981450" y="2552700"/>
          <a:ext cx="942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142875</xdr:colOff>
      <xdr:row>5</xdr:row>
      <xdr:rowOff>161925</xdr:rowOff>
    </xdr:from>
    <xdr:to>
      <xdr:col>12</xdr:col>
      <xdr:colOff>133350</xdr:colOff>
      <xdr:row>5</xdr:row>
      <xdr:rowOff>161925</xdr:rowOff>
    </xdr:to>
    <xdr:sp macro="" textlink="">
      <xdr:nvSpPr>
        <xdr:cNvPr id="45" name="Line 50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ShapeType="1"/>
        </xdr:cNvSpPr>
      </xdr:nvSpPr>
      <xdr:spPr bwMode="auto">
        <a:xfrm>
          <a:off x="4619625" y="12192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295275</xdr:colOff>
      <xdr:row>3</xdr:row>
      <xdr:rowOff>152400</xdr:rowOff>
    </xdr:from>
    <xdr:to>
      <xdr:col>13</xdr:col>
      <xdr:colOff>95250</xdr:colOff>
      <xdr:row>4</xdr:row>
      <xdr:rowOff>161925</xdr:rowOff>
    </xdr:to>
    <xdr:grpSp>
      <xdr:nvGrpSpPr>
        <xdr:cNvPr id="46" name="Group 51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GrpSpPr>
          <a:grpSpLocks/>
        </xdr:cNvGrpSpPr>
      </xdr:nvGrpSpPr>
      <xdr:grpSpPr bwMode="auto">
        <a:xfrm rot="-2471156">
          <a:off x="5229225" y="866775"/>
          <a:ext cx="342900" cy="180975"/>
          <a:chOff x="453" y="249"/>
          <a:chExt cx="27" cy="19"/>
        </a:xfrm>
      </xdr:grpSpPr>
      <xdr:sp macro="" textlink="">
        <xdr:nvSpPr>
          <xdr:cNvPr id="47" name="Line 52">
            <a:extLst>
              <a:ext uri="{FF2B5EF4-FFF2-40B4-BE49-F238E27FC236}">
                <a16:creationId xmlns:a16="http://schemas.microsoft.com/office/drawing/2014/main" id="{00000000-0008-0000-0200-00002F000000}"/>
              </a:ext>
            </a:extLst>
          </xdr:cNvPr>
          <xdr:cNvSpPr>
            <a:spLocks noChangeShapeType="1"/>
          </xdr:cNvSpPr>
        </xdr:nvSpPr>
        <xdr:spPr bwMode="auto">
          <a:xfrm>
            <a:off x="469" y="251"/>
            <a:ext cx="4" cy="15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pSp>
        <xdr:nvGrpSpPr>
          <xdr:cNvPr id="48" name="Group 53">
            <a:extLst>
              <a:ext uri="{FF2B5EF4-FFF2-40B4-BE49-F238E27FC236}">
                <a16:creationId xmlns:a16="http://schemas.microsoft.com/office/drawing/2014/main" id="{00000000-0008-0000-0200-000030000000}"/>
              </a:ext>
            </a:extLst>
          </xdr:cNvPr>
          <xdr:cNvGrpSpPr>
            <a:grpSpLocks/>
          </xdr:cNvGrpSpPr>
        </xdr:nvGrpSpPr>
        <xdr:grpSpPr bwMode="auto">
          <a:xfrm>
            <a:off x="453" y="249"/>
            <a:ext cx="27" cy="19"/>
            <a:chOff x="456" y="252"/>
            <a:chExt cx="27" cy="19"/>
          </a:xfrm>
        </xdr:grpSpPr>
        <xdr:sp macro="" textlink="">
          <xdr:nvSpPr>
            <xdr:cNvPr id="49" name="Line 54">
              <a:extLst>
                <a:ext uri="{FF2B5EF4-FFF2-40B4-BE49-F238E27FC236}">
                  <a16:creationId xmlns:a16="http://schemas.microsoft.com/office/drawing/2014/main" id="{00000000-0008-0000-0200-000031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72" y="252"/>
              <a:ext cx="11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50" name="Line 55">
              <a:extLst>
                <a:ext uri="{FF2B5EF4-FFF2-40B4-BE49-F238E27FC236}">
                  <a16:creationId xmlns:a16="http://schemas.microsoft.com/office/drawing/2014/main" id="{00000000-0008-0000-0200-000032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6" y="253"/>
              <a:ext cx="14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51" name="Line 56">
              <a:extLst>
                <a:ext uri="{FF2B5EF4-FFF2-40B4-BE49-F238E27FC236}">
                  <a16:creationId xmlns:a16="http://schemas.microsoft.com/office/drawing/2014/main" id="{00000000-0008-0000-0200-000033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7" y="254"/>
              <a:ext cx="16" cy="1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</xdr:grpSp>
    <xdr:clientData/>
  </xdr:twoCellAnchor>
  <xdr:twoCellAnchor>
    <xdr:from>
      <xdr:col>9</xdr:col>
      <xdr:colOff>247650</xdr:colOff>
      <xdr:row>16</xdr:row>
      <xdr:rowOff>0</xdr:rowOff>
    </xdr:from>
    <xdr:to>
      <xdr:col>10</xdr:col>
      <xdr:colOff>123825</xdr:colOff>
      <xdr:row>16</xdr:row>
      <xdr:rowOff>0</xdr:rowOff>
    </xdr:to>
    <xdr:sp macro="" textlink="">
      <xdr:nvSpPr>
        <xdr:cNvPr id="52" name="Line 57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 noChangeShapeType="1"/>
        </xdr:cNvSpPr>
      </xdr:nvSpPr>
      <xdr:spPr bwMode="auto">
        <a:xfrm flipV="1">
          <a:off x="3819525" y="2943225"/>
          <a:ext cx="4286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161925</xdr:colOff>
      <xdr:row>2</xdr:row>
      <xdr:rowOff>209550</xdr:rowOff>
    </xdr:from>
    <xdr:to>
      <xdr:col>13</xdr:col>
      <xdr:colOff>257175</xdr:colOff>
      <xdr:row>5</xdr:row>
      <xdr:rowOff>161925</xdr:rowOff>
    </xdr:to>
    <xdr:sp macro="" textlink="">
      <xdr:nvSpPr>
        <xdr:cNvPr id="53" name="Line 58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ShapeType="1"/>
        </xdr:cNvSpPr>
      </xdr:nvSpPr>
      <xdr:spPr bwMode="auto">
        <a:xfrm flipV="1">
          <a:off x="4638675" y="676275"/>
          <a:ext cx="1095375" cy="54292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133350</xdr:colOff>
      <xdr:row>3</xdr:row>
      <xdr:rowOff>104775</xdr:rowOff>
    </xdr:from>
    <xdr:to>
      <xdr:col>12</xdr:col>
      <xdr:colOff>133350</xdr:colOff>
      <xdr:row>5</xdr:row>
      <xdr:rowOff>85725</xdr:rowOff>
    </xdr:to>
    <xdr:sp macro="" textlink="">
      <xdr:nvSpPr>
        <xdr:cNvPr id="54" name="Line 59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ShapeType="1"/>
        </xdr:cNvSpPr>
      </xdr:nvSpPr>
      <xdr:spPr bwMode="auto">
        <a:xfrm flipV="1">
          <a:off x="5067300" y="819150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352425</xdr:colOff>
      <xdr:row>3</xdr:row>
      <xdr:rowOff>114300</xdr:rowOff>
    </xdr:from>
    <xdr:to>
      <xdr:col>11</xdr:col>
      <xdr:colOff>352425</xdr:colOff>
      <xdr:row>5</xdr:row>
      <xdr:rowOff>95250</xdr:rowOff>
    </xdr:to>
    <xdr:sp macro="" textlink="">
      <xdr:nvSpPr>
        <xdr:cNvPr id="55" name="Line 60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ShapeType="1"/>
        </xdr:cNvSpPr>
      </xdr:nvSpPr>
      <xdr:spPr bwMode="auto">
        <a:xfrm flipV="1">
          <a:off x="4829175" y="828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352425</xdr:colOff>
      <xdr:row>4</xdr:row>
      <xdr:rowOff>28575</xdr:rowOff>
    </xdr:from>
    <xdr:to>
      <xdr:col>12</xdr:col>
      <xdr:colOff>133350</xdr:colOff>
      <xdr:row>4</xdr:row>
      <xdr:rowOff>28575</xdr:rowOff>
    </xdr:to>
    <xdr:sp macro="" textlink="">
      <xdr:nvSpPr>
        <xdr:cNvPr id="56" name="Line 61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ShapeType="1"/>
        </xdr:cNvSpPr>
      </xdr:nvSpPr>
      <xdr:spPr bwMode="auto">
        <a:xfrm flipV="1">
          <a:off x="4829175" y="914400"/>
          <a:ext cx="2381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381000</xdr:colOff>
      <xdr:row>6</xdr:row>
      <xdr:rowOff>152400</xdr:rowOff>
    </xdr:from>
    <xdr:to>
      <xdr:col>13</xdr:col>
      <xdr:colOff>228600</xdr:colOff>
      <xdr:row>8</xdr:row>
      <xdr:rowOff>19050</xdr:rowOff>
    </xdr:to>
    <xdr:sp macro="" textlink="">
      <xdr:nvSpPr>
        <xdr:cNvPr id="57" name="Freeform 62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 flipH="1" flipV="1">
          <a:off x="4857750" y="1381125"/>
          <a:ext cx="847725" cy="209550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447675</xdr:colOff>
      <xdr:row>12</xdr:row>
      <xdr:rowOff>38100</xdr:rowOff>
    </xdr:from>
    <xdr:to>
      <xdr:col>12</xdr:col>
      <xdr:colOff>47625</xdr:colOff>
      <xdr:row>12</xdr:row>
      <xdr:rowOff>76200</xdr:rowOff>
    </xdr:to>
    <xdr:sp macro="" textlink="">
      <xdr:nvSpPr>
        <xdr:cNvPr id="58" name="Freeform 46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4924425" y="22955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</xdr:colOff>
      <xdr:row>10</xdr:row>
      <xdr:rowOff>142875</xdr:rowOff>
    </xdr:from>
    <xdr:to>
      <xdr:col>13</xdr:col>
      <xdr:colOff>228600</xdr:colOff>
      <xdr:row>13</xdr:row>
      <xdr:rowOff>19050</xdr:rowOff>
    </xdr:to>
    <xdr:sp macro="" textlink="">
      <xdr:nvSpPr>
        <xdr:cNvPr id="59" name="Freeform 62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 flipH="1" flipV="1">
          <a:off x="4486275" y="2057400"/>
          <a:ext cx="1219200" cy="390525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329046</xdr:colOff>
      <xdr:row>9</xdr:row>
      <xdr:rowOff>77932</xdr:rowOff>
    </xdr:from>
    <xdr:to>
      <xdr:col>11</xdr:col>
      <xdr:colOff>415636</xdr:colOff>
      <xdr:row>13</xdr:row>
      <xdr:rowOff>138545</xdr:rowOff>
    </xdr:to>
    <xdr:sp macro="" textlink="">
      <xdr:nvSpPr>
        <xdr:cNvPr id="3" name="Freeform 8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/>
        </xdr:cNvSpPr>
      </xdr:nvSpPr>
      <xdr:spPr bwMode="auto">
        <a:xfrm>
          <a:off x="3896591" y="1835727"/>
          <a:ext cx="995795" cy="753341"/>
        </a:xfrm>
        <a:custGeom>
          <a:avLst/>
          <a:gdLst>
            <a:gd name="T0" fmla="*/ 2147483646 w 41"/>
            <a:gd name="T1" fmla="*/ 346946589 h 31"/>
            <a:gd name="T2" fmla="*/ 876757665 w 41"/>
            <a:gd name="T3" fmla="*/ 809542040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809542040 h 31"/>
            <a:gd name="T10" fmla="*/ 2147483646 w 41"/>
            <a:gd name="T11" fmla="*/ 346946589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51565</xdr:colOff>
      <xdr:row>5</xdr:row>
      <xdr:rowOff>161925</xdr:rowOff>
    </xdr:from>
    <xdr:to>
      <xdr:col>9</xdr:col>
      <xdr:colOff>9876</xdr:colOff>
      <xdr:row>5</xdr:row>
      <xdr:rowOff>161925</xdr:rowOff>
    </xdr:to>
    <xdr:sp macro="" textlink="">
      <xdr:nvSpPr>
        <xdr:cNvPr id="6" name="Line 11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 noChangeShapeType="1"/>
        </xdr:cNvSpPr>
      </xdr:nvSpPr>
      <xdr:spPr bwMode="auto">
        <a:xfrm flipV="1">
          <a:off x="2023240" y="1219200"/>
          <a:ext cx="1548986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70948</xdr:colOff>
      <xdr:row>12</xdr:row>
      <xdr:rowOff>152400</xdr:rowOff>
    </xdr:from>
    <xdr:to>
      <xdr:col>8</xdr:col>
      <xdr:colOff>244948</xdr:colOff>
      <xdr:row>12</xdr:row>
      <xdr:rowOff>152400</xdr:rowOff>
    </xdr:to>
    <xdr:sp macro="" textlink="">
      <xdr:nvSpPr>
        <xdr:cNvPr id="7" name="Line 12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 noChangeShapeType="1"/>
        </xdr:cNvSpPr>
      </xdr:nvSpPr>
      <xdr:spPr bwMode="auto">
        <a:xfrm>
          <a:off x="2614123" y="2409825"/>
          <a:ext cx="9360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438150</xdr:colOff>
      <xdr:row>14</xdr:row>
      <xdr:rowOff>57150</xdr:rowOff>
    </xdr:from>
    <xdr:to>
      <xdr:col>11</xdr:col>
      <xdr:colOff>438150</xdr:colOff>
      <xdr:row>16</xdr:row>
      <xdr:rowOff>38100</xdr:rowOff>
    </xdr:to>
    <xdr:sp macro="" textlink="">
      <xdr:nvSpPr>
        <xdr:cNvPr id="8" name="Line 13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 noChangeShapeType="1"/>
        </xdr:cNvSpPr>
      </xdr:nvSpPr>
      <xdr:spPr bwMode="auto">
        <a:xfrm flipV="1">
          <a:off x="4905375" y="26574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495300</xdr:colOff>
      <xdr:row>12</xdr:row>
      <xdr:rowOff>137949</xdr:rowOff>
    </xdr:from>
    <xdr:to>
      <xdr:col>7</xdr:col>
      <xdr:colOff>495300</xdr:colOff>
      <xdr:row>14</xdr:row>
      <xdr:rowOff>12363</xdr:rowOff>
    </xdr:to>
    <xdr:sp macro="" textlink="">
      <xdr:nvSpPr>
        <xdr:cNvPr id="9" name="Line 14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 noChangeShapeType="1"/>
        </xdr:cNvSpPr>
      </xdr:nvSpPr>
      <xdr:spPr bwMode="auto">
        <a:xfrm flipH="1">
          <a:off x="3038475" y="2395374"/>
          <a:ext cx="0" cy="217314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295275</xdr:colOff>
      <xdr:row>12</xdr:row>
      <xdr:rowOff>161925</xdr:rowOff>
    </xdr:from>
    <xdr:to>
      <xdr:col>6</xdr:col>
      <xdr:colOff>209550</xdr:colOff>
      <xdr:row>14</xdr:row>
      <xdr:rowOff>0</xdr:rowOff>
    </xdr:to>
    <xdr:grpSp>
      <xdr:nvGrpSpPr>
        <xdr:cNvPr id="10" name="Group 15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GrpSpPr>
          <a:grpSpLocks/>
        </xdr:cNvGrpSpPr>
      </xdr:nvGrpSpPr>
      <xdr:grpSpPr bwMode="auto">
        <a:xfrm>
          <a:off x="2269548" y="2439266"/>
          <a:ext cx="269297" cy="184439"/>
          <a:chOff x="453" y="249"/>
          <a:chExt cx="27" cy="19"/>
        </a:xfrm>
      </xdr:grpSpPr>
      <xdr:sp macro="" textlink="">
        <xdr:nvSpPr>
          <xdr:cNvPr id="11" name="Line 16">
            <a:extLst>
              <a:ext uri="{FF2B5EF4-FFF2-40B4-BE49-F238E27FC236}">
                <a16:creationId xmlns:a16="http://schemas.microsoft.com/office/drawing/2014/main" id="{00000000-0008-0000-0300-00000B000000}"/>
              </a:ext>
            </a:extLst>
          </xdr:cNvPr>
          <xdr:cNvSpPr>
            <a:spLocks noChangeShapeType="1"/>
          </xdr:cNvSpPr>
        </xdr:nvSpPr>
        <xdr:spPr bwMode="auto">
          <a:xfrm>
            <a:off x="469" y="251"/>
            <a:ext cx="4" cy="15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pSp>
        <xdr:nvGrpSpPr>
          <xdr:cNvPr id="12" name="Group 17">
            <a:extLst>
              <a:ext uri="{FF2B5EF4-FFF2-40B4-BE49-F238E27FC236}">
                <a16:creationId xmlns:a16="http://schemas.microsoft.com/office/drawing/2014/main" id="{00000000-0008-0000-0300-00000C000000}"/>
              </a:ext>
            </a:extLst>
          </xdr:cNvPr>
          <xdr:cNvGrpSpPr>
            <a:grpSpLocks/>
          </xdr:cNvGrpSpPr>
        </xdr:nvGrpSpPr>
        <xdr:grpSpPr bwMode="auto">
          <a:xfrm>
            <a:off x="453" y="249"/>
            <a:ext cx="27" cy="19"/>
            <a:chOff x="456" y="252"/>
            <a:chExt cx="27" cy="19"/>
          </a:xfrm>
        </xdr:grpSpPr>
        <xdr:sp macro="" textlink="">
          <xdr:nvSpPr>
            <xdr:cNvPr id="13" name="Line 18">
              <a:extLst>
                <a:ext uri="{FF2B5EF4-FFF2-40B4-BE49-F238E27FC236}">
                  <a16:creationId xmlns:a16="http://schemas.microsoft.com/office/drawing/2014/main" id="{00000000-0008-0000-0300-00000D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72" y="252"/>
              <a:ext cx="11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" name="Line 19">
              <a:extLst>
                <a:ext uri="{FF2B5EF4-FFF2-40B4-BE49-F238E27FC236}">
                  <a16:creationId xmlns:a16="http://schemas.microsoft.com/office/drawing/2014/main" id="{00000000-0008-0000-0300-00000E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6" y="253"/>
              <a:ext cx="14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" name="Line 20">
              <a:extLst>
                <a:ext uri="{FF2B5EF4-FFF2-40B4-BE49-F238E27FC236}">
                  <a16:creationId xmlns:a16="http://schemas.microsoft.com/office/drawing/2014/main" id="{00000000-0008-0000-0300-00000F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7" y="254"/>
              <a:ext cx="16" cy="1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</xdr:grpSp>
    <xdr:clientData/>
  </xdr:twoCellAnchor>
  <xdr:twoCellAnchor>
    <xdr:from>
      <xdr:col>8</xdr:col>
      <xdr:colOff>104775</xdr:colOff>
      <xdr:row>8</xdr:row>
      <xdr:rowOff>9525</xdr:rowOff>
    </xdr:from>
    <xdr:to>
      <xdr:col>10</xdr:col>
      <xdr:colOff>121228</xdr:colOff>
      <xdr:row>10</xdr:row>
      <xdr:rowOff>43296</xdr:rowOff>
    </xdr:to>
    <xdr:sp macro="" textlink="">
      <xdr:nvSpPr>
        <xdr:cNvPr id="16" name="Freeform 2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/>
        </xdr:cNvSpPr>
      </xdr:nvSpPr>
      <xdr:spPr bwMode="auto">
        <a:xfrm>
          <a:off x="3412548" y="1594139"/>
          <a:ext cx="830407" cy="380134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528205</xdr:colOff>
      <xdr:row>5</xdr:row>
      <xdr:rowOff>77933</xdr:rowOff>
    </xdr:from>
    <xdr:to>
      <xdr:col>12</xdr:col>
      <xdr:colOff>51955</xdr:colOff>
      <xdr:row>10</xdr:row>
      <xdr:rowOff>8660</xdr:rowOff>
    </xdr:to>
    <xdr:sp macro="" textlink="">
      <xdr:nvSpPr>
        <xdr:cNvPr id="17" name="Freeform 22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/>
        </xdr:cNvSpPr>
      </xdr:nvSpPr>
      <xdr:spPr bwMode="auto">
        <a:xfrm>
          <a:off x="4095750" y="1143001"/>
          <a:ext cx="891887" cy="796636"/>
        </a:xfrm>
        <a:custGeom>
          <a:avLst/>
          <a:gdLst>
            <a:gd name="T0" fmla="*/ 2147483646 w 41"/>
            <a:gd name="T1" fmla="*/ 272176875 h 31"/>
            <a:gd name="T2" fmla="*/ 907796620 w 41"/>
            <a:gd name="T3" fmla="*/ 635079375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635079375 h 31"/>
            <a:gd name="T10" fmla="*/ 2147483646 w 41"/>
            <a:gd name="T11" fmla="*/ 272176875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257175</xdr:colOff>
      <xdr:row>15</xdr:row>
      <xdr:rowOff>47625</xdr:rowOff>
    </xdr:from>
    <xdr:to>
      <xdr:col>9</xdr:col>
      <xdr:colOff>257175</xdr:colOff>
      <xdr:row>16</xdr:row>
      <xdr:rowOff>28575</xdr:rowOff>
    </xdr:to>
    <xdr:sp macro="" textlink="">
      <xdr:nvSpPr>
        <xdr:cNvPr id="18" name="Line 23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 noChangeShapeType="1"/>
        </xdr:cNvSpPr>
      </xdr:nvSpPr>
      <xdr:spPr bwMode="auto">
        <a:xfrm>
          <a:off x="3819525" y="2819400"/>
          <a:ext cx="0" cy="1524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123825</xdr:colOff>
      <xdr:row>15</xdr:row>
      <xdr:rowOff>29441</xdr:rowOff>
    </xdr:from>
    <xdr:to>
      <xdr:col>11</xdr:col>
      <xdr:colOff>123825</xdr:colOff>
      <xdr:row>16</xdr:row>
      <xdr:rowOff>10391</xdr:rowOff>
    </xdr:to>
    <xdr:sp macro="" textlink="">
      <xdr:nvSpPr>
        <xdr:cNvPr id="19" name="Line 24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 noChangeShapeType="1"/>
        </xdr:cNvSpPr>
      </xdr:nvSpPr>
      <xdr:spPr bwMode="auto">
        <a:xfrm>
          <a:off x="4600575" y="2826327"/>
          <a:ext cx="0" cy="154132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233794</xdr:colOff>
      <xdr:row>10</xdr:row>
      <xdr:rowOff>121227</xdr:rowOff>
    </xdr:from>
    <xdr:to>
      <xdr:col>13</xdr:col>
      <xdr:colOff>238124</xdr:colOff>
      <xdr:row>11</xdr:row>
      <xdr:rowOff>47624</xdr:rowOff>
    </xdr:to>
    <xdr:sp macro="" textlink="">
      <xdr:nvSpPr>
        <xdr:cNvPr id="20" name="Freeform 25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 bwMode="auto">
        <a:xfrm flipH="1" flipV="1">
          <a:off x="4710544" y="2052204"/>
          <a:ext cx="1008785" cy="99579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112568</xdr:colOff>
      <xdr:row>15</xdr:row>
      <xdr:rowOff>173181</xdr:rowOff>
    </xdr:from>
    <xdr:to>
      <xdr:col>11</xdr:col>
      <xdr:colOff>438150</xdr:colOff>
      <xdr:row>16</xdr:row>
      <xdr:rowOff>8658</xdr:rowOff>
    </xdr:to>
    <xdr:sp macro="" textlink="">
      <xdr:nvSpPr>
        <xdr:cNvPr id="21" name="Line 26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 noChangeShapeType="1"/>
        </xdr:cNvSpPr>
      </xdr:nvSpPr>
      <xdr:spPr bwMode="auto">
        <a:xfrm flipV="1">
          <a:off x="4589318" y="2970067"/>
          <a:ext cx="325582" cy="8659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199039</xdr:colOff>
      <xdr:row>14</xdr:row>
      <xdr:rowOff>2627</xdr:rowOff>
    </xdr:from>
    <xdr:to>
      <xdr:col>7</xdr:col>
      <xdr:colOff>707539</xdr:colOff>
      <xdr:row>14</xdr:row>
      <xdr:rowOff>2627</xdr:rowOff>
    </xdr:to>
    <xdr:sp macro="" textlink="">
      <xdr:nvSpPr>
        <xdr:cNvPr id="22" name="Line 27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 noChangeShapeType="1"/>
        </xdr:cNvSpPr>
      </xdr:nvSpPr>
      <xdr:spPr bwMode="auto">
        <a:xfrm>
          <a:off x="2170714" y="2602952"/>
          <a:ext cx="10800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138545</xdr:colOff>
      <xdr:row>9</xdr:row>
      <xdr:rowOff>112569</xdr:rowOff>
    </xdr:from>
    <xdr:to>
      <xdr:col>11</xdr:col>
      <xdr:colOff>284884</xdr:colOff>
      <xdr:row>11</xdr:row>
      <xdr:rowOff>13854</xdr:rowOff>
    </xdr:to>
    <xdr:sp macro="" textlink="">
      <xdr:nvSpPr>
        <xdr:cNvPr id="25" name="Freeform 30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/>
        </xdr:cNvSpPr>
      </xdr:nvSpPr>
      <xdr:spPr bwMode="auto">
        <a:xfrm>
          <a:off x="4615295" y="1870364"/>
          <a:ext cx="146339" cy="247649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359352</xdr:colOff>
      <xdr:row>10</xdr:row>
      <xdr:rowOff>38101</xdr:rowOff>
    </xdr:from>
    <xdr:to>
      <xdr:col>11</xdr:col>
      <xdr:colOff>454602</xdr:colOff>
      <xdr:row>10</xdr:row>
      <xdr:rowOff>133351</xdr:rowOff>
    </xdr:to>
    <xdr:sp macro="" textlink="">
      <xdr:nvSpPr>
        <xdr:cNvPr id="26" name="Freeform 31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 bwMode="auto">
        <a:xfrm>
          <a:off x="4836102" y="1969078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176645</xdr:colOff>
      <xdr:row>5</xdr:row>
      <xdr:rowOff>147205</xdr:rowOff>
    </xdr:from>
    <xdr:to>
      <xdr:col>12</xdr:col>
      <xdr:colOff>51954</xdr:colOff>
      <xdr:row>13</xdr:row>
      <xdr:rowOff>122959</xdr:rowOff>
    </xdr:to>
    <xdr:sp macro="" textlink="">
      <xdr:nvSpPr>
        <xdr:cNvPr id="27" name="Line 32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>
          <a:spLocks noChangeShapeType="1"/>
        </xdr:cNvSpPr>
      </xdr:nvSpPr>
      <xdr:spPr bwMode="auto">
        <a:xfrm flipV="1">
          <a:off x="4653395" y="1212273"/>
          <a:ext cx="334241" cy="1361209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371475</xdr:colOff>
      <xdr:row>7</xdr:row>
      <xdr:rowOff>0</xdr:rowOff>
    </xdr:from>
    <xdr:to>
      <xdr:col>11</xdr:col>
      <xdr:colOff>428625</xdr:colOff>
      <xdr:row>7</xdr:row>
      <xdr:rowOff>38100</xdr:rowOff>
    </xdr:to>
    <xdr:sp macro="" textlink="">
      <xdr:nvSpPr>
        <xdr:cNvPr id="28" name="Freeform 33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 bwMode="auto">
        <a:xfrm>
          <a:off x="4838700" y="14001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257175</xdr:colOff>
      <xdr:row>8</xdr:row>
      <xdr:rowOff>57150</xdr:rowOff>
    </xdr:from>
    <xdr:to>
      <xdr:col>11</xdr:col>
      <xdr:colOff>314325</xdr:colOff>
      <xdr:row>8</xdr:row>
      <xdr:rowOff>95250</xdr:rowOff>
    </xdr:to>
    <xdr:sp macro="" textlink="">
      <xdr:nvSpPr>
        <xdr:cNvPr id="29" name="Freeform 34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/>
        </xdr:cNvSpPr>
      </xdr:nvSpPr>
      <xdr:spPr bwMode="auto">
        <a:xfrm>
          <a:off x="4724400" y="16287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247650</xdr:colOff>
      <xdr:row>8</xdr:row>
      <xdr:rowOff>152400</xdr:rowOff>
    </xdr:from>
    <xdr:to>
      <xdr:col>11</xdr:col>
      <xdr:colOff>304800</xdr:colOff>
      <xdr:row>9</xdr:row>
      <xdr:rowOff>19050</xdr:rowOff>
    </xdr:to>
    <xdr:sp macro="" textlink="">
      <xdr:nvSpPr>
        <xdr:cNvPr id="30" name="Freeform 35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/>
        </xdr:cNvSpPr>
      </xdr:nvSpPr>
      <xdr:spPr bwMode="auto">
        <a:xfrm>
          <a:off x="4714875" y="17240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341168</xdr:colOff>
      <xdr:row>11</xdr:row>
      <xdr:rowOff>124692</xdr:rowOff>
    </xdr:from>
    <xdr:to>
      <xdr:col>11</xdr:col>
      <xdr:colOff>398318</xdr:colOff>
      <xdr:row>11</xdr:row>
      <xdr:rowOff>162792</xdr:rowOff>
    </xdr:to>
    <xdr:sp macro="" textlink="">
      <xdr:nvSpPr>
        <xdr:cNvPr id="33" name="Freeform 38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/>
        </xdr:cNvSpPr>
      </xdr:nvSpPr>
      <xdr:spPr bwMode="auto">
        <a:xfrm>
          <a:off x="4817918" y="2228851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361950</xdr:colOff>
      <xdr:row>6</xdr:row>
      <xdr:rowOff>133350</xdr:rowOff>
    </xdr:from>
    <xdr:to>
      <xdr:col>11</xdr:col>
      <xdr:colOff>419100</xdr:colOff>
      <xdr:row>7</xdr:row>
      <xdr:rowOff>0</xdr:rowOff>
    </xdr:to>
    <xdr:sp macro="" textlink="">
      <xdr:nvSpPr>
        <xdr:cNvPr id="34" name="Freeform 39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/>
        </xdr:cNvSpPr>
      </xdr:nvSpPr>
      <xdr:spPr bwMode="auto">
        <a:xfrm>
          <a:off x="4829175" y="13620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400050</xdr:colOff>
      <xdr:row>9</xdr:row>
      <xdr:rowOff>66675</xdr:rowOff>
    </xdr:from>
    <xdr:to>
      <xdr:col>12</xdr:col>
      <xdr:colOff>0</xdr:colOff>
      <xdr:row>9</xdr:row>
      <xdr:rowOff>104775</xdr:rowOff>
    </xdr:to>
    <xdr:sp macro="" textlink="">
      <xdr:nvSpPr>
        <xdr:cNvPr id="35" name="Freeform 40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/>
        </xdr:cNvSpPr>
      </xdr:nvSpPr>
      <xdr:spPr bwMode="auto">
        <a:xfrm>
          <a:off x="4867275" y="18097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252845</xdr:colOff>
      <xdr:row>13</xdr:row>
      <xdr:rowOff>60613</xdr:rowOff>
    </xdr:from>
    <xdr:to>
      <xdr:col>11</xdr:col>
      <xdr:colOff>309995</xdr:colOff>
      <xdr:row>13</xdr:row>
      <xdr:rowOff>98713</xdr:rowOff>
    </xdr:to>
    <xdr:sp macro="" textlink="">
      <xdr:nvSpPr>
        <xdr:cNvPr id="36" name="Freeform 41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/>
        </xdr:cNvSpPr>
      </xdr:nvSpPr>
      <xdr:spPr bwMode="auto">
        <a:xfrm>
          <a:off x="4729595" y="2511136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324716</xdr:colOff>
      <xdr:row>12</xdr:row>
      <xdr:rowOff>127288</xdr:rowOff>
    </xdr:from>
    <xdr:to>
      <xdr:col>11</xdr:col>
      <xdr:colOff>381866</xdr:colOff>
      <xdr:row>12</xdr:row>
      <xdr:rowOff>167120</xdr:rowOff>
    </xdr:to>
    <xdr:sp macro="" textlink="">
      <xdr:nvSpPr>
        <xdr:cNvPr id="39" name="Freeform 44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>
          <a:spLocks/>
        </xdr:cNvSpPr>
      </xdr:nvSpPr>
      <xdr:spPr bwMode="auto">
        <a:xfrm>
          <a:off x="4801466" y="2404629"/>
          <a:ext cx="57150" cy="39832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419100</xdr:colOff>
      <xdr:row>8</xdr:row>
      <xdr:rowOff>0</xdr:rowOff>
    </xdr:from>
    <xdr:to>
      <xdr:col>12</xdr:col>
      <xdr:colOff>19050</xdr:colOff>
      <xdr:row>8</xdr:row>
      <xdr:rowOff>38100</xdr:rowOff>
    </xdr:to>
    <xdr:sp macro="" textlink="">
      <xdr:nvSpPr>
        <xdr:cNvPr id="40" name="Freeform 45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>
          <a:spLocks/>
        </xdr:cNvSpPr>
      </xdr:nvSpPr>
      <xdr:spPr bwMode="auto">
        <a:xfrm>
          <a:off x="4886325" y="15716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447675</xdr:colOff>
      <xdr:row>7</xdr:row>
      <xdr:rowOff>38100</xdr:rowOff>
    </xdr:from>
    <xdr:to>
      <xdr:col>12</xdr:col>
      <xdr:colOff>47625</xdr:colOff>
      <xdr:row>7</xdr:row>
      <xdr:rowOff>76200</xdr:rowOff>
    </xdr:to>
    <xdr:sp macro="" textlink="">
      <xdr:nvSpPr>
        <xdr:cNvPr id="41" name="Freeform 46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>
          <a:spLocks/>
        </xdr:cNvSpPr>
      </xdr:nvSpPr>
      <xdr:spPr bwMode="auto">
        <a:xfrm>
          <a:off x="4914900" y="14382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77931</xdr:colOff>
      <xdr:row>5</xdr:row>
      <xdr:rowOff>152400</xdr:rowOff>
    </xdr:from>
    <xdr:to>
      <xdr:col>10</xdr:col>
      <xdr:colOff>95249</xdr:colOff>
      <xdr:row>13</xdr:row>
      <xdr:rowOff>121227</xdr:rowOff>
    </xdr:to>
    <xdr:sp macro="" textlink="">
      <xdr:nvSpPr>
        <xdr:cNvPr id="42" name="Line 47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>
          <a:spLocks noChangeShapeType="1"/>
        </xdr:cNvSpPr>
      </xdr:nvSpPr>
      <xdr:spPr bwMode="auto">
        <a:xfrm flipH="1">
          <a:off x="3645476" y="1217468"/>
          <a:ext cx="571500" cy="1354282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447675</xdr:colOff>
      <xdr:row>6</xdr:row>
      <xdr:rowOff>0</xdr:rowOff>
    </xdr:from>
    <xdr:to>
      <xdr:col>12</xdr:col>
      <xdr:colOff>133350</xdr:colOff>
      <xdr:row>13</xdr:row>
      <xdr:rowOff>114300</xdr:rowOff>
    </xdr:to>
    <xdr:sp macro="" textlink="">
      <xdr:nvSpPr>
        <xdr:cNvPr id="43" name="Line 48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>
          <a:spLocks noChangeShapeType="1"/>
        </xdr:cNvSpPr>
      </xdr:nvSpPr>
      <xdr:spPr bwMode="auto">
        <a:xfrm flipH="1">
          <a:off x="4914900" y="1228725"/>
          <a:ext cx="142875" cy="1314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13</xdr:row>
      <xdr:rowOff>115166</xdr:rowOff>
    </xdr:from>
    <xdr:to>
      <xdr:col>11</xdr:col>
      <xdr:colOff>447675</xdr:colOff>
      <xdr:row>13</xdr:row>
      <xdr:rowOff>115166</xdr:rowOff>
    </xdr:to>
    <xdr:sp macro="" textlink="">
      <xdr:nvSpPr>
        <xdr:cNvPr id="44" name="Line 49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>
          <a:spLocks noChangeShapeType="1"/>
        </xdr:cNvSpPr>
      </xdr:nvSpPr>
      <xdr:spPr bwMode="auto">
        <a:xfrm>
          <a:off x="3977120" y="2565689"/>
          <a:ext cx="94730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142875</xdr:colOff>
      <xdr:row>5</xdr:row>
      <xdr:rowOff>161925</xdr:rowOff>
    </xdr:from>
    <xdr:to>
      <xdr:col>12</xdr:col>
      <xdr:colOff>133350</xdr:colOff>
      <xdr:row>5</xdr:row>
      <xdr:rowOff>161925</xdr:rowOff>
    </xdr:to>
    <xdr:sp macro="" textlink="">
      <xdr:nvSpPr>
        <xdr:cNvPr id="45" name="Line 50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>
          <a:spLocks noChangeShapeType="1"/>
        </xdr:cNvSpPr>
      </xdr:nvSpPr>
      <xdr:spPr bwMode="auto">
        <a:xfrm>
          <a:off x="4610100" y="12192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295275</xdr:colOff>
      <xdr:row>3</xdr:row>
      <xdr:rowOff>152400</xdr:rowOff>
    </xdr:from>
    <xdr:to>
      <xdr:col>13</xdr:col>
      <xdr:colOff>95250</xdr:colOff>
      <xdr:row>4</xdr:row>
      <xdr:rowOff>161925</xdr:rowOff>
    </xdr:to>
    <xdr:grpSp>
      <xdr:nvGrpSpPr>
        <xdr:cNvPr id="46" name="Group 51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GrpSpPr>
          <a:grpSpLocks/>
        </xdr:cNvGrpSpPr>
      </xdr:nvGrpSpPr>
      <xdr:grpSpPr bwMode="auto">
        <a:xfrm rot="-2471156">
          <a:off x="5230957" y="871105"/>
          <a:ext cx="345498" cy="182706"/>
          <a:chOff x="453" y="249"/>
          <a:chExt cx="27" cy="19"/>
        </a:xfrm>
      </xdr:grpSpPr>
      <xdr:sp macro="" textlink="">
        <xdr:nvSpPr>
          <xdr:cNvPr id="47" name="Line 52">
            <a:extLst>
              <a:ext uri="{FF2B5EF4-FFF2-40B4-BE49-F238E27FC236}">
                <a16:creationId xmlns:a16="http://schemas.microsoft.com/office/drawing/2014/main" id="{00000000-0008-0000-0300-00002F000000}"/>
              </a:ext>
            </a:extLst>
          </xdr:cNvPr>
          <xdr:cNvSpPr>
            <a:spLocks noChangeShapeType="1"/>
          </xdr:cNvSpPr>
        </xdr:nvSpPr>
        <xdr:spPr bwMode="auto">
          <a:xfrm>
            <a:off x="469" y="251"/>
            <a:ext cx="4" cy="15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pSp>
        <xdr:nvGrpSpPr>
          <xdr:cNvPr id="48" name="Group 53">
            <a:extLst>
              <a:ext uri="{FF2B5EF4-FFF2-40B4-BE49-F238E27FC236}">
                <a16:creationId xmlns:a16="http://schemas.microsoft.com/office/drawing/2014/main" id="{00000000-0008-0000-0300-000030000000}"/>
              </a:ext>
            </a:extLst>
          </xdr:cNvPr>
          <xdr:cNvGrpSpPr>
            <a:grpSpLocks/>
          </xdr:cNvGrpSpPr>
        </xdr:nvGrpSpPr>
        <xdr:grpSpPr bwMode="auto">
          <a:xfrm>
            <a:off x="453" y="249"/>
            <a:ext cx="27" cy="19"/>
            <a:chOff x="456" y="252"/>
            <a:chExt cx="27" cy="19"/>
          </a:xfrm>
        </xdr:grpSpPr>
        <xdr:sp macro="" textlink="">
          <xdr:nvSpPr>
            <xdr:cNvPr id="49" name="Line 54">
              <a:extLst>
                <a:ext uri="{FF2B5EF4-FFF2-40B4-BE49-F238E27FC236}">
                  <a16:creationId xmlns:a16="http://schemas.microsoft.com/office/drawing/2014/main" id="{00000000-0008-0000-0300-000031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72" y="252"/>
              <a:ext cx="11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50" name="Line 55">
              <a:extLst>
                <a:ext uri="{FF2B5EF4-FFF2-40B4-BE49-F238E27FC236}">
                  <a16:creationId xmlns:a16="http://schemas.microsoft.com/office/drawing/2014/main" id="{00000000-0008-0000-0300-000032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6" y="253"/>
              <a:ext cx="14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51" name="Line 56">
              <a:extLst>
                <a:ext uri="{FF2B5EF4-FFF2-40B4-BE49-F238E27FC236}">
                  <a16:creationId xmlns:a16="http://schemas.microsoft.com/office/drawing/2014/main" id="{00000000-0008-0000-0300-000033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7" y="254"/>
              <a:ext cx="16" cy="1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</xdr:grpSp>
    <xdr:clientData/>
  </xdr:twoCellAnchor>
  <xdr:twoCellAnchor>
    <xdr:from>
      <xdr:col>9</xdr:col>
      <xdr:colOff>247650</xdr:colOff>
      <xdr:row>15</xdr:row>
      <xdr:rowOff>164523</xdr:rowOff>
    </xdr:from>
    <xdr:to>
      <xdr:col>11</xdr:col>
      <xdr:colOff>138545</xdr:colOff>
      <xdr:row>16</xdr:row>
      <xdr:rowOff>0</xdr:rowOff>
    </xdr:to>
    <xdr:sp macro="" textlink="">
      <xdr:nvSpPr>
        <xdr:cNvPr id="52" name="Line 57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>
          <a:spLocks noChangeShapeType="1"/>
        </xdr:cNvSpPr>
      </xdr:nvSpPr>
      <xdr:spPr bwMode="auto">
        <a:xfrm flipV="1">
          <a:off x="3815195" y="2961409"/>
          <a:ext cx="800100" cy="8659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161925</xdr:colOff>
      <xdr:row>2</xdr:row>
      <xdr:rowOff>209550</xdr:rowOff>
    </xdr:from>
    <xdr:to>
      <xdr:col>13</xdr:col>
      <xdr:colOff>257175</xdr:colOff>
      <xdr:row>5</xdr:row>
      <xdr:rowOff>161925</xdr:rowOff>
    </xdr:to>
    <xdr:sp macro="" textlink="">
      <xdr:nvSpPr>
        <xdr:cNvPr id="53" name="Line 58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>
          <a:spLocks noChangeShapeType="1"/>
        </xdr:cNvSpPr>
      </xdr:nvSpPr>
      <xdr:spPr bwMode="auto">
        <a:xfrm flipV="1">
          <a:off x="4629150" y="676275"/>
          <a:ext cx="1095375" cy="54292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133350</xdr:colOff>
      <xdr:row>3</xdr:row>
      <xdr:rowOff>104775</xdr:rowOff>
    </xdr:from>
    <xdr:to>
      <xdr:col>12</xdr:col>
      <xdr:colOff>133350</xdr:colOff>
      <xdr:row>5</xdr:row>
      <xdr:rowOff>85725</xdr:rowOff>
    </xdr:to>
    <xdr:sp macro="" textlink="">
      <xdr:nvSpPr>
        <xdr:cNvPr id="54" name="Line 59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>
          <a:spLocks noChangeShapeType="1"/>
        </xdr:cNvSpPr>
      </xdr:nvSpPr>
      <xdr:spPr bwMode="auto">
        <a:xfrm flipV="1">
          <a:off x="5057775" y="819150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352425</xdr:colOff>
      <xdr:row>3</xdr:row>
      <xdr:rowOff>114300</xdr:rowOff>
    </xdr:from>
    <xdr:to>
      <xdr:col>11</xdr:col>
      <xdr:colOff>352425</xdr:colOff>
      <xdr:row>5</xdr:row>
      <xdr:rowOff>95250</xdr:rowOff>
    </xdr:to>
    <xdr:sp macro="" textlink="">
      <xdr:nvSpPr>
        <xdr:cNvPr id="55" name="Line 60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>
          <a:spLocks noChangeShapeType="1"/>
        </xdr:cNvSpPr>
      </xdr:nvSpPr>
      <xdr:spPr bwMode="auto">
        <a:xfrm flipV="1">
          <a:off x="4819650" y="828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352425</xdr:colOff>
      <xdr:row>4</xdr:row>
      <xdr:rowOff>28575</xdr:rowOff>
    </xdr:from>
    <xdr:to>
      <xdr:col>12</xdr:col>
      <xdr:colOff>133350</xdr:colOff>
      <xdr:row>4</xdr:row>
      <xdr:rowOff>28575</xdr:rowOff>
    </xdr:to>
    <xdr:sp macro="" textlink="">
      <xdr:nvSpPr>
        <xdr:cNvPr id="56" name="Line 61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>
          <a:spLocks noChangeShapeType="1"/>
        </xdr:cNvSpPr>
      </xdr:nvSpPr>
      <xdr:spPr bwMode="auto">
        <a:xfrm flipV="1">
          <a:off x="4819650" y="914400"/>
          <a:ext cx="2381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381000</xdr:colOff>
      <xdr:row>6</xdr:row>
      <xdr:rowOff>152400</xdr:rowOff>
    </xdr:from>
    <xdr:to>
      <xdr:col>13</xdr:col>
      <xdr:colOff>228600</xdr:colOff>
      <xdr:row>8</xdr:row>
      <xdr:rowOff>19050</xdr:rowOff>
    </xdr:to>
    <xdr:sp macro="" textlink="">
      <xdr:nvSpPr>
        <xdr:cNvPr id="57" name="Freeform 62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>
          <a:spLocks/>
        </xdr:cNvSpPr>
      </xdr:nvSpPr>
      <xdr:spPr bwMode="auto">
        <a:xfrm flipH="1" flipV="1">
          <a:off x="4848225" y="1381125"/>
          <a:ext cx="847725" cy="209550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447675</xdr:colOff>
      <xdr:row>12</xdr:row>
      <xdr:rowOff>38100</xdr:rowOff>
    </xdr:from>
    <xdr:to>
      <xdr:col>12</xdr:col>
      <xdr:colOff>47625</xdr:colOff>
      <xdr:row>12</xdr:row>
      <xdr:rowOff>76200</xdr:rowOff>
    </xdr:to>
    <xdr:sp macro="" textlink="">
      <xdr:nvSpPr>
        <xdr:cNvPr id="58" name="Freeform 46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>
          <a:spLocks/>
        </xdr:cNvSpPr>
      </xdr:nvSpPr>
      <xdr:spPr bwMode="auto">
        <a:xfrm>
          <a:off x="4914900" y="22955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508702</xdr:colOff>
      <xdr:row>5</xdr:row>
      <xdr:rowOff>157655</xdr:rowOff>
    </xdr:from>
    <xdr:to>
      <xdr:col>7</xdr:col>
      <xdr:colOff>508702</xdr:colOff>
      <xdr:row>12</xdr:row>
      <xdr:rowOff>111672</xdr:rowOff>
    </xdr:to>
    <xdr:sp macro="" textlink="">
      <xdr:nvSpPr>
        <xdr:cNvPr id="59" name="Line 14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>
          <a:spLocks noChangeShapeType="1"/>
        </xdr:cNvSpPr>
      </xdr:nvSpPr>
      <xdr:spPr bwMode="auto">
        <a:xfrm flipH="1">
          <a:off x="3051877" y="1214930"/>
          <a:ext cx="0" cy="1154167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22599</xdr:colOff>
      <xdr:row>5</xdr:row>
      <xdr:rowOff>157654</xdr:rowOff>
    </xdr:from>
    <xdr:to>
      <xdr:col>6</xdr:col>
      <xdr:colOff>22599</xdr:colOff>
      <xdr:row>13</xdr:row>
      <xdr:rowOff>159309</xdr:rowOff>
    </xdr:to>
    <xdr:sp macro="" textlink="">
      <xdr:nvSpPr>
        <xdr:cNvPr id="60" name="Line 14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>
          <a:spLocks noChangeShapeType="1"/>
        </xdr:cNvSpPr>
      </xdr:nvSpPr>
      <xdr:spPr bwMode="auto">
        <a:xfrm flipH="1">
          <a:off x="2346699" y="1214929"/>
          <a:ext cx="0" cy="137325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676275</xdr:colOff>
      <xdr:row>2</xdr:row>
      <xdr:rowOff>85725</xdr:rowOff>
    </xdr:from>
    <xdr:to>
      <xdr:col>3</xdr:col>
      <xdr:colOff>457200</xdr:colOff>
      <xdr:row>15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28677" t="11928" r="20999" b="23856"/>
        <a:stretch>
          <a:fillRect/>
        </a:stretch>
      </xdr:blipFill>
      <xdr:spPr bwMode="auto">
        <a:xfrm>
          <a:off x="1885950" y="809625"/>
          <a:ext cx="5181600" cy="3743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1095375</xdr:colOff>
          <xdr:row>1</xdr:row>
          <xdr:rowOff>142875</xdr:rowOff>
        </xdr:from>
        <xdr:to>
          <xdr:col>3</xdr:col>
          <xdr:colOff>647700</xdr:colOff>
          <xdr:row>15</xdr:row>
          <xdr:rowOff>238125</xdr:rowOff>
        </xdr:to>
        <xdr:sp macro="" textlink="">
          <xdr:nvSpPr>
            <xdr:cNvPr id="393217" name="Object 1" hidden="1">
              <a:extLst>
                <a:ext uri="{63B3BB69-23CF-44E3-9099-C40C66FF867C}">
                  <a14:compatExt spid="_x0000_s393217"/>
                </a:ext>
                <a:ext uri="{FF2B5EF4-FFF2-40B4-BE49-F238E27FC236}">
                  <a16:creationId xmlns:a16="http://schemas.microsoft.com/office/drawing/2014/main" id="{00000000-0008-0000-1A00-0000010006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571500</xdr:colOff>
      <xdr:row>3</xdr:row>
      <xdr:rowOff>38100</xdr:rowOff>
    </xdr:from>
    <xdr:to>
      <xdr:col>2</xdr:col>
      <xdr:colOff>552450</xdr:colOff>
      <xdr:row>7</xdr:row>
      <xdr:rowOff>228600</xdr:rowOff>
    </xdr:to>
    <xdr:sp macro="" textlink="">
      <xdr:nvSpPr>
        <xdr:cNvPr id="18960" name="Line 1">
          <a:extLst>
            <a:ext uri="{FF2B5EF4-FFF2-40B4-BE49-F238E27FC236}">
              <a16:creationId xmlns:a16="http://schemas.microsoft.com/office/drawing/2014/main" id="{00000000-0008-0000-1D00-0000104A0000}"/>
            </a:ext>
          </a:extLst>
        </xdr:cNvPr>
        <xdr:cNvSpPr>
          <a:spLocks noChangeShapeType="1"/>
        </xdr:cNvSpPr>
      </xdr:nvSpPr>
      <xdr:spPr bwMode="auto">
        <a:xfrm flipV="1">
          <a:off x="571500" y="1162050"/>
          <a:ext cx="2305050" cy="14001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295275</xdr:colOff>
      <xdr:row>6</xdr:row>
      <xdr:rowOff>9525</xdr:rowOff>
    </xdr:from>
    <xdr:to>
      <xdr:col>1</xdr:col>
      <xdr:colOff>990600</xdr:colOff>
      <xdr:row>6</xdr:row>
      <xdr:rowOff>9525</xdr:rowOff>
    </xdr:to>
    <xdr:sp macro="" textlink="">
      <xdr:nvSpPr>
        <xdr:cNvPr id="18961" name="Line 2">
          <a:extLst>
            <a:ext uri="{FF2B5EF4-FFF2-40B4-BE49-F238E27FC236}">
              <a16:creationId xmlns:a16="http://schemas.microsoft.com/office/drawing/2014/main" id="{00000000-0008-0000-1D00-0000114A0000}"/>
            </a:ext>
          </a:extLst>
        </xdr:cNvPr>
        <xdr:cNvSpPr>
          <a:spLocks noChangeShapeType="1"/>
        </xdr:cNvSpPr>
      </xdr:nvSpPr>
      <xdr:spPr bwMode="auto">
        <a:xfrm>
          <a:off x="1323975" y="2105025"/>
          <a:ext cx="695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990600</xdr:colOff>
      <xdr:row>4</xdr:row>
      <xdr:rowOff>238125</xdr:rowOff>
    </xdr:from>
    <xdr:to>
      <xdr:col>1</xdr:col>
      <xdr:colOff>990600</xdr:colOff>
      <xdr:row>6</xdr:row>
      <xdr:rowOff>9525</xdr:rowOff>
    </xdr:to>
    <xdr:sp macro="" textlink="">
      <xdr:nvSpPr>
        <xdr:cNvPr id="18962" name="Line 3">
          <a:extLst>
            <a:ext uri="{FF2B5EF4-FFF2-40B4-BE49-F238E27FC236}">
              <a16:creationId xmlns:a16="http://schemas.microsoft.com/office/drawing/2014/main" id="{00000000-0008-0000-1D00-0000124A0000}"/>
            </a:ext>
          </a:extLst>
        </xdr:cNvPr>
        <xdr:cNvSpPr>
          <a:spLocks noChangeShapeType="1"/>
        </xdr:cNvSpPr>
      </xdr:nvSpPr>
      <xdr:spPr bwMode="auto">
        <a:xfrm flipV="1">
          <a:off x="2019300" y="1685925"/>
          <a:ext cx="0" cy="4191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3200400</xdr:colOff>
      <xdr:row>3</xdr:row>
      <xdr:rowOff>190500</xdr:rowOff>
    </xdr:from>
    <xdr:to>
      <xdr:col>3</xdr:col>
      <xdr:colOff>647700</xdr:colOff>
      <xdr:row>6</xdr:row>
      <xdr:rowOff>0</xdr:rowOff>
    </xdr:to>
    <xdr:sp macro="" textlink="">
      <xdr:nvSpPr>
        <xdr:cNvPr id="18963" name="Line 4">
          <a:extLst>
            <a:ext uri="{FF2B5EF4-FFF2-40B4-BE49-F238E27FC236}">
              <a16:creationId xmlns:a16="http://schemas.microsoft.com/office/drawing/2014/main" id="{00000000-0008-0000-1D00-0000134A0000}"/>
            </a:ext>
          </a:extLst>
        </xdr:cNvPr>
        <xdr:cNvSpPr>
          <a:spLocks noChangeShapeType="1"/>
        </xdr:cNvSpPr>
      </xdr:nvSpPr>
      <xdr:spPr bwMode="auto">
        <a:xfrm flipV="1">
          <a:off x="5524500" y="1314450"/>
          <a:ext cx="1209675" cy="781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914400</xdr:colOff>
      <xdr:row>6</xdr:row>
      <xdr:rowOff>0</xdr:rowOff>
    </xdr:from>
    <xdr:to>
      <xdr:col>2</xdr:col>
      <xdr:colOff>1914525</xdr:colOff>
      <xdr:row>8</xdr:row>
      <xdr:rowOff>9525</xdr:rowOff>
    </xdr:to>
    <xdr:sp macro="" textlink="">
      <xdr:nvSpPr>
        <xdr:cNvPr id="18964" name="Line 5">
          <a:extLst>
            <a:ext uri="{FF2B5EF4-FFF2-40B4-BE49-F238E27FC236}">
              <a16:creationId xmlns:a16="http://schemas.microsoft.com/office/drawing/2014/main" id="{00000000-0008-0000-1D00-0000144A0000}"/>
            </a:ext>
          </a:extLst>
        </xdr:cNvPr>
        <xdr:cNvSpPr>
          <a:spLocks noChangeShapeType="1"/>
        </xdr:cNvSpPr>
      </xdr:nvSpPr>
      <xdr:spPr bwMode="auto">
        <a:xfrm flipV="1">
          <a:off x="3238500" y="2095500"/>
          <a:ext cx="1000125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1914525</xdr:colOff>
      <xdr:row>6</xdr:row>
      <xdr:rowOff>0</xdr:rowOff>
    </xdr:from>
    <xdr:to>
      <xdr:col>2</xdr:col>
      <xdr:colOff>3200400</xdr:colOff>
      <xdr:row>6</xdr:row>
      <xdr:rowOff>0</xdr:rowOff>
    </xdr:to>
    <xdr:sp macro="" textlink="">
      <xdr:nvSpPr>
        <xdr:cNvPr id="18965" name="Line 6">
          <a:extLst>
            <a:ext uri="{FF2B5EF4-FFF2-40B4-BE49-F238E27FC236}">
              <a16:creationId xmlns:a16="http://schemas.microsoft.com/office/drawing/2014/main" id="{00000000-0008-0000-1D00-0000154A0000}"/>
            </a:ext>
          </a:extLst>
        </xdr:cNvPr>
        <xdr:cNvSpPr>
          <a:spLocks noChangeShapeType="1"/>
        </xdr:cNvSpPr>
      </xdr:nvSpPr>
      <xdr:spPr bwMode="auto">
        <a:xfrm>
          <a:off x="4238625" y="2095500"/>
          <a:ext cx="12858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2219325</xdr:colOff>
      <xdr:row>6</xdr:row>
      <xdr:rowOff>0</xdr:rowOff>
    </xdr:from>
    <xdr:to>
      <xdr:col>2</xdr:col>
      <xdr:colOff>2933700</xdr:colOff>
      <xdr:row>8</xdr:row>
      <xdr:rowOff>314325</xdr:rowOff>
    </xdr:to>
    <xdr:sp macro="" textlink="">
      <xdr:nvSpPr>
        <xdr:cNvPr id="18966" name="Rectangle 7">
          <a:extLst>
            <a:ext uri="{FF2B5EF4-FFF2-40B4-BE49-F238E27FC236}">
              <a16:creationId xmlns:a16="http://schemas.microsoft.com/office/drawing/2014/main" id="{00000000-0008-0000-1D00-0000164A0000}"/>
            </a:ext>
          </a:extLst>
        </xdr:cNvPr>
        <xdr:cNvSpPr>
          <a:spLocks noChangeArrowheads="1"/>
        </xdr:cNvSpPr>
      </xdr:nvSpPr>
      <xdr:spPr bwMode="auto">
        <a:xfrm>
          <a:off x="4543425" y="2095500"/>
          <a:ext cx="714375" cy="8001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2219325</xdr:colOff>
      <xdr:row>6</xdr:row>
      <xdr:rowOff>0</xdr:rowOff>
    </xdr:from>
    <xdr:to>
      <xdr:col>2</xdr:col>
      <xdr:colOff>2933700</xdr:colOff>
      <xdr:row>6</xdr:row>
      <xdr:rowOff>238125</xdr:rowOff>
    </xdr:to>
    <xdr:sp macro="" textlink="">
      <xdr:nvSpPr>
        <xdr:cNvPr id="18967" name="Rectangle 8">
          <a:extLst>
            <a:ext uri="{FF2B5EF4-FFF2-40B4-BE49-F238E27FC236}">
              <a16:creationId xmlns:a16="http://schemas.microsoft.com/office/drawing/2014/main" id="{00000000-0008-0000-1D00-0000174A0000}"/>
            </a:ext>
          </a:extLst>
        </xdr:cNvPr>
        <xdr:cNvSpPr>
          <a:spLocks noChangeArrowheads="1"/>
        </xdr:cNvSpPr>
      </xdr:nvSpPr>
      <xdr:spPr bwMode="auto">
        <a:xfrm>
          <a:off x="4543425" y="2095500"/>
          <a:ext cx="714375" cy="238125"/>
        </a:xfrm>
        <a:prstGeom prst="rect">
          <a:avLst/>
        </a:prstGeom>
        <a:solidFill>
          <a:srgbClr val="CCFFCC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2219325</xdr:colOff>
      <xdr:row>8</xdr:row>
      <xdr:rowOff>0</xdr:rowOff>
    </xdr:from>
    <xdr:to>
      <xdr:col>2</xdr:col>
      <xdr:colOff>2933700</xdr:colOff>
      <xdr:row>8</xdr:row>
      <xdr:rowOff>314325</xdr:rowOff>
    </xdr:to>
    <xdr:sp macro="" textlink="">
      <xdr:nvSpPr>
        <xdr:cNvPr id="18968" name="Rectangle 9">
          <a:extLst>
            <a:ext uri="{FF2B5EF4-FFF2-40B4-BE49-F238E27FC236}">
              <a16:creationId xmlns:a16="http://schemas.microsoft.com/office/drawing/2014/main" id="{00000000-0008-0000-1D00-0000184A0000}"/>
            </a:ext>
          </a:extLst>
        </xdr:cNvPr>
        <xdr:cNvSpPr>
          <a:spLocks noChangeArrowheads="1"/>
        </xdr:cNvSpPr>
      </xdr:nvSpPr>
      <xdr:spPr bwMode="auto">
        <a:xfrm>
          <a:off x="4543425" y="2581275"/>
          <a:ext cx="714375" cy="314325"/>
        </a:xfrm>
        <a:prstGeom prst="rect">
          <a:avLst/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3467100</xdr:colOff>
      <xdr:row>6</xdr:row>
      <xdr:rowOff>0</xdr:rowOff>
    </xdr:from>
    <xdr:to>
      <xdr:col>3</xdr:col>
      <xdr:colOff>161925</xdr:colOff>
      <xdr:row>6</xdr:row>
      <xdr:rowOff>0</xdr:rowOff>
    </xdr:to>
    <xdr:sp macro="" textlink="">
      <xdr:nvSpPr>
        <xdr:cNvPr id="18969" name="Line 10">
          <a:extLst>
            <a:ext uri="{FF2B5EF4-FFF2-40B4-BE49-F238E27FC236}">
              <a16:creationId xmlns:a16="http://schemas.microsoft.com/office/drawing/2014/main" id="{00000000-0008-0000-1D00-0000194A0000}"/>
            </a:ext>
          </a:extLst>
        </xdr:cNvPr>
        <xdr:cNvSpPr>
          <a:spLocks noChangeShapeType="1"/>
        </xdr:cNvSpPr>
      </xdr:nvSpPr>
      <xdr:spPr bwMode="auto">
        <a:xfrm>
          <a:off x="5791200" y="2095500"/>
          <a:ext cx="457200" cy="0"/>
        </a:xfrm>
        <a:prstGeom prst="line">
          <a:avLst/>
        </a:prstGeom>
        <a:noFill/>
        <a:ln w="635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2</xdr:col>
      <xdr:colOff>3400425</xdr:colOff>
      <xdr:row>6</xdr:row>
      <xdr:rowOff>228600</xdr:rowOff>
    </xdr:from>
    <xdr:to>
      <xdr:col>3</xdr:col>
      <xdr:colOff>95250</xdr:colOff>
      <xdr:row>6</xdr:row>
      <xdr:rowOff>228600</xdr:rowOff>
    </xdr:to>
    <xdr:sp macro="" textlink="">
      <xdr:nvSpPr>
        <xdr:cNvPr id="18970" name="Line 11">
          <a:extLst>
            <a:ext uri="{FF2B5EF4-FFF2-40B4-BE49-F238E27FC236}">
              <a16:creationId xmlns:a16="http://schemas.microsoft.com/office/drawing/2014/main" id="{00000000-0008-0000-1D00-00001A4A0000}"/>
            </a:ext>
          </a:extLst>
        </xdr:cNvPr>
        <xdr:cNvSpPr>
          <a:spLocks noChangeShapeType="1"/>
        </xdr:cNvSpPr>
      </xdr:nvSpPr>
      <xdr:spPr bwMode="auto">
        <a:xfrm>
          <a:off x="5724525" y="2324100"/>
          <a:ext cx="457200" cy="0"/>
        </a:xfrm>
        <a:prstGeom prst="line">
          <a:avLst/>
        </a:prstGeom>
        <a:noFill/>
        <a:ln w="635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2</xdr:col>
      <xdr:colOff>3381375</xdr:colOff>
      <xdr:row>8</xdr:row>
      <xdr:rowOff>9525</xdr:rowOff>
    </xdr:from>
    <xdr:to>
      <xdr:col>3</xdr:col>
      <xdr:colOff>76200</xdr:colOff>
      <xdr:row>8</xdr:row>
      <xdr:rowOff>9525</xdr:rowOff>
    </xdr:to>
    <xdr:sp macro="" textlink="">
      <xdr:nvSpPr>
        <xdr:cNvPr id="18971" name="Line 12">
          <a:extLst>
            <a:ext uri="{FF2B5EF4-FFF2-40B4-BE49-F238E27FC236}">
              <a16:creationId xmlns:a16="http://schemas.microsoft.com/office/drawing/2014/main" id="{00000000-0008-0000-1D00-00001B4A0000}"/>
            </a:ext>
          </a:extLst>
        </xdr:cNvPr>
        <xdr:cNvSpPr>
          <a:spLocks noChangeShapeType="1"/>
        </xdr:cNvSpPr>
      </xdr:nvSpPr>
      <xdr:spPr bwMode="auto">
        <a:xfrm>
          <a:off x="5705475" y="2590800"/>
          <a:ext cx="457200" cy="0"/>
        </a:xfrm>
        <a:prstGeom prst="line">
          <a:avLst/>
        </a:prstGeom>
        <a:noFill/>
        <a:ln w="635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2</xdr:col>
      <xdr:colOff>3371850</xdr:colOff>
      <xdr:row>8</xdr:row>
      <xdr:rowOff>304800</xdr:rowOff>
    </xdr:from>
    <xdr:to>
      <xdr:col>3</xdr:col>
      <xdr:colOff>66675</xdr:colOff>
      <xdr:row>8</xdr:row>
      <xdr:rowOff>304800</xdr:rowOff>
    </xdr:to>
    <xdr:sp macro="" textlink="">
      <xdr:nvSpPr>
        <xdr:cNvPr id="18972" name="Line 13">
          <a:extLst>
            <a:ext uri="{FF2B5EF4-FFF2-40B4-BE49-F238E27FC236}">
              <a16:creationId xmlns:a16="http://schemas.microsoft.com/office/drawing/2014/main" id="{00000000-0008-0000-1D00-00001C4A0000}"/>
            </a:ext>
          </a:extLst>
        </xdr:cNvPr>
        <xdr:cNvSpPr>
          <a:spLocks noChangeShapeType="1"/>
        </xdr:cNvSpPr>
      </xdr:nvSpPr>
      <xdr:spPr bwMode="auto">
        <a:xfrm>
          <a:off x="5695950" y="2886075"/>
          <a:ext cx="457200" cy="0"/>
        </a:xfrm>
        <a:prstGeom prst="line">
          <a:avLst/>
        </a:prstGeom>
        <a:noFill/>
        <a:ln w="635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2</xdr:col>
      <xdr:colOff>3724275</xdr:colOff>
      <xdr:row>6</xdr:row>
      <xdr:rowOff>0</xdr:rowOff>
    </xdr:from>
    <xdr:to>
      <xdr:col>2</xdr:col>
      <xdr:colOff>3724275</xdr:colOff>
      <xdr:row>6</xdr:row>
      <xdr:rowOff>219075</xdr:rowOff>
    </xdr:to>
    <xdr:sp macro="" textlink="">
      <xdr:nvSpPr>
        <xdr:cNvPr id="18973" name="Line 14">
          <a:extLst>
            <a:ext uri="{FF2B5EF4-FFF2-40B4-BE49-F238E27FC236}">
              <a16:creationId xmlns:a16="http://schemas.microsoft.com/office/drawing/2014/main" id="{00000000-0008-0000-1D00-00001D4A0000}"/>
            </a:ext>
          </a:extLst>
        </xdr:cNvPr>
        <xdr:cNvSpPr>
          <a:spLocks noChangeShapeType="1"/>
        </xdr:cNvSpPr>
      </xdr:nvSpPr>
      <xdr:spPr bwMode="auto">
        <a:xfrm>
          <a:off x="6048375" y="2095500"/>
          <a:ext cx="0" cy="2190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2</xdr:col>
      <xdr:colOff>3724275</xdr:colOff>
      <xdr:row>6</xdr:row>
      <xdr:rowOff>228600</xdr:rowOff>
    </xdr:from>
    <xdr:to>
      <xdr:col>2</xdr:col>
      <xdr:colOff>3724275</xdr:colOff>
      <xdr:row>7</xdr:row>
      <xdr:rowOff>238125</xdr:rowOff>
    </xdr:to>
    <xdr:sp macro="" textlink="">
      <xdr:nvSpPr>
        <xdr:cNvPr id="18974" name="Line 15">
          <a:extLst>
            <a:ext uri="{FF2B5EF4-FFF2-40B4-BE49-F238E27FC236}">
              <a16:creationId xmlns:a16="http://schemas.microsoft.com/office/drawing/2014/main" id="{00000000-0008-0000-1D00-00001E4A0000}"/>
            </a:ext>
          </a:extLst>
        </xdr:cNvPr>
        <xdr:cNvSpPr>
          <a:spLocks noChangeShapeType="1"/>
        </xdr:cNvSpPr>
      </xdr:nvSpPr>
      <xdr:spPr bwMode="auto">
        <a:xfrm>
          <a:off x="6048375" y="2324100"/>
          <a:ext cx="0" cy="24765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2</xdr:col>
      <xdr:colOff>3724275</xdr:colOff>
      <xdr:row>8</xdr:row>
      <xdr:rowOff>0</xdr:rowOff>
    </xdr:from>
    <xdr:to>
      <xdr:col>2</xdr:col>
      <xdr:colOff>3724275</xdr:colOff>
      <xdr:row>8</xdr:row>
      <xdr:rowOff>304800</xdr:rowOff>
    </xdr:to>
    <xdr:sp macro="" textlink="">
      <xdr:nvSpPr>
        <xdr:cNvPr id="18975" name="Line 16">
          <a:extLst>
            <a:ext uri="{FF2B5EF4-FFF2-40B4-BE49-F238E27FC236}">
              <a16:creationId xmlns:a16="http://schemas.microsoft.com/office/drawing/2014/main" id="{00000000-0008-0000-1D00-00001F4A0000}"/>
            </a:ext>
          </a:extLst>
        </xdr:cNvPr>
        <xdr:cNvSpPr>
          <a:spLocks noChangeShapeType="1"/>
        </xdr:cNvSpPr>
      </xdr:nvSpPr>
      <xdr:spPr bwMode="auto">
        <a:xfrm>
          <a:off x="6048375" y="2581275"/>
          <a:ext cx="0" cy="30480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1</xdr:col>
      <xdr:colOff>314325</xdr:colOff>
      <xdr:row>4</xdr:row>
      <xdr:rowOff>247650</xdr:rowOff>
    </xdr:from>
    <xdr:to>
      <xdr:col>1</xdr:col>
      <xdr:colOff>981075</xdr:colOff>
      <xdr:row>6</xdr:row>
      <xdr:rowOff>0</xdr:rowOff>
    </xdr:to>
    <xdr:sp macro="" textlink="">
      <xdr:nvSpPr>
        <xdr:cNvPr id="18976" name="AutoShape 17">
          <a:extLst>
            <a:ext uri="{FF2B5EF4-FFF2-40B4-BE49-F238E27FC236}">
              <a16:creationId xmlns:a16="http://schemas.microsoft.com/office/drawing/2014/main" id="{00000000-0008-0000-1D00-0000204A0000}"/>
            </a:ext>
          </a:extLst>
        </xdr:cNvPr>
        <xdr:cNvSpPr>
          <a:spLocks noChangeArrowheads="1"/>
        </xdr:cNvSpPr>
      </xdr:nvSpPr>
      <xdr:spPr bwMode="auto">
        <a:xfrm rot="-5400000">
          <a:off x="1476375" y="1562100"/>
          <a:ext cx="400050" cy="666750"/>
        </a:xfrm>
        <a:prstGeom prst="rtTriangle">
          <a:avLst/>
        </a:prstGeom>
        <a:solidFill>
          <a:srgbClr val="FFCC99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447675</xdr:colOff>
      <xdr:row>3</xdr:row>
      <xdr:rowOff>0</xdr:rowOff>
    </xdr:from>
    <xdr:to>
      <xdr:col>4</xdr:col>
      <xdr:colOff>247650</xdr:colOff>
      <xdr:row>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3</xdr:row>
      <xdr:rowOff>0</xdr:rowOff>
    </xdr:from>
    <xdr:to>
      <xdr:col>9</xdr:col>
      <xdr:colOff>333375</xdr:colOff>
      <xdr:row>3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>
          <a:spLocks noChangeShapeType="1"/>
        </xdr:cNvSpPr>
      </xdr:nvSpPr>
      <xdr:spPr bwMode="auto">
        <a:xfrm>
          <a:off x="2790825" y="885825"/>
          <a:ext cx="1905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533400</xdr:colOff>
      <xdr:row>16</xdr:row>
      <xdr:rowOff>0</xdr:rowOff>
    </xdr:from>
    <xdr:to>
      <xdr:col>5</xdr:col>
      <xdr:colOff>504825</xdr:colOff>
      <xdr:row>16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>
          <a:spLocks noChangeShapeType="1"/>
        </xdr:cNvSpPr>
      </xdr:nvSpPr>
      <xdr:spPr bwMode="auto">
        <a:xfrm>
          <a:off x="3543300" y="322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676275</xdr:colOff>
      <xdr:row>16</xdr:row>
      <xdr:rowOff>0</xdr:rowOff>
    </xdr:from>
    <xdr:to>
      <xdr:col>6</xdr:col>
      <xdr:colOff>0</xdr:colOff>
      <xdr:row>16</xdr:row>
      <xdr:rowOff>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>
          <a:spLocks noChangeShapeType="1"/>
        </xdr:cNvSpPr>
      </xdr:nvSpPr>
      <xdr:spPr bwMode="auto">
        <a:xfrm flipH="1" flipV="1">
          <a:off x="3543300" y="322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180975</xdr:colOff>
      <xdr:row>14</xdr:row>
      <xdr:rowOff>161925</xdr:rowOff>
    </xdr:from>
    <xdr:to>
      <xdr:col>21</xdr:col>
      <xdr:colOff>190500</xdr:colOff>
      <xdr:row>14</xdr:row>
      <xdr:rowOff>171450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952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11</xdr:row>
      <xdr:rowOff>0</xdr:rowOff>
    </xdr:from>
    <xdr:to>
      <xdr:col>21</xdr:col>
      <xdr:colOff>123825</xdr:colOff>
      <xdr:row>11</xdr:row>
      <xdr:rowOff>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>
          <a:spLocks noChangeShapeType="1"/>
        </xdr:cNvSpPr>
      </xdr:nvSpPr>
      <xdr:spPr bwMode="auto">
        <a:xfrm>
          <a:off x="7038975" y="2371725"/>
          <a:ext cx="11715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11</xdr:row>
      <xdr:rowOff>0</xdr:rowOff>
    </xdr:from>
    <xdr:to>
      <xdr:col>16</xdr:col>
      <xdr:colOff>19050</xdr:colOff>
      <xdr:row>18</xdr:row>
      <xdr:rowOff>0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>
          <a:spLocks noChangeShapeType="1"/>
        </xdr:cNvSpPr>
      </xdr:nvSpPr>
      <xdr:spPr bwMode="auto">
        <a:xfrm flipV="1">
          <a:off x="6219825" y="2371725"/>
          <a:ext cx="838200" cy="120015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11</xdr:row>
      <xdr:rowOff>9525</xdr:rowOff>
    </xdr:from>
    <xdr:to>
      <xdr:col>19</xdr:col>
      <xdr:colOff>0</xdr:colOff>
      <xdr:row>18</xdr:row>
      <xdr:rowOff>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>
          <a:spLocks noChangeShapeType="1"/>
        </xdr:cNvSpPr>
      </xdr:nvSpPr>
      <xdr:spPr bwMode="auto">
        <a:xfrm>
          <a:off x="7781925" y="2381250"/>
          <a:ext cx="0" cy="1190625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3</xdr:col>
      <xdr:colOff>47625</xdr:colOff>
      <xdr:row>11</xdr:row>
      <xdr:rowOff>9525</xdr:rowOff>
    </xdr:from>
    <xdr:to>
      <xdr:col>5</xdr:col>
      <xdr:colOff>171450</xdr:colOff>
      <xdr:row>11</xdr:row>
      <xdr:rowOff>9525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>
          <a:spLocks noChangeShapeType="1"/>
        </xdr:cNvSpPr>
      </xdr:nvSpPr>
      <xdr:spPr bwMode="auto">
        <a:xfrm flipH="1">
          <a:off x="2362200" y="2381250"/>
          <a:ext cx="8477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133350</xdr:colOff>
      <xdr:row>18</xdr:row>
      <xdr:rowOff>0</xdr:rowOff>
    </xdr:from>
    <xdr:to>
      <xdr:col>19</xdr:col>
      <xdr:colOff>0</xdr:colOff>
      <xdr:row>18</xdr:row>
      <xdr:rowOff>0</xdr:rowOff>
    </xdr:to>
    <xdr:cxnSp macro="">
      <xdr:nvCxnSpPr>
        <xdr:cNvPr id="13" name="AutoShape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CxnSpPr>
          <a:cxnSpLocks noChangeShapeType="1"/>
          <a:stCxn id="9" idx="1"/>
        </xdr:cNvCxnSpPr>
      </xdr:nvCxnSpPr>
      <xdr:spPr bwMode="auto">
        <a:xfrm flipH="1">
          <a:off x="7172325" y="3571875"/>
          <a:ext cx="609600" cy="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7</xdr:col>
      <xdr:colOff>9525</xdr:colOff>
      <xdr:row>17</xdr:row>
      <xdr:rowOff>152400</xdr:rowOff>
    </xdr:from>
    <xdr:to>
      <xdr:col>7</xdr:col>
      <xdr:colOff>9525</xdr:colOff>
      <xdr:row>22</xdr:row>
      <xdr:rowOff>0</xdr:rowOff>
    </xdr:to>
    <xdr:cxnSp macro="">
      <xdr:nvCxnSpPr>
        <xdr:cNvPr id="14" name="AutoShape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CxnSpPr>
          <a:cxnSpLocks noChangeShapeType="1"/>
        </xdr:cNvCxnSpPr>
      </xdr:nvCxnSpPr>
      <xdr:spPr bwMode="auto">
        <a:xfrm flipV="1">
          <a:off x="3905250" y="3552825"/>
          <a:ext cx="0" cy="78105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14</xdr:col>
      <xdr:colOff>0</xdr:colOff>
      <xdr:row>18</xdr:row>
      <xdr:rowOff>28575</xdr:rowOff>
    </xdr:from>
    <xdr:to>
      <xdr:col>14</xdr:col>
      <xdr:colOff>0</xdr:colOff>
      <xdr:row>22</xdr:row>
      <xdr:rowOff>19050</xdr:rowOff>
    </xdr:to>
    <xdr:cxnSp macro="">
      <xdr:nvCxnSpPr>
        <xdr:cNvPr id="15" name="AutoShape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CxnSpPr>
          <a:cxnSpLocks noChangeShapeType="1"/>
        </xdr:cNvCxnSpPr>
      </xdr:nvCxnSpPr>
      <xdr:spPr bwMode="auto">
        <a:xfrm flipV="1">
          <a:off x="6219825" y="3600450"/>
          <a:ext cx="0" cy="752475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7</xdr:col>
      <xdr:colOff>28575</xdr:colOff>
      <xdr:row>21</xdr:row>
      <xdr:rowOff>161925</xdr:rowOff>
    </xdr:from>
    <xdr:to>
      <xdr:col>13</xdr:col>
      <xdr:colOff>466725</xdr:colOff>
      <xdr:row>21</xdr:row>
      <xdr:rowOff>161925</xdr:rowOff>
    </xdr:to>
    <xdr:sp macro="" textlink="">
      <xdr:nvSpPr>
        <xdr:cNvPr id="16" name="Line 15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>
          <a:spLocks noChangeShapeType="1"/>
        </xdr:cNvSpPr>
      </xdr:nvSpPr>
      <xdr:spPr bwMode="auto">
        <a:xfrm>
          <a:off x="3924300" y="43243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5</xdr:col>
      <xdr:colOff>161925</xdr:colOff>
      <xdr:row>3</xdr:row>
      <xdr:rowOff>38100</xdr:rowOff>
    </xdr:from>
    <xdr:to>
      <xdr:col>5</xdr:col>
      <xdr:colOff>161925</xdr:colOff>
      <xdr:row>10</xdr:row>
      <xdr:rowOff>85725</xdr:rowOff>
    </xdr:to>
    <xdr:sp macro="" textlink="">
      <xdr:nvSpPr>
        <xdr:cNvPr id="17" name="Line 1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>
          <a:spLocks noChangeShapeType="1"/>
        </xdr:cNvSpPr>
      </xdr:nvSpPr>
      <xdr:spPr bwMode="auto">
        <a:xfrm flipV="1">
          <a:off x="3200400" y="923925"/>
          <a:ext cx="0" cy="13620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9</xdr:col>
      <xdr:colOff>0</xdr:colOff>
      <xdr:row>18</xdr:row>
      <xdr:rowOff>66675</xdr:rowOff>
    </xdr:from>
    <xdr:to>
      <xdr:col>9</xdr:col>
      <xdr:colOff>0</xdr:colOff>
      <xdr:row>19</xdr:row>
      <xdr:rowOff>161925</xdr:rowOff>
    </xdr:to>
    <xdr:sp macro="" textlink="">
      <xdr:nvSpPr>
        <xdr:cNvPr id="19" name="Line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>
          <a:spLocks noChangeShapeType="1"/>
        </xdr:cNvSpPr>
      </xdr:nvSpPr>
      <xdr:spPr bwMode="auto">
        <a:xfrm flipV="1">
          <a:off x="4419600" y="3638550"/>
          <a:ext cx="0" cy="3333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12</xdr:col>
      <xdr:colOff>114300</xdr:colOff>
      <xdr:row>18</xdr:row>
      <xdr:rowOff>76200</xdr:rowOff>
    </xdr:from>
    <xdr:to>
      <xdr:col>12</xdr:col>
      <xdr:colOff>114300</xdr:colOff>
      <xdr:row>19</xdr:row>
      <xdr:rowOff>171450</xdr:rowOff>
    </xdr:to>
    <xdr:sp macro="" textlink="">
      <xdr:nvSpPr>
        <xdr:cNvPr id="20" name="Line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>
          <a:spLocks noChangeShapeType="1"/>
        </xdr:cNvSpPr>
      </xdr:nvSpPr>
      <xdr:spPr bwMode="auto">
        <a:xfrm flipV="1">
          <a:off x="5619750" y="3648075"/>
          <a:ext cx="0" cy="3333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16</xdr:col>
      <xdr:colOff>0</xdr:colOff>
      <xdr:row>3</xdr:row>
      <xdr:rowOff>38100</xdr:rowOff>
    </xdr:from>
    <xdr:to>
      <xdr:col>16</xdr:col>
      <xdr:colOff>0</xdr:colOff>
      <xdr:row>10</xdr:row>
      <xdr:rowOff>85725</xdr:rowOff>
    </xdr:to>
    <xdr:sp macro="" textlink="">
      <xdr:nvSpPr>
        <xdr:cNvPr id="21" name="Line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>
          <a:spLocks noChangeShapeType="1"/>
        </xdr:cNvSpPr>
      </xdr:nvSpPr>
      <xdr:spPr bwMode="auto">
        <a:xfrm flipV="1">
          <a:off x="7038975" y="923925"/>
          <a:ext cx="0" cy="13620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7</xdr:col>
      <xdr:colOff>9525</xdr:colOff>
      <xdr:row>18</xdr:row>
      <xdr:rowOff>9525</xdr:rowOff>
    </xdr:from>
    <xdr:to>
      <xdr:col>14</xdr:col>
      <xdr:colOff>0</xdr:colOff>
      <xdr:row>18</xdr:row>
      <xdr:rowOff>9525</xdr:rowOff>
    </xdr:to>
    <xdr:cxnSp macro="">
      <xdr:nvCxnSpPr>
        <xdr:cNvPr id="22" name="AutoShape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CxnSpPr>
          <a:cxnSpLocks noChangeShapeType="1"/>
          <a:stCxn id="8" idx="0"/>
        </xdr:cNvCxnSpPr>
      </xdr:nvCxnSpPr>
      <xdr:spPr bwMode="auto">
        <a:xfrm flipH="1">
          <a:off x="3905250" y="3581400"/>
          <a:ext cx="2314575" cy="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180975</xdr:colOff>
      <xdr:row>11</xdr:row>
      <xdr:rowOff>0</xdr:rowOff>
    </xdr:from>
    <xdr:to>
      <xdr:col>7</xdr:col>
      <xdr:colOff>0</xdr:colOff>
      <xdr:row>18</xdr:row>
      <xdr:rowOff>0</xdr:rowOff>
    </xdr:to>
    <xdr:cxnSp macro="">
      <xdr:nvCxnSpPr>
        <xdr:cNvPr id="23" name="AutoShape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CxnSpPr>
          <a:cxnSpLocks noChangeShapeType="1"/>
          <a:stCxn id="10" idx="0"/>
        </xdr:cNvCxnSpPr>
      </xdr:nvCxnSpPr>
      <xdr:spPr bwMode="auto">
        <a:xfrm>
          <a:off x="3219450" y="2371725"/>
          <a:ext cx="676275" cy="120015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9</xdr:col>
      <xdr:colOff>9525</xdr:colOff>
      <xdr:row>13</xdr:row>
      <xdr:rowOff>9524</xdr:rowOff>
    </xdr:from>
    <xdr:to>
      <xdr:col>12</xdr:col>
      <xdr:colOff>133350</xdr:colOff>
      <xdr:row>17</xdr:row>
      <xdr:rowOff>133349</xdr:rowOff>
    </xdr:to>
    <xdr:sp macro="" textlink="">
      <xdr:nvSpPr>
        <xdr:cNvPr id="24" name="Oval 23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SpPr>
          <a:spLocks noChangeArrowheads="1"/>
        </xdr:cNvSpPr>
      </xdr:nvSpPr>
      <xdr:spPr bwMode="auto">
        <a:xfrm>
          <a:off x="4429125" y="2724149"/>
          <a:ext cx="1209675" cy="809625"/>
        </a:xfrm>
        <a:prstGeom prst="ellipse">
          <a:avLst/>
        </a:prstGeom>
        <a:solidFill>
          <a:srgbClr val="CC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</xdr:colOff>
      <xdr:row>19</xdr:row>
      <xdr:rowOff>190500</xdr:rowOff>
    </xdr:from>
    <xdr:to>
      <xdr:col>12</xdr:col>
      <xdr:colOff>123825</xdr:colOff>
      <xdr:row>19</xdr:row>
      <xdr:rowOff>190500</xdr:rowOff>
    </xdr:to>
    <xdr:sp macro="" textlink="">
      <xdr:nvSpPr>
        <xdr:cNvPr id="26" name="Line 25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SpPr>
          <a:spLocks noChangeShapeType="1"/>
        </xdr:cNvSpPr>
      </xdr:nvSpPr>
      <xdr:spPr bwMode="auto">
        <a:xfrm>
          <a:off x="4429125" y="4000500"/>
          <a:ext cx="1200150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5</xdr:col>
      <xdr:colOff>171450</xdr:colOff>
      <xdr:row>5</xdr:row>
      <xdr:rowOff>47625</xdr:rowOff>
    </xdr:from>
    <xdr:to>
      <xdr:col>16</xdr:col>
      <xdr:colOff>9525</xdr:colOff>
      <xdr:row>5</xdr:row>
      <xdr:rowOff>47625</xdr:rowOff>
    </xdr:to>
    <xdr:sp macro="" textlink="">
      <xdr:nvSpPr>
        <xdr:cNvPr id="29" name="Line 28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>
          <a:spLocks noChangeShapeType="1"/>
        </xdr:cNvSpPr>
      </xdr:nvSpPr>
      <xdr:spPr bwMode="auto">
        <a:xfrm>
          <a:off x="3209925" y="1304925"/>
          <a:ext cx="3838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5</xdr:col>
      <xdr:colOff>190500</xdr:colOff>
      <xdr:row>11</xdr:row>
      <xdr:rowOff>9525</xdr:rowOff>
    </xdr:from>
    <xdr:to>
      <xdr:col>16</xdr:col>
      <xdr:colOff>19050</xdr:colOff>
      <xdr:row>11</xdr:row>
      <xdr:rowOff>9525</xdr:rowOff>
    </xdr:to>
    <xdr:sp macro="" textlink="">
      <xdr:nvSpPr>
        <xdr:cNvPr id="32" name="Line 31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>
          <a:spLocks noChangeShapeType="1"/>
        </xdr:cNvSpPr>
      </xdr:nvSpPr>
      <xdr:spPr bwMode="auto">
        <a:xfrm>
          <a:off x="3228975" y="2381250"/>
          <a:ext cx="3829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66675</xdr:colOff>
      <xdr:row>8</xdr:row>
      <xdr:rowOff>133350</xdr:rowOff>
    </xdr:from>
    <xdr:to>
      <xdr:col>10</xdr:col>
      <xdr:colOff>561975</xdr:colOff>
      <xdr:row>8</xdr:row>
      <xdr:rowOff>133350</xdr:rowOff>
    </xdr:to>
    <xdr:sp macro="" textlink="">
      <xdr:nvSpPr>
        <xdr:cNvPr id="3291" name="Line 1">
          <a:extLst>
            <a:ext uri="{FF2B5EF4-FFF2-40B4-BE49-F238E27FC236}">
              <a16:creationId xmlns:a16="http://schemas.microsoft.com/office/drawing/2014/main" id="{00000000-0008-0000-1200-0000DB0C0000}"/>
            </a:ext>
          </a:extLst>
        </xdr:cNvPr>
        <xdr:cNvSpPr>
          <a:spLocks noChangeShapeType="1"/>
        </xdr:cNvSpPr>
      </xdr:nvSpPr>
      <xdr:spPr bwMode="auto">
        <a:xfrm>
          <a:off x="3686175" y="1933575"/>
          <a:ext cx="28194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304800</xdr:colOff>
      <xdr:row>7</xdr:row>
      <xdr:rowOff>200025</xdr:rowOff>
    </xdr:from>
    <xdr:to>
      <xdr:col>14</xdr:col>
      <xdr:colOff>85725</xdr:colOff>
      <xdr:row>7</xdr:row>
      <xdr:rowOff>200025</xdr:rowOff>
    </xdr:to>
    <xdr:sp macro="" textlink="">
      <xdr:nvSpPr>
        <xdr:cNvPr id="3292" name="Line 2">
          <a:extLst>
            <a:ext uri="{FF2B5EF4-FFF2-40B4-BE49-F238E27FC236}">
              <a16:creationId xmlns:a16="http://schemas.microsoft.com/office/drawing/2014/main" id="{00000000-0008-0000-1200-0000DC0C0000}"/>
            </a:ext>
          </a:extLst>
        </xdr:cNvPr>
        <xdr:cNvSpPr>
          <a:spLocks noChangeShapeType="1"/>
        </xdr:cNvSpPr>
      </xdr:nvSpPr>
      <xdr:spPr bwMode="auto">
        <a:xfrm>
          <a:off x="6858000" y="1790700"/>
          <a:ext cx="561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304800</xdr:colOff>
      <xdr:row>9</xdr:row>
      <xdr:rowOff>0</xdr:rowOff>
    </xdr:from>
    <xdr:to>
      <xdr:col>14</xdr:col>
      <xdr:colOff>104775</xdr:colOff>
      <xdr:row>9</xdr:row>
      <xdr:rowOff>0</xdr:rowOff>
    </xdr:to>
    <xdr:sp macro="" textlink="">
      <xdr:nvSpPr>
        <xdr:cNvPr id="3293" name="Line 3">
          <a:extLst>
            <a:ext uri="{FF2B5EF4-FFF2-40B4-BE49-F238E27FC236}">
              <a16:creationId xmlns:a16="http://schemas.microsoft.com/office/drawing/2014/main" id="{00000000-0008-0000-1200-0000DD0C0000}"/>
            </a:ext>
          </a:extLst>
        </xdr:cNvPr>
        <xdr:cNvSpPr>
          <a:spLocks noChangeShapeType="1"/>
        </xdr:cNvSpPr>
      </xdr:nvSpPr>
      <xdr:spPr bwMode="auto">
        <a:xfrm>
          <a:off x="6858000" y="22669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123825</xdr:colOff>
      <xdr:row>8</xdr:row>
      <xdr:rowOff>0</xdr:rowOff>
    </xdr:from>
    <xdr:to>
      <xdr:col>12</xdr:col>
      <xdr:colOff>123825</xdr:colOff>
      <xdr:row>9</xdr:row>
      <xdr:rowOff>0</xdr:rowOff>
    </xdr:to>
    <xdr:sp macro="" textlink="">
      <xdr:nvSpPr>
        <xdr:cNvPr id="3294" name="Line 4">
          <a:extLst>
            <a:ext uri="{FF2B5EF4-FFF2-40B4-BE49-F238E27FC236}">
              <a16:creationId xmlns:a16="http://schemas.microsoft.com/office/drawing/2014/main" id="{00000000-0008-0000-1200-0000DE0C0000}"/>
            </a:ext>
          </a:extLst>
        </xdr:cNvPr>
        <xdr:cNvSpPr>
          <a:spLocks noChangeShapeType="1"/>
        </xdr:cNvSpPr>
      </xdr:nvSpPr>
      <xdr:spPr bwMode="auto">
        <a:xfrm>
          <a:off x="7086600" y="1800225"/>
          <a:ext cx="0" cy="466725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4</xdr:col>
      <xdr:colOff>419100</xdr:colOff>
      <xdr:row>5</xdr:row>
      <xdr:rowOff>85725</xdr:rowOff>
    </xdr:from>
    <xdr:to>
      <xdr:col>4</xdr:col>
      <xdr:colOff>419100</xdr:colOff>
      <xdr:row>6</xdr:row>
      <xdr:rowOff>180975</xdr:rowOff>
    </xdr:to>
    <xdr:sp macro="" textlink="">
      <xdr:nvSpPr>
        <xdr:cNvPr id="3295" name="Line 5">
          <a:extLst>
            <a:ext uri="{FF2B5EF4-FFF2-40B4-BE49-F238E27FC236}">
              <a16:creationId xmlns:a16="http://schemas.microsoft.com/office/drawing/2014/main" id="{00000000-0008-0000-1200-0000DF0C0000}"/>
            </a:ext>
          </a:extLst>
        </xdr:cNvPr>
        <xdr:cNvSpPr>
          <a:spLocks noChangeShapeType="1"/>
        </xdr:cNvSpPr>
      </xdr:nvSpPr>
      <xdr:spPr bwMode="auto">
        <a:xfrm>
          <a:off x="3609975" y="1257300"/>
          <a:ext cx="0" cy="304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0</xdr:colOff>
      <xdr:row>5</xdr:row>
      <xdr:rowOff>66675</xdr:rowOff>
    </xdr:from>
    <xdr:to>
      <xdr:col>11</xdr:col>
      <xdr:colOff>0</xdr:colOff>
      <xdr:row>7</xdr:row>
      <xdr:rowOff>19050</xdr:rowOff>
    </xdr:to>
    <xdr:sp macro="" textlink="">
      <xdr:nvSpPr>
        <xdr:cNvPr id="3296" name="Line 6">
          <a:extLst>
            <a:ext uri="{FF2B5EF4-FFF2-40B4-BE49-F238E27FC236}">
              <a16:creationId xmlns:a16="http://schemas.microsoft.com/office/drawing/2014/main" id="{00000000-0008-0000-1200-0000E00C0000}"/>
            </a:ext>
          </a:extLst>
        </xdr:cNvPr>
        <xdr:cNvSpPr>
          <a:spLocks noChangeShapeType="1"/>
        </xdr:cNvSpPr>
      </xdr:nvSpPr>
      <xdr:spPr bwMode="auto">
        <a:xfrm>
          <a:off x="6553200" y="1238250"/>
          <a:ext cx="0" cy="371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6</xdr:row>
      <xdr:rowOff>38100</xdr:rowOff>
    </xdr:from>
    <xdr:to>
      <xdr:col>10</xdr:col>
      <xdr:colOff>600075</xdr:colOff>
      <xdr:row>6</xdr:row>
      <xdr:rowOff>38100</xdr:rowOff>
    </xdr:to>
    <xdr:sp macro="" textlink="">
      <xdr:nvSpPr>
        <xdr:cNvPr id="3297" name="Line 7">
          <a:extLst>
            <a:ext uri="{FF2B5EF4-FFF2-40B4-BE49-F238E27FC236}">
              <a16:creationId xmlns:a16="http://schemas.microsoft.com/office/drawing/2014/main" id="{00000000-0008-0000-1200-0000E10C0000}"/>
            </a:ext>
          </a:extLst>
        </xdr:cNvPr>
        <xdr:cNvSpPr>
          <a:spLocks noChangeShapeType="1"/>
        </xdr:cNvSpPr>
      </xdr:nvSpPr>
      <xdr:spPr bwMode="auto">
        <a:xfrm>
          <a:off x="3629025" y="1419225"/>
          <a:ext cx="2914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1</xdr:row>
          <xdr:rowOff>190500</xdr:rowOff>
        </xdr:from>
        <xdr:to>
          <xdr:col>14</xdr:col>
          <xdr:colOff>219075</xdr:colOff>
          <xdr:row>13</xdr:row>
          <xdr:rowOff>152400</xdr:rowOff>
        </xdr:to>
        <xdr:sp macro="" textlink="">
          <xdr:nvSpPr>
            <xdr:cNvPr id="3082" name="Object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12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1590675</xdr:colOff>
      <xdr:row>12</xdr:row>
      <xdr:rowOff>57150</xdr:rowOff>
    </xdr:from>
    <xdr:to>
      <xdr:col>3</xdr:col>
      <xdr:colOff>257175</xdr:colOff>
      <xdr:row>12</xdr:row>
      <xdr:rowOff>57150</xdr:rowOff>
    </xdr:to>
    <xdr:sp macro="" textlink="">
      <xdr:nvSpPr>
        <xdr:cNvPr id="7665" name="Line 1">
          <a:extLst>
            <a:ext uri="{FF2B5EF4-FFF2-40B4-BE49-F238E27FC236}">
              <a16:creationId xmlns:a16="http://schemas.microsoft.com/office/drawing/2014/main" id="{00000000-0008-0000-1400-0000F11D0000}"/>
            </a:ext>
          </a:extLst>
        </xdr:cNvPr>
        <xdr:cNvSpPr>
          <a:spLocks noChangeShapeType="1"/>
        </xdr:cNvSpPr>
      </xdr:nvSpPr>
      <xdr:spPr bwMode="auto">
        <a:xfrm>
          <a:off x="2181225" y="3048000"/>
          <a:ext cx="0" cy="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13</xdr:row>
      <xdr:rowOff>0</xdr:rowOff>
    </xdr:from>
    <xdr:to>
      <xdr:col>3</xdr:col>
      <xdr:colOff>257175</xdr:colOff>
      <xdr:row>13</xdr:row>
      <xdr:rowOff>0</xdr:rowOff>
    </xdr:to>
    <xdr:cxnSp macro="">
      <xdr:nvCxnSpPr>
        <xdr:cNvPr id="7666" name="AutoShape 2">
          <a:extLst>
            <a:ext uri="{FF2B5EF4-FFF2-40B4-BE49-F238E27FC236}">
              <a16:creationId xmlns:a16="http://schemas.microsoft.com/office/drawing/2014/main" id="{00000000-0008-0000-1400-0000F21D0000}"/>
            </a:ext>
          </a:extLst>
        </xdr:cNvPr>
        <xdr:cNvCxnSpPr>
          <a:cxnSpLocks noChangeShapeType="1"/>
        </xdr:cNvCxnSpPr>
      </xdr:nvCxnSpPr>
      <xdr:spPr bwMode="auto">
        <a:xfrm flipH="1">
          <a:off x="2181225" y="3219450"/>
          <a:ext cx="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2047875</xdr:colOff>
      <xdr:row>5</xdr:row>
      <xdr:rowOff>0</xdr:rowOff>
    </xdr:from>
    <xdr:to>
      <xdr:col>3</xdr:col>
      <xdr:colOff>257175</xdr:colOff>
      <xdr:row>5</xdr:row>
      <xdr:rowOff>0</xdr:rowOff>
    </xdr:to>
    <xdr:sp macro="" textlink="">
      <xdr:nvSpPr>
        <xdr:cNvPr id="7667" name="Line 3">
          <a:extLst>
            <a:ext uri="{FF2B5EF4-FFF2-40B4-BE49-F238E27FC236}">
              <a16:creationId xmlns:a16="http://schemas.microsoft.com/office/drawing/2014/main" id="{00000000-0008-0000-1400-0000F31D0000}"/>
            </a:ext>
          </a:extLst>
        </xdr:cNvPr>
        <xdr:cNvSpPr>
          <a:spLocks noChangeShapeType="1"/>
        </xdr:cNvSpPr>
      </xdr:nvSpPr>
      <xdr:spPr bwMode="auto">
        <a:xfrm flipH="1">
          <a:off x="2181225" y="1390650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2324100</xdr:colOff>
      <xdr:row>13</xdr:row>
      <xdr:rowOff>0</xdr:rowOff>
    </xdr:from>
    <xdr:to>
      <xdr:col>3</xdr:col>
      <xdr:colOff>257175</xdr:colOff>
      <xdr:row>13</xdr:row>
      <xdr:rowOff>0</xdr:rowOff>
    </xdr:to>
    <xdr:sp macro="" textlink="">
      <xdr:nvSpPr>
        <xdr:cNvPr id="7668" name="Line 4">
          <a:extLst>
            <a:ext uri="{FF2B5EF4-FFF2-40B4-BE49-F238E27FC236}">
              <a16:creationId xmlns:a16="http://schemas.microsoft.com/office/drawing/2014/main" id="{00000000-0008-0000-1400-0000F41D0000}"/>
            </a:ext>
          </a:extLst>
        </xdr:cNvPr>
        <xdr:cNvSpPr>
          <a:spLocks noChangeShapeType="1"/>
        </xdr:cNvSpPr>
      </xdr:nvSpPr>
      <xdr:spPr bwMode="auto">
        <a:xfrm flipH="1">
          <a:off x="2181225" y="3219450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581025</xdr:colOff>
      <xdr:row>13</xdr:row>
      <xdr:rowOff>0</xdr:rowOff>
    </xdr:from>
    <xdr:to>
      <xdr:col>3</xdr:col>
      <xdr:colOff>257175</xdr:colOff>
      <xdr:row>13</xdr:row>
      <xdr:rowOff>0</xdr:rowOff>
    </xdr:to>
    <xdr:sp macro="" textlink="">
      <xdr:nvSpPr>
        <xdr:cNvPr id="7669" name="Line 5">
          <a:extLst>
            <a:ext uri="{FF2B5EF4-FFF2-40B4-BE49-F238E27FC236}">
              <a16:creationId xmlns:a16="http://schemas.microsoft.com/office/drawing/2014/main" id="{00000000-0008-0000-1400-0000F51D0000}"/>
            </a:ext>
          </a:extLst>
        </xdr:cNvPr>
        <xdr:cNvSpPr>
          <a:spLocks noChangeShapeType="1"/>
        </xdr:cNvSpPr>
      </xdr:nvSpPr>
      <xdr:spPr bwMode="auto">
        <a:xfrm>
          <a:off x="2181225" y="3219450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1800225</xdr:colOff>
      <xdr:row>12</xdr:row>
      <xdr:rowOff>123825</xdr:rowOff>
    </xdr:from>
    <xdr:to>
      <xdr:col>3</xdr:col>
      <xdr:colOff>257175</xdr:colOff>
      <xdr:row>12</xdr:row>
      <xdr:rowOff>123825</xdr:rowOff>
    </xdr:to>
    <xdr:sp macro="" textlink="">
      <xdr:nvSpPr>
        <xdr:cNvPr id="7670" name="Line 6">
          <a:extLst>
            <a:ext uri="{FF2B5EF4-FFF2-40B4-BE49-F238E27FC236}">
              <a16:creationId xmlns:a16="http://schemas.microsoft.com/office/drawing/2014/main" id="{00000000-0008-0000-1400-0000F61D0000}"/>
            </a:ext>
          </a:extLst>
        </xdr:cNvPr>
        <xdr:cNvSpPr>
          <a:spLocks noChangeShapeType="1"/>
        </xdr:cNvSpPr>
      </xdr:nvSpPr>
      <xdr:spPr bwMode="auto">
        <a:xfrm>
          <a:off x="2181225" y="3114675"/>
          <a:ext cx="0" cy="0"/>
        </a:xfrm>
        <a:prstGeom prst="line">
          <a:avLst/>
        </a:prstGeom>
        <a:noFill/>
        <a:ln w="6350">
          <a:solidFill>
            <a:srgbClr val="000000"/>
          </a:solidFill>
          <a:prstDash val="lgDashDotDot"/>
          <a:round/>
          <a:headEnd/>
          <a:tailEnd/>
        </a:ln>
      </xdr:spPr>
    </xdr:sp>
    <xdr:clientData/>
  </xdr:twoCellAnchor>
  <xdr:twoCellAnchor>
    <xdr:from>
      <xdr:col>12</xdr:col>
      <xdr:colOff>9525</xdr:colOff>
      <xdr:row>6</xdr:row>
      <xdr:rowOff>66675</xdr:rowOff>
    </xdr:from>
    <xdr:to>
      <xdr:col>12</xdr:col>
      <xdr:colOff>9525</xdr:colOff>
      <xdr:row>9</xdr:row>
      <xdr:rowOff>85725</xdr:rowOff>
    </xdr:to>
    <xdr:sp macro="" textlink="">
      <xdr:nvSpPr>
        <xdr:cNvPr id="7671" name="Line 7">
          <a:extLst>
            <a:ext uri="{FF2B5EF4-FFF2-40B4-BE49-F238E27FC236}">
              <a16:creationId xmlns:a16="http://schemas.microsoft.com/office/drawing/2014/main" id="{00000000-0008-0000-1400-0000F71D0000}"/>
            </a:ext>
          </a:extLst>
        </xdr:cNvPr>
        <xdr:cNvSpPr>
          <a:spLocks noChangeShapeType="1"/>
        </xdr:cNvSpPr>
      </xdr:nvSpPr>
      <xdr:spPr bwMode="auto">
        <a:xfrm flipV="1">
          <a:off x="4248150" y="1685925"/>
          <a:ext cx="0" cy="704850"/>
        </a:xfrm>
        <a:prstGeom prst="line">
          <a:avLst/>
        </a:prstGeom>
        <a:noFill/>
        <a:ln w="635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38100</xdr:colOff>
      <xdr:row>13</xdr:row>
      <xdr:rowOff>0</xdr:rowOff>
    </xdr:to>
    <xdr:sp macro="" textlink="">
      <xdr:nvSpPr>
        <xdr:cNvPr id="7672" name="Line 8">
          <a:extLst>
            <a:ext uri="{FF2B5EF4-FFF2-40B4-BE49-F238E27FC236}">
              <a16:creationId xmlns:a16="http://schemas.microsoft.com/office/drawing/2014/main" id="{00000000-0008-0000-1400-0000F81D0000}"/>
            </a:ext>
          </a:extLst>
        </xdr:cNvPr>
        <xdr:cNvSpPr>
          <a:spLocks noChangeShapeType="1"/>
        </xdr:cNvSpPr>
      </xdr:nvSpPr>
      <xdr:spPr bwMode="auto">
        <a:xfrm>
          <a:off x="5781675" y="3219450"/>
          <a:ext cx="6477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18</xdr:col>
      <xdr:colOff>400050</xdr:colOff>
      <xdr:row>10</xdr:row>
      <xdr:rowOff>9525</xdr:rowOff>
    </xdr:from>
    <xdr:to>
      <xdr:col>18</xdr:col>
      <xdr:colOff>400050</xdr:colOff>
      <xdr:row>13</xdr:row>
      <xdr:rowOff>0</xdr:rowOff>
    </xdr:to>
    <xdr:sp macro="" textlink="">
      <xdr:nvSpPr>
        <xdr:cNvPr id="7673" name="Line 9">
          <a:extLst>
            <a:ext uri="{FF2B5EF4-FFF2-40B4-BE49-F238E27FC236}">
              <a16:creationId xmlns:a16="http://schemas.microsoft.com/office/drawing/2014/main" id="{00000000-0008-0000-1400-0000F91D0000}"/>
            </a:ext>
          </a:extLst>
        </xdr:cNvPr>
        <xdr:cNvSpPr>
          <a:spLocks noChangeShapeType="1"/>
        </xdr:cNvSpPr>
      </xdr:nvSpPr>
      <xdr:spPr bwMode="auto">
        <a:xfrm flipV="1">
          <a:off x="6181725" y="2543175"/>
          <a:ext cx="0" cy="676275"/>
        </a:xfrm>
        <a:prstGeom prst="line">
          <a:avLst/>
        </a:prstGeom>
        <a:noFill/>
        <a:ln w="6350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18</xdr:col>
      <xdr:colOff>400050</xdr:colOff>
      <xdr:row>13</xdr:row>
      <xdr:rowOff>0</xdr:rowOff>
    </xdr:from>
    <xdr:to>
      <xdr:col>18</xdr:col>
      <xdr:colOff>400050</xdr:colOff>
      <xdr:row>13</xdr:row>
      <xdr:rowOff>0</xdr:rowOff>
    </xdr:to>
    <xdr:sp macro="" textlink="">
      <xdr:nvSpPr>
        <xdr:cNvPr id="7674" name="Line 10">
          <a:extLst>
            <a:ext uri="{FF2B5EF4-FFF2-40B4-BE49-F238E27FC236}">
              <a16:creationId xmlns:a16="http://schemas.microsoft.com/office/drawing/2014/main" id="{00000000-0008-0000-1400-0000FA1D0000}"/>
            </a:ext>
          </a:extLst>
        </xdr:cNvPr>
        <xdr:cNvSpPr>
          <a:spLocks noChangeShapeType="1"/>
        </xdr:cNvSpPr>
      </xdr:nvSpPr>
      <xdr:spPr bwMode="auto">
        <a:xfrm flipV="1">
          <a:off x="6181725" y="3219450"/>
          <a:ext cx="0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16</xdr:col>
      <xdr:colOff>0</xdr:colOff>
      <xdr:row>6</xdr:row>
      <xdr:rowOff>104775</xdr:rowOff>
    </xdr:from>
    <xdr:to>
      <xdr:col>16</xdr:col>
      <xdr:colOff>0</xdr:colOff>
      <xdr:row>9</xdr:row>
      <xdr:rowOff>123825</xdr:rowOff>
    </xdr:to>
    <xdr:sp macro="" textlink="">
      <xdr:nvSpPr>
        <xdr:cNvPr id="7675" name="Line 11">
          <a:extLst>
            <a:ext uri="{FF2B5EF4-FFF2-40B4-BE49-F238E27FC236}">
              <a16:creationId xmlns:a16="http://schemas.microsoft.com/office/drawing/2014/main" id="{00000000-0008-0000-1400-0000FB1D0000}"/>
            </a:ext>
          </a:extLst>
        </xdr:cNvPr>
        <xdr:cNvSpPr>
          <a:spLocks noChangeShapeType="1"/>
        </xdr:cNvSpPr>
      </xdr:nvSpPr>
      <xdr:spPr bwMode="auto">
        <a:xfrm flipV="1">
          <a:off x="5267325" y="1724025"/>
          <a:ext cx="0" cy="704850"/>
        </a:xfrm>
        <a:prstGeom prst="line">
          <a:avLst/>
        </a:prstGeom>
        <a:noFill/>
        <a:ln w="635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11</xdr:col>
      <xdr:colOff>247650</xdr:colOff>
      <xdr:row>7</xdr:row>
      <xdr:rowOff>85725</xdr:rowOff>
    </xdr:from>
    <xdr:to>
      <xdr:col>15</xdr:col>
      <xdr:colOff>247650</xdr:colOff>
      <xdr:row>7</xdr:row>
      <xdr:rowOff>85725</xdr:rowOff>
    </xdr:to>
    <xdr:sp macro="" textlink="">
      <xdr:nvSpPr>
        <xdr:cNvPr id="7676" name="Line 12">
          <a:extLst>
            <a:ext uri="{FF2B5EF4-FFF2-40B4-BE49-F238E27FC236}">
              <a16:creationId xmlns:a16="http://schemas.microsoft.com/office/drawing/2014/main" id="{00000000-0008-0000-1400-0000FC1D0000}"/>
            </a:ext>
          </a:extLst>
        </xdr:cNvPr>
        <xdr:cNvSpPr>
          <a:spLocks noChangeShapeType="1"/>
        </xdr:cNvSpPr>
      </xdr:nvSpPr>
      <xdr:spPr bwMode="auto">
        <a:xfrm>
          <a:off x="4229100" y="1933575"/>
          <a:ext cx="1028700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diamond" w="med" len="med"/>
          <a:tailEnd type="diamond" w="med" len="med"/>
        </a:ln>
      </xdr:spPr>
    </xdr:sp>
    <xdr:clientData/>
  </xdr:twoCellAnchor>
  <xdr:twoCellAnchor>
    <xdr:from>
      <xdr:col>3</xdr:col>
      <xdr:colOff>781050</xdr:colOff>
      <xdr:row>13</xdr:row>
      <xdr:rowOff>95250</xdr:rowOff>
    </xdr:from>
    <xdr:to>
      <xdr:col>3</xdr:col>
      <xdr:colOff>257175</xdr:colOff>
      <xdr:row>13</xdr:row>
      <xdr:rowOff>95250</xdr:rowOff>
    </xdr:to>
    <xdr:cxnSp macro="">
      <xdr:nvCxnSpPr>
        <xdr:cNvPr id="7677" name="AutoShape 13">
          <a:extLst>
            <a:ext uri="{FF2B5EF4-FFF2-40B4-BE49-F238E27FC236}">
              <a16:creationId xmlns:a16="http://schemas.microsoft.com/office/drawing/2014/main" id="{00000000-0008-0000-1400-0000FD1D0000}"/>
            </a:ext>
          </a:extLst>
        </xdr:cNvPr>
        <xdr:cNvCxnSpPr>
          <a:cxnSpLocks noChangeShapeType="1"/>
        </xdr:cNvCxnSpPr>
      </xdr:nvCxnSpPr>
      <xdr:spPr bwMode="auto">
        <a:xfrm flipH="1">
          <a:off x="2181225" y="3314700"/>
          <a:ext cx="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2324100</xdr:colOff>
      <xdr:row>13</xdr:row>
      <xdr:rowOff>95250</xdr:rowOff>
    </xdr:from>
    <xdr:to>
      <xdr:col>3</xdr:col>
      <xdr:colOff>257175</xdr:colOff>
      <xdr:row>13</xdr:row>
      <xdr:rowOff>95250</xdr:rowOff>
    </xdr:to>
    <xdr:sp macro="" textlink="">
      <xdr:nvSpPr>
        <xdr:cNvPr id="7678" name="Line 14">
          <a:extLst>
            <a:ext uri="{FF2B5EF4-FFF2-40B4-BE49-F238E27FC236}">
              <a16:creationId xmlns:a16="http://schemas.microsoft.com/office/drawing/2014/main" id="{00000000-0008-0000-1400-0000FE1D0000}"/>
            </a:ext>
          </a:extLst>
        </xdr:cNvPr>
        <xdr:cNvSpPr>
          <a:spLocks noChangeShapeType="1"/>
        </xdr:cNvSpPr>
      </xdr:nvSpPr>
      <xdr:spPr bwMode="auto">
        <a:xfrm flipH="1">
          <a:off x="2181225" y="3314700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581025</xdr:colOff>
      <xdr:row>13</xdr:row>
      <xdr:rowOff>95250</xdr:rowOff>
    </xdr:from>
    <xdr:to>
      <xdr:col>3</xdr:col>
      <xdr:colOff>257175</xdr:colOff>
      <xdr:row>13</xdr:row>
      <xdr:rowOff>95250</xdr:rowOff>
    </xdr:to>
    <xdr:sp macro="" textlink="">
      <xdr:nvSpPr>
        <xdr:cNvPr id="7679" name="Line 15">
          <a:extLst>
            <a:ext uri="{FF2B5EF4-FFF2-40B4-BE49-F238E27FC236}">
              <a16:creationId xmlns:a16="http://schemas.microsoft.com/office/drawing/2014/main" id="{00000000-0008-0000-1400-0000FF1D0000}"/>
            </a:ext>
          </a:extLst>
        </xdr:cNvPr>
        <xdr:cNvSpPr>
          <a:spLocks noChangeShapeType="1"/>
        </xdr:cNvSpPr>
      </xdr:nvSpPr>
      <xdr:spPr bwMode="auto">
        <a:xfrm>
          <a:off x="2181225" y="3314700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247650</xdr:colOff>
      <xdr:row>10</xdr:row>
      <xdr:rowOff>9525</xdr:rowOff>
    </xdr:from>
    <xdr:to>
      <xdr:col>19</xdr:col>
      <xdr:colOff>28575</xdr:colOff>
      <xdr:row>10</xdr:row>
      <xdr:rowOff>9525</xdr:rowOff>
    </xdr:to>
    <xdr:sp macro="" textlink="">
      <xdr:nvSpPr>
        <xdr:cNvPr id="7680" name="Line 16">
          <a:extLst>
            <a:ext uri="{FF2B5EF4-FFF2-40B4-BE49-F238E27FC236}">
              <a16:creationId xmlns:a16="http://schemas.microsoft.com/office/drawing/2014/main" id="{00000000-0008-0000-1400-0000001E0000}"/>
            </a:ext>
          </a:extLst>
        </xdr:cNvPr>
        <xdr:cNvSpPr>
          <a:spLocks noChangeShapeType="1"/>
        </xdr:cNvSpPr>
      </xdr:nvSpPr>
      <xdr:spPr bwMode="auto">
        <a:xfrm>
          <a:off x="5772150" y="2543175"/>
          <a:ext cx="6477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47625</xdr:colOff>
      <xdr:row>6</xdr:row>
      <xdr:rowOff>161925</xdr:rowOff>
    </xdr:from>
    <xdr:to>
      <xdr:col>11</xdr:col>
      <xdr:colOff>247650</xdr:colOff>
      <xdr:row>8</xdr:row>
      <xdr:rowOff>161925</xdr:rowOff>
    </xdr:to>
    <xdr:sp macro="" textlink="">
      <xdr:nvSpPr>
        <xdr:cNvPr id="2" name="Freeform 7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/>
        </xdr:cNvSpPr>
      </xdr:nvSpPr>
      <xdr:spPr bwMode="auto">
        <a:xfrm>
          <a:off x="4171950" y="1390650"/>
          <a:ext cx="552450" cy="342900"/>
        </a:xfrm>
        <a:custGeom>
          <a:avLst/>
          <a:gdLst>
            <a:gd name="T0" fmla="*/ 2147483646 w 41"/>
            <a:gd name="T1" fmla="*/ 367057858 h 31"/>
            <a:gd name="T2" fmla="*/ 907796620 w 41"/>
            <a:gd name="T3" fmla="*/ 856464648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856464648 h 31"/>
            <a:gd name="T10" fmla="*/ 2147483646 w 41"/>
            <a:gd name="T11" fmla="*/ 367057858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200025</xdr:colOff>
      <xdr:row>11</xdr:row>
      <xdr:rowOff>142875</xdr:rowOff>
    </xdr:from>
    <xdr:to>
      <xdr:col>10</xdr:col>
      <xdr:colOff>190500</xdr:colOff>
      <xdr:row>13</xdr:row>
      <xdr:rowOff>133350</xdr:rowOff>
    </xdr:to>
    <xdr:sp macro="" textlink="">
      <xdr:nvSpPr>
        <xdr:cNvPr id="3" name="Freeform 8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>
          <a:spLocks/>
        </xdr:cNvSpPr>
      </xdr:nvSpPr>
      <xdr:spPr bwMode="auto">
        <a:xfrm>
          <a:off x="3771900" y="2228850"/>
          <a:ext cx="542925" cy="333375"/>
        </a:xfrm>
        <a:custGeom>
          <a:avLst/>
          <a:gdLst>
            <a:gd name="T0" fmla="*/ 2147483646 w 41"/>
            <a:gd name="T1" fmla="*/ 346946589 h 31"/>
            <a:gd name="T2" fmla="*/ 876757665 w 41"/>
            <a:gd name="T3" fmla="*/ 809542040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809542040 h 31"/>
            <a:gd name="T10" fmla="*/ 2147483646 w 41"/>
            <a:gd name="T11" fmla="*/ 346946589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390525</xdr:colOff>
      <xdr:row>10</xdr:row>
      <xdr:rowOff>28575</xdr:rowOff>
    </xdr:from>
    <xdr:to>
      <xdr:col>10</xdr:col>
      <xdr:colOff>333375</xdr:colOff>
      <xdr:row>12</xdr:row>
      <xdr:rowOff>38100</xdr:rowOff>
    </xdr:to>
    <xdr:sp macro="" textlink="">
      <xdr:nvSpPr>
        <xdr:cNvPr id="4" name="Freeform 9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>
          <a:spLocks/>
        </xdr:cNvSpPr>
      </xdr:nvSpPr>
      <xdr:spPr bwMode="auto">
        <a:xfrm>
          <a:off x="3962400" y="1943100"/>
          <a:ext cx="495300" cy="352425"/>
        </a:xfrm>
        <a:custGeom>
          <a:avLst/>
          <a:gdLst>
            <a:gd name="T0" fmla="*/ 2043136661 w 41"/>
            <a:gd name="T1" fmla="*/ 387735711 h 31"/>
            <a:gd name="T2" fmla="*/ 729685624 w 41"/>
            <a:gd name="T3" fmla="*/ 904709081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904709081 h 31"/>
            <a:gd name="T10" fmla="*/ 2043136661 w 41"/>
            <a:gd name="T11" fmla="*/ 387735711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495300</xdr:colOff>
      <xdr:row>8</xdr:row>
      <xdr:rowOff>95250</xdr:rowOff>
    </xdr:from>
    <xdr:to>
      <xdr:col>11</xdr:col>
      <xdr:colOff>114300</xdr:colOff>
      <xdr:row>10</xdr:row>
      <xdr:rowOff>95250</xdr:rowOff>
    </xdr:to>
    <xdr:sp macro="" textlink="">
      <xdr:nvSpPr>
        <xdr:cNvPr id="5" name="Freeform 10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>
          <a:spLocks/>
        </xdr:cNvSpPr>
      </xdr:nvSpPr>
      <xdr:spPr bwMode="auto">
        <a:xfrm>
          <a:off x="4067175" y="1666875"/>
          <a:ext cx="523875" cy="342900"/>
        </a:xfrm>
        <a:custGeom>
          <a:avLst/>
          <a:gdLst>
            <a:gd name="T0" fmla="*/ 2147483646 w 41"/>
            <a:gd name="T1" fmla="*/ 367057858 h 31"/>
            <a:gd name="T2" fmla="*/ 816312247 w 41"/>
            <a:gd name="T3" fmla="*/ 856464648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856464648 h 31"/>
            <a:gd name="T10" fmla="*/ 2147483646 w 41"/>
            <a:gd name="T11" fmla="*/ 367057858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314325</xdr:colOff>
      <xdr:row>5</xdr:row>
      <xdr:rowOff>161925</xdr:rowOff>
    </xdr:from>
    <xdr:to>
      <xdr:col>8</xdr:col>
      <xdr:colOff>76200</xdr:colOff>
      <xdr:row>5</xdr:row>
      <xdr:rowOff>161925</xdr:rowOff>
    </xdr:to>
    <xdr:sp macro="" textlink="">
      <xdr:nvSpPr>
        <xdr:cNvPr id="6" name="Line 11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>
          <a:spLocks noChangeShapeType="1"/>
        </xdr:cNvSpPr>
      </xdr:nvSpPr>
      <xdr:spPr bwMode="auto">
        <a:xfrm flipV="1">
          <a:off x="2867025" y="1219200"/>
          <a:ext cx="5238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38100</xdr:colOff>
      <xdr:row>12</xdr:row>
      <xdr:rowOff>152400</xdr:rowOff>
    </xdr:from>
    <xdr:to>
      <xdr:col>9</xdr:col>
      <xdr:colOff>238125</xdr:colOff>
      <xdr:row>12</xdr:row>
      <xdr:rowOff>152400</xdr:rowOff>
    </xdr:to>
    <xdr:sp macro="" textlink="">
      <xdr:nvSpPr>
        <xdr:cNvPr id="7" name="Line 12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>
          <a:spLocks noChangeShapeType="1"/>
        </xdr:cNvSpPr>
      </xdr:nvSpPr>
      <xdr:spPr bwMode="auto">
        <a:xfrm>
          <a:off x="1943100" y="2409825"/>
          <a:ext cx="18669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438150</xdr:colOff>
      <xdr:row>14</xdr:row>
      <xdr:rowOff>57150</xdr:rowOff>
    </xdr:from>
    <xdr:to>
      <xdr:col>11</xdr:col>
      <xdr:colOff>438150</xdr:colOff>
      <xdr:row>16</xdr:row>
      <xdr:rowOff>38100</xdr:rowOff>
    </xdr:to>
    <xdr:sp macro="" textlink="">
      <xdr:nvSpPr>
        <xdr:cNvPr id="8" name="Line 13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>
          <a:spLocks noChangeShapeType="1"/>
        </xdr:cNvSpPr>
      </xdr:nvSpPr>
      <xdr:spPr bwMode="auto">
        <a:xfrm flipV="1">
          <a:off x="4914900" y="26574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485775</xdr:colOff>
      <xdr:row>5</xdr:row>
      <xdr:rowOff>161925</xdr:rowOff>
    </xdr:from>
    <xdr:to>
      <xdr:col>7</xdr:col>
      <xdr:colOff>495300</xdr:colOff>
      <xdr:row>13</xdr:row>
      <xdr:rowOff>133350</xdr:rowOff>
    </xdr:to>
    <xdr:sp macro="" textlink="">
      <xdr:nvSpPr>
        <xdr:cNvPr id="9" name="Line 14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>
          <a:spLocks noChangeShapeType="1"/>
        </xdr:cNvSpPr>
      </xdr:nvSpPr>
      <xdr:spPr bwMode="auto">
        <a:xfrm>
          <a:off x="3038475" y="1219200"/>
          <a:ext cx="9525" cy="134302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295275</xdr:colOff>
      <xdr:row>12</xdr:row>
      <xdr:rowOff>161925</xdr:rowOff>
    </xdr:from>
    <xdr:to>
      <xdr:col>6</xdr:col>
      <xdr:colOff>209550</xdr:colOff>
      <xdr:row>14</xdr:row>
      <xdr:rowOff>0</xdr:rowOff>
    </xdr:to>
    <xdr:grpSp>
      <xdr:nvGrpSpPr>
        <xdr:cNvPr id="10" name="Group 15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GrpSpPr>
          <a:grpSpLocks/>
        </xdr:cNvGrpSpPr>
      </xdr:nvGrpSpPr>
      <xdr:grpSpPr bwMode="auto">
        <a:xfrm>
          <a:off x="2200275" y="2419350"/>
          <a:ext cx="342900" cy="180975"/>
          <a:chOff x="453" y="249"/>
          <a:chExt cx="27" cy="19"/>
        </a:xfrm>
      </xdr:grpSpPr>
      <xdr:sp macro="" textlink="">
        <xdr:nvSpPr>
          <xdr:cNvPr id="11" name="Line 16">
            <a:extLst>
              <a:ext uri="{FF2B5EF4-FFF2-40B4-BE49-F238E27FC236}">
                <a16:creationId xmlns:a16="http://schemas.microsoft.com/office/drawing/2014/main" id="{00000000-0008-0000-0500-00000B000000}"/>
              </a:ext>
            </a:extLst>
          </xdr:cNvPr>
          <xdr:cNvSpPr>
            <a:spLocks noChangeShapeType="1"/>
          </xdr:cNvSpPr>
        </xdr:nvSpPr>
        <xdr:spPr bwMode="auto">
          <a:xfrm>
            <a:off x="469" y="251"/>
            <a:ext cx="4" cy="15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pSp>
        <xdr:nvGrpSpPr>
          <xdr:cNvPr id="12" name="Group 17">
            <a:extLst>
              <a:ext uri="{FF2B5EF4-FFF2-40B4-BE49-F238E27FC236}">
                <a16:creationId xmlns:a16="http://schemas.microsoft.com/office/drawing/2014/main" id="{00000000-0008-0000-0500-00000C000000}"/>
              </a:ext>
            </a:extLst>
          </xdr:cNvPr>
          <xdr:cNvGrpSpPr>
            <a:grpSpLocks/>
          </xdr:cNvGrpSpPr>
        </xdr:nvGrpSpPr>
        <xdr:grpSpPr bwMode="auto">
          <a:xfrm>
            <a:off x="453" y="249"/>
            <a:ext cx="27" cy="19"/>
            <a:chOff x="456" y="252"/>
            <a:chExt cx="27" cy="19"/>
          </a:xfrm>
        </xdr:grpSpPr>
        <xdr:sp macro="" textlink="">
          <xdr:nvSpPr>
            <xdr:cNvPr id="13" name="Line 18">
              <a:extLst>
                <a:ext uri="{FF2B5EF4-FFF2-40B4-BE49-F238E27FC236}">
                  <a16:creationId xmlns:a16="http://schemas.microsoft.com/office/drawing/2014/main" id="{00000000-0008-0000-0500-00000D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72" y="252"/>
              <a:ext cx="11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" name="Line 19">
              <a:extLst>
                <a:ext uri="{FF2B5EF4-FFF2-40B4-BE49-F238E27FC236}">
                  <a16:creationId xmlns:a16="http://schemas.microsoft.com/office/drawing/2014/main" id="{00000000-0008-0000-0500-00000E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6" y="253"/>
              <a:ext cx="14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" name="Line 20">
              <a:extLst>
                <a:ext uri="{FF2B5EF4-FFF2-40B4-BE49-F238E27FC236}">
                  <a16:creationId xmlns:a16="http://schemas.microsoft.com/office/drawing/2014/main" id="{00000000-0008-0000-0500-00000F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7" y="254"/>
              <a:ext cx="16" cy="1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</xdr:grpSp>
    <xdr:clientData/>
  </xdr:twoCellAnchor>
  <xdr:twoCellAnchor>
    <xdr:from>
      <xdr:col>8</xdr:col>
      <xdr:colOff>104775</xdr:colOff>
      <xdr:row>8</xdr:row>
      <xdr:rowOff>9525</xdr:rowOff>
    </xdr:from>
    <xdr:to>
      <xdr:col>10</xdr:col>
      <xdr:colOff>161925</xdr:colOff>
      <xdr:row>9</xdr:row>
      <xdr:rowOff>95250</xdr:rowOff>
    </xdr:to>
    <xdr:sp macro="" textlink="">
      <xdr:nvSpPr>
        <xdr:cNvPr id="16" name="Freeform 21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SpPr>
          <a:spLocks/>
        </xdr:cNvSpPr>
      </xdr:nvSpPr>
      <xdr:spPr bwMode="auto">
        <a:xfrm>
          <a:off x="3419475" y="1581150"/>
          <a:ext cx="866775" cy="257175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161925</xdr:colOff>
      <xdr:row>5</xdr:row>
      <xdr:rowOff>133350</xdr:rowOff>
    </xdr:from>
    <xdr:to>
      <xdr:col>11</xdr:col>
      <xdr:colOff>361950</xdr:colOff>
      <xdr:row>7</xdr:row>
      <xdr:rowOff>85725</xdr:rowOff>
    </xdr:to>
    <xdr:sp macro="" textlink="">
      <xdr:nvSpPr>
        <xdr:cNvPr id="17" name="Freeform 22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SpPr>
          <a:spLocks/>
        </xdr:cNvSpPr>
      </xdr:nvSpPr>
      <xdr:spPr bwMode="auto">
        <a:xfrm>
          <a:off x="4286250" y="1190625"/>
          <a:ext cx="552450" cy="295275"/>
        </a:xfrm>
        <a:custGeom>
          <a:avLst/>
          <a:gdLst>
            <a:gd name="T0" fmla="*/ 2147483646 w 41"/>
            <a:gd name="T1" fmla="*/ 272176875 h 31"/>
            <a:gd name="T2" fmla="*/ 907796620 w 41"/>
            <a:gd name="T3" fmla="*/ 635079375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635079375 h 31"/>
            <a:gd name="T10" fmla="*/ 2147483646 w 41"/>
            <a:gd name="T11" fmla="*/ 272176875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257175</xdr:colOff>
      <xdr:row>15</xdr:row>
      <xdr:rowOff>47625</xdr:rowOff>
    </xdr:from>
    <xdr:to>
      <xdr:col>9</xdr:col>
      <xdr:colOff>257175</xdr:colOff>
      <xdr:row>16</xdr:row>
      <xdr:rowOff>28575</xdr:rowOff>
    </xdr:to>
    <xdr:sp macro="" textlink="">
      <xdr:nvSpPr>
        <xdr:cNvPr id="18" name="Line 23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SpPr>
          <a:spLocks noChangeShapeType="1"/>
        </xdr:cNvSpPr>
      </xdr:nvSpPr>
      <xdr:spPr bwMode="auto">
        <a:xfrm>
          <a:off x="3829050" y="2819400"/>
          <a:ext cx="0" cy="1524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123825</xdr:colOff>
      <xdr:row>15</xdr:row>
      <xdr:rowOff>38100</xdr:rowOff>
    </xdr:from>
    <xdr:to>
      <xdr:col>10</xdr:col>
      <xdr:colOff>123825</xdr:colOff>
      <xdr:row>16</xdr:row>
      <xdr:rowOff>19050</xdr:rowOff>
    </xdr:to>
    <xdr:sp macro="" textlink="">
      <xdr:nvSpPr>
        <xdr:cNvPr id="19" name="Line 24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SpPr>
          <a:spLocks noChangeShapeType="1"/>
        </xdr:cNvSpPr>
      </xdr:nvSpPr>
      <xdr:spPr bwMode="auto">
        <a:xfrm>
          <a:off x="4248150" y="2809875"/>
          <a:ext cx="0" cy="1524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19050</xdr:colOff>
      <xdr:row>9</xdr:row>
      <xdr:rowOff>28575</xdr:rowOff>
    </xdr:from>
    <xdr:to>
      <xdr:col>13</xdr:col>
      <xdr:colOff>238125</xdr:colOff>
      <xdr:row>11</xdr:row>
      <xdr:rowOff>47625</xdr:rowOff>
    </xdr:to>
    <xdr:sp macro="" textlink="">
      <xdr:nvSpPr>
        <xdr:cNvPr id="20" name="Freeform 25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SpPr>
          <a:spLocks/>
        </xdr:cNvSpPr>
      </xdr:nvSpPr>
      <xdr:spPr bwMode="auto">
        <a:xfrm flipH="1" flipV="1">
          <a:off x="4495800" y="1771650"/>
          <a:ext cx="1219200" cy="361950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114300</xdr:colOff>
      <xdr:row>16</xdr:row>
      <xdr:rowOff>0</xdr:rowOff>
    </xdr:from>
    <xdr:to>
      <xdr:col>11</xdr:col>
      <xdr:colOff>438150</xdr:colOff>
      <xdr:row>16</xdr:row>
      <xdr:rowOff>0</xdr:rowOff>
    </xdr:to>
    <xdr:sp macro="" textlink="">
      <xdr:nvSpPr>
        <xdr:cNvPr id="21" name="Line 26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SpPr>
          <a:spLocks noChangeShapeType="1"/>
        </xdr:cNvSpPr>
      </xdr:nvSpPr>
      <xdr:spPr bwMode="auto">
        <a:xfrm flipV="1">
          <a:off x="4238625" y="2943225"/>
          <a:ext cx="6762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323850</xdr:colOff>
      <xdr:row>13</xdr:row>
      <xdr:rowOff>114300</xdr:rowOff>
    </xdr:from>
    <xdr:to>
      <xdr:col>7</xdr:col>
      <xdr:colOff>695325</xdr:colOff>
      <xdr:row>13</xdr:row>
      <xdr:rowOff>114300</xdr:rowOff>
    </xdr:to>
    <xdr:sp macro="" textlink="">
      <xdr:nvSpPr>
        <xdr:cNvPr id="22" name="Line 27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SpPr>
          <a:spLocks noChangeShapeType="1"/>
        </xdr:cNvSpPr>
      </xdr:nvSpPr>
      <xdr:spPr bwMode="auto">
        <a:xfrm>
          <a:off x="2876550" y="2543175"/>
          <a:ext cx="3714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76200</xdr:colOff>
      <xdr:row>12</xdr:row>
      <xdr:rowOff>9525</xdr:rowOff>
    </xdr:from>
    <xdr:to>
      <xdr:col>10</xdr:col>
      <xdr:colOff>171450</xdr:colOff>
      <xdr:row>12</xdr:row>
      <xdr:rowOff>104775</xdr:rowOff>
    </xdr:to>
    <xdr:sp macro="" textlink="">
      <xdr:nvSpPr>
        <xdr:cNvPr id="23" name="Freeform 28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SpPr>
          <a:spLocks/>
        </xdr:cNvSpPr>
      </xdr:nvSpPr>
      <xdr:spPr bwMode="auto">
        <a:xfrm>
          <a:off x="4200525" y="2266950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219075</xdr:colOff>
      <xdr:row>10</xdr:row>
      <xdr:rowOff>66675</xdr:rowOff>
    </xdr:from>
    <xdr:to>
      <xdr:col>10</xdr:col>
      <xdr:colOff>314325</xdr:colOff>
      <xdr:row>10</xdr:row>
      <xdr:rowOff>161925</xdr:rowOff>
    </xdr:to>
    <xdr:sp macro="" textlink="">
      <xdr:nvSpPr>
        <xdr:cNvPr id="24" name="Freeform 29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SpPr>
          <a:spLocks/>
        </xdr:cNvSpPr>
      </xdr:nvSpPr>
      <xdr:spPr bwMode="auto">
        <a:xfrm>
          <a:off x="4343400" y="1981200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342900</xdr:colOff>
      <xdr:row>8</xdr:row>
      <xdr:rowOff>133350</xdr:rowOff>
    </xdr:from>
    <xdr:to>
      <xdr:col>11</xdr:col>
      <xdr:colOff>85725</xdr:colOff>
      <xdr:row>9</xdr:row>
      <xdr:rowOff>57150</xdr:rowOff>
    </xdr:to>
    <xdr:sp macro="" textlink="">
      <xdr:nvSpPr>
        <xdr:cNvPr id="25" name="Freeform 30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SpPr>
          <a:spLocks/>
        </xdr:cNvSpPr>
      </xdr:nvSpPr>
      <xdr:spPr bwMode="auto">
        <a:xfrm>
          <a:off x="4467225" y="1704975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142875</xdr:colOff>
      <xdr:row>7</xdr:row>
      <xdr:rowOff>38100</xdr:rowOff>
    </xdr:from>
    <xdr:to>
      <xdr:col>11</xdr:col>
      <xdr:colOff>238125</xdr:colOff>
      <xdr:row>7</xdr:row>
      <xdr:rowOff>133350</xdr:rowOff>
    </xdr:to>
    <xdr:sp macro="" textlink="">
      <xdr:nvSpPr>
        <xdr:cNvPr id="26" name="Freeform 31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SpPr>
          <a:spLocks/>
        </xdr:cNvSpPr>
      </xdr:nvSpPr>
      <xdr:spPr bwMode="auto">
        <a:xfrm>
          <a:off x="4619625" y="1438275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133350</xdr:colOff>
      <xdr:row>5</xdr:row>
      <xdr:rowOff>161925</xdr:rowOff>
    </xdr:from>
    <xdr:to>
      <xdr:col>11</xdr:col>
      <xdr:colOff>371475</xdr:colOff>
      <xdr:row>13</xdr:row>
      <xdr:rowOff>114300</xdr:rowOff>
    </xdr:to>
    <xdr:sp macro="" textlink="">
      <xdr:nvSpPr>
        <xdr:cNvPr id="27" name="Line 32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SpPr>
          <a:spLocks noChangeShapeType="1"/>
        </xdr:cNvSpPr>
      </xdr:nvSpPr>
      <xdr:spPr bwMode="auto">
        <a:xfrm flipV="1">
          <a:off x="4257675" y="1219200"/>
          <a:ext cx="590550" cy="132397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371475</xdr:colOff>
      <xdr:row>7</xdr:row>
      <xdr:rowOff>0</xdr:rowOff>
    </xdr:from>
    <xdr:to>
      <xdr:col>11</xdr:col>
      <xdr:colOff>428625</xdr:colOff>
      <xdr:row>7</xdr:row>
      <xdr:rowOff>38100</xdr:rowOff>
    </xdr:to>
    <xdr:sp macro="" textlink="">
      <xdr:nvSpPr>
        <xdr:cNvPr id="28" name="Freeform 33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SpPr>
          <a:spLocks/>
        </xdr:cNvSpPr>
      </xdr:nvSpPr>
      <xdr:spPr bwMode="auto">
        <a:xfrm>
          <a:off x="4848225" y="14001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257175</xdr:colOff>
      <xdr:row>8</xdr:row>
      <xdr:rowOff>57150</xdr:rowOff>
    </xdr:from>
    <xdr:to>
      <xdr:col>11</xdr:col>
      <xdr:colOff>314325</xdr:colOff>
      <xdr:row>8</xdr:row>
      <xdr:rowOff>95250</xdr:rowOff>
    </xdr:to>
    <xdr:sp macro="" textlink="">
      <xdr:nvSpPr>
        <xdr:cNvPr id="29" name="Freeform 34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SpPr>
          <a:spLocks/>
        </xdr:cNvSpPr>
      </xdr:nvSpPr>
      <xdr:spPr bwMode="auto">
        <a:xfrm>
          <a:off x="4733925" y="16287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247650</xdr:colOff>
      <xdr:row>8</xdr:row>
      <xdr:rowOff>152400</xdr:rowOff>
    </xdr:from>
    <xdr:to>
      <xdr:col>11</xdr:col>
      <xdr:colOff>304800</xdr:colOff>
      <xdr:row>9</xdr:row>
      <xdr:rowOff>19050</xdr:rowOff>
    </xdr:to>
    <xdr:sp macro="" textlink="">
      <xdr:nvSpPr>
        <xdr:cNvPr id="30" name="Freeform 35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SpPr>
          <a:spLocks/>
        </xdr:cNvSpPr>
      </xdr:nvSpPr>
      <xdr:spPr bwMode="auto">
        <a:xfrm>
          <a:off x="4724400" y="17240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333375</xdr:colOff>
      <xdr:row>11</xdr:row>
      <xdr:rowOff>152400</xdr:rowOff>
    </xdr:from>
    <xdr:to>
      <xdr:col>11</xdr:col>
      <xdr:colOff>38100</xdr:colOff>
      <xdr:row>12</xdr:row>
      <xdr:rowOff>19050</xdr:rowOff>
    </xdr:to>
    <xdr:sp macro="" textlink="">
      <xdr:nvSpPr>
        <xdr:cNvPr id="31" name="Freeform 36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SpPr>
          <a:spLocks/>
        </xdr:cNvSpPr>
      </xdr:nvSpPr>
      <xdr:spPr bwMode="auto">
        <a:xfrm>
          <a:off x="4457700" y="22383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295275</xdr:colOff>
      <xdr:row>12</xdr:row>
      <xdr:rowOff>85725</xdr:rowOff>
    </xdr:from>
    <xdr:to>
      <xdr:col>11</xdr:col>
      <xdr:colOff>0</xdr:colOff>
      <xdr:row>12</xdr:row>
      <xdr:rowOff>123825</xdr:rowOff>
    </xdr:to>
    <xdr:sp macro="" textlink="">
      <xdr:nvSpPr>
        <xdr:cNvPr id="32" name="Freeform 37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SpPr>
          <a:spLocks/>
        </xdr:cNvSpPr>
      </xdr:nvSpPr>
      <xdr:spPr bwMode="auto">
        <a:xfrm>
          <a:off x="4419600" y="23431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228600</xdr:colOff>
      <xdr:row>13</xdr:row>
      <xdr:rowOff>38100</xdr:rowOff>
    </xdr:from>
    <xdr:to>
      <xdr:col>10</xdr:col>
      <xdr:colOff>285750</xdr:colOff>
      <xdr:row>13</xdr:row>
      <xdr:rowOff>76200</xdr:rowOff>
    </xdr:to>
    <xdr:sp macro="" textlink="">
      <xdr:nvSpPr>
        <xdr:cNvPr id="33" name="Freeform 38">
          <a:extLst>
            <a:ext uri="{FF2B5EF4-FFF2-40B4-BE49-F238E27FC236}">
              <a16:creationId xmlns:a16="http://schemas.microsoft.com/office/drawing/2014/main" id="{00000000-0008-0000-0500-000021000000}"/>
            </a:ext>
          </a:extLst>
        </xdr:cNvPr>
        <xdr:cNvSpPr>
          <a:spLocks/>
        </xdr:cNvSpPr>
      </xdr:nvSpPr>
      <xdr:spPr bwMode="auto">
        <a:xfrm>
          <a:off x="4352925" y="24669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361950</xdr:colOff>
      <xdr:row>6</xdr:row>
      <xdr:rowOff>133350</xdr:rowOff>
    </xdr:from>
    <xdr:to>
      <xdr:col>11</xdr:col>
      <xdr:colOff>419100</xdr:colOff>
      <xdr:row>7</xdr:row>
      <xdr:rowOff>0</xdr:rowOff>
    </xdr:to>
    <xdr:sp macro="" textlink="">
      <xdr:nvSpPr>
        <xdr:cNvPr id="34" name="Freeform 39">
          <a:extLst>
            <a:ext uri="{FF2B5EF4-FFF2-40B4-BE49-F238E27FC236}">
              <a16:creationId xmlns:a16="http://schemas.microsoft.com/office/drawing/2014/main" id="{00000000-0008-0000-0500-000022000000}"/>
            </a:ext>
          </a:extLst>
        </xdr:cNvPr>
        <xdr:cNvSpPr>
          <a:spLocks/>
        </xdr:cNvSpPr>
      </xdr:nvSpPr>
      <xdr:spPr bwMode="auto">
        <a:xfrm>
          <a:off x="4838700" y="13620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400050</xdr:colOff>
      <xdr:row>9</xdr:row>
      <xdr:rowOff>66675</xdr:rowOff>
    </xdr:from>
    <xdr:to>
      <xdr:col>12</xdr:col>
      <xdr:colOff>0</xdr:colOff>
      <xdr:row>9</xdr:row>
      <xdr:rowOff>104775</xdr:rowOff>
    </xdr:to>
    <xdr:sp macro="" textlink="">
      <xdr:nvSpPr>
        <xdr:cNvPr id="35" name="Freeform 40">
          <a:extLst>
            <a:ext uri="{FF2B5EF4-FFF2-40B4-BE49-F238E27FC236}">
              <a16:creationId xmlns:a16="http://schemas.microsoft.com/office/drawing/2014/main" id="{00000000-0008-0000-0500-000023000000}"/>
            </a:ext>
          </a:extLst>
        </xdr:cNvPr>
        <xdr:cNvSpPr>
          <a:spLocks/>
        </xdr:cNvSpPr>
      </xdr:nvSpPr>
      <xdr:spPr bwMode="auto">
        <a:xfrm>
          <a:off x="4876800" y="18097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19050</xdr:colOff>
      <xdr:row>13</xdr:row>
      <xdr:rowOff>0</xdr:rowOff>
    </xdr:from>
    <xdr:to>
      <xdr:col>11</xdr:col>
      <xdr:colOff>76200</xdr:colOff>
      <xdr:row>13</xdr:row>
      <xdr:rowOff>38100</xdr:rowOff>
    </xdr:to>
    <xdr:sp macro="" textlink="">
      <xdr:nvSpPr>
        <xdr:cNvPr id="36" name="Freeform 41">
          <a:extLst>
            <a:ext uri="{FF2B5EF4-FFF2-40B4-BE49-F238E27FC236}">
              <a16:creationId xmlns:a16="http://schemas.microsoft.com/office/drawing/2014/main" id="{00000000-0008-0000-0500-000024000000}"/>
            </a:ext>
          </a:extLst>
        </xdr:cNvPr>
        <xdr:cNvSpPr>
          <a:spLocks/>
        </xdr:cNvSpPr>
      </xdr:nvSpPr>
      <xdr:spPr bwMode="auto">
        <a:xfrm>
          <a:off x="4495800" y="24288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323850</xdr:colOff>
      <xdr:row>12</xdr:row>
      <xdr:rowOff>38100</xdr:rowOff>
    </xdr:from>
    <xdr:to>
      <xdr:col>11</xdr:col>
      <xdr:colOff>381000</xdr:colOff>
      <xdr:row>12</xdr:row>
      <xdr:rowOff>76200</xdr:rowOff>
    </xdr:to>
    <xdr:sp macro="" textlink="">
      <xdr:nvSpPr>
        <xdr:cNvPr id="37" name="Freeform 42">
          <a:extLst>
            <a:ext uri="{FF2B5EF4-FFF2-40B4-BE49-F238E27FC236}">
              <a16:creationId xmlns:a16="http://schemas.microsoft.com/office/drawing/2014/main" id="{00000000-0008-0000-0500-000025000000}"/>
            </a:ext>
          </a:extLst>
        </xdr:cNvPr>
        <xdr:cNvSpPr>
          <a:spLocks/>
        </xdr:cNvSpPr>
      </xdr:nvSpPr>
      <xdr:spPr bwMode="auto">
        <a:xfrm>
          <a:off x="4800600" y="22955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123825</xdr:colOff>
      <xdr:row>11</xdr:row>
      <xdr:rowOff>142875</xdr:rowOff>
    </xdr:from>
    <xdr:to>
      <xdr:col>11</xdr:col>
      <xdr:colOff>180975</xdr:colOff>
      <xdr:row>12</xdr:row>
      <xdr:rowOff>9525</xdr:rowOff>
    </xdr:to>
    <xdr:sp macro="" textlink="">
      <xdr:nvSpPr>
        <xdr:cNvPr id="38" name="Freeform 43">
          <a:extLst>
            <a:ext uri="{FF2B5EF4-FFF2-40B4-BE49-F238E27FC236}">
              <a16:creationId xmlns:a16="http://schemas.microsoft.com/office/drawing/2014/main" id="{00000000-0008-0000-0500-000026000000}"/>
            </a:ext>
          </a:extLst>
        </xdr:cNvPr>
        <xdr:cNvSpPr>
          <a:spLocks/>
        </xdr:cNvSpPr>
      </xdr:nvSpPr>
      <xdr:spPr bwMode="auto">
        <a:xfrm>
          <a:off x="4600575" y="22288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142875</xdr:colOff>
      <xdr:row>12</xdr:row>
      <xdr:rowOff>161925</xdr:rowOff>
    </xdr:from>
    <xdr:to>
      <xdr:col>11</xdr:col>
      <xdr:colOff>200025</xdr:colOff>
      <xdr:row>13</xdr:row>
      <xdr:rowOff>28575</xdr:rowOff>
    </xdr:to>
    <xdr:sp macro="" textlink="">
      <xdr:nvSpPr>
        <xdr:cNvPr id="39" name="Freeform 44">
          <a:extLst>
            <a:ext uri="{FF2B5EF4-FFF2-40B4-BE49-F238E27FC236}">
              <a16:creationId xmlns:a16="http://schemas.microsoft.com/office/drawing/2014/main" id="{00000000-0008-0000-0500-000027000000}"/>
            </a:ext>
          </a:extLst>
        </xdr:cNvPr>
        <xdr:cNvSpPr>
          <a:spLocks/>
        </xdr:cNvSpPr>
      </xdr:nvSpPr>
      <xdr:spPr bwMode="auto">
        <a:xfrm>
          <a:off x="4619625" y="24193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419100</xdr:colOff>
      <xdr:row>8</xdr:row>
      <xdr:rowOff>0</xdr:rowOff>
    </xdr:from>
    <xdr:to>
      <xdr:col>12</xdr:col>
      <xdr:colOff>19050</xdr:colOff>
      <xdr:row>8</xdr:row>
      <xdr:rowOff>38100</xdr:rowOff>
    </xdr:to>
    <xdr:sp macro="" textlink="">
      <xdr:nvSpPr>
        <xdr:cNvPr id="40" name="Freeform 45">
          <a:extLst>
            <a:ext uri="{FF2B5EF4-FFF2-40B4-BE49-F238E27FC236}">
              <a16:creationId xmlns:a16="http://schemas.microsoft.com/office/drawing/2014/main" id="{00000000-0008-0000-0500-000028000000}"/>
            </a:ext>
          </a:extLst>
        </xdr:cNvPr>
        <xdr:cNvSpPr>
          <a:spLocks/>
        </xdr:cNvSpPr>
      </xdr:nvSpPr>
      <xdr:spPr bwMode="auto">
        <a:xfrm>
          <a:off x="4895850" y="15716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447675</xdr:colOff>
      <xdr:row>7</xdr:row>
      <xdr:rowOff>38100</xdr:rowOff>
    </xdr:from>
    <xdr:to>
      <xdr:col>12</xdr:col>
      <xdr:colOff>47625</xdr:colOff>
      <xdr:row>7</xdr:row>
      <xdr:rowOff>76200</xdr:rowOff>
    </xdr:to>
    <xdr:sp macro="" textlink="">
      <xdr:nvSpPr>
        <xdr:cNvPr id="41" name="Freeform 46">
          <a:extLst>
            <a:ext uri="{FF2B5EF4-FFF2-40B4-BE49-F238E27FC236}">
              <a16:creationId xmlns:a16="http://schemas.microsoft.com/office/drawing/2014/main" id="{00000000-0008-0000-0500-000029000000}"/>
            </a:ext>
          </a:extLst>
        </xdr:cNvPr>
        <xdr:cNvSpPr>
          <a:spLocks/>
        </xdr:cNvSpPr>
      </xdr:nvSpPr>
      <xdr:spPr bwMode="auto">
        <a:xfrm>
          <a:off x="4924425" y="14382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238125</xdr:colOff>
      <xdr:row>5</xdr:row>
      <xdr:rowOff>152400</xdr:rowOff>
    </xdr:from>
    <xdr:to>
      <xdr:col>10</xdr:col>
      <xdr:colOff>95250</xdr:colOff>
      <xdr:row>13</xdr:row>
      <xdr:rowOff>114300</xdr:rowOff>
    </xdr:to>
    <xdr:sp macro="" textlink="">
      <xdr:nvSpPr>
        <xdr:cNvPr id="42" name="Line 47">
          <a:extLst>
            <a:ext uri="{FF2B5EF4-FFF2-40B4-BE49-F238E27FC236}">
              <a16:creationId xmlns:a16="http://schemas.microsoft.com/office/drawing/2014/main" id="{00000000-0008-0000-0500-00002A000000}"/>
            </a:ext>
          </a:extLst>
        </xdr:cNvPr>
        <xdr:cNvSpPr>
          <a:spLocks noChangeShapeType="1"/>
        </xdr:cNvSpPr>
      </xdr:nvSpPr>
      <xdr:spPr bwMode="auto">
        <a:xfrm flipH="1">
          <a:off x="3552825" y="1209675"/>
          <a:ext cx="666750" cy="133350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447675</xdr:colOff>
      <xdr:row>6</xdr:row>
      <xdr:rowOff>0</xdr:rowOff>
    </xdr:from>
    <xdr:to>
      <xdr:col>12</xdr:col>
      <xdr:colOff>133350</xdr:colOff>
      <xdr:row>13</xdr:row>
      <xdr:rowOff>114300</xdr:rowOff>
    </xdr:to>
    <xdr:sp macro="" textlink="">
      <xdr:nvSpPr>
        <xdr:cNvPr id="43" name="Line 48">
          <a:extLst>
            <a:ext uri="{FF2B5EF4-FFF2-40B4-BE49-F238E27FC236}">
              <a16:creationId xmlns:a16="http://schemas.microsoft.com/office/drawing/2014/main" id="{00000000-0008-0000-0500-00002B000000}"/>
            </a:ext>
          </a:extLst>
        </xdr:cNvPr>
        <xdr:cNvSpPr>
          <a:spLocks noChangeShapeType="1"/>
        </xdr:cNvSpPr>
      </xdr:nvSpPr>
      <xdr:spPr bwMode="auto">
        <a:xfrm flipH="1">
          <a:off x="4924425" y="1228725"/>
          <a:ext cx="142875" cy="1314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13</xdr:row>
      <xdr:rowOff>123825</xdr:rowOff>
    </xdr:from>
    <xdr:to>
      <xdr:col>11</xdr:col>
      <xdr:colOff>447675</xdr:colOff>
      <xdr:row>13</xdr:row>
      <xdr:rowOff>123825</xdr:rowOff>
    </xdr:to>
    <xdr:sp macro="" textlink="">
      <xdr:nvSpPr>
        <xdr:cNvPr id="44" name="Line 49">
          <a:extLst>
            <a:ext uri="{FF2B5EF4-FFF2-40B4-BE49-F238E27FC236}">
              <a16:creationId xmlns:a16="http://schemas.microsoft.com/office/drawing/2014/main" id="{00000000-0008-0000-0500-00002C000000}"/>
            </a:ext>
          </a:extLst>
        </xdr:cNvPr>
        <xdr:cNvSpPr>
          <a:spLocks noChangeShapeType="1"/>
        </xdr:cNvSpPr>
      </xdr:nvSpPr>
      <xdr:spPr bwMode="auto">
        <a:xfrm>
          <a:off x="3981450" y="2552700"/>
          <a:ext cx="942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142875</xdr:colOff>
      <xdr:row>5</xdr:row>
      <xdr:rowOff>161925</xdr:rowOff>
    </xdr:from>
    <xdr:to>
      <xdr:col>12</xdr:col>
      <xdr:colOff>133350</xdr:colOff>
      <xdr:row>5</xdr:row>
      <xdr:rowOff>161925</xdr:rowOff>
    </xdr:to>
    <xdr:sp macro="" textlink="">
      <xdr:nvSpPr>
        <xdr:cNvPr id="45" name="Line 50">
          <a:extLst>
            <a:ext uri="{FF2B5EF4-FFF2-40B4-BE49-F238E27FC236}">
              <a16:creationId xmlns:a16="http://schemas.microsoft.com/office/drawing/2014/main" id="{00000000-0008-0000-0500-00002D000000}"/>
            </a:ext>
          </a:extLst>
        </xdr:cNvPr>
        <xdr:cNvSpPr>
          <a:spLocks noChangeShapeType="1"/>
        </xdr:cNvSpPr>
      </xdr:nvSpPr>
      <xdr:spPr bwMode="auto">
        <a:xfrm>
          <a:off x="4619625" y="12192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295275</xdr:colOff>
      <xdr:row>3</xdr:row>
      <xdr:rowOff>152400</xdr:rowOff>
    </xdr:from>
    <xdr:to>
      <xdr:col>13</xdr:col>
      <xdr:colOff>95250</xdr:colOff>
      <xdr:row>4</xdr:row>
      <xdr:rowOff>161925</xdr:rowOff>
    </xdr:to>
    <xdr:grpSp>
      <xdr:nvGrpSpPr>
        <xdr:cNvPr id="46" name="Group 51">
          <a:extLst>
            <a:ext uri="{FF2B5EF4-FFF2-40B4-BE49-F238E27FC236}">
              <a16:creationId xmlns:a16="http://schemas.microsoft.com/office/drawing/2014/main" id="{00000000-0008-0000-0500-00002E000000}"/>
            </a:ext>
          </a:extLst>
        </xdr:cNvPr>
        <xdr:cNvGrpSpPr>
          <a:grpSpLocks/>
        </xdr:cNvGrpSpPr>
      </xdr:nvGrpSpPr>
      <xdr:grpSpPr bwMode="auto">
        <a:xfrm rot="-2471156">
          <a:off x="5229225" y="866775"/>
          <a:ext cx="342900" cy="180975"/>
          <a:chOff x="453" y="249"/>
          <a:chExt cx="27" cy="19"/>
        </a:xfrm>
      </xdr:grpSpPr>
      <xdr:sp macro="" textlink="">
        <xdr:nvSpPr>
          <xdr:cNvPr id="47" name="Line 52">
            <a:extLst>
              <a:ext uri="{FF2B5EF4-FFF2-40B4-BE49-F238E27FC236}">
                <a16:creationId xmlns:a16="http://schemas.microsoft.com/office/drawing/2014/main" id="{00000000-0008-0000-0500-00002F000000}"/>
              </a:ext>
            </a:extLst>
          </xdr:cNvPr>
          <xdr:cNvSpPr>
            <a:spLocks noChangeShapeType="1"/>
          </xdr:cNvSpPr>
        </xdr:nvSpPr>
        <xdr:spPr bwMode="auto">
          <a:xfrm>
            <a:off x="469" y="251"/>
            <a:ext cx="4" cy="15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pSp>
        <xdr:nvGrpSpPr>
          <xdr:cNvPr id="48" name="Group 53">
            <a:extLst>
              <a:ext uri="{FF2B5EF4-FFF2-40B4-BE49-F238E27FC236}">
                <a16:creationId xmlns:a16="http://schemas.microsoft.com/office/drawing/2014/main" id="{00000000-0008-0000-0500-000030000000}"/>
              </a:ext>
            </a:extLst>
          </xdr:cNvPr>
          <xdr:cNvGrpSpPr>
            <a:grpSpLocks/>
          </xdr:cNvGrpSpPr>
        </xdr:nvGrpSpPr>
        <xdr:grpSpPr bwMode="auto">
          <a:xfrm>
            <a:off x="453" y="249"/>
            <a:ext cx="27" cy="19"/>
            <a:chOff x="456" y="252"/>
            <a:chExt cx="27" cy="19"/>
          </a:xfrm>
        </xdr:grpSpPr>
        <xdr:sp macro="" textlink="">
          <xdr:nvSpPr>
            <xdr:cNvPr id="49" name="Line 54">
              <a:extLst>
                <a:ext uri="{FF2B5EF4-FFF2-40B4-BE49-F238E27FC236}">
                  <a16:creationId xmlns:a16="http://schemas.microsoft.com/office/drawing/2014/main" id="{00000000-0008-0000-0500-000031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72" y="252"/>
              <a:ext cx="11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50" name="Line 55">
              <a:extLst>
                <a:ext uri="{FF2B5EF4-FFF2-40B4-BE49-F238E27FC236}">
                  <a16:creationId xmlns:a16="http://schemas.microsoft.com/office/drawing/2014/main" id="{00000000-0008-0000-0500-000032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6" y="253"/>
              <a:ext cx="14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51" name="Line 56">
              <a:extLst>
                <a:ext uri="{FF2B5EF4-FFF2-40B4-BE49-F238E27FC236}">
                  <a16:creationId xmlns:a16="http://schemas.microsoft.com/office/drawing/2014/main" id="{00000000-0008-0000-0500-000033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7" y="254"/>
              <a:ext cx="16" cy="1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</xdr:grpSp>
    <xdr:clientData/>
  </xdr:twoCellAnchor>
  <xdr:twoCellAnchor>
    <xdr:from>
      <xdr:col>9</xdr:col>
      <xdr:colOff>247650</xdr:colOff>
      <xdr:row>16</xdr:row>
      <xdr:rowOff>0</xdr:rowOff>
    </xdr:from>
    <xdr:to>
      <xdr:col>10</xdr:col>
      <xdr:colOff>123825</xdr:colOff>
      <xdr:row>16</xdr:row>
      <xdr:rowOff>0</xdr:rowOff>
    </xdr:to>
    <xdr:sp macro="" textlink="">
      <xdr:nvSpPr>
        <xdr:cNvPr id="52" name="Line 57">
          <a:extLst>
            <a:ext uri="{FF2B5EF4-FFF2-40B4-BE49-F238E27FC236}">
              <a16:creationId xmlns:a16="http://schemas.microsoft.com/office/drawing/2014/main" id="{00000000-0008-0000-0500-000034000000}"/>
            </a:ext>
          </a:extLst>
        </xdr:cNvPr>
        <xdr:cNvSpPr>
          <a:spLocks noChangeShapeType="1"/>
        </xdr:cNvSpPr>
      </xdr:nvSpPr>
      <xdr:spPr bwMode="auto">
        <a:xfrm flipV="1">
          <a:off x="3819525" y="2943225"/>
          <a:ext cx="4286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161925</xdr:colOff>
      <xdr:row>2</xdr:row>
      <xdr:rowOff>209550</xdr:rowOff>
    </xdr:from>
    <xdr:to>
      <xdr:col>13</xdr:col>
      <xdr:colOff>257175</xdr:colOff>
      <xdr:row>5</xdr:row>
      <xdr:rowOff>161925</xdr:rowOff>
    </xdr:to>
    <xdr:sp macro="" textlink="">
      <xdr:nvSpPr>
        <xdr:cNvPr id="53" name="Line 58">
          <a:extLst>
            <a:ext uri="{FF2B5EF4-FFF2-40B4-BE49-F238E27FC236}">
              <a16:creationId xmlns:a16="http://schemas.microsoft.com/office/drawing/2014/main" id="{00000000-0008-0000-0500-000035000000}"/>
            </a:ext>
          </a:extLst>
        </xdr:cNvPr>
        <xdr:cNvSpPr>
          <a:spLocks noChangeShapeType="1"/>
        </xdr:cNvSpPr>
      </xdr:nvSpPr>
      <xdr:spPr bwMode="auto">
        <a:xfrm flipV="1">
          <a:off x="4638675" y="676275"/>
          <a:ext cx="1095375" cy="54292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133350</xdr:colOff>
      <xdr:row>3</xdr:row>
      <xdr:rowOff>104775</xdr:rowOff>
    </xdr:from>
    <xdr:to>
      <xdr:col>12</xdr:col>
      <xdr:colOff>133350</xdr:colOff>
      <xdr:row>5</xdr:row>
      <xdr:rowOff>85725</xdr:rowOff>
    </xdr:to>
    <xdr:sp macro="" textlink="">
      <xdr:nvSpPr>
        <xdr:cNvPr id="54" name="Line 59">
          <a:extLst>
            <a:ext uri="{FF2B5EF4-FFF2-40B4-BE49-F238E27FC236}">
              <a16:creationId xmlns:a16="http://schemas.microsoft.com/office/drawing/2014/main" id="{00000000-0008-0000-0500-000036000000}"/>
            </a:ext>
          </a:extLst>
        </xdr:cNvPr>
        <xdr:cNvSpPr>
          <a:spLocks noChangeShapeType="1"/>
        </xdr:cNvSpPr>
      </xdr:nvSpPr>
      <xdr:spPr bwMode="auto">
        <a:xfrm flipV="1">
          <a:off x="5067300" y="819150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352425</xdr:colOff>
      <xdr:row>3</xdr:row>
      <xdr:rowOff>114300</xdr:rowOff>
    </xdr:from>
    <xdr:to>
      <xdr:col>11</xdr:col>
      <xdr:colOff>352425</xdr:colOff>
      <xdr:row>5</xdr:row>
      <xdr:rowOff>95250</xdr:rowOff>
    </xdr:to>
    <xdr:sp macro="" textlink="">
      <xdr:nvSpPr>
        <xdr:cNvPr id="55" name="Line 60">
          <a:extLst>
            <a:ext uri="{FF2B5EF4-FFF2-40B4-BE49-F238E27FC236}">
              <a16:creationId xmlns:a16="http://schemas.microsoft.com/office/drawing/2014/main" id="{00000000-0008-0000-0500-000037000000}"/>
            </a:ext>
          </a:extLst>
        </xdr:cNvPr>
        <xdr:cNvSpPr>
          <a:spLocks noChangeShapeType="1"/>
        </xdr:cNvSpPr>
      </xdr:nvSpPr>
      <xdr:spPr bwMode="auto">
        <a:xfrm flipV="1">
          <a:off x="4829175" y="828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352425</xdr:colOff>
      <xdr:row>4</xdr:row>
      <xdr:rowOff>28575</xdr:rowOff>
    </xdr:from>
    <xdr:to>
      <xdr:col>12</xdr:col>
      <xdr:colOff>133350</xdr:colOff>
      <xdr:row>4</xdr:row>
      <xdr:rowOff>28575</xdr:rowOff>
    </xdr:to>
    <xdr:sp macro="" textlink="">
      <xdr:nvSpPr>
        <xdr:cNvPr id="56" name="Line 61">
          <a:extLst>
            <a:ext uri="{FF2B5EF4-FFF2-40B4-BE49-F238E27FC236}">
              <a16:creationId xmlns:a16="http://schemas.microsoft.com/office/drawing/2014/main" id="{00000000-0008-0000-0500-000038000000}"/>
            </a:ext>
          </a:extLst>
        </xdr:cNvPr>
        <xdr:cNvSpPr>
          <a:spLocks noChangeShapeType="1"/>
        </xdr:cNvSpPr>
      </xdr:nvSpPr>
      <xdr:spPr bwMode="auto">
        <a:xfrm flipV="1">
          <a:off x="4829175" y="914400"/>
          <a:ext cx="2381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381000</xdr:colOff>
      <xdr:row>6</xdr:row>
      <xdr:rowOff>152400</xdr:rowOff>
    </xdr:from>
    <xdr:to>
      <xdr:col>13</xdr:col>
      <xdr:colOff>228600</xdr:colOff>
      <xdr:row>8</xdr:row>
      <xdr:rowOff>19050</xdr:rowOff>
    </xdr:to>
    <xdr:sp macro="" textlink="">
      <xdr:nvSpPr>
        <xdr:cNvPr id="57" name="Freeform 62">
          <a:extLst>
            <a:ext uri="{FF2B5EF4-FFF2-40B4-BE49-F238E27FC236}">
              <a16:creationId xmlns:a16="http://schemas.microsoft.com/office/drawing/2014/main" id="{00000000-0008-0000-0500-000039000000}"/>
            </a:ext>
          </a:extLst>
        </xdr:cNvPr>
        <xdr:cNvSpPr>
          <a:spLocks/>
        </xdr:cNvSpPr>
      </xdr:nvSpPr>
      <xdr:spPr bwMode="auto">
        <a:xfrm flipH="1" flipV="1">
          <a:off x="4857750" y="1381125"/>
          <a:ext cx="847725" cy="209550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447675</xdr:colOff>
      <xdr:row>12</xdr:row>
      <xdr:rowOff>38100</xdr:rowOff>
    </xdr:from>
    <xdr:to>
      <xdr:col>12</xdr:col>
      <xdr:colOff>47625</xdr:colOff>
      <xdr:row>12</xdr:row>
      <xdr:rowOff>76200</xdr:rowOff>
    </xdr:to>
    <xdr:sp macro="" textlink="">
      <xdr:nvSpPr>
        <xdr:cNvPr id="58" name="Freeform 46">
          <a:extLst>
            <a:ext uri="{FF2B5EF4-FFF2-40B4-BE49-F238E27FC236}">
              <a16:creationId xmlns:a16="http://schemas.microsoft.com/office/drawing/2014/main" id="{00000000-0008-0000-0500-00003A000000}"/>
            </a:ext>
          </a:extLst>
        </xdr:cNvPr>
        <xdr:cNvSpPr>
          <a:spLocks/>
        </xdr:cNvSpPr>
      </xdr:nvSpPr>
      <xdr:spPr bwMode="auto">
        <a:xfrm>
          <a:off x="4924425" y="22955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</xdr:colOff>
      <xdr:row>10</xdr:row>
      <xdr:rowOff>142875</xdr:rowOff>
    </xdr:from>
    <xdr:to>
      <xdr:col>13</xdr:col>
      <xdr:colOff>228600</xdr:colOff>
      <xdr:row>13</xdr:row>
      <xdr:rowOff>19050</xdr:rowOff>
    </xdr:to>
    <xdr:sp macro="" textlink="">
      <xdr:nvSpPr>
        <xdr:cNvPr id="59" name="Freeform 62">
          <a:extLst>
            <a:ext uri="{FF2B5EF4-FFF2-40B4-BE49-F238E27FC236}">
              <a16:creationId xmlns:a16="http://schemas.microsoft.com/office/drawing/2014/main" id="{00000000-0008-0000-0500-00003B000000}"/>
            </a:ext>
          </a:extLst>
        </xdr:cNvPr>
        <xdr:cNvSpPr>
          <a:spLocks/>
        </xdr:cNvSpPr>
      </xdr:nvSpPr>
      <xdr:spPr bwMode="auto">
        <a:xfrm flipH="1" flipV="1">
          <a:off x="4486275" y="2057400"/>
          <a:ext cx="1219200" cy="390525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47625</xdr:colOff>
      <xdr:row>6</xdr:row>
      <xdr:rowOff>161925</xdr:rowOff>
    </xdr:from>
    <xdr:to>
      <xdr:col>11</xdr:col>
      <xdr:colOff>247650</xdr:colOff>
      <xdr:row>8</xdr:row>
      <xdr:rowOff>161925</xdr:rowOff>
    </xdr:to>
    <xdr:sp macro="" textlink="">
      <xdr:nvSpPr>
        <xdr:cNvPr id="2" name="Freeform 7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/>
        </xdr:cNvSpPr>
      </xdr:nvSpPr>
      <xdr:spPr bwMode="auto">
        <a:xfrm>
          <a:off x="4162425" y="1390650"/>
          <a:ext cx="552450" cy="342900"/>
        </a:xfrm>
        <a:custGeom>
          <a:avLst/>
          <a:gdLst>
            <a:gd name="T0" fmla="*/ 2147483646 w 41"/>
            <a:gd name="T1" fmla="*/ 367057858 h 31"/>
            <a:gd name="T2" fmla="*/ 907796620 w 41"/>
            <a:gd name="T3" fmla="*/ 856464648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856464648 h 31"/>
            <a:gd name="T10" fmla="*/ 2147483646 w 41"/>
            <a:gd name="T11" fmla="*/ 367057858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200025</xdr:colOff>
      <xdr:row>11</xdr:row>
      <xdr:rowOff>142875</xdr:rowOff>
    </xdr:from>
    <xdr:to>
      <xdr:col>10</xdr:col>
      <xdr:colOff>190500</xdr:colOff>
      <xdr:row>13</xdr:row>
      <xdr:rowOff>133350</xdr:rowOff>
    </xdr:to>
    <xdr:sp macro="" textlink="">
      <xdr:nvSpPr>
        <xdr:cNvPr id="3" name="Freeform 8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/>
        </xdr:cNvSpPr>
      </xdr:nvSpPr>
      <xdr:spPr bwMode="auto">
        <a:xfrm>
          <a:off x="3762375" y="2228850"/>
          <a:ext cx="542925" cy="333375"/>
        </a:xfrm>
        <a:custGeom>
          <a:avLst/>
          <a:gdLst>
            <a:gd name="T0" fmla="*/ 2147483646 w 41"/>
            <a:gd name="T1" fmla="*/ 346946589 h 31"/>
            <a:gd name="T2" fmla="*/ 876757665 w 41"/>
            <a:gd name="T3" fmla="*/ 809542040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809542040 h 31"/>
            <a:gd name="T10" fmla="*/ 2147483646 w 41"/>
            <a:gd name="T11" fmla="*/ 346946589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390525</xdr:colOff>
      <xdr:row>10</xdr:row>
      <xdr:rowOff>28575</xdr:rowOff>
    </xdr:from>
    <xdr:to>
      <xdr:col>10</xdr:col>
      <xdr:colOff>333375</xdr:colOff>
      <xdr:row>12</xdr:row>
      <xdr:rowOff>38100</xdr:rowOff>
    </xdr:to>
    <xdr:sp macro="" textlink="">
      <xdr:nvSpPr>
        <xdr:cNvPr id="4" name="Freeform 9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/>
        </xdr:cNvSpPr>
      </xdr:nvSpPr>
      <xdr:spPr bwMode="auto">
        <a:xfrm>
          <a:off x="3952875" y="1943100"/>
          <a:ext cx="495300" cy="352425"/>
        </a:xfrm>
        <a:custGeom>
          <a:avLst/>
          <a:gdLst>
            <a:gd name="T0" fmla="*/ 2043136661 w 41"/>
            <a:gd name="T1" fmla="*/ 387735711 h 31"/>
            <a:gd name="T2" fmla="*/ 729685624 w 41"/>
            <a:gd name="T3" fmla="*/ 904709081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904709081 h 31"/>
            <a:gd name="T10" fmla="*/ 2043136661 w 41"/>
            <a:gd name="T11" fmla="*/ 387735711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495300</xdr:colOff>
      <xdr:row>8</xdr:row>
      <xdr:rowOff>95250</xdr:rowOff>
    </xdr:from>
    <xdr:to>
      <xdr:col>11</xdr:col>
      <xdr:colOff>114300</xdr:colOff>
      <xdr:row>10</xdr:row>
      <xdr:rowOff>95250</xdr:rowOff>
    </xdr:to>
    <xdr:sp macro="" textlink="">
      <xdr:nvSpPr>
        <xdr:cNvPr id="5" name="Freeform 10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/>
        </xdr:cNvSpPr>
      </xdr:nvSpPr>
      <xdr:spPr bwMode="auto">
        <a:xfrm>
          <a:off x="4057650" y="1666875"/>
          <a:ext cx="523875" cy="342900"/>
        </a:xfrm>
        <a:custGeom>
          <a:avLst/>
          <a:gdLst>
            <a:gd name="T0" fmla="*/ 2147483646 w 41"/>
            <a:gd name="T1" fmla="*/ 367057858 h 31"/>
            <a:gd name="T2" fmla="*/ 816312247 w 41"/>
            <a:gd name="T3" fmla="*/ 856464648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856464648 h 31"/>
            <a:gd name="T10" fmla="*/ 2147483646 w 41"/>
            <a:gd name="T11" fmla="*/ 367057858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51565</xdr:colOff>
      <xdr:row>5</xdr:row>
      <xdr:rowOff>161925</xdr:rowOff>
    </xdr:from>
    <xdr:to>
      <xdr:col>9</xdr:col>
      <xdr:colOff>9876</xdr:colOff>
      <xdr:row>5</xdr:row>
      <xdr:rowOff>161925</xdr:rowOff>
    </xdr:to>
    <xdr:sp macro="" textlink="">
      <xdr:nvSpPr>
        <xdr:cNvPr id="6" name="Line 11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ShapeType="1"/>
        </xdr:cNvSpPr>
      </xdr:nvSpPr>
      <xdr:spPr bwMode="auto">
        <a:xfrm flipV="1">
          <a:off x="2023240" y="1219200"/>
          <a:ext cx="1548986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70948</xdr:colOff>
      <xdr:row>12</xdr:row>
      <xdr:rowOff>152400</xdr:rowOff>
    </xdr:from>
    <xdr:to>
      <xdr:col>8</xdr:col>
      <xdr:colOff>244948</xdr:colOff>
      <xdr:row>12</xdr:row>
      <xdr:rowOff>152400</xdr:rowOff>
    </xdr:to>
    <xdr:sp macro="" textlink="">
      <xdr:nvSpPr>
        <xdr:cNvPr id="7" name="Line 1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ShapeType="1"/>
        </xdr:cNvSpPr>
      </xdr:nvSpPr>
      <xdr:spPr bwMode="auto">
        <a:xfrm>
          <a:off x="2614123" y="2409825"/>
          <a:ext cx="9360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438150</xdr:colOff>
      <xdr:row>14</xdr:row>
      <xdr:rowOff>57150</xdr:rowOff>
    </xdr:from>
    <xdr:to>
      <xdr:col>11</xdr:col>
      <xdr:colOff>438150</xdr:colOff>
      <xdr:row>16</xdr:row>
      <xdr:rowOff>38100</xdr:rowOff>
    </xdr:to>
    <xdr:sp macro="" textlink="">
      <xdr:nvSpPr>
        <xdr:cNvPr id="8" name="Line 13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ShapeType="1"/>
        </xdr:cNvSpPr>
      </xdr:nvSpPr>
      <xdr:spPr bwMode="auto">
        <a:xfrm flipV="1">
          <a:off x="4905375" y="26574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495300</xdr:colOff>
      <xdr:row>12</xdr:row>
      <xdr:rowOff>137949</xdr:rowOff>
    </xdr:from>
    <xdr:to>
      <xdr:col>7</xdr:col>
      <xdr:colOff>495300</xdr:colOff>
      <xdr:row>14</xdr:row>
      <xdr:rowOff>12363</xdr:rowOff>
    </xdr:to>
    <xdr:sp macro="" textlink="">
      <xdr:nvSpPr>
        <xdr:cNvPr id="9" name="Line 14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ShapeType="1"/>
        </xdr:cNvSpPr>
      </xdr:nvSpPr>
      <xdr:spPr bwMode="auto">
        <a:xfrm flipH="1">
          <a:off x="3038475" y="2395374"/>
          <a:ext cx="0" cy="217314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295275</xdr:colOff>
      <xdr:row>12</xdr:row>
      <xdr:rowOff>161925</xdr:rowOff>
    </xdr:from>
    <xdr:to>
      <xdr:col>6</xdr:col>
      <xdr:colOff>209550</xdr:colOff>
      <xdr:row>14</xdr:row>
      <xdr:rowOff>0</xdr:rowOff>
    </xdr:to>
    <xdr:grpSp>
      <xdr:nvGrpSpPr>
        <xdr:cNvPr id="10" name="Group 15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GrpSpPr>
          <a:grpSpLocks/>
        </xdr:cNvGrpSpPr>
      </xdr:nvGrpSpPr>
      <xdr:grpSpPr bwMode="auto">
        <a:xfrm>
          <a:off x="2269548" y="2439266"/>
          <a:ext cx="269297" cy="184439"/>
          <a:chOff x="453" y="249"/>
          <a:chExt cx="27" cy="19"/>
        </a:xfrm>
      </xdr:grpSpPr>
      <xdr:sp macro="" textlink="">
        <xdr:nvSpPr>
          <xdr:cNvPr id="11" name="Line 16">
            <a:extLst>
              <a:ext uri="{FF2B5EF4-FFF2-40B4-BE49-F238E27FC236}">
                <a16:creationId xmlns:a16="http://schemas.microsoft.com/office/drawing/2014/main" id="{00000000-0008-0000-0400-00000B000000}"/>
              </a:ext>
            </a:extLst>
          </xdr:cNvPr>
          <xdr:cNvSpPr>
            <a:spLocks noChangeShapeType="1"/>
          </xdr:cNvSpPr>
        </xdr:nvSpPr>
        <xdr:spPr bwMode="auto">
          <a:xfrm>
            <a:off x="469" y="251"/>
            <a:ext cx="4" cy="15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pSp>
        <xdr:nvGrpSpPr>
          <xdr:cNvPr id="12" name="Group 17">
            <a:extLst>
              <a:ext uri="{FF2B5EF4-FFF2-40B4-BE49-F238E27FC236}">
                <a16:creationId xmlns:a16="http://schemas.microsoft.com/office/drawing/2014/main" id="{00000000-0008-0000-0400-00000C000000}"/>
              </a:ext>
            </a:extLst>
          </xdr:cNvPr>
          <xdr:cNvGrpSpPr>
            <a:grpSpLocks/>
          </xdr:cNvGrpSpPr>
        </xdr:nvGrpSpPr>
        <xdr:grpSpPr bwMode="auto">
          <a:xfrm>
            <a:off x="453" y="249"/>
            <a:ext cx="27" cy="19"/>
            <a:chOff x="456" y="252"/>
            <a:chExt cx="27" cy="19"/>
          </a:xfrm>
        </xdr:grpSpPr>
        <xdr:sp macro="" textlink="">
          <xdr:nvSpPr>
            <xdr:cNvPr id="13" name="Line 18">
              <a:extLst>
                <a:ext uri="{FF2B5EF4-FFF2-40B4-BE49-F238E27FC236}">
                  <a16:creationId xmlns:a16="http://schemas.microsoft.com/office/drawing/2014/main" id="{00000000-0008-0000-0400-00000D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72" y="252"/>
              <a:ext cx="11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" name="Line 19">
              <a:extLst>
                <a:ext uri="{FF2B5EF4-FFF2-40B4-BE49-F238E27FC236}">
                  <a16:creationId xmlns:a16="http://schemas.microsoft.com/office/drawing/2014/main" id="{00000000-0008-0000-0400-00000E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6" y="253"/>
              <a:ext cx="14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" name="Line 20">
              <a:extLst>
                <a:ext uri="{FF2B5EF4-FFF2-40B4-BE49-F238E27FC236}">
                  <a16:creationId xmlns:a16="http://schemas.microsoft.com/office/drawing/2014/main" id="{00000000-0008-0000-0400-00000F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7" y="254"/>
              <a:ext cx="16" cy="1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</xdr:grpSp>
    <xdr:clientData/>
  </xdr:twoCellAnchor>
  <xdr:twoCellAnchor>
    <xdr:from>
      <xdr:col>8</xdr:col>
      <xdr:colOff>104775</xdr:colOff>
      <xdr:row>8</xdr:row>
      <xdr:rowOff>9525</xdr:rowOff>
    </xdr:from>
    <xdr:to>
      <xdr:col>10</xdr:col>
      <xdr:colOff>161925</xdr:colOff>
      <xdr:row>9</xdr:row>
      <xdr:rowOff>95250</xdr:rowOff>
    </xdr:to>
    <xdr:sp macro="" textlink="">
      <xdr:nvSpPr>
        <xdr:cNvPr id="16" name="Freeform 21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>
          <a:spLocks/>
        </xdr:cNvSpPr>
      </xdr:nvSpPr>
      <xdr:spPr bwMode="auto">
        <a:xfrm>
          <a:off x="3409950" y="1581150"/>
          <a:ext cx="866775" cy="257175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161925</xdr:colOff>
      <xdr:row>5</xdr:row>
      <xdr:rowOff>133350</xdr:rowOff>
    </xdr:from>
    <xdr:to>
      <xdr:col>11</xdr:col>
      <xdr:colOff>361950</xdr:colOff>
      <xdr:row>7</xdr:row>
      <xdr:rowOff>85725</xdr:rowOff>
    </xdr:to>
    <xdr:sp macro="" textlink="">
      <xdr:nvSpPr>
        <xdr:cNvPr id="17" name="Freeform 22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>
          <a:spLocks/>
        </xdr:cNvSpPr>
      </xdr:nvSpPr>
      <xdr:spPr bwMode="auto">
        <a:xfrm>
          <a:off x="4276725" y="1190625"/>
          <a:ext cx="552450" cy="295275"/>
        </a:xfrm>
        <a:custGeom>
          <a:avLst/>
          <a:gdLst>
            <a:gd name="T0" fmla="*/ 2147483646 w 41"/>
            <a:gd name="T1" fmla="*/ 272176875 h 31"/>
            <a:gd name="T2" fmla="*/ 907796620 w 41"/>
            <a:gd name="T3" fmla="*/ 635079375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635079375 h 31"/>
            <a:gd name="T10" fmla="*/ 2147483646 w 41"/>
            <a:gd name="T11" fmla="*/ 272176875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257175</xdr:colOff>
      <xdr:row>15</xdr:row>
      <xdr:rowOff>47625</xdr:rowOff>
    </xdr:from>
    <xdr:to>
      <xdr:col>9</xdr:col>
      <xdr:colOff>257175</xdr:colOff>
      <xdr:row>16</xdr:row>
      <xdr:rowOff>28575</xdr:rowOff>
    </xdr:to>
    <xdr:sp macro="" textlink="">
      <xdr:nvSpPr>
        <xdr:cNvPr id="18" name="Line 23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>
          <a:spLocks noChangeShapeType="1"/>
        </xdr:cNvSpPr>
      </xdr:nvSpPr>
      <xdr:spPr bwMode="auto">
        <a:xfrm>
          <a:off x="3819525" y="2819400"/>
          <a:ext cx="0" cy="1524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123825</xdr:colOff>
      <xdr:row>15</xdr:row>
      <xdr:rowOff>38100</xdr:rowOff>
    </xdr:from>
    <xdr:to>
      <xdr:col>10</xdr:col>
      <xdr:colOff>123825</xdr:colOff>
      <xdr:row>16</xdr:row>
      <xdr:rowOff>19050</xdr:rowOff>
    </xdr:to>
    <xdr:sp macro="" textlink="">
      <xdr:nvSpPr>
        <xdr:cNvPr id="19" name="Line 24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>
          <a:spLocks noChangeShapeType="1"/>
        </xdr:cNvSpPr>
      </xdr:nvSpPr>
      <xdr:spPr bwMode="auto">
        <a:xfrm>
          <a:off x="4238625" y="2809875"/>
          <a:ext cx="0" cy="1524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19050</xdr:colOff>
      <xdr:row>9</xdr:row>
      <xdr:rowOff>28575</xdr:rowOff>
    </xdr:from>
    <xdr:to>
      <xdr:col>13</xdr:col>
      <xdr:colOff>238125</xdr:colOff>
      <xdr:row>11</xdr:row>
      <xdr:rowOff>47625</xdr:rowOff>
    </xdr:to>
    <xdr:sp macro="" textlink="">
      <xdr:nvSpPr>
        <xdr:cNvPr id="20" name="Freeform 25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>
          <a:spLocks/>
        </xdr:cNvSpPr>
      </xdr:nvSpPr>
      <xdr:spPr bwMode="auto">
        <a:xfrm flipH="1" flipV="1">
          <a:off x="4486275" y="1771650"/>
          <a:ext cx="1219200" cy="361950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114300</xdr:colOff>
      <xdr:row>16</xdr:row>
      <xdr:rowOff>0</xdr:rowOff>
    </xdr:from>
    <xdr:to>
      <xdr:col>11</xdr:col>
      <xdr:colOff>438150</xdr:colOff>
      <xdr:row>16</xdr:row>
      <xdr:rowOff>0</xdr:rowOff>
    </xdr:to>
    <xdr:sp macro="" textlink="">
      <xdr:nvSpPr>
        <xdr:cNvPr id="21" name="Line 26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>
          <a:spLocks noChangeShapeType="1"/>
        </xdr:cNvSpPr>
      </xdr:nvSpPr>
      <xdr:spPr bwMode="auto">
        <a:xfrm flipV="1">
          <a:off x="4229100" y="2943225"/>
          <a:ext cx="6762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199039</xdr:colOff>
      <xdr:row>14</xdr:row>
      <xdr:rowOff>2627</xdr:rowOff>
    </xdr:from>
    <xdr:to>
      <xdr:col>7</xdr:col>
      <xdr:colOff>707539</xdr:colOff>
      <xdr:row>14</xdr:row>
      <xdr:rowOff>2627</xdr:rowOff>
    </xdr:to>
    <xdr:sp macro="" textlink="">
      <xdr:nvSpPr>
        <xdr:cNvPr id="22" name="Line 27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>
          <a:spLocks noChangeShapeType="1"/>
        </xdr:cNvSpPr>
      </xdr:nvSpPr>
      <xdr:spPr bwMode="auto">
        <a:xfrm>
          <a:off x="2170714" y="2602952"/>
          <a:ext cx="10800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76200</xdr:colOff>
      <xdr:row>12</xdr:row>
      <xdr:rowOff>9525</xdr:rowOff>
    </xdr:from>
    <xdr:to>
      <xdr:col>10</xdr:col>
      <xdr:colOff>171450</xdr:colOff>
      <xdr:row>12</xdr:row>
      <xdr:rowOff>104775</xdr:rowOff>
    </xdr:to>
    <xdr:sp macro="" textlink="">
      <xdr:nvSpPr>
        <xdr:cNvPr id="23" name="Freeform 28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>
          <a:spLocks/>
        </xdr:cNvSpPr>
      </xdr:nvSpPr>
      <xdr:spPr bwMode="auto">
        <a:xfrm>
          <a:off x="4191000" y="2266950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219075</xdr:colOff>
      <xdr:row>10</xdr:row>
      <xdr:rowOff>66675</xdr:rowOff>
    </xdr:from>
    <xdr:to>
      <xdr:col>10</xdr:col>
      <xdr:colOff>314325</xdr:colOff>
      <xdr:row>10</xdr:row>
      <xdr:rowOff>161925</xdr:rowOff>
    </xdr:to>
    <xdr:sp macro="" textlink="">
      <xdr:nvSpPr>
        <xdr:cNvPr id="24" name="Freeform 29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>
          <a:spLocks/>
        </xdr:cNvSpPr>
      </xdr:nvSpPr>
      <xdr:spPr bwMode="auto">
        <a:xfrm>
          <a:off x="4333875" y="1981200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342900</xdr:colOff>
      <xdr:row>8</xdr:row>
      <xdr:rowOff>133350</xdr:rowOff>
    </xdr:from>
    <xdr:to>
      <xdr:col>11</xdr:col>
      <xdr:colOff>85725</xdr:colOff>
      <xdr:row>9</xdr:row>
      <xdr:rowOff>57150</xdr:rowOff>
    </xdr:to>
    <xdr:sp macro="" textlink="">
      <xdr:nvSpPr>
        <xdr:cNvPr id="25" name="Freeform 30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>
          <a:spLocks/>
        </xdr:cNvSpPr>
      </xdr:nvSpPr>
      <xdr:spPr bwMode="auto">
        <a:xfrm>
          <a:off x="4457700" y="1704975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142875</xdr:colOff>
      <xdr:row>7</xdr:row>
      <xdr:rowOff>38100</xdr:rowOff>
    </xdr:from>
    <xdr:to>
      <xdr:col>11</xdr:col>
      <xdr:colOff>238125</xdr:colOff>
      <xdr:row>7</xdr:row>
      <xdr:rowOff>133350</xdr:rowOff>
    </xdr:to>
    <xdr:sp macro="" textlink="">
      <xdr:nvSpPr>
        <xdr:cNvPr id="26" name="Freeform 31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>
          <a:spLocks/>
        </xdr:cNvSpPr>
      </xdr:nvSpPr>
      <xdr:spPr bwMode="auto">
        <a:xfrm>
          <a:off x="4610100" y="1438275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133350</xdr:colOff>
      <xdr:row>5</xdr:row>
      <xdr:rowOff>161925</xdr:rowOff>
    </xdr:from>
    <xdr:to>
      <xdr:col>11</xdr:col>
      <xdr:colOff>371475</xdr:colOff>
      <xdr:row>13</xdr:row>
      <xdr:rowOff>114300</xdr:rowOff>
    </xdr:to>
    <xdr:sp macro="" textlink="">
      <xdr:nvSpPr>
        <xdr:cNvPr id="27" name="Line 32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>
          <a:spLocks noChangeShapeType="1"/>
        </xdr:cNvSpPr>
      </xdr:nvSpPr>
      <xdr:spPr bwMode="auto">
        <a:xfrm flipV="1">
          <a:off x="4248150" y="1219200"/>
          <a:ext cx="590550" cy="132397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371475</xdr:colOff>
      <xdr:row>7</xdr:row>
      <xdr:rowOff>0</xdr:rowOff>
    </xdr:from>
    <xdr:to>
      <xdr:col>11</xdr:col>
      <xdr:colOff>428625</xdr:colOff>
      <xdr:row>7</xdr:row>
      <xdr:rowOff>38100</xdr:rowOff>
    </xdr:to>
    <xdr:sp macro="" textlink="">
      <xdr:nvSpPr>
        <xdr:cNvPr id="28" name="Freeform 33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>
          <a:spLocks/>
        </xdr:cNvSpPr>
      </xdr:nvSpPr>
      <xdr:spPr bwMode="auto">
        <a:xfrm>
          <a:off x="4838700" y="14001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257175</xdr:colOff>
      <xdr:row>8</xdr:row>
      <xdr:rowOff>57150</xdr:rowOff>
    </xdr:from>
    <xdr:to>
      <xdr:col>11</xdr:col>
      <xdr:colOff>314325</xdr:colOff>
      <xdr:row>8</xdr:row>
      <xdr:rowOff>95250</xdr:rowOff>
    </xdr:to>
    <xdr:sp macro="" textlink="">
      <xdr:nvSpPr>
        <xdr:cNvPr id="29" name="Freeform 34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>
          <a:spLocks/>
        </xdr:cNvSpPr>
      </xdr:nvSpPr>
      <xdr:spPr bwMode="auto">
        <a:xfrm>
          <a:off x="4724400" y="16287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247650</xdr:colOff>
      <xdr:row>8</xdr:row>
      <xdr:rowOff>152400</xdr:rowOff>
    </xdr:from>
    <xdr:to>
      <xdr:col>11</xdr:col>
      <xdr:colOff>304800</xdr:colOff>
      <xdr:row>9</xdr:row>
      <xdr:rowOff>19050</xdr:rowOff>
    </xdr:to>
    <xdr:sp macro="" textlink="">
      <xdr:nvSpPr>
        <xdr:cNvPr id="30" name="Freeform 35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>
          <a:spLocks/>
        </xdr:cNvSpPr>
      </xdr:nvSpPr>
      <xdr:spPr bwMode="auto">
        <a:xfrm>
          <a:off x="4714875" y="17240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333375</xdr:colOff>
      <xdr:row>11</xdr:row>
      <xdr:rowOff>152400</xdr:rowOff>
    </xdr:from>
    <xdr:to>
      <xdr:col>11</xdr:col>
      <xdr:colOff>38100</xdr:colOff>
      <xdr:row>12</xdr:row>
      <xdr:rowOff>19050</xdr:rowOff>
    </xdr:to>
    <xdr:sp macro="" textlink="">
      <xdr:nvSpPr>
        <xdr:cNvPr id="31" name="Freeform 36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>
          <a:spLocks/>
        </xdr:cNvSpPr>
      </xdr:nvSpPr>
      <xdr:spPr bwMode="auto">
        <a:xfrm>
          <a:off x="4448175" y="22383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295275</xdr:colOff>
      <xdr:row>12</xdr:row>
      <xdr:rowOff>85725</xdr:rowOff>
    </xdr:from>
    <xdr:to>
      <xdr:col>11</xdr:col>
      <xdr:colOff>0</xdr:colOff>
      <xdr:row>12</xdr:row>
      <xdr:rowOff>123825</xdr:rowOff>
    </xdr:to>
    <xdr:sp macro="" textlink="">
      <xdr:nvSpPr>
        <xdr:cNvPr id="32" name="Freeform 37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>
          <a:spLocks/>
        </xdr:cNvSpPr>
      </xdr:nvSpPr>
      <xdr:spPr bwMode="auto">
        <a:xfrm>
          <a:off x="4410075" y="23431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228600</xdr:colOff>
      <xdr:row>13</xdr:row>
      <xdr:rowOff>38100</xdr:rowOff>
    </xdr:from>
    <xdr:to>
      <xdr:col>10</xdr:col>
      <xdr:colOff>285750</xdr:colOff>
      <xdr:row>13</xdr:row>
      <xdr:rowOff>76200</xdr:rowOff>
    </xdr:to>
    <xdr:sp macro="" textlink="">
      <xdr:nvSpPr>
        <xdr:cNvPr id="33" name="Freeform 38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>
          <a:spLocks/>
        </xdr:cNvSpPr>
      </xdr:nvSpPr>
      <xdr:spPr bwMode="auto">
        <a:xfrm>
          <a:off x="4343400" y="24669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361950</xdr:colOff>
      <xdr:row>6</xdr:row>
      <xdr:rowOff>133350</xdr:rowOff>
    </xdr:from>
    <xdr:to>
      <xdr:col>11</xdr:col>
      <xdr:colOff>419100</xdr:colOff>
      <xdr:row>7</xdr:row>
      <xdr:rowOff>0</xdr:rowOff>
    </xdr:to>
    <xdr:sp macro="" textlink="">
      <xdr:nvSpPr>
        <xdr:cNvPr id="34" name="Freeform 39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>
          <a:spLocks/>
        </xdr:cNvSpPr>
      </xdr:nvSpPr>
      <xdr:spPr bwMode="auto">
        <a:xfrm>
          <a:off x="4829175" y="13620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400050</xdr:colOff>
      <xdr:row>9</xdr:row>
      <xdr:rowOff>66675</xdr:rowOff>
    </xdr:from>
    <xdr:to>
      <xdr:col>12</xdr:col>
      <xdr:colOff>0</xdr:colOff>
      <xdr:row>9</xdr:row>
      <xdr:rowOff>104775</xdr:rowOff>
    </xdr:to>
    <xdr:sp macro="" textlink="">
      <xdr:nvSpPr>
        <xdr:cNvPr id="35" name="Freeform 40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>
          <a:spLocks/>
        </xdr:cNvSpPr>
      </xdr:nvSpPr>
      <xdr:spPr bwMode="auto">
        <a:xfrm>
          <a:off x="4867275" y="18097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19050</xdr:colOff>
      <xdr:row>13</xdr:row>
      <xdr:rowOff>0</xdr:rowOff>
    </xdr:from>
    <xdr:to>
      <xdr:col>11</xdr:col>
      <xdr:colOff>76200</xdr:colOff>
      <xdr:row>13</xdr:row>
      <xdr:rowOff>38100</xdr:rowOff>
    </xdr:to>
    <xdr:sp macro="" textlink="">
      <xdr:nvSpPr>
        <xdr:cNvPr id="36" name="Freeform 41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SpPr>
          <a:spLocks/>
        </xdr:cNvSpPr>
      </xdr:nvSpPr>
      <xdr:spPr bwMode="auto">
        <a:xfrm>
          <a:off x="4486275" y="24288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323850</xdr:colOff>
      <xdr:row>12</xdr:row>
      <xdr:rowOff>38100</xdr:rowOff>
    </xdr:from>
    <xdr:to>
      <xdr:col>11</xdr:col>
      <xdr:colOff>381000</xdr:colOff>
      <xdr:row>12</xdr:row>
      <xdr:rowOff>76200</xdr:rowOff>
    </xdr:to>
    <xdr:sp macro="" textlink="">
      <xdr:nvSpPr>
        <xdr:cNvPr id="37" name="Freeform 42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SpPr>
          <a:spLocks/>
        </xdr:cNvSpPr>
      </xdr:nvSpPr>
      <xdr:spPr bwMode="auto">
        <a:xfrm>
          <a:off x="4791075" y="22955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123825</xdr:colOff>
      <xdr:row>11</xdr:row>
      <xdr:rowOff>142875</xdr:rowOff>
    </xdr:from>
    <xdr:to>
      <xdr:col>11</xdr:col>
      <xdr:colOff>180975</xdr:colOff>
      <xdr:row>12</xdr:row>
      <xdr:rowOff>9525</xdr:rowOff>
    </xdr:to>
    <xdr:sp macro="" textlink="">
      <xdr:nvSpPr>
        <xdr:cNvPr id="38" name="Freeform 43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SpPr>
          <a:spLocks/>
        </xdr:cNvSpPr>
      </xdr:nvSpPr>
      <xdr:spPr bwMode="auto">
        <a:xfrm>
          <a:off x="4591050" y="22288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142875</xdr:colOff>
      <xdr:row>12</xdr:row>
      <xdr:rowOff>161925</xdr:rowOff>
    </xdr:from>
    <xdr:to>
      <xdr:col>11</xdr:col>
      <xdr:colOff>200025</xdr:colOff>
      <xdr:row>13</xdr:row>
      <xdr:rowOff>28575</xdr:rowOff>
    </xdr:to>
    <xdr:sp macro="" textlink="">
      <xdr:nvSpPr>
        <xdr:cNvPr id="39" name="Freeform 44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SpPr>
          <a:spLocks/>
        </xdr:cNvSpPr>
      </xdr:nvSpPr>
      <xdr:spPr bwMode="auto">
        <a:xfrm>
          <a:off x="4610100" y="24193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419100</xdr:colOff>
      <xdr:row>8</xdr:row>
      <xdr:rowOff>0</xdr:rowOff>
    </xdr:from>
    <xdr:to>
      <xdr:col>12</xdr:col>
      <xdr:colOff>19050</xdr:colOff>
      <xdr:row>8</xdr:row>
      <xdr:rowOff>38100</xdr:rowOff>
    </xdr:to>
    <xdr:sp macro="" textlink="">
      <xdr:nvSpPr>
        <xdr:cNvPr id="40" name="Freeform 45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SpPr>
          <a:spLocks/>
        </xdr:cNvSpPr>
      </xdr:nvSpPr>
      <xdr:spPr bwMode="auto">
        <a:xfrm>
          <a:off x="4886325" y="15716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447675</xdr:colOff>
      <xdr:row>7</xdr:row>
      <xdr:rowOff>38100</xdr:rowOff>
    </xdr:from>
    <xdr:to>
      <xdr:col>12</xdr:col>
      <xdr:colOff>47625</xdr:colOff>
      <xdr:row>7</xdr:row>
      <xdr:rowOff>76200</xdr:rowOff>
    </xdr:to>
    <xdr:sp macro="" textlink="">
      <xdr:nvSpPr>
        <xdr:cNvPr id="41" name="Freeform 46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SpPr>
          <a:spLocks/>
        </xdr:cNvSpPr>
      </xdr:nvSpPr>
      <xdr:spPr bwMode="auto">
        <a:xfrm>
          <a:off x="4914900" y="14382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238125</xdr:colOff>
      <xdr:row>5</xdr:row>
      <xdr:rowOff>152400</xdr:rowOff>
    </xdr:from>
    <xdr:to>
      <xdr:col>10</xdr:col>
      <xdr:colOff>95250</xdr:colOff>
      <xdr:row>13</xdr:row>
      <xdr:rowOff>114300</xdr:rowOff>
    </xdr:to>
    <xdr:sp macro="" textlink="">
      <xdr:nvSpPr>
        <xdr:cNvPr id="42" name="Line 47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SpPr>
          <a:spLocks noChangeShapeType="1"/>
        </xdr:cNvSpPr>
      </xdr:nvSpPr>
      <xdr:spPr bwMode="auto">
        <a:xfrm flipH="1">
          <a:off x="3543300" y="1209675"/>
          <a:ext cx="666750" cy="133350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447675</xdr:colOff>
      <xdr:row>6</xdr:row>
      <xdr:rowOff>0</xdr:rowOff>
    </xdr:from>
    <xdr:to>
      <xdr:col>12</xdr:col>
      <xdr:colOff>133350</xdr:colOff>
      <xdr:row>13</xdr:row>
      <xdr:rowOff>114300</xdr:rowOff>
    </xdr:to>
    <xdr:sp macro="" textlink="">
      <xdr:nvSpPr>
        <xdr:cNvPr id="43" name="Line 48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SpPr>
          <a:spLocks noChangeShapeType="1"/>
        </xdr:cNvSpPr>
      </xdr:nvSpPr>
      <xdr:spPr bwMode="auto">
        <a:xfrm flipH="1">
          <a:off x="4914900" y="1228725"/>
          <a:ext cx="142875" cy="1314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13</xdr:row>
      <xdr:rowOff>123825</xdr:rowOff>
    </xdr:from>
    <xdr:to>
      <xdr:col>11</xdr:col>
      <xdr:colOff>447675</xdr:colOff>
      <xdr:row>13</xdr:row>
      <xdr:rowOff>123825</xdr:rowOff>
    </xdr:to>
    <xdr:sp macro="" textlink="">
      <xdr:nvSpPr>
        <xdr:cNvPr id="44" name="Line 49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SpPr>
          <a:spLocks noChangeShapeType="1"/>
        </xdr:cNvSpPr>
      </xdr:nvSpPr>
      <xdr:spPr bwMode="auto">
        <a:xfrm>
          <a:off x="3971925" y="2552700"/>
          <a:ext cx="942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142875</xdr:colOff>
      <xdr:row>5</xdr:row>
      <xdr:rowOff>161925</xdr:rowOff>
    </xdr:from>
    <xdr:to>
      <xdr:col>12</xdr:col>
      <xdr:colOff>133350</xdr:colOff>
      <xdr:row>5</xdr:row>
      <xdr:rowOff>161925</xdr:rowOff>
    </xdr:to>
    <xdr:sp macro="" textlink="">
      <xdr:nvSpPr>
        <xdr:cNvPr id="45" name="Line 50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SpPr>
          <a:spLocks noChangeShapeType="1"/>
        </xdr:cNvSpPr>
      </xdr:nvSpPr>
      <xdr:spPr bwMode="auto">
        <a:xfrm>
          <a:off x="4610100" y="12192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295275</xdr:colOff>
      <xdr:row>3</xdr:row>
      <xdr:rowOff>152400</xdr:rowOff>
    </xdr:from>
    <xdr:to>
      <xdr:col>13</xdr:col>
      <xdr:colOff>95250</xdr:colOff>
      <xdr:row>4</xdr:row>
      <xdr:rowOff>161925</xdr:rowOff>
    </xdr:to>
    <xdr:grpSp>
      <xdr:nvGrpSpPr>
        <xdr:cNvPr id="46" name="Group 51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GrpSpPr>
          <a:grpSpLocks/>
        </xdr:cNvGrpSpPr>
      </xdr:nvGrpSpPr>
      <xdr:grpSpPr bwMode="auto">
        <a:xfrm rot="-2471156">
          <a:off x="5230957" y="871105"/>
          <a:ext cx="345498" cy="182706"/>
          <a:chOff x="453" y="249"/>
          <a:chExt cx="27" cy="19"/>
        </a:xfrm>
      </xdr:grpSpPr>
      <xdr:sp macro="" textlink="">
        <xdr:nvSpPr>
          <xdr:cNvPr id="47" name="Line 52">
            <a:extLst>
              <a:ext uri="{FF2B5EF4-FFF2-40B4-BE49-F238E27FC236}">
                <a16:creationId xmlns:a16="http://schemas.microsoft.com/office/drawing/2014/main" id="{00000000-0008-0000-0400-00002F000000}"/>
              </a:ext>
            </a:extLst>
          </xdr:cNvPr>
          <xdr:cNvSpPr>
            <a:spLocks noChangeShapeType="1"/>
          </xdr:cNvSpPr>
        </xdr:nvSpPr>
        <xdr:spPr bwMode="auto">
          <a:xfrm>
            <a:off x="469" y="251"/>
            <a:ext cx="4" cy="15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pSp>
        <xdr:nvGrpSpPr>
          <xdr:cNvPr id="48" name="Group 53">
            <a:extLst>
              <a:ext uri="{FF2B5EF4-FFF2-40B4-BE49-F238E27FC236}">
                <a16:creationId xmlns:a16="http://schemas.microsoft.com/office/drawing/2014/main" id="{00000000-0008-0000-0400-000030000000}"/>
              </a:ext>
            </a:extLst>
          </xdr:cNvPr>
          <xdr:cNvGrpSpPr>
            <a:grpSpLocks/>
          </xdr:cNvGrpSpPr>
        </xdr:nvGrpSpPr>
        <xdr:grpSpPr bwMode="auto">
          <a:xfrm>
            <a:off x="453" y="249"/>
            <a:ext cx="27" cy="19"/>
            <a:chOff x="456" y="252"/>
            <a:chExt cx="27" cy="19"/>
          </a:xfrm>
        </xdr:grpSpPr>
        <xdr:sp macro="" textlink="">
          <xdr:nvSpPr>
            <xdr:cNvPr id="49" name="Line 54">
              <a:extLst>
                <a:ext uri="{FF2B5EF4-FFF2-40B4-BE49-F238E27FC236}">
                  <a16:creationId xmlns:a16="http://schemas.microsoft.com/office/drawing/2014/main" id="{00000000-0008-0000-0400-000031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72" y="252"/>
              <a:ext cx="11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50" name="Line 55">
              <a:extLst>
                <a:ext uri="{FF2B5EF4-FFF2-40B4-BE49-F238E27FC236}">
                  <a16:creationId xmlns:a16="http://schemas.microsoft.com/office/drawing/2014/main" id="{00000000-0008-0000-0400-000032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6" y="253"/>
              <a:ext cx="14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51" name="Line 56">
              <a:extLst>
                <a:ext uri="{FF2B5EF4-FFF2-40B4-BE49-F238E27FC236}">
                  <a16:creationId xmlns:a16="http://schemas.microsoft.com/office/drawing/2014/main" id="{00000000-0008-0000-0400-000033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7" y="254"/>
              <a:ext cx="16" cy="1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</xdr:grpSp>
    <xdr:clientData/>
  </xdr:twoCellAnchor>
  <xdr:twoCellAnchor>
    <xdr:from>
      <xdr:col>9</xdr:col>
      <xdr:colOff>247650</xdr:colOff>
      <xdr:row>16</xdr:row>
      <xdr:rowOff>0</xdr:rowOff>
    </xdr:from>
    <xdr:to>
      <xdr:col>10</xdr:col>
      <xdr:colOff>123825</xdr:colOff>
      <xdr:row>16</xdr:row>
      <xdr:rowOff>0</xdr:rowOff>
    </xdr:to>
    <xdr:sp macro="" textlink="">
      <xdr:nvSpPr>
        <xdr:cNvPr id="52" name="Line 57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SpPr>
          <a:spLocks noChangeShapeType="1"/>
        </xdr:cNvSpPr>
      </xdr:nvSpPr>
      <xdr:spPr bwMode="auto">
        <a:xfrm flipV="1">
          <a:off x="3810000" y="2943225"/>
          <a:ext cx="4286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161925</xdr:colOff>
      <xdr:row>2</xdr:row>
      <xdr:rowOff>209550</xdr:rowOff>
    </xdr:from>
    <xdr:to>
      <xdr:col>13</xdr:col>
      <xdr:colOff>257175</xdr:colOff>
      <xdr:row>5</xdr:row>
      <xdr:rowOff>161925</xdr:rowOff>
    </xdr:to>
    <xdr:sp macro="" textlink="">
      <xdr:nvSpPr>
        <xdr:cNvPr id="53" name="Line 58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SpPr>
          <a:spLocks noChangeShapeType="1"/>
        </xdr:cNvSpPr>
      </xdr:nvSpPr>
      <xdr:spPr bwMode="auto">
        <a:xfrm flipV="1">
          <a:off x="4629150" y="676275"/>
          <a:ext cx="1095375" cy="54292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133350</xdr:colOff>
      <xdr:row>3</xdr:row>
      <xdr:rowOff>104775</xdr:rowOff>
    </xdr:from>
    <xdr:to>
      <xdr:col>12</xdr:col>
      <xdr:colOff>133350</xdr:colOff>
      <xdr:row>5</xdr:row>
      <xdr:rowOff>85725</xdr:rowOff>
    </xdr:to>
    <xdr:sp macro="" textlink="">
      <xdr:nvSpPr>
        <xdr:cNvPr id="54" name="Line 59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SpPr>
          <a:spLocks noChangeShapeType="1"/>
        </xdr:cNvSpPr>
      </xdr:nvSpPr>
      <xdr:spPr bwMode="auto">
        <a:xfrm flipV="1">
          <a:off x="5057775" y="819150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352425</xdr:colOff>
      <xdr:row>3</xdr:row>
      <xdr:rowOff>114300</xdr:rowOff>
    </xdr:from>
    <xdr:to>
      <xdr:col>11</xdr:col>
      <xdr:colOff>352425</xdr:colOff>
      <xdr:row>5</xdr:row>
      <xdr:rowOff>95250</xdr:rowOff>
    </xdr:to>
    <xdr:sp macro="" textlink="">
      <xdr:nvSpPr>
        <xdr:cNvPr id="55" name="Line 60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SpPr>
          <a:spLocks noChangeShapeType="1"/>
        </xdr:cNvSpPr>
      </xdr:nvSpPr>
      <xdr:spPr bwMode="auto">
        <a:xfrm flipV="1">
          <a:off x="4819650" y="828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352425</xdr:colOff>
      <xdr:row>4</xdr:row>
      <xdr:rowOff>28575</xdr:rowOff>
    </xdr:from>
    <xdr:to>
      <xdr:col>12</xdr:col>
      <xdr:colOff>133350</xdr:colOff>
      <xdr:row>4</xdr:row>
      <xdr:rowOff>28575</xdr:rowOff>
    </xdr:to>
    <xdr:sp macro="" textlink="">
      <xdr:nvSpPr>
        <xdr:cNvPr id="56" name="Line 61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SpPr>
          <a:spLocks noChangeShapeType="1"/>
        </xdr:cNvSpPr>
      </xdr:nvSpPr>
      <xdr:spPr bwMode="auto">
        <a:xfrm flipV="1">
          <a:off x="4819650" y="914400"/>
          <a:ext cx="2381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381000</xdr:colOff>
      <xdr:row>6</xdr:row>
      <xdr:rowOff>152400</xdr:rowOff>
    </xdr:from>
    <xdr:to>
      <xdr:col>13</xdr:col>
      <xdr:colOff>228600</xdr:colOff>
      <xdr:row>8</xdr:row>
      <xdr:rowOff>19050</xdr:rowOff>
    </xdr:to>
    <xdr:sp macro="" textlink="">
      <xdr:nvSpPr>
        <xdr:cNvPr id="57" name="Freeform 62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SpPr>
          <a:spLocks/>
        </xdr:cNvSpPr>
      </xdr:nvSpPr>
      <xdr:spPr bwMode="auto">
        <a:xfrm flipH="1" flipV="1">
          <a:off x="4848225" y="1381125"/>
          <a:ext cx="847725" cy="209550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447675</xdr:colOff>
      <xdr:row>12</xdr:row>
      <xdr:rowOff>38100</xdr:rowOff>
    </xdr:from>
    <xdr:to>
      <xdr:col>12</xdr:col>
      <xdr:colOff>47625</xdr:colOff>
      <xdr:row>12</xdr:row>
      <xdr:rowOff>76200</xdr:rowOff>
    </xdr:to>
    <xdr:sp macro="" textlink="">
      <xdr:nvSpPr>
        <xdr:cNvPr id="58" name="Freeform 46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SpPr>
          <a:spLocks/>
        </xdr:cNvSpPr>
      </xdr:nvSpPr>
      <xdr:spPr bwMode="auto">
        <a:xfrm>
          <a:off x="4914900" y="22955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508702</xdr:colOff>
      <xdr:row>5</xdr:row>
      <xdr:rowOff>157655</xdr:rowOff>
    </xdr:from>
    <xdr:to>
      <xdr:col>7</xdr:col>
      <xdr:colOff>508702</xdr:colOff>
      <xdr:row>12</xdr:row>
      <xdr:rowOff>111672</xdr:rowOff>
    </xdr:to>
    <xdr:sp macro="" textlink="">
      <xdr:nvSpPr>
        <xdr:cNvPr id="59" name="Line 14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SpPr>
          <a:spLocks noChangeShapeType="1"/>
        </xdr:cNvSpPr>
      </xdr:nvSpPr>
      <xdr:spPr bwMode="auto">
        <a:xfrm flipH="1">
          <a:off x="3051877" y="1214930"/>
          <a:ext cx="0" cy="1154167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22599</xdr:colOff>
      <xdr:row>5</xdr:row>
      <xdr:rowOff>157654</xdr:rowOff>
    </xdr:from>
    <xdr:to>
      <xdr:col>6</xdr:col>
      <xdr:colOff>22599</xdr:colOff>
      <xdr:row>13</xdr:row>
      <xdr:rowOff>159309</xdr:rowOff>
    </xdr:to>
    <xdr:sp macro="" textlink="">
      <xdr:nvSpPr>
        <xdr:cNvPr id="60" name="Line 14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SpPr>
          <a:spLocks noChangeShapeType="1"/>
        </xdr:cNvSpPr>
      </xdr:nvSpPr>
      <xdr:spPr bwMode="auto">
        <a:xfrm flipH="1">
          <a:off x="2346699" y="1214929"/>
          <a:ext cx="0" cy="137325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1590675</xdr:colOff>
      <xdr:row>10</xdr:row>
      <xdr:rowOff>57150</xdr:rowOff>
    </xdr:from>
    <xdr:to>
      <xdr:col>3</xdr:col>
      <xdr:colOff>257175</xdr:colOff>
      <xdr:row>10</xdr:row>
      <xdr:rowOff>57150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>
          <a:spLocks noChangeShapeType="1"/>
        </xdr:cNvSpPr>
      </xdr:nvSpPr>
      <xdr:spPr bwMode="auto">
        <a:xfrm>
          <a:off x="1838325" y="2314575"/>
          <a:ext cx="0" cy="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14</xdr:row>
      <xdr:rowOff>95250</xdr:rowOff>
    </xdr:from>
    <xdr:to>
      <xdr:col>3</xdr:col>
      <xdr:colOff>257175</xdr:colOff>
      <xdr:row>14</xdr:row>
      <xdr:rowOff>95250</xdr:rowOff>
    </xdr:to>
    <xdr:cxnSp macro="">
      <xdr:nvCxnSpPr>
        <xdr:cNvPr id="3" name="AutoShape 2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CxnSpPr>
          <a:cxnSpLocks noChangeShapeType="1"/>
        </xdr:cNvCxnSpPr>
      </xdr:nvCxnSpPr>
      <xdr:spPr bwMode="auto">
        <a:xfrm flipH="1">
          <a:off x="1838325" y="3228975"/>
          <a:ext cx="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2047875</xdr:colOff>
      <xdr:row>4</xdr:row>
      <xdr:rowOff>0</xdr:rowOff>
    </xdr:from>
    <xdr:to>
      <xdr:col>3</xdr:col>
      <xdr:colOff>257175</xdr:colOff>
      <xdr:row>4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SpPr>
          <a:spLocks noChangeShapeType="1"/>
        </xdr:cNvSpPr>
      </xdr:nvSpPr>
      <xdr:spPr bwMode="auto">
        <a:xfrm flipH="1">
          <a:off x="1838325" y="1095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2324100</xdr:colOff>
      <xdr:row>14</xdr:row>
      <xdr:rowOff>95250</xdr:rowOff>
    </xdr:from>
    <xdr:to>
      <xdr:col>3</xdr:col>
      <xdr:colOff>257175</xdr:colOff>
      <xdr:row>14</xdr:row>
      <xdr:rowOff>95250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1600-000005000000}"/>
            </a:ext>
          </a:extLst>
        </xdr:cNvPr>
        <xdr:cNvSpPr>
          <a:spLocks noChangeShapeType="1"/>
        </xdr:cNvSpPr>
      </xdr:nvSpPr>
      <xdr:spPr bwMode="auto">
        <a:xfrm flipH="1">
          <a:off x="1838325" y="3228975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581025</xdr:colOff>
      <xdr:row>14</xdr:row>
      <xdr:rowOff>95250</xdr:rowOff>
    </xdr:from>
    <xdr:to>
      <xdr:col>3</xdr:col>
      <xdr:colOff>257175</xdr:colOff>
      <xdr:row>14</xdr:row>
      <xdr:rowOff>95250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SpPr>
          <a:spLocks noChangeShapeType="1"/>
        </xdr:cNvSpPr>
      </xdr:nvSpPr>
      <xdr:spPr bwMode="auto">
        <a:xfrm>
          <a:off x="1838325" y="3228975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1800225</xdr:colOff>
      <xdr:row>10</xdr:row>
      <xdr:rowOff>123825</xdr:rowOff>
    </xdr:from>
    <xdr:to>
      <xdr:col>3</xdr:col>
      <xdr:colOff>257175</xdr:colOff>
      <xdr:row>10</xdr:row>
      <xdr:rowOff>123825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00000000-0008-0000-1600-000007000000}"/>
            </a:ext>
          </a:extLst>
        </xdr:cNvPr>
        <xdr:cNvSpPr>
          <a:spLocks noChangeShapeType="1"/>
        </xdr:cNvSpPr>
      </xdr:nvSpPr>
      <xdr:spPr bwMode="auto">
        <a:xfrm>
          <a:off x="1838325" y="2381250"/>
          <a:ext cx="0" cy="0"/>
        </a:xfrm>
        <a:prstGeom prst="line">
          <a:avLst/>
        </a:prstGeom>
        <a:noFill/>
        <a:ln w="6350">
          <a:solidFill>
            <a:srgbClr val="000000"/>
          </a:solidFill>
          <a:prstDash val="lgDashDotDot"/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18</xdr:row>
      <xdr:rowOff>95250</xdr:rowOff>
    </xdr:from>
    <xdr:to>
      <xdr:col>3</xdr:col>
      <xdr:colOff>257175</xdr:colOff>
      <xdr:row>18</xdr:row>
      <xdr:rowOff>95250</xdr:rowOff>
    </xdr:to>
    <xdr:cxnSp macro="">
      <xdr:nvCxnSpPr>
        <xdr:cNvPr id="8" name="AutoShape 7">
          <a:extLst>
            <a:ext uri="{FF2B5EF4-FFF2-40B4-BE49-F238E27FC236}">
              <a16:creationId xmlns:a16="http://schemas.microsoft.com/office/drawing/2014/main" id="{00000000-0008-0000-1600-000008000000}"/>
            </a:ext>
          </a:extLst>
        </xdr:cNvPr>
        <xdr:cNvCxnSpPr>
          <a:cxnSpLocks noChangeShapeType="1"/>
        </xdr:cNvCxnSpPr>
      </xdr:nvCxnSpPr>
      <xdr:spPr bwMode="auto">
        <a:xfrm flipH="1">
          <a:off x="1838325" y="4105275"/>
          <a:ext cx="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2324100</xdr:colOff>
      <xdr:row>18</xdr:row>
      <xdr:rowOff>95250</xdr:rowOff>
    </xdr:from>
    <xdr:to>
      <xdr:col>3</xdr:col>
      <xdr:colOff>257175</xdr:colOff>
      <xdr:row>18</xdr:row>
      <xdr:rowOff>95250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00000000-0008-0000-1600-000009000000}"/>
            </a:ext>
          </a:extLst>
        </xdr:cNvPr>
        <xdr:cNvSpPr>
          <a:spLocks noChangeShapeType="1"/>
        </xdr:cNvSpPr>
      </xdr:nvSpPr>
      <xdr:spPr bwMode="auto">
        <a:xfrm flipH="1">
          <a:off x="1838325" y="4105275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581025</xdr:colOff>
      <xdr:row>18</xdr:row>
      <xdr:rowOff>95250</xdr:rowOff>
    </xdr:from>
    <xdr:to>
      <xdr:col>3</xdr:col>
      <xdr:colOff>257175</xdr:colOff>
      <xdr:row>18</xdr:row>
      <xdr:rowOff>95250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00000000-0008-0000-1600-00000A000000}"/>
            </a:ext>
          </a:extLst>
        </xdr:cNvPr>
        <xdr:cNvSpPr>
          <a:spLocks noChangeShapeType="1"/>
        </xdr:cNvSpPr>
      </xdr:nvSpPr>
      <xdr:spPr bwMode="auto">
        <a:xfrm>
          <a:off x="1838325" y="4105275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161925</xdr:colOff>
          <xdr:row>5</xdr:row>
          <xdr:rowOff>114300</xdr:rowOff>
        </xdr:from>
        <xdr:to>
          <xdr:col>18</xdr:col>
          <xdr:colOff>66675</xdr:colOff>
          <xdr:row>17</xdr:row>
          <xdr:rowOff>190500</xdr:rowOff>
        </xdr:to>
        <xdr:sp macro="" textlink="">
          <xdr:nvSpPr>
            <xdr:cNvPr id="260098" name="Object 2" hidden="1">
              <a:extLst>
                <a:ext uri="{63B3BB69-23CF-44E3-9099-C40C66FF867C}">
                  <a14:compatExt spid="_x0000_s260098"/>
                </a:ext>
                <a:ext uri="{FF2B5EF4-FFF2-40B4-BE49-F238E27FC236}">
                  <a16:creationId xmlns:a16="http://schemas.microsoft.com/office/drawing/2014/main" id="{00000000-0008-0000-1600-000002F8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47625</xdr:colOff>
      <xdr:row>6</xdr:row>
      <xdr:rowOff>161925</xdr:rowOff>
    </xdr:from>
    <xdr:to>
      <xdr:col>11</xdr:col>
      <xdr:colOff>247650</xdr:colOff>
      <xdr:row>8</xdr:row>
      <xdr:rowOff>161925</xdr:rowOff>
    </xdr:to>
    <xdr:sp macro="" textlink="">
      <xdr:nvSpPr>
        <xdr:cNvPr id="2" name="Freeform 7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/>
        </xdr:cNvSpPr>
      </xdr:nvSpPr>
      <xdr:spPr bwMode="auto">
        <a:xfrm>
          <a:off x="4171950" y="1390650"/>
          <a:ext cx="552450" cy="342900"/>
        </a:xfrm>
        <a:custGeom>
          <a:avLst/>
          <a:gdLst>
            <a:gd name="T0" fmla="*/ 2147483646 w 41"/>
            <a:gd name="T1" fmla="*/ 367057858 h 31"/>
            <a:gd name="T2" fmla="*/ 907796620 w 41"/>
            <a:gd name="T3" fmla="*/ 856464648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856464648 h 31"/>
            <a:gd name="T10" fmla="*/ 2147483646 w 41"/>
            <a:gd name="T11" fmla="*/ 367057858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200025</xdr:colOff>
      <xdr:row>11</xdr:row>
      <xdr:rowOff>142875</xdr:rowOff>
    </xdr:from>
    <xdr:to>
      <xdr:col>10</xdr:col>
      <xdr:colOff>190500</xdr:colOff>
      <xdr:row>13</xdr:row>
      <xdr:rowOff>133350</xdr:rowOff>
    </xdr:to>
    <xdr:sp macro="" textlink="">
      <xdr:nvSpPr>
        <xdr:cNvPr id="3" name="Freeform 8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>
          <a:spLocks/>
        </xdr:cNvSpPr>
      </xdr:nvSpPr>
      <xdr:spPr bwMode="auto">
        <a:xfrm>
          <a:off x="3771900" y="2228850"/>
          <a:ext cx="542925" cy="333375"/>
        </a:xfrm>
        <a:custGeom>
          <a:avLst/>
          <a:gdLst>
            <a:gd name="T0" fmla="*/ 2147483646 w 41"/>
            <a:gd name="T1" fmla="*/ 346946589 h 31"/>
            <a:gd name="T2" fmla="*/ 876757665 w 41"/>
            <a:gd name="T3" fmla="*/ 809542040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809542040 h 31"/>
            <a:gd name="T10" fmla="*/ 2147483646 w 41"/>
            <a:gd name="T11" fmla="*/ 346946589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390525</xdr:colOff>
      <xdr:row>10</xdr:row>
      <xdr:rowOff>28575</xdr:rowOff>
    </xdr:from>
    <xdr:to>
      <xdr:col>10</xdr:col>
      <xdr:colOff>333375</xdr:colOff>
      <xdr:row>12</xdr:row>
      <xdr:rowOff>38100</xdr:rowOff>
    </xdr:to>
    <xdr:sp macro="" textlink="">
      <xdr:nvSpPr>
        <xdr:cNvPr id="4" name="Freeform 9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/>
        </xdr:cNvSpPr>
      </xdr:nvSpPr>
      <xdr:spPr bwMode="auto">
        <a:xfrm>
          <a:off x="3962400" y="1943100"/>
          <a:ext cx="495300" cy="352425"/>
        </a:xfrm>
        <a:custGeom>
          <a:avLst/>
          <a:gdLst>
            <a:gd name="T0" fmla="*/ 2043136661 w 41"/>
            <a:gd name="T1" fmla="*/ 387735711 h 31"/>
            <a:gd name="T2" fmla="*/ 729685624 w 41"/>
            <a:gd name="T3" fmla="*/ 904709081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904709081 h 31"/>
            <a:gd name="T10" fmla="*/ 2043136661 w 41"/>
            <a:gd name="T11" fmla="*/ 387735711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495300</xdr:colOff>
      <xdr:row>8</xdr:row>
      <xdr:rowOff>95250</xdr:rowOff>
    </xdr:from>
    <xdr:to>
      <xdr:col>11</xdr:col>
      <xdr:colOff>114300</xdr:colOff>
      <xdr:row>10</xdr:row>
      <xdr:rowOff>95250</xdr:rowOff>
    </xdr:to>
    <xdr:sp macro="" textlink="">
      <xdr:nvSpPr>
        <xdr:cNvPr id="5" name="Freeform 10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>
          <a:spLocks/>
        </xdr:cNvSpPr>
      </xdr:nvSpPr>
      <xdr:spPr bwMode="auto">
        <a:xfrm>
          <a:off x="4067175" y="1666875"/>
          <a:ext cx="523875" cy="342900"/>
        </a:xfrm>
        <a:custGeom>
          <a:avLst/>
          <a:gdLst>
            <a:gd name="T0" fmla="*/ 2147483646 w 41"/>
            <a:gd name="T1" fmla="*/ 367057858 h 31"/>
            <a:gd name="T2" fmla="*/ 816312247 w 41"/>
            <a:gd name="T3" fmla="*/ 856464648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856464648 h 31"/>
            <a:gd name="T10" fmla="*/ 2147483646 w 41"/>
            <a:gd name="T11" fmla="*/ 367057858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314325</xdr:colOff>
      <xdr:row>5</xdr:row>
      <xdr:rowOff>161925</xdr:rowOff>
    </xdr:from>
    <xdr:to>
      <xdr:col>8</xdr:col>
      <xdr:colOff>76200</xdr:colOff>
      <xdr:row>5</xdr:row>
      <xdr:rowOff>161925</xdr:rowOff>
    </xdr:to>
    <xdr:sp macro="" textlink="">
      <xdr:nvSpPr>
        <xdr:cNvPr id="6" name="Line 1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>
          <a:spLocks noChangeShapeType="1"/>
        </xdr:cNvSpPr>
      </xdr:nvSpPr>
      <xdr:spPr bwMode="auto">
        <a:xfrm flipV="1">
          <a:off x="2867025" y="1219200"/>
          <a:ext cx="5238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38100</xdr:colOff>
      <xdr:row>12</xdr:row>
      <xdr:rowOff>152400</xdr:rowOff>
    </xdr:from>
    <xdr:to>
      <xdr:col>9</xdr:col>
      <xdr:colOff>238125</xdr:colOff>
      <xdr:row>12</xdr:row>
      <xdr:rowOff>152400</xdr:rowOff>
    </xdr:to>
    <xdr:sp macro="" textlink="">
      <xdr:nvSpPr>
        <xdr:cNvPr id="7" name="Line 12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>
          <a:spLocks noChangeShapeType="1"/>
        </xdr:cNvSpPr>
      </xdr:nvSpPr>
      <xdr:spPr bwMode="auto">
        <a:xfrm>
          <a:off x="1943100" y="2409825"/>
          <a:ext cx="18669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438150</xdr:colOff>
      <xdr:row>14</xdr:row>
      <xdr:rowOff>57150</xdr:rowOff>
    </xdr:from>
    <xdr:to>
      <xdr:col>11</xdr:col>
      <xdr:colOff>438150</xdr:colOff>
      <xdr:row>16</xdr:row>
      <xdr:rowOff>38100</xdr:rowOff>
    </xdr:to>
    <xdr:sp macro="" textlink="">
      <xdr:nvSpPr>
        <xdr:cNvPr id="8" name="Line 13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>
          <a:spLocks noChangeShapeType="1"/>
        </xdr:cNvSpPr>
      </xdr:nvSpPr>
      <xdr:spPr bwMode="auto">
        <a:xfrm flipV="1">
          <a:off x="4914900" y="26574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485775</xdr:colOff>
      <xdr:row>5</xdr:row>
      <xdr:rowOff>161925</xdr:rowOff>
    </xdr:from>
    <xdr:to>
      <xdr:col>7</xdr:col>
      <xdr:colOff>495300</xdr:colOff>
      <xdr:row>13</xdr:row>
      <xdr:rowOff>133350</xdr:rowOff>
    </xdr:to>
    <xdr:sp macro="" textlink="">
      <xdr:nvSpPr>
        <xdr:cNvPr id="9" name="Line 14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>
          <a:spLocks noChangeShapeType="1"/>
        </xdr:cNvSpPr>
      </xdr:nvSpPr>
      <xdr:spPr bwMode="auto">
        <a:xfrm>
          <a:off x="3038475" y="1219200"/>
          <a:ext cx="9525" cy="134302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295275</xdr:colOff>
      <xdr:row>12</xdr:row>
      <xdr:rowOff>161925</xdr:rowOff>
    </xdr:from>
    <xdr:to>
      <xdr:col>6</xdr:col>
      <xdr:colOff>209550</xdr:colOff>
      <xdr:row>14</xdr:row>
      <xdr:rowOff>0</xdr:rowOff>
    </xdr:to>
    <xdr:grpSp>
      <xdr:nvGrpSpPr>
        <xdr:cNvPr id="10" name="Group 15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GrpSpPr>
          <a:grpSpLocks/>
        </xdr:cNvGrpSpPr>
      </xdr:nvGrpSpPr>
      <xdr:grpSpPr bwMode="auto">
        <a:xfrm>
          <a:off x="2200275" y="2419350"/>
          <a:ext cx="342900" cy="180975"/>
          <a:chOff x="453" y="249"/>
          <a:chExt cx="27" cy="19"/>
        </a:xfrm>
      </xdr:grpSpPr>
      <xdr:sp macro="" textlink="">
        <xdr:nvSpPr>
          <xdr:cNvPr id="11" name="Line 16">
            <a:extLst>
              <a:ext uri="{FF2B5EF4-FFF2-40B4-BE49-F238E27FC236}">
                <a16:creationId xmlns:a16="http://schemas.microsoft.com/office/drawing/2014/main" id="{00000000-0008-0000-0600-00000B000000}"/>
              </a:ext>
            </a:extLst>
          </xdr:cNvPr>
          <xdr:cNvSpPr>
            <a:spLocks noChangeShapeType="1"/>
          </xdr:cNvSpPr>
        </xdr:nvSpPr>
        <xdr:spPr bwMode="auto">
          <a:xfrm>
            <a:off x="469" y="251"/>
            <a:ext cx="4" cy="15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pSp>
        <xdr:nvGrpSpPr>
          <xdr:cNvPr id="12" name="Group 17">
            <a:extLst>
              <a:ext uri="{FF2B5EF4-FFF2-40B4-BE49-F238E27FC236}">
                <a16:creationId xmlns:a16="http://schemas.microsoft.com/office/drawing/2014/main" id="{00000000-0008-0000-0600-00000C000000}"/>
              </a:ext>
            </a:extLst>
          </xdr:cNvPr>
          <xdr:cNvGrpSpPr>
            <a:grpSpLocks/>
          </xdr:cNvGrpSpPr>
        </xdr:nvGrpSpPr>
        <xdr:grpSpPr bwMode="auto">
          <a:xfrm>
            <a:off x="453" y="249"/>
            <a:ext cx="27" cy="19"/>
            <a:chOff x="456" y="252"/>
            <a:chExt cx="27" cy="19"/>
          </a:xfrm>
        </xdr:grpSpPr>
        <xdr:sp macro="" textlink="">
          <xdr:nvSpPr>
            <xdr:cNvPr id="13" name="Line 18">
              <a:extLst>
                <a:ext uri="{FF2B5EF4-FFF2-40B4-BE49-F238E27FC236}">
                  <a16:creationId xmlns:a16="http://schemas.microsoft.com/office/drawing/2014/main" id="{00000000-0008-0000-0600-00000D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72" y="252"/>
              <a:ext cx="11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" name="Line 19">
              <a:extLst>
                <a:ext uri="{FF2B5EF4-FFF2-40B4-BE49-F238E27FC236}">
                  <a16:creationId xmlns:a16="http://schemas.microsoft.com/office/drawing/2014/main" id="{00000000-0008-0000-0600-00000E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6" y="253"/>
              <a:ext cx="14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" name="Line 20">
              <a:extLst>
                <a:ext uri="{FF2B5EF4-FFF2-40B4-BE49-F238E27FC236}">
                  <a16:creationId xmlns:a16="http://schemas.microsoft.com/office/drawing/2014/main" id="{00000000-0008-0000-0600-00000F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7" y="254"/>
              <a:ext cx="16" cy="1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</xdr:grpSp>
    <xdr:clientData/>
  </xdr:twoCellAnchor>
  <xdr:twoCellAnchor>
    <xdr:from>
      <xdr:col>8</xdr:col>
      <xdr:colOff>104775</xdr:colOff>
      <xdr:row>8</xdr:row>
      <xdr:rowOff>9525</xdr:rowOff>
    </xdr:from>
    <xdr:to>
      <xdr:col>10</xdr:col>
      <xdr:colOff>161925</xdr:colOff>
      <xdr:row>9</xdr:row>
      <xdr:rowOff>95250</xdr:rowOff>
    </xdr:to>
    <xdr:sp macro="" textlink="">
      <xdr:nvSpPr>
        <xdr:cNvPr id="16" name="Freeform 21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>
          <a:spLocks/>
        </xdr:cNvSpPr>
      </xdr:nvSpPr>
      <xdr:spPr bwMode="auto">
        <a:xfrm>
          <a:off x="3419475" y="1581150"/>
          <a:ext cx="866775" cy="257175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161925</xdr:colOff>
      <xdr:row>5</xdr:row>
      <xdr:rowOff>133350</xdr:rowOff>
    </xdr:from>
    <xdr:to>
      <xdr:col>11</xdr:col>
      <xdr:colOff>361950</xdr:colOff>
      <xdr:row>7</xdr:row>
      <xdr:rowOff>85725</xdr:rowOff>
    </xdr:to>
    <xdr:sp macro="" textlink="">
      <xdr:nvSpPr>
        <xdr:cNvPr id="17" name="Freeform 22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>
          <a:spLocks/>
        </xdr:cNvSpPr>
      </xdr:nvSpPr>
      <xdr:spPr bwMode="auto">
        <a:xfrm>
          <a:off x="4286250" y="1190625"/>
          <a:ext cx="552450" cy="295275"/>
        </a:xfrm>
        <a:custGeom>
          <a:avLst/>
          <a:gdLst>
            <a:gd name="T0" fmla="*/ 2147483646 w 41"/>
            <a:gd name="T1" fmla="*/ 272176875 h 31"/>
            <a:gd name="T2" fmla="*/ 907796620 w 41"/>
            <a:gd name="T3" fmla="*/ 635079375 h 31"/>
            <a:gd name="T4" fmla="*/ 2147483646 w 41"/>
            <a:gd name="T5" fmla="*/ 2147483646 h 31"/>
            <a:gd name="T6" fmla="*/ 2147483646 w 41"/>
            <a:gd name="T7" fmla="*/ 2147483646 h 31"/>
            <a:gd name="T8" fmla="*/ 2147483646 w 41"/>
            <a:gd name="T9" fmla="*/ 635079375 h 31"/>
            <a:gd name="T10" fmla="*/ 2147483646 w 41"/>
            <a:gd name="T11" fmla="*/ 272176875 h 31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1"/>
            <a:gd name="T19" fmla="*/ 0 h 31"/>
            <a:gd name="T20" fmla="*/ 41 w 41"/>
            <a:gd name="T21" fmla="*/ 31 h 31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1" h="31">
              <a:moveTo>
                <a:pt x="14" y="3"/>
              </a:moveTo>
              <a:cubicBezTo>
                <a:pt x="7" y="5"/>
                <a:pt x="10" y="4"/>
                <a:pt x="5" y="7"/>
              </a:cubicBezTo>
              <a:cubicBezTo>
                <a:pt x="0" y="23"/>
                <a:pt x="6" y="27"/>
                <a:pt x="19" y="31"/>
              </a:cubicBezTo>
              <a:cubicBezTo>
                <a:pt x="23" y="30"/>
                <a:pt x="27" y="29"/>
                <a:pt x="31" y="28"/>
              </a:cubicBezTo>
              <a:cubicBezTo>
                <a:pt x="38" y="21"/>
                <a:pt x="41" y="11"/>
                <a:pt x="29" y="7"/>
              </a:cubicBezTo>
              <a:cubicBezTo>
                <a:pt x="25" y="0"/>
                <a:pt x="28" y="4"/>
                <a:pt x="14" y="3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257175</xdr:colOff>
      <xdr:row>15</xdr:row>
      <xdr:rowOff>47625</xdr:rowOff>
    </xdr:from>
    <xdr:to>
      <xdr:col>9</xdr:col>
      <xdr:colOff>257175</xdr:colOff>
      <xdr:row>16</xdr:row>
      <xdr:rowOff>28575</xdr:rowOff>
    </xdr:to>
    <xdr:sp macro="" textlink="">
      <xdr:nvSpPr>
        <xdr:cNvPr id="18" name="Line 23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SpPr>
          <a:spLocks noChangeShapeType="1"/>
        </xdr:cNvSpPr>
      </xdr:nvSpPr>
      <xdr:spPr bwMode="auto">
        <a:xfrm>
          <a:off x="3829050" y="2819400"/>
          <a:ext cx="0" cy="1524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123825</xdr:colOff>
      <xdr:row>15</xdr:row>
      <xdr:rowOff>38100</xdr:rowOff>
    </xdr:from>
    <xdr:to>
      <xdr:col>10</xdr:col>
      <xdr:colOff>123825</xdr:colOff>
      <xdr:row>16</xdr:row>
      <xdr:rowOff>19050</xdr:rowOff>
    </xdr:to>
    <xdr:sp macro="" textlink="">
      <xdr:nvSpPr>
        <xdr:cNvPr id="19" name="Line 24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SpPr>
          <a:spLocks noChangeShapeType="1"/>
        </xdr:cNvSpPr>
      </xdr:nvSpPr>
      <xdr:spPr bwMode="auto">
        <a:xfrm>
          <a:off x="4248150" y="2809875"/>
          <a:ext cx="0" cy="1524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19050</xdr:colOff>
      <xdr:row>9</xdr:row>
      <xdr:rowOff>28575</xdr:rowOff>
    </xdr:from>
    <xdr:to>
      <xdr:col>13</xdr:col>
      <xdr:colOff>238125</xdr:colOff>
      <xdr:row>11</xdr:row>
      <xdr:rowOff>47625</xdr:rowOff>
    </xdr:to>
    <xdr:sp macro="" textlink="">
      <xdr:nvSpPr>
        <xdr:cNvPr id="20" name="Freeform 25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SpPr>
          <a:spLocks/>
        </xdr:cNvSpPr>
      </xdr:nvSpPr>
      <xdr:spPr bwMode="auto">
        <a:xfrm flipH="1" flipV="1">
          <a:off x="4495800" y="1771650"/>
          <a:ext cx="1219200" cy="361950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114300</xdr:colOff>
      <xdr:row>16</xdr:row>
      <xdr:rowOff>0</xdr:rowOff>
    </xdr:from>
    <xdr:to>
      <xdr:col>11</xdr:col>
      <xdr:colOff>438150</xdr:colOff>
      <xdr:row>16</xdr:row>
      <xdr:rowOff>0</xdr:rowOff>
    </xdr:to>
    <xdr:sp macro="" textlink="">
      <xdr:nvSpPr>
        <xdr:cNvPr id="21" name="Line 26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SpPr>
          <a:spLocks noChangeShapeType="1"/>
        </xdr:cNvSpPr>
      </xdr:nvSpPr>
      <xdr:spPr bwMode="auto">
        <a:xfrm flipV="1">
          <a:off x="4238625" y="2943225"/>
          <a:ext cx="6762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323850</xdr:colOff>
      <xdr:row>13</xdr:row>
      <xdr:rowOff>114300</xdr:rowOff>
    </xdr:from>
    <xdr:to>
      <xdr:col>7</xdr:col>
      <xdr:colOff>695325</xdr:colOff>
      <xdr:row>13</xdr:row>
      <xdr:rowOff>114300</xdr:rowOff>
    </xdr:to>
    <xdr:sp macro="" textlink="">
      <xdr:nvSpPr>
        <xdr:cNvPr id="22" name="Line 27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SpPr>
          <a:spLocks noChangeShapeType="1"/>
        </xdr:cNvSpPr>
      </xdr:nvSpPr>
      <xdr:spPr bwMode="auto">
        <a:xfrm>
          <a:off x="2876550" y="2543175"/>
          <a:ext cx="3714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76200</xdr:colOff>
      <xdr:row>12</xdr:row>
      <xdr:rowOff>9525</xdr:rowOff>
    </xdr:from>
    <xdr:to>
      <xdr:col>10</xdr:col>
      <xdr:colOff>171450</xdr:colOff>
      <xdr:row>12</xdr:row>
      <xdr:rowOff>104775</xdr:rowOff>
    </xdr:to>
    <xdr:sp macro="" textlink="">
      <xdr:nvSpPr>
        <xdr:cNvPr id="23" name="Freeform 28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SpPr>
          <a:spLocks/>
        </xdr:cNvSpPr>
      </xdr:nvSpPr>
      <xdr:spPr bwMode="auto">
        <a:xfrm>
          <a:off x="4200525" y="2266950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219075</xdr:colOff>
      <xdr:row>10</xdr:row>
      <xdr:rowOff>66675</xdr:rowOff>
    </xdr:from>
    <xdr:to>
      <xdr:col>10</xdr:col>
      <xdr:colOff>314325</xdr:colOff>
      <xdr:row>10</xdr:row>
      <xdr:rowOff>161925</xdr:rowOff>
    </xdr:to>
    <xdr:sp macro="" textlink="">
      <xdr:nvSpPr>
        <xdr:cNvPr id="24" name="Freeform 29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SpPr>
          <a:spLocks/>
        </xdr:cNvSpPr>
      </xdr:nvSpPr>
      <xdr:spPr bwMode="auto">
        <a:xfrm>
          <a:off x="4343400" y="1981200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342900</xdr:colOff>
      <xdr:row>8</xdr:row>
      <xdr:rowOff>133350</xdr:rowOff>
    </xdr:from>
    <xdr:to>
      <xdr:col>11</xdr:col>
      <xdr:colOff>85725</xdr:colOff>
      <xdr:row>9</xdr:row>
      <xdr:rowOff>57150</xdr:rowOff>
    </xdr:to>
    <xdr:sp macro="" textlink="">
      <xdr:nvSpPr>
        <xdr:cNvPr id="25" name="Freeform 30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SpPr>
          <a:spLocks/>
        </xdr:cNvSpPr>
      </xdr:nvSpPr>
      <xdr:spPr bwMode="auto">
        <a:xfrm>
          <a:off x="4467225" y="1704975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142875</xdr:colOff>
      <xdr:row>7</xdr:row>
      <xdr:rowOff>38100</xdr:rowOff>
    </xdr:from>
    <xdr:to>
      <xdr:col>11</xdr:col>
      <xdr:colOff>238125</xdr:colOff>
      <xdr:row>7</xdr:row>
      <xdr:rowOff>133350</xdr:rowOff>
    </xdr:to>
    <xdr:sp macro="" textlink="">
      <xdr:nvSpPr>
        <xdr:cNvPr id="26" name="Freeform 31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SpPr>
          <a:spLocks/>
        </xdr:cNvSpPr>
      </xdr:nvSpPr>
      <xdr:spPr bwMode="auto">
        <a:xfrm>
          <a:off x="4619625" y="1438275"/>
          <a:ext cx="95250" cy="95250"/>
        </a:xfrm>
        <a:custGeom>
          <a:avLst/>
          <a:gdLst>
            <a:gd name="T0" fmla="*/ 51432732 w 42"/>
            <a:gd name="T1" fmla="*/ 49986045 h 33"/>
            <a:gd name="T2" fmla="*/ 20571732 w 42"/>
            <a:gd name="T3" fmla="*/ 58318977 h 33"/>
            <a:gd name="T4" fmla="*/ 0 w 42"/>
            <a:gd name="T5" fmla="*/ 108305023 h 33"/>
            <a:gd name="T6" fmla="*/ 77147964 w 42"/>
            <a:gd name="T7" fmla="*/ 266596091 h 33"/>
            <a:gd name="T8" fmla="*/ 216013393 w 42"/>
            <a:gd name="T9" fmla="*/ 133298045 h 33"/>
            <a:gd name="T10" fmla="*/ 51432732 w 42"/>
            <a:gd name="T11" fmla="*/ 49986045 h 33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33"/>
            <a:gd name="T20" fmla="*/ 42 w 42"/>
            <a:gd name="T21" fmla="*/ 33 h 33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33">
              <a:moveTo>
                <a:pt x="10" y="6"/>
              </a:moveTo>
              <a:cubicBezTo>
                <a:pt x="8" y="6"/>
                <a:pt x="6" y="6"/>
                <a:pt x="4" y="7"/>
              </a:cubicBezTo>
              <a:cubicBezTo>
                <a:pt x="2" y="8"/>
                <a:pt x="0" y="13"/>
                <a:pt x="0" y="13"/>
              </a:cubicBezTo>
              <a:cubicBezTo>
                <a:pt x="2" y="26"/>
                <a:pt x="3" y="28"/>
                <a:pt x="15" y="32"/>
              </a:cubicBezTo>
              <a:cubicBezTo>
                <a:pt x="38" y="31"/>
                <a:pt x="38" y="33"/>
                <a:pt x="42" y="16"/>
              </a:cubicBezTo>
              <a:cubicBezTo>
                <a:pt x="40" y="0"/>
                <a:pt x="24" y="5"/>
                <a:pt x="10" y="6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133350</xdr:colOff>
      <xdr:row>5</xdr:row>
      <xdr:rowOff>161925</xdr:rowOff>
    </xdr:from>
    <xdr:to>
      <xdr:col>11</xdr:col>
      <xdr:colOff>371475</xdr:colOff>
      <xdr:row>13</xdr:row>
      <xdr:rowOff>114300</xdr:rowOff>
    </xdr:to>
    <xdr:sp macro="" textlink="">
      <xdr:nvSpPr>
        <xdr:cNvPr id="27" name="Line 32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SpPr>
          <a:spLocks noChangeShapeType="1"/>
        </xdr:cNvSpPr>
      </xdr:nvSpPr>
      <xdr:spPr bwMode="auto">
        <a:xfrm flipV="1">
          <a:off x="4257675" y="1219200"/>
          <a:ext cx="590550" cy="132397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371475</xdr:colOff>
      <xdr:row>7</xdr:row>
      <xdr:rowOff>0</xdr:rowOff>
    </xdr:from>
    <xdr:to>
      <xdr:col>11</xdr:col>
      <xdr:colOff>428625</xdr:colOff>
      <xdr:row>7</xdr:row>
      <xdr:rowOff>38100</xdr:rowOff>
    </xdr:to>
    <xdr:sp macro="" textlink="">
      <xdr:nvSpPr>
        <xdr:cNvPr id="28" name="Freeform 33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SpPr>
          <a:spLocks/>
        </xdr:cNvSpPr>
      </xdr:nvSpPr>
      <xdr:spPr bwMode="auto">
        <a:xfrm>
          <a:off x="4848225" y="14001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257175</xdr:colOff>
      <xdr:row>8</xdr:row>
      <xdr:rowOff>57150</xdr:rowOff>
    </xdr:from>
    <xdr:to>
      <xdr:col>11</xdr:col>
      <xdr:colOff>314325</xdr:colOff>
      <xdr:row>8</xdr:row>
      <xdr:rowOff>95250</xdr:rowOff>
    </xdr:to>
    <xdr:sp macro="" textlink="">
      <xdr:nvSpPr>
        <xdr:cNvPr id="29" name="Freeform 34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SpPr>
          <a:spLocks/>
        </xdr:cNvSpPr>
      </xdr:nvSpPr>
      <xdr:spPr bwMode="auto">
        <a:xfrm>
          <a:off x="4733925" y="16287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247650</xdr:colOff>
      <xdr:row>8</xdr:row>
      <xdr:rowOff>152400</xdr:rowOff>
    </xdr:from>
    <xdr:to>
      <xdr:col>11</xdr:col>
      <xdr:colOff>304800</xdr:colOff>
      <xdr:row>9</xdr:row>
      <xdr:rowOff>19050</xdr:rowOff>
    </xdr:to>
    <xdr:sp macro="" textlink="">
      <xdr:nvSpPr>
        <xdr:cNvPr id="30" name="Freeform 35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SpPr>
          <a:spLocks/>
        </xdr:cNvSpPr>
      </xdr:nvSpPr>
      <xdr:spPr bwMode="auto">
        <a:xfrm>
          <a:off x="4724400" y="17240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333375</xdr:colOff>
      <xdr:row>11</xdr:row>
      <xdr:rowOff>152400</xdr:rowOff>
    </xdr:from>
    <xdr:to>
      <xdr:col>11</xdr:col>
      <xdr:colOff>38100</xdr:colOff>
      <xdr:row>12</xdr:row>
      <xdr:rowOff>19050</xdr:rowOff>
    </xdr:to>
    <xdr:sp macro="" textlink="">
      <xdr:nvSpPr>
        <xdr:cNvPr id="31" name="Freeform 36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SpPr>
          <a:spLocks/>
        </xdr:cNvSpPr>
      </xdr:nvSpPr>
      <xdr:spPr bwMode="auto">
        <a:xfrm>
          <a:off x="4457700" y="22383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295275</xdr:colOff>
      <xdr:row>12</xdr:row>
      <xdr:rowOff>85725</xdr:rowOff>
    </xdr:from>
    <xdr:to>
      <xdr:col>11</xdr:col>
      <xdr:colOff>0</xdr:colOff>
      <xdr:row>12</xdr:row>
      <xdr:rowOff>123825</xdr:rowOff>
    </xdr:to>
    <xdr:sp macro="" textlink="">
      <xdr:nvSpPr>
        <xdr:cNvPr id="32" name="Freeform 37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SpPr>
          <a:spLocks/>
        </xdr:cNvSpPr>
      </xdr:nvSpPr>
      <xdr:spPr bwMode="auto">
        <a:xfrm>
          <a:off x="4419600" y="23431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228600</xdr:colOff>
      <xdr:row>13</xdr:row>
      <xdr:rowOff>38100</xdr:rowOff>
    </xdr:from>
    <xdr:to>
      <xdr:col>10</xdr:col>
      <xdr:colOff>285750</xdr:colOff>
      <xdr:row>13</xdr:row>
      <xdr:rowOff>76200</xdr:rowOff>
    </xdr:to>
    <xdr:sp macro="" textlink="">
      <xdr:nvSpPr>
        <xdr:cNvPr id="33" name="Freeform 38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SpPr>
          <a:spLocks/>
        </xdr:cNvSpPr>
      </xdr:nvSpPr>
      <xdr:spPr bwMode="auto">
        <a:xfrm>
          <a:off x="4352925" y="24669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361950</xdr:colOff>
      <xdr:row>6</xdr:row>
      <xdr:rowOff>133350</xdr:rowOff>
    </xdr:from>
    <xdr:to>
      <xdr:col>11</xdr:col>
      <xdr:colOff>419100</xdr:colOff>
      <xdr:row>7</xdr:row>
      <xdr:rowOff>0</xdr:rowOff>
    </xdr:to>
    <xdr:sp macro="" textlink="">
      <xdr:nvSpPr>
        <xdr:cNvPr id="34" name="Freeform 39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SpPr>
          <a:spLocks/>
        </xdr:cNvSpPr>
      </xdr:nvSpPr>
      <xdr:spPr bwMode="auto">
        <a:xfrm>
          <a:off x="4838700" y="13620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400050</xdr:colOff>
      <xdr:row>9</xdr:row>
      <xdr:rowOff>66675</xdr:rowOff>
    </xdr:from>
    <xdr:to>
      <xdr:col>12</xdr:col>
      <xdr:colOff>0</xdr:colOff>
      <xdr:row>9</xdr:row>
      <xdr:rowOff>104775</xdr:rowOff>
    </xdr:to>
    <xdr:sp macro="" textlink="">
      <xdr:nvSpPr>
        <xdr:cNvPr id="35" name="Freeform 40">
          <a:extLs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SpPr>
          <a:spLocks/>
        </xdr:cNvSpPr>
      </xdr:nvSpPr>
      <xdr:spPr bwMode="auto">
        <a:xfrm>
          <a:off x="4876800" y="18097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19050</xdr:colOff>
      <xdr:row>13</xdr:row>
      <xdr:rowOff>0</xdr:rowOff>
    </xdr:from>
    <xdr:to>
      <xdr:col>11</xdr:col>
      <xdr:colOff>76200</xdr:colOff>
      <xdr:row>13</xdr:row>
      <xdr:rowOff>38100</xdr:rowOff>
    </xdr:to>
    <xdr:sp macro="" textlink="">
      <xdr:nvSpPr>
        <xdr:cNvPr id="36" name="Freeform 41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SpPr>
          <a:spLocks/>
        </xdr:cNvSpPr>
      </xdr:nvSpPr>
      <xdr:spPr bwMode="auto">
        <a:xfrm>
          <a:off x="4495800" y="24288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323850</xdr:colOff>
      <xdr:row>12</xdr:row>
      <xdr:rowOff>38100</xdr:rowOff>
    </xdr:from>
    <xdr:to>
      <xdr:col>11</xdr:col>
      <xdr:colOff>381000</xdr:colOff>
      <xdr:row>12</xdr:row>
      <xdr:rowOff>76200</xdr:rowOff>
    </xdr:to>
    <xdr:sp macro="" textlink="">
      <xdr:nvSpPr>
        <xdr:cNvPr id="37" name="Freeform 42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SpPr>
          <a:spLocks/>
        </xdr:cNvSpPr>
      </xdr:nvSpPr>
      <xdr:spPr bwMode="auto">
        <a:xfrm>
          <a:off x="4800600" y="22955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123825</xdr:colOff>
      <xdr:row>11</xdr:row>
      <xdr:rowOff>142875</xdr:rowOff>
    </xdr:from>
    <xdr:to>
      <xdr:col>11</xdr:col>
      <xdr:colOff>180975</xdr:colOff>
      <xdr:row>12</xdr:row>
      <xdr:rowOff>9525</xdr:rowOff>
    </xdr:to>
    <xdr:sp macro="" textlink="">
      <xdr:nvSpPr>
        <xdr:cNvPr id="38" name="Freeform 43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SpPr>
          <a:spLocks/>
        </xdr:cNvSpPr>
      </xdr:nvSpPr>
      <xdr:spPr bwMode="auto">
        <a:xfrm>
          <a:off x="4600575" y="22288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142875</xdr:colOff>
      <xdr:row>12</xdr:row>
      <xdr:rowOff>161925</xdr:rowOff>
    </xdr:from>
    <xdr:to>
      <xdr:col>11</xdr:col>
      <xdr:colOff>200025</xdr:colOff>
      <xdr:row>13</xdr:row>
      <xdr:rowOff>28575</xdr:rowOff>
    </xdr:to>
    <xdr:sp macro="" textlink="">
      <xdr:nvSpPr>
        <xdr:cNvPr id="39" name="Freeform 44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SpPr>
          <a:spLocks/>
        </xdr:cNvSpPr>
      </xdr:nvSpPr>
      <xdr:spPr bwMode="auto">
        <a:xfrm>
          <a:off x="4619625" y="2419350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419100</xdr:colOff>
      <xdr:row>8</xdr:row>
      <xdr:rowOff>0</xdr:rowOff>
    </xdr:from>
    <xdr:to>
      <xdr:col>12</xdr:col>
      <xdr:colOff>19050</xdr:colOff>
      <xdr:row>8</xdr:row>
      <xdr:rowOff>38100</xdr:rowOff>
    </xdr:to>
    <xdr:sp macro="" textlink="">
      <xdr:nvSpPr>
        <xdr:cNvPr id="40" name="Freeform 45">
          <a:extLst>
            <a:ext uri="{FF2B5EF4-FFF2-40B4-BE49-F238E27FC236}">
              <a16:creationId xmlns:a16="http://schemas.microsoft.com/office/drawing/2014/main" id="{00000000-0008-0000-0600-000028000000}"/>
            </a:ext>
          </a:extLst>
        </xdr:cNvPr>
        <xdr:cNvSpPr>
          <a:spLocks/>
        </xdr:cNvSpPr>
      </xdr:nvSpPr>
      <xdr:spPr bwMode="auto">
        <a:xfrm>
          <a:off x="4895850" y="15716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447675</xdr:colOff>
      <xdr:row>7</xdr:row>
      <xdr:rowOff>38100</xdr:rowOff>
    </xdr:from>
    <xdr:to>
      <xdr:col>12</xdr:col>
      <xdr:colOff>47625</xdr:colOff>
      <xdr:row>7</xdr:row>
      <xdr:rowOff>76200</xdr:rowOff>
    </xdr:to>
    <xdr:sp macro="" textlink="">
      <xdr:nvSpPr>
        <xdr:cNvPr id="41" name="Freeform 46">
          <a:extLst>
            <a:ext uri="{FF2B5EF4-FFF2-40B4-BE49-F238E27FC236}">
              <a16:creationId xmlns:a16="http://schemas.microsoft.com/office/drawing/2014/main" id="{00000000-0008-0000-0600-000029000000}"/>
            </a:ext>
          </a:extLst>
        </xdr:cNvPr>
        <xdr:cNvSpPr>
          <a:spLocks/>
        </xdr:cNvSpPr>
      </xdr:nvSpPr>
      <xdr:spPr bwMode="auto">
        <a:xfrm>
          <a:off x="4924425" y="143827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238125</xdr:colOff>
      <xdr:row>5</xdr:row>
      <xdr:rowOff>152400</xdr:rowOff>
    </xdr:from>
    <xdr:to>
      <xdr:col>10</xdr:col>
      <xdr:colOff>95250</xdr:colOff>
      <xdr:row>13</xdr:row>
      <xdr:rowOff>114300</xdr:rowOff>
    </xdr:to>
    <xdr:sp macro="" textlink="">
      <xdr:nvSpPr>
        <xdr:cNvPr id="42" name="Line 47">
          <a:extLst>
            <a:ext uri="{FF2B5EF4-FFF2-40B4-BE49-F238E27FC236}">
              <a16:creationId xmlns:a16="http://schemas.microsoft.com/office/drawing/2014/main" id="{00000000-0008-0000-0600-00002A000000}"/>
            </a:ext>
          </a:extLst>
        </xdr:cNvPr>
        <xdr:cNvSpPr>
          <a:spLocks noChangeShapeType="1"/>
        </xdr:cNvSpPr>
      </xdr:nvSpPr>
      <xdr:spPr bwMode="auto">
        <a:xfrm flipH="1">
          <a:off x="3552825" y="1209675"/>
          <a:ext cx="666750" cy="133350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447675</xdr:colOff>
      <xdr:row>6</xdr:row>
      <xdr:rowOff>0</xdr:rowOff>
    </xdr:from>
    <xdr:to>
      <xdr:col>12</xdr:col>
      <xdr:colOff>133350</xdr:colOff>
      <xdr:row>13</xdr:row>
      <xdr:rowOff>114300</xdr:rowOff>
    </xdr:to>
    <xdr:sp macro="" textlink="">
      <xdr:nvSpPr>
        <xdr:cNvPr id="43" name="Line 48">
          <a:extLst>
            <a:ext uri="{FF2B5EF4-FFF2-40B4-BE49-F238E27FC236}">
              <a16:creationId xmlns:a16="http://schemas.microsoft.com/office/drawing/2014/main" id="{00000000-0008-0000-0600-00002B000000}"/>
            </a:ext>
          </a:extLst>
        </xdr:cNvPr>
        <xdr:cNvSpPr>
          <a:spLocks noChangeShapeType="1"/>
        </xdr:cNvSpPr>
      </xdr:nvSpPr>
      <xdr:spPr bwMode="auto">
        <a:xfrm flipH="1">
          <a:off x="4924425" y="1228725"/>
          <a:ext cx="142875" cy="1314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13</xdr:row>
      <xdr:rowOff>123825</xdr:rowOff>
    </xdr:from>
    <xdr:to>
      <xdr:col>11</xdr:col>
      <xdr:colOff>447675</xdr:colOff>
      <xdr:row>13</xdr:row>
      <xdr:rowOff>123825</xdr:rowOff>
    </xdr:to>
    <xdr:sp macro="" textlink="">
      <xdr:nvSpPr>
        <xdr:cNvPr id="44" name="Line 49">
          <a:extLst>
            <a:ext uri="{FF2B5EF4-FFF2-40B4-BE49-F238E27FC236}">
              <a16:creationId xmlns:a16="http://schemas.microsoft.com/office/drawing/2014/main" id="{00000000-0008-0000-0600-00002C000000}"/>
            </a:ext>
          </a:extLst>
        </xdr:cNvPr>
        <xdr:cNvSpPr>
          <a:spLocks noChangeShapeType="1"/>
        </xdr:cNvSpPr>
      </xdr:nvSpPr>
      <xdr:spPr bwMode="auto">
        <a:xfrm>
          <a:off x="3981450" y="2552700"/>
          <a:ext cx="942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142875</xdr:colOff>
      <xdr:row>5</xdr:row>
      <xdr:rowOff>161925</xdr:rowOff>
    </xdr:from>
    <xdr:to>
      <xdr:col>12</xdr:col>
      <xdr:colOff>133350</xdr:colOff>
      <xdr:row>5</xdr:row>
      <xdr:rowOff>161925</xdr:rowOff>
    </xdr:to>
    <xdr:sp macro="" textlink="">
      <xdr:nvSpPr>
        <xdr:cNvPr id="45" name="Line 50">
          <a:extLst>
            <a:ext uri="{FF2B5EF4-FFF2-40B4-BE49-F238E27FC236}">
              <a16:creationId xmlns:a16="http://schemas.microsoft.com/office/drawing/2014/main" id="{00000000-0008-0000-0600-00002D000000}"/>
            </a:ext>
          </a:extLst>
        </xdr:cNvPr>
        <xdr:cNvSpPr>
          <a:spLocks noChangeShapeType="1"/>
        </xdr:cNvSpPr>
      </xdr:nvSpPr>
      <xdr:spPr bwMode="auto">
        <a:xfrm>
          <a:off x="4619625" y="12192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295275</xdr:colOff>
      <xdr:row>3</xdr:row>
      <xdr:rowOff>152400</xdr:rowOff>
    </xdr:from>
    <xdr:to>
      <xdr:col>13</xdr:col>
      <xdr:colOff>95250</xdr:colOff>
      <xdr:row>4</xdr:row>
      <xdr:rowOff>161925</xdr:rowOff>
    </xdr:to>
    <xdr:grpSp>
      <xdr:nvGrpSpPr>
        <xdr:cNvPr id="46" name="Group 51">
          <a:extLst>
            <a:ext uri="{FF2B5EF4-FFF2-40B4-BE49-F238E27FC236}">
              <a16:creationId xmlns:a16="http://schemas.microsoft.com/office/drawing/2014/main" id="{00000000-0008-0000-0600-00002E000000}"/>
            </a:ext>
          </a:extLst>
        </xdr:cNvPr>
        <xdr:cNvGrpSpPr>
          <a:grpSpLocks/>
        </xdr:cNvGrpSpPr>
      </xdr:nvGrpSpPr>
      <xdr:grpSpPr bwMode="auto">
        <a:xfrm rot="-2471156">
          <a:off x="5229225" y="866775"/>
          <a:ext cx="342900" cy="180975"/>
          <a:chOff x="453" y="249"/>
          <a:chExt cx="27" cy="19"/>
        </a:xfrm>
      </xdr:grpSpPr>
      <xdr:sp macro="" textlink="">
        <xdr:nvSpPr>
          <xdr:cNvPr id="47" name="Line 52">
            <a:extLst>
              <a:ext uri="{FF2B5EF4-FFF2-40B4-BE49-F238E27FC236}">
                <a16:creationId xmlns:a16="http://schemas.microsoft.com/office/drawing/2014/main" id="{00000000-0008-0000-0600-00002F000000}"/>
              </a:ext>
            </a:extLst>
          </xdr:cNvPr>
          <xdr:cNvSpPr>
            <a:spLocks noChangeShapeType="1"/>
          </xdr:cNvSpPr>
        </xdr:nvSpPr>
        <xdr:spPr bwMode="auto">
          <a:xfrm>
            <a:off x="469" y="251"/>
            <a:ext cx="4" cy="15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pSp>
        <xdr:nvGrpSpPr>
          <xdr:cNvPr id="48" name="Group 53">
            <a:extLst>
              <a:ext uri="{FF2B5EF4-FFF2-40B4-BE49-F238E27FC236}">
                <a16:creationId xmlns:a16="http://schemas.microsoft.com/office/drawing/2014/main" id="{00000000-0008-0000-0600-000030000000}"/>
              </a:ext>
            </a:extLst>
          </xdr:cNvPr>
          <xdr:cNvGrpSpPr>
            <a:grpSpLocks/>
          </xdr:cNvGrpSpPr>
        </xdr:nvGrpSpPr>
        <xdr:grpSpPr bwMode="auto">
          <a:xfrm>
            <a:off x="453" y="249"/>
            <a:ext cx="27" cy="19"/>
            <a:chOff x="456" y="252"/>
            <a:chExt cx="27" cy="19"/>
          </a:xfrm>
        </xdr:grpSpPr>
        <xdr:sp macro="" textlink="">
          <xdr:nvSpPr>
            <xdr:cNvPr id="49" name="Line 54">
              <a:extLst>
                <a:ext uri="{FF2B5EF4-FFF2-40B4-BE49-F238E27FC236}">
                  <a16:creationId xmlns:a16="http://schemas.microsoft.com/office/drawing/2014/main" id="{00000000-0008-0000-0600-000031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72" y="252"/>
              <a:ext cx="11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50" name="Line 55">
              <a:extLst>
                <a:ext uri="{FF2B5EF4-FFF2-40B4-BE49-F238E27FC236}">
                  <a16:creationId xmlns:a16="http://schemas.microsoft.com/office/drawing/2014/main" id="{00000000-0008-0000-0600-000032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6" y="253"/>
              <a:ext cx="14" cy="13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51" name="Line 56">
              <a:extLst>
                <a:ext uri="{FF2B5EF4-FFF2-40B4-BE49-F238E27FC236}">
                  <a16:creationId xmlns:a16="http://schemas.microsoft.com/office/drawing/2014/main" id="{00000000-0008-0000-0600-000033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57" y="254"/>
              <a:ext cx="16" cy="1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</xdr:grpSp>
    <xdr:clientData/>
  </xdr:twoCellAnchor>
  <xdr:twoCellAnchor>
    <xdr:from>
      <xdr:col>9</xdr:col>
      <xdr:colOff>247650</xdr:colOff>
      <xdr:row>16</xdr:row>
      <xdr:rowOff>0</xdr:rowOff>
    </xdr:from>
    <xdr:to>
      <xdr:col>10</xdr:col>
      <xdr:colOff>123825</xdr:colOff>
      <xdr:row>16</xdr:row>
      <xdr:rowOff>0</xdr:rowOff>
    </xdr:to>
    <xdr:sp macro="" textlink="">
      <xdr:nvSpPr>
        <xdr:cNvPr id="52" name="Line 57">
          <a:extLst>
            <a:ext uri="{FF2B5EF4-FFF2-40B4-BE49-F238E27FC236}">
              <a16:creationId xmlns:a16="http://schemas.microsoft.com/office/drawing/2014/main" id="{00000000-0008-0000-0600-000034000000}"/>
            </a:ext>
          </a:extLst>
        </xdr:cNvPr>
        <xdr:cNvSpPr>
          <a:spLocks noChangeShapeType="1"/>
        </xdr:cNvSpPr>
      </xdr:nvSpPr>
      <xdr:spPr bwMode="auto">
        <a:xfrm flipV="1">
          <a:off x="3819525" y="2943225"/>
          <a:ext cx="4286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161925</xdr:colOff>
      <xdr:row>2</xdr:row>
      <xdr:rowOff>209550</xdr:rowOff>
    </xdr:from>
    <xdr:to>
      <xdr:col>13</xdr:col>
      <xdr:colOff>257175</xdr:colOff>
      <xdr:row>5</xdr:row>
      <xdr:rowOff>161925</xdr:rowOff>
    </xdr:to>
    <xdr:sp macro="" textlink="">
      <xdr:nvSpPr>
        <xdr:cNvPr id="53" name="Line 58">
          <a:extLst>
            <a:ext uri="{FF2B5EF4-FFF2-40B4-BE49-F238E27FC236}">
              <a16:creationId xmlns:a16="http://schemas.microsoft.com/office/drawing/2014/main" id="{00000000-0008-0000-0600-000035000000}"/>
            </a:ext>
          </a:extLst>
        </xdr:cNvPr>
        <xdr:cNvSpPr>
          <a:spLocks noChangeShapeType="1"/>
        </xdr:cNvSpPr>
      </xdr:nvSpPr>
      <xdr:spPr bwMode="auto">
        <a:xfrm flipV="1">
          <a:off x="4638675" y="676275"/>
          <a:ext cx="1095375" cy="54292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133350</xdr:colOff>
      <xdr:row>3</xdr:row>
      <xdr:rowOff>104775</xdr:rowOff>
    </xdr:from>
    <xdr:to>
      <xdr:col>12</xdr:col>
      <xdr:colOff>133350</xdr:colOff>
      <xdr:row>5</xdr:row>
      <xdr:rowOff>85725</xdr:rowOff>
    </xdr:to>
    <xdr:sp macro="" textlink="">
      <xdr:nvSpPr>
        <xdr:cNvPr id="54" name="Line 59">
          <a:extLst>
            <a:ext uri="{FF2B5EF4-FFF2-40B4-BE49-F238E27FC236}">
              <a16:creationId xmlns:a16="http://schemas.microsoft.com/office/drawing/2014/main" id="{00000000-0008-0000-0600-000036000000}"/>
            </a:ext>
          </a:extLst>
        </xdr:cNvPr>
        <xdr:cNvSpPr>
          <a:spLocks noChangeShapeType="1"/>
        </xdr:cNvSpPr>
      </xdr:nvSpPr>
      <xdr:spPr bwMode="auto">
        <a:xfrm flipV="1">
          <a:off x="5067300" y="819150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352425</xdr:colOff>
      <xdr:row>3</xdr:row>
      <xdr:rowOff>114300</xdr:rowOff>
    </xdr:from>
    <xdr:to>
      <xdr:col>11</xdr:col>
      <xdr:colOff>352425</xdr:colOff>
      <xdr:row>5</xdr:row>
      <xdr:rowOff>95250</xdr:rowOff>
    </xdr:to>
    <xdr:sp macro="" textlink="">
      <xdr:nvSpPr>
        <xdr:cNvPr id="55" name="Line 60">
          <a:extLst>
            <a:ext uri="{FF2B5EF4-FFF2-40B4-BE49-F238E27FC236}">
              <a16:creationId xmlns:a16="http://schemas.microsoft.com/office/drawing/2014/main" id="{00000000-0008-0000-0600-000037000000}"/>
            </a:ext>
          </a:extLst>
        </xdr:cNvPr>
        <xdr:cNvSpPr>
          <a:spLocks noChangeShapeType="1"/>
        </xdr:cNvSpPr>
      </xdr:nvSpPr>
      <xdr:spPr bwMode="auto">
        <a:xfrm flipV="1">
          <a:off x="4829175" y="828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352425</xdr:colOff>
      <xdr:row>4</xdr:row>
      <xdr:rowOff>28575</xdr:rowOff>
    </xdr:from>
    <xdr:to>
      <xdr:col>12</xdr:col>
      <xdr:colOff>133350</xdr:colOff>
      <xdr:row>4</xdr:row>
      <xdr:rowOff>28575</xdr:rowOff>
    </xdr:to>
    <xdr:sp macro="" textlink="">
      <xdr:nvSpPr>
        <xdr:cNvPr id="56" name="Line 61">
          <a:extLst>
            <a:ext uri="{FF2B5EF4-FFF2-40B4-BE49-F238E27FC236}">
              <a16:creationId xmlns:a16="http://schemas.microsoft.com/office/drawing/2014/main" id="{00000000-0008-0000-0600-000038000000}"/>
            </a:ext>
          </a:extLst>
        </xdr:cNvPr>
        <xdr:cNvSpPr>
          <a:spLocks noChangeShapeType="1"/>
        </xdr:cNvSpPr>
      </xdr:nvSpPr>
      <xdr:spPr bwMode="auto">
        <a:xfrm flipV="1">
          <a:off x="4829175" y="914400"/>
          <a:ext cx="2381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381000</xdr:colOff>
      <xdr:row>6</xdr:row>
      <xdr:rowOff>152400</xdr:rowOff>
    </xdr:from>
    <xdr:to>
      <xdr:col>13</xdr:col>
      <xdr:colOff>228600</xdr:colOff>
      <xdr:row>8</xdr:row>
      <xdr:rowOff>19050</xdr:rowOff>
    </xdr:to>
    <xdr:sp macro="" textlink="">
      <xdr:nvSpPr>
        <xdr:cNvPr id="57" name="Freeform 62">
          <a:extLst>
            <a:ext uri="{FF2B5EF4-FFF2-40B4-BE49-F238E27FC236}">
              <a16:creationId xmlns:a16="http://schemas.microsoft.com/office/drawing/2014/main" id="{00000000-0008-0000-0600-000039000000}"/>
            </a:ext>
          </a:extLst>
        </xdr:cNvPr>
        <xdr:cNvSpPr>
          <a:spLocks/>
        </xdr:cNvSpPr>
      </xdr:nvSpPr>
      <xdr:spPr bwMode="auto">
        <a:xfrm flipH="1" flipV="1">
          <a:off x="4857750" y="1381125"/>
          <a:ext cx="847725" cy="209550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447675</xdr:colOff>
      <xdr:row>12</xdr:row>
      <xdr:rowOff>38100</xdr:rowOff>
    </xdr:from>
    <xdr:to>
      <xdr:col>12</xdr:col>
      <xdr:colOff>47625</xdr:colOff>
      <xdr:row>12</xdr:row>
      <xdr:rowOff>76200</xdr:rowOff>
    </xdr:to>
    <xdr:sp macro="" textlink="">
      <xdr:nvSpPr>
        <xdr:cNvPr id="58" name="Freeform 46">
          <a:extLst>
            <a:ext uri="{FF2B5EF4-FFF2-40B4-BE49-F238E27FC236}">
              <a16:creationId xmlns:a16="http://schemas.microsoft.com/office/drawing/2014/main" id="{00000000-0008-0000-0600-00003A000000}"/>
            </a:ext>
          </a:extLst>
        </xdr:cNvPr>
        <xdr:cNvSpPr>
          <a:spLocks/>
        </xdr:cNvSpPr>
      </xdr:nvSpPr>
      <xdr:spPr bwMode="auto">
        <a:xfrm>
          <a:off x="4924425" y="2295525"/>
          <a:ext cx="57150" cy="38100"/>
        </a:xfrm>
        <a:custGeom>
          <a:avLst/>
          <a:gdLst>
            <a:gd name="T0" fmla="*/ 25806400 w 45"/>
            <a:gd name="T1" fmla="*/ 0 h 41"/>
            <a:gd name="T2" fmla="*/ 12903200 w 45"/>
            <a:gd name="T3" fmla="*/ 12089780 h 41"/>
            <a:gd name="T4" fmla="*/ 6451600 w 45"/>
            <a:gd name="T5" fmla="*/ 20724541 h 41"/>
            <a:gd name="T6" fmla="*/ 38709600 w 45"/>
            <a:gd name="T7" fmla="*/ 33677612 h 41"/>
            <a:gd name="T8" fmla="*/ 66128900 w 45"/>
            <a:gd name="T9" fmla="*/ 32814322 h 41"/>
            <a:gd name="T10" fmla="*/ 67741800 w 45"/>
            <a:gd name="T11" fmla="*/ 23315341 h 41"/>
            <a:gd name="T12" fmla="*/ 25806400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</xdr:colOff>
      <xdr:row>10</xdr:row>
      <xdr:rowOff>142875</xdr:rowOff>
    </xdr:from>
    <xdr:to>
      <xdr:col>13</xdr:col>
      <xdr:colOff>228600</xdr:colOff>
      <xdr:row>13</xdr:row>
      <xdr:rowOff>19050</xdr:rowOff>
    </xdr:to>
    <xdr:sp macro="" textlink="">
      <xdr:nvSpPr>
        <xdr:cNvPr id="59" name="Freeform 62">
          <a:extLst>
            <a:ext uri="{FF2B5EF4-FFF2-40B4-BE49-F238E27FC236}">
              <a16:creationId xmlns:a16="http://schemas.microsoft.com/office/drawing/2014/main" id="{00000000-0008-0000-0600-00003B000000}"/>
            </a:ext>
          </a:extLst>
        </xdr:cNvPr>
        <xdr:cNvSpPr>
          <a:spLocks/>
        </xdr:cNvSpPr>
      </xdr:nvSpPr>
      <xdr:spPr bwMode="auto">
        <a:xfrm flipH="1" flipV="1">
          <a:off x="4486275" y="2057400"/>
          <a:ext cx="1219200" cy="390525"/>
        </a:xfrm>
        <a:custGeom>
          <a:avLst/>
          <a:gdLst>
            <a:gd name="T0" fmla="*/ 0 w 87"/>
            <a:gd name="T1" fmla="*/ 0 h 17"/>
            <a:gd name="T2" fmla="*/ 2147483646 w 87"/>
            <a:gd name="T3" fmla="*/ 0 h 17"/>
            <a:gd name="T4" fmla="*/ 2147483646 w 87"/>
            <a:gd name="T5" fmla="*/ 2147483646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228600</xdr:colOff>
      <xdr:row>14</xdr:row>
      <xdr:rowOff>104775</xdr:rowOff>
    </xdr:from>
    <xdr:to>
      <xdr:col>11</xdr:col>
      <xdr:colOff>114300</xdr:colOff>
      <xdr:row>16</xdr:row>
      <xdr:rowOff>38100</xdr:rowOff>
    </xdr:to>
    <xdr:sp macro="" textlink="">
      <xdr:nvSpPr>
        <xdr:cNvPr id="2" name="Rectangle 8" descr="작은 색종이 조각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>
          <a:spLocks noChangeArrowheads="1"/>
        </xdr:cNvSpPr>
      </xdr:nvSpPr>
      <xdr:spPr bwMode="auto">
        <a:xfrm>
          <a:off x="1143000" y="2371725"/>
          <a:ext cx="2143125" cy="238125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19050</xdr:colOff>
      <xdr:row>6</xdr:row>
      <xdr:rowOff>0</xdr:rowOff>
    </xdr:from>
    <xdr:to>
      <xdr:col>30</xdr:col>
      <xdr:colOff>38100</xdr:colOff>
      <xdr:row>6</xdr:row>
      <xdr:rowOff>0</xdr:rowOff>
    </xdr:to>
    <xdr:sp macro="" textlink="">
      <xdr:nvSpPr>
        <xdr:cNvPr id="3" name="Line 1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>
          <a:spLocks noChangeShapeType="1"/>
        </xdr:cNvSpPr>
      </xdr:nvSpPr>
      <xdr:spPr bwMode="auto">
        <a:xfrm>
          <a:off x="3314700" y="1047750"/>
          <a:ext cx="59150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12</xdr:col>
      <xdr:colOff>0</xdr:colOff>
      <xdr:row>14</xdr:row>
      <xdr:rowOff>104775</xdr:rowOff>
    </xdr:from>
    <xdr:to>
      <xdr:col>20</xdr:col>
      <xdr:colOff>200025</xdr:colOff>
      <xdr:row>14</xdr:row>
      <xdr:rowOff>104775</xdr:rowOff>
    </xdr:to>
    <xdr:sp macro="" textlink="">
      <xdr:nvSpPr>
        <xdr:cNvPr id="4" name="Line 12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>
          <a:spLocks noChangeShapeType="1"/>
        </xdr:cNvSpPr>
      </xdr:nvSpPr>
      <xdr:spPr bwMode="auto">
        <a:xfrm>
          <a:off x="3295650" y="2371725"/>
          <a:ext cx="31337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11</xdr:col>
      <xdr:colOff>114300</xdr:colOff>
      <xdr:row>16</xdr:row>
      <xdr:rowOff>47625</xdr:rowOff>
    </xdr:from>
    <xdr:to>
      <xdr:col>20</xdr:col>
      <xdr:colOff>190500</xdr:colOff>
      <xdr:row>16</xdr:row>
      <xdr:rowOff>47625</xdr:rowOff>
    </xdr:to>
    <xdr:sp macro="" textlink="">
      <xdr:nvSpPr>
        <xdr:cNvPr id="5" name="Line 13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>
          <a:spLocks noChangeShapeType="1"/>
        </xdr:cNvSpPr>
      </xdr:nvSpPr>
      <xdr:spPr bwMode="auto">
        <a:xfrm>
          <a:off x="3286125" y="2619375"/>
          <a:ext cx="31337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20</xdr:col>
      <xdr:colOff>0</xdr:colOff>
      <xdr:row>14</xdr:row>
      <xdr:rowOff>114300</xdr:rowOff>
    </xdr:from>
    <xdr:to>
      <xdr:col>20</xdr:col>
      <xdr:colOff>0</xdr:colOff>
      <xdr:row>18</xdr:row>
      <xdr:rowOff>142875</xdr:rowOff>
    </xdr:to>
    <xdr:sp macro="" textlink="">
      <xdr:nvSpPr>
        <xdr:cNvPr id="6" name="Line 14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>
          <a:spLocks noChangeShapeType="1"/>
        </xdr:cNvSpPr>
      </xdr:nvSpPr>
      <xdr:spPr bwMode="auto">
        <a:xfrm flipH="1" flipV="1">
          <a:off x="6229350" y="2381250"/>
          <a:ext cx="0" cy="63817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24</xdr:col>
      <xdr:colOff>19050</xdr:colOff>
      <xdr:row>14</xdr:row>
      <xdr:rowOff>104775</xdr:rowOff>
    </xdr:from>
    <xdr:to>
      <xdr:col>24</xdr:col>
      <xdr:colOff>19050</xdr:colOff>
      <xdr:row>18</xdr:row>
      <xdr:rowOff>142875</xdr:rowOff>
    </xdr:to>
    <xdr:sp macro="" textlink="">
      <xdr:nvSpPr>
        <xdr:cNvPr id="7" name="Line 15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>
          <a:spLocks noChangeShapeType="1"/>
        </xdr:cNvSpPr>
      </xdr:nvSpPr>
      <xdr:spPr bwMode="auto">
        <a:xfrm flipV="1">
          <a:off x="7353300" y="2371725"/>
          <a:ext cx="0" cy="64770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29</xdr:col>
      <xdr:colOff>0</xdr:colOff>
      <xdr:row>14</xdr:row>
      <xdr:rowOff>95250</xdr:rowOff>
    </xdr:from>
    <xdr:to>
      <xdr:col>29</xdr:col>
      <xdr:colOff>0</xdr:colOff>
      <xdr:row>16</xdr:row>
      <xdr:rowOff>57150</xdr:rowOff>
    </xdr:to>
    <xdr:sp macro="" textlink="">
      <xdr:nvSpPr>
        <xdr:cNvPr id="8" name="Line 16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>
          <a:spLocks noChangeShapeType="1"/>
        </xdr:cNvSpPr>
      </xdr:nvSpPr>
      <xdr:spPr bwMode="auto">
        <a:xfrm>
          <a:off x="8877300" y="2362200"/>
          <a:ext cx="0" cy="26670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29</xdr:col>
      <xdr:colOff>0</xdr:colOff>
      <xdr:row>5</xdr:row>
      <xdr:rowOff>142875</xdr:rowOff>
    </xdr:from>
    <xdr:to>
      <xdr:col>29</xdr:col>
      <xdr:colOff>0</xdr:colOff>
      <xdr:row>14</xdr:row>
      <xdr:rowOff>114300</xdr:rowOff>
    </xdr:to>
    <xdr:sp macro="" textlink="">
      <xdr:nvSpPr>
        <xdr:cNvPr id="9" name="Line 17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>
          <a:spLocks noChangeShapeType="1"/>
        </xdr:cNvSpPr>
      </xdr:nvSpPr>
      <xdr:spPr bwMode="auto">
        <a:xfrm flipH="1">
          <a:off x="8877300" y="1038225"/>
          <a:ext cx="0" cy="134302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30</xdr:col>
      <xdr:colOff>0</xdr:colOff>
      <xdr:row>5</xdr:row>
      <xdr:rowOff>142875</xdr:rowOff>
    </xdr:from>
    <xdr:to>
      <xdr:col>30</xdr:col>
      <xdr:colOff>0</xdr:colOff>
      <xdr:row>16</xdr:row>
      <xdr:rowOff>57150</xdr:rowOff>
    </xdr:to>
    <xdr:sp macro="" textlink="">
      <xdr:nvSpPr>
        <xdr:cNvPr id="10" name="Line 18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SpPr>
          <a:spLocks noChangeShapeType="1"/>
        </xdr:cNvSpPr>
      </xdr:nvSpPr>
      <xdr:spPr bwMode="auto">
        <a:xfrm>
          <a:off x="9191625" y="1038225"/>
          <a:ext cx="0" cy="159067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22</xdr:col>
      <xdr:colOff>247650</xdr:colOff>
      <xdr:row>3</xdr:row>
      <xdr:rowOff>38100</xdr:rowOff>
    </xdr:from>
    <xdr:to>
      <xdr:col>22</xdr:col>
      <xdr:colOff>247650</xdr:colOff>
      <xdr:row>5</xdr:row>
      <xdr:rowOff>142875</xdr:rowOff>
    </xdr:to>
    <xdr:sp macro="" textlink="">
      <xdr:nvSpPr>
        <xdr:cNvPr id="11" name="Line 19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SpPr>
          <a:spLocks noChangeShapeType="1"/>
        </xdr:cNvSpPr>
      </xdr:nvSpPr>
      <xdr:spPr bwMode="auto">
        <a:xfrm flipV="1">
          <a:off x="7029450" y="628650"/>
          <a:ext cx="0" cy="40957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24</xdr:col>
      <xdr:colOff>361950</xdr:colOff>
      <xdr:row>3</xdr:row>
      <xdr:rowOff>38100</xdr:rowOff>
    </xdr:from>
    <xdr:to>
      <xdr:col>24</xdr:col>
      <xdr:colOff>361950</xdr:colOff>
      <xdr:row>5</xdr:row>
      <xdr:rowOff>142875</xdr:rowOff>
    </xdr:to>
    <xdr:sp macro="" textlink="">
      <xdr:nvSpPr>
        <xdr:cNvPr id="12" name="Line 20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SpPr>
          <a:spLocks noChangeShapeType="1"/>
        </xdr:cNvSpPr>
      </xdr:nvSpPr>
      <xdr:spPr bwMode="auto">
        <a:xfrm flipV="1">
          <a:off x="7696200" y="628650"/>
          <a:ext cx="0" cy="40957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22</xdr:col>
      <xdr:colOff>238125</xdr:colOff>
      <xdr:row>4</xdr:row>
      <xdr:rowOff>9525</xdr:rowOff>
    </xdr:from>
    <xdr:to>
      <xdr:col>25</xdr:col>
      <xdr:colOff>0</xdr:colOff>
      <xdr:row>4</xdr:row>
      <xdr:rowOff>9525</xdr:rowOff>
    </xdr:to>
    <xdr:sp macro="" textlink="">
      <xdr:nvSpPr>
        <xdr:cNvPr id="13" name="Line 21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SpPr>
          <a:spLocks noChangeShapeType="1"/>
        </xdr:cNvSpPr>
      </xdr:nvSpPr>
      <xdr:spPr bwMode="auto">
        <a:xfrm>
          <a:off x="7019925" y="752475"/>
          <a:ext cx="6858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20</xdr:col>
      <xdr:colOff>0</xdr:colOff>
      <xdr:row>9</xdr:row>
      <xdr:rowOff>0</xdr:rowOff>
    </xdr:from>
    <xdr:to>
      <xdr:col>22</xdr:col>
      <xdr:colOff>314325</xdr:colOff>
      <xdr:row>10</xdr:row>
      <xdr:rowOff>9525</xdr:rowOff>
    </xdr:to>
    <xdr:sp macro="" textlink="">
      <xdr:nvSpPr>
        <xdr:cNvPr id="14" name="Freeform 29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SpPr>
          <a:spLocks/>
        </xdr:cNvSpPr>
      </xdr:nvSpPr>
      <xdr:spPr bwMode="auto">
        <a:xfrm>
          <a:off x="6229350" y="1504950"/>
          <a:ext cx="866775" cy="161925"/>
        </a:xfrm>
        <a:custGeom>
          <a:avLst/>
          <a:gdLst>
            <a:gd name="T0" fmla="*/ 0 w 87"/>
            <a:gd name="T1" fmla="*/ 0 h 17"/>
            <a:gd name="T2" fmla="*/ 2147483647 w 87"/>
            <a:gd name="T3" fmla="*/ 0 h 17"/>
            <a:gd name="T4" fmla="*/ 2147483647 w 87"/>
            <a:gd name="T5" fmla="*/ 2147483647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17</xdr:col>
      <xdr:colOff>85725</xdr:colOff>
      <xdr:row>12</xdr:row>
      <xdr:rowOff>142875</xdr:rowOff>
    </xdr:from>
    <xdr:to>
      <xdr:col>20</xdr:col>
      <xdr:colOff>238125</xdr:colOff>
      <xdr:row>15</xdr:row>
      <xdr:rowOff>19050</xdr:rowOff>
    </xdr:to>
    <xdr:sp macro="" textlink="">
      <xdr:nvSpPr>
        <xdr:cNvPr id="15" name="Freeform 30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SpPr>
          <a:spLocks/>
        </xdr:cNvSpPr>
      </xdr:nvSpPr>
      <xdr:spPr bwMode="auto">
        <a:xfrm>
          <a:off x="5076825" y="2105025"/>
          <a:ext cx="1390650" cy="333375"/>
        </a:xfrm>
        <a:custGeom>
          <a:avLst/>
          <a:gdLst>
            <a:gd name="T0" fmla="*/ 0 w 87"/>
            <a:gd name="T1" fmla="*/ 0 h 17"/>
            <a:gd name="T2" fmla="*/ 2147483647 w 87"/>
            <a:gd name="T3" fmla="*/ 0 h 17"/>
            <a:gd name="T4" fmla="*/ 2147483647 w 87"/>
            <a:gd name="T5" fmla="*/ 2147483647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33</xdr:col>
      <xdr:colOff>0</xdr:colOff>
      <xdr:row>5</xdr:row>
      <xdr:rowOff>0</xdr:rowOff>
    </xdr:from>
    <xdr:to>
      <xdr:col>33</xdr:col>
      <xdr:colOff>0</xdr:colOff>
      <xdr:row>5</xdr:row>
      <xdr:rowOff>9525</xdr:rowOff>
    </xdr:to>
    <xdr:sp macro="" textlink="">
      <xdr:nvSpPr>
        <xdr:cNvPr id="16" name="Line 71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SpPr>
          <a:spLocks noChangeShapeType="1"/>
        </xdr:cNvSpPr>
      </xdr:nvSpPr>
      <xdr:spPr bwMode="auto">
        <a:xfrm>
          <a:off x="10029825" y="895350"/>
          <a:ext cx="0" cy="95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9525</xdr:rowOff>
    </xdr:to>
    <xdr:sp macro="" textlink="">
      <xdr:nvSpPr>
        <xdr:cNvPr id="17" name="Line 72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SpPr>
          <a:spLocks noChangeShapeType="1"/>
        </xdr:cNvSpPr>
      </xdr:nvSpPr>
      <xdr:spPr bwMode="auto">
        <a:xfrm>
          <a:off x="10029825" y="1047750"/>
          <a:ext cx="0" cy="95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33</xdr:col>
      <xdr:colOff>0</xdr:colOff>
      <xdr:row>14</xdr:row>
      <xdr:rowOff>104775</xdr:rowOff>
    </xdr:from>
    <xdr:to>
      <xdr:col>33</xdr:col>
      <xdr:colOff>0</xdr:colOff>
      <xdr:row>14</xdr:row>
      <xdr:rowOff>142875</xdr:rowOff>
    </xdr:to>
    <xdr:sp macro="" textlink="">
      <xdr:nvSpPr>
        <xdr:cNvPr id="18" name="Line 73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SpPr>
          <a:spLocks noChangeShapeType="1"/>
        </xdr:cNvSpPr>
      </xdr:nvSpPr>
      <xdr:spPr bwMode="auto">
        <a:xfrm>
          <a:off x="10029825" y="2371725"/>
          <a:ext cx="0" cy="3810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33</xdr:col>
      <xdr:colOff>0</xdr:colOff>
      <xdr:row>16</xdr:row>
      <xdr:rowOff>47625</xdr:rowOff>
    </xdr:from>
    <xdr:to>
      <xdr:col>33</xdr:col>
      <xdr:colOff>0</xdr:colOff>
      <xdr:row>16</xdr:row>
      <xdr:rowOff>76200</xdr:rowOff>
    </xdr:to>
    <xdr:sp macro="" textlink="">
      <xdr:nvSpPr>
        <xdr:cNvPr id="19" name="Line 74">
          <a:extLs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SpPr>
          <a:spLocks noChangeShapeType="1"/>
        </xdr:cNvSpPr>
      </xdr:nvSpPr>
      <xdr:spPr bwMode="auto">
        <a:xfrm>
          <a:off x="10029825" y="2619375"/>
          <a:ext cx="0" cy="2857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238125</xdr:colOff>
      <xdr:row>6</xdr:row>
      <xdr:rowOff>9525</xdr:rowOff>
    </xdr:from>
    <xdr:to>
      <xdr:col>11</xdr:col>
      <xdr:colOff>114300</xdr:colOff>
      <xdr:row>14</xdr:row>
      <xdr:rowOff>104775</xdr:rowOff>
    </xdr:to>
    <xdr:sp macro="" textlink="">
      <xdr:nvSpPr>
        <xdr:cNvPr id="20" name="Rectangle 126">
          <a:extLst>
            <a:ext uri="{FF2B5EF4-FFF2-40B4-BE49-F238E27FC236}">
              <a16:creationId xmlns:a16="http://schemas.microsoft.com/office/drawing/2014/main" id="{00000000-0008-0000-0700-000014000000}"/>
            </a:ext>
          </a:extLst>
        </xdr:cNvPr>
        <xdr:cNvSpPr>
          <a:spLocks noChangeArrowheads="1"/>
        </xdr:cNvSpPr>
      </xdr:nvSpPr>
      <xdr:spPr bwMode="auto">
        <a:xfrm>
          <a:off x="1152525" y="1057275"/>
          <a:ext cx="2133600" cy="1314450"/>
        </a:xfrm>
        <a:prstGeom prst="rect">
          <a:avLst/>
        </a:prstGeom>
        <a:solidFill>
          <a:srgbClr val="FFFFFF"/>
        </a:solidFill>
        <a:ln w="635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85725</xdr:colOff>
      <xdr:row>15</xdr:row>
      <xdr:rowOff>9525</xdr:rowOff>
    </xdr:from>
    <xdr:to>
      <xdr:col>11</xdr:col>
      <xdr:colOff>19050</xdr:colOff>
      <xdr:row>15</xdr:row>
      <xdr:rowOff>114300</xdr:rowOff>
    </xdr:to>
    <xdr:grpSp>
      <xdr:nvGrpSpPr>
        <xdr:cNvPr id="21" name="Group 150">
          <a:extLst>
            <a:ext uri="{FF2B5EF4-FFF2-40B4-BE49-F238E27FC236}">
              <a16:creationId xmlns:a16="http://schemas.microsoft.com/office/drawing/2014/main" id="{00000000-0008-0000-0700-000015000000}"/>
            </a:ext>
          </a:extLst>
        </xdr:cNvPr>
        <xdr:cNvGrpSpPr>
          <a:grpSpLocks/>
        </xdr:cNvGrpSpPr>
      </xdr:nvGrpSpPr>
      <xdr:grpSpPr bwMode="auto">
        <a:xfrm>
          <a:off x="1371600" y="2428875"/>
          <a:ext cx="1819275" cy="104775"/>
          <a:chOff x="139" y="255"/>
          <a:chExt cx="189" cy="11"/>
        </a:xfrm>
      </xdr:grpSpPr>
      <xdr:sp macro="" textlink="">
        <xdr:nvSpPr>
          <xdr:cNvPr id="22" name="Freeform 151">
            <a:extLst>
              <a:ext uri="{FF2B5EF4-FFF2-40B4-BE49-F238E27FC236}">
                <a16:creationId xmlns:a16="http://schemas.microsoft.com/office/drawing/2014/main" id="{00000000-0008-0000-0700-000016000000}"/>
              </a:ext>
            </a:extLst>
          </xdr:cNvPr>
          <xdr:cNvSpPr>
            <a:spLocks/>
          </xdr:cNvSpPr>
        </xdr:nvSpPr>
        <xdr:spPr bwMode="auto">
          <a:xfrm>
            <a:off x="176" y="257"/>
            <a:ext cx="9" cy="5"/>
          </a:xfrm>
          <a:custGeom>
            <a:avLst/>
            <a:gdLst>
              <a:gd name="T0" fmla="*/ 0 w 56"/>
              <a:gd name="T1" fmla="*/ 0 h 34"/>
              <a:gd name="T2" fmla="*/ 0 w 56"/>
              <a:gd name="T3" fmla="*/ 0 h 34"/>
              <a:gd name="T4" fmla="*/ 0 w 56"/>
              <a:gd name="T5" fmla="*/ 0 h 34"/>
              <a:gd name="T6" fmla="*/ 0 w 56"/>
              <a:gd name="T7" fmla="*/ 0 h 34"/>
              <a:gd name="T8" fmla="*/ 0 w 56"/>
              <a:gd name="T9" fmla="*/ 0 h 34"/>
              <a:gd name="T10" fmla="*/ 0 w 56"/>
              <a:gd name="T11" fmla="*/ 0 h 34"/>
              <a:gd name="T12" fmla="*/ 0 w 56"/>
              <a:gd name="T13" fmla="*/ 0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" name="Freeform 152">
            <a:extLst>
              <a:ext uri="{FF2B5EF4-FFF2-40B4-BE49-F238E27FC236}">
                <a16:creationId xmlns:a16="http://schemas.microsoft.com/office/drawing/2014/main" id="{00000000-0008-0000-0700-000017000000}"/>
              </a:ext>
            </a:extLst>
          </xdr:cNvPr>
          <xdr:cNvSpPr>
            <a:spLocks/>
          </xdr:cNvSpPr>
        </xdr:nvSpPr>
        <xdr:spPr bwMode="auto">
          <a:xfrm>
            <a:off x="322" y="255"/>
            <a:ext cx="6" cy="8"/>
          </a:xfrm>
          <a:custGeom>
            <a:avLst/>
            <a:gdLst>
              <a:gd name="T0" fmla="*/ 0 w 56"/>
              <a:gd name="T1" fmla="*/ 0 h 34"/>
              <a:gd name="T2" fmla="*/ 0 w 56"/>
              <a:gd name="T3" fmla="*/ 0 h 34"/>
              <a:gd name="T4" fmla="*/ 0 w 56"/>
              <a:gd name="T5" fmla="*/ 0 h 34"/>
              <a:gd name="T6" fmla="*/ 0 w 56"/>
              <a:gd name="T7" fmla="*/ 0 h 34"/>
              <a:gd name="T8" fmla="*/ 0 w 56"/>
              <a:gd name="T9" fmla="*/ 0 h 34"/>
              <a:gd name="T10" fmla="*/ 0 w 56"/>
              <a:gd name="T11" fmla="*/ 0 h 34"/>
              <a:gd name="T12" fmla="*/ 0 w 56"/>
              <a:gd name="T13" fmla="*/ 0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" name="Freeform 153">
            <a:extLst>
              <a:ext uri="{FF2B5EF4-FFF2-40B4-BE49-F238E27FC236}">
                <a16:creationId xmlns:a16="http://schemas.microsoft.com/office/drawing/2014/main" id="{00000000-0008-0000-0700-000018000000}"/>
              </a:ext>
            </a:extLst>
          </xdr:cNvPr>
          <xdr:cNvSpPr>
            <a:spLocks/>
          </xdr:cNvSpPr>
        </xdr:nvSpPr>
        <xdr:spPr bwMode="auto">
          <a:xfrm>
            <a:off x="245" y="256"/>
            <a:ext cx="6" cy="7"/>
          </a:xfrm>
          <a:custGeom>
            <a:avLst/>
            <a:gdLst>
              <a:gd name="T0" fmla="*/ 0 w 56"/>
              <a:gd name="T1" fmla="*/ 0 h 34"/>
              <a:gd name="T2" fmla="*/ 0 w 56"/>
              <a:gd name="T3" fmla="*/ 0 h 34"/>
              <a:gd name="T4" fmla="*/ 0 w 56"/>
              <a:gd name="T5" fmla="*/ 0 h 34"/>
              <a:gd name="T6" fmla="*/ 0 w 56"/>
              <a:gd name="T7" fmla="*/ 0 h 34"/>
              <a:gd name="T8" fmla="*/ 0 w 56"/>
              <a:gd name="T9" fmla="*/ 0 h 34"/>
              <a:gd name="T10" fmla="*/ 0 w 56"/>
              <a:gd name="T11" fmla="*/ 0 h 34"/>
              <a:gd name="T12" fmla="*/ 0 w 56"/>
              <a:gd name="T13" fmla="*/ 0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Freeform 154">
            <a:extLst>
              <a:ext uri="{FF2B5EF4-FFF2-40B4-BE49-F238E27FC236}">
                <a16:creationId xmlns:a16="http://schemas.microsoft.com/office/drawing/2014/main" id="{00000000-0008-0000-0700-000019000000}"/>
              </a:ext>
            </a:extLst>
          </xdr:cNvPr>
          <xdr:cNvSpPr>
            <a:spLocks/>
          </xdr:cNvSpPr>
        </xdr:nvSpPr>
        <xdr:spPr bwMode="auto">
          <a:xfrm>
            <a:off x="210" y="260"/>
            <a:ext cx="7" cy="6"/>
          </a:xfrm>
          <a:custGeom>
            <a:avLst/>
            <a:gdLst>
              <a:gd name="T0" fmla="*/ 0 w 56"/>
              <a:gd name="T1" fmla="*/ 0 h 34"/>
              <a:gd name="T2" fmla="*/ 0 w 56"/>
              <a:gd name="T3" fmla="*/ 0 h 34"/>
              <a:gd name="T4" fmla="*/ 0 w 56"/>
              <a:gd name="T5" fmla="*/ 0 h 34"/>
              <a:gd name="T6" fmla="*/ 0 w 56"/>
              <a:gd name="T7" fmla="*/ 0 h 34"/>
              <a:gd name="T8" fmla="*/ 0 w 56"/>
              <a:gd name="T9" fmla="*/ 0 h 34"/>
              <a:gd name="T10" fmla="*/ 0 w 56"/>
              <a:gd name="T11" fmla="*/ 0 h 34"/>
              <a:gd name="T12" fmla="*/ 0 w 56"/>
              <a:gd name="T13" fmla="*/ 0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" name="Freeform 155">
            <a:extLst>
              <a:ext uri="{FF2B5EF4-FFF2-40B4-BE49-F238E27FC236}">
                <a16:creationId xmlns:a16="http://schemas.microsoft.com/office/drawing/2014/main" id="{00000000-0008-0000-0700-00001A000000}"/>
              </a:ext>
            </a:extLst>
          </xdr:cNvPr>
          <xdr:cNvSpPr>
            <a:spLocks/>
          </xdr:cNvSpPr>
        </xdr:nvSpPr>
        <xdr:spPr bwMode="auto">
          <a:xfrm>
            <a:off x="279" y="256"/>
            <a:ext cx="8" cy="7"/>
          </a:xfrm>
          <a:custGeom>
            <a:avLst/>
            <a:gdLst>
              <a:gd name="T0" fmla="*/ 0 w 56"/>
              <a:gd name="T1" fmla="*/ 0 h 34"/>
              <a:gd name="T2" fmla="*/ 0 w 56"/>
              <a:gd name="T3" fmla="*/ 0 h 34"/>
              <a:gd name="T4" fmla="*/ 0 w 56"/>
              <a:gd name="T5" fmla="*/ 0 h 34"/>
              <a:gd name="T6" fmla="*/ 0 w 56"/>
              <a:gd name="T7" fmla="*/ 0 h 34"/>
              <a:gd name="T8" fmla="*/ 0 w 56"/>
              <a:gd name="T9" fmla="*/ 0 h 34"/>
              <a:gd name="T10" fmla="*/ 0 w 56"/>
              <a:gd name="T11" fmla="*/ 0 h 34"/>
              <a:gd name="T12" fmla="*/ 0 w 56"/>
              <a:gd name="T13" fmla="*/ 0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" name="Freeform 156">
            <a:extLst>
              <a:ext uri="{FF2B5EF4-FFF2-40B4-BE49-F238E27FC236}">
                <a16:creationId xmlns:a16="http://schemas.microsoft.com/office/drawing/2014/main" id="{00000000-0008-0000-0700-00001B000000}"/>
              </a:ext>
            </a:extLst>
          </xdr:cNvPr>
          <xdr:cNvSpPr>
            <a:spLocks/>
          </xdr:cNvSpPr>
        </xdr:nvSpPr>
        <xdr:spPr bwMode="auto">
          <a:xfrm flipH="1">
            <a:off x="139" y="255"/>
            <a:ext cx="7" cy="8"/>
          </a:xfrm>
          <a:custGeom>
            <a:avLst/>
            <a:gdLst>
              <a:gd name="T0" fmla="*/ 0 w 56"/>
              <a:gd name="T1" fmla="*/ 0 h 34"/>
              <a:gd name="T2" fmla="*/ 0 w 56"/>
              <a:gd name="T3" fmla="*/ 0 h 34"/>
              <a:gd name="T4" fmla="*/ 0 w 56"/>
              <a:gd name="T5" fmla="*/ 0 h 34"/>
              <a:gd name="T6" fmla="*/ 0 w 56"/>
              <a:gd name="T7" fmla="*/ 0 h 34"/>
              <a:gd name="T8" fmla="*/ 0 w 56"/>
              <a:gd name="T9" fmla="*/ 0 h 34"/>
              <a:gd name="T10" fmla="*/ 0 w 56"/>
              <a:gd name="T11" fmla="*/ 0 h 34"/>
              <a:gd name="T12" fmla="*/ 0 w 56"/>
              <a:gd name="T13" fmla="*/ 0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247650</xdr:colOff>
      <xdr:row>17</xdr:row>
      <xdr:rowOff>57150</xdr:rowOff>
    </xdr:from>
    <xdr:to>
      <xdr:col>12</xdr:col>
      <xdr:colOff>9525</xdr:colOff>
      <xdr:row>18</xdr:row>
      <xdr:rowOff>85725</xdr:rowOff>
    </xdr:to>
    <xdr:grpSp>
      <xdr:nvGrpSpPr>
        <xdr:cNvPr id="28" name="Group 157">
          <a:extLst>
            <a:ext uri="{FF2B5EF4-FFF2-40B4-BE49-F238E27FC236}">
              <a16:creationId xmlns:a16="http://schemas.microsoft.com/office/drawing/2014/main" id="{00000000-0008-0000-0700-00001C000000}"/>
            </a:ext>
          </a:extLst>
        </xdr:cNvPr>
        <xdr:cNvGrpSpPr>
          <a:grpSpLocks/>
        </xdr:cNvGrpSpPr>
      </xdr:nvGrpSpPr>
      <xdr:grpSpPr bwMode="auto">
        <a:xfrm>
          <a:off x="1162050" y="2781300"/>
          <a:ext cx="2143125" cy="180975"/>
          <a:chOff x="129" y="292"/>
          <a:chExt cx="211" cy="19"/>
        </a:xfrm>
      </xdr:grpSpPr>
      <xdr:sp macro="" textlink="">
        <xdr:nvSpPr>
          <xdr:cNvPr id="29" name="Line 158">
            <a:extLst>
              <a:ext uri="{FF2B5EF4-FFF2-40B4-BE49-F238E27FC236}">
                <a16:creationId xmlns:a16="http://schemas.microsoft.com/office/drawing/2014/main" id="{00000000-0008-0000-0700-00001D000000}"/>
              </a:ext>
            </a:extLst>
          </xdr:cNvPr>
          <xdr:cNvSpPr>
            <a:spLocks noChangeShapeType="1"/>
          </xdr:cNvSpPr>
        </xdr:nvSpPr>
        <xdr:spPr bwMode="auto">
          <a:xfrm>
            <a:off x="129" y="301"/>
            <a:ext cx="211" cy="1"/>
          </a:xfrm>
          <a:prstGeom prst="line">
            <a:avLst/>
          </a:prstGeom>
          <a:noFill/>
          <a:ln w="3175">
            <a:solidFill>
              <a:srgbClr val="000000"/>
            </a:solidFill>
            <a:prstDash val="lgDash"/>
            <a:round/>
            <a:headEnd type="arrow" w="sm" len="sm"/>
            <a:tailEnd type="arrow" w="sm" len="sm"/>
          </a:ln>
        </xdr:spPr>
      </xdr:sp>
      <xdr:sp macro="" textlink="">
        <xdr:nvSpPr>
          <xdr:cNvPr id="30" name="Line 159">
            <a:extLst>
              <a:ext uri="{FF2B5EF4-FFF2-40B4-BE49-F238E27FC236}">
                <a16:creationId xmlns:a16="http://schemas.microsoft.com/office/drawing/2014/main" id="{00000000-0008-0000-0700-00001E000000}"/>
              </a:ext>
            </a:extLst>
          </xdr:cNvPr>
          <xdr:cNvSpPr>
            <a:spLocks noChangeShapeType="1"/>
          </xdr:cNvSpPr>
        </xdr:nvSpPr>
        <xdr:spPr bwMode="auto">
          <a:xfrm>
            <a:off x="130" y="292"/>
            <a:ext cx="0" cy="18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" name="Line 160">
            <a:extLst>
              <a:ext uri="{FF2B5EF4-FFF2-40B4-BE49-F238E27FC236}">
                <a16:creationId xmlns:a16="http://schemas.microsoft.com/office/drawing/2014/main" id="{00000000-0008-0000-0700-00001F000000}"/>
              </a:ext>
            </a:extLst>
          </xdr:cNvPr>
          <xdr:cNvSpPr>
            <a:spLocks noChangeShapeType="1"/>
          </xdr:cNvSpPr>
        </xdr:nvSpPr>
        <xdr:spPr bwMode="auto">
          <a:xfrm>
            <a:off x="339" y="293"/>
            <a:ext cx="0" cy="18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23</xdr:col>
      <xdr:colOff>171450</xdr:colOff>
      <xdr:row>2</xdr:row>
      <xdr:rowOff>114300</xdr:rowOff>
    </xdr:from>
    <xdr:to>
      <xdr:col>28</xdr:col>
      <xdr:colOff>28575</xdr:colOff>
      <xdr:row>5</xdr:row>
      <xdr:rowOff>133350</xdr:rowOff>
    </xdr:to>
    <xdr:sp macro="" textlink="">
      <xdr:nvSpPr>
        <xdr:cNvPr id="32" name="Freeform 161">
          <a:extLst>
            <a:ext uri="{FF2B5EF4-FFF2-40B4-BE49-F238E27FC236}">
              <a16:creationId xmlns:a16="http://schemas.microsoft.com/office/drawing/2014/main" id="{00000000-0008-0000-0700-000020000000}"/>
            </a:ext>
          </a:extLst>
        </xdr:cNvPr>
        <xdr:cNvSpPr>
          <a:spLocks/>
        </xdr:cNvSpPr>
      </xdr:nvSpPr>
      <xdr:spPr bwMode="auto">
        <a:xfrm>
          <a:off x="7324725" y="552450"/>
          <a:ext cx="1247775" cy="476250"/>
        </a:xfrm>
        <a:custGeom>
          <a:avLst/>
          <a:gdLst>
            <a:gd name="T0" fmla="*/ 0 w 148"/>
            <a:gd name="T1" fmla="*/ 2147483647 h 50"/>
            <a:gd name="T2" fmla="*/ 2147483647 w 148"/>
            <a:gd name="T3" fmla="*/ 0 h 50"/>
            <a:gd name="T4" fmla="*/ 2147483647 w 148"/>
            <a:gd name="T5" fmla="*/ 0 h 50"/>
            <a:gd name="T6" fmla="*/ 0 60000 65536"/>
            <a:gd name="T7" fmla="*/ 0 60000 65536"/>
            <a:gd name="T8" fmla="*/ 0 60000 65536"/>
            <a:gd name="T9" fmla="*/ 0 w 148"/>
            <a:gd name="T10" fmla="*/ 0 h 50"/>
            <a:gd name="T11" fmla="*/ 148 w 148"/>
            <a:gd name="T12" fmla="*/ 50 h 5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48" h="50">
              <a:moveTo>
                <a:pt x="0" y="50"/>
              </a:moveTo>
              <a:lnTo>
                <a:pt x="104" y="0"/>
              </a:lnTo>
              <a:lnTo>
                <a:pt x="148" y="0"/>
              </a:lnTo>
            </a:path>
          </a:pathLst>
        </a:cu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180975</xdr:colOff>
      <xdr:row>18</xdr:row>
      <xdr:rowOff>0</xdr:rowOff>
    </xdr:from>
    <xdr:to>
      <xdr:col>22</xdr:col>
      <xdr:colOff>47625</xdr:colOff>
      <xdr:row>18</xdr:row>
      <xdr:rowOff>0</xdr:rowOff>
    </xdr:to>
    <xdr:sp macro="" textlink="">
      <xdr:nvSpPr>
        <xdr:cNvPr id="33" name="Line 162">
          <a:extLst>
            <a:ext uri="{FF2B5EF4-FFF2-40B4-BE49-F238E27FC236}">
              <a16:creationId xmlns:a16="http://schemas.microsoft.com/office/drawing/2014/main" id="{00000000-0008-0000-0700-000021000000}"/>
            </a:ext>
          </a:extLst>
        </xdr:cNvPr>
        <xdr:cNvSpPr>
          <a:spLocks noChangeShapeType="1"/>
        </xdr:cNvSpPr>
      </xdr:nvSpPr>
      <xdr:spPr bwMode="auto">
        <a:xfrm flipV="1">
          <a:off x="6410325" y="2876550"/>
          <a:ext cx="4191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19</xdr:col>
      <xdr:colOff>114300</xdr:colOff>
      <xdr:row>18</xdr:row>
      <xdr:rowOff>0</xdr:rowOff>
    </xdr:from>
    <xdr:to>
      <xdr:col>20</xdr:col>
      <xdr:colOff>200025</xdr:colOff>
      <xdr:row>18</xdr:row>
      <xdr:rowOff>0</xdr:rowOff>
    </xdr:to>
    <xdr:sp macro="" textlink="">
      <xdr:nvSpPr>
        <xdr:cNvPr id="34" name="Line 163">
          <a:extLst>
            <a:ext uri="{FF2B5EF4-FFF2-40B4-BE49-F238E27FC236}">
              <a16:creationId xmlns:a16="http://schemas.microsoft.com/office/drawing/2014/main" id="{00000000-0008-0000-0700-000022000000}"/>
            </a:ext>
          </a:extLst>
        </xdr:cNvPr>
        <xdr:cNvSpPr>
          <a:spLocks noChangeShapeType="1"/>
        </xdr:cNvSpPr>
      </xdr:nvSpPr>
      <xdr:spPr bwMode="auto">
        <a:xfrm flipV="1">
          <a:off x="6210300" y="2876550"/>
          <a:ext cx="2190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20</xdr:col>
      <xdr:colOff>190500</xdr:colOff>
      <xdr:row>17</xdr:row>
      <xdr:rowOff>104775</xdr:rowOff>
    </xdr:from>
    <xdr:to>
      <xdr:col>20</xdr:col>
      <xdr:colOff>190500</xdr:colOff>
      <xdr:row>19</xdr:row>
      <xdr:rowOff>19050</xdr:rowOff>
    </xdr:to>
    <xdr:sp macro="" textlink="">
      <xdr:nvSpPr>
        <xdr:cNvPr id="35" name="Line 164">
          <a:extLst>
            <a:ext uri="{FF2B5EF4-FFF2-40B4-BE49-F238E27FC236}">
              <a16:creationId xmlns:a16="http://schemas.microsoft.com/office/drawing/2014/main" id="{00000000-0008-0000-0700-000023000000}"/>
            </a:ext>
          </a:extLst>
        </xdr:cNvPr>
        <xdr:cNvSpPr>
          <a:spLocks noChangeShapeType="1"/>
        </xdr:cNvSpPr>
      </xdr:nvSpPr>
      <xdr:spPr bwMode="auto">
        <a:xfrm>
          <a:off x="6419850" y="2828925"/>
          <a:ext cx="0" cy="2190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28575</xdr:colOff>
      <xdr:row>17</xdr:row>
      <xdr:rowOff>114300</xdr:rowOff>
    </xdr:from>
    <xdr:to>
      <xdr:col>22</xdr:col>
      <xdr:colOff>28575</xdr:colOff>
      <xdr:row>18</xdr:row>
      <xdr:rowOff>66675</xdr:rowOff>
    </xdr:to>
    <xdr:sp macro="" textlink="">
      <xdr:nvSpPr>
        <xdr:cNvPr id="36" name="Line 165">
          <a:extLst>
            <a:ext uri="{FF2B5EF4-FFF2-40B4-BE49-F238E27FC236}">
              <a16:creationId xmlns:a16="http://schemas.microsoft.com/office/drawing/2014/main" id="{00000000-0008-0000-0700-000024000000}"/>
            </a:ext>
          </a:extLst>
        </xdr:cNvPr>
        <xdr:cNvSpPr>
          <a:spLocks noChangeShapeType="1"/>
        </xdr:cNvSpPr>
      </xdr:nvSpPr>
      <xdr:spPr bwMode="auto">
        <a:xfrm>
          <a:off x="6810375" y="2838450"/>
          <a:ext cx="0" cy="1047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</xdr:colOff>
      <xdr:row>8</xdr:row>
      <xdr:rowOff>28575</xdr:rowOff>
    </xdr:from>
    <xdr:to>
      <xdr:col>28</xdr:col>
      <xdr:colOff>76200</xdr:colOff>
      <xdr:row>10</xdr:row>
      <xdr:rowOff>19050</xdr:rowOff>
    </xdr:to>
    <xdr:sp macro="" textlink="">
      <xdr:nvSpPr>
        <xdr:cNvPr id="37" name="Freeform 168">
          <a:extLst>
            <a:ext uri="{FF2B5EF4-FFF2-40B4-BE49-F238E27FC236}">
              <a16:creationId xmlns:a16="http://schemas.microsoft.com/office/drawing/2014/main" id="{00000000-0008-0000-0700-000025000000}"/>
            </a:ext>
          </a:extLst>
        </xdr:cNvPr>
        <xdr:cNvSpPr>
          <a:spLocks/>
        </xdr:cNvSpPr>
      </xdr:nvSpPr>
      <xdr:spPr bwMode="auto">
        <a:xfrm flipH="1" flipV="1">
          <a:off x="7343775" y="1381125"/>
          <a:ext cx="1276350" cy="295275"/>
        </a:xfrm>
        <a:custGeom>
          <a:avLst/>
          <a:gdLst>
            <a:gd name="T0" fmla="*/ 0 w 87"/>
            <a:gd name="T1" fmla="*/ 0 h 17"/>
            <a:gd name="T2" fmla="*/ 2147483647 w 87"/>
            <a:gd name="T3" fmla="*/ 0 h 17"/>
            <a:gd name="T4" fmla="*/ 2147483647 w 87"/>
            <a:gd name="T5" fmla="*/ 2147483647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22</xdr:col>
      <xdr:colOff>361950</xdr:colOff>
      <xdr:row>9</xdr:row>
      <xdr:rowOff>95250</xdr:rowOff>
    </xdr:from>
    <xdr:to>
      <xdr:col>27</xdr:col>
      <xdr:colOff>123825</xdr:colOff>
      <xdr:row>12</xdr:row>
      <xdr:rowOff>0</xdr:rowOff>
    </xdr:to>
    <xdr:sp macro="" textlink="">
      <xdr:nvSpPr>
        <xdr:cNvPr id="38" name="Freeform 169">
          <a:extLst>
            <a:ext uri="{FF2B5EF4-FFF2-40B4-BE49-F238E27FC236}">
              <a16:creationId xmlns:a16="http://schemas.microsoft.com/office/drawing/2014/main" id="{00000000-0008-0000-0700-000026000000}"/>
            </a:ext>
          </a:extLst>
        </xdr:cNvPr>
        <xdr:cNvSpPr>
          <a:spLocks/>
        </xdr:cNvSpPr>
      </xdr:nvSpPr>
      <xdr:spPr bwMode="auto">
        <a:xfrm flipH="1" flipV="1">
          <a:off x="7143750" y="1600200"/>
          <a:ext cx="1295400" cy="361950"/>
        </a:xfrm>
        <a:custGeom>
          <a:avLst/>
          <a:gdLst>
            <a:gd name="T0" fmla="*/ 0 w 87"/>
            <a:gd name="T1" fmla="*/ 0 h 17"/>
            <a:gd name="T2" fmla="*/ 2147483647 w 87"/>
            <a:gd name="T3" fmla="*/ 0 h 17"/>
            <a:gd name="T4" fmla="*/ 2147483647 w 87"/>
            <a:gd name="T5" fmla="*/ 2147483647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22</xdr:col>
      <xdr:colOff>333375</xdr:colOff>
      <xdr:row>12</xdr:row>
      <xdr:rowOff>142875</xdr:rowOff>
    </xdr:from>
    <xdr:to>
      <xdr:col>27</xdr:col>
      <xdr:colOff>0</xdr:colOff>
      <xdr:row>13</xdr:row>
      <xdr:rowOff>152400</xdr:rowOff>
    </xdr:to>
    <xdr:sp macro="" textlink="">
      <xdr:nvSpPr>
        <xdr:cNvPr id="39" name="Freeform 170">
          <a:extLst>
            <a:ext uri="{FF2B5EF4-FFF2-40B4-BE49-F238E27FC236}">
              <a16:creationId xmlns:a16="http://schemas.microsoft.com/office/drawing/2014/main" id="{00000000-0008-0000-0700-000027000000}"/>
            </a:ext>
          </a:extLst>
        </xdr:cNvPr>
        <xdr:cNvSpPr>
          <a:spLocks/>
        </xdr:cNvSpPr>
      </xdr:nvSpPr>
      <xdr:spPr bwMode="auto">
        <a:xfrm flipH="1" flipV="1">
          <a:off x="7115175" y="2105025"/>
          <a:ext cx="1200150" cy="161925"/>
        </a:xfrm>
        <a:custGeom>
          <a:avLst/>
          <a:gdLst>
            <a:gd name="T0" fmla="*/ 0 w 87"/>
            <a:gd name="T1" fmla="*/ 0 h 17"/>
            <a:gd name="T2" fmla="*/ 2147483647 w 87"/>
            <a:gd name="T3" fmla="*/ 0 h 17"/>
            <a:gd name="T4" fmla="*/ 2147483647 w 87"/>
            <a:gd name="T5" fmla="*/ 2147483647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20</xdr:col>
      <xdr:colOff>190500</xdr:colOff>
      <xdr:row>18</xdr:row>
      <xdr:rowOff>142875</xdr:rowOff>
    </xdr:from>
    <xdr:to>
      <xdr:col>24</xdr:col>
      <xdr:colOff>19050</xdr:colOff>
      <xdr:row>18</xdr:row>
      <xdr:rowOff>142875</xdr:rowOff>
    </xdr:to>
    <xdr:sp macro="" textlink="">
      <xdr:nvSpPr>
        <xdr:cNvPr id="40" name="Line 174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SpPr>
          <a:spLocks noChangeShapeType="1"/>
        </xdr:cNvSpPr>
      </xdr:nvSpPr>
      <xdr:spPr bwMode="auto">
        <a:xfrm>
          <a:off x="6419850" y="3019425"/>
          <a:ext cx="93345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22</xdr:col>
      <xdr:colOff>9525</xdr:colOff>
      <xdr:row>14</xdr:row>
      <xdr:rowOff>104775</xdr:rowOff>
    </xdr:from>
    <xdr:to>
      <xdr:col>29</xdr:col>
      <xdr:colOff>228600</xdr:colOff>
      <xdr:row>14</xdr:row>
      <xdr:rowOff>104775</xdr:rowOff>
    </xdr:to>
    <xdr:sp macro="" textlink="">
      <xdr:nvSpPr>
        <xdr:cNvPr id="41" name="Line 175">
          <a:extLst>
            <a:ext uri="{FF2B5EF4-FFF2-40B4-BE49-F238E27FC236}">
              <a16:creationId xmlns:a16="http://schemas.microsoft.com/office/drawing/2014/main" id="{00000000-0008-0000-0700-000029000000}"/>
            </a:ext>
          </a:extLst>
        </xdr:cNvPr>
        <xdr:cNvSpPr>
          <a:spLocks noChangeShapeType="1"/>
        </xdr:cNvSpPr>
      </xdr:nvSpPr>
      <xdr:spPr bwMode="auto">
        <a:xfrm>
          <a:off x="6791325" y="2371725"/>
          <a:ext cx="23145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22</xdr:col>
      <xdr:colOff>38100</xdr:colOff>
      <xdr:row>16</xdr:row>
      <xdr:rowOff>47625</xdr:rowOff>
    </xdr:from>
    <xdr:to>
      <xdr:col>30</xdr:col>
      <xdr:colOff>19050</xdr:colOff>
      <xdr:row>16</xdr:row>
      <xdr:rowOff>47625</xdr:rowOff>
    </xdr:to>
    <xdr:sp macro="" textlink="">
      <xdr:nvSpPr>
        <xdr:cNvPr id="42" name="Line 176">
          <a:extLst>
            <a:ext uri="{FF2B5EF4-FFF2-40B4-BE49-F238E27FC236}">
              <a16:creationId xmlns:a16="http://schemas.microsoft.com/office/drawing/2014/main" id="{00000000-0008-0000-0700-00002A000000}"/>
            </a:ext>
          </a:extLst>
        </xdr:cNvPr>
        <xdr:cNvSpPr>
          <a:spLocks noChangeShapeType="1"/>
        </xdr:cNvSpPr>
      </xdr:nvSpPr>
      <xdr:spPr bwMode="auto">
        <a:xfrm>
          <a:off x="6819900" y="2619375"/>
          <a:ext cx="23907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22</xdr:col>
      <xdr:colOff>104775</xdr:colOff>
      <xdr:row>5</xdr:row>
      <xdr:rowOff>142875</xdr:rowOff>
    </xdr:from>
    <xdr:to>
      <xdr:col>24</xdr:col>
      <xdr:colOff>142875</xdr:colOff>
      <xdr:row>14</xdr:row>
      <xdr:rowOff>95250</xdr:rowOff>
    </xdr:to>
    <xdr:sp macro="" textlink="">
      <xdr:nvSpPr>
        <xdr:cNvPr id="43" name="Line 182">
          <a:extLst>
            <a:ext uri="{FF2B5EF4-FFF2-40B4-BE49-F238E27FC236}">
              <a16:creationId xmlns:a16="http://schemas.microsoft.com/office/drawing/2014/main" id="{00000000-0008-0000-0700-00002B000000}"/>
            </a:ext>
          </a:extLst>
        </xdr:cNvPr>
        <xdr:cNvSpPr>
          <a:spLocks noChangeShapeType="1"/>
        </xdr:cNvSpPr>
      </xdr:nvSpPr>
      <xdr:spPr bwMode="auto">
        <a:xfrm flipV="1">
          <a:off x="6886575" y="1038225"/>
          <a:ext cx="590550" cy="132397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24</xdr:col>
      <xdr:colOff>228600</xdr:colOff>
      <xdr:row>6</xdr:row>
      <xdr:rowOff>57150</xdr:rowOff>
    </xdr:from>
    <xdr:to>
      <xdr:col>24</xdr:col>
      <xdr:colOff>285750</xdr:colOff>
      <xdr:row>6</xdr:row>
      <xdr:rowOff>95250</xdr:rowOff>
    </xdr:to>
    <xdr:sp macro="" textlink="">
      <xdr:nvSpPr>
        <xdr:cNvPr id="44" name="Freeform 183">
          <a:extLst>
            <a:ext uri="{FF2B5EF4-FFF2-40B4-BE49-F238E27FC236}">
              <a16:creationId xmlns:a16="http://schemas.microsoft.com/office/drawing/2014/main" id="{00000000-0008-0000-0700-00002C000000}"/>
            </a:ext>
          </a:extLst>
        </xdr:cNvPr>
        <xdr:cNvSpPr>
          <a:spLocks/>
        </xdr:cNvSpPr>
      </xdr:nvSpPr>
      <xdr:spPr bwMode="auto">
        <a:xfrm>
          <a:off x="7562850" y="110490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161925</xdr:colOff>
      <xdr:row>7</xdr:row>
      <xdr:rowOff>28575</xdr:rowOff>
    </xdr:from>
    <xdr:to>
      <xdr:col>24</xdr:col>
      <xdr:colOff>219075</xdr:colOff>
      <xdr:row>7</xdr:row>
      <xdr:rowOff>66675</xdr:rowOff>
    </xdr:to>
    <xdr:sp macro="" textlink="">
      <xdr:nvSpPr>
        <xdr:cNvPr id="45" name="Freeform 184">
          <a:extLst>
            <a:ext uri="{FF2B5EF4-FFF2-40B4-BE49-F238E27FC236}">
              <a16:creationId xmlns:a16="http://schemas.microsoft.com/office/drawing/2014/main" id="{00000000-0008-0000-0700-00002D000000}"/>
            </a:ext>
          </a:extLst>
        </xdr:cNvPr>
        <xdr:cNvSpPr>
          <a:spLocks/>
        </xdr:cNvSpPr>
      </xdr:nvSpPr>
      <xdr:spPr bwMode="auto">
        <a:xfrm>
          <a:off x="7496175" y="12287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114300</xdr:colOff>
      <xdr:row>8</xdr:row>
      <xdr:rowOff>9525</xdr:rowOff>
    </xdr:from>
    <xdr:to>
      <xdr:col>24</xdr:col>
      <xdr:colOff>171450</xdr:colOff>
      <xdr:row>8</xdr:row>
      <xdr:rowOff>47625</xdr:rowOff>
    </xdr:to>
    <xdr:sp macro="" textlink="">
      <xdr:nvSpPr>
        <xdr:cNvPr id="46" name="Freeform 185">
          <a:extLst>
            <a:ext uri="{FF2B5EF4-FFF2-40B4-BE49-F238E27FC236}">
              <a16:creationId xmlns:a16="http://schemas.microsoft.com/office/drawing/2014/main" id="{00000000-0008-0000-0700-00002E000000}"/>
            </a:ext>
          </a:extLst>
        </xdr:cNvPr>
        <xdr:cNvSpPr>
          <a:spLocks/>
        </xdr:cNvSpPr>
      </xdr:nvSpPr>
      <xdr:spPr bwMode="auto">
        <a:xfrm>
          <a:off x="7448550" y="136207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47625</xdr:colOff>
      <xdr:row>8</xdr:row>
      <xdr:rowOff>104775</xdr:rowOff>
    </xdr:from>
    <xdr:to>
      <xdr:col>24</xdr:col>
      <xdr:colOff>104775</xdr:colOff>
      <xdr:row>8</xdr:row>
      <xdr:rowOff>142875</xdr:rowOff>
    </xdr:to>
    <xdr:sp macro="" textlink="">
      <xdr:nvSpPr>
        <xdr:cNvPr id="47" name="Freeform 186">
          <a:extLst>
            <a:ext uri="{FF2B5EF4-FFF2-40B4-BE49-F238E27FC236}">
              <a16:creationId xmlns:a16="http://schemas.microsoft.com/office/drawing/2014/main" id="{00000000-0008-0000-0700-00002F000000}"/>
            </a:ext>
          </a:extLst>
        </xdr:cNvPr>
        <xdr:cNvSpPr>
          <a:spLocks/>
        </xdr:cNvSpPr>
      </xdr:nvSpPr>
      <xdr:spPr bwMode="auto">
        <a:xfrm>
          <a:off x="7381875" y="14573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38100</xdr:colOff>
      <xdr:row>9</xdr:row>
      <xdr:rowOff>47625</xdr:rowOff>
    </xdr:from>
    <xdr:to>
      <xdr:col>24</xdr:col>
      <xdr:colOff>95250</xdr:colOff>
      <xdr:row>9</xdr:row>
      <xdr:rowOff>85725</xdr:rowOff>
    </xdr:to>
    <xdr:sp macro="" textlink="">
      <xdr:nvSpPr>
        <xdr:cNvPr id="48" name="Freeform 187">
          <a:extLst>
            <a:ext uri="{FF2B5EF4-FFF2-40B4-BE49-F238E27FC236}">
              <a16:creationId xmlns:a16="http://schemas.microsoft.com/office/drawing/2014/main" id="{00000000-0008-0000-0700-000030000000}"/>
            </a:ext>
          </a:extLst>
        </xdr:cNvPr>
        <xdr:cNvSpPr>
          <a:spLocks/>
        </xdr:cNvSpPr>
      </xdr:nvSpPr>
      <xdr:spPr bwMode="auto">
        <a:xfrm>
          <a:off x="7372350" y="155257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133350</xdr:colOff>
      <xdr:row>10</xdr:row>
      <xdr:rowOff>0</xdr:rowOff>
    </xdr:from>
    <xdr:to>
      <xdr:col>24</xdr:col>
      <xdr:colOff>9525</xdr:colOff>
      <xdr:row>10</xdr:row>
      <xdr:rowOff>38100</xdr:rowOff>
    </xdr:to>
    <xdr:sp macro="" textlink="">
      <xdr:nvSpPr>
        <xdr:cNvPr id="49" name="Freeform 188">
          <a:extLst>
            <a:ext uri="{FF2B5EF4-FFF2-40B4-BE49-F238E27FC236}">
              <a16:creationId xmlns:a16="http://schemas.microsoft.com/office/drawing/2014/main" id="{00000000-0008-0000-0700-000031000000}"/>
            </a:ext>
          </a:extLst>
        </xdr:cNvPr>
        <xdr:cNvSpPr>
          <a:spLocks/>
        </xdr:cNvSpPr>
      </xdr:nvSpPr>
      <xdr:spPr bwMode="auto">
        <a:xfrm>
          <a:off x="7286625" y="165735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123825</xdr:colOff>
      <xdr:row>10</xdr:row>
      <xdr:rowOff>85725</xdr:rowOff>
    </xdr:from>
    <xdr:to>
      <xdr:col>24</xdr:col>
      <xdr:colOff>0</xdr:colOff>
      <xdr:row>10</xdr:row>
      <xdr:rowOff>123825</xdr:rowOff>
    </xdr:to>
    <xdr:sp macro="" textlink="">
      <xdr:nvSpPr>
        <xdr:cNvPr id="50" name="Freeform 189">
          <a:extLst>
            <a:ext uri="{FF2B5EF4-FFF2-40B4-BE49-F238E27FC236}">
              <a16:creationId xmlns:a16="http://schemas.microsoft.com/office/drawing/2014/main" id="{00000000-0008-0000-0700-000032000000}"/>
            </a:ext>
          </a:extLst>
        </xdr:cNvPr>
        <xdr:cNvSpPr>
          <a:spLocks/>
        </xdr:cNvSpPr>
      </xdr:nvSpPr>
      <xdr:spPr bwMode="auto">
        <a:xfrm>
          <a:off x="7277100" y="174307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38100</xdr:colOff>
      <xdr:row>11</xdr:row>
      <xdr:rowOff>66675</xdr:rowOff>
    </xdr:from>
    <xdr:to>
      <xdr:col>23</xdr:col>
      <xdr:colOff>95250</xdr:colOff>
      <xdr:row>11</xdr:row>
      <xdr:rowOff>104775</xdr:rowOff>
    </xdr:to>
    <xdr:sp macro="" textlink="">
      <xdr:nvSpPr>
        <xdr:cNvPr id="51" name="Freeform 190">
          <a:extLst>
            <a:ext uri="{FF2B5EF4-FFF2-40B4-BE49-F238E27FC236}">
              <a16:creationId xmlns:a16="http://schemas.microsoft.com/office/drawing/2014/main" id="{00000000-0008-0000-0700-000033000000}"/>
            </a:ext>
          </a:extLst>
        </xdr:cNvPr>
        <xdr:cNvSpPr>
          <a:spLocks/>
        </xdr:cNvSpPr>
      </xdr:nvSpPr>
      <xdr:spPr bwMode="auto">
        <a:xfrm>
          <a:off x="7191375" y="18764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28575</xdr:colOff>
      <xdr:row>11</xdr:row>
      <xdr:rowOff>133350</xdr:rowOff>
    </xdr:from>
    <xdr:to>
      <xdr:col>23</xdr:col>
      <xdr:colOff>85725</xdr:colOff>
      <xdr:row>12</xdr:row>
      <xdr:rowOff>19050</xdr:rowOff>
    </xdr:to>
    <xdr:sp macro="" textlink="">
      <xdr:nvSpPr>
        <xdr:cNvPr id="52" name="Freeform 191">
          <a:extLst>
            <a:ext uri="{FF2B5EF4-FFF2-40B4-BE49-F238E27FC236}">
              <a16:creationId xmlns:a16="http://schemas.microsoft.com/office/drawing/2014/main" id="{00000000-0008-0000-0700-000034000000}"/>
            </a:ext>
          </a:extLst>
        </xdr:cNvPr>
        <xdr:cNvSpPr>
          <a:spLocks/>
        </xdr:cNvSpPr>
      </xdr:nvSpPr>
      <xdr:spPr bwMode="auto">
        <a:xfrm>
          <a:off x="7181850" y="194310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323850</xdr:colOff>
      <xdr:row>12</xdr:row>
      <xdr:rowOff>104775</xdr:rowOff>
    </xdr:from>
    <xdr:to>
      <xdr:col>23</xdr:col>
      <xdr:colOff>9525</xdr:colOff>
      <xdr:row>12</xdr:row>
      <xdr:rowOff>142875</xdr:rowOff>
    </xdr:to>
    <xdr:sp macro="" textlink="">
      <xdr:nvSpPr>
        <xdr:cNvPr id="53" name="Freeform 192">
          <a:extLst>
            <a:ext uri="{FF2B5EF4-FFF2-40B4-BE49-F238E27FC236}">
              <a16:creationId xmlns:a16="http://schemas.microsoft.com/office/drawing/2014/main" id="{00000000-0008-0000-0700-000035000000}"/>
            </a:ext>
          </a:extLst>
        </xdr:cNvPr>
        <xdr:cNvSpPr>
          <a:spLocks/>
        </xdr:cNvSpPr>
      </xdr:nvSpPr>
      <xdr:spPr bwMode="auto">
        <a:xfrm>
          <a:off x="7105650" y="20669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285750</xdr:colOff>
      <xdr:row>13</xdr:row>
      <xdr:rowOff>57150</xdr:rowOff>
    </xdr:from>
    <xdr:to>
      <xdr:col>22</xdr:col>
      <xdr:colOff>342900</xdr:colOff>
      <xdr:row>13</xdr:row>
      <xdr:rowOff>95250</xdr:rowOff>
    </xdr:to>
    <xdr:sp macro="" textlink="">
      <xdr:nvSpPr>
        <xdr:cNvPr id="54" name="Freeform 193">
          <a:extLst>
            <a:ext uri="{FF2B5EF4-FFF2-40B4-BE49-F238E27FC236}">
              <a16:creationId xmlns:a16="http://schemas.microsoft.com/office/drawing/2014/main" id="{00000000-0008-0000-0700-000036000000}"/>
            </a:ext>
          </a:extLst>
        </xdr:cNvPr>
        <xdr:cNvSpPr>
          <a:spLocks/>
        </xdr:cNvSpPr>
      </xdr:nvSpPr>
      <xdr:spPr bwMode="auto">
        <a:xfrm>
          <a:off x="7067550" y="217170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219075</xdr:colOff>
      <xdr:row>14</xdr:row>
      <xdr:rowOff>28575</xdr:rowOff>
    </xdr:from>
    <xdr:to>
      <xdr:col>22</xdr:col>
      <xdr:colOff>276225</xdr:colOff>
      <xdr:row>14</xdr:row>
      <xdr:rowOff>66675</xdr:rowOff>
    </xdr:to>
    <xdr:sp macro="" textlink="">
      <xdr:nvSpPr>
        <xdr:cNvPr id="55" name="Freeform 194">
          <a:extLst>
            <a:ext uri="{FF2B5EF4-FFF2-40B4-BE49-F238E27FC236}">
              <a16:creationId xmlns:a16="http://schemas.microsoft.com/office/drawing/2014/main" id="{00000000-0008-0000-0700-000037000000}"/>
            </a:ext>
          </a:extLst>
        </xdr:cNvPr>
        <xdr:cNvSpPr>
          <a:spLocks/>
        </xdr:cNvSpPr>
      </xdr:nvSpPr>
      <xdr:spPr bwMode="auto">
        <a:xfrm>
          <a:off x="7000875" y="22955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38100</xdr:colOff>
      <xdr:row>12</xdr:row>
      <xdr:rowOff>28575</xdr:rowOff>
    </xdr:from>
    <xdr:to>
      <xdr:col>24</xdr:col>
      <xdr:colOff>95250</xdr:colOff>
      <xdr:row>12</xdr:row>
      <xdr:rowOff>66675</xdr:rowOff>
    </xdr:to>
    <xdr:sp macro="" textlink="">
      <xdr:nvSpPr>
        <xdr:cNvPr id="56" name="Freeform 200">
          <a:extLst>
            <a:ext uri="{FF2B5EF4-FFF2-40B4-BE49-F238E27FC236}">
              <a16:creationId xmlns:a16="http://schemas.microsoft.com/office/drawing/2014/main" id="{00000000-0008-0000-0700-000038000000}"/>
            </a:ext>
          </a:extLst>
        </xdr:cNvPr>
        <xdr:cNvSpPr>
          <a:spLocks/>
        </xdr:cNvSpPr>
      </xdr:nvSpPr>
      <xdr:spPr bwMode="auto">
        <a:xfrm>
          <a:off x="7372350" y="19907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142875</xdr:colOff>
      <xdr:row>9</xdr:row>
      <xdr:rowOff>66675</xdr:rowOff>
    </xdr:from>
    <xdr:to>
      <xdr:col>24</xdr:col>
      <xdr:colOff>200025</xdr:colOff>
      <xdr:row>9</xdr:row>
      <xdr:rowOff>104775</xdr:rowOff>
    </xdr:to>
    <xdr:sp macro="" textlink="">
      <xdr:nvSpPr>
        <xdr:cNvPr id="57" name="Freeform 201">
          <a:extLst>
            <a:ext uri="{FF2B5EF4-FFF2-40B4-BE49-F238E27FC236}">
              <a16:creationId xmlns:a16="http://schemas.microsoft.com/office/drawing/2014/main" id="{00000000-0008-0000-0700-000039000000}"/>
            </a:ext>
          </a:extLst>
        </xdr:cNvPr>
        <xdr:cNvSpPr>
          <a:spLocks/>
        </xdr:cNvSpPr>
      </xdr:nvSpPr>
      <xdr:spPr bwMode="auto">
        <a:xfrm>
          <a:off x="7477125" y="15716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38100</xdr:colOff>
      <xdr:row>11</xdr:row>
      <xdr:rowOff>47625</xdr:rowOff>
    </xdr:from>
    <xdr:to>
      <xdr:col>24</xdr:col>
      <xdr:colOff>95250</xdr:colOff>
      <xdr:row>11</xdr:row>
      <xdr:rowOff>85725</xdr:rowOff>
    </xdr:to>
    <xdr:sp macro="" textlink="">
      <xdr:nvSpPr>
        <xdr:cNvPr id="58" name="Freeform 202">
          <a:extLst>
            <a:ext uri="{FF2B5EF4-FFF2-40B4-BE49-F238E27FC236}">
              <a16:creationId xmlns:a16="http://schemas.microsoft.com/office/drawing/2014/main" id="{00000000-0008-0000-0700-00003A000000}"/>
            </a:ext>
          </a:extLst>
        </xdr:cNvPr>
        <xdr:cNvSpPr>
          <a:spLocks/>
        </xdr:cNvSpPr>
      </xdr:nvSpPr>
      <xdr:spPr bwMode="auto">
        <a:xfrm>
          <a:off x="7372350" y="185737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10</xdr:row>
      <xdr:rowOff>19050</xdr:rowOff>
    </xdr:from>
    <xdr:to>
      <xdr:col>24</xdr:col>
      <xdr:colOff>152400</xdr:colOff>
      <xdr:row>10</xdr:row>
      <xdr:rowOff>57150</xdr:rowOff>
    </xdr:to>
    <xdr:sp macro="" textlink="">
      <xdr:nvSpPr>
        <xdr:cNvPr id="59" name="Freeform 203">
          <a:extLst>
            <a:ext uri="{FF2B5EF4-FFF2-40B4-BE49-F238E27FC236}">
              <a16:creationId xmlns:a16="http://schemas.microsoft.com/office/drawing/2014/main" id="{00000000-0008-0000-0700-00003B000000}"/>
            </a:ext>
          </a:extLst>
        </xdr:cNvPr>
        <xdr:cNvSpPr>
          <a:spLocks/>
        </xdr:cNvSpPr>
      </xdr:nvSpPr>
      <xdr:spPr bwMode="auto">
        <a:xfrm>
          <a:off x="7429500" y="167640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361950</xdr:colOff>
      <xdr:row>13</xdr:row>
      <xdr:rowOff>142875</xdr:rowOff>
    </xdr:from>
    <xdr:to>
      <xdr:col>23</xdr:col>
      <xdr:colOff>47625</xdr:colOff>
      <xdr:row>14</xdr:row>
      <xdr:rowOff>28575</xdr:rowOff>
    </xdr:to>
    <xdr:sp macro="" textlink="">
      <xdr:nvSpPr>
        <xdr:cNvPr id="60" name="Freeform 204">
          <a:extLst>
            <a:ext uri="{FF2B5EF4-FFF2-40B4-BE49-F238E27FC236}">
              <a16:creationId xmlns:a16="http://schemas.microsoft.com/office/drawing/2014/main" id="{00000000-0008-0000-0700-00003C000000}"/>
            </a:ext>
          </a:extLst>
        </xdr:cNvPr>
        <xdr:cNvSpPr>
          <a:spLocks/>
        </xdr:cNvSpPr>
      </xdr:nvSpPr>
      <xdr:spPr bwMode="auto">
        <a:xfrm>
          <a:off x="7143750" y="22574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57150</xdr:colOff>
      <xdr:row>13</xdr:row>
      <xdr:rowOff>38100</xdr:rowOff>
    </xdr:from>
    <xdr:to>
      <xdr:col>23</xdr:col>
      <xdr:colOff>114300</xdr:colOff>
      <xdr:row>13</xdr:row>
      <xdr:rowOff>76200</xdr:rowOff>
    </xdr:to>
    <xdr:sp macro="" textlink="">
      <xdr:nvSpPr>
        <xdr:cNvPr id="61" name="Freeform 205">
          <a:extLst>
            <a:ext uri="{FF2B5EF4-FFF2-40B4-BE49-F238E27FC236}">
              <a16:creationId xmlns:a16="http://schemas.microsoft.com/office/drawing/2014/main" id="{00000000-0008-0000-0700-00003D000000}"/>
            </a:ext>
          </a:extLst>
        </xdr:cNvPr>
        <xdr:cNvSpPr>
          <a:spLocks/>
        </xdr:cNvSpPr>
      </xdr:nvSpPr>
      <xdr:spPr bwMode="auto">
        <a:xfrm>
          <a:off x="7210425" y="215265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95250</xdr:colOff>
      <xdr:row>12</xdr:row>
      <xdr:rowOff>95250</xdr:rowOff>
    </xdr:from>
    <xdr:to>
      <xdr:col>23</xdr:col>
      <xdr:colOff>152400</xdr:colOff>
      <xdr:row>12</xdr:row>
      <xdr:rowOff>133350</xdr:rowOff>
    </xdr:to>
    <xdr:sp macro="" textlink="">
      <xdr:nvSpPr>
        <xdr:cNvPr id="62" name="Freeform 207">
          <a:extLst>
            <a:ext uri="{FF2B5EF4-FFF2-40B4-BE49-F238E27FC236}">
              <a16:creationId xmlns:a16="http://schemas.microsoft.com/office/drawing/2014/main" id="{00000000-0008-0000-0700-00003E000000}"/>
            </a:ext>
          </a:extLst>
        </xdr:cNvPr>
        <xdr:cNvSpPr>
          <a:spLocks/>
        </xdr:cNvSpPr>
      </xdr:nvSpPr>
      <xdr:spPr bwMode="auto">
        <a:xfrm>
          <a:off x="7248525" y="205740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114300</xdr:colOff>
      <xdr:row>13</xdr:row>
      <xdr:rowOff>133350</xdr:rowOff>
    </xdr:from>
    <xdr:to>
      <xdr:col>23</xdr:col>
      <xdr:colOff>171450</xdr:colOff>
      <xdr:row>14</xdr:row>
      <xdr:rowOff>19050</xdr:rowOff>
    </xdr:to>
    <xdr:sp macro="" textlink="">
      <xdr:nvSpPr>
        <xdr:cNvPr id="63" name="Freeform 209">
          <a:extLst>
            <a:ext uri="{FF2B5EF4-FFF2-40B4-BE49-F238E27FC236}">
              <a16:creationId xmlns:a16="http://schemas.microsoft.com/office/drawing/2014/main" id="{00000000-0008-0000-0700-00003F000000}"/>
            </a:ext>
          </a:extLst>
        </xdr:cNvPr>
        <xdr:cNvSpPr>
          <a:spLocks/>
        </xdr:cNvSpPr>
      </xdr:nvSpPr>
      <xdr:spPr bwMode="auto">
        <a:xfrm>
          <a:off x="7267575" y="224790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209550</xdr:colOff>
      <xdr:row>8</xdr:row>
      <xdr:rowOff>47625</xdr:rowOff>
    </xdr:from>
    <xdr:to>
      <xdr:col>24</xdr:col>
      <xdr:colOff>266700</xdr:colOff>
      <xdr:row>8</xdr:row>
      <xdr:rowOff>85725</xdr:rowOff>
    </xdr:to>
    <xdr:sp macro="" textlink="">
      <xdr:nvSpPr>
        <xdr:cNvPr id="64" name="Freeform 210">
          <a:extLst>
            <a:ext uri="{FF2B5EF4-FFF2-40B4-BE49-F238E27FC236}">
              <a16:creationId xmlns:a16="http://schemas.microsoft.com/office/drawing/2014/main" id="{00000000-0008-0000-0700-000040000000}"/>
            </a:ext>
          </a:extLst>
        </xdr:cNvPr>
        <xdr:cNvSpPr>
          <a:spLocks/>
        </xdr:cNvSpPr>
      </xdr:nvSpPr>
      <xdr:spPr bwMode="auto">
        <a:xfrm>
          <a:off x="7543800" y="140017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238125</xdr:colOff>
      <xdr:row>7</xdr:row>
      <xdr:rowOff>66675</xdr:rowOff>
    </xdr:from>
    <xdr:to>
      <xdr:col>24</xdr:col>
      <xdr:colOff>295275</xdr:colOff>
      <xdr:row>7</xdr:row>
      <xdr:rowOff>104775</xdr:rowOff>
    </xdr:to>
    <xdr:sp macro="" textlink="">
      <xdr:nvSpPr>
        <xdr:cNvPr id="65" name="Freeform 211">
          <a:extLst>
            <a:ext uri="{FF2B5EF4-FFF2-40B4-BE49-F238E27FC236}">
              <a16:creationId xmlns:a16="http://schemas.microsoft.com/office/drawing/2014/main" id="{00000000-0008-0000-0700-000041000000}"/>
            </a:ext>
          </a:extLst>
        </xdr:cNvPr>
        <xdr:cNvSpPr>
          <a:spLocks/>
        </xdr:cNvSpPr>
      </xdr:nvSpPr>
      <xdr:spPr bwMode="auto">
        <a:xfrm>
          <a:off x="7572375" y="12668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104775</xdr:colOff>
      <xdr:row>5</xdr:row>
      <xdr:rowOff>142875</xdr:rowOff>
    </xdr:from>
    <xdr:to>
      <xdr:col>22</xdr:col>
      <xdr:colOff>85725</xdr:colOff>
      <xdr:row>14</xdr:row>
      <xdr:rowOff>104775</xdr:rowOff>
    </xdr:to>
    <xdr:sp macro="" textlink="">
      <xdr:nvSpPr>
        <xdr:cNvPr id="66" name="Line 212">
          <a:extLst>
            <a:ext uri="{FF2B5EF4-FFF2-40B4-BE49-F238E27FC236}">
              <a16:creationId xmlns:a16="http://schemas.microsoft.com/office/drawing/2014/main" id="{00000000-0008-0000-0700-000042000000}"/>
            </a:ext>
          </a:extLst>
        </xdr:cNvPr>
        <xdr:cNvSpPr>
          <a:spLocks noChangeShapeType="1"/>
        </xdr:cNvSpPr>
      </xdr:nvSpPr>
      <xdr:spPr bwMode="auto">
        <a:xfrm flipH="1">
          <a:off x="6200775" y="1038225"/>
          <a:ext cx="666750" cy="133350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3</xdr:col>
      <xdr:colOff>228600</xdr:colOff>
      <xdr:row>5</xdr:row>
      <xdr:rowOff>142875</xdr:rowOff>
    </xdr:from>
    <xdr:to>
      <xdr:col>12</xdr:col>
      <xdr:colOff>9525</xdr:colOff>
      <xdr:row>14</xdr:row>
      <xdr:rowOff>123825</xdr:rowOff>
    </xdr:to>
    <xdr:grpSp>
      <xdr:nvGrpSpPr>
        <xdr:cNvPr id="67" name="Group 293">
          <a:extLst>
            <a:ext uri="{FF2B5EF4-FFF2-40B4-BE49-F238E27FC236}">
              <a16:creationId xmlns:a16="http://schemas.microsoft.com/office/drawing/2014/main" id="{00000000-0008-0000-0700-000043000000}"/>
            </a:ext>
          </a:extLst>
        </xdr:cNvPr>
        <xdr:cNvGrpSpPr>
          <a:grpSpLocks/>
        </xdr:cNvGrpSpPr>
      </xdr:nvGrpSpPr>
      <xdr:grpSpPr bwMode="auto">
        <a:xfrm>
          <a:off x="1143000" y="1038225"/>
          <a:ext cx="2162175" cy="1352550"/>
          <a:chOff x="120" y="109"/>
          <a:chExt cx="227" cy="142"/>
        </a:xfrm>
      </xdr:grpSpPr>
      <xdr:sp macro="" textlink="">
        <xdr:nvSpPr>
          <xdr:cNvPr id="68" name="Freeform 223">
            <a:extLst>
              <a:ext uri="{FF2B5EF4-FFF2-40B4-BE49-F238E27FC236}">
                <a16:creationId xmlns:a16="http://schemas.microsoft.com/office/drawing/2014/main" id="{00000000-0008-0000-0700-000044000000}"/>
              </a:ext>
            </a:extLst>
          </xdr:cNvPr>
          <xdr:cNvSpPr>
            <a:spLocks/>
          </xdr:cNvSpPr>
        </xdr:nvSpPr>
        <xdr:spPr bwMode="auto">
          <a:xfrm rot="10439460">
            <a:off x="162" y="181"/>
            <a:ext cx="48" cy="39"/>
          </a:xfrm>
          <a:custGeom>
            <a:avLst/>
            <a:gdLst>
              <a:gd name="T0" fmla="*/ 3 w 56"/>
              <a:gd name="T1" fmla="*/ 2 h 34"/>
              <a:gd name="T2" fmla="*/ 3 w 56"/>
              <a:gd name="T3" fmla="*/ 12610 h 34"/>
              <a:gd name="T4" fmla="*/ 3 w 56"/>
              <a:gd name="T5" fmla="*/ 65423 h 34"/>
              <a:gd name="T6" fmla="*/ 3 w 56"/>
              <a:gd name="T7" fmla="*/ 54589 h 34"/>
              <a:gd name="T8" fmla="*/ 3 w 56"/>
              <a:gd name="T9" fmla="*/ 36168 h 34"/>
              <a:gd name="T10" fmla="*/ 3 w 56"/>
              <a:gd name="T11" fmla="*/ 16591 h 34"/>
              <a:gd name="T12" fmla="*/ 3 w 56"/>
              <a:gd name="T13" fmla="*/ 2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" name="Freeform 224">
            <a:extLst>
              <a:ext uri="{FF2B5EF4-FFF2-40B4-BE49-F238E27FC236}">
                <a16:creationId xmlns:a16="http://schemas.microsoft.com/office/drawing/2014/main" id="{00000000-0008-0000-0700-000045000000}"/>
              </a:ext>
            </a:extLst>
          </xdr:cNvPr>
          <xdr:cNvSpPr>
            <a:spLocks/>
          </xdr:cNvSpPr>
        </xdr:nvSpPr>
        <xdr:spPr bwMode="auto">
          <a:xfrm rot="-592444">
            <a:off x="227" y="214"/>
            <a:ext cx="32" cy="37"/>
          </a:xfrm>
          <a:custGeom>
            <a:avLst/>
            <a:gdLst>
              <a:gd name="T0" fmla="*/ 1 w 50"/>
              <a:gd name="T1" fmla="*/ 3 h 43"/>
              <a:gd name="T2" fmla="*/ 1 w 50"/>
              <a:gd name="T3" fmla="*/ 3 h 43"/>
              <a:gd name="T4" fmla="*/ 0 w 50"/>
              <a:gd name="T5" fmla="*/ 3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3 h 43"/>
              <a:gd name="T12" fmla="*/ 1 w 50"/>
              <a:gd name="T13" fmla="*/ 3 h 43"/>
              <a:gd name="T14" fmla="*/ 1 w 50"/>
              <a:gd name="T15" fmla="*/ 3 h 43"/>
              <a:gd name="T16" fmla="*/ 1 w 50"/>
              <a:gd name="T17" fmla="*/ 3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" name="Freeform 225">
            <a:extLst>
              <a:ext uri="{FF2B5EF4-FFF2-40B4-BE49-F238E27FC236}">
                <a16:creationId xmlns:a16="http://schemas.microsoft.com/office/drawing/2014/main" id="{00000000-0008-0000-0700-000046000000}"/>
              </a:ext>
            </a:extLst>
          </xdr:cNvPr>
          <xdr:cNvSpPr>
            <a:spLocks/>
          </xdr:cNvSpPr>
        </xdr:nvSpPr>
        <xdr:spPr bwMode="auto">
          <a:xfrm rot="-449752">
            <a:off x="290" y="212"/>
            <a:ext cx="38" cy="39"/>
          </a:xfrm>
          <a:custGeom>
            <a:avLst/>
            <a:gdLst>
              <a:gd name="T0" fmla="*/ 2 w 50"/>
              <a:gd name="T1" fmla="*/ 5 h 43"/>
              <a:gd name="T2" fmla="*/ 2 w 50"/>
              <a:gd name="T3" fmla="*/ 5 h 43"/>
              <a:gd name="T4" fmla="*/ 0 w 50"/>
              <a:gd name="T5" fmla="*/ 5 h 43"/>
              <a:gd name="T6" fmla="*/ 2 w 50"/>
              <a:gd name="T7" fmla="*/ 0 h 43"/>
              <a:gd name="T8" fmla="*/ 2 w 50"/>
              <a:gd name="T9" fmla="*/ 3 h 43"/>
              <a:gd name="T10" fmla="*/ 2 w 50"/>
              <a:gd name="T11" fmla="*/ 5 h 43"/>
              <a:gd name="T12" fmla="*/ 2 w 50"/>
              <a:gd name="T13" fmla="*/ 5 h 43"/>
              <a:gd name="T14" fmla="*/ 2 w 50"/>
              <a:gd name="T15" fmla="*/ 5 h 43"/>
              <a:gd name="T16" fmla="*/ 2 w 50"/>
              <a:gd name="T17" fmla="*/ 5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" name="Freeform 226">
            <a:extLst>
              <a:ext uri="{FF2B5EF4-FFF2-40B4-BE49-F238E27FC236}">
                <a16:creationId xmlns:a16="http://schemas.microsoft.com/office/drawing/2014/main" id="{00000000-0008-0000-0700-000047000000}"/>
              </a:ext>
            </a:extLst>
          </xdr:cNvPr>
          <xdr:cNvSpPr>
            <a:spLocks/>
          </xdr:cNvSpPr>
        </xdr:nvSpPr>
        <xdr:spPr bwMode="auto">
          <a:xfrm rot="-717886">
            <a:off x="122" y="181"/>
            <a:ext cx="43" cy="37"/>
          </a:xfrm>
          <a:custGeom>
            <a:avLst/>
            <a:gdLst>
              <a:gd name="T0" fmla="*/ 7 w 46"/>
              <a:gd name="T1" fmla="*/ 2147483647 h 26"/>
              <a:gd name="T2" fmla="*/ 7 w 46"/>
              <a:gd name="T3" fmla="*/ 2147483647 h 26"/>
              <a:gd name="T4" fmla="*/ 4 w 46"/>
              <a:gd name="T5" fmla="*/ 2147483647 h 26"/>
              <a:gd name="T6" fmla="*/ 0 w 46"/>
              <a:gd name="T7" fmla="*/ 2147483647 h 26"/>
              <a:gd name="T8" fmla="*/ 5 w 46"/>
              <a:gd name="T9" fmla="*/ 607610301 h 26"/>
              <a:gd name="T10" fmla="*/ 7 w 46"/>
              <a:gd name="T11" fmla="*/ 0 h 26"/>
              <a:gd name="T12" fmla="*/ 7 w 46"/>
              <a:gd name="T13" fmla="*/ 1230499999 h 26"/>
              <a:gd name="T14" fmla="*/ 7 w 46"/>
              <a:gd name="T15" fmla="*/ 2147483647 h 26"/>
              <a:gd name="T16" fmla="*/ 7 w 46"/>
              <a:gd name="T17" fmla="*/ 2147483647 h 26"/>
              <a:gd name="T18" fmla="*/ 7 w 46"/>
              <a:gd name="T19" fmla="*/ 2147483647 h 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6"/>
              <a:gd name="T31" fmla="*/ 0 h 26"/>
              <a:gd name="T32" fmla="*/ 46 w 46"/>
              <a:gd name="T33" fmla="*/ 26 h 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6" h="26">
                <a:moveTo>
                  <a:pt x="35" y="26"/>
                </a:moveTo>
                <a:cubicBezTo>
                  <a:pt x="28" y="25"/>
                  <a:pt x="22" y="25"/>
                  <a:pt x="15" y="24"/>
                </a:cubicBezTo>
                <a:cubicBezTo>
                  <a:pt x="11" y="23"/>
                  <a:pt x="4" y="21"/>
                  <a:pt x="4" y="21"/>
                </a:cubicBezTo>
                <a:cubicBezTo>
                  <a:pt x="2" y="18"/>
                  <a:pt x="1" y="15"/>
                  <a:pt x="0" y="11"/>
                </a:cubicBezTo>
                <a:cubicBezTo>
                  <a:pt x="1" y="7"/>
                  <a:pt x="1" y="4"/>
                  <a:pt x="5" y="2"/>
                </a:cubicBezTo>
                <a:cubicBezTo>
                  <a:pt x="7" y="1"/>
                  <a:pt x="11" y="0"/>
                  <a:pt x="11" y="0"/>
                </a:cubicBezTo>
                <a:cubicBezTo>
                  <a:pt x="18" y="1"/>
                  <a:pt x="26" y="1"/>
                  <a:pt x="33" y="4"/>
                </a:cubicBezTo>
                <a:cubicBezTo>
                  <a:pt x="36" y="5"/>
                  <a:pt x="42" y="8"/>
                  <a:pt x="42" y="8"/>
                </a:cubicBezTo>
                <a:cubicBezTo>
                  <a:pt x="45" y="13"/>
                  <a:pt x="46" y="16"/>
                  <a:pt x="41" y="20"/>
                </a:cubicBezTo>
                <a:cubicBezTo>
                  <a:pt x="39" y="23"/>
                  <a:pt x="37" y="23"/>
                  <a:pt x="35" y="26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" name="Freeform 227">
            <a:extLst>
              <a:ext uri="{FF2B5EF4-FFF2-40B4-BE49-F238E27FC236}">
                <a16:creationId xmlns:a16="http://schemas.microsoft.com/office/drawing/2014/main" id="{00000000-0008-0000-0700-000048000000}"/>
              </a:ext>
            </a:extLst>
          </xdr:cNvPr>
          <xdr:cNvSpPr>
            <a:spLocks/>
          </xdr:cNvSpPr>
        </xdr:nvSpPr>
        <xdr:spPr bwMode="auto">
          <a:xfrm rot="-717886">
            <a:off x="121" y="214"/>
            <a:ext cx="35" cy="36"/>
          </a:xfrm>
          <a:custGeom>
            <a:avLst/>
            <a:gdLst>
              <a:gd name="T0" fmla="*/ 2 w 46"/>
              <a:gd name="T1" fmla="*/ 1549804259 h 26"/>
              <a:gd name="T2" fmla="*/ 2 w 46"/>
              <a:gd name="T3" fmla="*/ 1428050355 h 26"/>
              <a:gd name="T4" fmla="*/ 2 w 46"/>
              <a:gd name="T5" fmla="*/ 1220252628 h 26"/>
              <a:gd name="T6" fmla="*/ 0 w 46"/>
              <a:gd name="T7" fmla="*/ 636490230 h 26"/>
              <a:gd name="T8" fmla="*/ 2 w 46"/>
              <a:gd name="T9" fmla="*/ 125068134 h 26"/>
              <a:gd name="T10" fmla="*/ 2 w 46"/>
              <a:gd name="T11" fmla="*/ 0 h 26"/>
              <a:gd name="T12" fmla="*/ 2 w 46"/>
              <a:gd name="T13" fmla="*/ 239775144 h 26"/>
              <a:gd name="T14" fmla="*/ 2 w 46"/>
              <a:gd name="T15" fmla="*/ 459687414 h 26"/>
              <a:gd name="T16" fmla="*/ 2 w 46"/>
              <a:gd name="T17" fmla="*/ 1211067933 h 26"/>
              <a:gd name="T18" fmla="*/ 2 w 46"/>
              <a:gd name="T19" fmla="*/ 1549804259 h 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6"/>
              <a:gd name="T31" fmla="*/ 0 h 26"/>
              <a:gd name="T32" fmla="*/ 46 w 46"/>
              <a:gd name="T33" fmla="*/ 26 h 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6" h="26">
                <a:moveTo>
                  <a:pt x="35" y="26"/>
                </a:moveTo>
                <a:cubicBezTo>
                  <a:pt x="28" y="25"/>
                  <a:pt x="22" y="25"/>
                  <a:pt x="15" y="24"/>
                </a:cubicBezTo>
                <a:cubicBezTo>
                  <a:pt x="11" y="23"/>
                  <a:pt x="4" y="21"/>
                  <a:pt x="4" y="21"/>
                </a:cubicBezTo>
                <a:cubicBezTo>
                  <a:pt x="2" y="18"/>
                  <a:pt x="1" y="15"/>
                  <a:pt x="0" y="11"/>
                </a:cubicBezTo>
                <a:cubicBezTo>
                  <a:pt x="1" y="7"/>
                  <a:pt x="1" y="4"/>
                  <a:pt x="5" y="2"/>
                </a:cubicBezTo>
                <a:cubicBezTo>
                  <a:pt x="7" y="1"/>
                  <a:pt x="11" y="0"/>
                  <a:pt x="11" y="0"/>
                </a:cubicBezTo>
                <a:cubicBezTo>
                  <a:pt x="18" y="1"/>
                  <a:pt x="26" y="1"/>
                  <a:pt x="33" y="4"/>
                </a:cubicBezTo>
                <a:cubicBezTo>
                  <a:pt x="36" y="5"/>
                  <a:pt x="42" y="8"/>
                  <a:pt x="42" y="8"/>
                </a:cubicBezTo>
                <a:cubicBezTo>
                  <a:pt x="45" y="13"/>
                  <a:pt x="46" y="16"/>
                  <a:pt x="41" y="20"/>
                </a:cubicBezTo>
                <a:cubicBezTo>
                  <a:pt x="39" y="23"/>
                  <a:pt x="37" y="23"/>
                  <a:pt x="35" y="26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" name="Freeform 228">
            <a:extLst>
              <a:ext uri="{FF2B5EF4-FFF2-40B4-BE49-F238E27FC236}">
                <a16:creationId xmlns:a16="http://schemas.microsoft.com/office/drawing/2014/main" id="{00000000-0008-0000-0700-000049000000}"/>
              </a:ext>
            </a:extLst>
          </xdr:cNvPr>
          <xdr:cNvSpPr>
            <a:spLocks/>
          </xdr:cNvSpPr>
        </xdr:nvSpPr>
        <xdr:spPr bwMode="auto">
          <a:xfrm rot="9867534">
            <a:off x="146" y="146"/>
            <a:ext cx="40" cy="41"/>
          </a:xfrm>
          <a:custGeom>
            <a:avLst/>
            <a:gdLst>
              <a:gd name="T0" fmla="*/ 3 w 46"/>
              <a:gd name="T1" fmla="*/ 2147483647 h 26"/>
              <a:gd name="T2" fmla="*/ 3 w 46"/>
              <a:gd name="T3" fmla="*/ 2147483647 h 26"/>
              <a:gd name="T4" fmla="*/ 3 w 46"/>
              <a:gd name="T5" fmla="*/ 2147483647 h 26"/>
              <a:gd name="T6" fmla="*/ 0 w 46"/>
              <a:gd name="T7" fmla="*/ 2147483647 h 26"/>
              <a:gd name="T8" fmla="*/ 3 w 46"/>
              <a:gd name="T9" fmla="*/ 2147483647 h 26"/>
              <a:gd name="T10" fmla="*/ 3 w 46"/>
              <a:gd name="T11" fmla="*/ 0 h 26"/>
              <a:gd name="T12" fmla="*/ 3 w 46"/>
              <a:gd name="T13" fmla="*/ 2147483647 h 26"/>
              <a:gd name="T14" fmla="*/ 3 w 46"/>
              <a:gd name="T15" fmla="*/ 2147483647 h 26"/>
              <a:gd name="T16" fmla="*/ 3 w 46"/>
              <a:gd name="T17" fmla="*/ 2147483647 h 26"/>
              <a:gd name="T18" fmla="*/ 3 w 46"/>
              <a:gd name="T19" fmla="*/ 2147483647 h 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6"/>
              <a:gd name="T31" fmla="*/ 0 h 26"/>
              <a:gd name="T32" fmla="*/ 46 w 46"/>
              <a:gd name="T33" fmla="*/ 26 h 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6" h="26">
                <a:moveTo>
                  <a:pt x="35" y="26"/>
                </a:moveTo>
                <a:cubicBezTo>
                  <a:pt x="28" y="25"/>
                  <a:pt x="22" y="25"/>
                  <a:pt x="15" y="24"/>
                </a:cubicBezTo>
                <a:cubicBezTo>
                  <a:pt x="11" y="23"/>
                  <a:pt x="4" y="21"/>
                  <a:pt x="4" y="21"/>
                </a:cubicBezTo>
                <a:cubicBezTo>
                  <a:pt x="2" y="18"/>
                  <a:pt x="1" y="15"/>
                  <a:pt x="0" y="11"/>
                </a:cubicBezTo>
                <a:cubicBezTo>
                  <a:pt x="1" y="7"/>
                  <a:pt x="1" y="4"/>
                  <a:pt x="5" y="2"/>
                </a:cubicBezTo>
                <a:cubicBezTo>
                  <a:pt x="7" y="1"/>
                  <a:pt x="11" y="0"/>
                  <a:pt x="11" y="0"/>
                </a:cubicBezTo>
                <a:cubicBezTo>
                  <a:pt x="18" y="1"/>
                  <a:pt x="26" y="1"/>
                  <a:pt x="33" y="4"/>
                </a:cubicBezTo>
                <a:cubicBezTo>
                  <a:pt x="36" y="5"/>
                  <a:pt x="42" y="8"/>
                  <a:pt x="42" y="8"/>
                </a:cubicBezTo>
                <a:cubicBezTo>
                  <a:pt x="45" y="13"/>
                  <a:pt x="46" y="16"/>
                  <a:pt x="41" y="20"/>
                </a:cubicBezTo>
                <a:cubicBezTo>
                  <a:pt x="39" y="23"/>
                  <a:pt x="37" y="23"/>
                  <a:pt x="35" y="26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" name="Freeform 229">
            <a:extLst>
              <a:ext uri="{FF2B5EF4-FFF2-40B4-BE49-F238E27FC236}">
                <a16:creationId xmlns:a16="http://schemas.microsoft.com/office/drawing/2014/main" id="{00000000-0008-0000-0700-00004A000000}"/>
              </a:ext>
            </a:extLst>
          </xdr:cNvPr>
          <xdr:cNvSpPr>
            <a:spLocks/>
          </xdr:cNvSpPr>
        </xdr:nvSpPr>
        <xdr:spPr bwMode="auto">
          <a:xfrm rot="-592444">
            <a:off x="258" y="214"/>
            <a:ext cx="32" cy="37"/>
          </a:xfrm>
          <a:custGeom>
            <a:avLst/>
            <a:gdLst>
              <a:gd name="T0" fmla="*/ 1 w 50"/>
              <a:gd name="T1" fmla="*/ 3 h 43"/>
              <a:gd name="T2" fmla="*/ 1 w 50"/>
              <a:gd name="T3" fmla="*/ 3 h 43"/>
              <a:gd name="T4" fmla="*/ 0 w 50"/>
              <a:gd name="T5" fmla="*/ 3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3 h 43"/>
              <a:gd name="T12" fmla="*/ 1 w 50"/>
              <a:gd name="T13" fmla="*/ 3 h 43"/>
              <a:gd name="T14" fmla="*/ 1 w 50"/>
              <a:gd name="T15" fmla="*/ 3 h 43"/>
              <a:gd name="T16" fmla="*/ 1 w 50"/>
              <a:gd name="T17" fmla="*/ 3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" name="Freeform 230">
            <a:extLst>
              <a:ext uri="{FF2B5EF4-FFF2-40B4-BE49-F238E27FC236}">
                <a16:creationId xmlns:a16="http://schemas.microsoft.com/office/drawing/2014/main" id="{00000000-0008-0000-0700-00004B000000}"/>
              </a:ext>
            </a:extLst>
          </xdr:cNvPr>
          <xdr:cNvSpPr>
            <a:spLocks/>
          </xdr:cNvSpPr>
        </xdr:nvSpPr>
        <xdr:spPr bwMode="auto">
          <a:xfrm rot="-592444">
            <a:off x="326" y="214"/>
            <a:ext cx="20" cy="37"/>
          </a:xfrm>
          <a:custGeom>
            <a:avLst/>
            <a:gdLst>
              <a:gd name="T0" fmla="*/ 0 w 50"/>
              <a:gd name="T1" fmla="*/ 3 h 43"/>
              <a:gd name="T2" fmla="*/ 0 w 50"/>
              <a:gd name="T3" fmla="*/ 3 h 43"/>
              <a:gd name="T4" fmla="*/ 0 w 50"/>
              <a:gd name="T5" fmla="*/ 3 h 43"/>
              <a:gd name="T6" fmla="*/ 0 w 50"/>
              <a:gd name="T7" fmla="*/ 0 h 43"/>
              <a:gd name="T8" fmla="*/ 0 w 50"/>
              <a:gd name="T9" fmla="*/ 3 h 43"/>
              <a:gd name="T10" fmla="*/ 0 w 50"/>
              <a:gd name="T11" fmla="*/ 3 h 43"/>
              <a:gd name="T12" fmla="*/ 0 w 50"/>
              <a:gd name="T13" fmla="*/ 3 h 43"/>
              <a:gd name="T14" fmla="*/ 0 w 50"/>
              <a:gd name="T15" fmla="*/ 3 h 43"/>
              <a:gd name="T16" fmla="*/ 0 w 50"/>
              <a:gd name="T17" fmla="*/ 3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" name="Freeform 231">
            <a:extLst>
              <a:ext uri="{FF2B5EF4-FFF2-40B4-BE49-F238E27FC236}">
                <a16:creationId xmlns:a16="http://schemas.microsoft.com/office/drawing/2014/main" id="{00000000-0008-0000-0700-00004C000000}"/>
              </a:ext>
            </a:extLst>
          </xdr:cNvPr>
          <xdr:cNvSpPr>
            <a:spLocks/>
          </xdr:cNvSpPr>
        </xdr:nvSpPr>
        <xdr:spPr bwMode="auto">
          <a:xfrm rot="-389447">
            <a:off x="274" y="179"/>
            <a:ext cx="35" cy="39"/>
          </a:xfrm>
          <a:custGeom>
            <a:avLst/>
            <a:gdLst>
              <a:gd name="T0" fmla="*/ 1 w 50"/>
              <a:gd name="T1" fmla="*/ 5 h 43"/>
              <a:gd name="T2" fmla="*/ 1 w 50"/>
              <a:gd name="T3" fmla="*/ 5 h 43"/>
              <a:gd name="T4" fmla="*/ 0 w 50"/>
              <a:gd name="T5" fmla="*/ 5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5 h 43"/>
              <a:gd name="T12" fmla="*/ 1 w 50"/>
              <a:gd name="T13" fmla="*/ 5 h 43"/>
              <a:gd name="T14" fmla="*/ 1 w 50"/>
              <a:gd name="T15" fmla="*/ 5 h 43"/>
              <a:gd name="T16" fmla="*/ 1 w 50"/>
              <a:gd name="T17" fmla="*/ 5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" name="Freeform 232">
            <a:extLst>
              <a:ext uri="{FF2B5EF4-FFF2-40B4-BE49-F238E27FC236}">
                <a16:creationId xmlns:a16="http://schemas.microsoft.com/office/drawing/2014/main" id="{00000000-0008-0000-0700-00004D000000}"/>
              </a:ext>
            </a:extLst>
          </xdr:cNvPr>
          <xdr:cNvSpPr>
            <a:spLocks/>
          </xdr:cNvSpPr>
        </xdr:nvSpPr>
        <xdr:spPr bwMode="auto">
          <a:xfrm>
            <a:off x="239" y="180"/>
            <a:ext cx="37" cy="38"/>
          </a:xfrm>
          <a:custGeom>
            <a:avLst/>
            <a:gdLst>
              <a:gd name="T0" fmla="*/ 1 w 50"/>
              <a:gd name="T1" fmla="*/ 4 h 43"/>
              <a:gd name="T2" fmla="*/ 1 w 50"/>
              <a:gd name="T3" fmla="*/ 4 h 43"/>
              <a:gd name="T4" fmla="*/ 0 w 50"/>
              <a:gd name="T5" fmla="*/ 4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4 h 43"/>
              <a:gd name="T12" fmla="*/ 1 w 50"/>
              <a:gd name="T13" fmla="*/ 4 h 43"/>
              <a:gd name="T14" fmla="*/ 1 w 50"/>
              <a:gd name="T15" fmla="*/ 4 h 43"/>
              <a:gd name="T16" fmla="*/ 1 w 50"/>
              <a:gd name="T17" fmla="*/ 4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" name="Freeform 233">
            <a:extLst>
              <a:ext uri="{FF2B5EF4-FFF2-40B4-BE49-F238E27FC236}">
                <a16:creationId xmlns:a16="http://schemas.microsoft.com/office/drawing/2014/main" id="{00000000-0008-0000-0700-00004E000000}"/>
              </a:ext>
            </a:extLst>
          </xdr:cNvPr>
          <xdr:cNvSpPr>
            <a:spLocks/>
          </xdr:cNvSpPr>
        </xdr:nvSpPr>
        <xdr:spPr bwMode="auto">
          <a:xfrm rot="-449752">
            <a:off x="153" y="216"/>
            <a:ext cx="38" cy="35"/>
          </a:xfrm>
          <a:custGeom>
            <a:avLst/>
            <a:gdLst>
              <a:gd name="T0" fmla="*/ 2 w 50"/>
              <a:gd name="T1" fmla="*/ 2 h 43"/>
              <a:gd name="T2" fmla="*/ 2 w 50"/>
              <a:gd name="T3" fmla="*/ 2 h 43"/>
              <a:gd name="T4" fmla="*/ 0 w 50"/>
              <a:gd name="T5" fmla="*/ 2 h 43"/>
              <a:gd name="T6" fmla="*/ 2 w 50"/>
              <a:gd name="T7" fmla="*/ 0 h 43"/>
              <a:gd name="T8" fmla="*/ 2 w 50"/>
              <a:gd name="T9" fmla="*/ 2 h 43"/>
              <a:gd name="T10" fmla="*/ 2 w 50"/>
              <a:gd name="T11" fmla="*/ 2 h 43"/>
              <a:gd name="T12" fmla="*/ 2 w 50"/>
              <a:gd name="T13" fmla="*/ 2 h 43"/>
              <a:gd name="T14" fmla="*/ 2 w 50"/>
              <a:gd name="T15" fmla="*/ 2 h 43"/>
              <a:gd name="T16" fmla="*/ 2 w 50"/>
              <a:gd name="T17" fmla="*/ 2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" name="Freeform 234">
            <a:extLst>
              <a:ext uri="{FF2B5EF4-FFF2-40B4-BE49-F238E27FC236}">
                <a16:creationId xmlns:a16="http://schemas.microsoft.com/office/drawing/2014/main" id="{00000000-0008-0000-0700-00004F000000}"/>
              </a:ext>
            </a:extLst>
          </xdr:cNvPr>
          <xdr:cNvSpPr>
            <a:spLocks/>
          </xdr:cNvSpPr>
        </xdr:nvSpPr>
        <xdr:spPr bwMode="auto">
          <a:xfrm rot="10344321">
            <a:off x="190" y="213"/>
            <a:ext cx="38" cy="36"/>
          </a:xfrm>
          <a:custGeom>
            <a:avLst/>
            <a:gdLst>
              <a:gd name="T0" fmla="*/ 2 w 50"/>
              <a:gd name="T1" fmla="*/ 3 h 43"/>
              <a:gd name="T2" fmla="*/ 2 w 50"/>
              <a:gd name="T3" fmla="*/ 3 h 43"/>
              <a:gd name="T4" fmla="*/ 0 w 50"/>
              <a:gd name="T5" fmla="*/ 3 h 43"/>
              <a:gd name="T6" fmla="*/ 2 w 50"/>
              <a:gd name="T7" fmla="*/ 0 h 43"/>
              <a:gd name="T8" fmla="*/ 2 w 50"/>
              <a:gd name="T9" fmla="*/ 3 h 43"/>
              <a:gd name="T10" fmla="*/ 2 w 50"/>
              <a:gd name="T11" fmla="*/ 3 h 43"/>
              <a:gd name="T12" fmla="*/ 2 w 50"/>
              <a:gd name="T13" fmla="*/ 3 h 43"/>
              <a:gd name="T14" fmla="*/ 2 w 50"/>
              <a:gd name="T15" fmla="*/ 3 h 43"/>
              <a:gd name="T16" fmla="*/ 2 w 50"/>
              <a:gd name="T17" fmla="*/ 3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" name="Freeform 235">
            <a:extLst>
              <a:ext uri="{FF2B5EF4-FFF2-40B4-BE49-F238E27FC236}">
                <a16:creationId xmlns:a16="http://schemas.microsoft.com/office/drawing/2014/main" id="{00000000-0008-0000-0700-000050000000}"/>
              </a:ext>
            </a:extLst>
          </xdr:cNvPr>
          <xdr:cNvSpPr>
            <a:spLocks/>
          </xdr:cNvSpPr>
        </xdr:nvSpPr>
        <xdr:spPr bwMode="auto">
          <a:xfrm rot="10447746">
            <a:off x="308" y="176"/>
            <a:ext cx="38" cy="40"/>
          </a:xfrm>
          <a:custGeom>
            <a:avLst/>
            <a:gdLst>
              <a:gd name="T0" fmla="*/ 2 w 50"/>
              <a:gd name="T1" fmla="*/ 7 h 43"/>
              <a:gd name="T2" fmla="*/ 2 w 50"/>
              <a:gd name="T3" fmla="*/ 7 h 43"/>
              <a:gd name="T4" fmla="*/ 0 w 50"/>
              <a:gd name="T5" fmla="*/ 7 h 43"/>
              <a:gd name="T6" fmla="*/ 2 w 50"/>
              <a:gd name="T7" fmla="*/ 0 h 43"/>
              <a:gd name="T8" fmla="*/ 2 w 50"/>
              <a:gd name="T9" fmla="*/ 3 h 43"/>
              <a:gd name="T10" fmla="*/ 2 w 50"/>
              <a:gd name="T11" fmla="*/ 7 h 43"/>
              <a:gd name="T12" fmla="*/ 2 w 50"/>
              <a:gd name="T13" fmla="*/ 7 h 43"/>
              <a:gd name="T14" fmla="*/ 2 w 50"/>
              <a:gd name="T15" fmla="*/ 7 h 43"/>
              <a:gd name="T16" fmla="*/ 2 w 50"/>
              <a:gd name="T17" fmla="*/ 7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" name="Freeform 236">
            <a:extLst>
              <a:ext uri="{FF2B5EF4-FFF2-40B4-BE49-F238E27FC236}">
                <a16:creationId xmlns:a16="http://schemas.microsoft.com/office/drawing/2014/main" id="{00000000-0008-0000-0700-000051000000}"/>
              </a:ext>
            </a:extLst>
          </xdr:cNvPr>
          <xdr:cNvSpPr>
            <a:spLocks/>
          </xdr:cNvSpPr>
        </xdr:nvSpPr>
        <xdr:spPr bwMode="auto">
          <a:xfrm>
            <a:off x="205" y="181"/>
            <a:ext cx="34" cy="38"/>
          </a:xfrm>
          <a:custGeom>
            <a:avLst/>
            <a:gdLst>
              <a:gd name="T0" fmla="*/ 1 w 50"/>
              <a:gd name="T1" fmla="*/ 4 h 43"/>
              <a:gd name="T2" fmla="*/ 1 w 50"/>
              <a:gd name="T3" fmla="*/ 4 h 43"/>
              <a:gd name="T4" fmla="*/ 0 w 50"/>
              <a:gd name="T5" fmla="*/ 4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4 h 43"/>
              <a:gd name="T12" fmla="*/ 1 w 50"/>
              <a:gd name="T13" fmla="*/ 4 h 43"/>
              <a:gd name="T14" fmla="*/ 1 w 50"/>
              <a:gd name="T15" fmla="*/ 4 h 43"/>
              <a:gd name="T16" fmla="*/ 1 w 50"/>
              <a:gd name="T17" fmla="*/ 4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" name="Freeform 237">
            <a:extLst>
              <a:ext uri="{FF2B5EF4-FFF2-40B4-BE49-F238E27FC236}">
                <a16:creationId xmlns:a16="http://schemas.microsoft.com/office/drawing/2014/main" id="{00000000-0008-0000-0700-000052000000}"/>
              </a:ext>
            </a:extLst>
          </xdr:cNvPr>
          <xdr:cNvSpPr>
            <a:spLocks/>
          </xdr:cNvSpPr>
        </xdr:nvSpPr>
        <xdr:spPr bwMode="auto">
          <a:xfrm rot="10439460">
            <a:off x="154" y="109"/>
            <a:ext cx="48" cy="40"/>
          </a:xfrm>
          <a:custGeom>
            <a:avLst/>
            <a:gdLst>
              <a:gd name="T0" fmla="*/ 3 w 56"/>
              <a:gd name="T1" fmla="*/ 2 h 34"/>
              <a:gd name="T2" fmla="*/ 3 w 56"/>
              <a:gd name="T3" fmla="*/ 50682 h 34"/>
              <a:gd name="T4" fmla="*/ 3 w 56"/>
              <a:gd name="T5" fmla="*/ 257433 h 34"/>
              <a:gd name="T6" fmla="*/ 3 w 56"/>
              <a:gd name="T7" fmla="*/ 218818 h 34"/>
              <a:gd name="T8" fmla="*/ 3 w 56"/>
              <a:gd name="T9" fmla="*/ 141787 h 34"/>
              <a:gd name="T10" fmla="*/ 3 w 56"/>
              <a:gd name="T11" fmla="*/ 70148 h 34"/>
              <a:gd name="T12" fmla="*/ 3 w 56"/>
              <a:gd name="T13" fmla="*/ 2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" name="Freeform 238">
            <a:extLst>
              <a:ext uri="{FF2B5EF4-FFF2-40B4-BE49-F238E27FC236}">
                <a16:creationId xmlns:a16="http://schemas.microsoft.com/office/drawing/2014/main" id="{00000000-0008-0000-0700-000053000000}"/>
              </a:ext>
            </a:extLst>
          </xdr:cNvPr>
          <xdr:cNvSpPr>
            <a:spLocks/>
          </xdr:cNvSpPr>
        </xdr:nvSpPr>
        <xdr:spPr bwMode="auto">
          <a:xfrm rot="-592444">
            <a:off x="226" y="146"/>
            <a:ext cx="32" cy="39"/>
          </a:xfrm>
          <a:custGeom>
            <a:avLst/>
            <a:gdLst>
              <a:gd name="T0" fmla="*/ 1 w 50"/>
              <a:gd name="T1" fmla="*/ 5 h 43"/>
              <a:gd name="T2" fmla="*/ 1 w 50"/>
              <a:gd name="T3" fmla="*/ 5 h 43"/>
              <a:gd name="T4" fmla="*/ 0 w 50"/>
              <a:gd name="T5" fmla="*/ 5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5 h 43"/>
              <a:gd name="T12" fmla="*/ 1 w 50"/>
              <a:gd name="T13" fmla="*/ 5 h 43"/>
              <a:gd name="T14" fmla="*/ 1 w 50"/>
              <a:gd name="T15" fmla="*/ 5 h 43"/>
              <a:gd name="T16" fmla="*/ 1 w 50"/>
              <a:gd name="T17" fmla="*/ 5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" name="Freeform 239">
            <a:extLst>
              <a:ext uri="{FF2B5EF4-FFF2-40B4-BE49-F238E27FC236}">
                <a16:creationId xmlns:a16="http://schemas.microsoft.com/office/drawing/2014/main" id="{00000000-0008-0000-0700-000054000000}"/>
              </a:ext>
            </a:extLst>
          </xdr:cNvPr>
          <xdr:cNvSpPr>
            <a:spLocks/>
          </xdr:cNvSpPr>
        </xdr:nvSpPr>
        <xdr:spPr bwMode="auto">
          <a:xfrm rot="-449752">
            <a:off x="289" y="146"/>
            <a:ext cx="38" cy="38"/>
          </a:xfrm>
          <a:custGeom>
            <a:avLst/>
            <a:gdLst>
              <a:gd name="T0" fmla="*/ 2 w 50"/>
              <a:gd name="T1" fmla="*/ 4 h 43"/>
              <a:gd name="T2" fmla="*/ 2 w 50"/>
              <a:gd name="T3" fmla="*/ 4 h 43"/>
              <a:gd name="T4" fmla="*/ 0 w 50"/>
              <a:gd name="T5" fmla="*/ 4 h 43"/>
              <a:gd name="T6" fmla="*/ 2 w 50"/>
              <a:gd name="T7" fmla="*/ 0 h 43"/>
              <a:gd name="T8" fmla="*/ 2 w 50"/>
              <a:gd name="T9" fmla="*/ 3 h 43"/>
              <a:gd name="T10" fmla="*/ 2 w 50"/>
              <a:gd name="T11" fmla="*/ 4 h 43"/>
              <a:gd name="T12" fmla="*/ 2 w 50"/>
              <a:gd name="T13" fmla="*/ 4 h 43"/>
              <a:gd name="T14" fmla="*/ 2 w 50"/>
              <a:gd name="T15" fmla="*/ 4 h 43"/>
              <a:gd name="T16" fmla="*/ 2 w 50"/>
              <a:gd name="T17" fmla="*/ 4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" name="Freeform 240">
            <a:extLst>
              <a:ext uri="{FF2B5EF4-FFF2-40B4-BE49-F238E27FC236}">
                <a16:creationId xmlns:a16="http://schemas.microsoft.com/office/drawing/2014/main" id="{00000000-0008-0000-0700-000055000000}"/>
              </a:ext>
            </a:extLst>
          </xdr:cNvPr>
          <xdr:cNvSpPr>
            <a:spLocks/>
          </xdr:cNvSpPr>
        </xdr:nvSpPr>
        <xdr:spPr bwMode="auto">
          <a:xfrm rot="-592444">
            <a:off x="257" y="147"/>
            <a:ext cx="32" cy="37"/>
          </a:xfrm>
          <a:custGeom>
            <a:avLst/>
            <a:gdLst>
              <a:gd name="T0" fmla="*/ 1 w 50"/>
              <a:gd name="T1" fmla="*/ 3 h 43"/>
              <a:gd name="T2" fmla="*/ 1 w 50"/>
              <a:gd name="T3" fmla="*/ 3 h 43"/>
              <a:gd name="T4" fmla="*/ 0 w 50"/>
              <a:gd name="T5" fmla="*/ 3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3 h 43"/>
              <a:gd name="T12" fmla="*/ 1 w 50"/>
              <a:gd name="T13" fmla="*/ 3 h 43"/>
              <a:gd name="T14" fmla="*/ 1 w 50"/>
              <a:gd name="T15" fmla="*/ 3 h 43"/>
              <a:gd name="T16" fmla="*/ 1 w 50"/>
              <a:gd name="T17" fmla="*/ 3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" name="Freeform 241">
            <a:extLst>
              <a:ext uri="{FF2B5EF4-FFF2-40B4-BE49-F238E27FC236}">
                <a16:creationId xmlns:a16="http://schemas.microsoft.com/office/drawing/2014/main" id="{00000000-0008-0000-0700-000056000000}"/>
              </a:ext>
            </a:extLst>
          </xdr:cNvPr>
          <xdr:cNvSpPr>
            <a:spLocks/>
          </xdr:cNvSpPr>
        </xdr:nvSpPr>
        <xdr:spPr bwMode="auto">
          <a:xfrm rot="-592444">
            <a:off x="327" y="146"/>
            <a:ext cx="19" cy="36"/>
          </a:xfrm>
          <a:custGeom>
            <a:avLst/>
            <a:gdLst>
              <a:gd name="T0" fmla="*/ 0 w 50"/>
              <a:gd name="T1" fmla="*/ 3 h 43"/>
              <a:gd name="T2" fmla="*/ 0 w 50"/>
              <a:gd name="T3" fmla="*/ 3 h 43"/>
              <a:gd name="T4" fmla="*/ 0 w 50"/>
              <a:gd name="T5" fmla="*/ 3 h 43"/>
              <a:gd name="T6" fmla="*/ 0 w 50"/>
              <a:gd name="T7" fmla="*/ 0 h 43"/>
              <a:gd name="T8" fmla="*/ 0 w 50"/>
              <a:gd name="T9" fmla="*/ 3 h 43"/>
              <a:gd name="T10" fmla="*/ 0 w 50"/>
              <a:gd name="T11" fmla="*/ 3 h 43"/>
              <a:gd name="T12" fmla="*/ 0 w 50"/>
              <a:gd name="T13" fmla="*/ 3 h 43"/>
              <a:gd name="T14" fmla="*/ 0 w 50"/>
              <a:gd name="T15" fmla="*/ 3 h 43"/>
              <a:gd name="T16" fmla="*/ 0 w 50"/>
              <a:gd name="T17" fmla="*/ 3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" name="Freeform 242">
            <a:extLst>
              <a:ext uri="{FF2B5EF4-FFF2-40B4-BE49-F238E27FC236}">
                <a16:creationId xmlns:a16="http://schemas.microsoft.com/office/drawing/2014/main" id="{00000000-0008-0000-0700-000057000000}"/>
              </a:ext>
            </a:extLst>
          </xdr:cNvPr>
          <xdr:cNvSpPr>
            <a:spLocks/>
          </xdr:cNvSpPr>
        </xdr:nvSpPr>
        <xdr:spPr bwMode="auto">
          <a:xfrm rot="-389447">
            <a:off x="275" y="111"/>
            <a:ext cx="35" cy="40"/>
          </a:xfrm>
          <a:custGeom>
            <a:avLst/>
            <a:gdLst>
              <a:gd name="T0" fmla="*/ 1 w 50"/>
              <a:gd name="T1" fmla="*/ 7 h 43"/>
              <a:gd name="T2" fmla="*/ 1 w 50"/>
              <a:gd name="T3" fmla="*/ 7 h 43"/>
              <a:gd name="T4" fmla="*/ 0 w 50"/>
              <a:gd name="T5" fmla="*/ 7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7 h 43"/>
              <a:gd name="T12" fmla="*/ 1 w 50"/>
              <a:gd name="T13" fmla="*/ 7 h 43"/>
              <a:gd name="T14" fmla="*/ 1 w 50"/>
              <a:gd name="T15" fmla="*/ 7 h 43"/>
              <a:gd name="T16" fmla="*/ 1 w 50"/>
              <a:gd name="T17" fmla="*/ 7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" name="Freeform 243">
            <a:extLst>
              <a:ext uri="{FF2B5EF4-FFF2-40B4-BE49-F238E27FC236}">
                <a16:creationId xmlns:a16="http://schemas.microsoft.com/office/drawing/2014/main" id="{00000000-0008-0000-0700-000058000000}"/>
              </a:ext>
            </a:extLst>
          </xdr:cNvPr>
          <xdr:cNvSpPr>
            <a:spLocks/>
          </xdr:cNvSpPr>
        </xdr:nvSpPr>
        <xdr:spPr bwMode="auto">
          <a:xfrm>
            <a:off x="240" y="111"/>
            <a:ext cx="37" cy="38"/>
          </a:xfrm>
          <a:custGeom>
            <a:avLst/>
            <a:gdLst>
              <a:gd name="T0" fmla="*/ 1 w 50"/>
              <a:gd name="T1" fmla="*/ 4 h 43"/>
              <a:gd name="T2" fmla="*/ 1 w 50"/>
              <a:gd name="T3" fmla="*/ 4 h 43"/>
              <a:gd name="T4" fmla="*/ 0 w 50"/>
              <a:gd name="T5" fmla="*/ 4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4 h 43"/>
              <a:gd name="T12" fmla="*/ 1 w 50"/>
              <a:gd name="T13" fmla="*/ 4 h 43"/>
              <a:gd name="T14" fmla="*/ 1 w 50"/>
              <a:gd name="T15" fmla="*/ 4 h 43"/>
              <a:gd name="T16" fmla="*/ 1 w 50"/>
              <a:gd name="T17" fmla="*/ 4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" name="Freeform 244">
            <a:extLst>
              <a:ext uri="{FF2B5EF4-FFF2-40B4-BE49-F238E27FC236}">
                <a16:creationId xmlns:a16="http://schemas.microsoft.com/office/drawing/2014/main" id="{00000000-0008-0000-0700-000059000000}"/>
              </a:ext>
            </a:extLst>
          </xdr:cNvPr>
          <xdr:cNvSpPr>
            <a:spLocks/>
          </xdr:cNvSpPr>
        </xdr:nvSpPr>
        <xdr:spPr bwMode="auto">
          <a:xfrm rot="-449752">
            <a:off x="120" y="146"/>
            <a:ext cx="28" cy="40"/>
          </a:xfrm>
          <a:custGeom>
            <a:avLst/>
            <a:gdLst>
              <a:gd name="T0" fmla="*/ 1 w 50"/>
              <a:gd name="T1" fmla="*/ 7 h 43"/>
              <a:gd name="T2" fmla="*/ 1 w 50"/>
              <a:gd name="T3" fmla="*/ 7 h 43"/>
              <a:gd name="T4" fmla="*/ 0 w 50"/>
              <a:gd name="T5" fmla="*/ 7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7 h 43"/>
              <a:gd name="T12" fmla="*/ 1 w 50"/>
              <a:gd name="T13" fmla="*/ 7 h 43"/>
              <a:gd name="T14" fmla="*/ 1 w 50"/>
              <a:gd name="T15" fmla="*/ 7 h 43"/>
              <a:gd name="T16" fmla="*/ 1 w 50"/>
              <a:gd name="T17" fmla="*/ 7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" name="Freeform 245">
            <a:extLst>
              <a:ext uri="{FF2B5EF4-FFF2-40B4-BE49-F238E27FC236}">
                <a16:creationId xmlns:a16="http://schemas.microsoft.com/office/drawing/2014/main" id="{00000000-0008-0000-0700-00005A000000}"/>
              </a:ext>
            </a:extLst>
          </xdr:cNvPr>
          <xdr:cNvSpPr>
            <a:spLocks/>
          </xdr:cNvSpPr>
        </xdr:nvSpPr>
        <xdr:spPr bwMode="auto">
          <a:xfrm rot="10344321">
            <a:off x="186" y="145"/>
            <a:ext cx="41" cy="40"/>
          </a:xfrm>
          <a:custGeom>
            <a:avLst/>
            <a:gdLst>
              <a:gd name="T0" fmla="*/ 2 w 50"/>
              <a:gd name="T1" fmla="*/ 7 h 43"/>
              <a:gd name="T2" fmla="*/ 2 w 50"/>
              <a:gd name="T3" fmla="*/ 7 h 43"/>
              <a:gd name="T4" fmla="*/ 0 w 50"/>
              <a:gd name="T5" fmla="*/ 7 h 43"/>
              <a:gd name="T6" fmla="*/ 2 w 50"/>
              <a:gd name="T7" fmla="*/ 0 h 43"/>
              <a:gd name="T8" fmla="*/ 2 w 50"/>
              <a:gd name="T9" fmla="*/ 3 h 43"/>
              <a:gd name="T10" fmla="*/ 2 w 50"/>
              <a:gd name="T11" fmla="*/ 7 h 43"/>
              <a:gd name="T12" fmla="*/ 2 w 50"/>
              <a:gd name="T13" fmla="*/ 7 h 43"/>
              <a:gd name="T14" fmla="*/ 2 w 50"/>
              <a:gd name="T15" fmla="*/ 7 h 43"/>
              <a:gd name="T16" fmla="*/ 2 w 50"/>
              <a:gd name="T17" fmla="*/ 7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" name="Freeform 246">
            <a:extLst>
              <a:ext uri="{FF2B5EF4-FFF2-40B4-BE49-F238E27FC236}">
                <a16:creationId xmlns:a16="http://schemas.microsoft.com/office/drawing/2014/main" id="{00000000-0008-0000-0700-00005B000000}"/>
              </a:ext>
            </a:extLst>
          </xdr:cNvPr>
          <xdr:cNvSpPr>
            <a:spLocks/>
          </xdr:cNvSpPr>
        </xdr:nvSpPr>
        <xdr:spPr bwMode="auto">
          <a:xfrm rot="10447746">
            <a:off x="309" y="109"/>
            <a:ext cx="38" cy="39"/>
          </a:xfrm>
          <a:custGeom>
            <a:avLst/>
            <a:gdLst>
              <a:gd name="T0" fmla="*/ 2 w 50"/>
              <a:gd name="T1" fmla="*/ 5 h 43"/>
              <a:gd name="T2" fmla="*/ 2 w 50"/>
              <a:gd name="T3" fmla="*/ 5 h 43"/>
              <a:gd name="T4" fmla="*/ 0 w 50"/>
              <a:gd name="T5" fmla="*/ 5 h 43"/>
              <a:gd name="T6" fmla="*/ 2 w 50"/>
              <a:gd name="T7" fmla="*/ 0 h 43"/>
              <a:gd name="T8" fmla="*/ 2 w 50"/>
              <a:gd name="T9" fmla="*/ 3 h 43"/>
              <a:gd name="T10" fmla="*/ 2 w 50"/>
              <a:gd name="T11" fmla="*/ 5 h 43"/>
              <a:gd name="T12" fmla="*/ 2 w 50"/>
              <a:gd name="T13" fmla="*/ 5 h 43"/>
              <a:gd name="T14" fmla="*/ 2 w 50"/>
              <a:gd name="T15" fmla="*/ 5 h 43"/>
              <a:gd name="T16" fmla="*/ 2 w 50"/>
              <a:gd name="T17" fmla="*/ 5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" name="Freeform 247">
            <a:extLst>
              <a:ext uri="{FF2B5EF4-FFF2-40B4-BE49-F238E27FC236}">
                <a16:creationId xmlns:a16="http://schemas.microsoft.com/office/drawing/2014/main" id="{00000000-0008-0000-0700-00005C000000}"/>
              </a:ext>
            </a:extLst>
          </xdr:cNvPr>
          <xdr:cNvSpPr>
            <a:spLocks/>
          </xdr:cNvSpPr>
        </xdr:nvSpPr>
        <xdr:spPr bwMode="auto">
          <a:xfrm>
            <a:off x="197" y="113"/>
            <a:ext cx="44" cy="38"/>
          </a:xfrm>
          <a:custGeom>
            <a:avLst/>
            <a:gdLst>
              <a:gd name="T0" fmla="*/ 4 w 50"/>
              <a:gd name="T1" fmla="*/ 4 h 43"/>
              <a:gd name="T2" fmla="*/ 4 w 50"/>
              <a:gd name="T3" fmla="*/ 4 h 43"/>
              <a:gd name="T4" fmla="*/ 0 w 50"/>
              <a:gd name="T5" fmla="*/ 4 h 43"/>
              <a:gd name="T6" fmla="*/ 4 w 50"/>
              <a:gd name="T7" fmla="*/ 0 h 43"/>
              <a:gd name="T8" fmla="*/ 4 w 50"/>
              <a:gd name="T9" fmla="*/ 3 h 43"/>
              <a:gd name="T10" fmla="*/ 4 w 50"/>
              <a:gd name="T11" fmla="*/ 4 h 43"/>
              <a:gd name="T12" fmla="*/ 4 w 50"/>
              <a:gd name="T13" fmla="*/ 4 h 43"/>
              <a:gd name="T14" fmla="*/ 4 w 50"/>
              <a:gd name="T15" fmla="*/ 4 h 43"/>
              <a:gd name="T16" fmla="*/ 4 w 50"/>
              <a:gd name="T17" fmla="*/ 4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" name="Freeform 248">
            <a:extLst>
              <a:ext uri="{FF2B5EF4-FFF2-40B4-BE49-F238E27FC236}">
                <a16:creationId xmlns:a16="http://schemas.microsoft.com/office/drawing/2014/main" id="{00000000-0008-0000-0700-00005D000000}"/>
              </a:ext>
            </a:extLst>
          </xdr:cNvPr>
          <xdr:cNvSpPr>
            <a:spLocks/>
          </xdr:cNvSpPr>
        </xdr:nvSpPr>
        <xdr:spPr bwMode="auto">
          <a:xfrm>
            <a:off x="120" y="111"/>
            <a:ext cx="36" cy="37"/>
          </a:xfrm>
          <a:custGeom>
            <a:avLst/>
            <a:gdLst>
              <a:gd name="T0" fmla="*/ 17 w 36"/>
              <a:gd name="T1" fmla="*/ 34 h 37"/>
              <a:gd name="T2" fmla="*/ 5 w 36"/>
              <a:gd name="T3" fmla="*/ 31 h 37"/>
              <a:gd name="T4" fmla="*/ 0 w 36"/>
              <a:gd name="T5" fmla="*/ 22 h 37"/>
              <a:gd name="T6" fmla="*/ 14 w 36"/>
              <a:gd name="T7" fmla="*/ 0 h 37"/>
              <a:gd name="T8" fmla="*/ 28 w 36"/>
              <a:gd name="T9" fmla="*/ 1 h 37"/>
              <a:gd name="T10" fmla="*/ 35 w 36"/>
              <a:gd name="T11" fmla="*/ 7 h 37"/>
              <a:gd name="T12" fmla="*/ 36 w 36"/>
              <a:gd name="T13" fmla="*/ 19 h 37"/>
              <a:gd name="T14" fmla="*/ 27 w 36"/>
              <a:gd name="T15" fmla="*/ 35 h 37"/>
              <a:gd name="T16" fmla="*/ 17 w 36"/>
              <a:gd name="T17" fmla="*/ 34 h 37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36"/>
              <a:gd name="T28" fmla="*/ 0 h 37"/>
              <a:gd name="T29" fmla="*/ 36 w 36"/>
              <a:gd name="T30" fmla="*/ 37 h 37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36" h="37">
                <a:moveTo>
                  <a:pt x="17" y="34"/>
                </a:moveTo>
                <a:cubicBezTo>
                  <a:pt x="13" y="35"/>
                  <a:pt x="9" y="32"/>
                  <a:pt x="5" y="31"/>
                </a:cubicBezTo>
                <a:cubicBezTo>
                  <a:pt x="3" y="28"/>
                  <a:pt x="0" y="22"/>
                  <a:pt x="0" y="22"/>
                </a:cubicBezTo>
                <a:cubicBezTo>
                  <a:pt x="1" y="8"/>
                  <a:pt x="2" y="2"/>
                  <a:pt x="14" y="0"/>
                </a:cubicBezTo>
                <a:cubicBezTo>
                  <a:pt x="19" y="1"/>
                  <a:pt x="23" y="1"/>
                  <a:pt x="28" y="1"/>
                </a:cubicBezTo>
                <a:cubicBezTo>
                  <a:pt x="30" y="5"/>
                  <a:pt x="33" y="2"/>
                  <a:pt x="35" y="7"/>
                </a:cubicBezTo>
                <a:cubicBezTo>
                  <a:pt x="35" y="9"/>
                  <a:pt x="36" y="19"/>
                  <a:pt x="36" y="19"/>
                </a:cubicBezTo>
                <a:cubicBezTo>
                  <a:pt x="35" y="26"/>
                  <a:pt x="35" y="34"/>
                  <a:pt x="27" y="35"/>
                </a:cubicBezTo>
                <a:cubicBezTo>
                  <a:pt x="17" y="35"/>
                  <a:pt x="19" y="37"/>
                  <a:pt x="17" y="34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16</xdr:col>
      <xdr:colOff>0</xdr:colOff>
      <xdr:row>14</xdr:row>
      <xdr:rowOff>114300</xdr:rowOff>
    </xdr:from>
    <xdr:to>
      <xdr:col>17</xdr:col>
      <xdr:colOff>142875</xdr:colOff>
      <xdr:row>15</xdr:row>
      <xdr:rowOff>104775</xdr:rowOff>
    </xdr:to>
    <xdr:grpSp>
      <xdr:nvGrpSpPr>
        <xdr:cNvPr id="94" name="Group 250">
          <a:extLst>
            <a:ext uri="{FF2B5EF4-FFF2-40B4-BE49-F238E27FC236}">
              <a16:creationId xmlns:a16="http://schemas.microsoft.com/office/drawing/2014/main" id="{00000000-0008-0000-0700-00005E000000}"/>
            </a:ext>
          </a:extLst>
        </xdr:cNvPr>
        <xdr:cNvGrpSpPr>
          <a:grpSpLocks/>
        </xdr:cNvGrpSpPr>
      </xdr:nvGrpSpPr>
      <xdr:grpSpPr bwMode="auto">
        <a:xfrm>
          <a:off x="4657725" y="2381250"/>
          <a:ext cx="476250" cy="142875"/>
          <a:chOff x="471" y="249"/>
          <a:chExt cx="51" cy="15"/>
        </a:xfrm>
      </xdr:grpSpPr>
      <xdr:grpSp>
        <xdr:nvGrpSpPr>
          <xdr:cNvPr id="95" name="Group 251">
            <a:extLst>
              <a:ext uri="{FF2B5EF4-FFF2-40B4-BE49-F238E27FC236}">
                <a16:creationId xmlns:a16="http://schemas.microsoft.com/office/drawing/2014/main" id="{00000000-0008-0000-0700-00005F000000}"/>
              </a:ext>
            </a:extLst>
          </xdr:cNvPr>
          <xdr:cNvGrpSpPr>
            <a:grpSpLocks/>
          </xdr:cNvGrpSpPr>
        </xdr:nvGrpSpPr>
        <xdr:grpSpPr bwMode="auto">
          <a:xfrm>
            <a:off x="471" y="249"/>
            <a:ext cx="28" cy="14"/>
            <a:chOff x="471" y="249"/>
            <a:chExt cx="28" cy="14"/>
          </a:xfrm>
        </xdr:grpSpPr>
        <xdr:sp macro="" textlink="">
          <xdr:nvSpPr>
            <xdr:cNvPr id="102" name="Line 252">
              <a:extLst>
                <a:ext uri="{FF2B5EF4-FFF2-40B4-BE49-F238E27FC236}">
                  <a16:creationId xmlns:a16="http://schemas.microsoft.com/office/drawing/2014/main" id="{00000000-0008-0000-0700-000066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92" y="249"/>
              <a:ext cx="7" cy="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03" name="Line 253">
              <a:extLst>
                <a:ext uri="{FF2B5EF4-FFF2-40B4-BE49-F238E27FC236}">
                  <a16:creationId xmlns:a16="http://schemas.microsoft.com/office/drawing/2014/main" id="{00000000-0008-0000-0700-000067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83" y="249"/>
              <a:ext cx="10" cy="12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04" name="Line 254">
              <a:extLst>
                <a:ext uri="{FF2B5EF4-FFF2-40B4-BE49-F238E27FC236}">
                  <a16:creationId xmlns:a16="http://schemas.microsoft.com/office/drawing/2014/main" id="{00000000-0008-0000-0700-000068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71" y="249"/>
              <a:ext cx="10" cy="10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05" name="Line 255">
              <a:extLst>
                <a:ext uri="{FF2B5EF4-FFF2-40B4-BE49-F238E27FC236}">
                  <a16:creationId xmlns:a16="http://schemas.microsoft.com/office/drawing/2014/main" id="{00000000-0008-0000-0700-000069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77" y="249"/>
              <a:ext cx="10" cy="11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06" name="Line 256">
              <a:extLst>
                <a:ext uri="{FF2B5EF4-FFF2-40B4-BE49-F238E27FC236}">
                  <a16:creationId xmlns:a16="http://schemas.microsoft.com/office/drawing/2014/main" id="{00000000-0008-0000-0700-00006A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87" y="256"/>
              <a:ext cx="6" cy="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07" name="Line 257">
              <a:extLst>
                <a:ext uri="{FF2B5EF4-FFF2-40B4-BE49-F238E27FC236}">
                  <a16:creationId xmlns:a16="http://schemas.microsoft.com/office/drawing/2014/main" id="{00000000-0008-0000-0700-00006B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90" y="253"/>
              <a:ext cx="6" cy="6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</xdr:grpSp>
      <xdr:sp macro="" textlink="">
        <xdr:nvSpPr>
          <xdr:cNvPr id="96" name="Line 258">
            <a:extLst>
              <a:ext uri="{FF2B5EF4-FFF2-40B4-BE49-F238E27FC236}">
                <a16:creationId xmlns:a16="http://schemas.microsoft.com/office/drawing/2014/main" id="{00000000-0008-0000-0700-000060000000}"/>
              </a:ext>
            </a:extLst>
          </xdr:cNvPr>
          <xdr:cNvSpPr>
            <a:spLocks noChangeShapeType="1"/>
          </xdr:cNvSpPr>
        </xdr:nvSpPr>
        <xdr:spPr bwMode="auto">
          <a:xfrm>
            <a:off x="515" y="250"/>
            <a:ext cx="7" cy="7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97" name="Line 259">
            <a:extLst>
              <a:ext uri="{FF2B5EF4-FFF2-40B4-BE49-F238E27FC236}">
                <a16:creationId xmlns:a16="http://schemas.microsoft.com/office/drawing/2014/main" id="{00000000-0008-0000-0700-000061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06" y="250"/>
            <a:ext cx="10" cy="12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98" name="Line 260">
            <a:extLst>
              <a:ext uri="{FF2B5EF4-FFF2-40B4-BE49-F238E27FC236}">
                <a16:creationId xmlns:a16="http://schemas.microsoft.com/office/drawing/2014/main" id="{00000000-0008-0000-0700-000062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94" y="250"/>
            <a:ext cx="10" cy="12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99" name="Line 261">
            <a:extLst>
              <a:ext uri="{FF2B5EF4-FFF2-40B4-BE49-F238E27FC236}">
                <a16:creationId xmlns:a16="http://schemas.microsoft.com/office/drawing/2014/main" id="{00000000-0008-0000-0700-000063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00" y="250"/>
            <a:ext cx="10" cy="12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00" name="Line 262">
            <a:extLst>
              <a:ext uri="{FF2B5EF4-FFF2-40B4-BE49-F238E27FC236}">
                <a16:creationId xmlns:a16="http://schemas.microsoft.com/office/drawing/2014/main" id="{00000000-0008-0000-0700-000064000000}"/>
              </a:ext>
            </a:extLst>
          </xdr:cNvPr>
          <xdr:cNvSpPr>
            <a:spLocks noChangeShapeType="1"/>
          </xdr:cNvSpPr>
        </xdr:nvSpPr>
        <xdr:spPr bwMode="auto">
          <a:xfrm>
            <a:off x="510" y="257"/>
            <a:ext cx="6" cy="7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01" name="Line 263">
            <a:extLst>
              <a:ext uri="{FF2B5EF4-FFF2-40B4-BE49-F238E27FC236}">
                <a16:creationId xmlns:a16="http://schemas.microsoft.com/office/drawing/2014/main" id="{00000000-0008-0000-0700-000065000000}"/>
              </a:ext>
            </a:extLst>
          </xdr:cNvPr>
          <xdr:cNvSpPr>
            <a:spLocks noChangeShapeType="1"/>
          </xdr:cNvSpPr>
        </xdr:nvSpPr>
        <xdr:spPr bwMode="auto">
          <a:xfrm>
            <a:off x="513" y="254"/>
            <a:ext cx="6" cy="6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</xdr:grpSp>
    <xdr:clientData/>
  </xdr:twoCellAnchor>
  <xdr:twoCellAnchor>
    <xdr:from>
      <xdr:col>26</xdr:col>
      <xdr:colOff>200025</xdr:colOff>
      <xdr:row>2</xdr:row>
      <xdr:rowOff>123825</xdr:rowOff>
    </xdr:from>
    <xdr:to>
      <xdr:col>28</xdr:col>
      <xdr:colOff>104775</xdr:colOff>
      <xdr:row>3</xdr:row>
      <xdr:rowOff>114300</xdr:rowOff>
    </xdr:to>
    <xdr:grpSp>
      <xdr:nvGrpSpPr>
        <xdr:cNvPr id="108" name="Group 264">
          <a:extLst>
            <a:ext uri="{FF2B5EF4-FFF2-40B4-BE49-F238E27FC236}">
              <a16:creationId xmlns:a16="http://schemas.microsoft.com/office/drawing/2014/main" id="{00000000-0008-0000-0700-00006C000000}"/>
            </a:ext>
          </a:extLst>
        </xdr:cNvPr>
        <xdr:cNvGrpSpPr>
          <a:grpSpLocks/>
        </xdr:cNvGrpSpPr>
      </xdr:nvGrpSpPr>
      <xdr:grpSpPr bwMode="auto">
        <a:xfrm>
          <a:off x="8086725" y="561975"/>
          <a:ext cx="561975" cy="142875"/>
          <a:chOff x="471" y="249"/>
          <a:chExt cx="51" cy="15"/>
        </a:xfrm>
      </xdr:grpSpPr>
      <xdr:grpSp>
        <xdr:nvGrpSpPr>
          <xdr:cNvPr id="109" name="Group 265">
            <a:extLst>
              <a:ext uri="{FF2B5EF4-FFF2-40B4-BE49-F238E27FC236}">
                <a16:creationId xmlns:a16="http://schemas.microsoft.com/office/drawing/2014/main" id="{00000000-0008-0000-0700-00006D000000}"/>
              </a:ext>
            </a:extLst>
          </xdr:cNvPr>
          <xdr:cNvGrpSpPr>
            <a:grpSpLocks/>
          </xdr:cNvGrpSpPr>
        </xdr:nvGrpSpPr>
        <xdr:grpSpPr bwMode="auto">
          <a:xfrm>
            <a:off x="471" y="249"/>
            <a:ext cx="28" cy="14"/>
            <a:chOff x="471" y="249"/>
            <a:chExt cx="28" cy="14"/>
          </a:xfrm>
        </xdr:grpSpPr>
        <xdr:sp macro="" textlink="">
          <xdr:nvSpPr>
            <xdr:cNvPr id="116" name="Line 266">
              <a:extLst>
                <a:ext uri="{FF2B5EF4-FFF2-40B4-BE49-F238E27FC236}">
                  <a16:creationId xmlns:a16="http://schemas.microsoft.com/office/drawing/2014/main" id="{00000000-0008-0000-0700-000074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92" y="249"/>
              <a:ext cx="7" cy="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17" name="Line 267">
              <a:extLst>
                <a:ext uri="{FF2B5EF4-FFF2-40B4-BE49-F238E27FC236}">
                  <a16:creationId xmlns:a16="http://schemas.microsoft.com/office/drawing/2014/main" id="{00000000-0008-0000-0700-000075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83" y="249"/>
              <a:ext cx="10" cy="12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18" name="Line 268">
              <a:extLst>
                <a:ext uri="{FF2B5EF4-FFF2-40B4-BE49-F238E27FC236}">
                  <a16:creationId xmlns:a16="http://schemas.microsoft.com/office/drawing/2014/main" id="{00000000-0008-0000-0700-000076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71" y="249"/>
              <a:ext cx="10" cy="10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19" name="Line 269">
              <a:extLst>
                <a:ext uri="{FF2B5EF4-FFF2-40B4-BE49-F238E27FC236}">
                  <a16:creationId xmlns:a16="http://schemas.microsoft.com/office/drawing/2014/main" id="{00000000-0008-0000-0700-000077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77" y="249"/>
              <a:ext cx="10" cy="11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20" name="Line 270">
              <a:extLst>
                <a:ext uri="{FF2B5EF4-FFF2-40B4-BE49-F238E27FC236}">
                  <a16:creationId xmlns:a16="http://schemas.microsoft.com/office/drawing/2014/main" id="{00000000-0008-0000-0700-000078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87" y="256"/>
              <a:ext cx="6" cy="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21" name="Line 271">
              <a:extLst>
                <a:ext uri="{FF2B5EF4-FFF2-40B4-BE49-F238E27FC236}">
                  <a16:creationId xmlns:a16="http://schemas.microsoft.com/office/drawing/2014/main" id="{00000000-0008-0000-0700-000079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90" y="253"/>
              <a:ext cx="6" cy="6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</xdr:grpSp>
      <xdr:sp macro="" textlink="">
        <xdr:nvSpPr>
          <xdr:cNvPr id="110" name="Line 272">
            <a:extLst>
              <a:ext uri="{FF2B5EF4-FFF2-40B4-BE49-F238E27FC236}">
                <a16:creationId xmlns:a16="http://schemas.microsoft.com/office/drawing/2014/main" id="{00000000-0008-0000-0700-00006E000000}"/>
              </a:ext>
            </a:extLst>
          </xdr:cNvPr>
          <xdr:cNvSpPr>
            <a:spLocks noChangeShapeType="1"/>
          </xdr:cNvSpPr>
        </xdr:nvSpPr>
        <xdr:spPr bwMode="auto">
          <a:xfrm>
            <a:off x="515" y="250"/>
            <a:ext cx="7" cy="7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11" name="Line 273">
            <a:extLst>
              <a:ext uri="{FF2B5EF4-FFF2-40B4-BE49-F238E27FC236}">
                <a16:creationId xmlns:a16="http://schemas.microsoft.com/office/drawing/2014/main" id="{00000000-0008-0000-0700-00006F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06" y="250"/>
            <a:ext cx="10" cy="12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12" name="Line 274">
            <a:extLst>
              <a:ext uri="{FF2B5EF4-FFF2-40B4-BE49-F238E27FC236}">
                <a16:creationId xmlns:a16="http://schemas.microsoft.com/office/drawing/2014/main" id="{00000000-0008-0000-0700-000070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94" y="250"/>
            <a:ext cx="10" cy="12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13" name="Line 275">
            <a:extLst>
              <a:ext uri="{FF2B5EF4-FFF2-40B4-BE49-F238E27FC236}">
                <a16:creationId xmlns:a16="http://schemas.microsoft.com/office/drawing/2014/main" id="{00000000-0008-0000-0700-000071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00" y="250"/>
            <a:ext cx="10" cy="12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14" name="Line 276">
            <a:extLst>
              <a:ext uri="{FF2B5EF4-FFF2-40B4-BE49-F238E27FC236}">
                <a16:creationId xmlns:a16="http://schemas.microsoft.com/office/drawing/2014/main" id="{00000000-0008-0000-0700-000072000000}"/>
              </a:ext>
            </a:extLst>
          </xdr:cNvPr>
          <xdr:cNvSpPr>
            <a:spLocks noChangeShapeType="1"/>
          </xdr:cNvSpPr>
        </xdr:nvSpPr>
        <xdr:spPr bwMode="auto">
          <a:xfrm>
            <a:off x="510" y="257"/>
            <a:ext cx="6" cy="7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15" name="Line 277">
            <a:extLst>
              <a:ext uri="{FF2B5EF4-FFF2-40B4-BE49-F238E27FC236}">
                <a16:creationId xmlns:a16="http://schemas.microsoft.com/office/drawing/2014/main" id="{00000000-0008-0000-0700-000073000000}"/>
              </a:ext>
            </a:extLst>
          </xdr:cNvPr>
          <xdr:cNvSpPr>
            <a:spLocks noChangeShapeType="1"/>
          </xdr:cNvSpPr>
        </xdr:nvSpPr>
        <xdr:spPr bwMode="auto">
          <a:xfrm>
            <a:off x="513" y="254"/>
            <a:ext cx="6" cy="6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</xdr:grpSp>
    <xdr:clientData/>
  </xdr:twoCellAnchor>
  <xdr:twoCellAnchor>
    <xdr:from>
      <xdr:col>22</xdr:col>
      <xdr:colOff>28575</xdr:colOff>
      <xdr:row>5</xdr:row>
      <xdr:rowOff>142875</xdr:rowOff>
    </xdr:from>
    <xdr:to>
      <xdr:col>25</xdr:col>
      <xdr:colOff>0</xdr:colOff>
      <xdr:row>14</xdr:row>
      <xdr:rowOff>114300</xdr:rowOff>
    </xdr:to>
    <xdr:sp macro="" textlink="">
      <xdr:nvSpPr>
        <xdr:cNvPr id="122" name="Freeform 174">
          <a:extLst>
            <a:ext uri="{FF2B5EF4-FFF2-40B4-BE49-F238E27FC236}">
              <a16:creationId xmlns:a16="http://schemas.microsoft.com/office/drawing/2014/main" id="{00000000-0008-0000-0700-00007A000000}"/>
            </a:ext>
          </a:extLst>
        </xdr:cNvPr>
        <xdr:cNvSpPr>
          <a:spLocks/>
        </xdr:cNvSpPr>
      </xdr:nvSpPr>
      <xdr:spPr bwMode="auto">
        <a:xfrm>
          <a:off x="6810375" y="1038225"/>
          <a:ext cx="895350" cy="1343025"/>
        </a:xfrm>
        <a:custGeom>
          <a:avLst/>
          <a:gdLst>
            <a:gd name="T0" fmla="*/ 2147483647 w 94"/>
            <a:gd name="T1" fmla="*/ 0 h 141"/>
            <a:gd name="T2" fmla="*/ 2147483647 w 94"/>
            <a:gd name="T3" fmla="*/ 2147483647 h 141"/>
            <a:gd name="T4" fmla="*/ 0 w 94"/>
            <a:gd name="T5" fmla="*/ 2147483647 h 141"/>
            <a:gd name="T6" fmla="*/ 0 60000 65536"/>
            <a:gd name="T7" fmla="*/ 0 60000 65536"/>
            <a:gd name="T8" fmla="*/ 0 60000 65536"/>
            <a:gd name="T9" fmla="*/ 0 w 94"/>
            <a:gd name="T10" fmla="*/ 0 h 141"/>
            <a:gd name="T11" fmla="*/ 94 w 94"/>
            <a:gd name="T12" fmla="*/ 141 h 14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94" h="141">
              <a:moveTo>
                <a:pt x="94" y="0"/>
              </a:moveTo>
              <a:lnTo>
                <a:pt x="57" y="141"/>
              </a:lnTo>
              <a:lnTo>
                <a:pt x="0" y="141"/>
              </a:lnTo>
            </a:path>
          </a:pathLst>
        </a:cu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20</xdr:col>
      <xdr:colOff>190500</xdr:colOff>
      <xdr:row>14</xdr:row>
      <xdr:rowOff>104775</xdr:rowOff>
    </xdr:from>
    <xdr:to>
      <xdr:col>22</xdr:col>
      <xdr:colOff>38100</xdr:colOff>
      <xdr:row>16</xdr:row>
      <xdr:rowOff>47625</xdr:rowOff>
    </xdr:to>
    <xdr:sp macro="" textlink="">
      <xdr:nvSpPr>
        <xdr:cNvPr id="123" name="Freeform 175" descr="밝은 상향 대각선">
          <a:extLst>
            <a:ext uri="{FF2B5EF4-FFF2-40B4-BE49-F238E27FC236}">
              <a16:creationId xmlns:a16="http://schemas.microsoft.com/office/drawing/2014/main" id="{00000000-0008-0000-0700-00007B000000}"/>
            </a:ext>
          </a:extLst>
        </xdr:cNvPr>
        <xdr:cNvSpPr>
          <a:spLocks/>
        </xdr:cNvSpPr>
      </xdr:nvSpPr>
      <xdr:spPr bwMode="auto">
        <a:xfrm>
          <a:off x="6419850" y="2371725"/>
          <a:ext cx="400050" cy="247650"/>
        </a:xfrm>
        <a:custGeom>
          <a:avLst/>
          <a:gdLst>
            <a:gd name="T0" fmla="*/ 0 w 42"/>
            <a:gd name="T1" fmla="*/ 2147483647 h 26"/>
            <a:gd name="T2" fmla="*/ 0 w 42"/>
            <a:gd name="T3" fmla="*/ 0 h 26"/>
            <a:gd name="T4" fmla="*/ 2147483647 w 42"/>
            <a:gd name="T5" fmla="*/ 0 h 26"/>
            <a:gd name="T6" fmla="*/ 2147483647 w 42"/>
            <a:gd name="T7" fmla="*/ 2147483647 h 26"/>
            <a:gd name="T8" fmla="*/ 2147483647 w 42"/>
            <a:gd name="T9" fmla="*/ 2147483647 h 26"/>
            <a:gd name="T10" fmla="*/ 0 w 42"/>
            <a:gd name="T11" fmla="*/ 2147483647 h 26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26"/>
            <a:gd name="T20" fmla="*/ 42 w 42"/>
            <a:gd name="T21" fmla="*/ 26 h 26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26">
              <a:moveTo>
                <a:pt x="0" y="26"/>
              </a:moveTo>
              <a:lnTo>
                <a:pt x="0" y="0"/>
              </a:lnTo>
              <a:lnTo>
                <a:pt x="12" y="0"/>
              </a:lnTo>
              <a:lnTo>
                <a:pt x="42" y="9"/>
              </a:lnTo>
              <a:lnTo>
                <a:pt x="42" y="26"/>
              </a:lnTo>
              <a:lnTo>
                <a:pt x="0" y="26"/>
              </a:lnTo>
              <a:close/>
            </a:path>
          </a:pathLst>
        </a:custGeom>
        <a:blipFill dpi="0" rotWithShape="0">
          <a:blip xmlns:r="http://schemas.openxmlformats.org/officeDocument/2006/relationships" r:embed="rId2"/>
          <a:srcRect/>
          <a:tile tx="0" ty="0" sx="100000" sy="100000" flip="none" algn="tl"/>
        </a:blipFill>
        <a:ln w="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14</xdr:row>
      <xdr:rowOff>104775</xdr:rowOff>
    </xdr:from>
    <xdr:to>
      <xdr:col>19</xdr:col>
      <xdr:colOff>0</xdr:colOff>
      <xdr:row>16</xdr:row>
      <xdr:rowOff>66675</xdr:rowOff>
    </xdr:to>
    <xdr:sp macro="" textlink="">
      <xdr:nvSpPr>
        <xdr:cNvPr id="124" name="Line 16">
          <a:extLst>
            <a:ext uri="{FF2B5EF4-FFF2-40B4-BE49-F238E27FC236}">
              <a16:creationId xmlns:a16="http://schemas.microsoft.com/office/drawing/2014/main" id="{00000000-0008-0000-0700-00007C000000}"/>
            </a:ext>
          </a:extLst>
        </xdr:cNvPr>
        <xdr:cNvSpPr>
          <a:spLocks noChangeShapeType="1"/>
        </xdr:cNvSpPr>
      </xdr:nvSpPr>
      <xdr:spPr bwMode="auto">
        <a:xfrm>
          <a:off x="6096000" y="2371725"/>
          <a:ext cx="0" cy="26670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22</xdr:col>
      <xdr:colOff>123825</xdr:colOff>
      <xdr:row>15</xdr:row>
      <xdr:rowOff>38100</xdr:rowOff>
    </xdr:from>
    <xdr:to>
      <xdr:col>22</xdr:col>
      <xdr:colOff>123825</xdr:colOff>
      <xdr:row>16</xdr:row>
      <xdr:rowOff>57150</xdr:rowOff>
    </xdr:to>
    <xdr:sp macro="" textlink="">
      <xdr:nvSpPr>
        <xdr:cNvPr id="125" name="Line 16">
          <a:extLst>
            <a:ext uri="{FF2B5EF4-FFF2-40B4-BE49-F238E27FC236}">
              <a16:creationId xmlns:a16="http://schemas.microsoft.com/office/drawing/2014/main" id="{00000000-0008-0000-0700-00007D000000}"/>
            </a:ext>
          </a:extLst>
        </xdr:cNvPr>
        <xdr:cNvSpPr>
          <a:spLocks noChangeShapeType="1"/>
        </xdr:cNvSpPr>
      </xdr:nvSpPr>
      <xdr:spPr bwMode="auto">
        <a:xfrm>
          <a:off x="6905625" y="2457450"/>
          <a:ext cx="0" cy="1714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22</xdr:col>
      <xdr:colOff>57150</xdr:colOff>
      <xdr:row>15</xdr:row>
      <xdr:rowOff>47625</xdr:rowOff>
    </xdr:from>
    <xdr:to>
      <xdr:col>22</xdr:col>
      <xdr:colOff>152400</xdr:colOff>
      <xdr:row>15</xdr:row>
      <xdr:rowOff>47625</xdr:rowOff>
    </xdr:to>
    <xdr:sp macro="" textlink="">
      <xdr:nvSpPr>
        <xdr:cNvPr id="126" name="Line 165">
          <a:extLst>
            <a:ext uri="{FF2B5EF4-FFF2-40B4-BE49-F238E27FC236}">
              <a16:creationId xmlns:a16="http://schemas.microsoft.com/office/drawing/2014/main" id="{00000000-0008-0000-0700-00007E000000}"/>
            </a:ext>
          </a:extLst>
        </xdr:cNvPr>
        <xdr:cNvSpPr>
          <a:spLocks noChangeShapeType="1"/>
        </xdr:cNvSpPr>
      </xdr:nvSpPr>
      <xdr:spPr bwMode="auto">
        <a:xfrm rot="-5400000">
          <a:off x="6886575" y="2419350"/>
          <a:ext cx="0" cy="9525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304800</xdr:colOff>
      <xdr:row>17</xdr:row>
      <xdr:rowOff>114300</xdr:rowOff>
    </xdr:from>
    <xdr:to>
      <xdr:col>20</xdr:col>
      <xdr:colOff>304800</xdr:colOff>
      <xdr:row>18</xdr:row>
      <xdr:rowOff>76200</xdr:rowOff>
    </xdr:to>
    <xdr:sp macro="" textlink="">
      <xdr:nvSpPr>
        <xdr:cNvPr id="127" name="Line 165">
          <a:extLst>
            <a:ext uri="{FF2B5EF4-FFF2-40B4-BE49-F238E27FC236}">
              <a16:creationId xmlns:a16="http://schemas.microsoft.com/office/drawing/2014/main" id="{00000000-0008-0000-0700-00007F000000}"/>
            </a:ext>
          </a:extLst>
        </xdr:cNvPr>
        <xdr:cNvSpPr>
          <a:spLocks noChangeShapeType="1"/>
        </xdr:cNvSpPr>
      </xdr:nvSpPr>
      <xdr:spPr bwMode="auto">
        <a:xfrm>
          <a:off x="6534150" y="2838450"/>
          <a:ext cx="0" cy="1143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200025</xdr:colOff>
      <xdr:row>6</xdr:row>
      <xdr:rowOff>9525</xdr:rowOff>
    </xdr:from>
    <xdr:to>
      <xdr:col>24</xdr:col>
      <xdr:colOff>85725</xdr:colOff>
      <xdr:row>14</xdr:row>
      <xdr:rowOff>133350</xdr:rowOff>
    </xdr:to>
    <xdr:grpSp>
      <xdr:nvGrpSpPr>
        <xdr:cNvPr id="128" name="그룹 126">
          <a:extLst>
            <a:ext uri="{FF2B5EF4-FFF2-40B4-BE49-F238E27FC236}">
              <a16:creationId xmlns:a16="http://schemas.microsoft.com/office/drawing/2014/main" id="{00000000-0008-0000-0700-000080000000}"/>
            </a:ext>
          </a:extLst>
        </xdr:cNvPr>
        <xdr:cNvGrpSpPr>
          <a:grpSpLocks/>
        </xdr:cNvGrpSpPr>
      </xdr:nvGrpSpPr>
      <xdr:grpSpPr bwMode="auto">
        <a:xfrm>
          <a:off x="6429375" y="1057275"/>
          <a:ext cx="990600" cy="1343025"/>
          <a:chOff x="6398315" y="1052305"/>
          <a:chExt cx="1119395" cy="1294986"/>
        </a:xfrm>
      </xdr:grpSpPr>
      <xdr:grpSp>
        <xdr:nvGrpSpPr>
          <xdr:cNvPr id="129" name="그룹 125">
            <a:extLst>
              <a:ext uri="{FF2B5EF4-FFF2-40B4-BE49-F238E27FC236}">
                <a16:creationId xmlns:a16="http://schemas.microsoft.com/office/drawing/2014/main" id="{00000000-0008-0000-0700-000081000000}"/>
              </a:ext>
            </a:extLst>
          </xdr:cNvPr>
          <xdr:cNvGrpSpPr>
            <a:grpSpLocks/>
          </xdr:cNvGrpSpPr>
        </xdr:nvGrpSpPr>
        <xdr:grpSpPr bwMode="auto">
          <a:xfrm>
            <a:off x="6882661" y="1052306"/>
            <a:ext cx="635041" cy="339819"/>
            <a:chOff x="12263979" y="2387506"/>
            <a:chExt cx="753027" cy="502204"/>
          </a:xfrm>
        </xdr:grpSpPr>
        <xdr:sp macro="" textlink="">
          <xdr:nvSpPr>
            <xdr:cNvPr id="139" name="Freeform 35">
              <a:extLst>
                <a:ext uri="{FF2B5EF4-FFF2-40B4-BE49-F238E27FC236}">
                  <a16:creationId xmlns:a16="http://schemas.microsoft.com/office/drawing/2014/main" id="{00000000-0008-0000-0700-00008B000000}"/>
                </a:ext>
              </a:extLst>
            </xdr:cNvPr>
            <xdr:cNvSpPr>
              <a:spLocks/>
            </xdr:cNvSpPr>
          </xdr:nvSpPr>
          <xdr:spPr bwMode="auto">
            <a:xfrm rot="10800000">
              <a:off x="12263979" y="2387506"/>
              <a:ext cx="753027" cy="502204"/>
            </a:xfrm>
            <a:custGeom>
              <a:avLst/>
              <a:gdLst>
                <a:gd name="T0" fmla="*/ 2147483647 w 41"/>
                <a:gd name="T1" fmla="*/ 2147483647 h 31"/>
                <a:gd name="T2" fmla="*/ 2147483647 w 41"/>
                <a:gd name="T3" fmla="*/ 2147483647 h 31"/>
                <a:gd name="T4" fmla="*/ 2147483647 w 41"/>
                <a:gd name="T5" fmla="*/ 2147483647 h 31"/>
                <a:gd name="T6" fmla="*/ 2147483647 w 41"/>
                <a:gd name="T7" fmla="*/ 2147483647 h 31"/>
                <a:gd name="T8" fmla="*/ 2147483647 w 41"/>
                <a:gd name="T9" fmla="*/ 2147483647 h 31"/>
                <a:gd name="T10" fmla="*/ 2147483647 w 41"/>
                <a:gd name="T11" fmla="*/ 2147483647 h 31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1"/>
                <a:gd name="T19" fmla="*/ 0 h 31"/>
                <a:gd name="T20" fmla="*/ 41 w 41"/>
                <a:gd name="T21" fmla="*/ 31 h 31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1" h="31">
                  <a:moveTo>
                    <a:pt x="14" y="3"/>
                  </a:moveTo>
                  <a:cubicBezTo>
                    <a:pt x="7" y="5"/>
                    <a:pt x="10" y="4"/>
                    <a:pt x="5" y="7"/>
                  </a:cubicBezTo>
                  <a:cubicBezTo>
                    <a:pt x="0" y="23"/>
                    <a:pt x="6" y="27"/>
                    <a:pt x="19" y="31"/>
                  </a:cubicBezTo>
                  <a:cubicBezTo>
                    <a:pt x="23" y="30"/>
                    <a:pt x="27" y="29"/>
                    <a:pt x="31" y="28"/>
                  </a:cubicBezTo>
                  <a:cubicBezTo>
                    <a:pt x="38" y="21"/>
                    <a:pt x="41" y="11"/>
                    <a:pt x="29" y="7"/>
                  </a:cubicBezTo>
                  <a:cubicBezTo>
                    <a:pt x="25" y="0"/>
                    <a:pt x="28" y="4"/>
                    <a:pt x="14" y="3"/>
                  </a:cubicBezTo>
                  <a:close/>
                </a:path>
              </a:pathLst>
            </a:custGeom>
            <a:solidFill>
              <a:srgbClr val="FFFFFF"/>
            </a:solidFill>
            <a:ln w="6350">
              <a:solidFill>
                <a:srgbClr val="000000"/>
              </a:solidFill>
              <a:round/>
              <a:headEnd/>
              <a:tailEnd/>
            </a:ln>
            <a:scene3d>
              <a:camera prst="orthographicFront">
                <a:rot lat="0" lon="10800000" rev="0"/>
              </a:camera>
              <a:lightRig rig="threePt" dir="t"/>
            </a:scene3d>
          </xdr:spPr>
          <xdr:txBody>
            <a:bodyPr/>
            <a:lstStyle/>
            <a:p>
              <a:endParaRPr lang="ko-KR" altLang="en-US"/>
            </a:p>
          </xdr:txBody>
        </xdr:sp>
        <xdr:sp macro="" textlink="">
          <xdr:nvSpPr>
            <xdr:cNvPr id="140" name="Freeform 89">
              <a:extLst>
                <a:ext uri="{FF2B5EF4-FFF2-40B4-BE49-F238E27FC236}">
                  <a16:creationId xmlns:a16="http://schemas.microsoft.com/office/drawing/2014/main" id="{00000000-0008-0000-0700-00008C000000}"/>
                </a:ext>
              </a:extLst>
            </xdr:cNvPr>
            <xdr:cNvSpPr>
              <a:spLocks/>
            </xdr:cNvSpPr>
          </xdr:nvSpPr>
          <xdr:spPr bwMode="auto">
            <a:xfrm>
              <a:off x="12792177" y="2758486"/>
              <a:ext cx="95250" cy="87190"/>
            </a:xfrm>
            <a:custGeom>
              <a:avLst/>
              <a:gdLst>
                <a:gd name="T0" fmla="*/ 2147483647 w 42"/>
                <a:gd name="T1" fmla="*/ 2147483647 h 33"/>
                <a:gd name="T2" fmla="*/ 2147483647 w 42"/>
                <a:gd name="T3" fmla="*/ 2147483647 h 33"/>
                <a:gd name="T4" fmla="*/ 0 w 42"/>
                <a:gd name="T5" fmla="*/ 2147483647 h 33"/>
                <a:gd name="T6" fmla="*/ 2147483647 w 42"/>
                <a:gd name="T7" fmla="*/ 2147483647 h 33"/>
                <a:gd name="T8" fmla="*/ 2147483647 w 42"/>
                <a:gd name="T9" fmla="*/ 2147483647 h 33"/>
                <a:gd name="T10" fmla="*/ 2147483647 w 42"/>
                <a:gd name="T11" fmla="*/ 2147483647 h 33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2"/>
                <a:gd name="T19" fmla="*/ 0 h 33"/>
                <a:gd name="T20" fmla="*/ 42 w 42"/>
                <a:gd name="T21" fmla="*/ 33 h 33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2" h="33">
                  <a:moveTo>
                    <a:pt x="10" y="6"/>
                  </a:moveTo>
                  <a:cubicBezTo>
                    <a:pt x="8" y="6"/>
                    <a:pt x="6" y="6"/>
                    <a:pt x="4" y="7"/>
                  </a:cubicBezTo>
                  <a:cubicBezTo>
                    <a:pt x="2" y="8"/>
                    <a:pt x="0" y="13"/>
                    <a:pt x="0" y="13"/>
                  </a:cubicBezTo>
                  <a:cubicBezTo>
                    <a:pt x="2" y="26"/>
                    <a:pt x="3" y="28"/>
                    <a:pt x="15" y="32"/>
                  </a:cubicBezTo>
                  <a:cubicBezTo>
                    <a:pt x="38" y="31"/>
                    <a:pt x="38" y="33"/>
                    <a:pt x="42" y="16"/>
                  </a:cubicBezTo>
                  <a:cubicBezTo>
                    <a:pt x="40" y="0"/>
                    <a:pt x="24" y="5"/>
                    <a:pt x="10" y="6"/>
                  </a:cubicBez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130" name="그룹 125">
            <a:extLst>
              <a:ext uri="{FF2B5EF4-FFF2-40B4-BE49-F238E27FC236}">
                <a16:creationId xmlns:a16="http://schemas.microsoft.com/office/drawing/2014/main" id="{00000000-0008-0000-0700-000082000000}"/>
              </a:ext>
            </a:extLst>
          </xdr:cNvPr>
          <xdr:cNvGrpSpPr>
            <a:grpSpLocks/>
          </xdr:cNvGrpSpPr>
        </xdr:nvGrpSpPr>
        <xdr:grpSpPr bwMode="auto">
          <a:xfrm>
            <a:off x="6710450" y="1337017"/>
            <a:ext cx="678095" cy="404109"/>
            <a:chOff x="12266202" y="2388796"/>
            <a:chExt cx="746296" cy="505148"/>
          </a:xfrm>
        </xdr:grpSpPr>
        <xdr:sp macro="" textlink="">
          <xdr:nvSpPr>
            <xdr:cNvPr id="137" name="Freeform 35">
              <a:extLst>
                <a:ext uri="{FF2B5EF4-FFF2-40B4-BE49-F238E27FC236}">
                  <a16:creationId xmlns:a16="http://schemas.microsoft.com/office/drawing/2014/main" id="{00000000-0008-0000-0700-000089000000}"/>
                </a:ext>
              </a:extLst>
            </xdr:cNvPr>
            <xdr:cNvSpPr>
              <a:spLocks/>
            </xdr:cNvSpPr>
          </xdr:nvSpPr>
          <xdr:spPr bwMode="auto">
            <a:xfrm rot="10800000">
              <a:off x="12266202" y="2388796"/>
              <a:ext cx="746296" cy="505148"/>
            </a:xfrm>
            <a:custGeom>
              <a:avLst/>
              <a:gdLst>
                <a:gd name="T0" fmla="*/ 2147483647 w 41"/>
                <a:gd name="T1" fmla="*/ 2147483647 h 31"/>
                <a:gd name="T2" fmla="*/ 2147483647 w 41"/>
                <a:gd name="T3" fmla="*/ 2147483647 h 31"/>
                <a:gd name="T4" fmla="*/ 2147483647 w 41"/>
                <a:gd name="T5" fmla="*/ 2147483647 h 31"/>
                <a:gd name="T6" fmla="*/ 2147483647 w 41"/>
                <a:gd name="T7" fmla="*/ 2147483647 h 31"/>
                <a:gd name="T8" fmla="*/ 2147483647 w 41"/>
                <a:gd name="T9" fmla="*/ 2147483647 h 31"/>
                <a:gd name="T10" fmla="*/ 2147483647 w 41"/>
                <a:gd name="T11" fmla="*/ 2147483647 h 31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1"/>
                <a:gd name="T19" fmla="*/ 0 h 31"/>
                <a:gd name="T20" fmla="*/ 41 w 41"/>
                <a:gd name="T21" fmla="*/ 31 h 31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1" h="31">
                  <a:moveTo>
                    <a:pt x="14" y="3"/>
                  </a:moveTo>
                  <a:cubicBezTo>
                    <a:pt x="7" y="5"/>
                    <a:pt x="10" y="4"/>
                    <a:pt x="5" y="7"/>
                  </a:cubicBezTo>
                  <a:cubicBezTo>
                    <a:pt x="0" y="23"/>
                    <a:pt x="6" y="27"/>
                    <a:pt x="19" y="31"/>
                  </a:cubicBezTo>
                  <a:cubicBezTo>
                    <a:pt x="23" y="30"/>
                    <a:pt x="27" y="29"/>
                    <a:pt x="31" y="28"/>
                  </a:cubicBezTo>
                  <a:cubicBezTo>
                    <a:pt x="38" y="21"/>
                    <a:pt x="41" y="11"/>
                    <a:pt x="29" y="7"/>
                  </a:cubicBezTo>
                  <a:cubicBezTo>
                    <a:pt x="25" y="0"/>
                    <a:pt x="28" y="4"/>
                    <a:pt x="14" y="3"/>
                  </a:cubicBezTo>
                  <a:close/>
                </a:path>
              </a:pathLst>
            </a:custGeom>
            <a:solidFill>
              <a:srgbClr val="FFFFFF"/>
            </a:solidFill>
            <a:ln w="6350">
              <a:solidFill>
                <a:srgbClr val="000000"/>
              </a:solidFill>
              <a:round/>
              <a:headEnd/>
              <a:tailEnd/>
            </a:ln>
            <a:scene3d>
              <a:camera prst="orthographicFront">
                <a:rot lat="0" lon="10800000" rev="0"/>
              </a:camera>
              <a:lightRig rig="threePt" dir="t"/>
            </a:scene3d>
          </xdr:spPr>
          <xdr:txBody>
            <a:bodyPr/>
            <a:lstStyle/>
            <a:p>
              <a:endParaRPr lang="ko-KR" altLang="en-US"/>
            </a:p>
          </xdr:txBody>
        </xdr:sp>
        <xdr:sp macro="" textlink="">
          <xdr:nvSpPr>
            <xdr:cNvPr id="138" name="Freeform 89">
              <a:extLst>
                <a:ext uri="{FF2B5EF4-FFF2-40B4-BE49-F238E27FC236}">
                  <a16:creationId xmlns:a16="http://schemas.microsoft.com/office/drawing/2014/main" id="{00000000-0008-0000-0700-00008A000000}"/>
                </a:ext>
              </a:extLst>
            </xdr:cNvPr>
            <xdr:cNvSpPr>
              <a:spLocks/>
            </xdr:cNvSpPr>
          </xdr:nvSpPr>
          <xdr:spPr bwMode="auto">
            <a:xfrm>
              <a:off x="12792177" y="2758486"/>
              <a:ext cx="95250" cy="87190"/>
            </a:xfrm>
            <a:custGeom>
              <a:avLst/>
              <a:gdLst>
                <a:gd name="T0" fmla="*/ 2147483647 w 42"/>
                <a:gd name="T1" fmla="*/ 2147483647 h 33"/>
                <a:gd name="T2" fmla="*/ 2147483647 w 42"/>
                <a:gd name="T3" fmla="*/ 2147483647 h 33"/>
                <a:gd name="T4" fmla="*/ 0 w 42"/>
                <a:gd name="T5" fmla="*/ 2147483647 h 33"/>
                <a:gd name="T6" fmla="*/ 2147483647 w 42"/>
                <a:gd name="T7" fmla="*/ 2147483647 h 33"/>
                <a:gd name="T8" fmla="*/ 2147483647 w 42"/>
                <a:gd name="T9" fmla="*/ 2147483647 h 33"/>
                <a:gd name="T10" fmla="*/ 2147483647 w 42"/>
                <a:gd name="T11" fmla="*/ 2147483647 h 33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2"/>
                <a:gd name="T19" fmla="*/ 0 h 33"/>
                <a:gd name="T20" fmla="*/ 42 w 42"/>
                <a:gd name="T21" fmla="*/ 33 h 33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2" h="33">
                  <a:moveTo>
                    <a:pt x="10" y="6"/>
                  </a:moveTo>
                  <a:cubicBezTo>
                    <a:pt x="8" y="6"/>
                    <a:pt x="6" y="6"/>
                    <a:pt x="4" y="7"/>
                  </a:cubicBezTo>
                  <a:cubicBezTo>
                    <a:pt x="2" y="8"/>
                    <a:pt x="0" y="13"/>
                    <a:pt x="0" y="13"/>
                  </a:cubicBezTo>
                  <a:cubicBezTo>
                    <a:pt x="2" y="26"/>
                    <a:pt x="3" y="28"/>
                    <a:pt x="15" y="32"/>
                  </a:cubicBezTo>
                  <a:cubicBezTo>
                    <a:pt x="38" y="31"/>
                    <a:pt x="38" y="33"/>
                    <a:pt x="42" y="16"/>
                  </a:cubicBezTo>
                  <a:cubicBezTo>
                    <a:pt x="40" y="0"/>
                    <a:pt x="24" y="5"/>
                    <a:pt x="10" y="6"/>
                  </a:cubicBez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131" name="그룹 125">
            <a:extLst>
              <a:ext uri="{FF2B5EF4-FFF2-40B4-BE49-F238E27FC236}">
                <a16:creationId xmlns:a16="http://schemas.microsoft.com/office/drawing/2014/main" id="{00000000-0008-0000-0700-000083000000}"/>
              </a:ext>
            </a:extLst>
          </xdr:cNvPr>
          <xdr:cNvGrpSpPr>
            <a:grpSpLocks/>
          </xdr:cNvGrpSpPr>
        </xdr:nvGrpSpPr>
        <xdr:grpSpPr bwMode="auto">
          <a:xfrm>
            <a:off x="6549009" y="1658467"/>
            <a:ext cx="645805" cy="394924"/>
            <a:chOff x="12266621" y="2382045"/>
            <a:chExt cx="754405" cy="505619"/>
          </a:xfrm>
        </xdr:grpSpPr>
        <xdr:sp macro="" textlink="">
          <xdr:nvSpPr>
            <xdr:cNvPr id="135" name="Freeform 35">
              <a:extLst>
                <a:ext uri="{FF2B5EF4-FFF2-40B4-BE49-F238E27FC236}">
                  <a16:creationId xmlns:a16="http://schemas.microsoft.com/office/drawing/2014/main" id="{00000000-0008-0000-0700-000087000000}"/>
                </a:ext>
              </a:extLst>
            </xdr:cNvPr>
            <xdr:cNvSpPr>
              <a:spLocks/>
            </xdr:cNvSpPr>
          </xdr:nvSpPr>
          <xdr:spPr bwMode="auto">
            <a:xfrm rot="10800000">
              <a:off x="12266621" y="2382045"/>
              <a:ext cx="754405" cy="505619"/>
            </a:xfrm>
            <a:custGeom>
              <a:avLst/>
              <a:gdLst>
                <a:gd name="T0" fmla="*/ 2147483647 w 41"/>
                <a:gd name="T1" fmla="*/ 2147483647 h 31"/>
                <a:gd name="T2" fmla="*/ 2147483647 w 41"/>
                <a:gd name="T3" fmla="*/ 2147483647 h 31"/>
                <a:gd name="T4" fmla="*/ 2147483647 w 41"/>
                <a:gd name="T5" fmla="*/ 2147483647 h 31"/>
                <a:gd name="T6" fmla="*/ 2147483647 w 41"/>
                <a:gd name="T7" fmla="*/ 2147483647 h 31"/>
                <a:gd name="T8" fmla="*/ 2147483647 w 41"/>
                <a:gd name="T9" fmla="*/ 2147483647 h 31"/>
                <a:gd name="T10" fmla="*/ 2147483647 w 41"/>
                <a:gd name="T11" fmla="*/ 2147483647 h 31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1"/>
                <a:gd name="T19" fmla="*/ 0 h 31"/>
                <a:gd name="T20" fmla="*/ 41 w 41"/>
                <a:gd name="T21" fmla="*/ 31 h 31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1" h="31">
                  <a:moveTo>
                    <a:pt x="14" y="3"/>
                  </a:moveTo>
                  <a:cubicBezTo>
                    <a:pt x="7" y="5"/>
                    <a:pt x="10" y="4"/>
                    <a:pt x="5" y="7"/>
                  </a:cubicBezTo>
                  <a:cubicBezTo>
                    <a:pt x="0" y="23"/>
                    <a:pt x="6" y="27"/>
                    <a:pt x="19" y="31"/>
                  </a:cubicBezTo>
                  <a:cubicBezTo>
                    <a:pt x="23" y="30"/>
                    <a:pt x="27" y="29"/>
                    <a:pt x="31" y="28"/>
                  </a:cubicBezTo>
                  <a:cubicBezTo>
                    <a:pt x="38" y="21"/>
                    <a:pt x="41" y="11"/>
                    <a:pt x="29" y="7"/>
                  </a:cubicBezTo>
                  <a:cubicBezTo>
                    <a:pt x="25" y="0"/>
                    <a:pt x="28" y="4"/>
                    <a:pt x="14" y="3"/>
                  </a:cubicBezTo>
                  <a:close/>
                </a:path>
              </a:pathLst>
            </a:custGeom>
            <a:solidFill>
              <a:srgbClr val="FFFFFF"/>
            </a:solidFill>
            <a:ln w="6350">
              <a:solidFill>
                <a:srgbClr val="000000"/>
              </a:solidFill>
              <a:round/>
              <a:headEnd/>
              <a:tailEnd/>
            </a:ln>
            <a:scene3d>
              <a:camera prst="orthographicFront">
                <a:rot lat="0" lon="10800000" rev="0"/>
              </a:camera>
              <a:lightRig rig="threePt" dir="t"/>
            </a:scene3d>
          </xdr:spPr>
          <xdr:txBody>
            <a:bodyPr/>
            <a:lstStyle/>
            <a:p>
              <a:endParaRPr lang="ko-KR" altLang="en-US"/>
            </a:p>
          </xdr:txBody>
        </xdr:sp>
        <xdr:sp macro="" textlink="">
          <xdr:nvSpPr>
            <xdr:cNvPr id="136" name="Freeform 89">
              <a:extLst>
                <a:ext uri="{FF2B5EF4-FFF2-40B4-BE49-F238E27FC236}">
                  <a16:creationId xmlns:a16="http://schemas.microsoft.com/office/drawing/2014/main" id="{00000000-0008-0000-0700-000088000000}"/>
                </a:ext>
              </a:extLst>
            </xdr:cNvPr>
            <xdr:cNvSpPr>
              <a:spLocks/>
            </xdr:cNvSpPr>
          </xdr:nvSpPr>
          <xdr:spPr bwMode="auto">
            <a:xfrm>
              <a:off x="12792177" y="2758486"/>
              <a:ext cx="95250" cy="87190"/>
            </a:xfrm>
            <a:custGeom>
              <a:avLst/>
              <a:gdLst>
                <a:gd name="T0" fmla="*/ 2147483647 w 42"/>
                <a:gd name="T1" fmla="*/ 2147483647 h 33"/>
                <a:gd name="T2" fmla="*/ 2147483647 w 42"/>
                <a:gd name="T3" fmla="*/ 2147483647 h 33"/>
                <a:gd name="T4" fmla="*/ 0 w 42"/>
                <a:gd name="T5" fmla="*/ 2147483647 h 33"/>
                <a:gd name="T6" fmla="*/ 2147483647 w 42"/>
                <a:gd name="T7" fmla="*/ 2147483647 h 33"/>
                <a:gd name="T8" fmla="*/ 2147483647 w 42"/>
                <a:gd name="T9" fmla="*/ 2147483647 h 33"/>
                <a:gd name="T10" fmla="*/ 2147483647 w 42"/>
                <a:gd name="T11" fmla="*/ 2147483647 h 33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2"/>
                <a:gd name="T19" fmla="*/ 0 h 33"/>
                <a:gd name="T20" fmla="*/ 42 w 42"/>
                <a:gd name="T21" fmla="*/ 33 h 33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2" h="33">
                  <a:moveTo>
                    <a:pt x="10" y="6"/>
                  </a:moveTo>
                  <a:cubicBezTo>
                    <a:pt x="8" y="6"/>
                    <a:pt x="6" y="6"/>
                    <a:pt x="4" y="7"/>
                  </a:cubicBezTo>
                  <a:cubicBezTo>
                    <a:pt x="2" y="8"/>
                    <a:pt x="0" y="13"/>
                    <a:pt x="0" y="13"/>
                  </a:cubicBezTo>
                  <a:cubicBezTo>
                    <a:pt x="2" y="26"/>
                    <a:pt x="3" y="28"/>
                    <a:pt x="15" y="32"/>
                  </a:cubicBezTo>
                  <a:cubicBezTo>
                    <a:pt x="38" y="31"/>
                    <a:pt x="38" y="33"/>
                    <a:pt x="42" y="16"/>
                  </a:cubicBezTo>
                  <a:cubicBezTo>
                    <a:pt x="40" y="0"/>
                    <a:pt x="24" y="5"/>
                    <a:pt x="10" y="6"/>
                  </a:cubicBez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132" name="그룹 125">
            <a:extLst>
              <a:ext uri="{FF2B5EF4-FFF2-40B4-BE49-F238E27FC236}">
                <a16:creationId xmlns:a16="http://schemas.microsoft.com/office/drawing/2014/main" id="{00000000-0008-0000-0700-000084000000}"/>
              </a:ext>
            </a:extLst>
          </xdr:cNvPr>
          <xdr:cNvGrpSpPr>
            <a:grpSpLocks/>
          </xdr:cNvGrpSpPr>
        </xdr:nvGrpSpPr>
        <xdr:grpSpPr bwMode="auto">
          <a:xfrm>
            <a:off x="6398307" y="2007473"/>
            <a:ext cx="635041" cy="339819"/>
            <a:chOff x="12268611" y="2385927"/>
            <a:chExt cx="753027" cy="505275"/>
          </a:xfrm>
        </xdr:grpSpPr>
        <xdr:sp macro="" textlink="">
          <xdr:nvSpPr>
            <xdr:cNvPr id="133" name="Freeform 35">
              <a:extLst>
                <a:ext uri="{FF2B5EF4-FFF2-40B4-BE49-F238E27FC236}">
                  <a16:creationId xmlns:a16="http://schemas.microsoft.com/office/drawing/2014/main" id="{00000000-0008-0000-0700-000085000000}"/>
                </a:ext>
              </a:extLst>
            </xdr:cNvPr>
            <xdr:cNvSpPr>
              <a:spLocks/>
            </xdr:cNvSpPr>
          </xdr:nvSpPr>
          <xdr:spPr bwMode="auto">
            <a:xfrm rot="10800000">
              <a:off x="12268611" y="2385927"/>
              <a:ext cx="753027" cy="505275"/>
            </a:xfrm>
            <a:custGeom>
              <a:avLst/>
              <a:gdLst>
                <a:gd name="T0" fmla="*/ 2147483647 w 41"/>
                <a:gd name="T1" fmla="*/ 2147483647 h 31"/>
                <a:gd name="T2" fmla="*/ 2147483647 w 41"/>
                <a:gd name="T3" fmla="*/ 2147483647 h 31"/>
                <a:gd name="T4" fmla="*/ 2147483647 w 41"/>
                <a:gd name="T5" fmla="*/ 2147483647 h 31"/>
                <a:gd name="T6" fmla="*/ 2147483647 w 41"/>
                <a:gd name="T7" fmla="*/ 2147483647 h 31"/>
                <a:gd name="T8" fmla="*/ 2147483647 w 41"/>
                <a:gd name="T9" fmla="*/ 2147483647 h 31"/>
                <a:gd name="T10" fmla="*/ 2147483647 w 41"/>
                <a:gd name="T11" fmla="*/ 2147483647 h 31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1"/>
                <a:gd name="T19" fmla="*/ 0 h 31"/>
                <a:gd name="T20" fmla="*/ 41 w 41"/>
                <a:gd name="T21" fmla="*/ 31 h 31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1" h="31">
                  <a:moveTo>
                    <a:pt x="14" y="3"/>
                  </a:moveTo>
                  <a:cubicBezTo>
                    <a:pt x="7" y="5"/>
                    <a:pt x="10" y="4"/>
                    <a:pt x="5" y="7"/>
                  </a:cubicBezTo>
                  <a:cubicBezTo>
                    <a:pt x="0" y="23"/>
                    <a:pt x="6" y="27"/>
                    <a:pt x="19" y="31"/>
                  </a:cubicBezTo>
                  <a:cubicBezTo>
                    <a:pt x="23" y="30"/>
                    <a:pt x="27" y="29"/>
                    <a:pt x="31" y="28"/>
                  </a:cubicBezTo>
                  <a:cubicBezTo>
                    <a:pt x="38" y="21"/>
                    <a:pt x="41" y="11"/>
                    <a:pt x="29" y="7"/>
                  </a:cubicBezTo>
                  <a:cubicBezTo>
                    <a:pt x="25" y="0"/>
                    <a:pt x="28" y="4"/>
                    <a:pt x="14" y="3"/>
                  </a:cubicBezTo>
                  <a:close/>
                </a:path>
              </a:pathLst>
            </a:custGeom>
            <a:solidFill>
              <a:srgbClr val="FFFFFF"/>
            </a:solidFill>
            <a:ln w="6350">
              <a:solidFill>
                <a:srgbClr val="000000"/>
              </a:solidFill>
              <a:round/>
              <a:headEnd/>
              <a:tailEnd/>
            </a:ln>
            <a:scene3d>
              <a:camera prst="orthographicFront">
                <a:rot lat="0" lon="10800000" rev="0"/>
              </a:camera>
              <a:lightRig rig="threePt" dir="t"/>
            </a:scene3d>
          </xdr:spPr>
          <xdr:txBody>
            <a:bodyPr/>
            <a:lstStyle/>
            <a:p>
              <a:endParaRPr lang="ko-KR" altLang="en-US"/>
            </a:p>
          </xdr:txBody>
        </xdr:sp>
        <xdr:sp macro="" textlink="">
          <xdr:nvSpPr>
            <xdr:cNvPr id="134" name="Freeform 89">
              <a:extLst>
                <a:ext uri="{FF2B5EF4-FFF2-40B4-BE49-F238E27FC236}">
                  <a16:creationId xmlns:a16="http://schemas.microsoft.com/office/drawing/2014/main" id="{00000000-0008-0000-0700-000086000000}"/>
                </a:ext>
              </a:extLst>
            </xdr:cNvPr>
            <xdr:cNvSpPr>
              <a:spLocks/>
            </xdr:cNvSpPr>
          </xdr:nvSpPr>
          <xdr:spPr bwMode="auto">
            <a:xfrm>
              <a:off x="12792177" y="2758486"/>
              <a:ext cx="95250" cy="87190"/>
            </a:xfrm>
            <a:custGeom>
              <a:avLst/>
              <a:gdLst>
                <a:gd name="T0" fmla="*/ 2147483647 w 42"/>
                <a:gd name="T1" fmla="*/ 2147483647 h 33"/>
                <a:gd name="T2" fmla="*/ 2147483647 w 42"/>
                <a:gd name="T3" fmla="*/ 2147483647 h 33"/>
                <a:gd name="T4" fmla="*/ 0 w 42"/>
                <a:gd name="T5" fmla="*/ 2147483647 h 33"/>
                <a:gd name="T6" fmla="*/ 2147483647 w 42"/>
                <a:gd name="T7" fmla="*/ 2147483647 h 33"/>
                <a:gd name="T8" fmla="*/ 2147483647 w 42"/>
                <a:gd name="T9" fmla="*/ 2147483647 h 33"/>
                <a:gd name="T10" fmla="*/ 2147483647 w 42"/>
                <a:gd name="T11" fmla="*/ 2147483647 h 33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2"/>
                <a:gd name="T19" fmla="*/ 0 h 33"/>
                <a:gd name="T20" fmla="*/ 42 w 42"/>
                <a:gd name="T21" fmla="*/ 33 h 33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2" h="33">
                  <a:moveTo>
                    <a:pt x="10" y="6"/>
                  </a:moveTo>
                  <a:cubicBezTo>
                    <a:pt x="8" y="6"/>
                    <a:pt x="6" y="6"/>
                    <a:pt x="4" y="7"/>
                  </a:cubicBezTo>
                  <a:cubicBezTo>
                    <a:pt x="2" y="8"/>
                    <a:pt x="0" y="13"/>
                    <a:pt x="0" y="13"/>
                  </a:cubicBezTo>
                  <a:cubicBezTo>
                    <a:pt x="2" y="26"/>
                    <a:pt x="3" y="28"/>
                    <a:pt x="15" y="32"/>
                  </a:cubicBezTo>
                  <a:cubicBezTo>
                    <a:pt x="38" y="31"/>
                    <a:pt x="38" y="33"/>
                    <a:pt x="42" y="16"/>
                  </a:cubicBezTo>
                  <a:cubicBezTo>
                    <a:pt x="40" y="0"/>
                    <a:pt x="24" y="5"/>
                    <a:pt x="10" y="6"/>
                  </a:cubicBez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447675</xdr:colOff>
      <xdr:row>3</xdr:row>
      <xdr:rowOff>0</xdr:rowOff>
    </xdr:from>
    <xdr:to>
      <xdr:col>4</xdr:col>
      <xdr:colOff>247650</xdr:colOff>
      <xdr:row>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3</xdr:row>
      <xdr:rowOff>0</xdr:rowOff>
    </xdr:from>
    <xdr:to>
      <xdr:col>9</xdr:col>
      <xdr:colOff>333375</xdr:colOff>
      <xdr:row>3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>
          <a:spLocks noChangeShapeType="1"/>
        </xdr:cNvSpPr>
      </xdr:nvSpPr>
      <xdr:spPr bwMode="auto">
        <a:xfrm>
          <a:off x="2790825" y="885825"/>
          <a:ext cx="1905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533400</xdr:colOff>
      <xdr:row>16</xdr:row>
      <xdr:rowOff>0</xdr:rowOff>
    </xdr:from>
    <xdr:to>
      <xdr:col>5</xdr:col>
      <xdr:colOff>504825</xdr:colOff>
      <xdr:row>16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>
          <a:spLocks noChangeShapeType="1"/>
        </xdr:cNvSpPr>
      </xdr:nvSpPr>
      <xdr:spPr bwMode="auto">
        <a:xfrm>
          <a:off x="3543300" y="322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676275</xdr:colOff>
      <xdr:row>16</xdr:row>
      <xdr:rowOff>0</xdr:rowOff>
    </xdr:from>
    <xdr:to>
      <xdr:col>6</xdr:col>
      <xdr:colOff>0</xdr:colOff>
      <xdr:row>16</xdr:row>
      <xdr:rowOff>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>
          <a:spLocks noChangeShapeType="1"/>
        </xdr:cNvSpPr>
      </xdr:nvSpPr>
      <xdr:spPr bwMode="auto">
        <a:xfrm flipH="1" flipV="1">
          <a:off x="3543300" y="322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180975</xdr:colOff>
      <xdr:row>14</xdr:row>
      <xdr:rowOff>161925</xdr:rowOff>
    </xdr:from>
    <xdr:to>
      <xdr:col>21</xdr:col>
      <xdr:colOff>190500</xdr:colOff>
      <xdr:row>14</xdr:row>
      <xdr:rowOff>171450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952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11</xdr:row>
      <xdr:rowOff>0</xdr:rowOff>
    </xdr:from>
    <xdr:to>
      <xdr:col>21</xdr:col>
      <xdr:colOff>123825</xdr:colOff>
      <xdr:row>11</xdr:row>
      <xdr:rowOff>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SpPr>
          <a:spLocks noChangeShapeType="1"/>
        </xdr:cNvSpPr>
      </xdr:nvSpPr>
      <xdr:spPr bwMode="auto">
        <a:xfrm>
          <a:off x="7038975" y="2371725"/>
          <a:ext cx="11715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11</xdr:row>
      <xdr:rowOff>0</xdr:rowOff>
    </xdr:from>
    <xdr:to>
      <xdr:col>16</xdr:col>
      <xdr:colOff>19050</xdr:colOff>
      <xdr:row>18</xdr:row>
      <xdr:rowOff>0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SpPr>
          <a:spLocks noChangeShapeType="1"/>
        </xdr:cNvSpPr>
      </xdr:nvSpPr>
      <xdr:spPr bwMode="auto">
        <a:xfrm flipV="1">
          <a:off x="6219825" y="2371725"/>
          <a:ext cx="838200" cy="120015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11</xdr:row>
      <xdr:rowOff>9525</xdr:rowOff>
    </xdr:from>
    <xdr:to>
      <xdr:col>19</xdr:col>
      <xdr:colOff>0</xdr:colOff>
      <xdr:row>18</xdr:row>
      <xdr:rowOff>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SpPr>
          <a:spLocks noChangeShapeType="1"/>
        </xdr:cNvSpPr>
      </xdr:nvSpPr>
      <xdr:spPr bwMode="auto">
        <a:xfrm>
          <a:off x="7781925" y="2381250"/>
          <a:ext cx="0" cy="1190625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3</xdr:col>
      <xdr:colOff>47625</xdr:colOff>
      <xdr:row>11</xdr:row>
      <xdr:rowOff>9525</xdr:rowOff>
    </xdr:from>
    <xdr:to>
      <xdr:col>5</xdr:col>
      <xdr:colOff>171450</xdr:colOff>
      <xdr:row>11</xdr:row>
      <xdr:rowOff>9525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SpPr>
          <a:spLocks noChangeShapeType="1"/>
        </xdr:cNvSpPr>
      </xdr:nvSpPr>
      <xdr:spPr bwMode="auto">
        <a:xfrm flipH="1">
          <a:off x="2362200" y="2381250"/>
          <a:ext cx="8477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133350</xdr:colOff>
      <xdr:row>18</xdr:row>
      <xdr:rowOff>0</xdr:rowOff>
    </xdr:from>
    <xdr:to>
      <xdr:col>19</xdr:col>
      <xdr:colOff>0</xdr:colOff>
      <xdr:row>18</xdr:row>
      <xdr:rowOff>0</xdr:rowOff>
    </xdr:to>
    <xdr:cxnSp macro="">
      <xdr:nvCxnSpPr>
        <xdr:cNvPr id="11" name="AutoShape 12">
          <a:extLst>
            <a:ext uri="{FF2B5EF4-FFF2-40B4-BE49-F238E27FC236}">
              <a16:creationId xmlns:a16="http://schemas.microsoft.com/office/drawing/2014/main" id="{00000000-0008-0000-0B00-00000B000000}"/>
            </a:ext>
          </a:extLst>
        </xdr:cNvPr>
        <xdr:cNvCxnSpPr>
          <a:cxnSpLocks noChangeShapeType="1"/>
          <a:stCxn id="9" idx="1"/>
        </xdr:cNvCxnSpPr>
      </xdr:nvCxnSpPr>
      <xdr:spPr bwMode="auto">
        <a:xfrm flipH="1">
          <a:off x="7172325" y="3571875"/>
          <a:ext cx="609600" cy="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7</xdr:col>
      <xdr:colOff>9525</xdr:colOff>
      <xdr:row>17</xdr:row>
      <xdr:rowOff>152400</xdr:rowOff>
    </xdr:from>
    <xdr:to>
      <xdr:col>7</xdr:col>
      <xdr:colOff>9525</xdr:colOff>
      <xdr:row>22</xdr:row>
      <xdr:rowOff>0</xdr:rowOff>
    </xdr:to>
    <xdr:cxnSp macro="">
      <xdr:nvCxnSpPr>
        <xdr:cNvPr id="12" name="AutoShape 13">
          <a:extLst>
            <a:ext uri="{FF2B5EF4-FFF2-40B4-BE49-F238E27FC236}">
              <a16:creationId xmlns:a16="http://schemas.microsoft.com/office/drawing/2014/main" id="{00000000-0008-0000-0B00-00000C000000}"/>
            </a:ext>
          </a:extLst>
        </xdr:cNvPr>
        <xdr:cNvCxnSpPr>
          <a:cxnSpLocks noChangeShapeType="1"/>
        </xdr:cNvCxnSpPr>
      </xdr:nvCxnSpPr>
      <xdr:spPr bwMode="auto">
        <a:xfrm flipV="1">
          <a:off x="3905250" y="3552825"/>
          <a:ext cx="0" cy="78105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14</xdr:col>
      <xdr:colOff>0</xdr:colOff>
      <xdr:row>18</xdr:row>
      <xdr:rowOff>28575</xdr:rowOff>
    </xdr:from>
    <xdr:to>
      <xdr:col>14</xdr:col>
      <xdr:colOff>0</xdr:colOff>
      <xdr:row>22</xdr:row>
      <xdr:rowOff>19050</xdr:rowOff>
    </xdr:to>
    <xdr:cxnSp macro="">
      <xdr:nvCxnSpPr>
        <xdr:cNvPr id="13" name="AutoShape 14">
          <a:extLst>
            <a:ext uri="{FF2B5EF4-FFF2-40B4-BE49-F238E27FC236}">
              <a16:creationId xmlns:a16="http://schemas.microsoft.com/office/drawing/2014/main" id="{00000000-0008-0000-0B00-00000D000000}"/>
            </a:ext>
          </a:extLst>
        </xdr:cNvPr>
        <xdr:cNvCxnSpPr>
          <a:cxnSpLocks noChangeShapeType="1"/>
        </xdr:cNvCxnSpPr>
      </xdr:nvCxnSpPr>
      <xdr:spPr bwMode="auto">
        <a:xfrm flipV="1">
          <a:off x="6219825" y="3600450"/>
          <a:ext cx="0" cy="752475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7</xdr:col>
      <xdr:colOff>28575</xdr:colOff>
      <xdr:row>21</xdr:row>
      <xdr:rowOff>161925</xdr:rowOff>
    </xdr:from>
    <xdr:to>
      <xdr:col>13</xdr:col>
      <xdr:colOff>466725</xdr:colOff>
      <xdr:row>21</xdr:row>
      <xdr:rowOff>161925</xdr:rowOff>
    </xdr:to>
    <xdr:sp macro="" textlink="">
      <xdr:nvSpPr>
        <xdr:cNvPr id="14" name="Line 15">
          <a:extLst>
            <a:ext uri="{FF2B5EF4-FFF2-40B4-BE49-F238E27FC236}">
              <a16:creationId xmlns:a16="http://schemas.microsoft.com/office/drawing/2014/main" id="{00000000-0008-0000-0B00-00000E000000}"/>
            </a:ext>
          </a:extLst>
        </xdr:cNvPr>
        <xdr:cNvSpPr>
          <a:spLocks noChangeShapeType="1"/>
        </xdr:cNvSpPr>
      </xdr:nvSpPr>
      <xdr:spPr bwMode="auto">
        <a:xfrm>
          <a:off x="3924300" y="43243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5</xdr:col>
      <xdr:colOff>161925</xdr:colOff>
      <xdr:row>3</xdr:row>
      <xdr:rowOff>38100</xdr:rowOff>
    </xdr:from>
    <xdr:to>
      <xdr:col>5</xdr:col>
      <xdr:colOff>161925</xdr:colOff>
      <xdr:row>10</xdr:row>
      <xdr:rowOff>85725</xdr:rowOff>
    </xdr:to>
    <xdr:sp macro="" textlink="">
      <xdr:nvSpPr>
        <xdr:cNvPr id="15" name="Line 16">
          <a:extLst>
            <a:ext uri="{FF2B5EF4-FFF2-40B4-BE49-F238E27FC236}">
              <a16:creationId xmlns:a16="http://schemas.microsoft.com/office/drawing/2014/main" id="{00000000-0008-0000-0B00-00000F000000}"/>
            </a:ext>
          </a:extLst>
        </xdr:cNvPr>
        <xdr:cNvSpPr>
          <a:spLocks noChangeShapeType="1"/>
        </xdr:cNvSpPr>
      </xdr:nvSpPr>
      <xdr:spPr bwMode="auto">
        <a:xfrm flipV="1">
          <a:off x="3200400" y="923925"/>
          <a:ext cx="0" cy="13620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9</xdr:col>
      <xdr:colOff>0</xdr:colOff>
      <xdr:row>18</xdr:row>
      <xdr:rowOff>66675</xdr:rowOff>
    </xdr:from>
    <xdr:to>
      <xdr:col>9</xdr:col>
      <xdr:colOff>0</xdr:colOff>
      <xdr:row>19</xdr:row>
      <xdr:rowOff>161925</xdr:rowOff>
    </xdr:to>
    <xdr:sp macro="" textlink="">
      <xdr:nvSpPr>
        <xdr:cNvPr id="16" name="Line 18">
          <a:extLst>
            <a:ext uri="{FF2B5EF4-FFF2-40B4-BE49-F238E27FC236}">
              <a16:creationId xmlns:a16="http://schemas.microsoft.com/office/drawing/2014/main" id="{00000000-0008-0000-0B00-000010000000}"/>
            </a:ext>
          </a:extLst>
        </xdr:cNvPr>
        <xdr:cNvSpPr>
          <a:spLocks noChangeShapeType="1"/>
        </xdr:cNvSpPr>
      </xdr:nvSpPr>
      <xdr:spPr bwMode="auto">
        <a:xfrm flipV="1">
          <a:off x="4419600" y="3638550"/>
          <a:ext cx="0" cy="3333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12</xdr:col>
      <xdr:colOff>114300</xdr:colOff>
      <xdr:row>18</xdr:row>
      <xdr:rowOff>76200</xdr:rowOff>
    </xdr:from>
    <xdr:to>
      <xdr:col>12</xdr:col>
      <xdr:colOff>114300</xdr:colOff>
      <xdr:row>19</xdr:row>
      <xdr:rowOff>171450</xdr:rowOff>
    </xdr:to>
    <xdr:sp macro="" textlink="">
      <xdr:nvSpPr>
        <xdr:cNvPr id="17" name="Line 19">
          <a:extLst>
            <a:ext uri="{FF2B5EF4-FFF2-40B4-BE49-F238E27FC236}">
              <a16:creationId xmlns:a16="http://schemas.microsoft.com/office/drawing/2014/main" id="{00000000-0008-0000-0B00-000011000000}"/>
            </a:ext>
          </a:extLst>
        </xdr:cNvPr>
        <xdr:cNvSpPr>
          <a:spLocks noChangeShapeType="1"/>
        </xdr:cNvSpPr>
      </xdr:nvSpPr>
      <xdr:spPr bwMode="auto">
        <a:xfrm flipV="1">
          <a:off x="5619750" y="3648075"/>
          <a:ext cx="0" cy="3333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16</xdr:col>
      <xdr:colOff>0</xdr:colOff>
      <xdr:row>3</xdr:row>
      <xdr:rowOff>38100</xdr:rowOff>
    </xdr:from>
    <xdr:to>
      <xdr:col>16</xdr:col>
      <xdr:colOff>0</xdr:colOff>
      <xdr:row>10</xdr:row>
      <xdr:rowOff>85725</xdr:rowOff>
    </xdr:to>
    <xdr:sp macro="" textlink="">
      <xdr:nvSpPr>
        <xdr:cNvPr id="18" name="Line 20">
          <a:extLst>
            <a:ext uri="{FF2B5EF4-FFF2-40B4-BE49-F238E27FC236}">
              <a16:creationId xmlns:a16="http://schemas.microsoft.com/office/drawing/2014/main" id="{00000000-0008-0000-0B00-000012000000}"/>
            </a:ext>
          </a:extLst>
        </xdr:cNvPr>
        <xdr:cNvSpPr>
          <a:spLocks noChangeShapeType="1"/>
        </xdr:cNvSpPr>
      </xdr:nvSpPr>
      <xdr:spPr bwMode="auto">
        <a:xfrm flipV="1">
          <a:off x="7038975" y="923925"/>
          <a:ext cx="0" cy="13620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7</xdr:col>
      <xdr:colOff>9525</xdr:colOff>
      <xdr:row>18</xdr:row>
      <xdr:rowOff>9525</xdr:rowOff>
    </xdr:from>
    <xdr:to>
      <xdr:col>14</xdr:col>
      <xdr:colOff>0</xdr:colOff>
      <xdr:row>18</xdr:row>
      <xdr:rowOff>9525</xdr:rowOff>
    </xdr:to>
    <xdr:cxnSp macro="">
      <xdr:nvCxnSpPr>
        <xdr:cNvPr id="19" name="AutoShape 21">
          <a:extLst>
            <a:ext uri="{FF2B5EF4-FFF2-40B4-BE49-F238E27FC236}">
              <a16:creationId xmlns:a16="http://schemas.microsoft.com/office/drawing/2014/main" id="{00000000-0008-0000-0B00-000013000000}"/>
            </a:ext>
          </a:extLst>
        </xdr:cNvPr>
        <xdr:cNvCxnSpPr>
          <a:cxnSpLocks noChangeShapeType="1"/>
          <a:stCxn id="8" idx="0"/>
        </xdr:cNvCxnSpPr>
      </xdr:nvCxnSpPr>
      <xdr:spPr bwMode="auto">
        <a:xfrm flipH="1">
          <a:off x="3905250" y="3581400"/>
          <a:ext cx="2314575" cy="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180975</xdr:colOff>
      <xdr:row>11</xdr:row>
      <xdr:rowOff>0</xdr:rowOff>
    </xdr:from>
    <xdr:to>
      <xdr:col>7</xdr:col>
      <xdr:colOff>0</xdr:colOff>
      <xdr:row>18</xdr:row>
      <xdr:rowOff>0</xdr:rowOff>
    </xdr:to>
    <xdr:cxnSp macro="">
      <xdr:nvCxnSpPr>
        <xdr:cNvPr id="20" name="AutoShape 22">
          <a:extLst>
            <a:ext uri="{FF2B5EF4-FFF2-40B4-BE49-F238E27FC236}">
              <a16:creationId xmlns:a16="http://schemas.microsoft.com/office/drawing/2014/main" id="{00000000-0008-0000-0B00-000014000000}"/>
            </a:ext>
          </a:extLst>
        </xdr:cNvPr>
        <xdr:cNvCxnSpPr>
          <a:cxnSpLocks noChangeShapeType="1"/>
          <a:stCxn id="10" idx="0"/>
        </xdr:cNvCxnSpPr>
      </xdr:nvCxnSpPr>
      <xdr:spPr bwMode="auto">
        <a:xfrm>
          <a:off x="3219450" y="2371725"/>
          <a:ext cx="676275" cy="120015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9</xdr:col>
      <xdr:colOff>9525</xdr:colOff>
      <xdr:row>12</xdr:row>
      <xdr:rowOff>161924</xdr:rowOff>
    </xdr:from>
    <xdr:to>
      <xdr:col>12</xdr:col>
      <xdr:colOff>133350</xdr:colOff>
      <xdr:row>18</xdr:row>
      <xdr:rowOff>19049</xdr:rowOff>
    </xdr:to>
    <xdr:sp macro="" textlink="">
      <xdr:nvSpPr>
        <xdr:cNvPr id="21" name="Oval 23">
          <a:extLst>
            <a:ext uri="{FF2B5EF4-FFF2-40B4-BE49-F238E27FC236}">
              <a16:creationId xmlns:a16="http://schemas.microsoft.com/office/drawing/2014/main" id="{00000000-0008-0000-0B00-000015000000}"/>
            </a:ext>
          </a:extLst>
        </xdr:cNvPr>
        <xdr:cNvSpPr>
          <a:spLocks noChangeArrowheads="1"/>
        </xdr:cNvSpPr>
      </xdr:nvSpPr>
      <xdr:spPr bwMode="auto">
        <a:xfrm>
          <a:off x="4429125" y="2705099"/>
          <a:ext cx="1209675" cy="885825"/>
        </a:xfrm>
        <a:prstGeom prst="ellipse">
          <a:avLst/>
        </a:prstGeom>
        <a:solidFill>
          <a:srgbClr val="CC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</xdr:colOff>
      <xdr:row>19</xdr:row>
      <xdr:rowOff>190500</xdr:rowOff>
    </xdr:from>
    <xdr:to>
      <xdr:col>12</xdr:col>
      <xdr:colOff>123825</xdr:colOff>
      <xdr:row>19</xdr:row>
      <xdr:rowOff>190500</xdr:rowOff>
    </xdr:to>
    <xdr:sp macro="" textlink="">
      <xdr:nvSpPr>
        <xdr:cNvPr id="22" name="Line 25">
          <a:extLst>
            <a:ext uri="{FF2B5EF4-FFF2-40B4-BE49-F238E27FC236}">
              <a16:creationId xmlns:a16="http://schemas.microsoft.com/office/drawing/2014/main" id="{00000000-0008-0000-0B00-000016000000}"/>
            </a:ext>
          </a:extLst>
        </xdr:cNvPr>
        <xdr:cNvSpPr>
          <a:spLocks noChangeShapeType="1"/>
        </xdr:cNvSpPr>
      </xdr:nvSpPr>
      <xdr:spPr bwMode="auto">
        <a:xfrm>
          <a:off x="4429125" y="4000500"/>
          <a:ext cx="1200150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5</xdr:col>
      <xdr:colOff>171450</xdr:colOff>
      <xdr:row>5</xdr:row>
      <xdr:rowOff>47625</xdr:rowOff>
    </xdr:from>
    <xdr:to>
      <xdr:col>16</xdr:col>
      <xdr:colOff>9525</xdr:colOff>
      <xdr:row>5</xdr:row>
      <xdr:rowOff>47625</xdr:rowOff>
    </xdr:to>
    <xdr:sp macro="" textlink="">
      <xdr:nvSpPr>
        <xdr:cNvPr id="23" name="Line 28">
          <a:extLst>
            <a:ext uri="{FF2B5EF4-FFF2-40B4-BE49-F238E27FC236}">
              <a16:creationId xmlns:a16="http://schemas.microsoft.com/office/drawing/2014/main" id="{00000000-0008-0000-0B00-000017000000}"/>
            </a:ext>
          </a:extLst>
        </xdr:cNvPr>
        <xdr:cNvSpPr>
          <a:spLocks noChangeShapeType="1"/>
        </xdr:cNvSpPr>
      </xdr:nvSpPr>
      <xdr:spPr bwMode="auto">
        <a:xfrm>
          <a:off x="3209925" y="1304925"/>
          <a:ext cx="3838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5</xdr:col>
      <xdr:colOff>190500</xdr:colOff>
      <xdr:row>11</xdr:row>
      <xdr:rowOff>9525</xdr:rowOff>
    </xdr:from>
    <xdr:to>
      <xdr:col>16</xdr:col>
      <xdr:colOff>19050</xdr:colOff>
      <xdr:row>11</xdr:row>
      <xdr:rowOff>9525</xdr:rowOff>
    </xdr:to>
    <xdr:sp macro="" textlink="">
      <xdr:nvSpPr>
        <xdr:cNvPr id="24" name="Line 31">
          <a:extLst>
            <a:ext uri="{FF2B5EF4-FFF2-40B4-BE49-F238E27FC236}">
              <a16:creationId xmlns:a16="http://schemas.microsoft.com/office/drawing/2014/main" id="{00000000-0008-0000-0B00-000018000000}"/>
            </a:ext>
          </a:extLst>
        </xdr:cNvPr>
        <xdr:cNvSpPr>
          <a:spLocks noChangeShapeType="1"/>
        </xdr:cNvSpPr>
      </xdr:nvSpPr>
      <xdr:spPr bwMode="auto">
        <a:xfrm>
          <a:off x="3228975" y="2381250"/>
          <a:ext cx="3829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447675</xdr:colOff>
      <xdr:row>3</xdr:row>
      <xdr:rowOff>0</xdr:rowOff>
    </xdr:from>
    <xdr:to>
      <xdr:col>4</xdr:col>
      <xdr:colOff>247650</xdr:colOff>
      <xdr:row>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3</xdr:row>
      <xdr:rowOff>0</xdr:rowOff>
    </xdr:from>
    <xdr:to>
      <xdr:col>9</xdr:col>
      <xdr:colOff>333375</xdr:colOff>
      <xdr:row>3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>
          <a:spLocks noChangeShapeType="1"/>
        </xdr:cNvSpPr>
      </xdr:nvSpPr>
      <xdr:spPr bwMode="auto">
        <a:xfrm>
          <a:off x="2790825" y="885825"/>
          <a:ext cx="1905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533400</xdr:colOff>
      <xdr:row>16</xdr:row>
      <xdr:rowOff>0</xdr:rowOff>
    </xdr:from>
    <xdr:to>
      <xdr:col>5</xdr:col>
      <xdr:colOff>504825</xdr:colOff>
      <xdr:row>16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>
          <a:spLocks noChangeShapeType="1"/>
        </xdr:cNvSpPr>
      </xdr:nvSpPr>
      <xdr:spPr bwMode="auto">
        <a:xfrm>
          <a:off x="3543300" y="322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676275</xdr:colOff>
      <xdr:row>16</xdr:row>
      <xdr:rowOff>0</xdr:rowOff>
    </xdr:from>
    <xdr:to>
      <xdr:col>6</xdr:col>
      <xdr:colOff>0</xdr:colOff>
      <xdr:row>16</xdr:row>
      <xdr:rowOff>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SpPr>
          <a:spLocks noChangeShapeType="1"/>
        </xdr:cNvSpPr>
      </xdr:nvSpPr>
      <xdr:spPr bwMode="auto">
        <a:xfrm flipH="1" flipV="1">
          <a:off x="3543300" y="322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180975</xdr:colOff>
      <xdr:row>14</xdr:row>
      <xdr:rowOff>161925</xdr:rowOff>
    </xdr:from>
    <xdr:to>
      <xdr:col>21</xdr:col>
      <xdr:colOff>190500</xdr:colOff>
      <xdr:row>14</xdr:row>
      <xdr:rowOff>171450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952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11</xdr:row>
      <xdr:rowOff>0</xdr:rowOff>
    </xdr:from>
    <xdr:to>
      <xdr:col>21</xdr:col>
      <xdr:colOff>123825</xdr:colOff>
      <xdr:row>11</xdr:row>
      <xdr:rowOff>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SpPr>
          <a:spLocks noChangeShapeType="1"/>
        </xdr:cNvSpPr>
      </xdr:nvSpPr>
      <xdr:spPr bwMode="auto">
        <a:xfrm>
          <a:off x="7038975" y="2371725"/>
          <a:ext cx="11715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11</xdr:row>
      <xdr:rowOff>0</xdr:rowOff>
    </xdr:from>
    <xdr:to>
      <xdr:col>16</xdr:col>
      <xdr:colOff>19050</xdr:colOff>
      <xdr:row>18</xdr:row>
      <xdr:rowOff>0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SpPr>
          <a:spLocks noChangeShapeType="1"/>
        </xdr:cNvSpPr>
      </xdr:nvSpPr>
      <xdr:spPr bwMode="auto">
        <a:xfrm flipV="1">
          <a:off x="6219825" y="2371725"/>
          <a:ext cx="838200" cy="120015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11</xdr:row>
      <xdr:rowOff>9525</xdr:rowOff>
    </xdr:from>
    <xdr:to>
      <xdr:col>19</xdr:col>
      <xdr:colOff>0</xdr:colOff>
      <xdr:row>18</xdr:row>
      <xdr:rowOff>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SpPr>
          <a:spLocks noChangeShapeType="1"/>
        </xdr:cNvSpPr>
      </xdr:nvSpPr>
      <xdr:spPr bwMode="auto">
        <a:xfrm>
          <a:off x="7781925" y="2381250"/>
          <a:ext cx="0" cy="1190625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3</xdr:col>
      <xdr:colOff>47625</xdr:colOff>
      <xdr:row>11</xdr:row>
      <xdr:rowOff>9525</xdr:rowOff>
    </xdr:from>
    <xdr:to>
      <xdr:col>5</xdr:col>
      <xdr:colOff>171450</xdr:colOff>
      <xdr:row>11</xdr:row>
      <xdr:rowOff>9525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SpPr>
          <a:spLocks noChangeShapeType="1"/>
        </xdr:cNvSpPr>
      </xdr:nvSpPr>
      <xdr:spPr bwMode="auto">
        <a:xfrm flipH="1">
          <a:off x="2362200" y="2381250"/>
          <a:ext cx="8477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133350</xdr:colOff>
      <xdr:row>18</xdr:row>
      <xdr:rowOff>0</xdr:rowOff>
    </xdr:from>
    <xdr:to>
      <xdr:col>19</xdr:col>
      <xdr:colOff>0</xdr:colOff>
      <xdr:row>18</xdr:row>
      <xdr:rowOff>0</xdr:rowOff>
    </xdr:to>
    <xdr:cxnSp macro="">
      <xdr:nvCxnSpPr>
        <xdr:cNvPr id="11" name="AutoShape 12">
          <a:extLst>
            <a:ext uri="{FF2B5EF4-FFF2-40B4-BE49-F238E27FC236}">
              <a16:creationId xmlns:a16="http://schemas.microsoft.com/office/drawing/2014/main" id="{00000000-0008-0000-0C00-00000B000000}"/>
            </a:ext>
          </a:extLst>
        </xdr:cNvPr>
        <xdr:cNvCxnSpPr>
          <a:cxnSpLocks noChangeShapeType="1"/>
          <a:stCxn id="9" idx="1"/>
        </xdr:cNvCxnSpPr>
      </xdr:nvCxnSpPr>
      <xdr:spPr bwMode="auto">
        <a:xfrm flipH="1">
          <a:off x="7172325" y="3571875"/>
          <a:ext cx="609600" cy="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7</xdr:col>
      <xdr:colOff>9525</xdr:colOff>
      <xdr:row>17</xdr:row>
      <xdr:rowOff>152400</xdr:rowOff>
    </xdr:from>
    <xdr:to>
      <xdr:col>7</xdr:col>
      <xdr:colOff>9525</xdr:colOff>
      <xdr:row>22</xdr:row>
      <xdr:rowOff>0</xdr:rowOff>
    </xdr:to>
    <xdr:cxnSp macro="">
      <xdr:nvCxnSpPr>
        <xdr:cNvPr id="12" name="AutoShape 13">
          <a:extLst>
            <a:ext uri="{FF2B5EF4-FFF2-40B4-BE49-F238E27FC236}">
              <a16:creationId xmlns:a16="http://schemas.microsoft.com/office/drawing/2014/main" id="{00000000-0008-0000-0C00-00000C000000}"/>
            </a:ext>
          </a:extLst>
        </xdr:cNvPr>
        <xdr:cNvCxnSpPr>
          <a:cxnSpLocks noChangeShapeType="1"/>
        </xdr:cNvCxnSpPr>
      </xdr:nvCxnSpPr>
      <xdr:spPr bwMode="auto">
        <a:xfrm flipV="1">
          <a:off x="3905250" y="3552825"/>
          <a:ext cx="0" cy="78105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14</xdr:col>
      <xdr:colOff>0</xdr:colOff>
      <xdr:row>18</xdr:row>
      <xdr:rowOff>28575</xdr:rowOff>
    </xdr:from>
    <xdr:to>
      <xdr:col>14</xdr:col>
      <xdr:colOff>0</xdr:colOff>
      <xdr:row>22</xdr:row>
      <xdr:rowOff>19050</xdr:rowOff>
    </xdr:to>
    <xdr:cxnSp macro="">
      <xdr:nvCxnSpPr>
        <xdr:cNvPr id="13" name="AutoShape 14">
          <a:extLst>
            <a:ext uri="{FF2B5EF4-FFF2-40B4-BE49-F238E27FC236}">
              <a16:creationId xmlns:a16="http://schemas.microsoft.com/office/drawing/2014/main" id="{00000000-0008-0000-0C00-00000D000000}"/>
            </a:ext>
          </a:extLst>
        </xdr:cNvPr>
        <xdr:cNvCxnSpPr>
          <a:cxnSpLocks noChangeShapeType="1"/>
        </xdr:cNvCxnSpPr>
      </xdr:nvCxnSpPr>
      <xdr:spPr bwMode="auto">
        <a:xfrm flipV="1">
          <a:off x="6219825" y="3600450"/>
          <a:ext cx="0" cy="752475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7</xdr:col>
      <xdr:colOff>28575</xdr:colOff>
      <xdr:row>21</xdr:row>
      <xdr:rowOff>161925</xdr:rowOff>
    </xdr:from>
    <xdr:to>
      <xdr:col>13</xdr:col>
      <xdr:colOff>466725</xdr:colOff>
      <xdr:row>21</xdr:row>
      <xdr:rowOff>161925</xdr:rowOff>
    </xdr:to>
    <xdr:sp macro="" textlink="">
      <xdr:nvSpPr>
        <xdr:cNvPr id="14" name="Line 15">
          <a:extLst>
            <a:ext uri="{FF2B5EF4-FFF2-40B4-BE49-F238E27FC236}">
              <a16:creationId xmlns:a16="http://schemas.microsoft.com/office/drawing/2014/main" id="{00000000-0008-0000-0C00-00000E000000}"/>
            </a:ext>
          </a:extLst>
        </xdr:cNvPr>
        <xdr:cNvSpPr>
          <a:spLocks noChangeShapeType="1"/>
        </xdr:cNvSpPr>
      </xdr:nvSpPr>
      <xdr:spPr bwMode="auto">
        <a:xfrm>
          <a:off x="3924300" y="43243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5</xdr:col>
      <xdr:colOff>161925</xdr:colOff>
      <xdr:row>3</xdr:row>
      <xdr:rowOff>38100</xdr:rowOff>
    </xdr:from>
    <xdr:to>
      <xdr:col>5</xdr:col>
      <xdr:colOff>161925</xdr:colOff>
      <xdr:row>10</xdr:row>
      <xdr:rowOff>85725</xdr:rowOff>
    </xdr:to>
    <xdr:sp macro="" textlink="">
      <xdr:nvSpPr>
        <xdr:cNvPr id="15" name="Line 16">
          <a:extLst>
            <a:ext uri="{FF2B5EF4-FFF2-40B4-BE49-F238E27FC236}">
              <a16:creationId xmlns:a16="http://schemas.microsoft.com/office/drawing/2014/main" id="{00000000-0008-0000-0C00-00000F000000}"/>
            </a:ext>
          </a:extLst>
        </xdr:cNvPr>
        <xdr:cNvSpPr>
          <a:spLocks noChangeShapeType="1"/>
        </xdr:cNvSpPr>
      </xdr:nvSpPr>
      <xdr:spPr bwMode="auto">
        <a:xfrm flipV="1">
          <a:off x="3200400" y="923925"/>
          <a:ext cx="0" cy="13620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9</xdr:col>
      <xdr:colOff>0</xdr:colOff>
      <xdr:row>18</xdr:row>
      <xdr:rowOff>66675</xdr:rowOff>
    </xdr:from>
    <xdr:to>
      <xdr:col>9</xdr:col>
      <xdr:colOff>0</xdr:colOff>
      <xdr:row>19</xdr:row>
      <xdr:rowOff>161925</xdr:rowOff>
    </xdr:to>
    <xdr:sp macro="" textlink="">
      <xdr:nvSpPr>
        <xdr:cNvPr id="16" name="Line 18">
          <a:extLst>
            <a:ext uri="{FF2B5EF4-FFF2-40B4-BE49-F238E27FC236}">
              <a16:creationId xmlns:a16="http://schemas.microsoft.com/office/drawing/2014/main" id="{00000000-0008-0000-0C00-000010000000}"/>
            </a:ext>
          </a:extLst>
        </xdr:cNvPr>
        <xdr:cNvSpPr>
          <a:spLocks noChangeShapeType="1"/>
        </xdr:cNvSpPr>
      </xdr:nvSpPr>
      <xdr:spPr bwMode="auto">
        <a:xfrm flipV="1">
          <a:off x="4419600" y="3638550"/>
          <a:ext cx="0" cy="3333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12</xdr:col>
      <xdr:colOff>114300</xdr:colOff>
      <xdr:row>18</xdr:row>
      <xdr:rowOff>76200</xdr:rowOff>
    </xdr:from>
    <xdr:to>
      <xdr:col>12</xdr:col>
      <xdr:colOff>114300</xdr:colOff>
      <xdr:row>19</xdr:row>
      <xdr:rowOff>171450</xdr:rowOff>
    </xdr:to>
    <xdr:sp macro="" textlink="">
      <xdr:nvSpPr>
        <xdr:cNvPr id="17" name="Line 19">
          <a:extLst>
            <a:ext uri="{FF2B5EF4-FFF2-40B4-BE49-F238E27FC236}">
              <a16:creationId xmlns:a16="http://schemas.microsoft.com/office/drawing/2014/main" id="{00000000-0008-0000-0C00-000011000000}"/>
            </a:ext>
          </a:extLst>
        </xdr:cNvPr>
        <xdr:cNvSpPr>
          <a:spLocks noChangeShapeType="1"/>
        </xdr:cNvSpPr>
      </xdr:nvSpPr>
      <xdr:spPr bwMode="auto">
        <a:xfrm flipV="1">
          <a:off x="5619750" y="3648075"/>
          <a:ext cx="0" cy="3333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16</xdr:col>
      <xdr:colOff>0</xdr:colOff>
      <xdr:row>3</xdr:row>
      <xdr:rowOff>38100</xdr:rowOff>
    </xdr:from>
    <xdr:to>
      <xdr:col>16</xdr:col>
      <xdr:colOff>0</xdr:colOff>
      <xdr:row>10</xdr:row>
      <xdr:rowOff>85725</xdr:rowOff>
    </xdr:to>
    <xdr:sp macro="" textlink="">
      <xdr:nvSpPr>
        <xdr:cNvPr id="18" name="Line 20">
          <a:extLst>
            <a:ext uri="{FF2B5EF4-FFF2-40B4-BE49-F238E27FC236}">
              <a16:creationId xmlns:a16="http://schemas.microsoft.com/office/drawing/2014/main" id="{00000000-0008-0000-0C00-000012000000}"/>
            </a:ext>
          </a:extLst>
        </xdr:cNvPr>
        <xdr:cNvSpPr>
          <a:spLocks noChangeShapeType="1"/>
        </xdr:cNvSpPr>
      </xdr:nvSpPr>
      <xdr:spPr bwMode="auto">
        <a:xfrm flipV="1">
          <a:off x="7038975" y="923925"/>
          <a:ext cx="0" cy="13620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7</xdr:col>
      <xdr:colOff>9525</xdr:colOff>
      <xdr:row>18</xdr:row>
      <xdr:rowOff>9525</xdr:rowOff>
    </xdr:from>
    <xdr:to>
      <xdr:col>14</xdr:col>
      <xdr:colOff>0</xdr:colOff>
      <xdr:row>18</xdr:row>
      <xdr:rowOff>9525</xdr:rowOff>
    </xdr:to>
    <xdr:cxnSp macro="">
      <xdr:nvCxnSpPr>
        <xdr:cNvPr id="19" name="AutoShape 21">
          <a:extLst>
            <a:ext uri="{FF2B5EF4-FFF2-40B4-BE49-F238E27FC236}">
              <a16:creationId xmlns:a16="http://schemas.microsoft.com/office/drawing/2014/main" id="{00000000-0008-0000-0C00-000013000000}"/>
            </a:ext>
          </a:extLst>
        </xdr:cNvPr>
        <xdr:cNvCxnSpPr>
          <a:cxnSpLocks noChangeShapeType="1"/>
          <a:stCxn id="8" idx="0"/>
        </xdr:cNvCxnSpPr>
      </xdr:nvCxnSpPr>
      <xdr:spPr bwMode="auto">
        <a:xfrm flipH="1">
          <a:off x="3905250" y="3581400"/>
          <a:ext cx="2314575" cy="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180975</xdr:colOff>
      <xdr:row>11</xdr:row>
      <xdr:rowOff>0</xdr:rowOff>
    </xdr:from>
    <xdr:to>
      <xdr:col>7</xdr:col>
      <xdr:colOff>0</xdr:colOff>
      <xdr:row>18</xdr:row>
      <xdr:rowOff>0</xdr:rowOff>
    </xdr:to>
    <xdr:cxnSp macro="">
      <xdr:nvCxnSpPr>
        <xdr:cNvPr id="20" name="AutoShape 22">
          <a:extLst>
            <a:ext uri="{FF2B5EF4-FFF2-40B4-BE49-F238E27FC236}">
              <a16:creationId xmlns:a16="http://schemas.microsoft.com/office/drawing/2014/main" id="{00000000-0008-0000-0C00-000014000000}"/>
            </a:ext>
          </a:extLst>
        </xdr:cNvPr>
        <xdr:cNvCxnSpPr>
          <a:cxnSpLocks noChangeShapeType="1"/>
          <a:stCxn id="10" idx="0"/>
        </xdr:cNvCxnSpPr>
      </xdr:nvCxnSpPr>
      <xdr:spPr bwMode="auto">
        <a:xfrm>
          <a:off x="3219450" y="2371725"/>
          <a:ext cx="676275" cy="120015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9</xdr:col>
      <xdr:colOff>9525</xdr:colOff>
      <xdr:row>12</xdr:row>
      <xdr:rowOff>161924</xdr:rowOff>
    </xdr:from>
    <xdr:to>
      <xdr:col>12</xdr:col>
      <xdr:colOff>133350</xdr:colOff>
      <xdr:row>18</xdr:row>
      <xdr:rowOff>19049</xdr:rowOff>
    </xdr:to>
    <xdr:sp macro="" textlink="">
      <xdr:nvSpPr>
        <xdr:cNvPr id="21" name="Oval 23">
          <a:extLst>
            <a:ext uri="{FF2B5EF4-FFF2-40B4-BE49-F238E27FC236}">
              <a16:creationId xmlns:a16="http://schemas.microsoft.com/office/drawing/2014/main" id="{00000000-0008-0000-0C00-000015000000}"/>
            </a:ext>
          </a:extLst>
        </xdr:cNvPr>
        <xdr:cNvSpPr>
          <a:spLocks noChangeArrowheads="1"/>
        </xdr:cNvSpPr>
      </xdr:nvSpPr>
      <xdr:spPr bwMode="auto">
        <a:xfrm>
          <a:off x="4429125" y="2705099"/>
          <a:ext cx="1209675" cy="885825"/>
        </a:xfrm>
        <a:prstGeom prst="ellipse">
          <a:avLst/>
        </a:prstGeom>
        <a:solidFill>
          <a:srgbClr val="CC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</xdr:colOff>
      <xdr:row>19</xdr:row>
      <xdr:rowOff>190500</xdr:rowOff>
    </xdr:from>
    <xdr:to>
      <xdr:col>12</xdr:col>
      <xdr:colOff>123825</xdr:colOff>
      <xdr:row>19</xdr:row>
      <xdr:rowOff>190500</xdr:rowOff>
    </xdr:to>
    <xdr:sp macro="" textlink="">
      <xdr:nvSpPr>
        <xdr:cNvPr id="22" name="Line 25">
          <a:extLst>
            <a:ext uri="{FF2B5EF4-FFF2-40B4-BE49-F238E27FC236}">
              <a16:creationId xmlns:a16="http://schemas.microsoft.com/office/drawing/2014/main" id="{00000000-0008-0000-0C00-000016000000}"/>
            </a:ext>
          </a:extLst>
        </xdr:cNvPr>
        <xdr:cNvSpPr>
          <a:spLocks noChangeShapeType="1"/>
        </xdr:cNvSpPr>
      </xdr:nvSpPr>
      <xdr:spPr bwMode="auto">
        <a:xfrm>
          <a:off x="4429125" y="4000500"/>
          <a:ext cx="1200150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5</xdr:col>
      <xdr:colOff>171450</xdr:colOff>
      <xdr:row>5</xdr:row>
      <xdr:rowOff>47625</xdr:rowOff>
    </xdr:from>
    <xdr:to>
      <xdr:col>16</xdr:col>
      <xdr:colOff>9525</xdr:colOff>
      <xdr:row>5</xdr:row>
      <xdr:rowOff>47625</xdr:rowOff>
    </xdr:to>
    <xdr:sp macro="" textlink="">
      <xdr:nvSpPr>
        <xdr:cNvPr id="23" name="Line 28">
          <a:extLst>
            <a:ext uri="{FF2B5EF4-FFF2-40B4-BE49-F238E27FC236}">
              <a16:creationId xmlns:a16="http://schemas.microsoft.com/office/drawing/2014/main" id="{00000000-0008-0000-0C00-000017000000}"/>
            </a:ext>
          </a:extLst>
        </xdr:cNvPr>
        <xdr:cNvSpPr>
          <a:spLocks noChangeShapeType="1"/>
        </xdr:cNvSpPr>
      </xdr:nvSpPr>
      <xdr:spPr bwMode="auto">
        <a:xfrm>
          <a:off x="3209925" y="1304925"/>
          <a:ext cx="3838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5</xdr:col>
      <xdr:colOff>190500</xdr:colOff>
      <xdr:row>11</xdr:row>
      <xdr:rowOff>9525</xdr:rowOff>
    </xdr:from>
    <xdr:to>
      <xdr:col>16</xdr:col>
      <xdr:colOff>19050</xdr:colOff>
      <xdr:row>11</xdr:row>
      <xdr:rowOff>9525</xdr:rowOff>
    </xdr:to>
    <xdr:sp macro="" textlink="">
      <xdr:nvSpPr>
        <xdr:cNvPr id="24" name="Line 31">
          <a:extLst>
            <a:ext uri="{FF2B5EF4-FFF2-40B4-BE49-F238E27FC236}">
              <a16:creationId xmlns:a16="http://schemas.microsoft.com/office/drawing/2014/main" id="{00000000-0008-0000-0C00-000018000000}"/>
            </a:ext>
          </a:extLst>
        </xdr:cNvPr>
        <xdr:cNvSpPr>
          <a:spLocks noChangeShapeType="1"/>
        </xdr:cNvSpPr>
      </xdr:nvSpPr>
      <xdr:spPr bwMode="auto">
        <a:xfrm>
          <a:off x="3228975" y="2381250"/>
          <a:ext cx="3829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447675</xdr:colOff>
      <xdr:row>3</xdr:row>
      <xdr:rowOff>0</xdr:rowOff>
    </xdr:from>
    <xdr:to>
      <xdr:col>4</xdr:col>
      <xdr:colOff>247650</xdr:colOff>
      <xdr:row>3</xdr:row>
      <xdr:rowOff>0</xdr:rowOff>
    </xdr:to>
    <xdr:graphicFrame macro="">
      <xdr:nvGraphicFramePr>
        <xdr:cNvPr id="54862" name="Chart 1">
          <a:extLst>
            <a:ext uri="{FF2B5EF4-FFF2-40B4-BE49-F238E27FC236}">
              <a16:creationId xmlns:a16="http://schemas.microsoft.com/office/drawing/2014/main" id="{00000000-0008-0000-0D00-00004ED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3</xdr:row>
      <xdr:rowOff>0</xdr:rowOff>
    </xdr:from>
    <xdr:to>
      <xdr:col>9</xdr:col>
      <xdr:colOff>333375</xdr:colOff>
      <xdr:row>3</xdr:row>
      <xdr:rowOff>0</xdr:rowOff>
    </xdr:to>
    <xdr:sp macro="" textlink="">
      <xdr:nvSpPr>
        <xdr:cNvPr id="54863" name="Line 2">
          <a:extLst>
            <a:ext uri="{FF2B5EF4-FFF2-40B4-BE49-F238E27FC236}">
              <a16:creationId xmlns:a16="http://schemas.microsoft.com/office/drawing/2014/main" id="{00000000-0008-0000-0D00-00004FD60000}"/>
            </a:ext>
          </a:extLst>
        </xdr:cNvPr>
        <xdr:cNvSpPr>
          <a:spLocks noChangeShapeType="1"/>
        </xdr:cNvSpPr>
      </xdr:nvSpPr>
      <xdr:spPr bwMode="auto">
        <a:xfrm>
          <a:off x="2790825" y="885825"/>
          <a:ext cx="1905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533400</xdr:colOff>
      <xdr:row>16</xdr:row>
      <xdr:rowOff>0</xdr:rowOff>
    </xdr:from>
    <xdr:to>
      <xdr:col>5</xdr:col>
      <xdr:colOff>504825</xdr:colOff>
      <xdr:row>16</xdr:row>
      <xdr:rowOff>0</xdr:rowOff>
    </xdr:to>
    <xdr:sp macro="" textlink="">
      <xdr:nvSpPr>
        <xdr:cNvPr id="54864" name="Line 3">
          <a:extLst>
            <a:ext uri="{FF2B5EF4-FFF2-40B4-BE49-F238E27FC236}">
              <a16:creationId xmlns:a16="http://schemas.microsoft.com/office/drawing/2014/main" id="{00000000-0008-0000-0D00-000050D60000}"/>
            </a:ext>
          </a:extLst>
        </xdr:cNvPr>
        <xdr:cNvSpPr>
          <a:spLocks noChangeShapeType="1"/>
        </xdr:cNvSpPr>
      </xdr:nvSpPr>
      <xdr:spPr bwMode="auto">
        <a:xfrm>
          <a:off x="3543300" y="322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676275</xdr:colOff>
      <xdr:row>16</xdr:row>
      <xdr:rowOff>0</xdr:rowOff>
    </xdr:from>
    <xdr:to>
      <xdr:col>6</xdr:col>
      <xdr:colOff>0</xdr:colOff>
      <xdr:row>16</xdr:row>
      <xdr:rowOff>0</xdr:rowOff>
    </xdr:to>
    <xdr:sp macro="" textlink="">
      <xdr:nvSpPr>
        <xdr:cNvPr id="54865" name="Line 4">
          <a:extLst>
            <a:ext uri="{FF2B5EF4-FFF2-40B4-BE49-F238E27FC236}">
              <a16:creationId xmlns:a16="http://schemas.microsoft.com/office/drawing/2014/main" id="{00000000-0008-0000-0D00-000051D60000}"/>
            </a:ext>
          </a:extLst>
        </xdr:cNvPr>
        <xdr:cNvSpPr>
          <a:spLocks noChangeShapeType="1"/>
        </xdr:cNvSpPr>
      </xdr:nvSpPr>
      <xdr:spPr bwMode="auto">
        <a:xfrm flipH="1" flipV="1">
          <a:off x="3543300" y="322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180975</xdr:colOff>
      <xdr:row>14</xdr:row>
      <xdr:rowOff>161925</xdr:rowOff>
    </xdr:from>
    <xdr:to>
      <xdr:col>21</xdr:col>
      <xdr:colOff>190500</xdr:colOff>
      <xdr:row>14</xdr:row>
      <xdr:rowOff>171450</xdr:rowOff>
    </xdr:to>
    <xdr:sp macro="" textlink="">
      <xdr:nvSpPr>
        <xdr:cNvPr id="54866" name="Line 5">
          <a:extLst>
            <a:ext uri="{FF2B5EF4-FFF2-40B4-BE49-F238E27FC236}">
              <a16:creationId xmlns:a16="http://schemas.microsoft.com/office/drawing/2014/main" id="{00000000-0008-0000-0D00-000052D6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952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11</xdr:row>
      <xdr:rowOff>0</xdr:rowOff>
    </xdr:from>
    <xdr:to>
      <xdr:col>21</xdr:col>
      <xdr:colOff>123825</xdr:colOff>
      <xdr:row>11</xdr:row>
      <xdr:rowOff>0</xdr:rowOff>
    </xdr:to>
    <xdr:sp macro="" textlink="">
      <xdr:nvSpPr>
        <xdr:cNvPr id="54867" name="Line 6">
          <a:extLst>
            <a:ext uri="{FF2B5EF4-FFF2-40B4-BE49-F238E27FC236}">
              <a16:creationId xmlns:a16="http://schemas.microsoft.com/office/drawing/2014/main" id="{00000000-0008-0000-0D00-000053D60000}"/>
            </a:ext>
          </a:extLst>
        </xdr:cNvPr>
        <xdr:cNvSpPr>
          <a:spLocks noChangeShapeType="1"/>
        </xdr:cNvSpPr>
      </xdr:nvSpPr>
      <xdr:spPr bwMode="auto">
        <a:xfrm>
          <a:off x="7038975" y="2371725"/>
          <a:ext cx="11715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11</xdr:row>
      <xdr:rowOff>0</xdr:rowOff>
    </xdr:from>
    <xdr:to>
      <xdr:col>16</xdr:col>
      <xdr:colOff>19050</xdr:colOff>
      <xdr:row>18</xdr:row>
      <xdr:rowOff>0</xdr:rowOff>
    </xdr:to>
    <xdr:sp macro="" textlink="">
      <xdr:nvSpPr>
        <xdr:cNvPr id="54868" name="Line 7">
          <a:extLst>
            <a:ext uri="{FF2B5EF4-FFF2-40B4-BE49-F238E27FC236}">
              <a16:creationId xmlns:a16="http://schemas.microsoft.com/office/drawing/2014/main" id="{00000000-0008-0000-0D00-000054D60000}"/>
            </a:ext>
          </a:extLst>
        </xdr:cNvPr>
        <xdr:cNvSpPr>
          <a:spLocks noChangeShapeType="1"/>
        </xdr:cNvSpPr>
      </xdr:nvSpPr>
      <xdr:spPr bwMode="auto">
        <a:xfrm flipV="1">
          <a:off x="6219825" y="2371725"/>
          <a:ext cx="838200" cy="120015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11</xdr:row>
      <xdr:rowOff>9525</xdr:rowOff>
    </xdr:from>
    <xdr:to>
      <xdr:col>19</xdr:col>
      <xdr:colOff>0</xdr:colOff>
      <xdr:row>18</xdr:row>
      <xdr:rowOff>0</xdr:rowOff>
    </xdr:to>
    <xdr:sp macro="" textlink="">
      <xdr:nvSpPr>
        <xdr:cNvPr id="54869" name="Line 8">
          <a:extLst>
            <a:ext uri="{FF2B5EF4-FFF2-40B4-BE49-F238E27FC236}">
              <a16:creationId xmlns:a16="http://schemas.microsoft.com/office/drawing/2014/main" id="{00000000-0008-0000-0D00-000055D60000}"/>
            </a:ext>
          </a:extLst>
        </xdr:cNvPr>
        <xdr:cNvSpPr>
          <a:spLocks noChangeShapeType="1"/>
        </xdr:cNvSpPr>
      </xdr:nvSpPr>
      <xdr:spPr bwMode="auto">
        <a:xfrm>
          <a:off x="7781925" y="2381250"/>
          <a:ext cx="0" cy="1190625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3</xdr:col>
      <xdr:colOff>47625</xdr:colOff>
      <xdr:row>11</xdr:row>
      <xdr:rowOff>9525</xdr:rowOff>
    </xdr:from>
    <xdr:to>
      <xdr:col>5</xdr:col>
      <xdr:colOff>171450</xdr:colOff>
      <xdr:row>11</xdr:row>
      <xdr:rowOff>9525</xdr:rowOff>
    </xdr:to>
    <xdr:sp macro="" textlink="">
      <xdr:nvSpPr>
        <xdr:cNvPr id="54870" name="Line 9">
          <a:extLst>
            <a:ext uri="{FF2B5EF4-FFF2-40B4-BE49-F238E27FC236}">
              <a16:creationId xmlns:a16="http://schemas.microsoft.com/office/drawing/2014/main" id="{00000000-0008-0000-0D00-000056D60000}"/>
            </a:ext>
          </a:extLst>
        </xdr:cNvPr>
        <xdr:cNvSpPr>
          <a:spLocks noChangeShapeType="1"/>
        </xdr:cNvSpPr>
      </xdr:nvSpPr>
      <xdr:spPr bwMode="auto">
        <a:xfrm flipH="1">
          <a:off x="2362200" y="2381250"/>
          <a:ext cx="8477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19050</xdr:colOff>
      <xdr:row>11</xdr:row>
      <xdr:rowOff>28575</xdr:rowOff>
    </xdr:from>
    <xdr:to>
      <xdr:col>4</xdr:col>
      <xdr:colOff>19050</xdr:colOff>
      <xdr:row>13</xdr:row>
      <xdr:rowOff>19050</xdr:rowOff>
    </xdr:to>
    <xdr:sp macro="" textlink="">
      <xdr:nvSpPr>
        <xdr:cNvPr id="54871" name="Line 10">
          <a:extLst>
            <a:ext uri="{FF2B5EF4-FFF2-40B4-BE49-F238E27FC236}">
              <a16:creationId xmlns:a16="http://schemas.microsoft.com/office/drawing/2014/main" id="{00000000-0008-0000-0D00-000057D60000}"/>
            </a:ext>
          </a:extLst>
        </xdr:cNvPr>
        <xdr:cNvSpPr>
          <a:spLocks noChangeShapeType="1"/>
        </xdr:cNvSpPr>
      </xdr:nvSpPr>
      <xdr:spPr bwMode="auto">
        <a:xfrm>
          <a:off x="2809875" y="2400300"/>
          <a:ext cx="0" cy="3333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4</xdr:col>
      <xdr:colOff>9525</xdr:colOff>
      <xdr:row>13</xdr:row>
      <xdr:rowOff>47625</xdr:rowOff>
    </xdr:from>
    <xdr:to>
      <xdr:col>5</xdr:col>
      <xdr:colOff>219075</xdr:colOff>
      <xdr:row>13</xdr:row>
      <xdr:rowOff>47625</xdr:rowOff>
    </xdr:to>
    <xdr:sp macro="" textlink="">
      <xdr:nvSpPr>
        <xdr:cNvPr id="54872" name="Line 11">
          <a:extLst>
            <a:ext uri="{FF2B5EF4-FFF2-40B4-BE49-F238E27FC236}">
              <a16:creationId xmlns:a16="http://schemas.microsoft.com/office/drawing/2014/main" id="{00000000-0008-0000-0D00-000058D60000}"/>
            </a:ext>
          </a:extLst>
        </xdr:cNvPr>
        <xdr:cNvSpPr>
          <a:spLocks noChangeShapeType="1"/>
        </xdr:cNvSpPr>
      </xdr:nvSpPr>
      <xdr:spPr bwMode="auto">
        <a:xfrm>
          <a:off x="2800350" y="2762250"/>
          <a:ext cx="45720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16</xdr:col>
      <xdr:colOff>133350</xdr:colOff>
      <xdr:row>18</xdr:row>
      <xdr:rowOff>0</xdr:rowOff>
    </xdr:from>
    <xdr:to>
      <xdr:col>19</xdr:col>
      <xdr:colOff>0</xdr:colOff>
      <xdr:row>18</xdr:row>
      <xdr:rowOff>0</xdr:rowOff>
    </xdr:to>
    <xdr:cxnSp macro="">
      <xdr:nvCxnSpPr>
        <xdr:cNvPr id="54873" name="AutoShape 12">
          <a:extLst>
            <a:ext uri="{FF2B5EF4-FFF2-40B4-BE49-F238E27FC236}">
              <a16:creationId xmlns:a16="http://schemas.microsoft.com/office/drawing/2014/main" id="{00000000-0008-0000-0D00-000059D60000}"/>
            </a:ext>
          </a:extLst>
        </xdr:cNvPr>
        <xdr:cNvCxnSpPr>
          <a:cxnSpLocks noChangeShapeType="1"/>
          <a:stCxn id="54869" idx="1"/>
        </xdr:cNvCxnSpPr>
      </xdr:nvCxnSpPr>
      <xdr:spPr bwMode="auto">
        <a:xfrm flipH="1">
          <a:off x="7172325" y="3571875"/>
          <a:ext cx="609600" cy="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7</xdr:col>
      <xdr:colOff>9525</xdr:colOff>
      <xdr:row>17</xdr:row>
      <xdr:rowOff>152400</xdr:rowOff>
    </xdr:from>
    <xdr:to>
      <xdr:col>7</xdr:col>
      <xdr:colOff>9525</xdr:colOff>
      <xdr:row>22</xdr:row>
      <xdr:rowOff>0</xdr:rowOff>
    </xdr:to>
    <xdr:cxnSp macro="">
      <xdr:nvCxnSpPr>
        <xdr:cNvPr id="54874" name="AutoShape 13">
          <a:extLst>
            <a:ext uri="{FF2B5EF4-FFF2-40B4-BE49-F238E27FC236}">
              <a16:creationId xmlns:a16="http://schemas.microsoft.com/office/drawing/2014/main" id="{00000000-0008-0000-0D00-00005AD60000}"/>
            </a:ext>
          </a:extLst>
        </xdr:cNvPr>
        <xdr:cNvCxnSpPr>
          <a:cxnSpLocks noChangeShapeType="1"/>
        </xdr:cNvCxnSpPr>
      </xdr:nvCxnSpPr>
      <xdr:spPr bwMode="auto">
        <a:xfrm flipV="1">
          <a:off x="3905250" y="3552825"/>
          <a:ext cx="0" cy="78105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14</xdr:col>
      <xdr:colOff>0</xdr:colOff>
      <xdr:row>18</xdr:row>
      <xdr:rowOff>28575</xdr:rowOff>
    </xdr:from>
    <xdr:to>
      <xdr:col>14</xdr:col>
      <xdr:colOff>0</xdr:colOff>
      <xdr:row>22</xdr:row>
      <xdr:rowOff>19050</xdr:rowOff>
    </xdr:to>
    <xdr:cxnSp macro="">
      <xdr:nvCxnSpPr>
        <xdr:cNvPr id="54875" name="AutoShape 14">
          <a:extLst>
            <a:ext uri="{FF2B5EF4-FFF2-40B4-BE49-F238E27FC236}">
              <a16:creationId xmlns:a16="http://schemas.microsoft.com/office/drawing/2014/main" id="{00000000-0008-0000-0D00-00005BD60000}"/>
            </a:ext>
          </a:extLst>
        </xdr:cNvPr>
        <xdr:cNvCxnSpPr>
          <a:cxnSpLocks noChangeShapeType="1"/>
        </xdr:cNvCxnSpPr>
      </xdr:nvCxnSpPr>
      <xdr:spPr bwMode="auto">
        <a:xfrm flipV="1">
          <a:off x="6219825" y="3600450"/>
          <a:ext cx="0" cy="752475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7</xdr:col>
      <xdr:colOff>28575</xdr:colOff>
      <xdr:row>21</xdr:row>
      <xdr:rowOff>161925</xdr:rowOff>
    </xdr:from>
    <xdr:to>
      <xdr:col>13</xdr:col>
      <xdr:colOff>466725</xdr:colOff>
      <xdr:row>21</xdr:row>
      <xdr:rowOff>161925</xdr:rowOff>
    </xdr:to>
    <xdr:sp macro="" textlink="">
      <xdr:nvSpPr>
        <xdr:cNvPr id="54876" name="Line 15">
          <a:extLst>
            <a:ext uri="{FF2B5EF4-FFF2-40B4-BE49-F238E27FC236}">
              <a16:creationId xmlns:a16="http://schemas.microsoft.com/office/drawing/2014/main" id="{00000000-0008-0000-0D00-00005CD60000}"/>
            </a:ext>
          </a:extLst>
        </xdr:cNvPr>
        <xdr:cNvSpPr>
          <a:spLocks noChangeShapeType="1"/>
        </xdr:cNvSpPr>
      </xdr:nvSpPr>
      <xdr:spPr bwMode="auto">
        <a:xfrm>
          <a:off x="3924300" y="43243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5</xdr:col>
      <xdr:colOff>161925</xdr:colOff>
      <xdr:row>3</xdr:row>
      <xdr:rowOff>38100</xdr:rowOff>
    </xdr:from>
    <xdr:to>
      <xdr:col>5</xdr:col>
      <xdr:colOff>161925</xdr:colOff>
      <xdr:row>10</xdr:row>
      <xdr:rowOff>85725</xdr:rowOff>
    </xdr:to>
    <xdr:sp macro="" textlink="">
      <xdr:nvSpPr>
        <xdr:cNvPr id="54877" name="Line 16">
          <a:extLst>
            <a:ext uri="{FF2B5EF4-FFF2-40B4-BE49-F238E27FC236}">
              <a16:creationId xmlns:a16="http://schemas.microsoft.com/office/drawing/2014/main" id="{00000000-0008-0000-0D00-00005DD60000}"/>
            </a:ext>
          </a:extLst>
        </xdr:cNvPr>
        <xdr:cNvSpPr>
          <a:spLocks noChangeShapeType="1"/>
        </xdr:cNvSpPr>
      </xdr:nvSpPr>
      <xdr:spPr bwMode="auto">
        <a:xfrm flipV="1">
          <a:off x="3200400" y="923925"/>
          <a:ext cx="0" cy="13620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4</xdr:col>
      <xdr:colOff>0</xdr:colOff>
      <xdr:row>18</xdr:row>
      <xdr:rowOff>9525</xdr:rowOff>
    </xdr:from>
    <xdr:to>
      <xdr:col>5</xdr:col>
      <xdr:colOff>209550</xdr:colOff>
      <xdr:row>18</xdr:row>
      <xdr:rowOff>9525</xdr:rowOff>
    </xdr:to>
    <xdr:sp macro="" textlink="">
      <xdr:nvSpPr>
        <xdr:cNvPr id="54878" name="Line 17">
          <a:extLst>
            <a:ext uri="{FF2B5EF4-FFF2-40B4-BE49-F238E27FC236}">
              <a16:creationId xmlns:a16="http://schemas.microsoft.com/office/drawing/2014/main" id="{00000000-0008-0000-0D00-00005ED60000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45720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9</xdr:col>
      <xdr:colOff>0</xdr:colOff>
      <xdr:row>18</xdr:row>
      <xdr:rowOff>66675</xdr:rowOff>
    </xdr:from>
    <xdr:to>
      <xdr:col>9</xdr:col>
      <xdr:colOff>0</xdr:colOff>
      <xdr:row>19</xdr:row>
      <xdr:rowOff>161925</xdr:rowOff>
    </xdr:to>
    <xdr:sp macro="" textlink="">
      <xdr:nvSpPr>
        <xdr:cNvPr id="54879" name="Line 18">
          <a:extLst>
            <a:ext uri="{FF2B5EF4-FFF2-40B4-BE49-F238E27FC236}">
              <a16:creationId xmlns:a16="http://schemas.microsoft.com/office/drawing/2014/main" id="{00000000-0008-0000-0D00-00005FD60000}"/>
            </a:ext>
          </a:extLst>
        </xdr:cNvPr>
        <xdr:cNvSpPr>
          <a:spLocks noChangeShapeType="1"/>
        </xdr:cNvSpPr>
      </xdr:nvSpPr>
      <xdr:spPr bwMode="auto">
        <a:xfrm flipV="1">
          <a:off x="4419600" y="3638550"/>
          <a:ext cx="0" cy="3333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12</xdr:col>
      <xdr:colOff>114300</xdr:colOff>
      <xdr:row>18</xdr:row>
      <xdr:rowOff>76200</xdr:rowOff>
    </xdr:from>
    <xdr:to>
      <xdr:col>12</xdr:col>
      <xdr:colOff>114300</xdr:colOff>
      <xdr:row>19</xdr:row>
      <xdr:rowOff>171450</xdr:rowOff>
    </xdr:to>
    <xdr:sp macro="" textlink="">
      <xdr:nvSpPr>
        <xdr:cNvPr id="54880" name="Line 19">
          <a:extLst>
            <a:ext uri="{FF2B5EF4-FFF2-40B4-BE49-F238E27FC236}">
              <a16:creationId xmlns:a16="http://schemas.microsoft.com/office/drawing/2014/main" id="{00000000-0008-0000-0D00-000060D60000}"/>
            </a:ext>
          </a:extLst>
        </xdr:cNvPr>
        <xdr:cNvSpPr>
          <a:spLocks noChangeShapeType="1"/>
        </xdr:cNvSpPr>
      </xdr:nvSpPr>
      <xdr:spPr bwMode="auto">
        <a:xfrm flipV="1">
          <a:off x="5619750" y="3648075"/>
          <a:ext cx="0" cy="3333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16</xdr:col>
      <xdr:colOff>0</xdr:colOff>
      <xdr:row>3</xdr:row>
      <xdr:rowOff>38100</xdr:rowOff>
    </xdr:from>
    <xdr:to>
      <xdr:col>16</xdr:col>
      <xdr:colOff>0</xdr:colOff>
      <xdr:row>10</xdr:row>
      <xdr:rowOff>85725</xdr:rowOff>
    </xdr:to>
    <xdr:sp macro="" textlink="">
      <xdr:nvSpPr>
        <xdr:cNvPr id="54881" name="Line 20">
          <a:extLst>
            <a:ext uri="{FF2B5EF4-FFF2-40B4-BE49-F238E27FC236}">
              <a16:creationId xmlns:a16="http://schemas.microsoft.com/office/drawing/2014/main" id="{00000000-0008-0000-0D00-000061D60000}"/>
            </a:ext>
          </a:extLst>
        </xdr:cNvPr>
        <xdr:cNvSpPr>
          <a:spLocks noChangeShapeType="1"/>
        </xdr:cNvSpPr>
      </xdr:nvSpPr>
      <xdr:spPr bwMode="auto">
        <a:xfrm flipV="1">
          <a:off x="7038975" y="923925"/>
          <a:ext cx="0" cy="13620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7</xdr:col>
      <xdr:colOff>9525</xdr:colOff>
      <xdr:row>18</xdr:row>
      <xdr:rowOff>9525</xdr:rowOff>
    </xdr:from>
    <xdr:to>
      <xdr:col>14</xdr:col>
      <xdr:colOff>0</xdr:colOff>
      <xdr:row>18</xdr:row>
      <xdr:rowOff>9525</xdr:rowOff>
    </xdr:to>
    <xdr:cxnSp macro="">
      <xdr:nvCxnSpPr>
        <xdr:cNvPr id="54882" name="AutoShape 21">
          <a:extLst>
            <a:ext uri="{FF2B5EF4-FFF2-40B4-BE49-F238E27FC236}">
              <a16:creationId xmlns:a16="http://schemas.microsoft.com/office/drawing/2014/main" id="{00000000-0008-0000-0D00-000062D60000}"/>
            </a:ext>
          </a:extLst>
        </xdr:cNvPr>
        <xdr:cNvCxnSpPr>
          <a:cxnSpLocks noChangeShapeType="1"/>
          <a:stCxn id="54868" idx="0"/>
        </xdr:cNvCxnSpPr>
      </xdr:nvCxnSpPr>
      <xdr:spPr bwMode="auto">
        <a:xfrm flipH="1">
          <a:off x="3905250" y="3581400"/>
          <a:ext cx="2314575" cy="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180975</xdr:colOff>
      <xdr:row>11</xdr:row>
      <xdr:rowOff>0</xdr:rowOff>
    </xdr:from>
    <xdr:to>
      <xdr:col>7</xdr:col>
      <xdr:colOff>0</xdr:colOff>
      <xdr:row>18</xdr:row>
      <xdr:rowOff>0</xdr:rowOff>
    </xdr:to>
    <xdr:cxnSp macro="">
      <xdr:nvCxnSpPr>
        <xdr:cNvPr id="54883" name="AutoShape 22">
          <a:extLst>
            <a:ext uri="{FF2B5EF4-FFF2-40B4-BE49-F238E27FC236}">
              <a16:creationId xmlns:a16="http://schemas.microsoft.com/office/drawing/2014/main" id="{00000000-0008-0000-0D00-000063D60000}"/>
            </a:ext>
          </a:extLst>
        </xdr:cNvPr>
        <xdr:cNvCxnSpPr>
          <a:cxnSpLocks noChangeShapeType="1"/>
          <a:stCxn id="54870" idx="0"/>
        </xdr:cNvCxnSpPr>
      </xdr:nvCxnSpPr>
      <xdr:spPr bwMode="auto">
        <a:xfrm>
          <a:off x="3219450" y="2371725"/>
          <a:ext cx="676275" cy="120015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9</xdr:col>
      <xdr:colOff>9525</xdr:colOff>
      <xdr:row>14</xdr:row>
      <xdr:rowOff>19050</xdr:rowOff>
    </xdr:from>
    <xdr:to>
      <xdr:col>12</xdr:col>
      <xdr:colOff>133350</xdr:colOff>
      <xdr:row>17</xdr:row>
      <xdr:rowOff>57150</xdr:rowOff>
    </xdr:to>
    <xdr:sp macro="" textlink="">
      <xdr:nvSpPr>
        <xdr:cNvPr id="54884" name="Oval 23">
          <a:extLst>
            <a:ext uri="{FF2B5EF4-FFF2-40B4-BE49-F238E27FC236}">
              <a16:creationId xmlns:a16="http://schemas.microsoft.com/office/drawing/2014/main" id="{00000000-0008-0000-0D00-000064D60000}"/>
            </a:ext>
          </a:extLst>
        </xdr:cNvPr>
        <xdr:cNvSpPr>
          <a:spLocks noChangeArrowheads="1"/>
        </xdr:cNvSpPr>
      </xdr:nvSpPr>
      <xdr:spPr bwMode="auto">
        <a:xfrm>
          <a:off x="4429125" y="2905125"/>
          <a:ext cx="1209675" cy="552450"/>
        </a:xfrm>
        <a:prstGeom prst="ellipse">
          <a:avLst/>
        </a:prstGeom>
        <a:solidFill>
          <a:srgbClr val="CC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152400</xdr:colOff>
      <xdr:row>13</xdr:row>
      <xdr:rowOff>47625</xdr:rowOff>
    </xdr:from>
    <xdr:to>
      <xdr:col>4</xdr:col>
      <xdr:colOff>152400</xdr:colOff>
      <xdr:row>18</xdr:row>
      <xdr:rowOff>0</xdr:rowOff>
    </xdr:to>
    <xdr:sp macro="" textlink="">
      <xdr:nvSpPr>
        <xdr:cNvPr id="54885" name="Line 24">
          <a:extLst>
            <a:ext uri="{FF2B5EF4-FFF2-40B4-BE49-F238E27FC236}">
              <a16:creationId xmlns:a16="http://schemas.microsoft.com/office/drawing/2014/main" id="{00000000-0008-0000-0D00-000065D60000}"/>
            </a:ext>
          </a:extLst>
        </xdr:cNvPr>
        <xdr:cNvSpPr>
          <a:spLocks noChangeShapeType="1"/>
        </xdr:cNvSpPr>
      </xdr:nvSpPr>
      <xdr:spPr bwMode="auto">
        <a:xfrm>
          <a:off x="2943225" y="2762250"/>
          <a:ext cx="0" cy="809625"/>
        </a:xfrm>
        <a:prstGeom prst="line">
          <a:avLst/>
        </a:prstGeom>
        <a:noFill/>
        <a:ln w="6350">
          <a:solidFill>
            <a:srgbClr val="000000"/>
          </a:solidFill>
          <a:round/>
          <a:headEnd type="diamond" w="med" len="med"/>
          <a:tailEnd type="diamond" w="med" len="med"/>
        </a:ln>
      </xdr:spPr>
    </xdr:sp>
    <xdr:clientData/>
  </xdr:twoCellAnchor>
  <xdr:twoCellAnchor>
    <xdr:from>
      <xdr:col>9</xdr:col>
      <xdr:colOff>9525</xdr:colOff>
      <xdr:row>19</xdr:row>
      <xdr:rowOff>190500</xdr:rowOff>
    </xdr:from>
    <xdr:to>
      <xdr:col>12</xdr:col>
      <xdr:colOff>123825</xdr:colOff>
      <xdr:row>19</xdr:row>
      <xdr:rowOff>190500</xdr:rowOff>
    </xdr:to>
    <xdr:sp macro="" textlink="">
      <xdr:nvSpPr>
        <xdr:cNvPr id="54886" name="Line 25">
          <a:extLst>
            <a:ext uri="{FF2B5EF4-FFF2-40B4-BE49-F238E27FC236}">
              <a16:creationId xmlns:a16="http://schemas.microsoft.com/office/drawing/2014/main" id="{00000000-0008-0000-0D00-000066D60000}"/>
            </a:ext>
          </a:extLst>
        </xdr:cNvPr>
        <xdr:cNvSpPr>
          <a:spLocks noChangeShapeType="1"/>
        </xdr:cNvSpPr>
      </xdr:nvSpPr>
      <xdr:spPr bwMode="auto">
        <a:xfrm>
          <a:off x="4429125" y="4000500"/>
          <a:ext cx="1200150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5</xdr:col>
      <xdr:colOff>390525</xdr:colOff>
      <xdr:row>6</xdr:row>
      <xdr:rowOff>85725</xdr:rowOff>
    </xdr:from>
    <xdr:to>
      <xdr:col>5</xdr:col>
      <xdr:colOff>390525</xdr:colOff>
      <xdr:row>11</xdr:row>
      <xdr:rowOff>9525</xdr:rowOff>
    </xdr:to>
    <xdr:cxnSp macro="">
      <xdr:nvCxnSpPr>
        <xdr:cNvPr id="54887" name="AutoShape 26">
          <a:extLst>
            <a:ext uri="{FF2B5EF4-FFF2-40B4-BE49-F238E27FC236}">
              <a16:creationId xmlns:a16="http://schemas.microsoft.com/office/drawing/2014/main" id="{00000000-0008-0000-0D00-000067D60000}"/>
            </a:ext>
          </a:extLst>
        </xdr:cNvPr>
        <xdr:cNvCxnSpPr>
          <a:cxnSpLocks noChangeShapeType="1"/>
        </xdr:cNvCxnSpPr>
      </xdr:nvCxnSpPr>
      <xdr:spPr bwMode="auto">
        <a:xfrm flipV="1">
          <a:off x="3429000" y="1600200"/>
          <a:ext cx="0" cy="78105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15</xdr:col>
      <xdr:colOff>133350</xdr:colOff>
      <xdr:row>6</xdr:row>
      <xdr:rowOff>57150</xdr:rowOff>
    </xdr:from>
    <xdr:to>
      <xdr:col>15</xdr:col>
      <xdr:colOff>133350</xdr:colOff>
      <xdr:row>10</xdr:row>
      <xdr:rowOff>152400</xdr:rowOff>
    </xdr:to>
    <xdr:cxnSp macro="">
      <xdr:nvCxnSpPr>
        <xdr:cNvPr id="54888" name="AutoShape 27">
          <a:extLst>
            <a:ext uri="{FF2B5EF4-FFF2-40B4-BE49-F238E27FC236}">
              <a16:creationId xmlns:a16="http://schemas.microsoft.com/office/drawing/2014/main" id="{00000000-0008-0000-0D00-000068D60000}"/>
            </a:ext>
          </a:extLst>
        </xdr:cNvPr>
        <xdr:cNvCxnSpPr>
          <a:cxnSpLocks noChangeShapeType="1"/>
        </xdr:cNvCxnSpPr>
      </xdr:nvCxnSpPr>
      <xdr:spPr bwMode="auto">
        <a:xfrm flipV="1">
          <a:off x="6819900" y="1571625"/>
          <a:ext cx="0" cy="78105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5</xdr:col>
      <xdr:colOff>171450</xdr:colOff>
      <xdr:row>5</xdr:row>
      <xdr:rowOff>47625</xdr:rowOff>
    </xdr:from>
    <xdr:to>
      <xdr:col>16</xdr:col>
      <xdr:colOff>9525</xdr:colOff>
      <xdr:row>5</xdr:row>
      <xdr:rowOff>47625</xdr:rowOff>
    </xdr:to>
    <xdr:sp macro="" textlink="">
      <xdr:nvSpPr>
        <xdr:cNvPr id="54889" name="Line 28">
          <a:extLst>
            <a:ext uri="{FF2B5EF4-FFF2-40B4-BE49-F238E27FC236}">
              <a16:creationId xmlns:a16="http://schemas.microsoft.com/office/drawing/2014/main" id="{00000000-0008-0000-0D00-000069D60000}"/>
            </a:ext>
          </a:extLst>
        </xdr:cNvPr>
        <xdr:cNvSpPr>
          <a:spLocks noChangeShapeType="1"/>
        </xdr:cNvSpPr>
      </xdr:nvSpPr>
      <xdr:spPr bwMode="auto">
        <a:xfrm>
          <a:off x="3209925" y="1304925"/>
          <a:ext cx="3838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5</xdr:col>
      <xdr:colOff>390525</xdr:colOff>
      <xdr:row>13</xdr:row>
      <xdr:rowOff>38100</xdr:rowOff>
    </xdr:from>
    <xdr:to>
      <xdr:col>15</xdr:col>
      <xdr:colOff>114300</xdr:colOff>
      <xdr:row>13</xdr:row>
      <xdr:rowOff>38100</xdr:rowOff>
    </xdr:to>
    <xdr:sp macro="" textlink="">
      <xdr:nvSpPr>
        <xdr:cNvPr id="54890" name="Line 29">
          <a:extLst>
            <a:ext uri="{FF2B5EF4-FFF2-40B4-BE49-F238E27FC236}">
              <a16:creationId xmlns:a16="http://schemas.microsoft.com/office/drawing/2014/main" id="{00000000-0008-0000-0D00-00006AD60000}"/>
            </a:ext>
          </a:extLst>
        </xdr:cNvPr>
        <xdr:cNvSpPr>
          <a:spLocks noChangeShapeType="1"/>
        </xdr:cNvSpPr>
      </xdr:nvSpPr>
      <xdr:spPr bwMode="auto">
        <a:xfrm>
          <a:off x="3429000" y="2752725"/>
          <a:ext cx="3371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400050</xdr:colOff>
      <xdr:row>7</xdr:row>
      <xdr:rowOff>66675</xdr:rowOff>
    </xdr:from>
    <xdr:to>
      <xdr:col>15</xdr:col>
      <xdr:colOff>142875</xdr:colOff>
      <xdr:row>7</xdr:row>
      <xdr:rowOff>66675</xdr:rowOff>
    </xdr:to>
    <xdr:sp macro="" textlink="">
      <xdr:nvSpPr>
        <xdr:cNvPr id="54891" name="Line 30">
          <a:extLst>
            <a:ext uri="{FF2B5EF4-FFF2-40B4-BE49-F238E27FC236}">
              <a16:creationId xmlns:a16="http://schemas.microsoft.com/office/drawing/2014/main" id="{00000000-0008-0000-0D00-00006BD60000}"/>
            </a:ext>
          </a:extLst>
        </xdr:cNvPr>
        <xdr:cNvSpPr>
          <a:spLocks noChangeShapeType="1"/>
        </xdr:cNvSpPr>
      </xdr:nvSpPr>
      <xdr:spPr bwMode="auto">
        <a:xfrm>
          <a:off x="3438525" y="1752600"/>
          <a:ext cx="3390900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diamond" w="med" len="med"/>
          <a:tailEnd type="diamond" w="med" len="med"/>
        </a:ln>
      </xdr:spPr>
    </xdr:sp>
    <xdr:clientData/>
  </xdr:twoCellAnchor>
  <xdr:twoCellAnchor>
    <xdr:from>
      <xdr:col>5</xdr:col>
      <xdr:colOff>190500</xdr:colOff>
      <xdr:row>11</xdr:row>
      <xdr:rowOff>9525</xdr:rowOff>
    </xdr:from>
    <xdr:to>
      <xdr:col>16</xdr:col>
      <xdr:colOff>19050</xdr:colOff>
      <xdr:row>11</xdr:row>
      <xdr:rowOff>9525</xdr:rowOff>
    </xdr:to>
    <xdr:sp macro="" textlink="">
      <xdr:nvSpPr>
        <xdr:cNvPr id="54892" name="Line 31">
          <a:extLst>
            <a:ext uri="{FF2B5EF4-FFF2-40B4-BE49-F238E27FC236}">
              <a16:creationId xmlns:a16="http://schemas.microsoft.com/office/drawing/2014/main" id="{00000000-0008-0000-0D00-00006CD60000}"/>
            </a:ext>
          </a:extLst>
        </xdr:cNvPr>
        <xdr:cNvSpPr>
          <a:spLocks noChangeShapeType="1"/>
        </xdr:cNvSpPr>
      </xdr:nvSpPr>
      <xdr:spPr bwMode="auto">
        <a:xfrm>
          <a:off x="3228975" y="2381250"/>
          <a:ext cx="3829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447675</xdr:colOff>
      <xdr:row>3</xdr:row>
      <xdr:rowOff>0</xdr:rowOff>
    </xdr:from>
    <xdr:to>
      <xdr:col>4</xdr:col>
      <xdr:colOff>247650</xdr:colOff>
      <xdr:row>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3</xdr:row>
      <xdr:rowOff>0</xdr:rowOff>
    </xdr:from>
    <xdr:to>
      <xdr:col>9</xdr:col>
      <xdr:colOff>333375</xdr:colOff>
      <xdr:row>3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SpPr>
          <a:spLocks noChangeShapeType="1"/>
        </xdr:cNvSpPr>
      </xdr:nvSpPr>
      <xdr:spPr bwMode="auto">
        <a:xfrm>
          <a:off x="2790825" y="885825"/>
          <a:ext cx="1905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533400</xdr:colOff>
      <xdr:row>16</xdr:row>
      <xdr:rowOff>0</xdr:rowOff>
    </xdr:from>
    <xdr:to>
      <xdr:col>5</xdr:col>
      <xdr:colOff>504825</xdr:colOff>
      <xdr:row>16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SpPr>
          <a:spLocks noChangeShapeType="1"/>
        </xdr:cNvSpPr>
      </xdr:nvSpPr>
      <xdr:spPr bwMode="auto">
        <a:xfrm>
          <a:off x="3543300" y="322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676275</xdr:colOff>
      <xdr:row>16</xdr:row>
      <xdr:rowOff>0</xdr:rowOff>
    </xdr:from>
    <xdr:to>
      <xdr:col>6</xdr:col>
      <xdr:colOff>0</xdr:colOff>
      <xdr:row>16</xdr:row>
      <xdr:rowOff>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SpPr>
          <a:spLocks noChangeShapeType="1"/>
        </xdr:cNvSpPr>
      </xdr:nvSpPr>
      <xdr:spPr bwMode="auto">
        <a:xfrm flipH="1" flipV="1">
          <a:off x="3543300" y="322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180975</xdr:colOff>
      <xdr:row>14</xdr:row>
      <xdr:rowOff>161925</xdr:rowOff>
    </xdr:from>
    <xdr:to>
      <xdr:col>21</xdr:col>
      <xdr:colOff>190500</xdr:colOff>
      <xdr:row>14</xdr:row>
      <xdr:rowOff>171450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952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11</xdr:row>
      <xdr:rowOff>0</xdr:rowOff>
    </xdr:from>
    <xdr:to>
      <xdr:col>21</xdr:col>
      <xdr:colOff>123825</xdr:colOff>
      <xdr:row>11</xdr:row>
      <xdr:rowOff>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00000000-0008-0000-0E00-000007000000}"/>
            </a:ext>
          </a:extLst>
        </xdr:cNvPr>
        <xdr:cNvSpPr>
          <a:spLocks noChangeShapeType="1"/>
        </xdr:cNvSpPr>
      </xdr:nvSpPr>
      <xdr:spPr bwMode="auto">
        <a:xfrm>
          <a:off x="7038975" y="2371725"/>
          <a:ext cx="11715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11</xdr:row>
      <xdr:rowOff>0</xdr:rowOff>
    </xdr:from>
    <xdr:to>
      <xdr:col>16</xdr:col>
      <xdr:colOff>19050</xdr:colOff>
      <xdr:row>18</xdr:row>
      <xdr:rowOff>0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00000000-0008-0000-0E00-000008000000}"/>
            </a:ext>
          </a:extLst>
        </xdr:cNvPr>
        <xdr:cNvSpPr>
          <a:spLocks noChangeShapeType="1"/>
        </xdr:cNvSpPr>
      </xdr:nvSpPr>
      <xdr:spPr bwMode="auto">
        <a:xfrm flipV="1">
          <a:off x="6219825" y="2371725"/>
          <a:ext cx="838200" cy="120015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11</xdr:row>
      <xdr:rowOff>9525</xdr:rowOff>
    </xdr:from>
    <xdr:to>
      <xdr:col>19</xdr:col>
      <xdr:colOff>0</xdr:colOff>
      <xdr:row>18</xdr:row>
      <xdr:rowOff>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00000000-0008-0000-0E00-000009000000}"/>
            </a:ext>
          </a:extLst>
        </xdr:cNvPr>
        <xdr:cNvSpPr>
          <a:spLocks noChangeShapeType="1"/>
        </xdr:cNvSpPr>
      </xdr:nvSpPr>
      <xdr:spPr bwMode="auto">
        <a:xfrm>
          <a:off x="7781925" y="2381250"/>
          <a:ext cx="0" cy="1190625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3</xdr:col>
      <xdr:colOff>47625</xdr:colOff>
      <xdr:row>11</xdr:row>
      <xdr:rowOff>9525</xdr:rowOff>
    </xdr:from>
    <xdr:to>
      <xdr:col>5</xdr:col>
      <xdr:colOff>171450</xdr:colOff>
      <xdr:row>11</xdr:row>
      <xdr:rowOff>9525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00000000-0008-0000-0E00-00000A000000}"/>
            </a:ext>
          </a:extLst>
        </xdr:cNvPr>
        <xdr:cNvSpPr>
          <a:spLocks noChangeShapeType="1"/>
        </xdr:cNvSpPr>
      </xdr:nvSpPr>
      <xdr:spPr bwMode="auto">
        <a:xfrm flipH="1">
          <a:off x="2362200" y="2381250"/>
          <a:ext cx="8477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19050</xdr:colOff>
      <xdr:row>11</xdr:row>
      <xdr:rowOff>28575</xdr:rowOff>
    </xdr:from>
    <xdr:to>
      <xdr:col>4</xdr:col>
      <xdr:colOff>19050</xdr:colOff>
      <xdr:row>13</xdr:row>
      <xdr:rowOff>19050</xdr:rowOff>
    </xdr:to>
    <xdr:sp macro="" textlink="">
      <xdr:nvSpPr>
        <xdr:cNvPr id="11" name="Line 10">
          <a:extLst>
            <a:ext uri="{FF2B5EF4-FFF2-40B4-BE49-F238E27FC236}">
              <a16:creationId xmlns:a16="http://schemas.microsoft.com/office/drawing/2014/main" id="{00000000-0008-0000-0E00-00000B000000}"/>
            </a:ext>
          </a:extLst>
        </xdr:cNvPr>
        <xdr:cNvSpPr>
          <a:spLocks noChangeShapeType="1"/>
        </xdr:cNvSpPr>
      </xdr:nvSpPr>
      <xdr:spPr bwMode="auto">
        <a:xfrm>
          <a:off x="2809875" y="2400300"/>
          <a:ext cx="0" cy="3333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4</xdr:col>
      <xdr:colOff>9525</xdr:colOff>
      <xdr:row>13</xdr:row>
      <xdr:rowOff>47625</xdr:rowOff>
    </xdr:from>
    <xdr:to>
      <xdr:col>5</xdr:col>
      <xdr:colOff>219075</xdr:colOff>
      <xdr:row>13</xdr:row>
      <xdr:rowOff>47625</xdr:rowOff>
    </xdr:to>
    <xdr:sp macro="" textlink="">
      <xdr:nvSpPr>
        <xdr:cNvPr id="12" name="Line 11">
          <a:extLst>
            <a:ext uri="{FF2B5EF4-FFF2-40B4-BE49-F238E27FC236}">
              <a16:creationId xmlns:a16="http://schemas.microsoft.com/office/drawing/2014/main" id="{00000000-0008-0000-0E00-00000C000000}"/>
            </a:ext>
          </a:extLst>
        </xdr:cNvPr>
        <xdr:cNvSpPr>
          <a:spLocks noChangeShapeType="1"/>
        </xdr:cNvSpPr>
      </xdr:nvSpPr>
      <xdr:spPr bwMode="auto">
        <a:xfrm>
          <a:off x="2800350" y="2762250"/>
          <a:ext cx="45720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16</xdr:col>
      <xdr:colOff>133350</xdr:colOff>
      <xdr:row>18</xdr:row>
      <xdr:rowOff>0</xdr:rowOff>
    </xdr:from>
    <xdr:to>
      <xdr:col>19</xdr:col>
      <xdr:colOff>0</xdr:colOff>
      <xdr:row>18</xdr:row>
      <xdr:rowOff>0</xdr:rowOff>
    </xdr:to>
    <xdr:cxnSp macro="">
      <xdr:nvCxnSpPr>
        <xdr:cNvPr id="13" name="AutoShape 12">
          <a:extLst>
            <a:ext uri="{FF2B5EF4-FFF2-40B4-BE49-F238E27FC236}">
              <a16:creationId xmlns:a16="http://schemas.microsoft.com/office/drawing/2014/main" id="{00000000-0008-0000-0E00-00000D000000}"/>
            </a:ext>
          </a:extLst>
        </xdr:cNvPr>
        <xdr:cNvCxnSpPr>
          <a:cxnSpLocks noChangeShapeType="1"/>
          <a:stCxn id="9" idx="1"/>
        </xdr:cNvCxnSpPr>
      </xdr:nvCxnSpPr>
      <xdr:spPr bwMode="auto">
        <a:xfrm flipH="1">
          <a:off x="7172325" y="3571875"/>
          <a:ext cx="609600" cy="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7</xdr:col>
      <xdr:colOff>9525</xdr:colOff>
      <xdr:row>17</xdr:row>
      <xdr:rowOff>152400</xdr:rowOff>
    </xdr:from>
    <xdr:to>
      <xdr:col>7</xdr:col>
      <xdr:colOff>9525</xdr:colOff>
      <xdr:row>22</xdr:row>
      <xdr:rowOff>0</xdr:rowOff>
    </xdr:to>
    <xdr:cxnSp macro="">
      <xdr:nvCxnSpPr>
        <xdr:cNvPr id="14" name="AutoShape 13">
          <a:extLst>
            <a:ext uri="{FF2B5EF4-FFF2-40B4-BE49-F238E27FC236}">
              <a16:creationId xmlns:a16="http://schemas.microsoft.com/office/drawing/2014/main" id="{00000000-0008-0000-0E00-00000E000000}"/>
            </a:ext>
          </a:extLst>
        </xdr:cNvPr>
        <xdr:cNvCxnSpPr>
          <a:cxnSpLocks noChangeShapeType="1"/>
        </xdr:cNvCxnSpPr>
      </xdr:nvCxnSpPr>
      <xdr:spPr bwMode="auto">
        <a:xfrm flipV="1">
          <a:off x="3905250" y="3552825"/>
          <a:ext cx="0" cy="78105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14</xdr:col>
      <xdr:colOff>0</xdr:colOff>
      <xdr:row>18</xdr:row>
      <xdr:rowOff>28575</xdr:rowOff>
    </xdr:from>
    <xdr:to>
      <xdr:col>14</xdr:col>
      <xdr:colOff>0</xdr:colOff>
      <xdr:row>22</xdr:row>
      <xdr:rowOff>19050</xdr:rowOff>
    </xdr:to>
    <xdr:cxnSp macro="">
      <xdr:nvCxnSpPr>
        <xdr:cNvPr id="15" name="AutoShape 14">
          <a:extLst>
            <a:ext uri="{FF2B5EF4-FFF2-40B4-BE49-F238E27FC236}">
              <a16:creationId xmlns:a16="http://schemas.microsoft.com/office/drawing/2014/main" id="{00000000-0008-0000-0E00-00000F000000}"/>
            </a:ext>
          </a:extLst>
        </xdr:cNvPr>
        <xdr:cNvCxnSpPr>
          <a:cxnSpLocks noChangeShapeType="1"/>
        </xdr:cNvCxnSpPr>
      </xdr:nvCxnSpPr>
      <xdr:spPr bwMode="auto">
        <a:xfrm flipV="1">
          <a:off x="6219825" y="3600450"/>
          <a:ext cx="0" cy="752475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7</xdr:col>
      <xdr:colOff>28575</xdr:colOff>
      <xdr:row>21</xdr:row>
      <xdr:rowOff>161925</xdr:rowOff>
    </xdr:from>
    <xdr:to>
      <xdr:col>13</xdr:col>
      <xdr:colOff>466725</xdr:colOff>
      <xdr:row>21</xdr:row>
      <xdr:rowOff>161925</xdr:rowOff>
    </xdr:to>
    <xdr:sp macro="" textlink="">
      <xdr:nvSpPr>
        <xdr:cNvPr id="16" name="Line 15">
          <a:extLst>
            <a:ext uri="{FF2B5EF4-FFF2-40B4-BE49-F238E27FC236}">
              <a16:creationId xmlns:a16="http://schemas.microsoft.com/office/drawing/2014/main" id="{00000000-0008-0000-0E00-000010000000}"/>
            </a:ext>
          </a:extLst>
        </xdr:cNvPr>
        <xdr:cNvSpPr>
          <a:spLocks noChangeShapeType="1"/>
        </xdr:cNvSpPr>
      </xdr:nvSpPr>
      <xdr:spPr bwMode="auto">
        <a:xfrm>
          <a:off x="3924300" y="43243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5</xdr:col>
      <xdr:colOff>161925</xdr:colOff>
      <xdr:row>3</xdr:row>
      <xdr:rowOff>38100</xdr:rowOff>
    </xdr:from>
    <xdr:to>
      <xdr:col>5</xdr:col>
      <xdr:colOff>161925</xdr:colOff>
      <xdr:row>10</xdr:row>
      <xdr:rowOff>85725</xdr:rowOff>
    </xdr:to>
    <xdr:sp macro="" textlink="">
      <xdr:nvSpPr>
        <xdr:cNvPr id="17" name="Line 16">
          <a:extLst>
            <a:ext uri="{FF2B5EF4-FFF2-40B4-BE49-F238E27FC236}">
              <a16:creationId xmlns:a16="http://schemas.microsoft.com/office/drawing/2014/main" id="{00000000-0008-0000-0E00-000011000000}"/>
            </a:ext>
          </a:extLst>
        </xdr:cNvPr>
        <xdr:cNvSpPr>
          <a:spLocks noChangeShapeType="1"/>
        </xdr:cNvSpPr>
      </xdr:nvSpPr>
      <xdr:spPr bwMode="auto">
        <a:xfrm flipV="1">
          <a:off x="3200400" y="923925"/>
          <a:ext cx="0" cy="13620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4</xdr:col>
      <xdr:colOff>0</xdr:colOff>
      <xdr:row>18</xdr:row>
      <xdr:rowOff>9525</xdr:rowOff>
    </xdr:from>
    <xdr:to>
      <xdr:col>5</xdr:col>
      <xdr:colOff>209550</xdr:colOff>
      <xdr:row>18</xdr:row>
      <xdr:rowOff>9525</xdr:rowOff>
    </xdr:to>
    <xdr:sp macro="" textlink="">
      <xdr:nvSpPr>
        <xdr:cNvPr id="18" name="Line 17">
          <a:extLst>
            <a:ext uri="{FF2B5EF4-FFF2-40B4-BE49-F238E27FC236}">
              <a16:creationId xmlns:a16="http://schemas.microsoft.com/office/drawing/2014/main" id="{00000000-0008-0000-0E00-000012000000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45720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9</xdr:col>
      <xdr:colOff>0</xdr:colOff>
      <xdr:row>18</xdr:row>
      <xdr:rowOff>66675</xdr:rowOff>
    </xdr:from>
    <xdr:to>
      <xdr:col>9</xdr:col>
      <xdr:colOff>0</xdr:colOff>
      <xdr:row>19</xdr:row>
      <xdr:rowOff>161925</xdr:rowOff>
    </xdr:to>
    <xdr:sp macro="" textlink="">
      <xdr:nvSpPr>
        <xdr:cNvPr id="19" name="Line 18">
          <a:extLst>
            <a:ext uri="{FF2B5EF4-FFF2-40B4-BE49-F238E27FC236}">
              <a16:creationId xmlns:a16="http://schemas.microsoft.com/office/drawing/2014/main" id="{00000000-0008-0000-0E00-000013000000}"/>
            </a:ext>
          </a:extLst>
        </xdr:cNvPr>
        <xdr:cNvSpPr>
          <a:spLocks noChangeShapeType="1"/>
        </xdr:cNvSpPr>
      </xdr:nvSpPr>
      <xdr:spPr bwMode="auto">
        <a:xfrm flipV="1">
          <a:off x="4419600" y="3638550"/>
          <a:ext cx="0" cy="3333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12</xdr:col>
      <xdr:colOff>114300</xdr:colOff>
      <xdr:row>18</xdr:row>
      <xdr:rowOff>76200</xdr:rowOff>
    </xdr:from>
    <xdr:to>
      <xdr:col>12</xdr:col>
      <xdr:colOff>114300</xdr:colOff>
      <xdr:row>19</xdr:row>
      <xdr:rowOff>171450</xdr:rowOff>
    </xdr:to>
    <xdr:sp macro="" textlink="">
      <xdr:nvSpPr>
        <xdr:cNvPr id="20" name="Line 19">
          <a:extLst>
            <a:ext uri="{FF2B5EF4-FFF2-40B4-BE49-F238E27FC236}">
              <a16:creationId xmlns:a16="http://schemas.microsoft.com/office/drawing/2014/main" id="{00000000-0008-0000-0E00-000014000000}"/>
            </a:ext>
          </a:extLst>
        </xdr:cNvPr>
        <xdr:cNvSpPr>
          <a:spLocks noChangeShapeType="1"/>
        </xdr:cNvSpPr>
      </xdr:nvSpPr>
      <xdr:spPr bwMode="auto">
        <a:xfrm flipV="1">
          <a:off x="5619750" y="3648075"/>
          <a:ext cx="0" cy="3333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16</xdr:col>
      <xdr:colOff>0</xdr:colOff>
      <xdr:row>3</xdr:row>
      <xdr:rowOff>38100</xdr:rowOff>
    </xdr:from>
    <xdr:to>
      <xdr:col>16</xdr:col>
      <xdr:colOff>0</xdr:colOff>
      <xdr:row>10</xdr:row>
      <xdr:rowOff>85725</xdr:rowOff>
    </xdr:to>
    <xdr:sp macro="" textlink="">
      <xdr:nvSpPr>
        <xdr:cNvPr id="21" name="Line 20">
          <a:extLst>
            <a:ext uri="{FF2B5EF4-FFF2-40B4-BE49-F238E27FC236}">
              <a16:creationId xmlns:a16="http://schemas.microsoft.com/office/drawing/2014/main" id="{00000000-0008-0000-0E00-000015000000}"/>
            </a:ext>
          </a:extLst>
        </xdr:cNvPr>
        <xdr:cNvSpPr>
          <a:spLocks noChangeShapeType="1"/>
        </xdr:cNvSpPr>
      </xdr:nvSpPr>
      <xdr:spPr bwMode="auto">
        <a:xfrm flipV="1">
          <a:off x="7038975" y="923925"/>
          <a:ext cx="0" cy="13620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7</xdr:col>
      <xdr:colOff>9525</xdr:colOff>
      <xdr:row>18</xdr:row>
      <xdr:rowOff>9525</xdr:rowOff>
    </xdr:from>
    <xdr:to>
      <xdr:col>14</xdr:col>
      <xdr:colOff>0</xdr:colOff>
      <xdr:row>18</xdr:row>
      <xdr:rowOff>9525</xdr:rowOff>
    </xdr:to>
    <xdr:cxnSp macro="">
      <xdr:nvCxnSpPr>
        <xdr:cNvPr id="22" name="AutoShape 21">
          <a:extLst>
            <a:ext uri="{FF2B5EF4-FFF2-40B4-BE49-F238E27FC236}">
              <a16:creationId xmlns:a16="http://schemas.microsoft.com/office/drawing/2014/main" id="{00000000-0008-0000-0E00-000016000000}"/>
            </a:ext>
          </a:extLst>
        </xdr:cNvPr>
        <xdr:cNvCxnSpPr>
          <a:cxnSpLocks noChangeShapeType="1"/>
          <a:stCxn id="8" idx="0"/>
        </xdr:cNvCxnSpPr>
      </xdr:nvCxnSpPr>
      <xdr:spPr bwMode="auto">
        <a:xfrm flipH="1">
          <a:off x="3905250" y="3581400"/>
          <a:ext cx="2314575" cy="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180975</xdr:colOff>
      <xdr:row>11</xdr:row>
      <xdr:rowOff>0</xdr:rowOff>
    </xdr:from>
    <xdr:to>
      <xdr:col>7</xdr:col>
      <xdr:colOff>0</xdr:colOff>
      <xdr:row>18</xdr:row>
      <xdr:rowOff>0</xdr:rowOff>
    </xdr:to>
    <xdr:cxnSp macro="">
      <xdr:nvCxnSpPr>
        <xdr:cNvPr id="23" name="AutoShape 22">
          <a:extLst>
            <a:ext uri="{FF2B5EF4-FFF2-40B4-BE49-F238E27FC236}">
              <a16:creationId xmlns:a16="http://schemas.microsoft.com/office/drawing/2014/main" id="{00000000-0008-0000-0E00-000017000000}"/>
            </a:ext>
          </a:extLst>
        </xdr:cNvPr>
        <xdr:cNvCxnSpPr>
          <a:cxnSpLocks noChangeShapeType="1"/>
          <a:stCxn id="10" idx="0"/>
        </xdr:cNvCxnSpPr>
      </xdr:nvCxnSpPr>
      <xdr:spPr bwMode="auto">
        <a:xfrm>
          <a:off x="3219450" y="2371725"/>
          <a:ext cx="676275" cy="120015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9</xdr:col>
      <xdr:colOff>9525</xdr:colOff>
      <xdr:row>14</xdr:row>
      <xdr:rowOff>47625</xdr:rowOff>
    </xdr:from>
    <xdr:to>
      <xdr:col>12</xdr:col>
      <xdr:colOff>133350</xdr:colOff>
      <xdr:row>17</xdr:row>
      <xdr:rowOff>85725</xdr:rowOff>
    </xdr:to>
    <xdr:sp macro="" textlink="">
      <xdr:nvSpPr>
        <xdr:cNvPr id="24" name="Oval 23">
          <a:extLst>
            <a:ext uri="{FF2B5EF4-FFF2-40B4-BE49-F238E27FC236}">
              <a16:creationId xmlns:a16="http://schemas.microsoft.com/office/drawing/2014/main" id="{00000000-0008-0000-0E00-000018000000}"/>
            </a:ext>
          </a:extLst>
        </xdr:cNvPr>
        <xdr:cNvSpPr>
          <a:spLocks noChangeArrowheads="1"/>
        </xdr:cNvSpPr>
      </xdr:nvSpPr>
      <xdr:spPr bwMode="auto">
        <a:xfrm>
          <a:off x="4429125" y="2933700"/>
          <a:ext cx="1209675" cy="552450"/>
        </a:xfrm>
        <a:prstGeom prst="ellipse">
          <a:avLst/>
        </a:prstGeom>
        <a:solidFill>
          <a:srgbClr val="CC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152400</xdr:colOff>
      <xdr:row>13</xdr:row>
      <xdr:rowOff>47625</xdr:rowOff>
    </xdr:from>
    <xdr:to>
      <xdr:col>4</xdr:col>
      <xdr:colOff>152400</xdr:colOff>
      <xdr:row>18</xdr:row>
      <xdr:rowOff>0</xdr:rowOff>
    </xdr:to>
    <xdr:sp macro="" textlink="">
      <xdr:nvSpPr>
        <xdr:cNvPr id="25" name="Line 24">
          <a:extLst>
            <a:ext uri="{FF2B5EF4-FFF2-40B4-BE49-F238E27FC236}">
              <a16:creationId xmlns:a16="http://schemas.microsoft.com/office/drawing/2014/main" id="{00000000-0008-0000-0E00-000019000000}"/>
            </a:ext>
          </a:extLst>
        </xdr:cNvPr>
        <xdr:cNvSpPr>
          <a:spLocks noChangeShapeType="1"/>
        </xdr:cNvSpPr>
      </xdr:nvSpPr>
      <xdr:spPr bwMode="auto">
        <a:xfrm>
          <a:off x="2943225" y="2762250"/>
          <a:ext cx="0" cy="809625"/>
        </a:xfrm>
        <a:prstGeom prst="line">
          <a:avLst/>
        </a:prstGeom>
        <a:noFill/>
        <a:ln w="6350">
          <a:solidFill>
            <a:srgbClr val="000000"/>
          </a:solidFill>
          <a:round/>
          <a:headEnd type="diamond" w="med" len="med"/>
          <a:tailEnd type="diamond" w="med" len="med"/>
        </a:ln>
      </xdr:spPr>
    </xdr:sp>
    <xdr:clientData/>
  </xdr:twoCellAnchor>
  <xdr:twoCellAnchor>
    <xdr:from>
      <xdr:col>9</xdr:col>
      <xdr:colOff>9525</xdr:colOff>
      <xdr:row>19</xdr:row>
      <xdr:rowOff>190500</xdr:rowOff>
    </xdr:from>
    <xdr:to>
      <xdr:col>12</xdr:col>
      <xdr:colOff>123825</xdr:colOff>
      <xdr:row>19</xdr:row>
      <xdr:rowOff>190500</xdr:rowOff>
    </xdr:to>
    <xdr:sp macro="" textlink="">
      <xdr:nvSpPr>
        <xdr:cNvPr id="26" name="Line 25">
          <a:extLst>
            <a:ext uri="{FF2B5EF4-FFF2-40B4-BE49-F238E27FC236}">
              <a16:creationId xmlns:a16="http://schemas.microsoft.com/office/drawing/2014/main" id="{00000000-0008-0000-0E00-00001A000000}"/>
            </a:ext>
          </a:extLst>
        </xdr:cNvPr>
        <xdr:cNvSpPr>
          <a:spLocks noChangeShapeType="1"/>
        </xdr:cNvSpPr>
      </xdr:nvSpPr>
      <xdr:spPr bwMode="auto">
        <a:xfrm>
          <a:off x="4429125" y="4000500"/>
          <a:ext cx="1200150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5</xdr:col>
      <xdr:colOff>390525</xdr:colOff>
      <xdr:row>6</xdr:row>
      <xdr:rowOff>85725</xdr:rowOff>
    </xdr:from>
    <xdr:to>
      <xdr:col>5</xdr:col>
      <xdr:colOff>390525</xdr:colOff>
      <xdr:row>11</xdr:row>
      <xdr:rowOff>9525</xdr:rowOff>
    </xdr:to>
    <xdr:cxnSp macro="">
      <xdr:nvCxnSpPr>
        <xdr:cNvPr id="27" name="AutoShape 26">
          <a:extLst>
            <a:ext uri="{FF2B5EF4-FFF2-40B4-BE49-F238E27FC236}">
              <a16:creationId xmlns:a16="http://schemas.microsoft.com/office/drawing/2014/main" id="{00000000-0008-0000-0E00-00001B000000}"/>
            </a:ext>
          </a:extLst>
        </xdr:cNvPr>
        <xdr:cNvCxnSpPr>
          <a:cxnSpLocks noChangeShapeType="1"/>
        </xdr:cNvCxnSpPr>
      </xdr:nvCxnSpPr>
      <xdr:spPr bwMode="auto">
        <a:xfrm flipV="1">
          <a:off x="3429000" y="1600200"/>
          <a:ext cx="0" cy="78105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15</xdr:col>
      <xdr:colOff>133350</xdr:colOff>
      <xdr:row>6</xdr:row>
      <xdr:rowOff>57150</xdr:rowOff>
    </xdr:from>
    <xdr:to>
      <xdr:col>15</xdr:col>
      <xdr:colOff>133350</xdr:colOff>
      <xdr:row>10</xdr:row>
      <xdr:rowOff>152400</xdr:rowOff>
    </xdr:to>
    <xdr:cxnSp macro="">
      <xdr:nvCxnSpPr>
        <xdr:cNvPr id="28" name="AutoShape 27">
          <a:extLst>
            <a:ext uri="{FF2B5EF4-FFF2-40B4-BE49-F238E27FC236}">
              <a16:creationId xmlns:a16="http://schemas.microsoft.com/office/drawing/2014/main" id="{00000000-0008-0000-0E00-00001C000000}"/>
            </a:ext>
          </a:extLst>
        </xdr:cNvPr>
        <xdr:cNvCxnSpPr>
          <a:cxnSpLocks noChangeShapeType="1"/>
        </xdr:cNvCxnSpPr>
      </xdr:nvCxnSpPr>
      <xdr:spPr bwMode="auto">
        <a:xfrm flipV="1">
          <a:off x="6819900" y="1571625"/>
          <a:ext cx="0" cy="781050"/>
        </a:xfrm>
        <a:prstGeom prst="straightConnector1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cxnSp>
    <xdr:clientData/>
  </xdr:twoCellAnchor>
  <xdr:twoCellAnchor>
    <xdr:from>
      <xdr:col>5</xdr:col>
      <xdr:colOff>171450</xdr:colOff>
      <xdr:row>5</xdr:row>
      <xdr:rowOff>47625</xdr:rowOff>
    </xdr:from>
    <xdr:to>
      <xdr:col>16</xdr:col>
      <xdr:colOff>9525</xdr:colOff>
      <xdr:row>5</xdr:row>
      <xdr:rowOff>47625</xdr:rowOff>
    </xdr:to>
    <xdr:sp macro="" textlink="">
      <xdr:nvSpPr>
        <xdr:cNvPr id="29" name="Line 28">
          <a:extLst>
            <a:ext uri="{FF2B5EF4-FFF2-40B4-BE49-F238E27FC236}">
              <a16:creationId xmlns:a16="http://schemas.microsoft.com/office/drawing/2014/main" id="{00000000-0008-0000-0E00-00001D000000}"/>
            </a:ext>
          </a:extLst>
        </xdr:cNvPr>
        <xdr:cNvSpPr>
          <a:spLocks noChangeShapeType="1"/>
        </xdr:cNvSpPr>
      </xdr:nvSpPr>
      <xdr:spPr bwMode="auto">
        <a:xfrm>
          <a:off x="3209925" y="1304925"/>
          <a:ext cx="3838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5</xdr:col>
      <xdr:colOff>390525</xdr:colOff>
      <xdr:row>13</xdr:row>
      <xdr:rowOff>38100</xdr:rowOff>
    </xdr:from>
    <xdr:to>
      <xdr:col>15</xdr:col>
      <xdr:colOff>114300</xdr:colOff>
      <xdr:row>13</xdr:row>
      <xdr:rowOff>38100</xdr:rowOff>
    </xdr:to>
    <xdr:sp macro="" textlink="">
      <xdr:nvSpPr>
        <xdr:cNvPr id="30" name="Line 29">
          <a:extLst>
            <a:ext uri="{FF2B5EF4-FFF2-40B4-BE49-F238E27FC236}">
              <a16:creationId xmlns:a16="http://schemas.microsoft.com/office/drawing/2014/main" id="{00000000-0008-0000-0E00-00001E000000}"/>
            </a:ext>
          </a:extLst>
        </xdr:cNvPr>
        <xdr:cNvSpPr>
          <a:spLocks noChangeShapeType="1"/>
        </xdr:cNvSpPr>
      </xdr:nvSpPr>
      <xdr:spPr bwMode="auto">
        <a:xfrm>
          <a:off x="3429000" y="2752725"/>
          <a:ext cx="3371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400050</xdr:colOff>
      <xdr:row>7</xdr:row>
      <xdr:rowOff>66675</xdr:rowOff>
    </xdr:from>
    <xdr:to>
      <xdr:col>15</xdr:col>
      <xdr:colOff>142875</xdr:colOff>
      <xdr:row>7</xdr:row>
      <xdr:rowOff>66675</xdr:rowOff>
    </xdr:to>
    <xdr:sp macro="" textlink="">
      <xdr:nvSpPr>
        <xdr:cNvPr id="31" name="Line 30">
          <a:extLst>
            <a:ext uri="{FF2B5EF4-FFF2-40B4-BE49-F238E27FC236}">
              <a16:creationId xmlns:a16="http://schemas.microsoft.com/office/drawing/2014/main" id="{00000000-0008-0000-0E00-00001F000000}"/>
            </a:ext>
          </a:extLst>
        </xdr:cNvPr>
        <xdr:cNvSpPr>
          <a:spLocks noChangeShapeType="1"/>
        </xdr:cNvSpPr>
      </xdr:nvSpPr>
      <xdr:spPr bwMode="auto">
        <a:xfrm>
          <a:off x="3438525" y="1752600"/>
          <a:ext cx="3390900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diamond" w="med" len="med"/>
          <a:tailEnd type="diamond" w="med" len="med"/>
        </a:ln>
      </xdr:spPr>
    </xdr:sp>
    <xdr:clientData/>
  </xdr:twoCellAnchor>
  <xdr:twoCellAnchor>
    <xdr:from>
      <xdr:col>5</xdr:col>
      <xdr:colOff>190500</xdr:colOff>
      <xdr:row>11</xdr:row>
      <xdr:rowOff>9525</xdr:rowOff>
    </xdr:from>
    <xdr:to>
      <xdr:col>16</xdr:col>
      <xdr:colOff>19050</xdr:colOff>
      <xdr:row>11</xdr:row>
      <xdr:rowOff>9525</xdr:rowOff>
    </xdr:to>
    <xdr:sp macro="" textlink="">
      <xdr:nvSpPr>
        <xdr:cNvPr id="32" name="Line 31">
          <a:extLst>
            <a:ext uri="{FF2B5EF4-FFF2-40B4-BE49-F238E27FC236}">
              <a16:creationId xmlns:a16="http://schemas.microsoft.com/office/drawing/2014/main" id="{00000000-0008-0000-0E00-000020000000}"/>
            </a:ext>
          </a:extLst>
        </xdr:cNvPr>
        <xdr:cNvSpPr>
          <a:spLocks noChangeShapeType="1"/>
        </xdr:cNvSpPr>
      </xdr:nvSpPr>
      <xdr:spPr bwMode="auto">
        <a:xfrm>
          <a:off x="3228975" y="2381250"/>
          <a:ext cx="3829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228600</xdr:colOff>
      <xdr:row>14</xdr:row>
      <xdr:rowOff>104775</xdr:rowOff>
    </xdr:from>
    <xdr:to>
      <xdr:col>11</xdr:col>
      <xdr:colOff>114300</xdr:colOff>
      <xdr:row>16</xdr:row>
      <xdr:rowOff>38100</xdr:rowOff>
    </xdr:to>
    <xdr:sp macro="" textlink="">
      <xdr:nvSpPr>
        <xdr:cNvPr id="2" name="Rectangle 8" descr="작은 색종이 조각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>
          <a:spLocks noChangeArrowheads="1"/>
        </xdr:cNvSpPr>
      </xdr:nvSpPr>
      <xdr:spPr bwMode="auto">
        <a:xfrm>
          <a:off x="1143000" y="2371725"/>
          <a:ext cx="2143125" cy="238125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19050</xdr:colOff>
      <xdr:row>6</xdr:row>
      <xdr:rowOff>0</xdr:rowOff>
    </xdr:from>
    <xdr:to>
      <xdr:col>30</xdr:col>
      <xdr:colOff>38100</xdr:colOff>
      <xdr:row>6</xdr:row>
      <xdr:rowOff>0</xdr:rowOff>
    </xdr:to>
    <xdr:sp macro="" textlink="">
      <xdr:nvSpPr>
        <xdr:cNvPr id="3" name="Line 11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SpPr>
          <a:spLocks noChangeShapeType="1"/>
        </xdr:cNvSpPr>
      </xdr:nvSpPr>
      <xdr:spPr bwMode="auto">
        <a:xfrm>
          <a:off x="3314700" y="1047750"/>
          <a:ext cx="59150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12</xdr:col>
      <xdr:colOff>0</xdr:colOff>
      <xdr:row>14</xdr:row>
      <xdr:rowOff>104775</xdr:rowOff>
    </xdr:from>
    <xdr:to>
      <xdr:col>20</xdr:col>
      <xdr:colOff>200025</xdr:colOff>
      <xdr:row>14</xdr:row>
      <xdr:rowOff>104775</xdr:rowOff>
    </xdr:to>
    <xdr:sp macro="" textlink="">
      <xdr:nvSpPr>
        <xdr:cNvPr id="4" name="Line 12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SpPr>
          <a:spLocks noChangeShapeType="1"/>
        </xdr:cNvSpPr>
      </xdr:nvSpPr>
      <xdr:spPr bwMode="auto">
        <a:xfrm>
          <a:off x="3295650" y="2371725"/>
          <a:ext cx="31337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11</xdr:col>
      <xdr:colOff>114300</xdr:colOff>
      <xdr:row>16</xdr:row>
      <xdr:rowOff>47625</xdr:rowOff>
    </xdr:from>
    <xdr:to>
      <xdr:col>20</xdr:col>
      <xdr:colOff>190500</xdr:colOff>
      <xdr:row>16</xdr:row>
      <xdr:rowOff>47625</xdr:rowOff>
    </xdr:to>
    <xdr:sp macro="" textlink="">
      <xdr:nvSpPr>
        <xdr:cNvPr id="5" name="Line 13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SpPr>
          <a:spLocks noChangeShapeType="1"/>
        </xdr:cNvSpPr>
      </xdr:nvSpPr>
      <xdr:spPr bwMode="auto">
        <a:xfrm>
          <a:off x="3286125" y="2619375"/>
          <a:ext cx="313372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20</xdr:col>
      <xdr:colOff>0</xdr:colOff>
      <xdr:row>14</xdr:row>
      <xdr:rowOff>114300</xdr:rowOff>
    </xdr:from>
    <xdr:to>
      <xdr:col>20</xdr:col>
      <xdr:colOff>0</xdr:colOff>
      <xdr:row>18</xdr:row>
      <xdr:rowOff>142875</xdr:rowOff>
    </xdr:to>
    <xdr:sp macro="" textlink="">
      <xdr:nvSpPr>
        <xdr:cNvPr id="6" name="Line 14"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SpPr>
          <a:spLocks noChangeShapeType="1"/>
        </xdr:cNvSpPr>
      </xdr:nvSpPr>
      <xdr:spPr bwMode="auto">
        <a:xfrm flipH="1" flipV="1">
          <a:off x="6229350" y="2381250"/>
          <a:ext cx="0" cy="63817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24</xdr:col>
      <xdr:colOff>19050</xdr:colOff>
      <xdr:row>14</xdr:row>
      <xdr:rowOff>104775</xdr:rowOff>
    </xdr:from>
    <xdr:to>
      <xdr:col>24</xdr:col>
      <xdr:colOff>19050</xdr:colOff>
      <xdr:row>18</xdr:row>
      <xdr:rowOff>142875</xdr:rowOff>
    </xdr:to>
    <xdr:sp macro="" textlink="">
      <xdr:nvSpPr>
        <xdr:cNvPr id="7" name="Line 15">
          <a:extLst>
            <a:ext uri="{FF2B5EF4-FFF2-40B4-BE49-F238E27FC236}">
              <a16:creationId xmlns:a16="http://schemas.microsoft.com/office/drawing/2014/main" id="{00000000-0008-0000-0F00-000007000000}"/>
            </a:ext>
          </a:extLst>
        </xdr:cNvPr>
        <xdr:cNvSpPr>
          <a:spLocks noChangeShapeType="1"/>
        </xdr:cNvSpPr>
      </xdr:nvSpPr>
      <xdr:spPr bwMode="auto">
        <a:xfrm flipV="1">
          <a:off x="7353300" y="2371725"/>
          <a:ext cx="0" cy="64770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29</xdr:col>
      <xdr:colOff>0</xdr:colOff>
      <xdr:row>14</xdr:row>
      <xdr:rowOff>95250</xdr:rowOff>
    </xdr:from>
    <xdr:to>
      <xdr:col>29</xdr:col>
      <xdr:colOff>0</xdr:colOff>
      <xdr:row>16</xdr:row>
      <xdr:rowOff>57150</xdr:rowOff>
    </xdr:to>
    <xdr:sp macro="" textlink="">
      <xdr:nvSpPr>
        <xdr:cNvPr id="8" name="Line 16">
          <a:extLst>
            <a:ext uri="{FF2B5EF4-FFF2-40B4-BE49-F238E27FC236}">
              <a16:creationId xmlns:a16="http://schemas.microsoft.com/office/drawing/2014/main" id="{00000000-0008-0000-0F00-000008000000}"/>
            </a:ext>
          </a:extLst>
        </xdr:cNvPr>
        <xdr:cNvSpPr>
          <a:spLocks noChangeShapeType="1"/>
        </xdr:cNvSpPr>
      </xdr:nvSpPr>
      <xdr:spPr bwMode="auto">
        <a:xfrm>
          <a:off x="8877300" y="2362200"/>
          <a:ext cx="0" cy="26670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29</xdr:col>
      <xdr:colOff>0</xdr:colOff>
      <xdr:row>5</xdr:row>
      <xdr:rowOff>142875</xdr:rowOff>
    </xdr:from>
    <xdr:to>
      <xdr:col>29</xdr:col>
      <xdr:colOff>0</xdr:colOff>
      <xdr:row>14</xdr:row>
      <xdr:rowOff>114300</xdr:rowOff>
    </xdr:to>
    <xdr:sp macro="" textlink="">
      <xdr:nvSpPr>
        <xdr:cNvPr id="9" name="Line 17">
          <a:extLst>
            <a:ext uri="{FF2B5EF4-FFF2-40B4-BE49-F238E27FC236}">
              <a16:creationId xmlns:a16="http://schemas.microsoft.com/office/drawing/2014/main" id="{00000000-0008-0000-0F00-000009000000}"/>
            </a:ext>
          </a:extLst>
        </xdr:cNvPr>
        <xdr:cNvSpPr>
          <a:spLocks noChangeShapeType="1"/>
        </xdr:cNvSpPr>
      </xdr:nvSpPr>
      <xdr:spPr bwMode="auto">
        <a:xfrm flipH="1">
          <a:off x="8877300" y="1038225"/>
          <a:ext cx="0" cy="134302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30</xdr:col>
      <xdr:colOff>0</xdr:colOff>
      <xdr:row>5</xdr:row>
      <xdr:rowOff>142875</xdr:rowOff>
    </xdr:from>
    <xdr:to>
      <xdr:col>30</xdr:col>
      <xdr:colOff>0</xdr:colOff>
      <xdr:row>16</xdr:row>
      <xdr:rowOff>57150</xdr:rowOff>
    </xdr:to>
    <xdr:sp macro="" textlink="">
      <xdr:nvSpPr>
        <xdr:cNvPr id="10" name="Line 18">
          <a:extLst>
            <a:ext uri="{FF2B5EF4-FFF2-40B4-BE49-F238E27FC236}">
              <a16:creationId xmlns:a16="http://schemas.microsoft.com/office/drawing/2014/main" id="{00000000-0008-0000-0F00-00000A000000}"/>
            </a:ext>
          </a:extLst>
        </xdr:cNvPr>
        <xdr:cNvSpPr>
          <a:spLocks noChangeShapeType="1"/>
        </xdr:cNvSpPr>
      </xdr:nvSpPr>
      <xdr:spPr bwMode="auto">
        <a:xfrm>
          <a:off x="9191625" y="1038225"/>
          <a:ext cx="0" cy="159067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22</xdr:col>
      <xdr:colOff>247650</xdr:colOff>
      <xdr:row>3</xdr:row>
      <xdr:rowOff>38100</xdr:rowOff>
    </xdr:from>
    <xdr:to>
      <xdr:col>22</xdr:col>
      <xdr:colOff>247650</xdr:colOff>
      <xdr:row>5</xdr:row>
      <xdr:rowOff>142875</xdr:rowOff>
    </xdr:to>
    <xdr:sp macro="" textlink="">
      <xdr:nvSpPr>
        <xdr:cNvPr id="11" name="Line 19">
          <a:extLst>
            <a:ext uri="{FF2B5EF4-FFF2-40B4-BE49-F238E27FC236}">
              <a16:creationId xmlns:a16="http://schemas.microsoft.com/office/drawing/2014/main" id="{00000000-0008-0000-0F00-00000B000000}"/>
            </a:ext>
          </a:extLst>
        </xdr:cNvPr>
        <xdr:cNvSpPr>
          <a:spLocks noChangeShapeType="1"/>
        </xdr:cNvSpPr>
      </xdr:nvSpPr>
      <xdr:spPr bwMode="auto">
        <a:xfrm flipV="1">
          <a:off x="7029450" y="628650"/>
          <a:ext cx="0" cy="40957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24</xdr:col>
      <xdr:colOff>361950</xdr:colOff>
      <xdr:row>3</xdr:row>
      <xdr:rowOff>38100</xdr:rowOff>
    </xdr:from>
    <xdr:to>
      <xdr:col>24</xdr:col>
      <xdr:colOff>361950</xdr:colOff>
      <xdr:row>5</xdr:row>
      <xdr:rowOff>142875</xdr:rowOff>
    </xdr:to>
    <xdr:sp macro="" textlink="">
      <xdr:nvSpPr>
        <xdr:cNvPr id="12" name="Line 20">
          <a:extLst>
            <a:ext uri="{FF2B5EF4-FFF2-40B4-BE49-F238E27FC236}">
              <a16:creationId xmlns:a16="http://schemas.microsoft.com/office/drawing/2014/main" id="{00000000-0008-0000-0F00-00000C000000}"/>
            </a:ext>
          </a:extLst>
        </xdr:cNvPr>
        <xdr:cNvSpPr>
          <a:spLocks noChangeShapeType="1"/>
        </xdr:cNvSpPr>
      </xdr:nvSpPr>
      <xdr:spPr bwMode="auto">
        <a:xfrm flipV="1">
          <a:off x="7696200" y="628650"/>
          <a:ext cx="0" cy="409575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22</xdr:col>
      <xdr:colOff>238125</xdr:colOff>
      <xdr:row>4</xdr:row>
      <xdr:rowOff>9525</xdr:rowOff>
    </xdr:from>
    <xdr:to>
      <xdr:col>25</xdr:col>
      <xdr:colOff>0</xdr:colOff>
      <xdr:row>4</xdr:row>
      <xdr:rowOff>9525</xdr:rowOff>
    </xdr:to>
    <xdr:sp macro="" textlink="">
      <xdr:nvSpPr>
        <xdr:cNvPr id="13" name="Line 21">
          <a:extLst>
            <a:ext uri="{FF2B5EF4-FFF2-40B4-BE49-F238E27FC236}">
              <a16:creationId xmlns:a16="http://schemas.microsoft.com/office/drawing/2014/main" id="{00000000-0008-0000-0F00-00000D000000}"/>
            </a:ext>
          </a:extLst>
        </xdr:cNvPr>
        <xdr:cNvSpPr>
          <a:spLocks noChangeShapeType="1"/>
        </xdr:cNvSpPr>
      </xdr:nvSpPr>
      <xdr:spPr bwMode="auto">
        <a:xfrm>
          <a:off x="7019925" y="752475"/>
          <a:ext cx="6858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20</xdr:col>
      <xdr:colOff>0</xdr:colOff>
      <xdr:row>9</xdr:row>
      <xdr:rowOff>0</xdr:rowOff>
    </xdr:from>
    <xdr:to>
      <xdr:col>22</xdr:col>
      <xdr:colOff>314325</xdr:colOff>
      <xdr:row>10</xdr:row>
      <xdr:rowOff>9525</xdr:rowOff>
    </xdr:to>
    <xdr:sp macro="" textlink="">
      <xdr:nvSpPr>
        <xdr:cNvPr id="14" name="Freeform 29">
          <a:extLst>
            <a:ext uri="{FF2B5EF4-FFF2-40B4-BE49-F238E27FC236}">
              <a16:creationId xmlns:a16="http://schemas.microsoft.com/office/drawing/2014/main" id="{00000000-0008-0000-0F00-00000E000000}"/>
            </a:ext>
          </a:extLst>
        </xdr:cNvPr>
        <xdr:cNvSpPr>
          <a:spLocks/>
        </xdr:cNvSpPr>
      </xdr:nvSpPr>
      <xdr:spPr bwMode="auto">
        <a:xfrm>
          <a:off x="6229350" y="1504950"/>
          <a:ext cx="866775" cy="161925"/>
        </a:xfrm>
        <a:custGeom>
          <a:avLst/>
          <a:gdLst>
            <a:gd name="T0" fmla="*/ 0 w 87"/>
            <a:gd name="T1" fmla="*/ 0 h 17"/>
            <a:gd name="T2" fmla="*/ 2147483647 w 87"/>
            <a:gd name="T3" fmla="*/ 0 h 17"/>
            <a:gd name="T4" fmla="*/ 2147483647 w 87"/>
            <a:gd name="T5" fmla="*/ 2147483647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17</xdr:col>
      <xdr:colOff>85725</xdr:colOff>
      <xdr:row>12</xdr:row>
      <xdr:rowOff>142875</xdr:rowOff>
    </xdr:from>
    <xdr:to>
      <xdr:col>20</xdr:col>
      <xdr:colOff>238125</xdr:colOff>
      <xdr:row>15</xdr:row>
      <xdr:rowOff>19050</xdr:rowOff>
    </xdr:to>
    <xdr:sp macro="" textlink="">
      <xdr:nvSpPr>
        <xdr:cNvPr id="15" name="Freeform 30">
          <a:extLst>
            <a:ext uri="{FF2B5EF4-FFF2-40B4-BE49-F238E27FC236}">
              <a16:creationId xmlns:a16="http://schemas.microsoft.com/office/drawing/2014/main" id="{00000000-0008-0000-0F00-00000F000000}"/>
            </a:ext>
          </a:extLst>
        </xdr:cNvPr>
        <xdr:cNvSpPr>
          <a:spLocks/>
        </xdr:cNvSpPr>
      </xdr:nvSpPr>
      <xdr:spPr bwMode="auto">
        <a:xfrm>
          <a:off x="5076825" y="2105025"/>
          <a:ext cx="1390650" cy="333375"/>
        </a:xfrm>
        <a:custGeom>
          <a:avLst/>
          <a:gdLst>
            <a:gd name="T0" fmla="*/ 0 w 87"/>
            <a:gd name="T1" fmla="*/ 0 h 17"/>
            <a:gd name="T2" fmla="*/ 2147483647 w 87"/>
            <a:gd name="T3" fmla="*/ 0 h 17"/>
            <a:gd name="T4" fmla="*/ 2147483647 w 87"/>
            <a:gd name="T5" fmla="*/ 2147483647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33</xdr:col>
      <xdr:colOff>0</xdr:colOff>
      <xdr:row>5</xdr:row>
      <xdr:rowOff>0</xdr:rowOff>
    </xdr:from>
    <xdr:to>
      <xdr:col>33</xdr:col>
      <xdr:colOff>0</xdr:colOff>
      <xdr:row>5</xdr:row>
      <xdr:rowOff>9525</xdr:rowOff>
    </xdr:to>
    <xdr:sp macro="" textlink="">
      <xdr:nvSpPr>
        <xdr:cNvPr id="16" name="Line 71">
          <a:extLst>
            <a:ext uri="{FF2B5EF4-FFF2-40B4-BE49-F238E27FC236}">
              <a16:creationId xmlns:a16="http://schemas.microsoft.com/office/drawing/2014/main" id="{00000000-0008-0000-0F00-000010000000}"/>
            </a:ext>
          </a:extLst>
        </xdr:cNvPr>
        <xdr:cNvSpPr>
          <a:spLocks noChangeShapeType="1"/>
        </xdr:cNvSpPr>
      </xdr:nvSpPr>
      <xdr:spPr bwMode="auto">
        <a:xfrm>
          <a:off x="10029825" y="895350"/>
          <a:ext cx="0" cy="95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9525</xdr:rowOff>
    </xdr:to>
    <xdr:sp macro="" textlink="">
      <xdr:nvSpPr>
        <xdr:cNvPr id="17" name="Line 72">
          <a:extLst>
            <a:ext uri="{FF2B5EF4-FFF2-40B4-BE49-F238E27FC236}">
              <a16:creationId xmlns:a16="http://schemas.microsoft.com/office/drawing/2014/main" id="{00000000-0008-0000-0F00-000011000000}"/>
            </a:ext>
          </a:extLst>
        </xdr:cNvPr>
        <xdr:cNvSpPr>
          <a:spLocks noChangeShapeType="1"/>
        </xdr:cNvSpPr>
      </xdr:nvSpPr>
      <xdr:spPr bwMode="auto">
        <a:xfrm>
          <a:off x="10029825" y="1047750"/>
          <a:ext cx="0" cy="95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33</xdr:col>
      <xdr:colOff>0</xdr:colOff>
      <xdr:row>14</xdr:row>
      <xdr:rowOff>104775</xdr:rowOff>
    </xdr:from>
    <xdr:to>
      <xdr:col>33</xdr:col>
      <xdr:colOff>0</xdr:colOff>
      <xdr:row>14</xdr:row>
      <xdr:rowOff>142875</xdr:rowOff>
    </xdr:to>
    <xdr:sp macro="" textlink="">
      <xdr:nvSpPr>
        <xdr:cNvPr id="18" name="Line 73">
          <a:extLst>
            <a:ext uri="{FF2B5EF4-FFF2-40B4-BE49-F238E27FC236}">
              <a16:creationId xmlns:a16="http://schemas.microsoft.com/office/drawing/2014/main" id="{00000000-0008-0000-0F00-000012000000}"/>
            </a:ext>
          </a:extLst>
        </xdr:cNvPr>
        <xdr:cNvSpPr>
          <a:spLocks noChangeShapeType="1"/>
        </xdr:cNvSpPr>
      </xdr:nvSpPr>
      <xdr:spPr bwMode="auto">
        <a:xfrm>
          <a:off x="10029825" y="2371725"/>
          <a:ext cx="0" cy="3810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33</xdr:col>
      <xdr:colOff>0</xdr:colOff>
      <xdr:row>16</xdr:row>
      <xdr:rowOff>47625</xdr:rowOff>
    </xdr:from>
    <xdr:to>
      <xdr:col>33</xdr:col>
      <xdr:colOff>0</xdr:colOff>
      <xdr:row>16</xdr:row>
      <xdr:rowOff>76200</xdr:rowOff>
    </xdr:to>
    <xdr:sp macro="" textlink="">
      <xdr:nvSpPr>
        <xdr:cNvPr id="19" name="Line 74">
          <a:extLst>
            <a:ext uri="{FF2B5EF4-FFF2-40B4-BE49-F238E27FC236}">
              <a16:creationId xmlns:a16="http://schemas.microsoft.com/office/drawing/2014/main" id="{00000000-0008-0000-0F00-000013000000}"/>
            </a:ext>
          </a:extLst>
        </xdr:cNvPr>
        <xdr:cNvSpPr>
          <a:spLocks noChangeShapeType="1"/>
        </xdr:cNvSpPr>
      </xdr:nvSpPr>
      <xdr:spPr bwMode="auto">
        <a:xfrm>
          <a:off x="10029825" y="2619375"/>
          <a:ext cx="0" cy="2857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238125</xdr:colOff>
      <xdr:row>6</xdr:row>
      <xdr:rowOff>9525</xdr:rowOff>
    </xdr:from>
    <xdr:to>
      <xdr:col>11</xdr:col>
      <xdr:colOff>114300</xdr:colOff>
      <xdr:row>14</xdr:row>
      <xdr:rowOff>104775</xdr:rowOff>
    </xdr:to>
    <xdr:sp macro="" textlink="">
      <xdr:nvSpPr>
        <xdr:cNvPr id="20" name="Rectangle 126">
          <a:extLst>
            <a:ext uri="{FF2B5EF4-FFF2-40B4-BE49-F238E27FC236}">
              <a16:creationId xmlns:a16="http://schemas.microsoft.com/office/drawing/2014/main" id="{00000000-0008-0000-0F00-000014000000}"/>
            </a:ext>
          </a:extLst>
        </xdr:cNvPr>
        <xdr:cNvSpPr>
          <a:spLocks noChangeArrowheads="1"/>
        </xdr:cNvSpPr>
      </xdr:nvSpPr>
      <xdr:spPr bwMode="auto">
        <a:xfrm>
          <a:off x="1152525" y="1057275"/>
          <a:ext cx="2133600" cy="1314450"/>
        </a:xfrm>
        <a:prstGeom prst="rect">
          <a:avLst/>
        </a:prstGeom>
        <a:solidFill>
          <a:srgbClr val="FFFFFF"/>
        </a:solidFill>
        <a:ln w="635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85725</xdr:colOff>
      <xdr:row>15</xdr:row>
      <xdr:rowOff>9525</xdr:rowOff>
    </xdr:from>
    <xdr:to>
      <xdr:col>11</xdr:col>
      <xdr:colOff>19050</xdr:colOff>
      <xdr:row>15</xdr:row>
      <xdr:rowOff>114300</xdr:rowOff>
    </xdr:to>
    <xdr:grpSp>
      <xdr:nvGrpSpPr>
        <xdr:cNvPr id="21" name="Group 150">
          <a:extLst>
            <a:ext uri="{FF2B5EF4-FFF2-40B4-BE49-F238E27FC236}">
              <a16:creationId xmlns:a16="http://schemas.microsoft.com/office/drawing/2014/main" id="{00000000-0008-0000-0F00-000015000000}"/>
            </a:ext>
          </a:extLst>
        </xdr:cNvPr>
        <xdr:cNvGrpSpPr>
          <a:grpSpLocks/>
        </xdr:cNvGrpSpPr>
      </xdr:nvGrpSpPr>
      <xdr:grpSpPr bwMode="auto">
        <a:xfrm>
          <a:off x="1371600" y="2428875"/>
          <a:ext cx="1819275" cy="104775"/>
          <a:chOff x="139" y="255"/>
          <a:chExt cx="189" cy="11"/>
        </a:xfrm>
      </xdr:grpSpPr>
      <xdr:sp macro="" textlink="">
        <xdr:nvSpPr>
          <xdr:cNvPr id="22" name="Freeform 151">
            <a:extLst>
              <a:ext uri="{FF2B5EF4-FFF2-40B4-BE49-F238E27FC236}">
                <a16:creationId xmlns:a16="http://schemas.microsoft.com/office/drawing/2014/main" id="{00000000-0008-0000-0F00-000016000000}"/>
              </a:ext>
            </a:extLst>
          </xdr:cNvPr>
          <xdr:cNvSpPr>
            <a:spLocks/>
          </xdr:cNvSpPr>
        </xdr:nvSpPr>
        <xdr:spPr bwMode="auto">
          <a:xfrm>
            <a:off x="176" y="257"/>
            <a:ext cx="9" cy="5"/>
          </a:xfrm>
          <a:custGeom>
            <a:avLst/>
            <a:gdLst>
              <a:gd name="T0" fmla="*/ 0 w 56"/>
              <a:gd name="T1" fmla="*/ 0 h 34"/>
              <a:gd name="T2" fmla="*/ 0 w 56"/>
              <a:gd name="T3" fmla="*/ 0 h 34"/>
              <a:gd name="T4" fmla="*/ 0 w 56"/>
              <a:gd name="T5" fmla="*/ 0 h 34"/>
              <a:gd name="T6" fmla="*/ 0 w 56"/>
              <a:gd name="T7" fmla="*/ 0 h 34"/>
              <a:gd name="T8" fmla="*/ 0 w 56"/>
              <a:gd name="T9" fmla="*/ 0 h 34"/>
              <a:gd name="T10" fmla="*/ 0 w 56"/>
              <a:gd name="T11" fmla="*/ 0 h 34"/>
              <a:gd name="T12" fmla="*/ 0 w 56"/>
              <a:gd name="T13" fmla="*/ 0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" name="Freeform 152">
            <a:extLst>
              <a:ext uri="{FF2B5EF4-FFF2-40B4-BE49-F238E27FC236}">
                <a16:creationId xmlns:a16="http://schemas.microsoft.com/office/drawing/2014/main" id="{00000000-0008-0000-0F00-000017000000}"/>
              </a:ext>
            </a:extLst>
          </xdr:cNvPr>
          <xdr:cNvSpPr>
            <a:spLocks/>
          </xdr:cNvSpPr>
        </xdr:nvSpPr>
        <xdr:spPr bwMode="auto">
          <a:xfrm>
            <a:off x="322" y="255"/>
            <a:ext cx="6" cy="8"/>
          </a:xfrm>
          <a:custGeom>
            <a:avLst/>
            <a:gdLst>
              <a:gd name="T0" fmla="*/ 0 w 56"/>
              <a:gd name="T1" fmla="*/ 0 h 34"/>
              <a:gd name="T2" fmla="*/ 0 w 56"/>
              <a:gd name="T3" fmla="*/ 0 h 34"/>
              <a:gd name="T4" fmla="*/ 0 w 56"/>
              <a:gd name="T5" fmla="*/ 0 h 34"/>
              <a:gd name="T6" fmla="*/ 0 w 56"/>
              <a:gd name="T7" fmla="*/ 0 h 34"/>
              <a:gd name="T8" fmla="*/ 0 w 56"/>
              <a:gd name="T9" fmla="*/ 0 h 34"/>
              <a:gd name="T10" fmla="*/ 0 w 56"/>
              <a:gd name="T11" fmla="*/ 0 h 34"/>
              <a:gd name="T12" fmla="*/ 0 w 56"/>
              <a:gd name="T13" fmla="*/ 0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" name="Freeform 153">
            <a:extLst>
              <a:ext uri="{FF2B5EF4-FFF2-40B4-BE49-F238E27FC236}">
                <a16:creationId xmlns:a16="http://schemas.microsoft.com/office/drawing/2014/main" id="{00000000-0008-0000-0F00-000018000000}"/>
              </a:ext>
            </a:extLst>
          </xdr:cNvPr>
          <xdr:cNvSpPr>
            <a:spLocks/>
          </xdr:cNvSpPr>
        </xdr:nvSpPr>
        <xdr:spPr bwMode="auto">
          <a:xfrm>
            <a:off x="245" y="256"/>
            <a:ext cx="6" cy="7"/>
          </a:xfrm>
          <a:custGeom>
            <a:avLst/>
            <a:gdLst>
              <a:gd name="T0" fmla="*/ 0 w 56"/>
              <a:gd name="T1" fmla="*/ 0 h 34"/>
              <a:gd name="T2" fmla="*/ 0 w 56"/>
              <a:gd name="T3" fmla="*/ 0 h 34"/>
              <a:gd name="T4" fmla="*/ 0 w 56"/>
              <a:gd name="T5" fmla="*/ 0 h 34"/>
              <a:gd name="T6" fmla="*/ 0 w 56"/>
              <a:gd name="T7" fmla="*/ 0 h 34"/>
              <a:gd name="T8" fmla="*/ 0 w 56"/>
              <a:gd name="T9" fmla="*/ 0 h 34"/>
              <a:gd name="T10" fmla="*/ 0 w 56"/>
              <a:gd name="T11" fmla="*/ 0 h 34"/>
              <a:gd name="T12" fmla="*/ 0 w 56"/>
              <a:gd name="T13" fmla="*/ 0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Freeform 154">
            <a:extLst>
              <a:ext uri="{FF2B5EF4-FFF2-40B4-BE49-F238E27FC236}">
                <a16:creationId xmlns:a16="http://schemas.microsoft.com/office/drawing/2014/main" id="{00000000-0008-0000-0F00-000019000000}"/>
              </a:ext>
            </a:extLst>
          </xdr:cNvPr>
          <xdr:cNvSpPr>
            <a:spLocks/>
          </xdr:cNvSpPr>
        </xdr:nvSpPr>
        <xdr:spPr bwMode="auto">
          <a:xfrm>
            <a:off x="210" y="260"/>
            <a:ext cx="7" cy="6"/>
          </a:xfrm>
          <a:custGeom>
            <a:avLst/>
            <a:gdLst>
              <a:gd name="T0" fmla="*/ 0 w 56"/>
              <a:gd name="T1" fmla="*/ 0 h 34"/>
              <a:gd name="T2" fmla="*/ 0 w 56"/>
              <a:gd name="T3" fmla="*/ 0 h 34"/>
              <a:gd name="T4" fmla="*/ 0 w 56"/>
              <a:gd name="T5" fmla="*/ 0 h 34"/>
              <a:gd name="T6" fmla="*/ 0 w 56"/>
              <a:gd name="T7" fmla="*/ 0 h 34"/>
              <a:gd name="T8" fmla="*/ 0 w 56"/>
              <a:gd name="T9" fmla="*/ 0 h 34"/>
              <a:gd name="T10" fmla="*/ 0 w 56"/>
              <a:gd name="T11" fmla="*/ 0 h 34"/>
              <a:gd name="T12" fmla="*/ 0 w 56"/>
              <a:gd name="T13" fmla="*/ 0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" name="Freeform 155">
            <a:extLst>
              <a:ext uri="{FF2B5EF4-FFF2-40B4-BE49-F238E27FC236}">
                <a16:creationId xmlns:a16="http://schemas.microsoft.com/office/drawing/2014/main" id="{00000000-0008-0000-0F00-00001A000000}"/>
              </a:ext>
            </a:extLst>
          </xdr:cNvPr>
          <xdr:cNvSpPr>
            <a:spLocks/>
          </xdr:cNvSpPr>
        </xdr:nvSpPr>
        <xdr:spPr bwMode="auto">
          <a:xfrm>
            <a:off x="279" y="256"/>
            <a:ext cx="8" cy="7"/>
          </a:xfrm>
          <a:custGeom>
            <a:avLst/>
            <a:gdLst>
              <a:gd name="T0" fmla="*/ 0 w 56"/>
              <a:gd name="T1" fmla="*/ 0 h 34"/>
              <a:gd name="T2" fmla="*/ 0 w 56"/>
              <a:gd name="T3" fmla="*/ 0 h 34"/>
              <a:gd name="T4" fmla="*/ 0 w 56"/>
              <a:gd name="T5" fmla="*/ 0 h 34"/>
              <a:gd name="T6" fmla="*/ 0 w 56"/>
              <a:gd name="T7" fmla="*/ 0 h 34"/>
              <a:gd name="T8" fmla="*/ 0 w 56"/>
              <a:gd name="T9" fmla="*/ 0 h 34"/>
              <a:gd name="T10" fmla="*/ 0 w 56"/>
              <a:gd name="T11" fmla="*/ 0 h 34"/>
              <a:gd name="T12" fmla="*/ 0 w 56"/>
              <a:gd name="T13" fmla="*/ 0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" name="Freeform 156">
            <a:extLst>
              <a:ext uri="{FF2B5EF4-FFF2-40B4-BE49-F238E27FC236}">
                <a16:creationId xmlns:a16="http://schemas.microsoft.com/office/drawing/2014/main" id="{00000000-0008-0000-0F00-00001B000000}"/>
              </a:ext>
            </a:extLst>
          </xdr:cNvPr>
          <xdr:cNvSpPr>
            <a:spLocks/>
          </xdr:cNvSpPr>
        </xdr:nvSpPr>
        <xdr:spPr bwMode="auto">
          <a:xfrm flipH="1">
            <a:off x="139" y="255"/>
            <a:ext cx="7" cy="8"/>
          </a:xfrm>
          <a:custGeom>
            <a:avLst/>
            <a:gdLst>
              <a:gd name="T0" fmla="*/ 0 w 56"/>
              <a:gd name="T1" fmla="*/ 0 h 34"/>
              <a:gd name="T2" fmla="*/ 0 w 56"/>
              <a:gd name="T3" fmla="*/ 0 h 34"/>
              <a:gd name="T4" fmla="*/ 0 w 56"/>
              <a:gd name="T5" fmla="*/ 0 h 34"/>
              <a:gd name="T6" fmla="*/ 0 w 56"/>
              <a:gd name="T7" fmla="*/ 0 h 34"/>
              <a:gd name="T8" fmla="*/ 0 w 56"/>
              <a:gd name="T9" fmla="*/ 0 h 34"/>
              <a:gd name="T10" fmla="*/ 0 w 56"/>
              <a:gd name="T11" fmla="*/ 0 h 34"/>
              <a:gd name="T12" fmla="*/ 0 w 56"/>
              <a:gd name="T13" fmla="*/ 0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247650</xdr:colOff>
      <xdr:row>17</xdr:row>
      <xdr:rowOff>57150</xdr:rowOff>
    </xdr:from>
    <xdr:to>
      <xdr:col>12</xdr:col>
      <xdr:colOff>9525</xdr:colOff>
      <xdr:row>18</xdr:row>
      <xdr:rowOff>85725</xdr:rowOff>
    </xdr:to>
    <xdr:grpSp>
      <xdr:nvGrpSpPr>
        <xdr:cNvPr id="28" name="Group 157">
          <a:extLst>
            <a:ext uri="{FF2B5EF4-FFF2-40B4-BE49-F238E27FC236}">
              <a16:creationId xmlns:a16="http://schemas.microsoft.com/office/drawing/2014/main" id="{00000000-0008-0000-0F00-00001C000000}"/>
            </a:ext>
          </a:extLst>
        </xdr:cNvPr>
        <xdr:cNvGrpSpPr>
          <a:grpSpLocks/>
        </xdr:cNvGrpSpPr>
      </xdr:nvGrpSpPr>
      <xdr:grpSpPr bwMode="auto">
        <a:xfrm>
          <a:off x="1162050" y="2781300"/>
          <a:ext cx="2143125" cy="180975"/>
          <a:chOff x="129" y="292"/>
          <a:chExt cx="211" cy="19"/>
        </a:xfrm>
      </xdr:grpSpPr>
      <xdr:sp macro="" textlink="">
        <xdr:nvSpPr>
          <xdr:cNvPr id="29" name="Line 158">
            <a:extLst>
              <a:ext uri="{FF2B5EF4-FFF2-40B4-BE49-F238E27FC236}">
                <a16:creationId xmlns:a16="http://schemas.microsoft.com/office/drawing/2014/main" id="{00000000-0008-0000-0F00-00001D000000}"/>
              </a:ext>
            </a:extLst>
          </xdr:cNvPr>
          <xdr:cNvSpPr>
            <a:spLocks noChangeShapeType="1"/>
          </xdr:cNvSpPr>
        </xdr:nvSpPr>
        <xdr:spPr bwMode="auto">
          <a:xfrm>
            <a:off x="129" y="301"/>
            <a:ext cx="211" cy="1"/>
          </a:xfrm>
          <a:prstGeom prst="line">
            <a:avLst/>
          </a:prstGeom>
          <a:noFill/>
          <a:ln w="3175">
            <a:solidFill>
              <a:srgbClr val="000000"/>
            </a:solidFill>
            <a:prstDash val="lgDash"/>
            <a:round/>
            <a:headEnd type="arrow" w="sm" len="sm"/>
            <a:tailEnd type="arrow" w="sm" len="sm"/>
          </a:ln>
        </xdr:spPr>
      </xdr:sp>
      <xdr:sp macro="" textlink="">
        <xdr:nvSpPr>
          <xdr:cNvPr id="30" name="Line 159">
            <a:extLst>
              <a:ext uri="{FF2B5EF4-FFF2-40B4-BE49-F238E27FC236}">
                <a16:creationId xmlns:a16="http://schemas.microsoft.com/office/drawing/2014/main" id="{00000000-0008-0000-0F00-00001E000000}"/>
              </a:ext>
            </a:extLst>
          </xdr:cNvPr>
          <xdr:cNvSpPr>
            <a:spLocks noChangeShapeType="1"/>
          </xdr:cNvSpPr>
        </xdr:nvSpPr>
        <xdr:spPr bwMode="auto">
          <a:xfrm>
            <a:off x="130" y="292"/>
            <a:ext cx="0" cy="18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" name="Line 160">
            <a:extLst>
              <a:ext uri="{FF2B5EF4-FFF2-40B4-BE49-F238E27FC236}">
                <a16:creationId xmlns:a16="http://schemas.microsoft.com/office/drawing/2014/main" id="{00000000-0008-0000-0F00-00001F000000}"/>
              </a:ext>
            </a:extLst>
          </xdr:cNvPr>
          <xdr:cNvSpPr>
            <a:spLocks noChangeShapeType="1"/>
          </xdr:cNvSpPr>
        </xdr:nvSpPr>
        <xdr:spPr bwMode="auto">
          <a:xfrm>
            <a:off x="339" y="293"/>
            <a:ext cx="0" cy="18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23</xdr:col>
      <xdr:colOff>171450</xdr:colOff>
      <xdr:row>2</xdr:row>
      <xdr:rowOff>114300</xdr:rowOff>
    </xdr:from>
    <xdr:to>
      <xdr:col>28</xdr:col>
      <xdr:colOff>28575</xdr:colOff>
      <xdr:row>5</xdr:row>
      <xdr:rowOff>133350</xdr:rowOff>
    </xdr:to>
    <xdr:sp macro="" textlink="">
      <xdr:nvSpPr>
        <xdr:cNvPr id="32" name="Freeform 161">
          <a:extLst>
            <a:ext uri="{FF2B5EF4-FFF2-40B4-BE49-F238E27FC236}">
              <a16:creationId xmlns:a16="http://schemas.microsoft.com/office/drawing/2014/main" id="{00000000-0008-0000-0F00-000020000000}"/>
            </a:ext>
          </a:extLst>
        </xdr:cNvPr>
        <xdr:cNvSpPr>
          <a:spLocks/>
        </xdr:cNvSpPr>
      </xdr:nvSpPr>
      <xdr:spPr bwMode="auto">
        <a:xfrm>
          <a:off x="7324725" y="552450"/>
          <a:ext cx="1247775" cy="476250"/>
        </a:xfrm>
        <a:custGeom>
          <a:avLst/>
          <a:gdLst>
            <a:gd name="T0" fmla="*/ 0 w 148"/>
            <a:gd name="T1" fmla="*/ 2147483647 h 50"/>
            <a:gd name="T2" fmla="*/ 2147483647 w 148"/>
            <a:gd name="T3" fmla="*/ 0 h 50"/>
            <a:gd name="T4" fmla="*/ 2147483647 w 148"/>
            <a:gd name="T5" fmla="*/ 0 h 50"/>
            <a:gd name="T6" fmla="*/ 0 60000 65536"/>
            <a:gd name="T7" fmla="*/ 0 60000 65536"/>
            <a:gd name="T8" fmla="*/ 0 60000 65536"/>
            <a:gd name="T9" fmla="*/ 0 w 148"/>
            <a:gd name="T10" fmla="*/ 0 h 50"/>
            <a:gd name="T11" fmla="*/ 148 w 148"/>
            <a:gd name="T12" fmla="*/ 50 h 5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48" h="50">
              <a:moveTo>
                <a:pt x="0" y="50"/>
              </a:moveTo>
              <a:lnTo>
                <a:pt x="104" y="0"/>
              </a:lnTo>
              <a:lnTo>
                <a:pt x="148" y="0"/>
              </a:lnTo>
            </a:path>
          </a:pathLst>
        </a:cu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180975</xdr:colOff>
      <xdr:row>18</xdr:row>
      <xdr:rowOff>0</xdr:rowOff>
    </xdr:from>
    <xdr:to>
      <xdr:col>22</xdr:col>
      <xdr:colOff>47625</xdr:colOff>
      <xdr:row>18</xdr:row>
      <xdr:rowOff>0</xdr:rowOff>
    </xdr:to>
    <xdr:sp macro="" textlink="">
      <xdr:nvSpPr>
        <xdr:cNvPr id="33" name="Line 162">
          <a:extLst>
            <a:ext uri="{FF2B5EF4-FFF2-40B4-BE49-F238E27FC236}">
              <a16:creationId xmlns:a16="http://schemas.microsoft.com/office/drawing/2014/main" id="{00000000-0008-0000-0F00-000021000000}"/>
            </a:ext>
          </a:extLst>
        </xdr:cNvPr>
        <xdr:cNvSpPr>
          <a:spLocks noChangeShapeType="1"/>
        </xdr:cNvSpPr>
      </xdr:nvSpPr>
      <xdr:spPr bwMode="auto">
        <a:xfrm flipV="1">
          <a:off x="6410325" y="2876550"/>
          <a:ext cx="4191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19</xdr:col>
      <xdr:colOff>114300</xdr:colOff>
      <xdr:row>18</xdr:row>
      <xdr:rowOff>0</xdr:rowOff>
    </xdr:from>
    <xdr:to>
      <xdr:col>20</xdr:col>
      <xdr:colOff>200025</xdr:colOff>
      <xdr:row>18</xdr:row>
      <xdr:rowOff>0</xdr:rowOff>
    </xdr:to>
    <xdr:sp macro="" textlink="">
      <xdr:nvSpPr>
        <xdr:cNvPr id="34" name="Line 163">
          <a:extLst>
            <a:ext uri="{FF2B5EF4-FFF2-40B4-BE49-F238E27FC236}">
              <a16:creationId xmlns:a16="http://schemas.microsoft.com/office/drawing/2014/main" id="{00000000-0008-0000-0F00-000022000000}"/>
            </a:ext>
          </a:extLst>
        </xdr:cNvPr>
        <xdr:cNvSpPr>
          <a:spLocks noChangeShapeType="1"/>
        </xdr:cNvSpPr>
      </xdr:nvSpPr>
      <xdr:spPr bwMode="auto">
        <a:xfrm flipV="1">
          <a:off x="6210300" y="2876550"/>
          <a:ext cx="2190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20</xdr:col>
      <xdr:colOff>190500</xdr:colOff>
      <xdr:row>17</xdr:row>
      <xdr:rowOff>104775</xdr:rowOff>
    </xdr:from>
    <xdr:to>
      <xdr:col>20</xdr:col>
      <xdr:colOff>190500</xdr:colOff>
      <xdr:row>19</xdr:row>
      <xdr:rowOff>19050</xdr:rowOff>
    </xdr:to>
    <xdr:sp macro="" textlink="">
      <xdr:nvSpPr>
        <xdr:cNvPr id="35" name="Line 164">
          <a:extLst>
            <a:ext uri="{FF2B5EF4-FFF2-40B4-BE49-F238E27FC236}">
              <a16:creationId xmlns:a16="http://schemas.microsoft.com/office/drawing/2014/main" id="{00000000-0008-0000-0F00-000023000000}"/>
            </a:ext>
          </a:extLst>
        </xdr:cNvPr>
        <xdr:cNvSpPr>
          <a:spLocks noChangeShapeType="1"/>
        </xdr:cNvSpPr>
      </xdr:nvSpPr>
      <xdr:spPr bwMode="auto">
        <a:xfrm>
          <a:off x="6419850" y="2828925"/>
          <a:ext cx="0" cy="2190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28575</xdr:colOff>
      <xdr:row>17</xdr:row>
      <xdr:rowOff>114300</xdr:rowOff>
    </xdr:from>
    <xdr:to>
      <xdr:col>22</xdr:col>
      <xdr:colOff>28575</xdr:colOff>
      <xdr:row>18</xdr:row>
      <xdr:rowOff>66675</xdr:rowOff>
    </xdr:to>
    <xdr:sp macro="" textlink="">
      <xdr:nvSpPr>
        <xdr:cNvPr id="36" name="Line 165">
          <a:extLst>
            <a:ext uri="{FF2B5EF4-FFF2-40B4-BE49-F238E27FC236}">
              <a16:creationId xmlns:a16="http://schemas.microsoft.com/office/drawing/2014/main" id="{00000000-0008-0000-0F00-000024000000}"/>
            </a:ext>
          </a:extLst>
        </xdr:cNvPr>
        <xdr:cNvSpPr>
          <a:spLocks noChangeShapeType="1"/>
        </xdr:cNvSpPr>
      </xdr:nvSpPr>
      <xdr:spPr bwMode="auto">
        <a:xfrm>
          <a:off x="6810375" y="2838450"/>
          <a:ext cx="0" cy="1047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</xdr:colOff>
      <xdr:row>8</xdr:row>
      <xdr:rowOff>28575</xdr:rowOff>
    </xdr:from>
    <xdr:to>
      <xdr:col>28</xdr:col>
      <xdr:colOff>76200</xdr:colOff>
      <xdr:row>10</xdr:row>
      <xdr:rowOff>19050</xdr:rowOff>
    </xdr:to>
    <xdr:sp macro="" textlink="">
      <xdr:nvSpPr>
        <xdr:cNvPr id="37" name="Freeform 168">
          <a:extLst>
            <a:ext uri="{FF2B5EF4-FFF2-40B4-BE49-F238E27FC236}">
              <a16:creationId xmlns:a16="http://schemas.microsoft.com/office/drawing/2014/main" id="{00000000-0008-0000-0F00-000025000000}"/>
            </a:ext>
          </a:extLst>
        </xdr:cNvPr>
        <xdr:cNvSpPr>
          <a:spLocks/>
        </xdr:cNvSpPr>
      </xdr:nvSpPr>
      <xdr:spPr bwMode="auto">
        <a:xfrm flipH="1" flipV="1">
          <a:off x="7343775" y="1381125"/>
          <a:ext cx="1276350" cy="295275"/>
        </a:xfrm>
        <a:custGeom>
          <a:avLst/>
          <a:gdLst>
            <a:gd name="T0" fmla="*/ 0 w 87"/>
            <a:gd name="T1" fmla="*/ 0 h 17"/>
            <a:gd name="T2" fmla="*/ 2147483647 w 87"/>
            <a:gd name="T3" fmla="*/ 0 h 17"/>
            <a:gd name="T4" fmla="*/ 2147483647 w 87"/>
            <a:gd name="T5" fmla="*/ 2147483647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22</xdr:col>
      <xdr:colOff>361950</xdr:colOff>
      <xdr:row>9</xdr:row>
      <xdr:rowOff>95250</xdr:rowOff>
    </xdr:from>
    <xdr:to>
      <xdr:col>27</xdr:col>
      <xdr:colOff>123825</xdr:colOff>
      <xdr:row>12</xdr:row>
      <xdr:rowOff>0</xdr:rowOff>
    </xdr:to>
    <xdr:sp macro="" textlink="">
      <xdr:nvSpPr>
        <xdr:cNvPr id="38" name="Freeform 169">
          <a:extLst>
            <a:ext uri="{FF2B5EF4-FFF2-40B4-BE49-F238E27FC236}">
              <a16:creationId xmlns:a16="http://schemas.microsoft.com/office/drawing/2014/main" id="{00000000-0008-0000-0F00-000026000000}"/>
            </a:ext>
          </a:extLst>
        </xdr:cNvPr>
        <xdr:cNvSpPr>
          <a:spLocks/>
        </xdr:cNvSpPr>
      </xdr:nvSpPr>
      <xdr:spPr bwMode="auto">
        <a:xfrm flipH="1" flipV="1">
          <a:off x="7143750" y="1600200"/>
          <a:ext cx="1295400" cy="361950"/>
        </a:xfrm>
        <a:custGeom>
          <a:avLst/>
          <a:gdLst>
            <a:gd name="T0" fmla="*/ 0 w 87"/>
            <a:gd name="T1" fmla="*/ 0 h 17"/>
            <a:gd name="T2" fmla="*/ 2147483647 w 87"/>
            <a:gd name="T3" fmla="*/ 0 h 17"/>
            <a:gd name="T4" fmla="*/ 2147483647 w 87"/>
            <a:gd name="T5" fmla="*/ 2147483647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22</xdr:col>
      <xdr:colOff>333375</xdr:colOff>
      <xdr:row>12</xdr:row>
      <xdr:rowOff>142875</xdr:rowOff>
    </xdr:from>
    <xdr:to>
      <xdr:col>27</xdr:col>
      <xdr:colOff>0</xdr:colOff>
      <xdr:row>13</xdr:row>
      <xdr:rowOff>152400</xdr:rowOff>
    </xdr:to>
    <xdr:sp macro="" textlink="">
      <xdr:nvSpPr>
        <xdr:cNvPr id="39" name="Freeform 170">
          <a:extLst>
            <a:ext uri="{FF2B5EF4-FFF2-40B4-BE49-F238E27FC236}">
              <a16:creationId xmlns:a16="http://schemas.microsoft.com/office/drawing/2014/main" id="{00000000-0008-0000-0F00-000027000000}"/>
            </a:ext>
          </a:extLst>
        </xdr:cNvPr>
        <xdr:cNvSpPr>
          <a:spLocks/>
        </xdr:cNvSpPr>
      </xdr:nvSpPr>
      <xdr:spPr bwMode="auto">
        <a:xfrm flipH="1" flipV="1">
          <a:off x="7115175" y="2105025"/>
          <a:ext cx="1200150" cy="161925"/>
        </a:xfrm>
        <a:custGeom>
          <a:avLst/>
          <a:gdLst>
            <a:gd name="T0" fmla="*/ 0 w 87"/>
            <a:gd name="T1" fmla="*/ 0 h 17"/>
            <a:gd name="T2" fmla="*/ 2147483647 w 87"/>
            <a:gd name="T3" fmla="*/ 0 h 17"/>
            <a:gd name="T4" fmla="*/ 2147483647 w 87"/>
            <a:gd name="T5" fmla="*/ 2147483647 h 17"/>
            <a:gd name="T6" fmla="*/ 0 60000 65536"/>
            <a:gd name="T7" fmla="*/ 0 60000 65536"/>
            <a:gd name="T8" fmla="*/ 0 60000 65536"/>
            <a:gd name="T9" fmla="*/ 0 w 87"/>
            <a:gd name="T10" fmla="*/ 0 h 17"/>
            <a:gd name="T11" fmla="*/ 87 w 87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87" h="17">
              <a:moveTo>
                <a:pt x="0" y="0"/>
              </a:moveTo>
              <a:lnTo>
                <a:pt x="54" y="0"/>
              </a:lnTo>
              <a:lnTo>
                <a:pt x="87" y="17"/>
              </a:lnTo>
            </a:path>
          </a:pathLst>
        </a:cu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20</xdr:col>
      <xdr:colOff>190500</xdr:colOff>
      <xdr:row>18</xdr:row>
      <xdr:rowOff>142875</xdr:rowOff>
    </xdr:from>
    <xdr:to>
      <xdr:col>24</xdr:col>
      <xdr:colOff>19050</xdr:colOff>
      <xdr:row>18</xdr:row>
      <xdr:rowOff>142875</xdr:rowOff>
    </xdr:to>
    <xdr:sp macro="" textlink="">
      <xdr:nvSpPr>
        <xdr:cNvPr id="40" name="Line 174">
          <a:extLst>
            <a:ext uri="{FF2B5EF4-FFF2-40B4-BE49-F238E27FC236}">
              <a16:creationId xmlns:a16="http://schemas.microsoft.com/office/drawing/2014/main" id="{00000000-0008-0000-0F00-000028000000}"/>
            </a:ext>
          </a:extLst>
        </xdr:cNvPr>
        <xdr:cNvSpPr>
          <a:spLocks noChangeShapeType="1"/>
        </xdr:cNvSpPr>
      </xdr:nvSpPr>
      <xdr:spPr bwMode="auto">
        <a:xfrm>
          <a:off x="6419850" y="3019425"/>
          <a:ext cx="93345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22</xdr:col>
      <xdr:colOff>9525</xdr:colOff>
      <xdr:row>14</xdr:row>
      <xdr:rowOff>104775</xdr:rowOff>
    </xdr:from>
    <xdr:to>
      <xdr:col>29</xdr:col>
      <xdr:colOff>228600</xdr:colOff>
      <xdr:row>14</xdr:row>
      <xdr:rowOff>104775</xdr:rowOff>
    </xdr:to>
    <xdr:sp macro="" textlink="">
      <xdr:nvSpPr>
        <xdr:cNvPr id="41" name="Line 175">
          <a:extLst>
            <a:ext uri="{FF2B5EF4-FFF2-40B4-BE49-F238E27FC236}">
              <a16:creationId xmlns:a16="http://schemas.microsoft.com/office/drawing/2014/main" id="{00000000-0008-0000-0F00-000029000000}"/>
            </a:ext>
          </a:extLst>
        </xdr:cNvPr>
        <xdr:cNvSpPr>
          <a:spLocks noChangeShapeType="1"/>
        </xdr:cNvSpPr>
      </xdr:nvSpPr>
      <xdr:spPr bwMode="auto">
        <a:xfrm>
          <a:off x="6791325" y="2371725"/>
          <a:ext cx="23145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22</xdr:col>
      <xdr:colOff>38100</xdr:colOff>
      <xdr:row>16</xdr:row>
      <xdr:rowOff>47625</xdr:rowOff>
    </xdr:from>
    <xdr:to>
      <xdr:col>30</xdr:col>
      <xdr:colOff>19050</xdr:colOff>
      <xdr:row>16</xdr:row>
      <xdr:rowOff>47625</xdr:rowOff>
    </xdr:to>
    <xdr:sp macro="" textlink="">
      <xdr:nvSpPr>
        <xdr:cNvPr id="42" name="Line 176">
          <a:extLst>
            <a:ext uri="{FF2B5EF4-FFF2-40B4-BE49-F238E27FC236}">
              <a16:creationId xmlns:a16="http://schemas.microsoft.com/office/drawing/2014/main" id="{00000000-0008-0000-0F00-00002A000000}"/>
            </a:ext>
          </a:extLst>
        </xdr:cNvPr>
        <xdr:cNvSpPr>
          <a:spLocks noChangeShapeType="1"/>
        </xdr:cNvSpPr>
      </xdr:nvSpPr>
      <xdr:spPr bwMode="auto">
        <a:xfrm>
          <a:off x="6819900" y="2619375"/>
          <a:ext cx="23907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22</xdr:col>
      <xdr:colOff>104775</xdr:colOff>
      <xdr:row>5</xdr:row>
      <xdr:rowOff>142875</xdr:rowOff>
    </xdr:from>
    <xdr:to>
      <xdr:col>24</xdr:col>
      <xdr:colOff>142875</xdr:colOff>
      <xdr:row>14</xdr:row>
      <xdr:rowOff>95250</xdr:rowOff>
    </xdr:to>
    <xdr:sp macro="" textlink="">
      <xdr:nvSpPr>
        <xdr:cNvPr id="43" name="Line 182">
          <a:extLst>
            <a:ext uri="{FF2B5EF4-FFF2-40B4-BE49-F238E27FC236}">
              <a16:creationId xmlns:a16="http://schemas.microsoft.com/office/drawing/2014/main" id="{00000000-0008-0000-0F00-00002B000000}"/>
            </a:ext>
          </a:extLst>
        </xdr:cNvPr>
        <xdr:cNvSpPr>
          <a:spLocks noChangeShapeType="1"/>
        </xdr:cNvSpPr>
      </xdr:nvSpPr>
      <xdr:spPr bwMode="auto">
        <a:xfrm flipV="1">
          <a:off x="6886575" y="1038225"/>
          <a:ext cx="590550" cy="132397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24</xdr:col>
      <xdr:colOff>228600</xdr:colOff>
      <xdr:row>6</xdr:row>
      <xdr:rowOff>57150</xdr:rowOff>
    </xdr:from>
    <xdr:to>
      <xdr:col>24</xdr:col>
      <xdr:colOff>285750</xdr:colOff>
      <xdr:row>6</xdr:row>
      <xdr:rowOff>95250</xdr:rowOff>
    </xdr:to>
    <xdr:sp macro="" textlink="">
      <xdr:nvSpPr>
        <xdr:cNvPr id="44" name="Freeform 183">
          <a:extLst>
            <a:ext uri="{FF2B5EF4-FFF2-40B4-BE49-F238E27FC236}">
              <a16:creationId xmlns:a16="http://schemas.microsoft.com/office/drawing/2014/main" id="{00000000-0008-0000-0F00-00002C000000}"/>
            </a:ext>
          </a:extLst>
        </xdr:cNvPr>
        <xdr:cNvSpPr>
          <a:spLocks/>
        </xdr:cNvSpPr>
      </xdr:nvSpPr>
      <xdr:spPr bwMode="auto">
        <a:xfrm>
          <a:off x="7562850" y="110490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161925</xdr:colOff>
      <xdr:row>7</xdr:row>
      <xdr:rowOff>28575</xdr:rowOff>
    </xdr:from>
    <xdr:to>
      <xdr:col>24</xdr:col>
      <xdr:colOff>219075</xdr:colOff>
      <xdr:row>7</xdr:row>
      <xdr:rowOff>66675</xdr:rowOff>
    </xdr:to>
    <xdr:sp macro="" textlink="">
      <xdr:nvSpPr>
        <xdr:cNvPr id="45" name="Freeform 184">
          <a:extLst>
            <a:ext uri="{FF2B5EF4-FFF2-40B4-BE49-F238E27FC236}">
              <a16:creationId xmlns:a16="http://schemas.microsoft.com/office/drawing/2014/main" id="{00000000-0008-0000-0F00-00002D000000}"/>
            </a:ext>
          </a:extLst>
        </xdr:cNvPr>
        <xdr:cNvSpPr>
          <a:spLocks/>
        </xdr:cNvSpPr>
      </xdr:nvSpPr>
      <xdr:spPr bwMode="auto">
        <a:xfrm>
          <a:off x="7496175" y="12287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114300</xdr:colOff>
      <xdr:row>8</xdr:row>
      <xdr:rowOff>9525</xdr:rowOff>
    </xdr:from>
    <xdr:to>
      <xdr:col>24</xdr:col>
      <xdr:colOff>171450</xdr:colOff>
      <xdr:row>8</xdr:row>
      <xdr:rowOff>47625</xdr:rowOff>
    </xdr:to>
    <xdr:sp macro="" textlink="">
      <xdr:nvSpPr>
        <xdr:cNvPr id="46" name="Freeform 185">
          <a:extLst>
            <a:ext uri="{FF2B5EF4-FFF2-40B4-BE49-F238E27FC236}">
              <a16:creationId xmlns:a16="http://schemas.microsoft.com/office/drawing/2014/main" id="{00000000-0008-0000-0F00-00002E000000}"/>
            </a:ext>
          </a:extLst>
        </xdr:cNvPr>
        <xdr:cNvSpPr>
          <a:spLocks/>
        </xdr:cNvSpPr>
      </xdr:nvSpPr>
      <xdr:spPr bwMode="auto">
        <a:xfrm>
          <a:off x="7448550" y="136207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47625</xdr:colOff>
      <xdr:row>8</xdr:row>
      <xdr:rowOff>104775</xdr:rowOff>
    </xdr:from>
    <xdr:to>
      <xdr:col>24</xdr:col>
      <xdr:colOff>104775</xdr:colOff>
      <xdr:row>8</xdr:row>
      <xdr:rowOff>142875</xdr:rowOff>
    </xdr:to>
    <xdr:sp macro="" textlink="">
      <xdr:nvSpPr>
        <xdr:cNvPr id="47" name="Freeform 186">
          <a:extLst>
            <a:ext uri="{FF2B5EF4-FFF2-40B4-BE49-F238E27FC236}">
              <a16:creationId xmlns:a16="http://schemas.microsoft.com/office/drawing/2014/main" id="{00000000-0008-0000-0F00-00002F000000}"/>
            </a:ext>
          </a:extLst>
        </xdr:cNvPr>
        <xdr:cNvSpPr>
          <a:spLocks/>
        </xdr:cNvSpPr>
      </xdr:nvSpPr>
      <xdr:spPr bwMode="auto">
        <a:xfrm>
          <a:off x="7381875" y="14573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38100</xdr:colOff>
      <xdr:row>9</xdr:row>
      <xdr:rowOff>47625</xdr:rowOff>
    </xdr:from>
    <xdr:to>
      <xdr:col>24</xdr:col>
      <xdr:colOff>95250</xdr:colOff>
      <xdr:row>9</xdr:row>
      <xdr:rowOff>85725</xdr:rowOff>
    </xdr:to>
    <xdr:sp macro="" textlink="">
      <xdr:nvSpPr>
        <xdr:cNvPr id="48" name="Freeform 187">
          <a:extLst>
            <a:ext uri="{FF2B5EF4-FFF2-40B4-BE49-F238E27FC236}">
              <a16:creationId xmlns:a16="http://schemas.microsoft.com/office/drawing/2014/main" id="{00000000-0008-0000-0F00-000030000000}"/>
            </a:ext>
          </a:extLst>
        </xdr:cNvPr>
        <xdr:cNvSpPr>
          <a:spLocks/>
        </xdr:cNvSpPr>
      </xdr:nvSpPr>
      <xdr:spPr bwMode="auto">
        <a:xfrm>
          <a:off x="7372350" y="155257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133350</xdr:colOff>
      <xdr:row>10</xdr:row>
      <xdr:rowOff>0</xdr:rowOff>
    </xdr:from>
    <xdr:to>
      <xdr:col>24</xdr:col>
      <xdr:colOff>9525</xdr:colOff>
      <xdr:row>10</xdr:row>
      <xdr:rowOff>38100</xdr:rowOff>
    </xdr:to>
    <xdr:sp macro="" textlink="">
      <xdr:nvSpPr>
        <xdr:cNvPr id="49" name="Freeform 188">
          <a:extLst>
            <a:ext uri="{FF2B5EF4-FFF2-40B4-BE49-F238E27FC236}">
              <a16:creationId xmlns:a16="http://schemas.microsoft.com/office/drawing/2014/main" id="{00000000-0008-0000-0F00-000031000000}"/>
            </a:ext>
          </a:extLst>
        </xdr:cNvPr>
        <xdr:cNvSpPr>
          <a:spLocks/>
        </xdr:cNvSpPr>
      </xdr:nvSpPr>
      <xdr:spPr bwMode="auto">
        <a:xfrm>
          <a:off x="7286625" y="165735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123825</xdr:colOff>
      <xdr:row>10</xdr:row>
      <xdr:rowOff>85725</xdr:rowOff>
    </xdr:from>
    <xdr:to>
      <xdr:col>24</xdr:col>
      <xdr:colOff>0</xdr:colOff>
      <xdr:row>10</xdr:row>
      <xdr:rowOff>123825</xdr:rowOff>
    </xdr:to>
    <xdr:sp macro="" textlink="">
      <xdr:nvSpPr>
        <xdr:cNvPr id="50" name="Freeform 189">
          <a:extLst>
            <a:ext uri="{FF2B5EF4-FFF2-40B4-BE49-F238E27FC236}">
              <a16:creationId xmlns:a16="http://schemas.microsoft.com/office/drawing/2014/main" id="{00000000-0008-0000-0F00-000032000000}"/>
            </a:ext>
          </a:extLst>
        </xdr:cNvPr>
        <xdr:cNvSpPr>
          <a:spLocks/>
        </xdr:cNvSpPr>
      </xdr:nvSpPr>
      <xdr:spPr bwMode="auto">
        <a:xfrm>
          <a:off x="7277100" y="174307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38100</xdr:colOff>
      <xdr:row>11</xdr:row>
      <xdr:rowOff>66675</xdr:rowOff>
    </xdr:from>
    <xdr:to>
      <xdr:col>23</xdr:col>
      <xdr:colOff>95250</xdr:colOff>
      <xdr:row>11</xdr:row>
      <xdr:rowOff>104775</xdr:rowOff>
    </xdr:to>
    <xdr:sp macro="" textlink="">
      <xdr:nvSpPr>
        <xdr:cNvPr id="51" name="Freeform 190">
          <a:extLst>
            <a:ext uri="{FF2B5EF4-FFF2-40B4-BE49-F238E27FC236}">
              <a16:creationId xmlns:a16="http://schemas.microsoft.com/office/drawing/2014/main" id="{00000000-0008-0000-0F00-000033000000}"/>
            </a:ext>
          </a:extLst>
        </xdr:cNvPr>
        <xdr:cNvSpPr>
          <a:spLocks/>
        </xdr:cNvSpPr>
      </xdr:nvSpPr>
      <xdr:spPr bwMode="auto">
        <a:xfrm>
          <a:off x="7191375" y="18764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28575</xdr:colOff>
      <xdr:row>11</xdr:row>
      <xdr:rowOff>133350</xdr:rowOff>
    </xdr:from>
    <xdr:to>
      <xdr:col>23</xdr:col>
      <xdr:colOff>85725</xdr:colOff>
      <xdr:row>12</xdr:row>
      <xdr:rowOff>19050</xdr:rowOff>
    </xdr:to>
    <xdr:sp macro="" textlink="">
      <xdr:nvSpPr>
        <xdr:cNvPr id="52" name="Freeform 191">
          <a:extLst>
            <a:ext uri="{FF2B5EF4-FFF2-40B4-BE49-F238E27FC236}">
              <a16:creationId xmlns:a16="http://schemas.microsoft.com/office/drawing/2014/main" id="{00000000-0008-0000-0F00-000034000000}"/>
            </a:ext>
          </a:extLst>
        </xdr:cNvPr>
        <xdr:cNvSpPr>
          <a:spLocks/>
        </xdr:cNvSpPr>
      </xdr:nvSpPr>
      <xdr:spPr bwMode="auto">
        <a:xfrm>
          <a:off x="7181850" y="194310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323850</xdr:colOff>
      <xdr:row>12</xdr:row>
      <xdr:rowOff>104775</xdr:rowOff>
    </xdr:from>
    <xdr:to>
      <xdr:col>23</xdr:col>
      <xdr:colOff>9525</xdr:colOff>
      <xdr:row>12</xdr:row>
      <xdr:rowOff>142875</xdr:rowOff>
    </xdr:to>
    <xdr:sp macro="" textlink="">
      <xdr:nvSpPr>
        <xdr:cNvPr id="53" name="Freeform 192">
          <a:extLst>
            <a:ext uri="{FF2B5EF4-FFF2-40B4-BE49-F238E27FC236}">
              <a16:creationId xmlns:a16="http://schemas.microsoft.com/office/drawing/2014/main" id="{00000000-0008-0000-0F00-000035000000}"/>
            </a:ext>
          </a:extLst>
        </xdr:cNvPr>
        <xdr:cNvSpPr>
          <a:spLocks/>
        </xdr:cNvSpPr>
      </xdr:nvSpPr>
      <xdr:spPr bwMode="auto">
        <a:xfrm>
          <a:off x="7105650" y="20669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285750</xdr:colOff>
      <xdr:row>13</xdr:row>
      <xdr:rowOff>57150</xdr:rowOff>
    </xdr:from>
    <xdr:to>
      <xdr:col>22</xdr:col>
      <xdr:colOff>342900</xdr:colOff>
      <xdr:row>13</xdr:row>
      <xdr:rowOff>95250</xdr:rowOff>
    </xdr:to>
    <xdr:sp macro="" textlink="">
      <xdr:nvSpPr>
        <xdr:cNvPr id="54" name="Freeform 193">
          <a:extLst>
            <a:ext uri="{FF2B5EF4-FFF2-40B4-BE49-F238E27FC236}">
              <a16:creationId xmlns:a16="http://schemas.microsoft.com/office/drawing/2014/main" id="{00000000-0008-0000-0F00-000036000000}"/>
            </a:ext>
          </a:extLst>
        </xdr:cNvPr>
        <xdr:cNvSpPr>
          <a:spLocks/>
        </xdr:cNvSpPr>
      </xdr:nvSpPr>
      <xdr:spPr bwMode="auto">
        <a:xfrm>
          <a:off x="7067550" y="217170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219075</xdr:colOff>
      <xdr:row>14</xdr:row>
      <xdr:rowOff>28575</xdr:rowOff>
    </xdr:from>
    <xdr:to>
      <xdr:col>22</xdr:col>
      <xdr:colOff>276225</xdr:colOff>
      <xdr:row>14</xdr:row>
      <xdr:rowOff>66675</xdr:rowOff>
    </xdr:to>
    <xdr:sp macro="" textlink="">
      <xdr:nvSpPr>
        <xdr:cNvPr id="55" name="Freeform 194">
          <a:extLst>
            <a:ext uri="{FF2B5EF4-FFF2-40B4-BE49-F238E27FC236}">
              <a16:creationId xmlns:a16="http://schemas.microsoft.com/office/drawing/2014/main" id="{00000000-0008-0000-0F00-000037000000}"/>
            </a:ext>
          </a:extLst>
        </xdr:cNvPr>
        <xdr:cNvSpPr>
          <a:spLocks/>
        </xdr:cNvSpPr>
      </xdr:nvSpPr>
      <xdr:spPr bwMode="auto">
        <a:xfrm>
          <a:off x="7000875" y="22955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38100</xdr:colOff>
      <xdr:row>12</xdr:row>
      <xdr:rowOff>28575</xdr:rowOff>
    </xdr:from>
    <xdr:to>
      <xdr:col>24</xdr:col>
      <xdr:colOff>95250</xdr:colOff>
      <xdr:row>12</xdr:row>
      <xdr:rowOff>66675</xdr:rowOff>
    </xdr:to>
    <xdr:sp macro="" textlink="">
      <xdr:nvSpPr>
        <xdr:cNvPr id="56" name="Freeform 200">
          <a:extLst>
            <a:ext uri="{FF2B5EF4-FFF2-40B4-BE49-F238E27FC236}">
              <a16:creationId xmlns:a16="http://schemas.microsoft.com/office/drawing/2014/main" id="{00000000-0008-0000-0F00-000038000000}"/>
            </a:ext>
          </a:extLst>
        </xdr:cNvPr>
        <xdr:cNvSpPr>
          <a:spLocks/>
        </xdr:cNvSpPr>
      </xdr:nvSpPr>
      <xdr:spPr bwMode="auto">
        <a:xfrm>
          <a:off x="7372350" y="19907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142875</xdr:colOff>
      <xdr:row>9</xdr:row>
      <xdr:rowOff>66675</xdr:rowOff>
    </xdr:from>
    <xdr:to>
      <xdr:col>24</xdr:col>
      <xdr:colOff>200025</xdr:colOff>
      <xdr:row>9</xdr:row>
      <xdr:rowOff>104775</xdr:rowOff>
    </xdr:to>
    <xdr:sp macro="" textlink="">
      <xdr:nvSpPr>
        <xdr:cNvPr id="57" name="Freeform 201">
          <a:extLst>
            <a:ext uri="{FF2B5EF4-FFF2-40B4-BE49-F238E27FC236}">
              <a16:creationId xmlns:a16="http://schemas.microsoft.com/office/drawing/2014/main" id="{00000000-0008-0000-0F00-000039000000}"/>
            </a:ext>
          </a:extLst>
        </xdr:cNvPr>
        <xdr:cNvSpPr>
          <a:spLocks/>
        </xdr:cNvSpPr>
      </xdr:nvSpPr>
      <xdr:spPr bwMode="auto">
        <a:xfrm>
          <a:off x="7477125" y="15716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38100</xdr:colOff>
      <xdr:row>11</xdr:row>
      <xdr:rowOff>47625</xdr:rowOff>
    </xdr:from>
    <xdr:to>
      <xdr:col>24</xdr:col>
      <xdr:colOff>95250</xdr:colOff>
      <xdr:row>11</xdr:row>
      <xdr:rowOff>85725</xdr:rowOff>
    </xdr:to>
    <xdr:sp macro="" textlink="">
      <xdr:nvSpPr>
        <xdr:cNvPr id="58" name="Freeform 202">
          <a:extLst>
            <a:ext uri="{FF2B5EF4-FFF2-40B4-BE49-F238E27FC236}">
              <a16:creationId xmlns:a16="http://schemas.microsoft.com/office/drawing/2014/main" id="{00000000-0008-0000-0F00-00003A000000}"/>
            </a:ext>
          </a:extLst>
        </xdr:cNvPr>
        <xdr:cNvSpPr>
          <a:spLocks/>
        </xdr:cNvSpPr>
      </xdr:nvSpPr>
      <xdr:spPr bwMode="auto">
        <a:xfrm>
          <a:off x="7372350" y="185737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10</xdr:row>
      <xdr:rowOff>19050</xdr:rowOff>
    </xdr:from>
    <xdr:to>
      <xdr:col>24</xdr:col>
      <xdr:colOff>152400</xdr:colOff>
      <xdr:row>10</xdr:row>
      <xdr:rowOff>57150</xdr:rowOff>
    </xdr:to>
    <xdr:sp macro="" textlink="">
      <xdr:nvSpPr>
        <xdr:cNvPr id="59" name="Freeform 203">
          <a:extLst>
            <a:ext uri="{FF2B5EF4-FFF2-40B4-BE49-F238E27FC236}">
              <a16:creationId xmlns:a16="http://schemas.microsoft.com/office/drawing/2014/main" id="{00000000-0008-0000-0F00-00003B000000}"/>
            </a:ext>
          </a:extLst>
        </xdr:cNvPr>
        <xdr:cNvSpPr>
          <a:spLocks/>
        </xdr:cNvSpPr>
      </xdr:nvSpPr>
      <xdr:spPr bwMode="auto">
        <a:xfrm>
          <a:off x="7429500" y="167640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361950</xdr:colOff>
      <xdr:row>13</xdr:row>
      <xdr:rowOff>142875</xdr:rowOff>
    </xdr:from>
    <xdr:to>
      <xdr:col>23</xdr:col>
      <xdr:colOff>47625</xdr:colOff>
      <xdr:row>14</xdr:row>
      <xdr:rowOff>28575</xdr:rowOff>
    </xdr:to>
    <xdr:sp macro="" textlink="">
      <xdr:nvSpPr>
        <xdr:cNvPr id="60" name="Freeform 204">
          <a:extLst>
            <a:ext uri="{FF2B5EF4-FFF2-40B4-BE49-F238E27FC236}">
              <a16:creationId xmlns:a16="http://schemas.microsoft.com/office/drawing/2014/main" id="{00000000-0008-0000-0F00-00003C000000}"/>
            </a:ext>
          </a:extLst>
        </xdr:cNvPr>
        <xdr:cNvSpPr>
          <a:spLocks/>
        </xdr:cNvSpPr>
      </xdr:nvSpPr>
      <xdr:spPr bwMode="auto">
        <a:xfrm>
          <a:off x="7143750" y="22574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57150</xdr:colOff>
      <xdr:row>13</xdr:row>
      <xdr:rowOff>38100</xdr:rowOff>
    </xdr:from>
    <xdr:to>
      <xdr:col>23</xdr:col>
      <xdr:colOff>114300</xdr:colOff>
      <xdr:row>13</xdr:row>
      <xdr:rowOff>76200</xdr:rowOff>
    </xdr:to>
    <xdr:sp macro="" textlink="">
      <xdr:nvSpPr>
        <xdr:cNvPr id="61" name="Freeform 205">
          <a:extLst>
            <a:ext uri="{FF2B5EF4-FFF2-40B4-BE49-F238E27FC236}">
              <a16:creationId xmlns:a16="http://schemas.microsoft.com/office/drawing/2014/main" id="{00000000-0008-0000-0F00-00003D000000}"/>
            </a:ext>
          </a:extLst>
        </xdr:cNvPr>
        <xdr:cNvSpPr>
          <a:spLocks/>
        </xdr:cNvSpPr>
      </xdr:nvSpPr>
      <xdr:spPr bwMode="auto">
        <a:xfrm>
          <a:off x="7210425" y="215265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95250</xdr:colOff>
      <xdr:row>12</xdr:row>
      <xdr:rowOff>95250</xdr:rowOff>
    </xdr:from>
    <xdr:to>
      <xdr:col>23</xdr:col>
      <xdr:colOff>152400</xdr:colOff>
      <xdr:row>12</xdr:row>
      <xdr:rowOff>133350</xdr:rowOff>
    </xdr:to>
    <xdr:sp macro="" textlink="">
      <xdr:nvSpPr>
        <xdr:cNvPr id="62" name="Freeform 207">
          <a:extLst>
            <a:ext uri="{FF2B5EF4-FFF2-40B4-BE49-F238E27FC236}">
              <a16:creationId xmlns:a16="http://schemas.microsoft.com/office/drawing/2014/main" id="{00000000-0008-0000-0F00-00003E000000}"/>
            </a:ext>
          </a:extLst>
        </xdr:cNvPr>
        <xdr:cNvSpPr>
          <a:spLocks/>
        </xdr:cNvSpPr>
      </xdr:nvSpPr>
      <xdr:spPr bwMode="auto">
        <a:xfrm>
          <a:off x="7248525" y="205740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114300</xdr:colOff>
      <xdr:row>13</xdr:row>
      <xdr:rowOff>133350</xdr:rowOff>
    </xdr:from>
    <xdr:to>
      <xdr:col>23</xdr:col>
      <xdr:colOff>171450</xdr:colOff>
      <xdr:row>14</xdr:row>
      <xdr:rowOff>19050</xdr:rowOff>
    </xdr:to>
    <xdr:sp macro="" textlink="">
      <xdr:nvSpPr>
        <xdr:cNvPr id="63" name="Freeform 209">
          <a:extLst>
            <a:ext uri="{FF2B5EF4-FFF2-40B4-BE49-F238E27FC236}">
              <a16:creationId xmlns:a16="http://schemas.microsoft.com/office/drawing/2014/main" id="{00000000-0008-0000-0F00-00003F000000}"/>
            </a:ext>
          </a:extLst>
        </xdr:cNvPr>
        <xdr:cNvSpPr>
          <a:spLocks/>
        </xdr:cNvSpPr>
      </xdr:nvSpPr>
      <xdr:spPr bwMode="auto">
        <a:xfrm>
          <a:off x="7267575" y="2247900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209550</xdr:colOff>
      <xdr:row>8</xdr:row>
      <xdr:rowOff>47625</xdr:rowOff>
    </xdr:from>
    <xdr:to>
      <xdr:col>24</xdr:col>
      <xdr:colOff>266700</xdr:colOff>
      <xdr:row>8</xdr:row>
      <xdr:rowOff>85725</xdr:rowOff>
    </xdr:to>
    <xdr:sp macro="" textlink="">
      <xdr:nvSpPr>
        <xdr:cNvPr id="64" name="Freeform 210">
          <a:extLst>
            <a:ext uri="{FF2B5EF4-FFF2-40B4-BE49-F238E27FC236}">
              <a16:creationId xmlns:a16="http://schemas.microsoft.com/office/drawing/2014/main" id="{00000000-0008-0000-0F00-000040000000}"/>
            </a:ext>
          </a:extLst>
        </xdr:cNvPr>
        <xdr:cNvSpPr>
          <a:spLocks/>
        </xdr:cNvSpPr>
      </xdr:nvSpPr>
      <xdr:spPr bwMode="auto">
        <a:xfrm>
          <a:off x="7543800" y="140017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238125</xdr:colOff>
      <xdr:row>7</xdr:row>
      <xdr:rowOff>66675</xdr:rowOff>
    </xdr:from>
    <xdr:to>
      <xdr:col>24</xdr:col>
      <xdr:colOff>295275</xdr:colOff>
      <xdr:row>7</xdr:row>
      <xdr:rowOff>104775</xdr:rowOff>
    </xdr:to>
    <xdr:sp macro="" textlink="">
      <xdr:nvSpPr>
        <xdr:cNvPr id="65" name="Freeform 211">
          <a:extLst>
            <a:ext uri="{FF2B5EF4-FFF2-40B4-BE49-F238E27FC236}">
              <a16:creationId xmlns:a16="http://schemas.microsoft.com/office/drawing/2014/main" id="{00000000-0008-0000-0F00-000041000000}"/>
            </a:ext>
          </a:extLst>
        </xdr:cNvPr>
        <xdr:cNvSpPr>
          <a:spLocks/>
        </xdr:cNvSpPr>
      </xdr:nvSpPr>
      <xdr:spPr bwMode="auto">
        <a:xfrm>
          <a:off x="7572375" y="1266825"/>
          <a:ext cx="57150" cy="38100"/>
        </a:xfrm>
        <a:custGeom>
          <a:avLst/>
          <a:gdLst>
            <a:gd name="T0" fmla="*/ 2147483647 w 45"/>
            <a:gd name="T1" fmla="*/ 0 h 41"/>
            <a:gd name="T2" fmla="*/ 2147483647 w 45"/>
            <a:gd name="T3" fmla="*/ 2147483647 h 41"/>
            <a:gd name="T4" fmla="*/ 2147483647 w 45"/>
            <a:gd name="T5" fmla="*/ 2147483647 h 41"/>
            <a:gd name="T6" fmla="*/ 2147483647 w 45"/>
            <a:gd name="T7" fmla="*/ 2147483647 h 41"/>
            <a:gd name="T8" fmla="*/ 2147483647 w 45"/>
            <a:gd name="T9" fmla="*/ 2147483647 h 41"/>
            <a:gd name="T10" fmla="*/ 2147483647 w 45"/>
            <a:gd name="T11" fmla="*/ 2147483647 h 41"/>
            <a:gd name="T12" fmla="*/ 2147483647 w 45"/>
            <a:gd name="T13" fmla="*/ 0 h 41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45"/>
            <a:gd name="T22" fmla="*/ 0 h 41"/>
            <a:gd name="T23" fmla="*/ 45 w 45"/>
            <a:gd name="T24" fmla="*/ 41 h 41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45" h="41">
              <a:moveTo>
                <a:pt x="16" y="0"/>
              </a:moveTo>
              <a:cubicBezTo>
                <a:pt x="14" y="5"/>
                <a:pt x="8" y="14"/>
                <a:pt x="8" y="14"/>
              </a:cubicBezTo>
              <a:cubicBezTo>
                <a:pt x="7" y="18"/>
                <a:pt x="6" y="21"/>
                <a:pt x="4" y="24"/>
              </a:cubicBezTo>
              <a:cubicBezTo>
                <a:pt x="0" y="41"/>
                <a:pt x="11" y="38"/>
                <a:pt x="24" y="39"/>
              </a:cubicBezTo>
              <a:cubicBezTo>
                <a:pt x="30" y="39"/>
                <a:pt x="35" y="39"/>
                <a:pt x="41" y="38"/>
              </a:cubicBezTo>
              <a:cubicBezTo>
                <a:pt x="45" y="37"/>
                <a:pt x="43" y="30"/>
                <a:pt x="42" y="27"/>
              </a:cubicBezTo>
              <a:cubicBezTo>
                <a:pt x="38" y="16"/>
                <a:pt x="29" y="0"/>
                <a:pt x="16" y="0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104775</xdr:colOff>
      <xdr:row>5</xdr:row>
      <xdr:rowOff>142875</xdr:rowOff>
    </xdr:from>
    <xdr:to>
      <xdr:col>22</xdr:col>
      <xdr:colOff>85725</xdr:colOff>
      <xdr:row>14</xdr:row>
      <xdr:rowOff>104775</xdr:rowOff>
    </xdr:to>
    <xdr:sp macro="" textlink="">
      <xdr:nvSpPr>
        <xdr:cNvPr id="66" name="Line 212">
          <a:extLst>
            <a:ext uri="{FF2B5EF4-FFF2-40B4-BE49-F238E27FC236}">
              <a16:creationId xmlns:a16="http://schemas.microsoft.com/office/drawing/2014/main" id="{00000000-0008-0000-0F00-000042000000}"/>
            </a:ext>
          </a:extLst>
        </xdr:cNvPr>
        <xdr:cNvSpPr>
          <a:spLocks noChangeShapeType="1"/>
        </xdr:cNvSpPr>
      </xdr:nvSpPr>
      <xdr:spPr bwMode="auto">
        <a:xfrm flipH="1">
          <a:off x="6200775" y="1038225"/>
          <a:ext cx="666750" cy="133350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3</xdr:col>
      <xdr:colOff>228600</xdr:colOff>
      <xdr:row>5</xdr:row>
      <xdr:rowOff>142875</xdr:rowOff>
    </xdr:from>
    <xdr:to>
      <xdr:col>12</xdr:col>
      <xdr:colOff>9525</xdr:colOff>
      <xdr:row>14</xdr:row>
      <xdr:rowOff>123825</xdr:rowOff>
    </xdr:to>
    <xdr:grpSp>
      <xdr:nvGrpSpPr>
        <xdr:cNvPr id="67" name="Group 293">
          <a:extLst>
            <a:ext uri="{FF2B5EF4-FFF2-40B4-BE49-F238E27FC236}">
              <a16:creationId xmlns:a16="http://schemas.microsoft.com/office/drawing/2014/main" id="{00000000-0008-0000-0F00-000043000000}"/>
            </a:ext>
          </a:extLst>
        </xdr:cNvPr>
        <xdr:cNvGrpSpPr>
          <a:grpSpLocks/>
        </xdr:cNvGrpSpPr>
      </xdr:nvGrpSpPr>
      <xdr:grpSpPr bwMode="auto">
        <a:xfrm>
          <a:off x="1143000" y="1038225"/>
          <a:ext cx="2162175" cy="1352550"/>
          <a:chOff x="120" y="109"/>
          <a:chExt cx="227" cy="142"/>
        </a:xfrm>
      </xdr:grpSpPr>
      <xdr:sp macro="" textlink="">
        <xdr:nvSpPr>
          <xdr:cNvPr id="68" name="Freeform 223">
            <a:extLst>
              <a:ext uri="{FF2B5EF4-FFF2-40B4-BE49-F238E27FC236}">
                <a16:creationId xmlns:a16="http://schemas.microsoft.com/office/drawing/2014/main" id="{00000000-0008-0000-0F00-000044000000}"/>
              </a:ext>
            </a:extLst>
          </xdr:cNvPr>
          <xdr:cNvSpPr>
            <a:spLocks/>
          </xdr:cNvSpPr>
        </xdr:nvSpPr>
        <xdr:spPr bwMode="auto">
          <a:xfrm rot="10439460">
            <a:off x="162" y="181"/>
            <a:ext cx="48" cy="39"/>
          </a:xfrm>
          <a:custGeom>
            <a:avLst/>
            <a:gdLst>
              <a:gd name="T0" fmla="*/ 3 w 56"/>
              <a:gd name="T1" fmla="*/ 2 h 34"/>
              <a:gd name="T2" fmla="*/ 3 w 56"/>
              <a:gd name="T3" fmla="*/ 12610 h 34"/>
              <a:gd name="T4" fmla="*/ 3 w 56"/>
              <a:gd name="T5" fmla="*/ 65423 h 34"/>
              <a:gd name="T6" fmla="*/ 3 w 56"/>
              <a:gd name="T7" fmla="*/ 54589 h 34"/>
              <a:gd name="T8" fmla="*/ 3 w 56"/>
              <a:gd name="T9" fmla="*/ 36168 h 34"/>
              <a:gd name="T10" fmla="*/ 3 w 56"/>
              <a:gd name="T11" fmla="*/ 16591 h 34"/>
              <a:gd name="T12" fmla="*/ 3 w 56"/>
              <a:gd name="T13" fmla="*/ 2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" name="Freeform 224">
            <a:extLst>
              <a:ext uri="{FF2B5EF4-FFF2-40B4-BE49-F238E27FC236}">
                <a16:creationId xmlns:a16="http://schemas.microsoft.com/office/drawing/2014/main" id="{00000000-0008-0000-0F00-000045000000}"/>
              </a:ext>
            </a:extLst>
          </xdr:cNvPr>
          <xdr:cNvSpPr>
            <a:spLocks/>
          </xdr:cNvSpPr>
        </xdr:nvSpPr>
        <xdr:spPr bwMode="auto">
          <a:xfrm rot="-592444">
            <a:off x="227" y="214"/>
            <a:ext cx="32" cy="37"/>
          </a:xfrm>
          <a:custGeom>
            <a:avLst/>
            <a:gdLst>
              <a:gd name="T0" fmla="*/ 1 w 50"/>
              <a:gd name="T1" fmla="*/ 3 h 43"/>
              <a:gd name="T2" fmla="*/ 1 w 50"/>
              <a:gd name="T3" fmla="*/ 3 h 43"/>
              <a:gd name="T4" fmla="*/ 0 w 50"/>
              <a:gd name="T5" fmla="*/ 3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3 h 43"/>
              <a:gd name="T12" fmla="*/ 1 w 50"/>
              <a:gd name="T13" fmla="*/ 3 h 43"/>
              <a:gd name="T14" fmla="*/ 1 w 50"/>
              <a:gd name="T15" fmla="*/ 3 h 43"/>
              <a:gd name="T16" fmla="*/ 1 w 50"/>
              <a:gd name="T17" fmla="*/ 3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" name="Freeform 225">
            <a:extLst>
              <a:ext uri="{FF2B5EF4-FFF2-40B4-BE49-F238E27FC236}">
                <a16:creationId xmlns:a16="http://schemas.microsoft.com/office/drawing/2014/main" id="{00000000-0008-0000-0F00-000046000000}"/>
              </a:ext>
            </a:extLst>
          </xdr:cNvPr>
          <xdr:cNvSpPr>
            <a:spLocks/>
          </xdr:cNvSpPr>
        </xdr:nvSpPr>
        <xdr:spPr bwMode="auto">
          <a:xfrm rot="-449752">
            <a:off x="290" y="212"/>
            <a:ext cx="38" cy="39"/>
          </a:xfrm>
          <a:custGeom>
            <a:avLst/>
            <a:gdLst>
              <a:gd name="T0" fmla="*/ 2 w 50"/>
              <a:gd name="T1" fmla="*/ 5 h 43"/>
              <a:gd name="T2" fmla="*/ 2 w 50"/>
              <a:gd name="T3" fmla="*/ 5 h 43"/>
              <a:gd name="T4" fmla="*/ 0 w 50"/>
              <a:gd name="T5" fmla="*/ 5 h 43"/>
              <a:gd name="T6" fmla="*/ 2 w 50"/>
              <a:gd name="T7" fmla="*/ 0 h 43"/>
              <a:gd name="T8" fmla="*/ 2 w 50"/>
              <a:gd name="T9" fmla="*/ 3 h 43"/>
              <a:gd name="T10" fmla="*/ 2 w 50"/>
              <a:gd name="T11" fmla="*/ 5 h 43"/>
              <a:gd name="T12" fmla="*/ 2 w 50"/>
              <a:gd name="T13" fmla="*/ 5 h 43"/>
              <a:gd name="T14" fmla="*/ 2 w 50"/>
              <a:gd name="T15" fmla="*/ 5 h 43"/>
              <a:gd name="T16" fmla="*/ 2 w 50"/>
              <a:gd name="T17" fmla="*/ 5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" name="Freeform 226">
            <a:extLst>
              <a:ext uri="{FF2B5EF4-FFF2-40B4-BE49-F238E27FC236}">
                <a16:creationId xmlns:a16="http://schemas.microsoft.com/office/drawing/2014/main" id="{00000000-0008-0000-0F00-000047000000}"/>
              </a:ext>
            </a:extLst>
          </xdr:cNvPr>
          <xdr:cNvSpPr>
            <a:spLocks/>
          </xdr:cNvSpPr>
        </xdr:nvSpPr>
        <xdr:spPr bwMode="auto">
          <a:xfrm rot="-717886">
            <a:off x="122" y="181"/>
            <a:ext cx="43" cy="37"/>
          </a:xfrm>
          <a:custGeom>
            <a:avLst/>
            <a:gdLst>
              <a:gd name="T0" fmla="*/ 7 w 46"/>
              <a:gd name="T1" fmla="*/ 2147483647 h 26"/>
              <a:gd name="T2" fmla="*/ 7 w 46"/>
              <a:gd name="T3" fmla="*/ 2147483647 h 26"/>
              <a:gd name="T4" fmla="*/ 4 w 46"/>
              <a:gd name="T5" fmla="*/ 2147483647 h 26"/>
              <a:gd name="T6" fmla="*/ 0 w 46"/>
              <a:gd name="T7" fmla="*/ 2147483647 h 26"/>
              <a:gd name="T8" fmla="*/ 5 w 46"/>
              <a:gd name="T9" fmla="*/ 607610301 h 26"/>
              <a:gd name="T10" fmla="*/ 7 w 46"/>
              <a:gd name="T11" fmla="*/ 0 h 26"/>
              <a:gd name="T12" fmla="*/ 7 w 46"/>
              <a:gd name="T13" fmla="*/ 1230499999 h 26"/>
              <a:gd name="T14" fmla="*/ 7 w 46"/>
              <a:gd name="T15" fmla="*/ 2147483647 h 26"/>
              <a:gd name="T16" fmla="*/ 7 w 46"/>
              <a:gd name="T17" fmla="*/ 2147483647 h 26"/>
              <a:gd name="T18" fmla="*/ 7 w 46"/>
              <a:gd name="T19" fmla="*/ 2147483647 h 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6"/>
              <a:gd name="T31" fmla="*/ 0 h 26"/>
              <a:gd name="T32" fmla="*/ 46 w 46"/>
              <a:gd name="T33" fmla="*/ 26 h 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6" h="26">
                <a:moveTo>
                  <a:pt x="35" y="26"/>
                </a:moveTo>
                <a:cubicBezTo>
                  <a:pt x="28" y="25"/>
                  <a:pt x="22" y="25"/>
                  <a:pt x="15" y="24"/>
                </a:cubicBezTo>
                <a:cubicBezTo>
                  <a:pt x="11" y="23"/>
                  <a:pt x="4" y="21"/>
                  <a:pt x="4" y="21"/>
                </a:cubicBezTo>
                <a:cubicBezTo>
                  <a:pt x="2" y="18"/>
                  <a:pt x="1" y="15"/>
                  <a:pt x="0" y="11"/>
                </a:cubicBezTo>
                <a:cubicBezTo>
                  <a:pt x="1" y="7"/>
                  <a:pt x="1" y="4"/>
                  <a:pt x="5" y="2"/>
                </a:cubicBezTo>
                <a:cubicBezTo>
                  <a:pt x="7" y="1"/>
                  <a:pt x="11" y="0"/>
                  <a:pt x="11" y="0"/>
                </a:cubicBezTo>
                <a:cubicBezTo>
                  <a:pt x="18" y="1"/>
                  <a:pt x="26" y="1"/>
                  <a:pt x="33" y="4"/>
                </a:cubicBezTo>
                <a:cubicBezTo>
                  <a:pt x="36" y="5"/>
                  <a:pt x="42" y="8"/>
                  <a:pt x="42" y="8"/>
                </a:cubicBezTo>
                <a:cubicBezTo>
                  <a:pt x="45" y="13"/>
                  <a:pt x="46" y="16"/>
                  <a:pt x="41" y="20"/>
                </a:cubicBezTo>
                <a:cubicBezTo>
                  <a:pt x="39" y="23"/>
                  <a:pt x="37" y="23"/>
                  <a:pt x="35" y="26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" name="Freeform 227">
            <a:extLst>
              <a:ext uri="{FF2B5EF4-FFF2-40B4-BE49-F238E27FC236}">
                <a16:creationId xmlns:a16="http://schemas.microsoft.com/office/drawing/2014/main" id="{00000000-0008-0000-0F00-000048000000}"/>
              </a:ext>
            </a:extLst>
          </xdr:cNvPr>
          <xdr:cNvSpPr>
            <a:spLocks/>
          </xdr:cNvSpPr>
        </xdr:nvSpPr>
        <xdr:spPr bwMode="auto">
          <a:xfrm rot="-717886">
            <a:off x="121" y="214"/>
            <a:ext cx="35" cy="36"/>
          </a:xfrm>
          <a:custGeom>
            <a:avLst/>
            <a:gdLst>
              <a:gd name="T0" fmla="*/ 2 w 46"/>
              <a:gd name="T1" fmla="*/ 1549804259 h 26"/>
              <a:gd name="T2" fmla="*/ 2 w 46"/>
              <a:gd name="T3" fmla="*/ 1428050355 h 26"/>
              <a:gd name="T4" fmla="*/ 2 w 46"/>
              <a:gd name="T5" fmla="*/ 1220252628 h 26"/>
              <a:gd name="T6" fmla="*/ 0 w 46"/>
              <a:gd name="T7" fmla="*/ 636490230 h 26"/>
              <a:gd name="T8" fmla="*/ 2 w 46"/>
              <a:gd name="T9" fmla="*/ 125068134 h 26"/>
              <a:gd name="T10" fmla="*/ 2 w 46"/>
              <a:gd name="T11" fmla="*/ 0 h 26"/>
              <a:gd name="T12" fmla="*/ 2 w 46"/>
              <a:gd name="T13" fmla="*/ 239775144 h 26"/>
              <a:gd name="T14" fmla="*/ 2 w 46"/>
              <a:gd name="T15" fmla="*/ 459687414 h 26"/>
              <a:gd name="T16" fmla="*/ 2 w 46"/>
              <a:gd name="T17" fmla="*/ 1211067933 h 26"/>
              <a:gd name="T18" fmla="*/ 2 w 46"/>
              <a:gd name="T19" fmla="*/ 1549804259 h 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6"/>
              <a:gd name="T31" fmla="*/ 0 h 26"/>
              <a:gd name="T32" fmla="*/ 46 w 46"/>
              <a:gd name="T33" fmla="*/ 26 h 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6" h="26">
                <a:moveTo>
                  <a:pt x="35" y="26"/>
                </a:moveTo>
                <a:cubicBezTo>
                  <a:pt x="28" y="25"/>
                  <a:pt x="22" y="25"/>
                  <a:pt x="15" y="24"/>
                </a:cubicBezTo>
                <a:cubicBezTo>
                  <a:pt x="11" y="23"/>
                  <a:pt x="4" y="21"/>
                  <a:pt x="4" y="21"/>
                </a:cubicBezTo>
                <a:cubicBezTo>
                  <a:pt x="2" y="18"/>
                  <a:pt x="1" y="15"/>
                  <a:pt x="0" y="11"/>
                </a:cubicBezTo>
                <a:cubicBezTo>
                  <a:pt x="1" y="7"/>
                  <a:pt x="1" y="4"/>
                  <a:pt x="5" y="2"/>
                </a:cubicBezTo>
                <a:cubicBezTo>
                  <a:pt x="7" y="1"/>
                  <a:pt x="11" y="0"/>
                  <a:pt x="11" y="0"/>
                </a:cubicBezTo>
                <a:cubicBezTo>
                  <a:pt x="18" y="1"/>
                  <a:pt x="26" y="1"/>
                  <a:pt x="33" y="4"/>
                </a:cubicBezTo>
                <a:cubicBezTo>
                  <a:pt x="36" y="5"/>
                  <a:pt x="42" y="8"/>
                  <a:pt x="42" y="8"/>
                </a:cubicBezTo>
                <a:cubicBezTo>
                  <a:pt x="45" y="13"/>
                  <a:pt x="46" y="16"/>
                  <a:pt x="41" y="20"/>
                </a:cubicBezTo>
                <a:cubicBezTo>
                  <a:pt x="39" y="23"/>
                  <a:pt x="37" y="23"/>
                  <a:pt x="35" y="26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" name="Freeform 228">
            <a:extLst>
              <a:ext uri="{FF2B5EF4-FFF2-40B4-BE49-F238E27FC236}">
                <a16:creationId xmlns:a16="http://schemas.microsoft.com/office/drawing/2014/main" id="{00000000-0008-0000-0F00-000049000000}"/>
              </a:ext>
            </a:extLst>
          </xdr:cNvPr>
          <xdr:cNvSpPr>
            <a:spLocks/>
          </xdr:cNvSpPr>
        </xdr:nvSpPr>
        <xdr:spPr bwMode="auto">
          <a:xfrm rot="9867534">
            <a:off x="146" y="146"/>
            <a:ext cx="40" cy="41"/>
          </a:xfrm>
          <a:custGeom>
            <a:avLst/>
            <a:gdLst>
              <a:gd name="T0" fmla="*/ 3 w 46"/>
              <a:gd name="T1" fmla="*/ 2147483647 h 26"/>
              <a:gd name="T2" fmla="*/ 3 w 46"/>
              <a:gd name="T3" fmla="*/ 2147483647 h 26"/>
              <a:gd name="T4" fmla="*/ 3 w 46"/>
              <a:gd name="T5" fmla="*/ 2147483647 h 26"/>
              <a:gd name="T6" fmla="*/ 0 w 46"/>
              <a:gd name="T7" fmla="*/ 2147483647 h 26"/>
              <a:gd name="T8" fmla="*/ 3 w 46"/>
              <a:gd name="T9" fmla="*/ 2147483647 h 26"/>
              <a:gd name="T10" fmla="*/ 3 w 46"/>
              <a:gd name="T11" fmla="*/ 0 h 26"/>
              <a:gd name="T12" fmla="*/ 3 w 46"/>
              <a:gd name="T13" fmla="*/ 2147483647 h 26"/>
              <a:gd name="T14" fmla="*/ 3 w 46"/>
              <a:gd name="T15" fmla="*/ 2147483647 h 26"/>
              <a:gd name="T16" fmla="*/ 3 w 46"/>
              <a:gd name="T17" fmla="*/ 2147483647 h 26"/>
              <a:gd name="T18" fmla="*/ 3 w 46"/>
              <a:gd name="T19" fmla="*/ 2147483647 h 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6"/>
              <a:gd name="T31" fmla="*/ 0 h 26"/>
              <a:gd name="T32" fmla="*/ 46 w 46"/>
              <a:gd name="T33" fmla="*/ 26 h 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6" h="26">
                <a:moveTo>
                  <a:pt x="35" y="26"/>
                </a:moveTo>
                <a:cubicBezTo>
                  <a:pt x="28" y="25"/>
                  <a:pt x="22" y="25"/>
                  <a:pt x="15" y="24"/>
                </a:cubicBezTo>
                <a:cubicBezTo>
                  <a:pt x="11" y="23"/>
                  <a:pt x="4" y="21"/>
                  <a:pt x="4" y="21"/>
                </a:cubicBezTo>
                <a:cubicBezTo>
                  <a:pt x="2" y="18"/>
                  <a:pt x="1" y="15"/>
                  <a:pt x="0" y="11"/>
                </a:cubicBezTo>
                <a:cubicBezTo>
                  <a:pt x="1" y="7"/>
                  <a:pt x="1" y="4"/>
                  <a:pt x="5" y="2"/>
                </a:cubicBezTo>
                <a:cubicBezTo>
                  <a:pt x="7" y="1"/>
                  <a:pt x="11" y="0"/>
                  <a:pt x="11" y="0"/>
                </a:cubicBezTo>
                <a:cubicBezTo>
                  <a:pt x="18" y="1"/>
                  <a:pt x="26" y="1"/>
                  <a:pt x="33" y="4"/>
                </a:cubicBezTo>
                <a:cubicBezTo>
                  <a:pt x="36" y="5"/>
                  <a:pt x="42" y="8"/>
                  <a:pt x="42" y="8"/>
                </a:cubicBezTo>
                <a:cubicBezTo>
                  <a:pt x="45" y="13"/>
                  <a:pt x="46" y="16"/>
                  <a:pt x="41" y="20"/>
                </a:cubicBezTo>
                <a:cubicBezTo>
                  <a:pt x="39" y="23"/>
                  <a:pt x="37" y="23"/>
                  <a:pt x="35" y="26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" name="Freeform 229">
            <a:extLst>
              <a:ext uri="{FF2B5EF4-FFF2-40B4-BE49-F238E27FC236}">
                <a16:creationId xmlns:a16="http://schemas.microsoft.com/office/drawing/2014/main" id="{00000000-0008-0000-0F00-00004A000000}"/>
              </a:ext>
            </a:extLst>
          </xdr:cNvPr>
          <xdr:cNvSpPr>
            <a:spLocks/>
          </xdr:cNvSpPr>
        </xdr:nvSpPr>
        <xdr:spPr bwMode="auto">
          <a:xfrm rot="-592444">
            <a:off x="258" y="214"/>
            <a:ext cx="32" cy="37"/>
          </a:xfrm>
          <a:custGeom>
            <a:avLst/>
            <a:gdLst>
              <a:gd name="T0" fmla="*/ 1 w 50"/>
              <a:gd name="T1" fmla="*/ 3 h 43"/>
              <a:gd name="T2" fmla="*/ 1 w 50"/>
              <a:gd name="T3" fmla="*/ 3 h 43"/>
              <a:gd name="T4" fmla="*/ 0 w 50"/>
              <a:gd name="T5" fmla="*/ 3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3 h 43"/>
              <a:gd name="T12" fmla="*/ 1 w 50"/>
              <a:gd name="T13" fmla="*/ 3 h 43"/>
              <a:gd name="T14" fmla="*/ 1 w 50"/>
              <a:gd name="T15" fmla="*/ 3 h 43"/>
              <a:gd name="T16" fmla="*/ 1 w 50"/>
              <a:gd name="T17" fmla="*/ 3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" name="Freeform 230">
            <a:extLst>
              <a:ext uri="{FF2B5EF4-FFF2-40B4-BE49-F238E27FC236}">
                <a16:creationId xmlns:a16="http://schemas.microsoft.com/office/drawing/2014/main" id="{00000000-0008-0000-0F00-00004B000000}"/>
              </a:ext>
            </a:extLst>
          </xdr:cNvPr>
          <xdr:cNvSpPr>
            <a:spLocks/>
          </xdr:cNvSpPr>
        </xdr:nvSpPr>
        <xdr:spPr bwMode="auto">
          <a:xfrm rot="-592444">
            <a:off x="326" y="214"/>
            <a:ext cx="20" cy="37"/>
          </a:xfrm>
          <a:custGeom>
            <a:avLst/>
            <a:gdLst>
              <a:gd name="T0" fmla="*/ 0 w 50"/>
              <a:gd name="T1" fmla="*/ 3 h 43"/>
              <a:gd name="T2" fmla="*/ 0 w 50"/>
              <a:gd name="T3" fmla="*/ 3 h 43"/>
              <a:gd name="T4" fmla="*/ 0 w 50"/>
              <a:gd name="T5" fmla="*/ 3 h 43"/>
              <a:gd name="T6" fmla="*/ 0 w 50"/>
              <a:gd name="T7" fmla="*/ 0 h 43"/>
              <a:gd name="T8" fmla="*/ 0 w 50"/>
              <a:gd name="T9" fmla="*/ 3 h 43"/>
              <a:gd name="T10" fmla="*/ 0 w 50"/>
              <a:gd name="T11" fmla="*/ 3 h 43"/>
              <a:gd name="T12" fmla="*/ 0 w 50"/>
              <a:gd name="T13" fmla="*/ 3 h 43"/>
              <a:gd name="T14" fmla="*/ 0 w 50"/>
              <a:gd name="T15" fmla="*/ 3 h 43"/>
              <a:gd name="T16" fmla="*/ 0 w 50"/>
              <a:gd name="T17" fmla="*/ 3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" name="Freeform 231">
            <a:extLst>
              <a:ext uri="{FF2B5EF4-FFF2-40B4-BE49-F238E27FC236}">
                <a16:creationId xmlns:a16="http://schemas.microsoft.com/office/drawing/2014/main" id="{00000000-0008-0000-0F00-00004C000000}"/>
              </a:ext>
            </a:extLst>
          </xdr:cNvPr>
          <xdr:cNvSpPr>
            <a:spLocks/>
          </xdr:cNvSpPr>
        </xdr:nvSpPr>
        <xdr:spPr bwMode="auto">
          <a:xfrm rot="-389447">
            <a:off x="274" y="179"/>
            <a:ext cx="35" cy="39"/>
          </a:xfrm>
          <a:custGeom>
            <a:avLst/>
            <a:gdLst>
              <a:gd name="T0" fmla="*/ 1 w 50"/>
              <a:gd name="T1" fmla="*/ 5 h 43"/>
              <a:gd name="T2" fmla="*/ 1 w 50"/>
              <a:gd name="T3" fmla="*/ 5 h 43"/>
              <a:gd name="T4" fmla="*/ 0 w 50"/>
              <a:gd name="T5" fmla="*/ 5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5 h 43"/>
              <a:gd name="T12" fmla="*/ 1 w 50"/>
              <a:gd name="T13" fmla="*/ 5 h 43"/>
              <a:gd name="T14" fmla="*/ 1 w 50"/>
              <a:gd name="T15" fmla="*/ 5 h 43"/>
              <a:gd name="T16" fmla="*/ 1 w 50"/>
              <a:gd name="T17" fmla="*/ 5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" name="Freeform 232">
            <a:extLst>
              <a:ext uri="{FF2B5EF4-FFF2-40B4-BE49-F238E27FC236}">
                <a16:creationId xmlns:a16="http://schemas.microsoft.com/office/drawing/2014/main" id="{00000000-0008-0000-0F00-00004D000000}"/>
              </a:ext>
            </a:extLst>
          </xdr:cNvPr>
          <xdr:cNvSpPr>
            <a:spLocks/>
          </xdr:cNvSpPr>
        </xdr:nvSpPr>
        <xdr:spPr bwMode="auto">
          <a:xfrm>
            <a:off x="239" y="180"/>
            <a:ext cx="37" cy="38"/>
          </a:xfrm>
          <a:custGeom>
            <a:avLst/>
            <a:gdLst>
              <a:gd name="T0" fmla="*/ 1 w 50"/>
              <a:gd name="T1" fmla="*/ 4 h 43"/>
              <a:gd name="T2" fmla="*/ 1 w 50"/>
              <a:gd name="T3" fmla="*/ 4 h 43"/>
              <a:gd name="T4" fmla="*/ 0 w 50"/>
              <a:gd name="T5" fmla="*/ 4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4 h 43"/>
              <a:gd name="T12" fmla="*/ 1 w 50"/>
              <a:gd name="T13" fmla="*/ 4 h 43"/>
              <a:gd name="T14" fmla="*/ 1 w 50"/>
              <a:gd name="T15" fmla="*/ 4 h 43"/>
              <a:gd name="T16" fmla="*/ 1 w 50"/>
              <a:gd name="T17" fmla="*/ 4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" name="Freeform 233">
            <a:extLst>
              <a:ext uri="{FF2B5EF4-FFF2-40B4-BE49-F238E27FC236}">
                <a16:creationId xmlns:a16="http://schemas.microsoft.com/office/drawing/2014/main" id="{00000000-0008-0000-0F00-00004E000000}"/>
              </a:ext>
            </a:extLst>
          </xdr:cNvPr>
          <xdr:cNvSpPr>
            <a:spLocks/>
          </xdr:cNvSpPr>
        </xdr:nvSpPr>
        <xdr:spPr bwMode="auto">
          <a:xfrm rot="-449752">
            <a:off x="153" y="216"/>
            <a:ext cx="38" cy="35"/>
          </a:xfrm>
          <a:custGeom>
            <a:avLst/>
            <a:gdLst>
              <a:gd name="T0" fmla="*/ 2 w 50"/>
              <a:gd name="T1" fmla="*/ 2 h 43"/>
              <a:gd name="T2" fmla="*/ 2 w 50"/>
              <a:gd name="T3" fmla="*/ 2 h 43"/>
              <a:gd name="T4" fmla="*/ 0 w 50"/>
              <a:gd name="T5" fmla="*/ 2 h 43"/>
              <a:gd name="T6" fmla="*/ 2 w 50"/>
              <a:gd name="T7" fmla="*/ 0 h 43"/>
              <a:gd name="T8" fmla="*/ 2 w 50"/>
              <a:gd name="T9" fmla="*/ 2 h 43"/>
              <a:gd name="T10" fmla="*/ 2 w 50"/>
              <a:gd name="T11" fmla="*/ 2 h 43"/>
              <a:gd name="T12" fmla="*/ 2 w 50"/>
              <a:gd name="T13" fmla="*/ 2 h 43"/>
              <a:gd name="T14" fmla="*/ 2 w 50"/>
              <a:gd name="T15" fmla="*/ 2 h 43"/>
              <a:gd name="T16" fmla="*/ 2 w 50"/>
              <a:gd name="T17" fmla="*/ 2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" name="Freeform 234">
            <a:extLst>
              <a:ext uri="{FF2B5EF4-FFF2-40B4-BE49-F238E27FC236}">
                <a16:creationId xmlns:a16="http://schemas.microsoft.com/office/drawing/2014/main" id="{00000000-0008-0000-0F00-00004F000000}"/>
              </a:ext>
            </a:extLst>
          </xdr:cNvPr>
          <xdr:cNvSpPr>
            <a:spLocks/>
          </xdr:cNvSpPr>
        </xdr:nvSpPr>
        <xdr:spPr bwMode="auto">
          <a:xfrm rot="10344321">
            <a:off x="190" y="213"/>
            <a:ext cx="38" cy="36"/>
          </a:xfrm>
          <a:custGeom>
            <a:avLst/>
            <a:gdLst>
              <a:gd name="T0" fmla="*/ 2 w 50"/>
              <a:gd name="T1" fmla="*/ 3 h 43"/>
              <a:gd name="T2" fmla="*/ 2 w 50"/>
              <a:gd name="T3" fmla="*/ 3 h 43"/>
              <a:gd name="T4" fmla="*/ 0 w 50"/>
              <a:gd name="T5" fmla="*/ 3 h 43"/>
              <a:gd name="T6" fmla="*/ 2 w 50"/>
              <a:gd name="T7" fmla="*/ 0 h 43"/>
              <a:gd name="T8" fmla="*/ 2 w 50"/>
              <a:gd name="T9" fmla="*/ 3 h 43"/>
              <a:gd name="T10" fmla="*/ 2 w 50"/>
              <a:gd name="T11" fmla="*/ 3 h 43"/>
              <a:gd name="T12" fmla="*/ 2 w 50"/>
              <a:gd name="T13" fmla="*/ 3 h 43"/>
              <a:gd name="T14" fmla="*/ 2 w 50"/>
              <a:gd name="T15" fmla="*/ 3 h 43"/>
              <a:gd name="T16" fmla="*/ 2 w 50"/>
              <a:gd name="T17" fmla="*/ 3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" name="Freeform 235">
            <a:extLst>
              <a:ext uri="{FF2B5EF4-FFF2-40B4-BE49-F238E27FC236}">
                <a16:creationId xmlns:a16="http://schemas.microsoft.com/office/drawing/2014/main" id="{00000000-0008-0000-0F00-000050000000}"/>
              </a:ext>
            </a:extLst>
          </xdr:cNvPr>
          <xdr:cNvSpPr>
            <a:spLocks/>
          </xdr:cNvSpPr>
        </xdr:nvSpPr>
        <xdr:spPr bwMode="auto">
          <a:xfrm rot="10447746">
            <a:off x="308" y="176"/>
            <a:ext cx="38" cy="40"/>
          </a:xfrm>
          <a:custGeom>
            <a:avLst/>
            <a:gdLst>
              <a:gd name="T0" fmla="*/ 2 w 50"/>
              <a:gd name="T1" fmla="*/ 7 h 43"/>
              <a:gd name="T2" fmla="*/ 2 w 50"/>
              <a:gd name="T3" fmla="*/ 7 h 43"/>
              <a:gd name="T4" fmla="*/ 0 w 50"/>
              <a:gd name="T5" fmla="*/ 7 h 43"/>
              <a:gd name="T6" fmla="*/ 2 w 50"/>
              <a:gd name="T7" fmla="*/ 0 h 43"/>
              <a:gd name="T8" fmla="*/ 2 w 50"/>
              <a:gd name="T9" fmla="*/ 3 h 43"/>
              <a:gd name="T10" fmla="*/ 2 w 50"/>
              <a:gd name="T11" fmla="*/ 7 h 43"/>
              <a:gd name="T12" fmla="*/ 2 w 50"/>
              <a:gd name="T13" fmla="*/ 7 h 43"/>
              <a:gd name="T14" fmla="*/ 2 w 50"/>
              <a:gd name="T15" fmla="*/ 7 h 43"/>
              <a:gd name="T16" fmla="*/ 2 w 50"/>
              <a:gd name="T17" fmla="*/ 7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" name="Freeform 236">
            <a:extLst>
              <a:ext uri="{FF2B5EF4-FFF2-40B4-BE49-F238E27FC236}">
                <a16:creationId xmlns:a16="http://schemas.microsoft.com/office/drawing/2014/main" id="{00000000-0008-0000-0F00-000051000000}"/>
              </a:ext>
            </a:extLst>
          </xdr:cNvPr>
          <xdr:cNvSpPr>
            <a:spLocks/>
          </xdr:cNvSpPr>
        </xdr:nvSpPr>
        <xdr:spPr bwMode="auto">
          <a:xfrm>
            <a:off x="205" y="181"/>
            <a:ext cx="34" cy="38"/>
          </a:xfrm>
          <a:custGeom>
            <a:avLst/>
            <a:gdLst>
              <a:gd name="T0" fmla="*/ 1 w 50"/>
              <a:gd name="T1" fmla="*/ 4 h 43"/>
              <a:gd name="T2" fmla="*/ 1 w 50"/>
              <a:gd name="T3" fmla="*/ 4 h 43"/>
              <a:gd name="T4" fmla="*/ 0 w 50"/>
              <a:gd name="T5" fmla="*/ 4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4 h 43"/>
              <a:gd name="T12" fmla="*/ 1 w 50"/>
              <a:gd name="T13" fmla="*/ 4 h 43"/>
              <a:gd name="T14" fmla="*/ 1 w 50"/>
              <a:gd name="T15" fmla="*/ 4 h 43"/>
              <a:gd name="T16" fmla="*/ 1 w 50"/>
              <a:gd name="T17" fmla="*/ 4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" name="Freeform 237">
            <a:extLst>
              <a:ext uri="{FF2B5EF4-FFF2-40B4-BE49-F238E27FC236}">
                <a16:creationId xmlns:a16="http://schemas.microsoft.com/office/drawing/2014/main" id="{00000000-0008-0000-0F00-000052000000}"/>
              </a:ext>
            </a:extLst>
          </xdr:cNvPr>
          <xdr:cNvSpPr>
            <a:spLocks/>
          </xdr:cNvSpPr>
        </xdr:nvSpPr>
        <xdr:spPr bwMode="auto">
          <a:xfrm rot="10439460">
            <a:off x="154" y="109"/>
            <a:ext cx="48" cy="40"/>
          </a:xfrm>
          <a:custGeom>
            <a:avLst/>
            <a:gdLst>
              <a:gd name="T0" fmla="*/ 3 w 56"/>
              <a:gd name="T1" fmla="*/ 2 h 34"/>
              <a:gd name="T2" fmla="*/ 3 w 56"/>
              <a:gd name="T3" fmla="*/ 50682 h 34"/>
              <a:gd name="T4" fmla="*/ 3 w 56"/>
              <a:gd name="T5" fmla="*/ 257433 h 34"/>
              <a:gd name="T6" fmla="*/ 3 w 56"/>
              <a:gd name="T7" fmla="*/ 218818 h 34"/>
              <a:gd name="T8" fmla="*/ 3 w 56"/>
              <a:gd name="T9" fmla="*/ 141787 h 34"/>
              <a:gd name="T10" fmla="*/ 3 w 56"/>
              <a:gd name="T11" fmla="*/ 70148 h 34"/>
              <a:gd name="T12" fmla="*/ 3 w 56"/>
              <a:gd name="T13" fmla="*/ 2 h 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6"/>
              <a:gd name="T22" fmla="*/ 0 h 34"/>
              <a:gd name="T23" fmla="*/ 56 w 56"/>
              <a:gd name="T24" fmla="*/ 34 h 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6" h="34">
                <a:moveTo>
                  <a:pt x="28" y="2"/>
                </a:moveTo>
                <a:cubicBezTo>
                  <a:pt x="17" y="3"/>
                  <a:pt x="15" y="2"/>
                  <a:pt x="8" y="7"/>
                </a:cubicBezTo>
                <a:cubicBezTo>
                  <a:pt x="0" y="31"/>
                  <a:pt x="17" y="31"/>
                  <a:pt x="36" y="34"/>
                </a:cubicBezTo>
                <a:cubicBezTo>
                  <a:pt x="42" y="33"/>
                  <a:pt x="46" y="32"/>
                  <a:pt x="51" y="29"/>
                </a:cubicBezTo>
                <a:cubicBezTo>
                  <a:pt x="53" y="26"/>
                  <a:pt x="54" y="23"/>
                  <a:pt x="55" y="19"/>
                </a:cubicBezTo>
                <a:cubicBezTo>
                  <a:pt x="55" y="16"/>
                  <a:pt x="56" y="12"/>
                  <a:pt x="54" y="9"/>
                </a:cubicBezTo>
                <a:cubicBezTo>
                  <a:pt x="52" y="6"/>
                  <a:pt x="30" y="0"/>
                  <a:pt x="28" y="2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" name="Freeform 238">
            <a:extLst>
              <a:ext uri="{FF2B5EF4-FFF2-40B4-BE49-F238E27FC236}">
                <a16:creationId xmlns:a16="http://schemas.microsoft.com/office/drawing/2014/main" id="{00000000-0008-0000-0F00-000053000000}"/>
              </a:ext>
            </a:extLst>
          </xdr:cNvPr>
          <xdr:cNvSpPr>
            <a:spLocks/>
          </xdr:cNvSpPr>
        </xdr:nvSpPr>
        <xdr:spPr bwMode="auto">
          <a:xfrm rot="-592444">
            <a:off x="226" y="146"/>
            <a:ext cx="32" cy="39"/>
          </a:xfrm>
          <a:custGeom>
            <a:avLst/>
            <a:gdLst>
              <a:gd name="T0" fmla="*/ 1 w 50"/>
              <a:gd name="T1" fmla="*/ 5 h 43"/>
              <a:gd name="T2" fmla="*/ 1 w 50"/>
              <a:gd name="T3" fmla="*/ 5 h 43"/>
              <a:gd name="T4" fmla="*/ 0 w 50"/>
              <a:gd name="T5" fmla="*/ 5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5 h 43"/>
              <a:gd name="T12" fmla="*/ 1 w 50"/>
              <a:gd name="T13" fmla="*/ 5 h 43"/>
              <a:gd name="T14" fmla="*/ 1 w 50"/>
              <a:gd name="T15" fmla="*/ 5 h 43"/>
              <a:gd name="T16" fmla="*/ 1 w 50"/>
              <a:gd name="T17" fmla="*/ 5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" name="Freeform 239">
            <a:extLst>
              <a:ext uri="{FF2B5EF4-FFF2-40B4-BE49-F238E27FC236}">
                <a16:creationId xmlns:a16="http://schemas.microsoft.com/office/drawing/2014/main" id="{00000000-0008-0000-0F00-000054000000}"/>
              </a:ext>
            </a:extLst>
          </xdr:cNvPr>
          <xdr:cNvSpPr>
            <a:spLocks/>
          </xdr:cNvSpPr>
        </xdr:nvSpPr>
        <xdr:spPr bwMode="auto">
          <a:xfrm rot="-449752">
            <a:off x="289" y="146"/>
            <a:ext cx="38" cy="38"/>
          </a:xfrm>
          <a:custGeom>
            <a:avLst/>
            <a:gdLst>
              <a:gd name="T0" fmla="*/ 2 w 50"/>
              <a:gd name="T1" fmla="*/ 4 h 43"/>
              <a:gd name="T2" fmla="*/ 2 w 50"/>
              <a:gd name="T3" fmla="*/ 4 h 43"/>
              <a:gd name="T4" fmla="*/ 0 w 50"/>
              <a:gd name="T5" fmla="*/ 4 h 43"/>
              <a:gd name="T6" fmla="*/ 2 w 50"/>
              <a:gd name="T7" fmla="*/ 0 h 43"/>
              <a:gd name="T8" fmla="*/ 2 w 50"/>
              <a:gd name="T9" fmla="*/ 3 h 43"/>
              <a:gd name="T10" fmla="*/ 2 w 50"/>
              <a:gd name="T11" fmla="*/ 4 h 43"/>
              <a:gd name="T12" fmla="*/ 2 w 50"/>
              <a:gd name="T13" fmla="*/ 4 h 43"/>
              <a:gd name="T14" fmla="*/ 2 w 50"/>
              <a:gd name="T15" fmla="*/ 4 h 43"/>
              <a:gd name="T16" fmla="*/ 2 w 50"/>
              <a:gd name="T17" fmla="*/ 4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" name="Freeform 240">
            <a:extLst>
              <a:ext uri="{FF2B5EF4-FFF2-40B4-BE49-F238E27FC236}">
                <a16:creationId xmlns:a16="http://schemas.microsoft.com/office/drawing/2014/main" id="{00000000-0008-0000-0F00-000055000000}"/>
              </a:ext>
            </a:extLst>
          </xdr:cNvPr>
          <xdr:cNvSpPr>
            <a:spLocks/>
          </xdr:cNvSpPr>
        </xdr:nvSpPr>
        <xdr:spPr bwMode="auto">
          <a:xfrm rot="-592444">
            <a:off x="257" y="147"/>
            <a:ext cx="32" cy="37"/>
          </a:xfrm>
          <a:custGeom>
            <a:avLst/>
            <a:gdLst>
              <a:gd name="T0" fmla="*/ 1 w 50"/>
              <a:gd name="T1" fmla="*/ 3 h 43"/>
              <a:gd name="T2" fmla="*/ 1 w 50"/>
              <a:gd name="T3" fmla="*/ 3 h 43"/>
              <a:gd name="T4" fmla="*/ 0 w 50"/>
              <a:gd name="T5" fmla="*/ 3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3 h 43"/>
              <a:gd name="T12" fmla="*/ 1 w 50"/>
              <a:gd name="T13" fmla="*/ 3 h 43"/>
              <a:gd name="T14" fmla="*/ 1 w 50"/>
              <a:gd name="T15" fmla="*/ 3 h 43"/>
              <a:gd name="T16" fmla="*/ 1 w 50"/>
              <a:gd name="T17" fmla="*/ 3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" name="Freeform 241">
            <a:extLst>
              <a:ext uri="{FF2B5EF4-FFF2-40B4-BE49-F238E27FC236}">
                <a16:creationId xmlns:a16="http://schemas.microsoft.com/office/drawing/2014/main" id="{00000000-0008-0000-0F00-000056000000}"/>
              </a:ext>
            </a:extLst>
          </xdr:cNvPr>
          <xdr:cNvSpPr>
            <a:spLocks/>
          </xdr:cNvSpPr>
        </xdr:nvSpPr>
        <xdr:spPr bwMode="auto">
          <a:xfrm rot="-592444">
            <a:off x="327" y="146"/>
            <a:ext cx="19" cy="36"/>
          </a:xfrm>
          <a:custGeom>
            <a:avLst/>
            <a:gdLst>
              <a:gd name="T0" fmla="*/ 0 w 50"/>
              <a:gd name="T1" fmla="*/ 3 h 43"/>
              <a:gd name="T2" fmla="*/ 0 w 50"/>
              <a:gd name="T3" fmla="*/ 3 h 43"/>
              <a:gd name="T4" fmla="*/ 0 w 50"/>
              <a:gd name="T5" fmla="*/ 3 h 43"/>
              <a:gd name="T6" fmla="*/ 0 w 50"/>
              <a:gd name="T7" fmla="*/ 0 h 43"/>
              <a:gd name="T8" fmla="*/ 0 w 50"/>
              <a:gd name="T9" fmla="*/ 3 h 43"/>
              <a:gd name="T10" fmla="*/ 0 w 50"/>
              <a:gd name="T11" fmla="*/ 3 h 43"/>
              <a:gd name="T12" fmla="*/ 0 w 50"/>
              <a:gd name="T13" fmla="*/ 3 h 43"/>
              <a:gd name="T14" fmla="*/ 0 w 50"/>
              <a:gd name="T15" fmla="*/ 3 h 43"/>
              <a:gd name="T16" fmla="*/ 0 w 50"/>
              <a:gd name="T17" fmla="*/ 3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" name="Freeform 242">
            <a:extLst>
              <a:ext uri="{FF2B5EF4-FFF2-40B4-BE49-F238E27FC236}">
                <a16:creationId xmlns:a16="http://schemas.microsoft.com/office/drawing/2014/main" id="{00000000-0008-0000-0F00-000057000000}"/>
              </a:ext>
            </a:extLst>
          </xdr:cNvPr>
          <xdr:cNvSpPr>
            <a:spLocks/>
          </xdr:cNvSpPr>
        </xdr:nvSpPr>
        <xdr:spPr bwMode="auto">
          <a:xfrm rot="-389447">
            <a:off x="275" y="111"/>
            <a:ext cx="35" cy="40"/>
          </a:xfrm>
          <a:custGeom>
            <a:avLst/>
            <a:gdLst>
              <a:gd name="T0" fmla="*/ 1 w 50"/>
              <a:gd name="T1" fmla="*/ 7 h 43"/>
              <a:gd name="T2" fmla="*/ 1 w 50"/>
              <a:gd name="T3" fmla="*/ 7 h 43"/>
              <a:gd name="T4" fmla="*/ 0 w 50"/>
              <a:gd name="T5" fmla="*/ 7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7 h 43"/>
              <a:gd name="T12" fmla="*/ 1 w 50"/>
              <a:gd name="T13" fmla="*/ 7 h 43"/>
              <a:gd name="T14" fmla="*/ 1 w 50"/>
              <a:gd name="T15" fmla="*/ 7 h 43"/>
              <a:gd name="T16" fmla="*/ 1 w 50"/>
              <a:gd name="T17" fmla="*/ 7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" name="Freeform 243">
            <a:extLst>
              <a:ext uri="{FF2B5EF4-FFF2-40B4-BE49-F238E27FC236}">
                <a16:creationId xmlns:a16="http://schemas.microsoft.com/office/drawing/2014/main" id="{00000000-0008-0000-0F00-000058000000}"/>
              </a:ext>
            </a:extLst>
          </xdr:cNvPr>
          <xdr:cNvSpPr>
            <a:spLocks/>
          </xdr:cNvSpPr>
        </xdr:nvSpPr>
        <xdr:spPr bwMode="auto">
          <a:xfrm>
            <a:off x="240" y="111"/>
            <a:ext cx="37" cy="38"/>
          </a:xfrm>
          <a:custGeom>
            <a:avLst/>
            <a:gdLst>
              <a:gd name="T0" fmla="*/ 1 w 50"/>
              <a:gd name="T1" fmla="*/ 4 h 43"/>
              <a:gd name="T2" fmla="*/ 1 w 50"/>
              <a:gd name="T3" fmla="*/ 4 h 43"/>
              <a:gd name="T4" fmla="*/ 0 w 50"/>
              <a:gd name="T5" fmla="*/ 4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4 h 43"/>
              <a:gd name="T12" fmla="*/ 1 w 50"/>
              <a:gd name="T13" fmla="*/ 4 h 43"/>
              <a:gd name="T14" fmla="*/ 1 w 50"/>
              <a:gd name="T15" fmla="*/ 4 h 43"/>
              <a:gd name="T16" fmla="*/ 1 w 50"/>
              <a:gd name="T17" fmla="*/ 4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" name="Freeform 244">
            <a:extLst>
              <a:ext uri="{FF2B5EF4-FFF2-40B4-BE49-F238E27FC236}">
                <a16:creationId xmlns:a16="http://schemas.microsoft.com/office/drawing/2014/main" id="{00000000-0008-0000-0F00-000059000000}"/>
              </a:ext>
            </a:extLst>
          </xdr:cNvPr>
          <xdr:cNvSpPr>
            <a:spLocks/>
          </xdr:cNvSpPr>
        </xdr:nvSpPr>
        <xdr:spPr bwMode="auto">
          <a:xfrm rot="-449752">
            <a:off x="120" y="146"/>
            <a:ext cx="28" cy="40"/>
          </a:xfrm>
          <a:custGeom>
            <a:avLst/>
            <a:gdLst>
              <a:gd name="T0" fmla="*/ 1 w 50"/>
              <a:gd name="T1" fmla="*/ 7 h 43"/>
              <a:gd name="T2" fmla="*/ 1 w 50"/>
              <a:gd name="T3" fmla="*/ 7 h 43"/>
              <a:gd name="T4" fmla="*/ 0 w 50"/>
              <a:gd name="T5" fmla="*/ 7 h 43"/>
              <a:gd name="T6" fmla="*/ 1 w 50"/>
              <a:gd name="T7" fmla="*/ 0 h 43"/>
              <a:gd name="T8" fmla="*/ 1 w 50"/>
              <a:gd name="T9" fmla="*/ 3 h 43"/>
              <a:gd name="T10" fmla="*/ 1 w 50"/>
              <a:gd name="T11" fmla="*/ 7 h 43"/>
              <a:gd name="T12" fmla="*/ 1 w 50"/>
              <a:gd name="T13" fmla="*/ 7 h 43"/>
              <a:gd name="T14" fmla="*/ 1 w 50"/>
              <a:gd name="T15" fmla="*/ 7 h 43"/>
              <a:gd name="T16" fmla="*/ 1 w 50"/>
              <a:gd name="T17" fmla="*/ 7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" name="Freeform 245">
            <a:extLst>
              <a:ext uri="{FF2B5EF4-FFF2-40B4-BE49-F238E27FC236}">
                <a16:creationId xmlns:a16="http://schemas.microsoft.com/office/drawing/2014/main" id="{00000000-0008-0000-0F00-00005A000000}"/>
              </a:ext>
            </a:extLst>
          </xdr:cNvPr>
          <xdr:cNvSpPr>
            <a:spLocks/>
          </xdr:cNvSpPr>
        </xdr:nvSpPr>
        <xdr:spPr bwMode="auto">
          <a:xfrm rot="10344321">
            <a:off x="186" y="145"/>
            <a:ext cx="41" cy="40"/>
          </a:xfrm>
          <a:custGeom>
            <a:avLst/>
            <a:gdLst>
              <a:gd name="T0" fmla="*/ 2 w 50"/>
              <a:gd name="T1" fmla="*/ 7 h 43"/>
              <a:gd name="T2" fmla="*/ 2 w 50"/>
              <a:gd name="T3" fmla="*/ 7 h 43"/>
              <a:gd name="T4" fmla="*/ 0 w 50"/>
              <a:gd name="T5" fmla="*/ 7 h 43"/>
              <a:gd name="T6" fmla="*/ 2 w 50"/>
              <a:gd name="T7" fmla="*/ 0 h 43"/>
              <a:gd name="T8" fmla="*/ 2 w 50"/>
              <a:gd name="T9" fmla="*/ 3 h 43"/>
              <a:gd name="T10" fmla="*/ 2 w 50"/>
              <a:gd name="T11" fmla="*/ 7 h 43"/>
              <a:gd name="T12" fmla="*/ 2 w 50"/>
              <a:gd name="T13" fmla="*/ 7 h 43"/>
              <a:gd name="T14" fmla="*/ 2 w 50"/>
              <a:gd name="T15" fmla="*/ 7 h 43"/>
              <a:gd name="T16" fmla="*/ 2 w 50"/>
              <a:gd name="T17" fmla="*/ 7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" name="Freeform 246">
            <a:extLst>
              <a:ext uri="{FF2B5EF4-FFF2-40B4-BE49-F238E27FC236}">
                <a16:creationId xmlns:a16="http://schemas.microsoft.com/office/drawing/2014/main" id="{00000000-0008-0000-0F00-00005B000000}"/>
              </a:ext>
            </a:extLst>
          </xdr:cNvPr>
          <xdr:cNvSpPr>
            <a:spLocks/>
          </xdr:cNvSpPr>
        </xdr:nvSpPr>
        <xdr:spPr bwMode="auto">
          <a:xfrm rot="10447746">
            <a:off x="309" y="109"/>
            <a:ext cx="38" cy="39"/>
          </a:xfrm>
          <a:custGeom>
            <a:avLst/>
            <a:gdLst>
              <a:gd name="T0" fmla="*/ 2 w 50"/>
              <a:gd name="T1" fmla="*/ 5 h 43"/>
              <a:gd name="T2" fmla="*/ 2 w 50"/>
              <a:gd name="T3" fmla="*/ 5 h 43"/>
              <a:gd name="T4" fmla="*/ 0 w 50"/>
              <a:gd name="T5" fmla="*/ 5 h 43"/>
              <a:gd name="T6" fmla="*/ 2 w 50"/>
              <a:gd name="T7" fmla="*/ 0 h 43"/>
              <a:gd name="T8" fmla="*/ 2 w 50"/>
              <a:gd name="T9" fmla="*/ 3 h 43"/>
              <a:gd name="T10" fmla="*/ 2 w 50"/>
              <a:gd name="T11" fmla="*/ 5 h 43"/>
              <a:gd name="T12" fmla="*/ 2 w 50"/>
              <a:gd name="T13" fmla="*/ 5 h 43"/>
              <a:gd name="T14" fmla="*/ 2 w 50"/>
              <a:gd name="T15" fmla="*/ 5 h 43"/>
              <a:gd name="T16" fmla="*/ 2 w 50"/>
              <a:gd name="T17" fmla="*/ 5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" name="Freeform 247">
            <a:extLst>
              <a:ext uri="{FF2B5EF4-FFF2-40B4-BE49-F238E27FC236}">
                <a16:creationId xmlns:a16="http://schemas.microsoft.com/office/drawing/2014/main" id="{00000000-0008-0000-0F00-00005C000000}"/>
              </a:ext>
            </a:extLst>
          </xdr:cNvPr>
          <xdr:cNvSpPr>
            <a:spLocks/>
          </xdr:cNvSpPr>
        </xdr:nvSpPr>
        <xdr:spPr bwMode="auto">
          <a:xfrm>
            <a:off x="197" y="113"/>
            <a:ext cx="44" cy="38"/>
          </a:xfrm>
          <a:custGeom>
            <a:avLst/>
            <a:gdLst>
              <a:gd name="T0" fmla="*/ 4 w 50"/>
              <a:gd name="T1" fmla="*/ 4 h 43"/>
              <a:gd name="T2" fmla="*/ 4 w 50"/>
              <a:gd name="T3" fmla="*/ 4 h 43"/>
              <a:gd name="T4" fmla="*/ 0 w 50"/>
              <a:gd name="T5" fmla="*/ 4 h 43"/>
              <a:gd name="T6" fmla="*/ 4 w 50"/>
              <a:gd name="T7" fmla="*/ 0 h 43"/>
              <a:gd name="T8" fmla="*/ 4 w 50"/>
              <a:gd name="T9" fmla="*/ 3 h 43"/>
              <a:gd name="T10" fmla="*/ 4 w 50"/>
              <a:gd name="T11" fmla="*/ 4 h 43"/>
              <a:gd name="T12" fmla="*/ 4 w 50"/>
              <a:gd name="T13" fmla="*/ 4 h 43"/>
              <a:gd name="T14" fmla="*/ 4 w 50"/>
              <a:gd name="T15" fmla="*/ 4 h 43"/>
              <a:gd name="T16" fmla="*/ 4 w 50"/>
              <a:gd name="T17" fmla="*/ 4 h 43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50"/>
              <a:gd name="T28" fmla="*/ 0 h 43"/>
              <a:gd name="T29" fmla="*/ 50 w 50"/>
              <a:gd name="T30" fmla="*/ 43 h 43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50" h="43">
                <a:moveTo>
                  <a:pt x="23" y="39"/>
                </a:moveTo>
                <a:cubicBezTo>
                  <a:pt x="18" y="41"/>
                  <a:pt x="12" y="37"/>
                  <a:pt x="7" y="36"/>
                </a:cubicBezTo>
                <a:cubicBezTo>
                  <a:pt x="4" y="32"/>
                  <a:pt x="0" y="24"/>
                  <a:pt x="0" y="24"/>
                </a:cubicBezTo>
                <a:cubicBezTo>
                  <a:pt x="2" y="7"/>
                  <a:pt x="7" y="2"/>
                  <a:pt x="24" y="0"/>
                </a:cubicBezTo>
                <a:cubicBezTo>
                  <a:pt x="30" y="1"/>
                  <a:pt x="35" y="2"/>
                  <a:pt x="41" y="3"/>
                </a:cubicBezTo>
                <a:cubicBezTo>
                  <a:pt x="45" y="7"/>
                  <a:pt x="46" y="9"/>
                  <a:pt x="48" y="15"/>
                </a:cubicBezTo>
                <a:cubicBezTo>
                  <a:pt x="49" y="17"/>
                  <a:pt x="50" y="21"/>
                  <a:pt x="50" y="21"/>
                </a:cubicBezTo>
                <a:cubicBezTo>
                  <a:pt x="48" y="30"/>
                  <a:pt x="48" y="39"/>
                  <a:pt x="38" y="41"/>
                </a:cubicBezTo>
                <a:cubicBezTo>
                  <a:pt x="24" y="40"/>
                  <a:pt x="27" y="43"/>
                  <a:pt x="23" y="39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" name="Freeform 248">
            <a:extLst>
              <a:ext uri="{FF2B5EF4-FFF2-40B4-BE49-F238E27FC236}">
                <a16:creationId xmlns:a16="http://schemas.microsoft.com/office/drawing/2014/main" id="{00000000-0008-0000-0F00-00005D000000}"/>
              </a:ext>
            </a:extLst>
          </xdr:cNvPr>
          <xdr:cNvSpPr>
            <a:spLocks/>
          </xdr:cNvSpPr>
        </xdr:nvSpPr>
        <xdr:spPr bwMode="auto">
          <a:xfrm>
            <a:off x="120" y="111"/>
            <a:ext cx="36" cy="37"/>
          </a:xfrm>
          <a:custGeom>
            <a:avLst/>
            <a:gdLst>
              <a:gd name="T0" fmla="*/ 17 w 36"/>
              <a:gd name="T1" fmla="*/ 34 h 37"/>
              <a:gd name="T2" fmla="*/ 5 w 36"/>
              <a:gd name="T3" fmla="*/ 31 h 37"/>
              <a:gd name="T4" fmla="*/ 0 w 36"/>
              <a:gd name="T5" fmla="*/ 22 h 37"/>
              <a:gd name="T6" fmla="*/ 14 w 36"/>
              <a:gd name="T7" fmla="*/ 0 h 37"/>
              <a:gd name="T8" fmla="*/ 28 w 36"/>
              <a:gd name="T9" fmla="*/ 1 h 37"/>
              <a:gd name="T10" fmla="*/ 35 w 36"/>
              <a:gd name="T11" fmla="*/ 7 h 37"/>
              <a:gd name="T12" fmla="*/ 36 w 36"/>
              <a:gd name="T13" fmla="*/ 19 h 37"/>
              <a:gd name="T14" fmla="*/ 27 w 36"/>
              <a:gd name="T15" fmla="*/ 35 h 37"/>
              <a:gd name="T16" fmla="*/ 17 w 36"/>
              <a:gd name="T17" fmla="*/ 34 h 37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36"/>
              <a:gd name="T28" fmla="*/ 0 h 37"/>
              <a:gd name="T29" fmla="*/ 36 w 36"/>
              <a:gd name="T30" fmla="*/ 37 h 37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36" h="37">
                <a:moveTo>
                  <a:pt x="17" y="34"/>
                </a:moveTo>
                <a:cubicBezTo>
                  <a:pt x="13" y="35"/>
                  <a:pt x="9" y="32"/>
                  <a:pt x="5" y="31"/>
                </a:cubicBezTo>
                <a:cubicBezTo>
                  <a:pt x="3" y="28"/>
                  <a:pt x="0" y="22"/>
                  <a:pt x="0" y="22"/>
                </a:cubicBezTo>
                <a:cubicBezTo>
                  <a:pt x="1" y="8"/>
                  <a:pt x="2" y="2"/>
                  <a:pt x="14" y="0"/>
                </a:cubicBezTo>
                <a:cubicBezTo>
                  <a:pt x="19" y="1"/>
                  <a:pt x="23" y="1"/>
                  <a:pt x="28" y="1"/>
                </a:cubicBezTo>
                <a:cubicBezTo>
                  <a:pt x="30" y="5"/>
                  <a:pt x="33" y="2"/>
                  <a:pt x="35" y="7"/>
                </a:cubicBezTo>
                <a:cubicBezTo>
                  <a:pt x="35" y="9"/>
                  <a:pt x="36" y="19"/>
                  <a:pt x="36" y="19"/>
                </a:cubicBezTo>
                <a:cubicBezTo>
                  <a:pt x="35" y="26"/>
                  <a:pt x="35" y="34"/>
                  <a:pt x="27" y="35"/>
                </a:cubicBezTo>
                <a:cubicBezTo>
                  <a:pt x="17" y="35"/>
                  <a:pt x="19" y="37"/>
                  <a:pt x="17" y="34"/>
                </a:cubicBezTo>
                <a:close/>
              </a:path>
            </a:pathLst>
          </a:cu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16</xdr:col>
      <xdr:colOff>0</xdr:colOff>
      <xdr:row>14</xdr:row>
      <xdr:rowOff>114300</xdr:rowOff>
    </xdr:from>
    <xdr:to>
      <xdr:col>17</xdr:col>
      <xdr:colOff>142875</xdr:colOff>
      <xdr:row>15</xdr:row>
      <xdr:rowOff>104775</xdr:rowOff>
    </xdr:to>
    <xdr:grpSp>
      <xdr:nvGrpSpPr>
        <xdr:cNvPr id="94" name="Group 250">
          <a:extLst>
            <a:ext uri="{FF2B5EF4-FFF2-40B4-BE49-F238E27FC236}">
              <a16:creationId xmlns:a16="http://schemas.microsoft.com/office/drawing/2014/main" id="{00000000-0008-0000-0F00-00005E000000}"/>
            </a:ext>
          </a:extLst>
        </xdr:cNvPr>
        <xdr:cNvGrpSpPr>
          <a:grpSpLocks/>
        </xdr:cNvGrpSpPr>
      </xdr:nvGrpSpPr>
      <xdr:grpSpPr bwMode="auto">
        <a:xfrm>
          <a:off x="4657725" y="2381250"/>
          <a:ext cx="476250" cy="142875"/>
          <a:chOff x="471" y="249"/>
          <a:chExt cx="51" cy="15"/>
        </a:xfrm>
      </xdr:grpSpPr>
      <xdr:grpSp>
        <xdr:nvGrpSpPr>
          <xdr:cNvPr id="95" name="Group 251">
            <a:extLst>
              <a:ext uri="{FF2B5EF4-FFF2-40B4-BE49-F238E27FC236}">
                <a16:creationId xmlns:a16="http://schemas.microsoft.com/office/drawing/2014/main" id="{00000000-0008-0000-0F00-00005F000000}"/>
              </a:ext>
            </a:extLst>
          </xdr:cNvPr>
          <xdr:cNvGrpSpPr>
            <a:grpSpLocks/>
          </xdr:cNvGrpSpPr>
        </xdr:nvGrpSpPr>
        <xdr:grpSpPr bwMode="auto">
          <a:xfrm>
            <a:off x="471" y="249"/>
            <a:ext cx="28" cy="14"/>
            <a:chOff x="471" y="249"/>
            <a:chExt cx="28" cy="14"/>
          </a:xfrm>
        </xdr:grpSpPr>
        <xdr:sp macro="" textlink="">
          <xdr:nvSpPr>
            <xdr:cNvPr id="102" name="Line 252">
              <a:extLst>
                <a:ext uri="{FF2B5EF4-FFF2-40B4-BE49-F238E27FC236}">
                  <a16:creationId xmlns:a16="http://schemas.microsoft.com/office/drawing/2014/main" id="{00000000-0008-0000-0F00-000066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92" y="249"/>
              <a:ext cx="7" cy="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03" name="Line 253">
              <a:extLst>
                <a:ext uri="{FF2B5EF4-FFF2-40B4-BE49-F238E27FC236}">
                  <a16:creationId xmlns:a16="http://schemas.microsoft.com/office/drawing/2014/main" id="{00000000-0008-0000-0F00-000067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83" y="249"/>
              <a:ext cx="10" cy="12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04" name="Line 254">
              <a:extLst>
                <a:ext uri="{FF2B5EF4-FFF2-40B4-BE49-F238E27FC236}">
                  <a16:creationId xmlns:a16="http://schemas.microsoft.com/office/drawing/2014/main" id="{00000000-0008-0000-0F00-000068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71" y="249"/>
              <a:ext cx="10" cy="10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05" name="Line 255">
              <a:extLst>
                <a:ext uri="{FF2B5EF4-FFF2-40B4-BE49-F238E27FC236}">
                  <a16:creationId xmlns:a16="http://schemas.microsoft.com/office/drawing/2014/main" id="{00000000-0008-0000-0F00-000069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77" y="249"/>
              <a:ext cx="10" cy="11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06" name="Line 256">
              <a:extLst>
                <a:ext uri="{FF2B5EF4-FFF2-40B4-BE49-F238E27FC236}">
                  <a16:creationId xmlns:a16="http://schemas.microsoft.com/office/drawing/2014/main" id="{00000000-0008-0000-0F00-00006A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87" y="256"/>
              <a:ext cx="6" cy="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07" name="Line 257">
              <a:extLst>
                <a:ext uri="{FF2B5EF4-FFF2-40B4-BE49-F238E27FC236}">
                  <a16:creationId xmlns:a16="http://schemas.microsoft.com/office/drawing/2014/main" id="{00000000-0008-0000-0F00-00006B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90" y="253"/>
              <a:ext cx="6" cy="6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</xdr:grpSp>
      <xdr:sp macro="" textlink="">
        <xdr:nvSpPr>
          <xdr:cNvPr id="96" name="Line 258">
            <a:extLst>
              <a:ext uri="{FF2B5EF4-FFF2-40B4-BE49-F238E27FC236}">
                <a16:creationId xmlns:a16="http://schemas.microsoft.com/office/drawing/2014/main" id="{00000000-0008-0000-0F00-000060000000}"/>
              </a:ext>
            </a:extLst>
          </xdr:cNvPr>
          <xdr:cNvSpPr>
            <a:spLocks noChangeShapeType="1"/>
          </xdr:cNvSpPr>
        </xdr:nvSpPr>
        <xdr:spPr bwMode="auto">
          <a:xfrm>
            <a:off x="515" y="250"/>
            <a:ext cx="7" cy="7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97" name="Line 259">
            <a:extLst>
              <a:ext uri="{FF2B5EF4-FFF2-40B4-BE49-F238E27FC236}">
                <a16:creationId xmlns:a16="http://schemas.microsoft.com/office/drawing/2014/main" id="{00000000-0008-0000-0F00-000061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06" y="250"/>
            <a:ext cx="10" cy="12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98" name="Line 260">
            <a:extLst>
              <a:ext uri="{FF2B5EF4-FFF2-40B4-BE49-F238E27FC236}">
                <a16:creationId xmlns:a16="http://schemas.microsoft.com/office/drawing/2014/main" id="{00000000-0008-0000-0F00-000062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94" y="250"/>
            <a:ext cx="10" cy="12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99" name="Line 261">
            <a:extLst>
              <a:ext uri="{FF2B5EF4-FFF2-40B4-BE49-F238E27FC236}">
                <a16:creationId xmlns:a16="http://schemas.microsoft.com/office/drawing/2014/main" id="{00000000-0008-0000-0F00-000063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00" y="250"/>
            <a:ext cx="10" cy="12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00" name="Line 262">
            <a:extLst>
              <a:ext uri="{FF2B5EF4-FFF2-40B4-BE49-F238E27FC236}">
                <a16:creationId xmlns:a16="http://schemas.microsoft.com/office/drawing/2014/main" id="{00000000-0008-0000-0F00-000064000000}"/>
              </a:ext>
            </a:extLst>
          </xdr:cNvPr>
          <xdr:cNvSpPr>
            <a:spLocks noChangeShapeType="1"/>
          </xdr:cNvSpPr>
        </xdr:nvSpPr>
        <xdr:spPr bwMode="auto">
          <a:xfrm>
            <a:off x="510" y="257"/>
            <a:ext cx="6" cy="7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01" name="Line 263">
            <a:extLst>
              <a:ext uri="{FF2B5EF4-FFF2-40B4-BE49-F238E27FC236}">
                <a16:creationId xmlns:a16="http://schemas.microsoft.com/office/drawing/2014/main" id="{00000000-0008-0000-0F00-000065000000}"/>
              </a:ext>
            </a:extLst>
          </xdr:cNvPr>
          <xdr:cNvSpPr>
            <a:spLocks noChangeShapeType="1"/>
          </xdr:cNvSpPr>
        </xdr:nvSpPr>
        <xdr:spPr bwMode="auto">
          <a:xfrm>
            <a:off x="513" y="254"/>
            <a:ext cx="6" cy="6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</xdr:grpSp>
    <xdr:clientData/>
  </xdr:twoCellAnchor>
  <xdr:twoCellAnchor>
    <xdr:from>
      <xdr:col>26</xdr:col>
      <xdr:colOff>200025</xdr:colOff>
      <xdr:row>2</xdr:row>
      <xdr:rowOff>123825</xdr:rowOff>
    </xdr:from>
    <xdr:to>
      <xdr:col>28</xdr:col>
      <xdr:colOff>104775</xdr:colOff>
      <xdr:row>3</xdr:row>
      <xdr:rowOff>114300</xdr:rowOff>
    </xdr:to>
    <xdr:grpSp>
      <xdr:nvGrpSpPr>
        <xdr:cNvPr id="108" name="Group 264">
          <a:extLst>
            <a:ext uri="{FF2B5EF4-FFF2-40B4-BE49-F238E27FC236}">
              <a16:creationId xmlns:a16="http://schemas.microsoft.com/office/drawing/2014/main" id="{00000000-0008-0000-0F00-00006C000000}"/>
            </a:ext>
          </a:extLst>
        </xdr:cNvPr>
        <xdr:cNvGrpSpPr>
          <a:grpSpLocks/>
        </xdr:cNvGrpSpPr>
      </xdr:nvGrpSpPr>
      <xdr:grpSpPr bwMode="auto">
        <a:xfrm>
          <a:off x="8086725" y="561975"/>
          <a:ext cx="561975" cy="142875"/>
          <a:chOff x="471" y="249"/>
          <a:chExt cx="51" cy="15"/>
        </a:xfrm>
      </xdr:grpSpPr>
      <xdr:grpSp>
        <xdr:nvGrpSpPr>
          <xdr:cNvPr id="109" name="Group 265">
            <a:extLst>
              <a:ext uri="{FF2B5EF4-FFF2-40B4-BE49-F238E27FC236}">
                <a16:creationId xmlns:a16="http://schemas.microsoft.com/office/drawing/2014/main" id="{00000000-0008-0000-0F00-00006D000000}"/>
              </a:ext>
            </a:extLst>
          </xdr:cNvPr>
          <xdr:cNvGrpSpPr>
            <a:grpSpLocks/>
          </xdr:cNvGrpSpPr>
        </xdr:nvGrpSpPr>
        <xdr:grpSpPr bwMode="auto">
          <a:xfrm>
            <a:off x="471" y="249"/>
            <a:ext cx="28" cy="14"/>
            <a:chOff x="471" y="249"/>
            <a:chExt cx="28" cy="14"/>
          </a:xfrm>
        </xdr:grpSpPr>
        <xdr:sp macro="" textlink="">
          <xdr:nvSpPr>
            <xdr:cNvPr id="116" name="Line 266">
              <a:extLst>
                <a:ext uri="{FF2B5EF4-FFF2-40B4-BE49-F238E27FC236}">
                  <a16:creationId xmlns:a16="http://schemas.microsoft.com/office/drawing/2014/main" id="{00000000-0008-0000-0F00-000074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92" y="249"/>
              <a:ext cx="7" cy="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17" name="Line 267">
              <a:extLst>
                <a:ext uri="{FF2B5EF4-FFF2-40B4-BE49-F238E27FC236}">
                  <a16:creationId xmlns:a16="http://schemas.microsoft.com/office/drawing/2014/main" id="{00000000-0008-0000-0F00-000075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83" y="249"/>
              <a:ext cx="10" cy="12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18" name="Line 268">
              <a:extLst>
                <a:ext uri="{FF2B5EF4-FFF2-40B4-BE49-F238E27FC236}">
                  <a16:creationId xmlns:a16="http://schemas.microsoft.com/office/drawing/2014/main" id="{00000000-0008-0000-0F00-000076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71" y="249"/>
              <a:ext cx="10" cy="10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19" name="Line 269">
              <a:extLst>
                <a:ext uri="{FF2B5EF4-FFF2-40B4-BE49-F238E27FC236}">
                  <a16:creationId xmlns:a16="http://schemas.microsoft.com/office/drawing/2014/main" id="{00000000-0008-0000-0F00-00007700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477" y="249"/>
              <a:ext cx="10" cy="11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20" name="Line 270">
              <a:extLst>
                <a:ext uri="{FF2B5EF4-FFF2-40B4-BE49-F238E27FC236}">
                  <a16:creationId xmlns:a16="http://schemas.microsoft.com/office/drawing/2014/main" id="{00000000-0008-0000-0F00-000078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87" y="256"/>
              <a:ext cx="6" cy="7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  <xdr:sp macro="" textlink="">
          <xdr:nvSpPr>
            <xdr:cNvPr id="121" name="Line 271">
              <a:extLst>
                <a:ext uri="{FF2B5EF4-FFF2-40B4-BE49-F238E27FC236}">
                  <a16:creationId xmlns:a16="http://schemas.microsoft.com/office/drawing/2014/main" id="{00000000-0008-0000-0F00-000079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90" y="253"/>
              <a:ext cx="6" cy="6"/>
            </a:xfrm>
            <a:prstGeom prst="line">
              <a:avLst/>
            </a:prstGeom>
            <a:noFill/>
            <a:ln w="3175" cap="rnd">
              <a:solidFill>
                <a:srgbClr val="000000"/>
              </a:solidFill>
              <a:prstDash val="sysDot"/>
              <a:round/>
              <a:headEnd/>
              <a:tailEnd/>
            </a:ln>
          </xdr:spPr>
        </xdr:sp>
      </xdr:grpSp>
      <xdr:sp macro="" textlink="">
        <xdr:nvSpPr>
          <xdr:cNvPr id="110" name="Line 272">
            <a:extLst>
              <a:ext uri="{FF2B5EF4-FFF2-40B4-BE49-F238E27FC236}">
                <a16:creationId xmlns:a16="http://schemas.microsoft.com/office/drawing/2014/main" id="{00000000-0008-0000-0F00-00006E000000}"/>
              </a:ext>
            </a:extLst>
          </xdr:cNvPr>
          <xdr:cNvSpPr>
            <a:spLocks noChangeShapeType="1"/>
          </xdr:cNvSpPr>
        </xdr:nvSpPr>
        <xdr:spPr bwMode="auto">
          <a:xfrm>
            <a:off x="515" y="250"/>
            <a:ext cx="7" cy="7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11" name="Line 273">
            <a:extLst>
              <a:ext uri="{FF2B5EF4-FFF2-40B4-BE49-F238E27FC236}">
                <a16:creationId xmlns:a16="http://schemas.microsoft.com/office/drawing/2014/main" id="{00000000-0008-0000-0F00-00006F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06" y="250"/>
            <a:ext cx="10" cy="12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12" name="Line 274">
            <a:extLst>
              <a:ext uri="{FF2B5EF4-FFF2-40B4-BE49-F238E27FC236}">
                <a16:creationId xmlns:a16="http://schemas.microsoft.com/office/drawing/2014/main" id="{00000000-0008-0000-0F00-000070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94" y="250"/>
            <a:ext cx="10" cy="12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13" name="Line 275">
            <a:extLst>
              <a:ext uri="{FF2B5EF4-FFF2-40B4-BE49-F238E27FC236}">
                <a16:creationId xmlns:a16="http://schemas.microsoft.com/office/drawing/2014/main" id="{00000000-0008-0000-0F00-000071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00" y="250"/>
            <a:ext cx="10" cy="12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14" name="Line 276">
            <a:extLst>
              <a:ext uri="{FF2B5EF4-FFF2-40B4-BE49-F238E27FC236}">
                <a16:creationId xmlns:a16="http://schemas.microsoft.com/office/drawing/2014/main" id="{00000000-0008-0000-0F00-000072000000}"/>
              </a:ext>
            </a:extLst>
          </xdr:cNvPr>
          <xdr:cNvSpPr>
            <a:spLocks noChangeShapeType="1"/>
          </xdr:cNvSpPr>
        </xdr:nvSpPr>
        <xdr:spPr bwMode="auto">
          <a:xfrm>
            <a:off x="510" y="257"/>
            <a:ext cx="6" cy="7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sp macro="" textlink="">
        <xdr:nvSpPr>
          <xdr:cNvPr id="115" name="Line 277">
            <a:extLst>
              <a:ext uri="{FF2B5EF4-FFF2-40B4-BE49-F238E27FC236}">
                <a16:creationId xmlns:a16="http://schemas.microsoft.com/office/drawing/2014/main" id="{00000000-0008-0000-0F00-000073000000}"/>
              </a:ext>
            </a:extLst>
          </xdr:cNvPr>
          <xdr:cNvSpPr>
            <a:spLocks noChangeShapeType="1"/>
          </xdr:cNvSpPr>
        </xdr:nvSpPr>
        <xdr:spPr bwMode="auto">
          <a:xfrm>
            <a:off x="513" y="254"/>
            <a:ext cx="6" cy="6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</xdr:grpSp>
    <xdr:clientData/>
  </xdr:twoCellAnchor>
  <xdr:twoCellAnchor>
    <xdr:from>
      <xdr:col>22</xdr:col>
      <xdr:colOff>28575</xdr:colOff>
      <xdr:row>5</xdr:row>
      <xdr:rowOff>142875</xdr:rowOff>
    </xdr:from>
    <xdr:to>
      <xdr:col>25</xdr:col>
      <xdr:colOff>0</xdr:colOff>
      <xdr:row>14</xdr:row>
      <xdr:rowOff>114300</xdr:rowOff>
    </xdr:to>
    <xdr:sp macro="" textlink="">
      <xdr:nvSpPr>
        <xdr:cNvPr id="122" name="Freeform 174">
          <a:extLst>
            <a:ext uri="{FF2B5EF4-FFF2-40B4-BE49-F238E27FC236}">
              <a16:creationId xmlns:a16="http://schemas.microsoft.com/office/drawing/2014/main" id="{00000000-0008-0000-0F00-00007A000000}"/>
            </a:ext>
          </a:extLst>
        </xdr:cNvPr>
        <xdr:cNvSpPr>
          <a:spLocks/>
        </xdr:cNvSpPr>
      </xdr:nvSpPr>
      <xdr:spPr bwMode="auto">
        <a:xfrm>
          <a:off x="6810375" y="1038225"/>
          <a:ext cx="895350" cy="1343025"/>
        </a:xfrm>
        <a:custGeom>
          <a:avLst/>
          <a:gdLst>
            <a:gd name="T0" fmla="*/ 2147483647 w 94"/>
            <a:gd name="T1" fmla="*/ 0 h 141"/>
            <a:gd name="T2" fmla="*/ 2147483647 w 94"/>
            <a:gd name="T3" fmla="*/ 2147483647 h 141"/>
            <a:gd name="T4" fmla="*/ 0 w 94"/>
            <a:gd name="T5" fmla="*/ 2147483647 h 141"/>
            <a:gd name="T6" fmla="*/ 0 60000 65536"/>
            <a:gd name="T7" fmla="*/ 0 60000 65536"/>
            <a:gd name="T8" fmla="*/ 0 60000 65536"/>
            <a:gd name="T9" fmla="*/ 0 w 94"/>
            <a:gd name="T10" fmla="*/ 0 h 141"/>
            <a:gd name="T11" fmla="*/ 94 w 94"/>
            <a:gd name="T12" fmla="*/ 141 h 14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94" h="141">
              <a:moveTo>
                <a:pt x="94" y="0"/>
              </a:moveTo>
              <a:lnTo>
                <a:pt x="57" y="141"/>
              </a:lnTo>
              <a:lnTo>
                <a:pt x="0" y="141"/>
              </a:lnTo>
            </a:path>
          </a:pathLst>
        </a:cu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20</xdr:col>
      <xdr:colOff>190500</xdr:colOff>
      <xdr:row>14</xdr:row>
      <xdr:rowOff>104775</xdr:rowOff>
    </xdr:from>
    <xdr:to>
      <xdr:col>22</xdr:col>
      <xdr:colOff>38100</xdr:colOff>
      <xdr:row>16</xdr:row>
      <xdr:rowOff>47625</xdr:rowOff>
    </xdr:to>
    <xdr:sp macro="" textlink="">
      <xdr:nvSpPr>
        <xdr:cNvPr id="123" name="Freeform 175" descr="밝은 상향 대각선">
          <a:extLst>
            <a:ext uri="{FF2B5EF4-FFF2-40B4-BE49-F238E27FC236}">
              <a16:creationId xmlns:a16="http://schemas.microsoft.com/office/drawing/2014/main" id="{00000000-0008-0000-0F00-00007B000000}"/>
            </a:ext>
          </a:extLst>
        </xdr:cNvPr>
        <xdr:cNvSpPr>
          <a:spLocks/>
        </xdr:cNvSpPr>
      </xdr:nvSpPr>
      <xdr:spPr bwMode="auto">
        <a:xfrm>
          <a:off x="6419850" y="2371725"/>
          <a:ext cx="400050" cy="247650"/>
        </a:xfrm>
        <a:custGeom>
          <a:avLst/>
          <a:gdLst>
            <a:gd name="T0" fmla="*/ 0 w 42"/>
            <a:gd name="T1" fmla="*/ 2147483647 h 26"/>
            <a:gd name="T2" fmla="*/ 0 w 42"/>
            <a:gd name="T3" fmla="*/ 0 h 26"/>
            <a:gd name="T4" fmla="*/ 2147483647 w 42"/>
            <a:gd name="T5" fmla="*/ 0 h 26"/>
            <a:gd name="T6" fmla="*/ 2147483647 w 42"/>
            <a:gd name="T7" fmla="*/ 2147483647 h 26"/>
            <a:gd name="T8" fmla="*/ 2147483647 w 42"/>
            <a:gd name="T9" fmla="*/ 2147483647 h 26"/>
            <a:gd name="T10" fmla="*/ 0 w 42"/>
            <a:gd name="T11" fmla="*/ 2147483647 h 26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42"/>
            <a:gd name="T19" fmla="*/ 0 h 26"/>
            <a:gd name="T20" fmla="*/ 42 w 42"/>
            <a:gd name="T21" fmla="*/ 26 h 26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42" h="26">
              <a:moveTo>
                <a:pt x="0" y="26"/>
              </a:moveTo>
              <a:lnTo>
                <a:pt x="0" y="0"/>
              </a:lnTo>
              <a:lnTo>
                <a:pt x="12" y="0"/>
              </a:lnTo>
              <a:lnTo>
                <a:pt x="42" y="9"/>
              </a:lnTo>
              <a:lnTo>
                <a:pt x="42" y="26"/>
              </a:lnTo>
              <a:lnTo>
                <a:pt x="0" y="26"/>
              </a:lnTo>
              <a:close/>
            </a:path>
          </a:pathLst>
        </a:custGeom>
        <a:blipFill dpi="0" rotWithShape="0">
          <a:blip xmlns:r="http://schemas.openxmlformats.org/officeDocument/2006/relationships" r:embed="rId2"/>
          <a:srcRect/>
          <a:tile tx="0" ty="0" sx="100000" sy="100000" flip="none" algn="tl"/>
        </a:blipFill>
        <a:ln w="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14</xdr:row>
      <xdr:rowOff>104775</xdr:rowOff>
    </xdr:from>
    <xdr:to>
      <xdr:col>19</xdr:col>
      <xdr:colOff>0</xdr:colOff>
      <xdr:row>16</xdr:row>
      <xdr:rowOff>66675</xdr:rowOff>
    </xdr:to>
    <xdr:sp macro="" textlink="">
      <xdr:nvSpPr>
        <xdr:cNvPr id="124" name="Line 16">
          <a:extLst>
            <a:ext uri="{FF2B5EF4-FFF2-40B4-BE49-F238E27FC236}">
              <a16:creationId xmlns:a16="http://schemas.microsoft.com/office/drawing/2014/main" id="{00000000-0008-0000-0F00-00007C000000}"/>
            </a:ext>
          </a:extLst>
        </xdr:cNvPr>
        <xdr:cNvSpPr>
          <a:spLocks noChangeShapeType="1"/>
        </xdr:cNvSpPr>
      </xdr:nvSpPr>
      <xdr:spPr bwMode="auto">
        <a:xfrm>
          <a:off x="6096000" y="2371725"/>
          <a:ext cx="0" cy="26670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22</xdr:col>
      <xdr:colOff>123825</xdr:colOff>
      <xdr:row>15</xdr:row>
      <xdr:rowOff>38100</xdr:rowOff>
    </xdr:from>
    <xdr:to>
      <xdr:col>22</xdr:col>
      <xdr:colOff>123825</xdr:colOff>
      <xdr:row>16</xdr:row>
      <xdr:rowOff>57150</xdr:rowOff>
    </xdr:to>
    <xdr:sp macro="" textlink="">
      <xdr:nvSpPr>
        <xdr:cNvPr id="125" name="Line 16">
          <a:extLst>
            <a:ext uri="{FF2B5EF4-FFF2-40B4-BE49-F238E27FC236}">
              <a16:creationId xmlns:a16="http://schemas.microsoft.com/office/drawing/2014/main" id="{00000000-0008-0000-0F00-00007D000000}"/>
            </a:ext>
          </a:extLst>
        </xdr:cNvPr>
        <xdr:cNvSpPr>
          <a:spLocks noChangeShapeType="1"/>
        </xdr:cNvSpPr>
      </xdr:nvSpPr>
      <xdr:spPr bwMode="auto">
        <a:xfrm>
          <a:off x="6905625" y="2457450"/>
          <a:ext cx="0" cy="1714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arrow" w="sm" len="sm"/>
          <a:tailEnd type="arrow" w="sm" len="sm"/>
        </a:ln>
      </xdr:spPr>
    </xdr:sp>
    <xdr:clientData/>
  </xdr:twoCellAnchor>
  <xdr:twoCellAnchor>
    <xdr:from>
      <xdr:col>22</xdr:col>
      <xdr:colOff>57150</xdr:colOff>
      <xdr:row>15</xdr:row>
      <xdr:rowOff>47625</xdr:rowOff>
    </xdr:from>
    <xdr:to>
      <xdr:col>22</xdr:col>
      <xdr:colOff>152400</xdr:colOff>
      <xdr:row>15</xdr:row>
      <xdr:rowOff>47625</xdr:rowOff>
    </xdr:to>
    <xdr:sp macro="" textlink="">
      <xdr:nvSpPr>
        <xdr:cNvPr id="126" name="Line 165">
          <a:extLst>
            <a:ext uri="{FF2B5EF4-FFF2-40B4-BE49-F238E27FC236}">
              <a16:creationId xmlns:a16="http://schemas.microsoft.com/office/drawing/2014/main" id="{00000000-0008-0000-0F00-00007E000000}"/>
            </a:ext>
          </a:extLst>
        </xdr:cNvPr>
        <xdr:cNvSpPr>
          <a:spLocks noChangeShapeType="1"/>
        </xdr:cNvSpPr>
      </xdr:nvSpPr>
      <xdr:spPr bwMode="auto">
        <a:xfrm rot="-5400000">
          <a:off x="6886575" y="2419350"/>
          <a:ext cx="0" cy="9525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304800</xdr:colOff>
      <xdr:row>17</xdr:row>
      <xdr:rowOff>114300</xdr:rowOff>
    </xdr:from>
    <xdr:to>
      <xdr:col>20</xdr:col>
      <xdr:colOff>304800</xdr:colOff>
      <xdr:row>18</xdr:row>
      <xdr:rowOff>76200</xdr:rowOff>
    </xdr:to>
    <xdr:sp macro="" textlink="">
      <xdr:nvSpPr>
        <xdr:cNvPr id="127" name="Line 165">
          <a:extLst>
            <a:ext uri="{FF2B5EF4-FFF2-40B4-BE49-F238E27FC236}">
              <a16:creationId xmlns:a16="http://schemas.microsoft.com/office/drawing/2014/main" id="{00000000-0008-0000-0F00-00007F000000}"/>
            </a:ext>
          </a:extLst>
        </xdr:cNvPr>
        <xdr:cNvSpPr>
          <a:spLocks noChangeShapeType="1"/>
        </xdr:cNvSpPr>
      </xdr:nvSpPr>
      <xdr:spPr bwMode="auto">
        <a:xfrm>
          <a:off x="6534150" y="2838450"/>
          <a:ext cx="0" cy="1143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200025</xdr:colOff>
      <xdr:row>6</xdr:row>
      <xdr:rowOff>9525</xdr:rowOff>
    </xdr:from>
    <xdr:to>
      <xdr:col>24</xdr:col>
      <xdr:colOff>85725</xdr:colOff>
      <xdr:row>14</xdr:row>
      <xdr:rowOff>133350</xdr:rowOff>
    </xdr:to>
    <xdr:grpSp>
      <xdr:nvGrpSpPr>
        <xdr:cNvPr id="128" name="그룹 126">
          <a:extLst>
            <a:ext uri="{FF2B5EF4-FFF2-40B4-BE49-F238E27FC236}">
              <a16:creationId xmlns:a16="http://schemas.microsoft.com/office/drawing/2014/main" id="{00000000-0008-0000-0F00-000080000000}"/>
            </a:ext>
          </a:extLst>
        </xdr:cNvPr>
        <xdr:cNvGrpSpPr>
          <a:grpSpLocks/>
        </xdr:cNvGrpSpPr>
      </xdr:nvGrpSpPr>
      <xdr:grpSpPr bwMode="auto">
        <a:xfrm>
          <a:off x="6429375" y="1057275"/>
          <a:ext cx="990600" cy="1343025"/>
          <a:chOff x="6398315" y="1052305"/>
          <a:chExt cx="1119395" cy="1294986"/>
        </a:xfrm>
      </xdr:grpSpPr>
      <xdr:grpSp>
        <xdr:nvGrpSpPr>
          <xdr:cNvPr id="129" name="그룹 125">
            <a:extLst>
              <a:ext uri="{FF2B5EF4-FFF2-40B4-BE49-F238E27FC236}">
                <a16:creationId xmlns:a16="http://schemas.microsoft.com/office/drawing/2014/main" id="{00000000-0008-0000-0F00-000081000000}"/>
              </a:ext>
            </a:extLst>
          </xdr:cNvPr>
          <xdr:cNvGrpSpPr>
            <a:grpSpLocks/>
          </xdr:cNvGrpSpPr>
        </xdr:nvGrpSpPr>
        <xdr:grpSpPr bwMode="auto">
          <a:xfrm>
            <a:off x="6882661" y="1052306"/>
            <a:ext cx="635041" cy="339819"/>
            <a:chOff x="12263979" y="2387506"/>
            <a:chExt cx="753027" cy="502204"/>
          </a:xfrm>
        </xdr:grpSpPr>
        <xdr:sp macro="" textlink="">
          <xdr:nvSpPr>
            <xdr:cNvPr id="139" name="Freeform 35">
              <a:extLst>
                <a:ext uri="{FF2B5EF4-FFF2-40B4-BE49-F238E27FC236}">
                  <a16:creationId xmlns:a16="http://schemas.microsoft.com/office/drawing/2014/main" id="{00000000-0008-0000-0F00-00008B000000}"/>
                </a:ext>
              </a:extLst>
            </xdr:cNvPr>
            <xdr:cNvSpPr>
              <a:spLocks/>
            </xdr:cNvSpPr>
          </xdr:nvSpPr>
          <xdr:spPr bwMode="auto">
            <a:xfrm rot="10800000">
              <a:off x="12263979" y="2387506"/>
              <a:ext cx="753027" cy="502204"/>
            </a:xfrm>
            <a:custGeom>
              <a:avLst/>
              <a:gdLst>
                <a:gd name="T0" fmla="*/ 2147483647 w 41"/>
                <a:gd name="T1" fmla="*/ 2147483647 h 31"/>
                <a:gd name="T2" fmla="*/ 2147483647 w 41"/>
                <a:gd name="T3" fmla="*/ 2147483647 h 31"/>
                <a:gd name="T4" fmla="*/ 2147483647 w 41"/>
                <a:gd name="T5" fmla="*/ 2147483647 h 31"/>
                <a:gd name="T6" fmla="*/ 2147483647 w 41"/>
                <a:gd name="T7" fmla="*/ 2147483647 h 31"/>
                <a:gd name="T8" fmla="*/ 2147483647 w 41"/>
                <a:gd name="T9" fmla="*/ 2147483647 h 31"/>
                <a:gd name="T10" fmla="*/ 2147483647 w 41"/>
                <a:gd name="T11" fmla="*/ 2147483647 h 31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1"/>
                <a:gd name="T19" fmla="*/ 0 h 31"/>
                <a:gd name="T20" fmla="*/ 41 w 41"/>
                <a:gd name="T21" fmla="*/ 31 h 31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1" h="31">
                  <a:moveTo>
                    <a:pt x="14" y="3"/>
                  </a:moveTo>
                  <a:cubicBezTo>
                    <a:pt x="7" y="5"/>
                    <a:pt x="10" y="4"/>
                    <a:pt x="5" y="7"/>
                  </a:cubicBezTo>
                  <a:cubicBezTo>
                    <a:pt x="0" y="23"/>
                    <a:pt x="6" y="27"/>
                    <a:pt x="19" y="31"/>
                  </a:cubicBezTo>
                  <a:cubicBezTo>
                    <a:pt x="23" y="30"/>
                    <a:pt x="27" y="29"/>
                    <a:pt x="31" y="28"/>
                  </a:cubicBezTo>
                  <a:cubicBezTo>
                    <a:pt x="38" y="21"/>
                    <a:pt x="41" y="11"/>
                    <a:pt x="29" y="7"/>
                  </a:cubicBezTo>
                  <a:cubicBezTo>
                    <a:pt x="25" y="0"/>
                    <a:pt x="28" y="4"/>
                    <a:pt x="14" y="3"/>
                  </a:cubicBezTo>
                  <a:close/>
                </a:path>
              </a:pathLst>
            </a:custGeom>
            <a:solidFill>
              <a:srgbClr val="FFFFFF"/>
            </a:solidFill>
            <a:ln w="6350">
              <a:solidFill>
                <a:srgbClr val="000000"/>
              </a:solidFill>
              <a:round/>
              <a:headEnd/>
              <a:tailEnd/>
            </a:ln>
            <a:scene3d>
              <a:camera prst="orthographicFront">
                <a:rot lat="0" lon="10800000" rev="0"/>
              </a:camera>
              <a:lightRig rig="threePt" dir="t"/>
            </a:scene3d>
          </xdr:spPr>
          <xdr:txBody>
            <a:bodyPr/>
            <a:lstStyle/>
            <a:p>
              <a:endParaRPr lang="ko-KR" altLang="en-US"/>
            </a:p>
          </xdr:txBody>
        </xdr:sp>
        <xdr:sp macro="" textlink="">
          <xdr:nvSpPr>
            <xdr:cNvPr id="140" name="Freeform 89">
              <a:extLst>
                <a:ext uri="{FF2B5EF4-FFF2-40B4-BE49-F238E27FC236}">
                  <a16:creationId xmlns:a16="http://schemas.microsoft.com/office/drawing/2014/main" id="{00000000-0008-0000-0F00-00008C000000}"/>
                </a:ext>
              </a:extLst>
            </xdr:cNvPr>
            <xdr:cNvSpPr>
              <a:spLocks/>
            </xdr:cNvSpPr>
          </xdr:nvSpPr>
          <xdr:spPr bwMode="auto">
            <a:xfrm>
              <a:off x="12792177" y="2758486"/>
              <a:ext cx="95250" cy="87190"/>
            </a:xfrm>
            <a:custGeom>
              <a:avLst/>
              <a:gdLst>
                <a:gd name="T0" fmla="*/ 2147483647 w 42"/>
                <a:gd name="T1" fmla="*/ 2147483647 h 33"/>
                <a:gd name="T2" fmla="*/ 2147483647 w 42"/>
                <a:gd name="T3" fmla="*/ 2147483647 h 33"/>
                <a:gd name="T4" fmla="*/ 0 w 42"/>
                <a:gd name="T5" fmla="*/ 2147483647 h 33"/>
                <a:gd name="T6" fmla="*/ 2147483647 w 42"/>
                <a:gd name="T7" fmla="*/ 2147483647 h 33"/>
                <a:gd name="T8" fmla="*/ 2147483647 w 42"/>
                <a:gd name="T9" fmla="*/ 2147483647 h 33"/>
                <a:gd name="T10" fmla="*/ 2147483647 w 42"/>
                <a:gd name="T11" fmla="*/ 2147483647 h 33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2"/>
                <a:gd name="T19" fmla="*/ 0 h 33"/>
                <a:gd name="T20" fmla="*/ 42 w 42"/>
                <a:gd name="T21" fmla="*/ 33 h 33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2" h="33">
                  <a:moveTo>
                    <a:pt x="10" y="6"/>
                  </a:moveTo>
                  <a:cubicBezTo>
                    <a:pt x="8" y="6"/>
                    <a:pt x="6" y="6"/>
                    <a:pt x="4" y="7"/>
                  </a:cubicBezTo>
                  <a:cubicBezTo>
                    <a:pt x="2" y="8"/>
                    <a:pt x="0" y="13"/>
                    <a:pt x="0" y="13"/>
                  </a:cubicBezTo>
                  <a:cubicBezTo>
                    <a:pt x="2" y="26"/>
                    <a:pt x="3" y="28"/>
                    <a:pt x="15" y="32"/>
                  </a:cubicBezTo>
                  <a:cubicBezTo>
                    <a:pt x="38" y="31"/>
                    <a:pt x="38" y="33"/>
                    <a:pt x="42" y="16"/>
                  </a:cubicBezTo>
                  <a:cubicBezTo>
                    <a:pt x="40" y="0"/>
                    <a:pt x="24" y="5"/>
                    <a:pt x="10" y="6"/>
                  </a:cubicBez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130" name="그룹 125">
            <a:extLst>
              <a:ext uri="{FF2B5EF4-FFF2-40B4-BE49-F238E27FC236}">
                <a16:creationId xmlns:a16="http://schemas.microsoft.com/office/drawing/2014/main" id="{00000000-0008-0000-0F00-000082000000}"/>
              </a:ext>
            </a:extLst>
          </xdr:cNvPr>
          <xdr:cNvGrpSpPr>
            <a:grpSpLocks/>
          </xdr:cNvGrpSpPr>
        </xdr:nvGrpSpPr>
        <xdr:grpSpPr bwMode="auto">
          <a:xfrm>
            <a:off x="6710450" y="1337017"/>
            <a:ext cx="678095" cy="404109"/>
            <a:chOff x="12266202" y="2388796"/>
            <a:chExt cx="746296" cy="505148"/>
          </a:xfrm>
        </xdr:grpSpPr>
        <xdr:sp macro="" textlink="">
          <xdr:nvSpPr>
            <xdr:cNvPr id="137" name="Freeform 35">
              <a:extLst>
                <a:ext uri="{FF2B5EF4-FFF2-40B4-BE49-F238E27FC236}">
                  <a16:creationId xmlns:a16="http://schemas.microsoft.com/office/drawing/2014/main" id="{00000000-0008-0000-0F00-000089000000}"/>
                </a:ext>
              </a:extLst>
            </xdr:cNvPr>
            <xdr:cNvSpPr>
              <a:spLocks/>
            </xdr:cNvSpPr>
          </xdr:nvSpPr>
          <xdr:spPr bwMode="auto">
            <a:xfrm rot="10800000">
              <a:off x="12266202" y="2388796"/>
              <a:ext cx="746296" cy="505148"/>
            </a:xfrm>
            <a:custGeom>
              <a:avLst/>
              <a:gdLst>
                <a:gd name="T0" fmla="*/ 2147483647 w 41"/>
                <a:gd name="T1" fmla="*/ 2147483647 h 31"/>
                <a:gd name="T2" fmla="*/ 2147483647 w 41"/>
                <a:gd name="T3" fmla="*/ 2147483647 h 31"/>
                <a:gd name="T4" fmla="*/ 2147483647 w 41"/>
                <a:gd name="T5" fmla="*/ 2147483647 h 31"/>
                <a:gd name="T6" fmla="*/ 2147483647 w 41"/>
                <a:gd name="T7" fmla="*/ 2147483647 h 31"/>
                <a:gd name="T8" fmla="*/ 2147483647 w 41"/>
                <a:gd name="T9" fmla="*/ 2147483647 h 31"/>
                <a:gd name="T10" fmla="*/ 2147483647 w 41"/>
                <a:gd name="T11" fmla="*/ 2147483647 h 31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1"/>
                <a:gd name="T19" fmla="*/ 0 h 31"/>
                <a:gd name="T20" fmla="*/ 41 w 41"/>
                <a:gd name="T21" fmla="*/ 31 h 31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1" h="31">
                  <a:moveTo>
                    <a:pt x="14" y="3"/>
                  </a:moveTo>
                  <a:cubicBezTo>
                    <a:pt x="7" y="5"/>
                    <a:pt x="10" y="4"/>
                    <a:pt x="5" y="7"/>
                  </a:cubicBezTo>
                  <a:cubicBezTo>
                    <a:pt x="0" y="23"/>
                    <a:pt x="6" y="27"/>
                    <a:pt x="19" y="31"/>
                  </a:cubicBezTo>
                  <a:cubicBezTo>
                    <a:pt x="23" y="30"/>
                    <a:pt x="27" y="29"/>
                    <a:pt x="31" y="28"/>
                  </a:cubicBezTo>
                  <a:cubicBezTo>
                    <a:pt x="38" y="21"/>
                    <a:pt x="41" y="11"/>
                    <a:pt x="29" y="7"/>
                  </a:cubicBezTo>
                  <a:cubicBezTo>
                    <a:pt x="25" y="0"/>
                    <a:pt x="28" y="4"/>
                    <a:pt x="14" y="3"/>
                  </a:cubicBezTo>
                  <a:close/>
                </a:path>
              </a:pathLst>
            </a:custGeom>
            <a:solidFill>
              <a:srgbClr val="FFFFFF"/>
            </a:solidFill>
            <a:ln w="6350">
              <a:solidFill>
                <a:srgbClr val="000000"/>
              </a:solidFill>
              <a:round/>
              <a:headEnd/>
              <a:tailEnd/>
            </a:ln>
            <a:scene3d>
              <a:camera prst="orthographicFront">
                <a:rot lat="0" lon="10800000" rev="0"/>
              </a:camera>
              <a:lightRig rig="threePt" dir="t"/>
            </a:scene3d>
          </xdr:spPr>
          <xdr:txBody>
            <a:bodyPr/>
            <a:lstStyle/>
            <a:p>
              <a:endParaRPr lang="ko-KR" altLang="en-US"/>
            </a:p>
          </xdr:txBody>
        </xdr:sp>
        <xdr:sp macro="" textlink="">
          <xdr:nvSpPr>
            <xdr:cNvPr id="138" name="Freeform 89">
              <a:extLst>
                <a:ext uri="{FF2B5EF4-FFF2-40B4-BE49-F238E27FC236}">
                  <a16:creationId xmlns:a16="http://schemas.microsoft.com/office/drawing/2014/main" id="{00000000-0008-0000-0F00-00008A000000}"/>
                </a:ext>
              </a:extLst>
            </xdr:cNvPr>
            <xdr:cNvSpPr>
              <a:spLocks/>
            </xdr:cNvSpPr>
          </xdr:nvSpPr>
          <xdr:spPr bwMode="auto">
            <a:xfrm>
              <a:off x="12792177" y="2758486"/>
              <a:ext cx="95250" cy="87190"/>
            </a:xfrm>
            <a:custGeom>
              <a:avLst/>
              <a:gdLst>
                <a:gd name="T0" fmla="*/ 2147483647 w 42"/>
                <a:gd name="T1" fmla="*/ 2147483647 h 33"/>
                <a:gd name="T2" fmla="*/ 2147483647 w 42"/>
                <a:gd name="T3" fmla="*/ 2147483647 h 33"/>
                <a:gd name="T4" fmla="*/ 0 w 42"/>
                <a:gd name="T5" fmla="*/ 2147483647 h 33"/>
                <a:gd name="T6" fmla="*/ 2147483647 w 42"/>
                <a:gd name="T7" fmla="*/ 2147483647 h 33"/>
                <a:gd name="T8" fmla="*/ 2147483647 w 42"/>
                <a:gd name="T9" fmla="*/ 2147483647 h 33"/>
                <a:gd name="T10" fmla="*/ 2147483647 w 42"/>
                <a:gd name="T11" fmla="*/ 2147483647 h 33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2"/>
                <a:gd name="T19" fmla="*/ 0 h 33"/>
                <a:gd name="T20" fmla="*/ 42 w 42"/>
                <a:gd name="T21" fmla="*/ 33 h 33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2" h="33">
                  <a:moveTo>
                    <a:pt x="10" y="6"/>
                  </a:moveTo>
                  <a:cubicBezTo>
                    <a:pt x="8" y="6"/>
                    <a:pt x="6" y="6"/>
                    <a:pt x="4" y="7"/>
                  </a:cubicBezTo>
                  <a:cubicBezTo>
                    <a:pt x="2" y="8"/>
                    <a:pt x="0" y="13"/>
                    <a:pt x="0" y="13"/>
                  </a:cubicBezTo>
                  <a:cubicBezTo>
                    <a:pt x="2" y="26"/>
                    <a:pt x="3" y="28"/>
                    <a:pt x="15" y="32"/>
                  </a:cubicBezTo>
                  <a:cubicBezTo>
                    <a:pt x="38" y="31"/>
                    <a:pt x="38" y="33"/>
                    <a:pt x="42" y="16"/>
                  </a:cubicBezTo>
                  <a:cubicBezTo>
                    <a:pt x="40" y="0"/>
                    <a:pt x="24" y="5"/>
                    <a:pt x="10" y="6"/>
                  </a:cubicBez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131" name="그룹 125">
            <a:extLst>
              <a:ext uri="{FF2B5EF4-FFF2-40B4-BE49-F238E27FC236}">
                <a16:creationId xmlns:a16="http://schemas.microsoft.com/office/drawing/2014/main" id="{00000000-0008-0000-0F00-000083000000}"/>
              </a:ext>
            </a:extLst>
          </xdr:cNvPr>
          <xdr:cNvGrpSpPr>
            <a:grpSpLocks/>
          </xdr:cNvGrpSpPr>
        </xdr:nvGrpSpPr>
        <xdr:grpSpPr bwMode="auto">
          <a:xfrm>
            <a:off x="6549009" y="1658467"/>
            <a:ext cx="645805" cy="394924"/>
            <a:chOff x="12266621" y="2382045"/>
            <a:chExt cx="754405" cy="505619"/>
          </a:xfrm>
        </xdr:grpSpPr>
        <xdr:sp macro="" textlink="">
          <xdr:nvSpPr>
            <xdr:cNvPr id="135" name="Freeform 35">
              <a:extLst>
                <a:ext uri="{FF2B5EF4-FFF2-40B4-BE49-F238E27FC236}">
                  <a16:creationId xmlns:a16="http://schemas.microsoft.com/office/drawing/2014/main" id="{00000000-0008-0000-0F00-000087000000}"/>
                </a:ext>
              </a:extLst>
            </xdr:cNvPr>
            <xdr:cNvSpPr>
              <a:spLocks/>
            </xdr:cNvSpPr>
          </xdr:nvSpPr>
          <xdr:spPr bwMode="auto">
            <a:xfrm rot="10800000">
              <a:off x="12266621" y="2382045"/>
              <a:ext cx="754405" cy="505619"/>
            </a:xfrm>
            <a:custGeom>
              <a:avLst/>
              <a:gdLst>
                <a:gd name="T0" fmla="*/ 2147483647 w 41"/>
                <a:gd name="T1" fmla="*/ 2147483647 h 31"/>
                <a:gd name="T2" fmla="*/ 2147483647 w 41"/>
                <a:gd name="T3" fmla="*/ 2147483647 h 31"/>
                <a:gd name="T4" fmla="*/ 2147483647 w 41"/>
                <a:gd name="T5" fmla="*/ 2147483647 h 31"/>
                <a:gd name="T6" fmla="*/ 2147483647 w 41"/>
                <a:gd name="T7" fmla="*/ 2147483647 h 31"/>
                <a:gd name="T8" fmla="*/ 2147483647 w 41"/>
                <a:gd name="T9" fmla="*/ 2147483647 h 31"/>
                <a:gd name="T10" fmla="*/ 2147483647 w 41"/>
                <a:gd name="T11" fmla="*/ 2147483647 h 31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1"/>
                <a:gd name="T19" fmla="*/ 0 h 31"/>
                <a:gd name="T20" fmla="*/ 41 w 41"/>
                <a:gd name="T21" fmla="*/ 31 h 31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1" h="31">
                  <a:moveTo>
                    <a:pt x="14" y="3"/>
                  </a:moveTo>
                  <a:cubicBezTo>
                    <a:pt x="7" y="5"/>
                    <a:pt x="10" y="4"/>
                    <a:pt x="5" y="7"/>
                  </a:cubicBezTo>
                  <a:cubicBezTo>
                    <a:pt x="0" y="23"/>
                    <a:pt x="6" y="27"/>
                    <a:pt x="19" y="31"/>
                  </a:cubicBezTo>
                  <a:cubicBezTo>
                    <a:pt x="23" y="30"/>
                    <a:pt x="27" y="29"/>
                    <a:pt x="31" y="28"/>
                  </a:cubicBezTo>
                  <a:cubicBezTo>
                    <a:pt x="38" y="21"/>
                    <a:pt x="41" y="11"/>
                    <a:pt x="29" y="7"/>
                  </a:cubicBezTo>
                  <a:cubicBezTo>
                    <a:pt x="25" y="0"/>
                    <a:pt x="28" y="4"/>
                    <a:pt x="14" y="3"/>
                  </a:cubicBezTo>
                  <a:close/>
                </a:path>
              </a:pathLst>
            </a:custGeom>
            <a:solidFill>
              <a:srgbClr val="FFFFFF"/>
            </a:solidFill>
            <a:ln w="6350">
              <a:solidFill>
                <a:srgbClr val="000000"/>
              </a:solidFill>
              <a:round/>
              <a:headEnd/>
              <a:tailEnd/>
            </a:ln>
            <a:scene3d>
              <a:camera prst="orthographicFront">
                <a:rot lat="0" lon="10800000" rev="0"/>
              </a:camera>
              <a:lightRig rig="threePt" dir="t"/>
            </a:scene3d>
          </xdr:spPr>
          <xdr:txBody>
            <a:bodyPr/>
            <a:lstStyle/>
            <a:p>
              <a:endParaRPr lang="ko-KR" altLang="en-US"/>
            </a:p>
          </xdr:txBody>
        </xdr:sp>
        <xdr:sp macro="" textlink="">
          <xdr:nvSpPr>
            <xdr:cNvPr id="136" name="Freeform 89">
              <a:extLst>
                <a:ext uri="{FF2B5EF4-FFF2-40B4-BE49-F238E27FC236}">
                  <a16:creationId xmlns:a16="http://schemas.microsoft.com/office/drawing/2014/main" id="{00000000-0008-0000-0F00-000088000000}"/>
                </a:ext>
              </a:extLst>
            </xdr:cNvPr>
            <xdr:cNvSpPr>
              <a:spLocks/>
            </xdr:cNvSpPr>
          </xdr:nvSpPr>
          <xdr:spPr bwMode="auto">
            <a:xfrm>
              <a:off x="12792177" y="2758486"/>
              <a:ext cx="95250" cy="87190"/>
            </a:xfrm>
            <a:custGeom>
              <a:avLst/>
              <a:gdLst>
                <a:gd name="T0" fmla="*/ 2147483647 w 42"/>
                <a:gd name="T1" fmla="*/ 2147483647 h 33"/>
                <a:gd name="T2" fmla="*/ 2147483647 w 42"/>
                <a:gd name="T3" fmla="*/ 2147483647 h 33"/>
                <a:gd name="T4" fmla="*/ 0 w 42"/>
                <a:gd name="T5" fmla="*/ 2147483647 h 33"/>
                <a:gd name="T6" fmla="*/ 2147483647 w 42"/>
                <a:gd name="T7" fmla="*/ 2147483647 h 33"/>
                <a:gd name="T8" fmla="*/ 2147483647 w 42"/>
                <a:gd name="T9" fmla="*/ 2147483647 h 33"/>
                <a:gd name="T10" fmla="*/ 2147483647 w 42"/>
                <a:gd name="T11" fmla="*/ 2147483647 h 33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2"/>
                <a:gd name="T19" fmla="*/ 0 h 33"/>
                <a:gd name="T20" fmla="*/ 42 w 42"/>
                <a:gd name="T21" fmla="*/ 33 h 33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2" h="33">
                  <a:moveTo>
                    <a:pt x="10" y="6"/>
                  </a:moveTo>
                  <a:cubicBezTo>
                    <a:pt x="8" y="6"/>
                    <a:pt x="6" y="6"/>
                    <a:pt x="4" y="7"/>
                  </a:cubicBezTo>
                  <a:cubicBezTo>
                    <a:pt x="2" y="8"/>
                    <a:pt x="0" y="13"/>
                    <a:pt x="0" y="13"/>
                  </a:cubicBezTo>
                  <a:cubicBezTo>
                    <a:pt x="2" y="26"/>
                    <a:pt x="3" y="28"/>
                    <a:pt x="15" y="32"/>
                  </a:cubicBezTo>
                  <a:cubicBezTo>
                    <a:pt x="38" y="31"/>
                    <a:pt x="38" y="33"/>
                    <a:pt x="42" y="16"/>
                  </a:cubicBezTo>
                  <a:cubicBezTo>
                    <a:pt x="40" y="0"/>
                    <a:pt x="24" y="5"/>
                    <a:pt x="10" y="6"/>
                  </a:cubicBez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132" name="그룹 125">
            <a:extLst>
              <a:ext uri="{FF2B5EF4-FFF2-40B4-BE49-F238E27FC236}">
                <a16:creationId xmlns:a16="http://schemas.microsoft.com/office/drawing/2014/main" id="{00000000-0008-0000-0F00-000084000000}"/>
              </a:ext>
            </a:extLst>
          </xdr:cNvPr>
          <xdr:cNvGrpSpPr>
            <a:grpSpLocks/>
          </xdr:cNvGrpSpPr>
        </xdr:nvGrpSpPr>
        <xdr:grpSpPr bwMode="auto">
          <a:xfrm>
            <a:off x="6398307" y="2007473"/>
            <a:ext cx="635041" cy="339819"/>
            <a:chOff x="12268611" y="2385927"/>
            <a:chExt cx="753027" cy="505275"/>
          </a:xfrm>
        </xdr:grpSpPr>
        <xdr:sp macro="" textlink="">
          <xdr:nvSpPr>
            <xdr:cNvPr id="133" name="Freeform 35">
              <a:extLst>
                <a:ext uri="{FF2B5EF4-FFF2-40B4-BE49-F238E27FC236}">
                  <a16:creationId xmlns:a16="http://schemas.microsoft.com/office/drawing/2014/main" id="{00000000-0008-0000-0F00-000085000000}"/>
                </a:ext>
              </a:extLst>
            </xdr:cNvPr>
            <xdr:cNvSpPr>
              <a:spLocks/>
            </xdr:cNvSpPr>
          </xdr:nvSpPr>
          <xdr:spPr bwMode="auto">
            <a:xfrm rot="10800000">
              <a:off x="12268611" y="2385927"/>
              <a:ext cx="753027" cy="505275"/>
            </a:xfrm>
            <a:custGeom>
              <a:avLst/>
              <a:gdLst>
                <a:gd name="T0" fmla="*/ 2147483647 w 41"/>
                <a:gd name="T1" fmla="*/ 2147483647 h 31"/>
                <a:gd name="T2" fmla="*/ 2147483647 w 41"/>
                <a:gd name="T3" fmla="*/ 2147483647 h 31"/>
                <a:gd name="T4" fmla="*/ 2147483647 w 41"/>
                <a:gd name="T5" fmla="*/ 2147483647 h 31"/>
                <a:gd name="T6" fmla="*/ 2147483647 w 41"/>
                <a:gd name="T7" fmla="*/ 2147483647 h 31"/>
                <a:gd name="T8" fmla="*/ 2147483647 w 41"/>
                <a:gd name="T9" fmla="*/ 2147483647 h 31"/>
                <a:gd name="T10" fmla="*/ 2147483647 w 41"/>
                <a:gd name="T11" fmla="*/ 2147483647 h 31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1"/>
                <a:gd name="T19" fmla="*/ 0 h 31"/>
                <a:gd name="T20" fmla="*/ 41 w 41"/>
                <a:gd name="T21" fmla="*/ 31 h 31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1" h="31">
                  <a:moveTo>
                    <a:pt x="14" y="3"/>
                  </a:moveTo>
                  <a:cubicBezTo>
                    <a:pt x="7" y="5"/>
                    <a:pt x="10" y="4"/>
                    <a:pt x="5" y="7"/>
                  </a:cubicBezTo>
                  <a:cubicBezTo>
                    <a:pt x="0" y="23"/>
                    <a:pt x="6" y="27"/>
                    <a:pt x="19" y="31"/>
                  </a:cubicBezTo>
                  <a:cubicBezTo>
                    <a:pt x="23" y="30"/>
                    <a:pt x="27" y="29"/>
                    <a:pt x="31" y="28"/>
                  </a:cubicBezTo>
                  <a:cubicBezTo>
                    <a:pt x="38" y="21"/>
                    <a:pt x="41" y="11"/>
                    <a:pt x="29" y="7"/>
                  </a:cubicBezTo>
                  <a:cubicBezTo>
                    <a:pt x="25" y="0"/>
                    <a:pt x="28" y="4"/>
                    <a:pt x="14" y="3"/>
                  </a:cubicBezTo>
                  <a:close/>
                </a:path>
              </a:pathLst>
            </a:custGeom>
            <a:solidFill>
              <a:srgbClr val="FFFFFF"/>
            </a:solidFill>
            <a:ln w="6350">
              <a:solidFill>
                <a:srgbClr val="000000"/>
              </a:solidFill>
              <a:round/>
              <a:headEnd/>
              <a:tailEnd/>
            </a:ln>
            <a:scene3d>
              <a:camera prst="orthographicFront">
                <a:rot lat="0" lon="10800000" rev="0"/>
              </a:camera>
              <a:lightRig rig="threePt" dir="t"/>
            </a:scene3d>
          </xdr:spPr>
          <xdr:txBody>
            <a:bodyPr/>
            <a:lstStyle/>
            <a:p>
              <a:endParaRPr lang="ko-KR" altLang="en-US"/>
            </a:p>
          </xdr:txBody>
        </xdr:sp>
        <xdr:sp macro="" textlink="">
          <xdr:nvSpPr>
            <xdr:cNvPr id="134" name="Freeform 89">
              <a:extLst>
                <a:ext uri="{FF2B5EF4-FFF2-40B4-BE49-F238E27FC236}">
                  <a16:creationId xmlns:a16="http://schemas.microsoft.com/office/drawing/2014/main" id="{00000000-0008-0000-0F00-000086000000}"/>
                </a:ext>
              </a:extLst>
            </xdr:cNvPr>
            <xdr:cNvSpPr>
              <a:spLocks/>
            </xdr:cNvSpPr>
          </xdr:nvSpPr>
          <xdr:spPr bwMode="auto">
            <a:xfrm>
              <a:off x="12792177" y="2758486"/>
              <a:ext cx="95250" cy="87190"/>
            </a:xfrm>
            <a:custGeom>
              <a:avLst/>
              <a:gdLst>
                <a:gd name="T0" fmla="*/ 2147483647 w 42"/>
                <a:gd name="T1" fmla="*/ 2147483647 h 33"/>
                <a:gd name="T2" fmla="*/ 2147483647 w 42"/>
                <a:gd name="T3" fmla="*/ 2147483647 h 33"/>
                <a:gd name="T4" fmla="*/ 0 w 42"/>
                <a:gd name="T5" fmla="*/ 2147483647 h 33"/>
                <a:gd name="T6" fmla="*/ 2147483647 w 42"/>
                <a:gd name="T7" fmla="*/ 2147483647 h 33"/>
                <a:gd name="T8" fmla="*/ 2147483647 w 42"/>
                <a:gd name="T9" fmla="*/ 2147483647 h 33"/>
                <a:gd name="T10" fmla="*/ 2147483647 w 42"/>
                <a:gd name="T11" fmla="*/ 2147483647 h 33"/>
                <a:gd name="T12" fmla="*/ 0 60000 65536"/>
                <a:gd name="T13" fmla="*/ 0 60000 65536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w 42"/>
                <a:gd name="T19" fmla="*/ 0 h 33"/>
                <a:gd name="T20" fmla="*/ 42 w 42"/>
                <a:gd name="T21" fmla="*/ 33 h 33"/>
              </a:gdLst>
              <a:ahLst/>
              <a:cxnLst>
                <a:cxn ang="T12">
                  <a:pos x="T0" y="T1"/>
                </a:cxn>
                <a:cxn ang="T13">
                  <a:pos x="T2" y="T3"/>
                </a:cxn>
                <a:cxn ang="T14">
                  <a:pos x="T4" y="T5"/>
                </a:cxn>
                <a:cxn ang="T15">
                  <a:pos x="T6" y="T7"/>
                </a:cxn>
                <a:cxn ang="T16">
                  <a:pos x="T8" y="T9"/>
                </a:cxn>
                <a:cxn ang="T17">
                  <a:pos x="T10" y="T11"/>
                </a:cxn>
              </a:cxnLst>
              <a:rect l="T18" t="T19" r="T20" b="T21"/>
              <a:pathLst>
                <a:path w="42" h="33">
                  <a:moveTo>
                    <a:pt x="10" y="6"/>
                  </a:moveTo>
                  <a:cubicBezTo>
                    <a:pt x="8" y="6"/>
                    <a:pt x="6" y="6"/>
                    <a:pt x="4" y="7"/>
                  </a:cubicBezTo>
                  <a:cubicBezTo>
                    <a:pt x="2" y="8"/>
                    <a:pt x="0" y="13"/>
                    <a:pt x="0" y="13"/>
                  </a:cubicBezTo>
                  <a:cubicBezTo>
                    <a:pt x="2" y="26"/>
                    <a:pt x="3" y="28"/>
                    <a:pt x="15" y="32"/>
                  </a:cubicBezTo>
                  <a:cubicBezTo>
                    <a:pt x="38" y="31"/>
                    <a:pt x="38" y="33"/>
                    <a:pt x="42" y="16"/>
                  </a:cubicBezTo>
                  <a:cubicBezTo>
                    <a:pt x="40" y="0"/>
                    <a:pt x="24" y="5"/>
                    <a:pt x="10" y="6"/>
                  </a:cubicBez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180975</xdr:colOff>
      <xdr:row>19</xdr:row>
      <xdr:rowOff>161925</xdr:rowOff>
    </xdr:from>
    <xdr:to>
      <xdr:col>30</xdr:col>
      <xdr:colOff>190500</xdr:colOff>
      <xdr:row>19</xdr:row>
      <xdr:rowOff>171450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>
          <a:spLocks noChangeShapeType="1"/>
        </xdr:cNvSpPr>
      </xdr:nvSpPr>
      <xdr:spPr bwMode="auto">
        <a:xfrm>
          <a:off x="8572500" y="3552825"/>
          <a:ext cx="9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10</xdr:row>
      <xdr:rowOff>19050</xdr:rowOff>
    </xdr:from>
    <xdr:to>
      <xdr:col>15</xdr:col>
      <xdr:colOff>0</xdr:colOff>
      <xdr:row>10</xdr:row>
      <xdr:rowOff>19050</xdr:rowOff>
    </xdr:to>
    <xdr:sp macro="" textlink="">
      <xdr:nvSpPr>
        <xdr:cNvPr id="3" name="Line 41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SpPr>
          <a:spLocks noChangeShapeType="1"/>
        </xdr:cNvSpPr>
      </xdr:nvSpPr>
      <xdr:spPr bwMode="auto">
        <a:xfrm>
          <a:off x="4495800" y="2047875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10</xdr:row>
      <xdr:rowOff>19050</xdr:rowOff>
    </xdr:from>
    <xdr:to>
      <xdr:col>15</xdr:col>
      <xdr:colOff>0</xdr:colOff>
      <xdr:row>11</xdr:row>
      <xdr:rowOff>9525</xdr:rowOff>
    </xdr:to>
    <xdr:cxnSp macro="">
      <xdr:nvCxnSpPr>
        <xdr:cNvPr id="4" name="AutoShape 42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CxnSpPr>
          <a:cxnSpLocks noChangeShapeType="1"/>
          <a:stCxn id="3" idx="1"/>
        </xdr:cNvCxnSpPr>
      </xdr:nvCxnSpPr>
      <xdr:spPr bwMode="auto">
        <a:xfrm>
          <a:off x="4733925" y="2047875"/>
          <a:ext cx="0" cy="14287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16</xdr:col>
      <xdr:colOff>0</xdr:colOff>
      <xdr:row>11</xdr:row>
      <xdr:rowOff>9525</xdr:rowOff>
    </xdr:from>
    <xdr:to>
      <xdr:col>16</xdr:col>
      <xdr:colOff>0</xdr:colOff>
      <xdr:row>17</xdr:row>
      <xdr:rowOff>9525</xdr:rowOff>
    </xdr:to>
    <xdr:sp macro="" textlink="">
      <xdr:nvSpPr>
        <xdr:cNvPr id="5" name="Line 47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SpPr>
          <a:spLocks noChangeShapeType="1"/>
        </xdr:cNvSpPr>
      </xdr:nvSpPr>
      <xdr:spPr bwMode="auto">
        <a:xfrm>
          <a:off x="4972050" y="2190750"/>
          <a:ext cx="0" cy="914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18</xdr:row>
      <xdr:rowOff>9525</xdr:rowOff>
    </xdr:from>
    <xdr:to>
      <xdr:col>21</xdr:col>
      <xdr:colOff>9525</xdr:colOff>
      <xdr:row>18</xdr:row>
      <xdr:rowOff>9525</xdr:rowOff>
    </xdr:to>
    <xdr:sp macro="" textlink="">
      <xdr:nvSpPr>
        <xdr:cNvPr id="6" name="Line 48"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SpPr>
          <a:spLocks noChangeShapeType="1"/>
        </xdr:cNvSpPr>
      </xdr:nvSpPr>
      <xdr:spPr bwMode="auto">
        <a:xfrm>
          <a:off x="5210175" y="3257550"/>
          <a:ext cx="962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228600</xdr:colOff>
      <xdr:row>11</xdr:row>
      <xdr:rowOff>28575</xdr:rowOff>
    </xdr:from>
    <xdr:to>
      <xdr:col>21</xdr:col>
      <xdr:colOff>228600</xdr:colOff>
      <xdr:row>17</xdr:row>
      <xdr:rowOff>28575</xdr:rowOff>
    </xdr:to>
    <xdr:sp macro="" textlink="">
      <xdr:nvSpPr>
        <xdr:cNvPr id="7" name="Line 49">
          <a:extLst>
            <a:ext uri="{FF2B5EF4-FFF2-40B4-BE49-F238E27FC236}">
              <a16:creationId xmlns:a16="http://schemas.microsoft.com/office/drawing/2014/main" id="{00000000-0008-0000-1000-000007000000}"/>
            </a:ext>
          </a:extLst>
        </xdr:cNvPr>
        <xdr:cNvSpPr>
          <a:spLocks noChangeShapeType="1"/>
        </xdr:cNvSpPr>
      </xdr:nvSpPr>
      <xdr:spPr bwMode="auto">
        <a:xfrm>
          <a:off x="6391275" y="2209800"/>
          <a:ext cx="0" cy="914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0</xdr:colOff>
      <xdr:row>10</xdr:row>
      <xdr:rowOff>9525</xdr:rowOff>
    </xdr:from>
    <xdr:to>
      <xdr:col>24</xdr:col>
      <xdr:colOff>0</xdr:colOff>
      <xdr:row>10</xdr:row>
      <xdr:rowOff>9525</xdr:rowOff>
    </xdr:to>
    <xdr:sp macro="" textlink="">
      <xdr:nvSpPr>
        <xdr:cNvPr id="8" name="Line 50">
          <a:extLst>
            <a:ext uri="{FF2B5EF4-FFF2-40B4-BE49-F238E27FC236}">
              <a16:creationId xmlns:a16="http://schemas.microsoft.com/office/drawing/2014/main" id="{00000000-0008-0000-1000-000008000000}"/>
            </a:ext>
          </a:extLst>
        </xdr:cNvPr>
        <xdr:cNvSpPr>
          <a:spLocks noChangeShapeType="1"/>
        </xdr:cNvSpPr>
      </xdr:nvSpPr>
      <xdr:spPr bwMode="auto">
        <a:xfrm>
          <a:off x="6638925" y="20383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0</xdr:colOff>
      <xdr:row>10</xdr:row>
      <xdr:rowOff>9525</xdr:rowOff>
    </xdr:from>
    <xdr:to>
      <xdr:col>24</xdr:col>
      <xdr:colOff>0</xdr:colOff>
      <xdr:row>11</xdr:row>
      <xdr:rowOff>104775</xdr:rowOff>
    </xdr:to>
    <xdr:cxnSp macro="">
      <xdr:nvCxnSpPr>
        <xdr:cNvPr id="9" name="AutoShape 51">
          <a:extLst>
            <a:ext uri="{FF2B5EF4-FFF2-40B4-BE49-F238E27FC236}">
              <a16:creationId xmlns:a16="http://schemas.microsoft.com/office/drawing/2014/main" id="{00000000-0008-0000-1000-000009000000}"/>
            </a:ext>
          </a:extLst>
        </xdr:cNvPr>
        <xdr:cNvCxnSpPr>
          <a:cxnSpLocks noChangeShapeType="1"/>
          <a:stCxn id="8" idx="1"/>
        </xdr:cNvCxnSpPr>
      </xdr:nvCxnSpPr>
      <xdr:spPr bwMode="auto">
        <a:xfrm>
          <a:off x="6877050" y="2038350"/>
          <a:ext cx="0" cy="2476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14</xdr:col>
      <xdr:colOff>0</xdr:colOff>
      <xdr:row>10</xdr:row>
      <xdr:rowOff>19050</xdr:rowOff>
    </xdr:from>
    <xdr:to>
      <xdr:col>14</xdr:col>
      <xdr:colOff>0</xdr:colOff>
      <xdr:row>11</xdr:row>
      <xdr:rowOff>133350</xdr:rowOff>
    </xdr:to>
    <xdr:cxnSp macro="">
      <xdr:nvCxnSpPr>
        <xdr:cNvPr id="10" name="AutoShape 52">
          <a:extLst>
            <a:ext uri="{FF2B5EF4-FFF2-40B4-BE49-F238E27FC236}">
              <a16:creationId xmlns:a16="http://schemas.microsoft.com/office/drawing/2014/main" id="{00000000-0008-0000-1000-00000A000000}"/>
            </a:ext>
          </a:extLst>
        </xdr:cNvPr>
        <xdr:cNvCxnSpPr>
          <a:cxnSpLocks noChangeShapeType="1"/>
          <a:stCxn id="3" idx="0"/>
        </xdr:cNvCxnSpPr>
      </xdr:nvCxnSpPr>
      <xdr:spPr bwMode="auto">
        <a:xfrm>
          <a:off x="4495800" y="2047875"/>
          <a:ext cx="0" cy="26670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14</xdr:col>
      <xdr:colOff>228600</xdr:colOff>
      <xdr:row>11</xdr:row>
      <xdr:rowOff>9525</xdr:rowOff>
    </xdr:from>
    <xdr:to>
      <xdr:col>16</xdr:col>
      <xdr:colOff>0</xdr:colOff>
      <xdr:row>11</xdr:row>
      <xdr:rowOff>9525</xdr:rowOff>
    </xdr:to>
    <xdr:cxnSp macro="">
      <xdr:nvCxnSpPr>
        <xdr:cNvPr id="11" name="AutoShape 53">
          <a:extLst>
            <a:ext uri="{FF2B5EF4-FFF2-40B4-BE49-F238E27FC236}">
              <a16:creationId xmlns:a16="http://schemas.microsoft.com/office/drawing/2014/main" id="{00000000-0008-0000-1000-00000B000000}"/>
            </a:ext>
          </a:extLst>
        </xdr:cNvPr>
        <xdr:cNvCxnSpPr>
          <a:cxnSpLocks noChangeShapeType="1"/>
          <a:endCxn id="5" idx="0"/>
        </xdr:cNvCxnSpPr>
      </xdr:nvCxnSpPr>
      <xdr:spPr bwMode="auto">
        <a:xfrm>
          <a:off x="4724400" y="2190750"/>
          <a:ext cx="24765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0</xdr:colOff>
      <xdr:row>10</xdr:row>
      <xdr:rowOff>9525</xdr:rowOff>
    </xdr:from>
    <xdr:to>
      <xdr:col>23</xdr:col>
      <xdr:colOff>0</xdr:colOff>
      <xdr:row>11</xdr:row>
      <xdr:rowOff>28575</xdr:rowOff>
    </xdr:to>
    <xdr:cxnSp macro="">
      <xdr:nvCxnSpPr>
        <xdr:cNvPr id="12" name="AutoShape 57">
          <a:extLst>
            <a:ext uri="{FF2B5EF4-FFF2-40B4-BE49-F238E27FC236}">
              <a16:creationId xmlns:a16="http://schemas.microsoft.com/office/drawing/2014/main" id="{00000000-0008-0000-1000-00000C000000}"/>
            </a:ext>
          </a:extLst>
        </xdr:cNvPr>
        <xdr:cNvCxnSpPr>
          <a:cxnSpLocks noChangeShapeType="1"/>
          <a:stCxn id="8" idx="0"/>
        </xdr:cNvCxnSpPr>
      </xdr:nvCxnSpPr>
      <xdr:spPr bwMode="auto">
        <a:xfrm>
          <a:off x="6638925" y="2038350"/>
          <a:ext cx="0" cy="1714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28575</xdr:colOff>
      <xdr:row>13</xdr:row>
      <xdr:rowOff>9525</xdr:rowOff>
    </xdr:from>
    <xdr:to>
      <xdr:col>23</xdr:col>
      <xdr:colOff>28575</xdr:colOff>
      <xdr:row>19</xdr:row>
      <xdr:rowOff>0</xdr:rowOff>
    </xdr:to>
    <xdr:cxnSp macro="">
      <xdr:nvCxnSpPr>
        <xdr:cNvPr id="13" name="AutoShape 60">
          <a:extLst>
            <a:ext uri="{FF2B5EF4-FFF2-40B4-BE49-F238E27FC236}">
              <a16:creationId xmlns:a16="http://schemas.microsoft.com/office/drawing/2014/main" id="{00000000-0008-0000-1000-00000D000000}"/>
            </a:ext>
          </a:extLst>
        </xdr:cNvPr>
        <xdr:cNvCxnSpPr>
          <a:cxnSpLocks noChangeShapeType="1"/>
        </xdr:cNvCxnSpPr>
      </xdr:nvCxnSpPr>
      <xdr:spPr bwMode="auto">
        <a:xfrm>
          <a:off x="6667500" y="2495550"/>
          <a:ext cx="0" cy="90487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15</xdr:col>
      <xdr:colOff>228600</xdr:colOff>
      <xdr:row>20</xdr:row>
      <xdr:rowOff>19050</xdr:rowOff>
    </xdr:from>
    <xdr:to>
      <xdr:col>21</xdr:col>
      <xdr:colOff>228600</xdr:colOff>
      <xdr:row>20</xdr:row>
      <xdr:rowOff>19050</xdr:rowOff>
    </xdr:to>
    <xdr:cxnSp macro="">
      <xdr:nvCxnSpPr>
        <xdr:cNvPr id="14" name="AutoShape 62">
          <a:extLst>
            <a:ext uri="{FF2B5EF4-FFF2-40B4-BE49-F238E27FC236}">
              <a16:creationId xmlns:a16="http://schemas.microsoft.com/office/drawing/2014/main" id="{00000000-0008-0000-1000-00000E000000}"/>
            </a:ext>
          </a:extLst>
        </xdr:cNvPr>
        <xdr:cNvCxnSpPr>
          <a:cxnSpLocks noChangeShapeType="1"/>
        </xdr:cNvCxnSpPr>
      </xdr:nvCxnSpPr>
      <xdr:spPr bwMode="auto">
        <a:xfrm flipH="1">
          <a:off x="4962525" y="3571875"/>
          <a:ext cx="142875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16</xdr:col>
      <xdr:colOff>0</xdr:colOff>
      <xdr:row>17</xdr:row>
      <xdr:rowOff>9525</xdr:rowOff>
    </xdr:from>
    <xdr:to>
      <xdr:col>17</xdr:col>
      <xdr:colOff>0</xdr:colOff>
      <xdr:row>18</xdr:row>
      <xdr:rowOff>9525</xdr:rowOff>
    </xdr:to>
    <xdr:cxnSp macro="">
      <xdr:nvCxnSpPr>
        <xdr:cNvPr id="15" name="AutoShape 65">
          <a:extLst>
            <a:ext uri="{FF2B5EF4-FFF2-40B4-BE49-F238E27FC236}">
              <a16:creationId xmlns:a16="http://schemas.microsoft.com/office/drawing/2014/main" id="{00000000-0008-0000-1000-00000F000000}"/>
            </a:ext>
          </a:extLst>
        </xdr:cNvPr>
        <xdr:cNvCxnSpPr>
          <a:cxnSpLocks noChangeShapeType="1"/>
          <a:stCxn id="6" idx="0"/>
          <a:endCxn id="5" idx="1"/>
        </xdr:cNvCxnSpPr>
      </xdr:nvCxnSpPr>
      <xdr:spPr bwMode="auto">
        <a:xfrm flipH="1" flipV="1">
          <a:off x="4972050" y="3105150"/>
          <a:ext cx="238125" cy="15240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21</xdr:col>
      <xdr:colOff>9525</xdr:colOff>
      <xdr:row>17</xdr:row>
      <xdr:rowOff>28575</xdr:rowOff>
    </xdr:from>
    <xdr:to>
      <xdr:col>21</xdr:col>
      <xdr:colOff>228600</xdr:colOff>
      <xdr:row>18</xdr:row>
      <xdr:rowOff>9525</xdr:rowOff>
    </xdr:to>
    <xdr:cxnSp macro="">
      <xdr:nvCxnSpPr>
        <xdr:cNvPr id="16" name="AutoShape 66">
          <a:extLst>
            <a:ext uri="{FF2B5EF4-FFF2-40B4-BE49-F238E27FC236}">
              <a16:creationId xmlns:a16="http://schemas.microsoft.com/office/drawing/2014/main" id="{00000000-0008-0000-1000-000010000000}"/>
            </a:ext>
          </a:extLst>
        </xdr:cNvPr>
        <xdr:cNvCxnSpPr>
          <a:cxnSpLocks noChangeShapeType="1"/>
          <a:stCxn id="6" idx="1"/>
          <a:endCxn id="7" idx="1"/>
        </xdr:cNvCxnSpPr>
      </xdr:nvCxnSpPr>
      <xdr:spPr bwMode="auto">
        <a:xfrm flipV="1">
          <a:off x="6172200" y="3124200"/>
          <a:ext cx="219075" cy="1333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21</xdr:col>
      <xdr:colOff>228600</xdr:colOff>
      <xdr:row>11</xdr:row>
      <xdr:rowOff>19050</xdr:rowOff>
    </xdr:from>
    <xdr:to>
      <xdr:col>23</xdr:col>
      <xdr:colOff>0</xdr:colOff>
      <xdr:row>11</xdr:row>
      <xdr:rowOff>28575</xdr:rowOff>
    </xdr:to>
    <xdr:cxnSp macro="">
      <xdr:nvCxnSpPr>
        <xdr:cNvPr id="17" name="AutoShape 67">
          <a:extLst>
            <a:ext uri="{FF2B5EF4-FFF2-40B4-BE49-F238E27FC236}">
              <a16:creationId xmlns:a16="http://schemas.microsoft.com/office/drawing/2014/main" id="{00000000-0008-0000-1000-000011000000}"/>
            </a:ext>
          </a:extLst>
        </xdr:cNvPr>
        <xdr:cNvCxnSpPr>
          <a:cxnSpLocks noChangeShapeType="1"/>
          <a:endCxn id="7" idx="0"/>
        </xdr:cNvCxnSpPr>
      </xdr:nvCxnSpPr>
      <xdr:spPr bwMode="auto">
        <a:xfrm flipH="1">
          <a:off x="6391275" y="2200275"/>
          <a:ext cx="247650" cy="952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14</xdr:col>
      <xdr:colOff>200025</xdr:colOff>
      <xdr:row>13</xdr:row>
      <xdr:rowOff>0</xdr:rowOff>
    </xdr:from>
    <xdr:to>
      <xdr:col>14</xdr:col>
      <xdr:colOff>200025</xdr:colOff>
      <xdr:row>19</xdr:row>
      <xdr:rowOff>9525</xdr:rowOff>
    </xdr:to>
    <xdr:sp macro="" textlink="">
      <xdr:nvSpPr>
        <xdr:cNvPr id="18" name="Line 69">
          <a:extLst>
            <a:ext uri="{FF2B5EF4-FFF2-40B4-BE49-F238E27FC236}">
              <a16:creationId xmlns:a16="http://schemas.microsoft.com/office/drawing/2014/main" id="{00000000-0008-0000-1000-000012000000}"/>
            </a:ext>
          </a:extLst>
        </xdr:cNvPr>
        <xdr:cNvSpPr>
          <a:spLocks noChangeShapeType="1"/>
        </xdr:cNvSpPr>
      </xdr:nvSpPr>
      <xdr:spPr bwMode="auto">
        <a:xfrm flipV="1">
          <a:off x="4695825" y="2486025"/>
          <a:ext cx="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11</xdr:row>
      <xdr:rowOff>133350</xdr:rowOff>
    </xdr:from>
    <xdr:to>
      <xdr:col>14</xdr:col>
      <xdr:colOff>200025</xdr:colOff>
      <xdr:row>13</xdr:row>
      <xdr:rowOff>9525</xdr:rowOff>
    </xdr:to>
    <xdr:cxnSp macro="">
      <xdr:nvCxnSpPr>
        <xdr:cNvPr id="19" name="AutoShape 70">
          <a:extLst>
            <a:ext uri="{FF2B5EF4-FFF2-40B4-BE49-F238E27FC236}">
              <a16:creationId xmlns:a16="http://schemas.microsoft.com/office/drawing/2014/main" id="{00000000-0008-0000-1000-000013000000}"/>
            </a:ext>
          </a:extLst>
        </xdr:cNvPr>
        <xdr:cNvCxnSpPr>
          <a:cxnSpLocks noChangeShapeType="1"/>
          <a:endCxn id="18" idx="1"/>
        </xdr:cNvCxnSpPr>
      </xdr:nvCxnSpPr>
      <xdr:spPr bwMode="auto">
        <a:xfrm>
          <a:off x="4495800" y="2314575"/>
          <a:ext cx="200025" cy="18097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14</xdr:col>
      <xdr:colOff>200025</xdr:colOff>
      <xdr:row>19</xdr:row>
      <xdr:rowOff>19050</xdr:rowOff>
    </xdr:from>
    <xdr:to>
      <xdr:col>16</xdr:col>
      <xdr:colOff>19050</xdr:colOff>
      <xdr:row>20</xdr:row>
      <xdr:rowOff>19050</xdr:rowOff>
    </xdr:to>
    <xdr:cxnSp macro="">
      <xdr:nvCxnSpPr>
        <xdr:cNvPr id="20" name="AutoShape 71">
          <a:extLst>
            <a:ext uri="{FF2B5EF4-FFF2-40B4-BE49-F238E27FC236}">
              <a16:creationId xmlns:a16="http://schemas.microsoft.com/office/drawing/2014/main" id="{00000000-0008-0000-1000-000014000000}"/>
            </a:ext>
          </a:extLst>
        </xdr:cNvPr>
        <xdr:cNvCxnSpPr>
          <a:cxnSpLocks noChangeShapeType="1"/>
          <a:stCxn id="18" idx="0"/>
        </xdr:cNvCxnSpPr>
      </xdr:nvCxnSpPr>
      <xdr:spPr bwMode="auto">
        <a:xfrm>
          <a:off x="4695825" y="3419475"/>
          <a:ext cx="295275" cy="15240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21</xdr:col>
      <xdr:colOff>9525</xdr:colOff>
      <xdr:row>17</xdr:row>
      <xdr:rowOff>28575</xdr:rowOff>
    </xdr:from>
    <xdr:to>
      <xdr:col>21</xdr:col>
      <xdr:colOff>228600</xdr:colOff>
      <xdr:row>18</xdr:row>
      <xdr:rowOff>9525</xdr:rowOff>
    </xdr:to>
    <xdr:cxnSp macro="">
      <xdr:nvCxnSpPr>
        <xdr:cNvPr id="21" name="AutoShape 72">
          <a:extLst>
            <a:ext uri="{FF2B5EF4-FFF2-40B4-BE49-F238E27FC236}">
              <a16:creationId xmlns:a16="http://schemas.microsoft.com/office/drawing/2014/main" id="{00000000-0008-0000-1000-000015000000}"/>
            </a:ext>
          </a:extLst>
        </xdr:cNvPr>
        <xdr:cNvCxnSpPr>
          <a:cxnSpLocks noChangeShapeType="1"/>
          <a:stCxn id="6" idx="1"/>
          <a:endCxn id="7" idx="1"/>
        </xdr:cNvCxnSpPr>
      </xdr:nvCxnSpPr>
      <xdr:spPr bwMode="auto">
        <a:xfrm flipV="1">
          <a:off x="6172200" y="3124200"/>
          <a:ext cx="219075" cy="1333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6</xdr:col>
      <xdr:colOff>133350</xdr:colOff>
      <xdr:row>10</xdr:row>
      <xdr:rowOff>0</xdr:rowOff>
    </xdr:from>
    <xdr:to>
      <xdr:col>11</xdr:col>
      <xdr:colOff>0</xdr:colOff>
      <xdr:row>10</xdr:row>
      <xdr:rowOff>0</xdr:rowOff>
    </xdr:to>
    <xdr:sp macro="" textlink="">
      <xdr:nvSpPr>
        <xdr:cNvPr id="22" name="Line 74">
          <a:extLst>
            <a:ext uri="{FF2B5EF4-FFF2-40B4-BE49-F238E27FC236}">
              <a16:creationId xmlns:a16="http://schemas.microsoft.com/office/drawing/2014/main" id="{00000000-0008-0000-1000-000016000000}"/>
            </a:ext>
          </a:extLst>
        </xdr:cNvPr>
        <xdr:cNvSpPr>
          <a:spLocks noChangeShapeType="1"/>
        </xdr:cNvSpPr>
      </xdr:nvSpPr>
      <xdr:spPr bwMode="auto">
        <a:xfrm flipH="1">
          <a:off x="2724150" y="2028825"/>
          <a:ext cx="10572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209550</xdr:colOff>
      <xdr:row>10</xdr:row>
      <xdr:rowOff>9525</xdr:rowOff>
    </xdr:from>
    <xdr:to>
      <xdr:col>30</xdr:col>
      <xdr:colOff>228600</xdr:colOff>
      <xdr:row>10</xdr:row>
      <xdr:rowOff>9525</xdr:rowOff>
    </xdr:to>
    <xdr:sp macro="" textlink="">
      <xdr:nvSpPr>
        <xdr:cNvPr id="23" name="Line 75">
          <a:extLst>
            <a:ext uri="{FF2B5EF4-FFF2-40B4-BE49-F238E27FC236}">
              <a16:creationId xmlns:a16="http://schemas.microsoft.com/office/drawing/2014/main" id="{00000000-0008-0000-1000-000017000000}"/>
            </a:ext>
          </a:extLst>
        </xdr:cNvPr>
        <xdr:cNvSpPr>
          <a:spLocks noChangeShapeType="1"/>
        </xdr:cNvSpPr>
      </xdr:nvSpPr>
      <xdr:spPr bwMode="auto">
        <a:xfrm flipH="1">
          <a:off x="7562850" y="2038350"/>
          <a:ext cx="10572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228600</xdr:colOff>
      <xdr:row>20</xdr:row>
      <xdr:rowOff>19050</xdr:rowOff>
    </xdr:from>
    <xdr:to>
      <xdr:col>15</xdr:col>
      <xdr:colOff>228600</xdr:colOff>
      <xdr:row>20</xdr:row>
      <xdr:rowOff>19050</xdr:rowOff>
    </xdr:to>
    <xdr:sp macro="" textlink="">
      <xdr:nvSpPr>
        <xdr:cNvPr id="24" name="Line 77">
          <a:extLst>
            <a:ext uri="{FF2B5EF4-FFF2-40B4-BE49-F238E27FC236}">
              <a16:creationId xmlns:a16="http://schemas.microsoft.com/office/drawing/2014/main" id="{00000000-0008-0000-1000-000018000000}"/>
            </a:ext>
          </a:extLst>
        </xdr:cNvPr>
        <xdr:cNvSpPr>
          <a:spLocks noChangeShapeType="1"/>
        </xdr:cNvSpPr>
      </xdr:nvSpPr>
      <xdr:spPr bwMode="auto">
        <a:xfrm flipH="1">
          <a:off x="4010025" y="3571875"/>
          <a:ext cx="95250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</xdr:colOff>
      <xdr:row>9</xdr:row>
      <xdr:rowOff>142875</xdr:rowOff>
    </xdr:from>
    <xdr:to>
      <xdr:col>11</xdr:col>
      <xdr:colOff>228600</xdr:colOff>
      <xdr:row>20</xdr:row>
      <xdr:rowOff>28575</xdr:rowOff>
    </xdr:to>
    <xdr:cxnSp macro="">
      <xdr:nvCxnSpPr>
        <xdr:cNvPr id="25" name="AutoShape 78">
          <a:extLst>
            <a:ext uri="{FF2B5EF4-FFF2-40B4-BE49-F238E27FC236}">
              <a16:creationId xmlns:a16="http://schemas.microsoft.com/office/drawing/2014/main" id="{00000000-0008-0000-1000-000019000000}"/>
            </a:ext>
          </a:extLst>
        </xdr:cNvPr>
        <xdr:cNvCxnSpPr>
          <a:cxnSpLocks noChangeShapeType="1"/>
          <a:stCxn id="24" idx="1"/>
          <a:endCxn id="22" idx="0"/>
        </xdr:cNvCxnSpPr>
      </xdr:nvCxnSpPr>
      <xdr:spPr bwMode="auto">
        <a:xfrm flipH="1" flipV="1">
          <a:off x="3790950" y="2019300"/>
          <a:ext cx="219075" cy="15621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22</xdr:col>
      <xdr:colOff>38100</xdr:colOff>
      <xdr:row>20</xdr:row>
      <xdr:rowOff>19050</xdr:rowOff>
    </xdr:from>
    <xdr:to>
      <xdr:col>26</xdr:col>
      <xdr:colOff>38100</xdr:colOff>
      <xdr:row>20</xdr:row>
      <xdr:rowOff>19050</xdr:rowOff>
    </xdr:to>
    <xdr:sp macro="" textlink="">
      <xdr:nvSpPr>
        <xdr:cNvPr id="26" name="Line 79">
          <a:extLst>
            <a:ext uri="{FF2B5EF4-FFF2-40B4-BE49-F238E27FC236}">
              <a16:creationId xmlns:a16="http://schemas.microsoft.com/office/drawing/2014/main" id="{00000000-0008-0000-1000-00001A000000}"/>
            </a:ext>
          </a:extLst>
        </xdr:cNvPr>
        <xdr:cNvSpPr>
          <a:spLocks noChangeShapeType="1"/>
        </xdr:cNvSpPr>
      </xdr:nvSpPr>
      <xdr:spPr bwMode="auto">
        <a:xfrm flipH="1">
          <a:off x="6438900" y="3571875"/>
          <a:ext cx="95250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38100</xdr:colOff>
      <xdr:row>10</xdr:row>
      <xdr:rowOff>19050</xdr:rowOff>
    </xdr:from>
    <xdr:to>
      <xdr:col>26</xdr:col>
      <xdr:colOff>219075</xdr:colOff>
      <xdr:row>20</xdr:row>
      <xdr:rowOff>9525</xdr:rowOff>
    </xdr:to>
    <xdr:cxnSp macro="">
      <xdr:nvCxnSpPr>
        <xdr:cNvPr id="27" name="AutoShape 80">
          <a:extLst>
            <a:ext uri="{FF2B5EF4-FFF2-40B4-BE49-F238E27FC236}">
              <a16:creationId xmlns:a16="http://schemas.microsoft.com/office/drawing/2014/main" id="{00000000-0008-0000-1000-00001B000000}"/>
            </a:ext>
          </a:extLst>
        </xdr:cNvPr>
        <xdr:cNvCxnSpPr>
          <a:cxnSpLocks noChangeShapeType="1"/>
          <a:stCxn id="26" idx="0"/>
          <a:endCxn id="23" idx="1"/>
        </xdr:cNvCxnSpPr>
      </xdr:nvCxnSpPr>
      <xdr:spPr bwMode="auto">
        <a:xfrm flipV="1">
          <a:off x="7391400" y="2047875"/>
          <a:ext cx="180975" cy="1514475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26</xdr:col>
      <xdr:colOff>38100</xdr:colOff>
      <xdr:row>21</xdr:row>
      <xdr:rowOff>0</xdr:rowOff>
    </xdr:from>
    <xdr:to>
      <xdr:col>26</xdr:col>
      <xdr:colOff>38100</xdr:colOff>
      <xdr:row>28</xdr:row>
      <xdr:rowOff>19050</xdr:rowOff>
    </xdr:to>
    <xdr:sp macro="" textlink="">
      <xdr:nvSpPr>
        <xdr:cNvPr id="28" name="Line 81">
          <a:extLst>
            <a:ext uri="{FF2B5EF4-FFF2-40B4-BE49-F238E27FC236}">
              <a16:creationId xmlns:a16="http://schemas.microsoft.com/office/drawing/2014/main" id="{00000000-0008-0000-1000-00001C000000}"/>
            </a:ext>
          </a:extLst>
        </xdr:cNvPr>
        <xdr:cNvSpPr>
          <a:spLocks noChangeShapeType="1"/>
        </xdr:cNvSpPr>
      </xdr:nvSpPr>
      <xdr:spPr bwMode="auto">
        <a:xfrm>
          <a:off x="7391400" y="3705225"/>
          <a:ext cx="0" cy="1085850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11</xdr:col>
      <xdr:colOff>228600</xdr:colOff>
      <xdr:row>20</xdr:row>
      <xdr:rowOff>123825</xdr:rowOff>
    </xdr:from>
    <xdr:to>
      <xdr:col>11</xdr:col>
      <xdr:colOff>228600</xdr:colOff>
      <xdr:row>27</xdr:row>
      <xdr:rowOff>142875</xdr:rowOff>
    </xdr:to>
    <xdr:sp macro="" textlink="">
      <xdr:nvSpPr>
        <xdr:cNvPr id="29" name="Line 82">
          <a:extLst>
            <a:ext uri="{FF2B5EF4-FFF2-40B4-BE49-F238E27FC236}">
              <a16:creationId xmlns:a16="http://schemas.microsoft.com/office/drawing/2014/main" id="{00000000-0008-0000-1000-00001D000000}"/>
            </a:ext>
          </a:extLst>
        </xdr:cNvPr>
        <xdr:cNvSpPr>
          <a:spLocks noChangeShapeType="1"/>
        </xdr:cNvSpPr>
      </xdr:nvSpPr>
      <xdr:spPr bwMode="auto">
        <a:xfrm>
          <a:off x="4010025" y="3676650"/>
          <a:ext cx="0" cy="1085850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26</xdr:col>
      <xdr:colOff>171450</xdr:colOff>
      <xdr:row>20</xdr:row>
      <xdr:rowOff>9525</xdr:rowOff>
    </xdr:from>
    <xdr:to>
      <xdr:col>30</xdr:col>
      <xdr:colOff>161925</xdr:colOff>
      <xdr:row>20</xdr:row>
      <xdr:rowOff>9525</xdr:rowOff>
    </xdr:to>
    <xdr:sp macro="" textlink="">
      <xdr:nvSpPr>
        <xdr:cNvPr id="30" name="Line 83">
          <a:extLst>
            <a:ext uri="{FF2B5EF4-FFF2-40B4-BE49-F238E27FC236}">
              <a16:creationId xmlns:a16="http://schemas.microsoft.com/office/drawing/2014/main" id="{00000000-0008-0000-1000-00001E000000}"/>
            </a:ext>
          </a:extLst>
        </xdr:cNvPr>
        <xdr:cNvSpPr>
          <a:spLocks noChangeShapeType="1"/>
        </xdr:cNvSpPr>
      </xdr:nvSpPr>
      <xdr:spPr bwMode="auto">
        <a:xfrm>
          <a:off x="7524750" y="3562350"/>
          <a:ext cx="1028700" cy="0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14</xdr:col>
      <xdr:colOff>200025</xdr:colOff>
      <xdr:row>20</xdr:row>
      <xdr:rowOff>142875</xdr:rowOff>
    </xdr:from>
    <xdr:to>
      <xdr:col>14</xdr:col>
      <xdr:colOff>200025</xdr:colOff>
      <xdr:row>24</xdr:row>
      <xdr:rowOff>57150</xdr:rowOff>
    </xdr:to>
    <xdr:sp macro="" textlink="">
      <xdr:nvSpPr>
        <xdr:cNvPr id="31" name="Line 84">
          <a:extLst>
            <a:ext uri="{FF2B5EF4-FFF2-40B4-BE49-F238E27FC236}">
              <a16:creationId xmlns:a16="http://schemas.microsoft.com/office/drawing/2014/main" id="{00000000-0008-0000-1000-00001F000000}"/>
            </a:ext>
          </a:extLst>
        </xdr:cNvPr>
        <xdr:cNvSpPr>
          <a:spLocks noChangeShapeType="1"/>
        </xdr:cNvSpPr>
      </xdr:nvSpPr>
      <xdr:spPr bwMode="auto">
        <a:xfrm>
          <a:off x="4695825" y="3695700"/>
          <a:ext cx="0" cy="523875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23</xdr:col>
      <xdr:colOff>0</xdr:colOff>
      <xdr:row>20</xdr:row>
      <xdr:rowOff>114300</xdr:rowOff>
    </xdr:from>
    <xdr:to>
      <xdr:col>23</xdr:col>
      <xdr:colOff>0</xdr:colOff>
      <xdr:row>24</xdr:row>
      <xdr:rowOff>28575</xdr:rowOff>
    </xdr:to>
    <xdr:sp macro="" textlink="">
      <xdr:nvSpPr>
        <xdr:cNvPr id="32" name="Line 85">
          <a:extLst>
            <a:ext uri="{FF2B5EF4-FFF2-40B4-BE49-F238E27FC236}">
              <a16:creationId xmlns:a16="http://schemas.microsoft.com/office/drawing/2014/main" id="{00000000-0008-0000-1000-000020000000}"/>
            </a:ext>
          </a:extLst>
        </xdr:cNvPr>
        <xdr:cNvSpPr>
          <a:spLocks noChangeShapeType="1"/>
        </xdr:cNvSpPr>
      </xdr:nvSpPr>
      <xdr:spPr bwMode="auto">
        <a:xfrm>
          <a:off x="6638925" y="3667125"/>
          <a:ext cx="0" cy="523875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14</xdr:col>
      <xdr:colOff>209550</xdr:colOff>
      <xdr:row>23</xdr:row>
      <xdr:rowOff>114300</xdr:rowOff>
    </xdr:from>
    <xdr:to>
      <xdr:col>23</xdr:col>
      <xdr:colOff>0</xdr:colOff>
      <xdr:row>23</xdr:row>
      <xdr:rowOff>114300</xdr:rowOff>
    </xdr:to>
    <xdr:sp macro="" textlink="">
      <xdr:nvSpPr>
        <xdr:cNvPr id="33" name="Line 86">
          <a:extLst>
            <a:ext uri="{FF2B5EF4-FFF2-40B4-BE49-F238E27FC236}">
              <a16:creationId xmlns:a16="http://schemas.microsoft.com/office/drawing/2014/main" id="{00000000-0008-0000-1000-000021000000}"/>
            </a:ext>
          </a:extLst>
        </xdr:cNvPr>
        <xdr:cNvSpPr>
          <a:spLocks noChangeShapeType="1"/>
        </xdr:cNvSpPr>
      </xdr:nvSpPr>
      <xdr:spPr bwMode="auto">
        <a:xfrm>
          <a:off x="4705350" y="4124325"/>
          <a:ext cx="1933575" cy="0"/>
        </a:xfrm>
        <a:prstGeom prst="line">
          <a:avLst/>
        </a:prstGeom>
        <a:noFill/>
        <a:ln w="6350">
          <a:solidFill>
            <a:srgbClr val="000000"/>
          </a:solidFill>
          <a:prstDash val="lgDash"/>
          <a:round/>
          <a:headEnd type="oval" w="med" len="med"/>
          <a:tailEnd type="oval" w="med" len="med"/>
        </a:ln>
      </xdr:spPr>
    </xdr:sp>
    <xdr:clientData/>
  </xdr:twoCellAnchor>
  <xdr:twoCellAnchor>
    <xdr:from>
      <xdr:col>11</xdr:col>
      <xdr:colOff>228600</xdr:colOff>
      <xdr:row>27</xdr:row>
      <xdr:rowOff>85725</xdr:rowOff>
    </xdr:from>
    <xdr:to>
      <xdr:col>26</xdr:col>
      <xdr:colOff>38100</xdr:colOff>
      <xdr:row>27</xdr:row>
      <xdr:rowOff>85725</xdr:rowOff>
    </xdr:to>
    <xdr:sp macro="" textlink="">
      <xdr:nvSpPr>
        <xdr:cNvPr id="34" name="Line 87">
          <a:extLst>
            <a:ext uri="{FF2B5EF4-FFF2-40B4-BE49-F238E27FC236}">
              <a16:creationId xmlns:a16="http://schemas.microsoft.com/office/drawing/2014/main" id="{00000000-0008-0000-1000-000022000000}"/>
            </a:ext>
          </a:extLst>
        </xdr:cNvPr>
        <xdr:cNvSpPr>
          <a:spLocks noChangeShapeType="1"/>
        </xdr:cNvSpPr>
      </xdr:nvSpPr>
      <xdr:spPr bwMode="auto">
        <a:xfrm>
          <a:off x="4010025" y="4705350"/>
          <a:ext cx="3381375" cy="0"/>
        </a:xfrm>
        <a:prstGeom prst="line">
          <a:avLst/>
        </a:prstGeom>
        <a:noFill/>
        <a:ln w="6350">
          <a:solidFill>
            <a:srgbClr val="000000"/>
          </a:solidFill>
          <a:prstDash val="lgDash"/>
          <a:round/>
          <a:headEnd type="oval" w="med" len="med"/>
          <a:tailEnd type="oval" w="med" len="med"/>
        </a:ln>
      </xdr:spPr>
    </xdr:sp>
    <xdr:clientData/>
  </xdr:twoCellAnchor>
  <xdr:twoCellAnchor>
    <xdr:from>
      <xdr:col>29</xdr:col>
      <xdr:colOff>171450</xdr:colOff>
      <xdr:row>10</xdr:row>
      <xdr:rowOff>19050</xdr:rowOff>
    </xdr:from>
    <xdr:to>
      <xdr:col>29</xdr:col>
      <xdr:colOff>171450</xdr:colOff>
      <xdr:row>20</xdr:row>
      <xdr:rowOff>0</xdr:rowOff>
    </xdr:to>
    <xdr:sp macro="" textlink="">
      <xdr:nvSpPr>
        <xdr:cNvPr id="35" name="Line 89">
          <a:extLst>
            <a:ext uri="{FF2B5EF4-FFF2-40B4-BE49-F238E27FC236}">
              <a16:creationId xmlns:a16="http://schemas.microsoft.com/office/drawing/2014/main" id="{00000000-0008-0000-1000-000023000000}"/>
            </a:ext>
          </a:extLst>
        </xdr:cNvPr>
        <xdr:cNvSpPr>
          <a:spLocks noChangeShapeType="1"/>
        </xdr:cNvSpPr>
      </xdr:nvSpPr>
      <xdr:spPr bwMode="auto">
        <a:xfrm>
          <a:off x="8239125" y="2047875"/>
          <a:ext cx="0" cy="1504950"/>
        </a:xfrm>
        <a:prstGeom prst="line">
          <a:avLst/>
        </a:prstGeom>
        <a:noFill/>
        <a:ln w="6350">
          <a:solidFill>
            <a:srgbClr val="000000"/>
          </a:solidFill>
          <a:prstDash val="lgDash"/>
          <a:round/>
          <a:headEnd type="oval" w="med" len="med"/>
          <a:tailEnd type="oval" w="med" len="med"/>
        </a:ln>
      </xdr:spPr>
    </xdr:sp>
    <xdr:clientData/>
  </xdr:twoCellAnchor>
  <xdr:twoCellAnchor>
    <xdr:from>
      <xdr:col>16</xdr:col>
      <xdr:colOff>9525</xdr:colOff>
      <xdr:row>7</xdr:row>
      <xdr:rowOff>95250</xdr:rowOff>
    </xdr:from>
    <xdr:to>
      <xdr:col>21</xdr:col>
      <xdr:colOff>228600</xdr:colOff>
      <xdr:row>7</xdr:row>
      <xdr:rowOff>95250</xdr:rowOff>
    </xdr:to>
    <xdr:sp macro="" textlink="">
      <xdr:nvSpPr>
        <xdr:cNvPr id="36" name="Line 90">
          <a:extLst>
            <a:ext uri="{FF2B5EF4-FFF2-40B4-BE49-F238E27FC236}">
              <a16:creationId xmlns:a16="http://schemas.microsoft.com/office/drawing/2014/main" id="{00000000-0008-0000-1000-000024000000}"/>
            </a:ext>
          </a:extLst>
        </xdr:cNvPr>
        <xdr:cNvSpPr>
          <a:spLocks noChangeShapeType="1"/>
        </xdr:cNvSpPr>
      </xdr:nvSpPr>
      <xdr:spPr bwMode="auto">
        <a:xfrm>
          <a:off x="4981575" y="1666875"/>
          <a:ext cx="1409700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18</xdr:col>
      <xdr:colOff>47625</xdr:colOff>
      <xdr:row>11</xdr:row>
      <xdr:rowOff>19050</xdr:rowOff>
    </xdr:from>
    <xdr:to>
      <xdr:col>18</xdr:col>
      <xdr:colOff>47625</xdr:colOff>
      <xdr:row>18</xdr:row>
      <xdr:rowOff>9525</xdr:rowOff>
    </xdr:to>
    <xdr:sp macro="" textlink="">
      <xdr:nvSpPr>
        <xdr:cNvPr id="37" name="Line 91">
          <a:extLst>
            <a:ext uri="{FF2B5EF4-FFF2-40B4-BE49-F238E27FC236}">
              <a16:creationId xmlns:a16="http://schemas.microsoft.com/office/drawing/2014/main" id="{00000000-0008-0000-1000-000025000000}"/>
            </a:ext>
          </a:extLst>
        </xdr:cNvPr>
        <xdr:cNvSpPr>
          <a:spLocks noChangeShapeType="1"/>
        </xdr:cNvSpPr>
      </xdr:nvSpPr>
      <xdr:spPr bwMode="auto">
        <a:xfrm>
          <a:off x="5495925" y="2200275"/>
          <a:ext cx="0" cy="1057275"/>
        </a:xfrm>
        <a:prstGeom prst="line">
          <a:avLst/>
        </a:prstGeom>
        <a:noFill/>
        <a:ln w="6350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17</xdr:col>
      <xdr:colOff>0</xdr:colOff>
      <xdr:row>11</xdr:row>
      <xdr:rowOff>9525</xdr:rowOff>
    </xdr:from>
    <xdr:to>
      <xdr:col>20</xdr:col>
      <xdr:colOff>180975</xdr:colOff>
      <xdr:row>11</xdr:row>
      <xdr:rowOff>9525</xdr:rowOff>
    </xdr:to>
    <xdr:sp macro="" textlink="">
      <xdr:nvSpPr>
        <xdr:cNvPr id="38" name="Line 94">
          <a:extLst>
            <a:ext uri="{FF2B5EF4-FFF2-40B4-BE49-F238E27FC236}">
              <a16:creationId xmlns:a16="http://schemas.microsoft.com/office/drawing/2014/main" id="{00000000-0008-0000-1000-000026000000}"/>
            </a:ext>
          </a:extLst>
        </xdr:cNvPr>
        <xdr:cNvSpPr>
          <a:spLocks noChangeShapeType="1"/>
        </xdr:cNvSpPr>
      </xdr:nvSpPr>
      <xdr:spPr bwMode="auto">
        <a:xfrm>
          <a:off x="5210175" y="2190750"/>
          <a:ext cx="895350" cy="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26</xdr:col>
      <xdr:colOff>209550</xdr:colOff>
      <xdr:row>4</xdr:row>
      <xdr:rowOff>0</xdr:rowOff>
    </xdr:from>
    <xdr:to>
      <xdr:col>26</xdr:col>
      <xdr:colOff>209550</xdr:colOff>
      <xdr:row>10</xdr:row>
      <xdr:rowOff>28575</xdr:rowOff>
    </xdr:to>
    <xdr:sp macro="" textlink="">
      <xdr:nvSpPr>
        <xdr:cNvPr id="39" name="Line 95">
          <a:extLst>
            <a:ext uri="{FF2B5EF4-FFF2-40B4-BE49-F238E27FC236}">
              <a16:creationId xmlns:a16="http://schemas.microsoft.com/office/drawing/2014/main" id="{00000000-0008-0000-1000-000027000000}"/>
            </a:ext>
          </a:extLst>
        </xdr:cNvPr>
        <xdr:cNvSpPr>
          <a:spLocks noChangeShapeType="1"/>
        </xdr:cNvSpPr>
      </xdr:nvSpPr>
      <xdr:spPr bwMode="auto">
        <a:xfrm>
          <a:off x="7562850" y="971550"/>
          <a:ext cx="0" cy="1085850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11</xdr:col>
      <xdr:colOff>9525</xdr:colOff>
      <xdr:row>3</xdr:row>
      <xdr:rowOff>180975</xdr:rowOff>
    </xdr:from>
    <xdr:to>
      <xdr:col>11</xdr:col>
      <xdr:colOff>9525</xdr:colOff>
      <xdr:row>10</xdr:row>
      <xdr:rowOff>9525</xdr:rowOff>
    </xdr:to>
    <xdr:sp macro="" textlink="">
      <xdr:nvSpPr>
        <xdr:cNvPr id="40" name="Line 96">
          <a:extLst>
            <a:ext uri="{FF2B5EF4-FFF2-40B4-BE49-F238E27FC236}">
              <a16:creationId xmlns:a16="http://schemas.microsoft.com/office/drawing/2014/main" id="{00000000-0008-0000-1000-000028000000}"/>
            </a:ext>
          </a:extLst>
        </xdr:cNvPr>
        <xdr:cNvSpPr>
          <a:spLocks noChangeShapeType="1"/>
        </xdr:cNvSpPr>
      </xdr:nvSpPr>
      <xdr:spPr bwMode="auto">
        <a:xfrm>
          <a:off x="3790950" y="952500"/>
          <a:ext cx="0" cy="1085850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11</xdr:col>
      <xdr:colOff>19050</xdr:colOff>
      <xdr:row>5</xdr:row>
      <xdr:rowOff>57150</xdr:rowOff>
    </xdr:from>
    <xdr:to>
      <xdr:col>26</xdr:col>
      <xdr:colOff>200025</xdr:colOff>
      <xdr:row>5</xdr:row>
      <xdr:rowOff>57150</xdr:rowOff>
    </xdr:to>
    <xdr:sp macro="" textlink="">
      <xdr:nvSpPr>
        <xdr:cNvPr id="41" name="Line 97">
          <a:extLst>
            <a:ext uri="{FF2B5EF4-FFF2-40B4-BE49-F238E27FC236}">
              <a16:creationId xmlns:a16="http://schemas.microsoft.com/office/drawing/2014/main" id="{00000000-0008-0000-1000-000029000000}"/>
            </a:ext>
          </a:extLst>
        </xdr:cNvPr>
        <xdr:cNvSpPr>
          <a:spLocks noChangeShapeType="1"/>
        </xdr:cNvSpPr>
      </xdr:nvSpPr>
      <xdr:spPr bwMode="auto">
        <a:xfrm>
          <a:off x="3800475" y="1200150"/>
          <a:ext cx="3752850" cy="0"/>
        </a:xfrm>
        <a:prstGeom prst="line">
          <a:avLst/>
        </a:prstGeom>
        <a:noFill/>
        <a:ln w="6350" cap="rnd">
          <a:solidFill>
            <a:srgbClr val="000000"/>
          </a:solidFill>
          <a:prstDash val="sysDot"/>
          <a:round/>
          <a:headEnd type="oval" w="med" len="med"/>
          <a:tailEnd type="oval" w="med" len="med"/>
        </a:ln>
      </xdr:spPr>
    </xdr:sp>
    <xdr:clientData/>
  </xdr:twoCellAnchor>
  <xdr:twoCellAnchor>
    <xdr:from>
      <xdr:col>16</xdr:col>
      <xdr:colOff>9525</xdr:colOff>
      <xdr:row>7</xdr:row>
      <xdr:rowOff>66675</xdr:rowOff>
    </xdr:from>
    <xdr:to>
      <xdr:col>16</xdr:col>
      <xdr:colOff>9525</xdr:colOff>
      <xdr:row>9</xdr:row>
      <xdr:rowOff>114300</xdr:rowOff>
    </xdr:to>
    <xdr:sp macro="" textlink="">
      <xdr:nvSpPr>
        <xdr:cNvPr id="42" name="Line 98">
          <a:extLst>
            <a:ext uri="{FF2B5EF4-FFF2-40B4-BE49-F238E27FC236}">
              <a16:creationId xmlns:a16="http://schemas.microsoft.com/office/drawing/2014/main" id="{00000000-0008-0000-1000-00002A000000}"/>
            </a:ext>
          </a:extLst>
        </xdr:cNvPr>
        <xdr:cNvSpPr>
          <a:spLocks noChangeShapeType="1"/>
        </xdr:cNvSpPr>
      </xdr:nvSpPr>
      <xdr:spPr bwMode="auto">
        <a:xfrm>
          <a:off x="4981575" y="1638300"/>
          <a:ext cx="0" cy="3524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22</xdr:col>
      <xdr:colOff>9525</xdr:colOff>
      <xdr:row>7</xdr:row>
      <xdr:rowOff>47625</xdr:rowOff>
    </xdr:from>
    <xdr:to>
      <xdr:col>22</xdr:col>
      <xdr:colOff>9525</xdr:colOff>
      <xdr:row>9</xdr:row>
      <xdr:rowOff>95250</xdr:rowOff>
    </xdr:to>
    <xdr:sp macro="" textlink="">
      <xdr:nvSpPr>
        <xdr:cNvPr id="43" name="Line 99">
          <a:extLst>
            <a:ext uri="{FF2B5EF4-FFF2-40B4-BE49-F238E27FC236}">
              <a16:creationId xmlns:a16="http://schemas.microsoft.com/office/drawing/2014/main" id="{00000000-0008-0000-1000-00002B000000}"/>
            </a:ext>
          </a:extLst>
        </xdr:cNvPr>
        <xdr:cNvSpPr>
          <a:spLocks noChangeShapeType="1"/>
        </xdr:cNvSpPr>
      </xdr:nvSpPr>
      <xdr:spPr bwMode="auto">
        <a:xfrm>
          <a:off x="6410325" y="1619250"/>
          <a:ext cx="0" cy="3524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15</xdr:col>
      <xdr:colOff>47625</xdr:colOff>
      <xdr:row>10</xdr:row>
      <xdr:rowOff>19050</xdr:rowOff>
    </xdr:from>
    <xdr:to>
      <xdr:col>22</xdr:col>
      <xdr:colOff>200025</xdr:colOff>
      <xdr:row>10</xdr:row>
      <xdr:rowOff>123825</xdr:rowOff>
    </xdr:to>
    <xdr:sp macro="" textlink="">
      <xdr:nvSpPr>
        <xdr:cNvPr id="44" name="AutoShape 100">
          <a:extLst>
            <a:ext uri="{FF2B5EF4-FFF2-40B4-BE49-F238E27FC236}">
              <a16:creationId xmlns:a16="http://schemas.microsoft.com/office/drawing/2014/main" id="{00000000-0008-0000-1000-00002C000000}"/>
            </a:ext>
          </a:extLst>
        </xdr:cNvPr>
        <xdr:cNvSpPr>
          <a:spLocks noChangeArrowheads="1"/>
        </xdr:cNvSpPr>
      </xdr:nvSpPr>
      <xdr:spPr bwMode="auto">
        <a:xfrm>
          <a:off x="4781550" y="2047875"/>
          <a:ext cx="1819275" cy="104775"/>
        </a:xfrm>
        <a:prstGeom prst="bevel">
          <a:avLst>
            <a:gd name="adj" fmla="val 12500"/>
          </a:avLst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38100</xdr:colOff>
      <xdr:row>7</xdr:row>
      <xdr:rowOff>66675</xdr:rowOff>
    </xdr:from>
    <xdr:to>
      <xdr:col>15</xdr:col>
      <xdr:colOff>133350</xdr:colOff>
      <xdr:row>10</xdr:row>
      <xdr:rowOff>9525</xdr:rowOff>
    </xdr:to>
    <xdr:sp macro="" textlink="">
      <xdr:nvSpPr>
        <xdr:cNvPr id="45" name="Line 101">
          <a:extLst>
            <a:ext uri="{FF2B5EF4-FFF2-40B4-BE49-F238E27FC236}">
              <a16:creationId xmlns:a16="http://schemas.microsoft.com/office/drawing/2014/main" id="{00000000-0008-0000-1000-00002D000000}"/>
            </a:ext>
          </a:extLst>
        </xdr:cNvPr>
        <xdr:cNvSpPr>
          <a:spLocks noChangeShapeType="1"/>
        </xdr:cNvSpPr>
      </xdr:nvSpPr>
      <xdr:spPr bwMode="auto">
        <a:xfrm rot="118460">
          <a:off x="4295775" y="1638300"/>
          <a:ext cx="571500" cy="400050"/>
        </a:xfrm>
        <a:prstGeom prst="line">
          <a:avLst/>
        </a:prstGeom>
        <a:noFill/>
        <a:ln w="9525">
          <a:solidFill>
            <a:srgbClr val="000000"/>
          </a:solidFill>
          <a:prstDash val="lgDashDot"/>
          <a:round/>
          <a:headEnd/>
          <a:tailEnd type="arrow" w="med" len="med"/>
        </a:ln>
      </xdr:spPr>
    </xdr:sp>
    <xdr:clientData/>
  </xdr:twoCellAnchor>
  <xdr:twoCellAnchor>
    <xdr:from>
      <xdr:col>10</xdr:col>
      <xdr:colOff>161925</xdr:colOff>
      <xdr:row>7</xdr:row>
      <xdr:rowOff>47625</xdr:rowOff>
    </xdr:from>
    <xdr:to>
      <xdr:col>13</xdr:col>
      <xdr:colOff>38100</xdr:colOff>
      <xdr:row>7</xdr:row>
      <xdr:rowOff>47625</xdr:rowOff>
    </xdr:to>
    <xdr:cxnSp macro="">
      <xdr:nvCxnSpPr>
        <xdr:cNvPr id="46" name="AutoShape 103">
          <a:extLst>
            <a:ext uri="{FF2B5EF4-FFF2-40B4-BE49-F238E27FC236}">
              <a16:creationId xmlns:a16="http://schemas.microsoft.com/office/drawing/2014/main" id="{00000000-0008-0000-1000-00002E000000}"/>
            </a:ext>
          </a:extLst>
        </xdr:cNvPr>
        <xdr:cNvCxnSpPr>
          <a:cxnSpLocks noChangeShapeType="1"/>
          <a:stCxn id="45" idx="0"/>
        </xdr:cNvCxnSpPr>
      </xdr:nvCxnSpPr>
      <xdr:spPr bwMode="auto">
        <a:xfrm flipH="1">
          <a:off x="3705225" y="1619250"/>
          <a:ext cx="590550" cy="0"/>
        </a:xfrm>
        <a:prstGeom prst="straightConnector1">
          <a:avLst/>
        </a:prstGeom>
        <a:noFill/>
        <a:ln w="9525">
          <a:solidFill>
            <a:srgbClr val="000000"/>
          </a:solidFill>
          <a:prstDash val="lgDashDot"/>
          <a:round/>
          <a:headEnd/>
          <a:tailEnd/>
        </a:ln>
      </xdr:spPr>
    </xdr:cxnSp>
    <xdr:clientData/>
  </xdr:twoCellAnchor>
  <xdr:twoCellAnchor>
    <xdr:from>
      <xdr:col>23</xdr:col>
      <xdr:colOff>9525</xdr:colOff>
      <xdr:row>7</xdr:row>
      <xdr:rowOff>0</xdr:rowOff>
    </xdr:from>
    <xdr:to>
      <xdr:col>23</xdr:col>
      <xdr:colOff>9525</xdr:colOff>
      <xdr:row>9</xdr:row>
      <xdr:rowOff>47625</xdr:rowOff>
    </xdr:to>
    <xdr:sp macro="" textlink="">
      <xdr:nvSpPr>
        <xdr:cNvPr id="47" name="Line 104">
          <a:extLst>
            <a:ext uri="{FF2B5EF4-FFF2-40B4-BE49-F238E27FC236}">
              <a16:creationId xmlns:a16="http://schemas.microsoft.com/office/drawing/2014/main" id="{00000000-0008-0000-1000-00002F000000}"/>
            </a:ext>
          </a:extLst>
        </xdr:cNvPr>
        <xdr:cNvSpPr>
          <a:spLocks noChangeShapeType="1"/>
        </xdr:cNvSpPr>
      </xdr:nvSpPr>
      <xdr:spPr bwMode="auto">
        <a:xfrm>
          <a:off x="6648450" y="1571625"/>
          <a:ext cx="0" cy="3524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24</xdr:col>
      <xdr:colOff>0</xdr:colOff>
      <xdr:row>7</xdr:row>
      <xdr:rowOff>9525</xdr:rowOff>
    </xdr:from>
    <xdr:to>
      <xdr:col>24</xdr:col>
      <xdr:colOff>0</xdr:colOff>
      <xdr:row>9</xdr:row>
      <xdr:rowOff>57150</xdr:rowOff>
    </xdr:to>
    <xdr:sp macro="" textlink="">
      <xdr:nvSpPr>
        <xdr:cNvPr id="48" name="Line 105">
          <a:extLst>
            <a:ext uri="{FF2B5EF4-FFF2-40B4-BE49-F238E27FC236}">
              <a16:creationId xmlns:a16="http://schemas.microsoft.com/office/drawing/2014/main" id="{00000000-0008-0000-1000-000030000000}"/>
            </a:ext>
          </a:extLst>
        </xdr:cNvPr>
        <xdr:cNvSpPr>
          <a:spLocks noChangeShapeType="1"/>
        </xdr:cNvSpPr>
      </xdr:nvSpPr>
      <xdr:spPr bwMode="auto">
        <a:xfrm>
          <a:off x="6877050" y="1581150"/>
          <a:ext cx="0" cy="3524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23</xdr:col>
      <xdr:colOff>9525</xdr:colOff>
      <xdr:row>7</xdr:row>
      <xdr:rowOff>66675</xdr:rowOff>
    </xdr:from>
    <xdr:to>
      <xdr:col>23</xdr:col>
      <xdr:colOff>228600</xdr:colOff>
      <xdr:row>7</xdr:row>
      <xdr:rowOff>66675</xdr:rowOff>
    </xdr:to>
    <xdr:sp macro="" textlink="">
      <xdr:nvSpPr>
        <xdr:cNvPr id="49" name="Line 106">
          <a:extLst>
            <a:ext uri="{FF2B5EF4-FFF2-40B4-BE49-F238E27FC236}">
              <a16:creationId xmlns:a16="http://schemas.microsoft.com/office/drawing/2014/main" id="{00000000-0008-0000-1000-000031000000}"/>
            </a:ext>
          </a:extLst>
        </xdr:cNvPr>
        <xdr:cNvSpPr>
          <a:spLocks noChangeShapeType="1"/>
        </xdr:cNvSpPr>
      </xdr:nvSpPr>
      <xdr:spPr bwMode="auto">
        <a:xfrm>
          <a:off x="6648450" y="163830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22</xdr:col>
      <xdr:colOff>0</xdr:colOff>
      <xdr:row>19</xdr:row>
      <xdr:rowOff>0</xdr:rowOff>
    </xdr:from>
    <xdr:to>
      <xdr:col>23</xdr:col>
      <xdr:colOff>28575</xdr:colOff>
      <xdr:row>20</xdr:row>
      <xdr:rowOff>19050</xdr:rowOff>
    </xdr:to>
    <xdr:cxnSp macro="">
      <xdr:nvCxnSpPr>
        <xdr:cNvPr id="50" name="AutoShape 108">
          <a:extLst>
            <a:ext uri="{FF2B5EF4-FFF2-40B4-BE49-F238E27FC236}">
              <a16:creationId xmlns:a16="http://schemas.microsoft.com/office/drawing/2014/main" id="{00000000-0008-0000-1000-000032000000}"/>
            </a:ext>
          </a:extLst>
        </xdr:cNvPr>
        <xdr:cNvCxnSpPr>
          <a:cxnSpLocks noChangeShapeType="1"/>
        </xdr:cNvCxnSpPr>
      </xdr:nvCxnSpPr>
      <xdr:spPr bwMode="auto">
        <a:xfrm flipV="1">
          <a:off x="6400800" y="3400425"/>
          <a:ext cx="266700" cy="1714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28575</xdr:colOff>
      <xdr:row>11</xdr:row>
      <xdr:rowOff>95250</xdr:rowOff>
    </xdr:from>
    <xdr:to>
      <xdr:col>24</xdr:col>
      <xdr:colOff>0</xdr:colOff>
      <xdr:row>13</xdr:row>
      <xdr:rowOff>9525</xdr:rowOff>
    </xdr:to>
    <xdr:cxnSp macro="">
      <xdr:nvCxnSpPr>
        <xdr:cNvPr id="51" name="AutoShape 109">
          <a:extLst>
            <a:ext uri="{FF2B5EF4-FFF2-40B4-BE49-F238E27FC236}">
              <a16:creationId xmlns:a16="http://schemas.microsoft.com/office/drawing/2014/main" id="{00000000-0008-0000-1000-000033000000}"/>
            </a:ext>
          </a:extLst>
        </xdr:cNvPr>
        <xdr:cNvCxnSpPr>
          <a:cxnSpLocks noChangeShapeType="1"/>
        </xdr:cNvCxnSpPr>
      </xdr:nvCxnSpPr>
      <xdr:spPr bwMode="auto">
        <a:xfrm flipV="1">
          <a:off x="6667500" y="2276475"/>
          <a:ext cx="209550" cy="21907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28575</xdr:colOff>
      <xdr:row>7</xdr:row>
      <xdr:rowOff>142875</xdr:rowOff>
    </xdr:from>
    <xdr:to>
      <xdr:col>16</xdr:col>
      <xdr:colOff>28575</xdr:colOff>
      <xdr:row>16</xdr:row>
      <xdr:rowOff>142875</xdr:rowOff>
    </xdr:to>
    <xdr:sp macro="" textlink="">
      <xdr:nvSpPr>
        <xdr:cNvPr id="2" name="Freeform 13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>
          <a:spLocks/>
        </xdr:cNvSpPr>
      </xdr:nvSpPr>
      <xdr:spPr bwMode="auto">
        <a:xfrm>
          <a:off x="6134100" y="1390650"/>
          <a:ext cx="1638300" cy="1371600"/>
        </a:xfrm>
        <a:custGeom>
          <a:avLst/>
          <a:gdLst>
            <a:gd name="T0" fmla="*/ 2147483647 w 172"/>
            <a:gd name="T1" fmla="*/ 0 h 145"/>
            <a:gd name="T2" fmla="*/ 0 w 172"/>
            <a:gd name="T3" fmla="*/ 2147483647 h 145"/>
            <a:gd name="T4" fmla="*/ 2147483647 w 172"/>
            <a:gd name="T5" fmla="*/ 2147483647 h 145"/>
            <a:gd name="T6" fmla="*/ 2147483647 w 172"/>
            <a:gd name="T7" fmla="*/ 0 h 145"/>
            <a:gd name="T8" fmla="*/ 2147483647 w 172"/>
            <a:gd name="T9" fmla="*/ 0 h 145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72"/>
            <a:gd name="T16" fmla="*/ 0 h 145"/>
            <a:gd name="T17" fmla="*/ 172 w 172"/>
            <a:gd name="T18" fmla="*/ 145 h 145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72" h="145">
              <a:moveTo>
                <a:pt x="86" y="0"/>
              </a:moveTo>
              <a:lnTo>
                <a:pt x="0" y="145"/>
              </a:lnTo>
              <a:lnTo>
                <a:pt x="172" y="145"/>
              </a:lnTo>
              <a:lnTo>
                <a:pt x="172" y="0"/>
              </a:lnTo>
              <a:lnTo>
                <a:pt x="86" y="0"/>
              </a:lnTo>
              <a:close/>
            </a:path>
          </a:pathLst>
        </a:custGeom>
        <a:noFill/>
        <a:ln w="6350">
          <a:noFill/>
          <a:round/>
          <a:headEnd type="none" w="sm" len="sm"/>
          <a:tailEnd type="none" w="sm" len="sm"/>
        </a:ln>
      </xdr:spPr>
    </xdr:sp>
    <xdr:clientData/>
  </xdr:twoCellAnchor>
  <xdr:twoCellAnchor>
    <xdr:from>
      <xdr:col>2</xdr:col>
      <xdr:colOff>180975</xdr:colOff>
      <xdr:row>7</xdr:row>
      <xdr:rowOff>0</xdr:rowOff>
    </xdr:from>
    <xdr:to>
      <xdr:col>6</xdr:col>
      <xdr:colOff>0</xdr:colOff>
      <xdr:row>16</xdr:row>
      <xdr:rowOff>0</xdr:rowOff>
    </xdr:to>
    <xdr:sp macro="" textlink="">
      <xdr:nvSpPr>
        <xdr:cNvPr id="3" name="Freeform 1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SpPr>
          <a:spLocks/>
        </xdr:cNvSpPr>
      </xdr:nvSpPr>
      <xdr:spPr bwMode="auto">
        <a:xfrm>
          <a:off x="1333500" y="1247775"/>
          <a:ext cx="2114550" cy="1371600"/>
        </a:xfrm>
        <a:custGeom>
          <a:avLst/>
          <a:gdLst>
            <a:gd name="T0" fmla="*/ 0 w 241"/>
            <a:gd name="T1" fmla="*/ 0 h 144"/>
            <a:gd name="T2" fmla="*/ 0 w 241"/>
            <a:gd name="T3" fmla="*/ 2147483647 h 144"/>
            <a:gd name="T4" fmla="*/ 2147483647 w 241"/>
            <a:gd name="T5" fmla="*/ 2147483647 h 144"/>
            <a:gd name="T6" fmla="*/ 2147483647 w 241"/>
            <a:gd name="T7" fmla="*/ 0 h 144"/>
            <a:gd name="T8" fmla="*/ 0 w 241"/>
            <a:gd name="T9" fmla="*/ 0 h 144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241"/>
            <a:gd name="T16" fmla="*/ 0 h 144"/>
            <a:gd name="T17" fmla="*/ 241 w 241"/>
            <a:gd name="T18" fmla="*/ 144 h 144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241" h="144">
              <a:moveTo>
                <a:pt x="0" y="0"/>
              </a:moveTo>
              <a:lnTo>
                <a:pt x="0" y="144"/>
              </a:lnTo>
              <a:lnTo>
                <a:pt x="241" y="144"/>
              </a:lnTo>
              <a:lnTo>
                <a:pt x="241" y="0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</xdr:col>
      <xdr:colOff>180975</xdr:colOff>
      <xdr:row>5</xdr:row>
      <xdr:rowOff>76200</xdr:rowOff>
    </xdr:from>
    <xdr:to>
      <xdr:col>5</xdr:col>
      <xdr:colOff>390525</xdr:colOff>
      <xdr:row>6</xdr:row>
      <xdr:rowOff>85725</xdr:rowOff>
    </xdr:to>
    <xdr:grpSp>
      <xdr:nvGrpSpPr>
        <xdr:cNvPr id="4" name="그룹 176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GrpSpPr>
          <a:grpSpLocks/>
        </xdr:cNvGrpSpPr>
      </xdr:nvGrpSpPr>
      <xdr:grpSpPr bwMode="auto">
        <a:xfrm>
          <a:off x="1333500" y="1019175"/>
          <a:ext cx="2095500" cy="161925"/>
          <a:chOff x="1152525" y="2800350"/>
          <a:chExt cx="2609854" cy="180978"/>
        </a:xfrm>
      </xdr:grpSpPr>
      <xdr:cxnSp macro="">
        <xdr:nvCxnSpPr>
          <xdr:cNvPr id="5" name="직선 연결선 173">
            <a:extLst>
              <a:ext uri="{FF2B5EF4-FFF2-40B4-BE49-F238E27FC236}">
                <a16:creationId xmlns:a16="http://schemas.microsoft.com/office/drawing/2014/main" id="{00000000-0008-0000-1100-00000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162050" y="2876550"/>
            <a:ext cx="2590800" cy="9525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6" name="직선 연결선 174">
            <a:extLst>
              <a:ext uri="{FF2B5EF4-FFF2-40B4-BE49-F238E27FC236}">
                <a16:creationId xmlns:a16="http://schemas.microsoft.com/office/drawing/2014/main" id="{00000000-0008-0000-1100-000006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3671888" y="2890837"/>
            <a:ext cx="180978" cy="4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7" name="직선 연결선 175">
            <a:extLst>
              <a:ext uri="{FF2B5EF4-FFF2-40B4-BE49-F238E27FC236}">
                <a16:creationId xmlns:a16="http://schemas.microsoft.com/office/drawing/2014/main" id="{00000000-0008-0000-1100-000007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1062038" y="2890837"/>
            <a:ext cx="180978" cy="4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12</xdr:col>
      <xdr:colOff>238125</xdr:colOff>
      <xdr:row>11</xdr:row>
      <xdr:rowOff>57150</xdr:rowOff>
    </xdr:from>
    <xdr:to>
      <xdr:col>12</xdr:col>
      <xdr:colOff>333375</xdr:colOff>
      <xdr:row>11</xdr:row>
      <xdr:rowOff>123825</xdr:rowOff>
    </xdr:to>
    <xdr:sp macro="" textlink="">
      <xdr:nvSpPr>
        <xdr:cNvPr id="8" name="Freeform 20">
          <a:extLst>
            <a:ext uri="{FF2B5EF4-FFF2-40B4-BE49-F238E27FC236}">
              <a16:creationId xmlns:a16="http://schemas.microsoft.com/office/drawing/2014/main" id="{00000000-0008-0000-1100-000008000000}"/>
            </a:ext>
          </a:extLst>
        </xdr:cNvPr>
        <xdr:cNvSpPr>
          <a:spLocks/>
        </xdr:cNvSpPr>
      </xdr:nvSpPr>
      <xdr:spPr bwMode="auto">
        <a:xfrm>
          <a:off x="6343650" y="1914525"/>
          <a:ext cx="95250" cy="66675"/>
        </a:xfrm>
        <a:custGeom>
          <a:avLst/>
          <a:gdLst>
            <a:gd name="T0" fmla="*/ 2147483647 w 39"/>
            <a:gd name="T1" fmla="*/ 0 h 34"/>
            <a:gd name="T2" fmla="*/ 2147483647 w 39"/>
            <a:gd name="T3" fmla="*/ 2147483647 h 34"/>
            <a:gd name="T4" fmla="*/ 2147483647 w 39"/>
            <a:gd name="T5" fmla="*/ 2147483647 h 34"/>
            <a:gd name="T6" fmla="*/ 2147483647 w 39"/>
            <a:gd name="T7" fmla="*/ 2147483647 h 34"/>
            <a:gd name="T8" fmla="*/ 2147483647 w 39"/>
            <a:gd name="T9" fmla="*/ 0 h 34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9"/>
            <a:gd name="T16" fmla="*/ 0 h 34"/>
            <a:gd name="T17" fmla="*/ 39 w 39"/>
            <a:gd name="T18" fmla="*/ 34 h 34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9" h="34">
              <a:moveTo>
                <a:pt x="16" y="0"/>
              </a:moveTo>
              <a:cubicBezTo>
                <a:pt x="8" y="1"/>
                <a:pt x="5" y="0"/>
                <a:pt x="3" y="7"/>
              </a:cubicBezTo>
              <a:cubicBezTo>
                <a:pt x="4" y="24"/>
                <a:pt x="0" y="30"/>
                <a:pt x="15" y="34"/>
              </a:cubicBezTo>
              <a:cubicBezTo>
                <a:pt x="33" y="32"/>
                <a:pt x="27" y="34"/>
                <a:pt x="35" y="24"/>
              </a:cubicBezTo>
              <a:cubicBezTo>
                <a:pt x="39" y="9"/>
                <a:pt x="27" y="5"/>
                <a:pt x="16" y="0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10</xdr:col>
      <xdr:colOff>352425</xdr:colOff>
      <xdr:row>14</xdr:row>
      <xdr:rowOff>66675</xdr:rowOff>
    </xdr:from>
    <xdr:to>
      <xdr:col>11</xdr:col>
      <xdr:colOff>57150</xdr:colOff>
      <xdr:row>14</xdr:row>
      <xdr:rowOff>142875</xdr:rowOff>
    </xdr:to>
    <xdr:sp macro="" textlink="">
      <xdr:nvSpPr>
        <xdr:cNvPr id="9" name="Freeform 20">
          <a:extLst>
            <a:ext uri="{FF2B5EF4-FFF2-40B4-BE49-F238E27FC236}">
              <a16:creationId xmlns:a16="http://schemas.microsoft.com/office/drawing/2014/main" id="{00000000-0008-0000-1100-000009000000}"/>
            </a:ext>
          </a:extLst>
        </xdr:cNvPr>
        <xdr:cNvSpPr>
          <a:spLocks/>
        </xdr:cNvSpPr>
      </xdr:nvSpPr>
      <xdr:spPr bwMode="auto">
        <a:xfrm>
          <a:off x="5638800" y="2381250"/>
          <a:ext cx="114300" cy="76200"/>
        </a:xfrm>
        <a:custGeom>
          <a:avLst/>
          <a:gdLst>
            <a:gd name="T0" fmla="*/ 2147483647 w 39"/>
            <a:gd name="T1" fmla="*/ 0 h 34"/>
            <a:gd name="T2" fmla="*/ 2147483647 w 39"/>
            <a:gd name="T3" fmla="*/ 2147483647 h 34"/>
            <a:gd name="T4" fmla="*/ 2147483647 w 39"/>
            <a:gd name="T5" fmla="*/ 2147483647 h 34"/>
            <a:gd name="T6" fmla="*/ 2147483647 w 39"/>
            <a:gd name="T7" fmla="*/ 2147483647 h 34"/>
            <a:gd name="T8" fmla="*/ 2147483647 w 39"/>
            <a:gd name="T9" fmla="*/ 0 h 34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9"/>
            <a:gd name="T16" fmla="*/ 0 h 34"/>
            <a:gd name="T17" fmla="*/ 39 w 39"/>
            <a:gd name="T18" fmla="*/ 34 h 34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9" h="34">
              <a:moveTo>
                <a:pt x="16" y="0"/>
              </a:moveTo>
              <a:cubicBezTo>
                <a:pt x="8" y="1"/>
                <a:pt x="5" y="0"/>
                <a:pt x="3" y="7"/>
              </a:cubicBezTo>
              <a:cubicBezTo>
                <a:pt x="4" y="24"/>
                <a:pt x="0" y="30"/>
                <a:pt x="15" y="34"/>
              </a:cubicBezTo>
              <a:cubicBezTo>
                <a:pt x="33" y="32"/>
                <a:pt x="27" y="34"/>
                <a:pt x="35" y="24"/>
              </a:cubicBezTo>
              <a:cubicBezTo>
                <a:pt x="39" y="9"/>
                <a:pt x="27" y="5"/>
                <a:pt x="16" y="0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13</xdr:col>
      <xdr:colOff>390525</xdr:colOff>
      <xdr:row>9</xdr:row>
      <xdr:rowOff>19050</xdr:rowOff>
    </xdr:from>
    <xdr:to>
      <xdr:col>14</xdr:col>
      <xdr:colOff>38100</xdr:colOff>
      <xdr:row>9</xdr:row>
      <xdr:rowOff>123825</xdr:rowOff>
    </xdr:to>
    <xdr:sp macro="" textlink="">
      <xdr:nvSpPr>
        <xdr:cNvPr id="10" name="Freeform 28">
          <a:extLst>
            <a:ext uri="{FF2B5EF4-FFF2-40B4-BE49-F238E27FC236}">
              <a16:creationId xmlns:a16="http://schemas.microsoft.com/office/drawing/2014/main" id="{00000000-0008-0000-1100-00000A000000}"/>
            </a:ext>
          </a:extLst>
        </xdr:cNvPr>
        <xdr:cNvSpPr>
          <a:spLocks/>
        </xdr:cNvSpPr>
      </xdr:nvSpPr>
      <xdr:spPr bwMode="auto">
        <a:xfrm rot="5400000">
          <a:off x="6881812" y="1595438"/>
          <a:ext cx="104775" cy="57150"/>
        </a:xfrm>
        <a:custGeom>
          <a:avLst/>
          <a:gdLst>
            <a:gd name="T0" fmla="*/ 2147483647 w 39"/>
            <a:gd name="T1" fmla="*/ 0 h 34"/>
            <a:gd name="T2" fmla="*/ 2147483647 w 39"/>
            <a:gd name="T3" fmla="*/ 2147483647 h 34"/>
            <a:gd name="T4" fmla="*/ 2147483647 w 39"/>
            <a:gd name="T5" fmla="*/ 2147483647 h 34"/>
            <a:gd name="T6" fmla="*/ 2147483647 w 39"/>
            <a:gd name="T7" fmla="*/ 2147483647 h 34"/>
            <a:gd name="T8" fmla="*/ 2147483647 w 39"/>
            <a:gd name="T9" fmla="*/ 0 h 34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9"/>
            <a:gd name="T16" fmla="*/ 0 h 34"/>
            <a:gd name="T17" fmla="*/ 39 w 39"/>
            <a:gd name="T18" fmla="*/ 34 h 34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9" h="34">
              <a:moveTo>
                <a:pt x="16" y="0"/>
              </a:moveTo>
              <a:cubicBezTo>
                <a:pt x="8" y="1"/>
                <a:pt x="5" y="0"/>
                <a:pt x="3" y="7"/>
              </a:cubicBezTo>
              <a:cubicBezTo>
                <a:pt x="4" y="24"/>
                <a:pt x="0" y="30"/>
                <a:pt x="15" y="34"/>
              </a:cubicBezTo>
              <a:cubicBezTo>
                <a:pt x="33" y="32"/>
                <a:pt x="27" y="34"/>
                <a:pt x="35" y="24"/>
              </a:cubicBezTo>
              <a:cubicBezTo>
                <a:pt x="39" y="9"/>
                <a:pt x="27" y="5"/>
                <a:pt x="16" y="0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11</xdr:col>
      <xdr:colOff>238125</xdr:colOff>
      <xdr:row>12</xdr:row>
      <xdr:rowOff>104775</xdr:rowOff>
    </xdr:from>
    <xdr:to>
      <xdr:col>11</xdr:col>
      <xdr:colOff>333375</xdr:colOff>
      <xdr:row>13</xdr:row>
      <xdr:rowOff>28575</xdr:rowOff>
    </xdr:to>
    <xdr:sp macro="" textlink="">
      <xdr:nvSpPr>
        <xdr:cNvPr id="11" name="Freeform 20">
          <a:extLst>
            <a:ext uri="{FF2B5EF4-FFF2-40B4-BE49-F238E27FC236}">
              <a16:creationId xmlns:a16="http://schemas.microsoft.com/office/drawing/2014/main" id="{00000000-0008-0000-1100-00000B000000}"/>
            </a:ext>
          </a:extLst>
        </xdr:cNvPr>
        <xdr:cNvSpPr>
          <a:spLocks/>
        </xdr:cNvSpPr>
      </xdr:nvSpPr>
      <xdr:spPr bwMode="auto">
        <a:xfrm>
          <a:off x="5934075" y="2114550"/>
          <a:ext cx="95250" cy="76200"/>
        </a:xfrm>
        <a:custGeom>
          <a:avLst/>
          <a:gdLst>
            <a:gd name="T0" fmla="*/ 2147483647 w 39"/>
            <a:gd name="T1" fmla="*/ 0 h 34"/>
            <a:gd name="T2" fmla="*/ 2147483647 w 39"/>
            <a:gd name="T3" fmla="*/ 2147483647 h 34"/>
            <a:gd name="T4" fmla="*/ 2147483647 w 39"/>
            <a:gd name="T5" fmla="*/ 2147483647 h 34"/>
            <a:gd name="T6" fmla="*/ 2147483647 w 39"/>
            <a:gd name="T7" fmla="*/ 2147483647 h 34"/>
            <a:gd name="T8" fmla="*/ 2147483647 w 39"/>
            <a:gd name="T9" fmla="*/ 0 h 34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9"/>
            <a:gd name="T16" fmla="*/ 0 h 34"/>
            <a:gd name="T17" fmla="*/ 39 w 39"/>
            <a:gd name="T18" fmla="*/ 34 h 34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9" h="34">
              <a:moveTo>
                <a:pt x="16" y="0"/>
              </a:moveTo>
              <a:cubicBezTo>
                <a:pt x="8" y="1"/>
                <a:pt x="5" y="0"/>
                <a:pt x="3" y="7"/>
              </a:cubicBezTo>
              <a:cubicBezTo>
                <a:pt x="4" y="24"/>
                <a:pt x="0" y="30"/>
                <a:pt x="15" y="34"/>
              </a:cubicBezTo>
              <a:cubicBezTo>
                <a:pt x="33" y="32"/>
                <a:pt x="27" y="34"/>
                <a:pt x="35" y="24"/>
              </a:cubicBezTo>
              <a:cubicBezTo>
                <a:pt x="39" y="9"/>
                <a:pt x="27" y="5"/>
                <a:pt x="16" y="0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14</xdr:col>
      <xdr:colOff>342900</xdr:colOff>
      <xdr:row>4</xdr:row>
      <xdr:rowOff>104775</xdr:rowOff>
    </xdr:from>
    <xdr:to>
      <xdr:col>15</xdr:col>
      <xdr:colOff>247650</xdr:colOff>
      <xdr:row>8</xdr:row>
      <xdr:rowOff>123825</xdr:rowOff>
    </xdr:to>
    <xdr:grpSp>
      <xdr:nvGrpSpPr>
        <xdr:cNvPr id="12" name="그룹 158">
          <a:extLst>
            <a:ext uri="{FF2B5EF4-FFF2-40B4-BE49-F238E27FC236}">
              <a16:creationId xmlns:a16="http://schemas.microsoft.com/office/drawing/2014/main" id="{00000000-0008-0000-1100-00000C000000}"/>
            </a:ext>
          </a:extLst>
        </xdr:cNvPr>
        <xdr:cNvGrpSpPr>
          <a:grpSpLocks/>
        </xdr:cNvGrpSpPr>
      </xdr:nvGrpSpPr>
      <xdr:grpSpPr bwMode="auto">
        <a:xfrm rot="-1972869">
          <a:off x="7267575" y="895350"/>
          <a:ext cx="314325" cy="628650"/>
          <a:chOff x="8154664" y="730358"/>
          <a:chExt cx="323554" cy="1954143"/>
        </a:xfrm>
      </xdr:grpSpPr>
      <xdr:cxnSp macro="">
        <xdr:nvCxnSpPr>
          <xdr:cNvPr id="13" name="직선 연결선 151">
            <a:extLst>
              <a:ext uri="{FF2B5EF4-FFF2-40B4-BE49-F238E27FC236}">
                <a16:creationId xmlns:a16="http://schemas.microsoft.com/office/drawing/2014/main" id="{00000000-0008-0000-1100-00000D000000}"/>
              </a:ext>
            </a:extLst>
          </xdr:cNvPr>
          <xdr:cNvCxnSpPr>
            <a:cxnSpLocks noChangeShapeType="1"/>
          </xdr:cNvCxnSpPr>
        </xdr:nvCxnSpPr>
        <xdr:spPr bwMode="auto">
          <a:xfrm rot="18172869" flipH="1">
            <a:off x="7625473" y="1521411"/>
            <a:ext cx="1381936" cy="323554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14" name="직선 연결선 155">
            <a:extLst>
              <a:ext uri="{FF2B5EF4-FFF2-40B4-BE49-F238E27FC236}">
                <a16:creationId xmlns:a16="http://schemas.microsoft.com/office/drawing/2014/main" id="{00000000-0008-0000-1100-00000E000000}"/>
              </a:ext>
            </a:extLst>
          </xdr:cNvPr>
          <xdr:cNvCxnSpPr>
            <a:cxnSpLocks noChangeShapeType="1"/>
          </xdr:cNvCxnSpPr>
        </xdr:nvCxnSpPr>
        <xdr:spPr bwMode="auto">
          <a:xfrm rot="1972869" flipV="1">
            <a:off x="8264964" y="2444795"/>
            <a:ext cx="126886" cy="239706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15" name="직선 연결선 157">
            <a:extLst>
              <a:ext uri="{FF2B5EF4-FFF2-40B4-BE49-F238E27FC236}">
                <a16:creationId xmlns:a16="http://schemas.microsoft.com/office/drawing/2014/main" id="{00000000-0008-0000-1100-00000F000000}"/>
              </a:ext>
            </a:extLst>
          </xdr:cNvPr>
          <xdr:cNvCxnSpPr>
            <a:cxnSpLocks noChangeShapeType="1"/>
          </xdr:cNvCxnSpPr>
        </xdr:nvCxnSpPr>
        <xdr:spPr bwMode="auto">
          <a:xfrm rot="1972869" flipV="1">
            <a:off x="8238744" y="730358"/>
            <a:ext cx="126868" cy="220188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10</xdr:col>
      <xdr:colOff>342900</xdr:colOff>
      <xdr:row>10</xdr:row>
      <xdr:rowOff>142875</xdr:rowOff>
    </xdr:from>
    <xdr:to>
      <xdr:col>15</xdr:col>
      <xdr:colOff>295275</xdr:colOff>
      <xdr:row>17</xdr:row>
      <xdr:rowOff>9525</xdr:rowOff>
    </xdr:to>
    <xdr:grpSp>
      <xdr:nvGrpSpPr>
        <xdr:cNvPr id="16" name="그룹 181">
          <a:extLst>
            <a:ext uri="{FF2B5EF4-FFF2-40B4-BE49-F238E27FC236}">
              <a16:creationId xmlns:a16="http://schemas.microsoft.com/office/drawing/2014/main" id="{00000000-0008-0000-1100-000010000000}"/>
            </a:ext>
          </a:extLst>
        </xdr:cNvPr>
        <xdr:cNvGrpSpPr>
          <a:grpSpLocks/>
        </xdr:cNvGrpSpPr>
      </xdr:nvGrpSpPr>
      <xdr:grpSpPr bwMode="auto">
        <a:xfrm rot="-1951860">
          <a:off x="5629275" y="1847850"/>
          <a:ext cx="2000250" cy="933450"/>
          <a:chOff x="5429250" y="2469814"/>
          <a:chExt cx="2421103" cy="826750"/>
        </a:xfrm>
      </xdr:grpSpPr>
      <xdr:cxnSp macro="">
        <xdr:nvCxnSpPr>
          <xdr:cNvPr id="17" name="직선 연결선 178">
            <a:extLst>
              <a:ext uri="{FF2B5EF4-FFF2-40B4-BE49-F238E27FC236}">
                <a16:creationId xmlns:a16="http://schemas.microsoft.com/office/drawing/2014/main" id="{00000000-0008-0000-1100-000011000000}"/>
              </a:ext>
            </a:extLst>
          </xdr:cNvPr>
          <xdr:cNvCxnSpPr>
            <a:cxnSpLocks noChangeShapeType="1"/>
          </xdr:cNvCxnSpPr>
        </xdr:nvCxnSpPr>
        <xdr:spPr bwMode="auto">
          <a:xfrm rot="1706504" flipV="1">
            <a:off x="5571766" y="2469814"/>
            <a:ext cx="2141150" cy="82675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18" name="직선 연결선 179">
            <a:extLst>
              <a:ext uri="{FF2B5EF4-FFF2-40B4-BE49-F238E27FC236}">
                <a16:creationId xmlns:a16="http://schemas.microsoft.com/office/drawing/2014/main" id="{00000000-0008-0000-1100-000012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5338763" y="2900362"/>
            <a:ext cx="180978" cy="4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19" name="직선 연결선 180">
            <a:extLst>
              <a:ext uri="{FF2B5EF4-FFF2-40B4-BE49-F238E27FC236}">
                <a16:creationId xmlns:a16="http://schemas.microsoft.com/office/drawing/2014/main" id="{00000000-0008-0000-1100-000013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7759862" y="2892919"/>
            <a:ext cx="180978" cy="4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11</xdr:col>
      <xdr:colOff>114300</xdr:colOff>
      <xdr:row>12</xdr:row>
      <xdr:rowOff>85725</xdr:rowOff>
    </xdr:from>
    <xdr:to>
      <xdr:col>11</xdr:col>
      <xdr:colOff>266700</xdr:colOff>
      <xdr:row>13</xdr:row>
      <xdr:rowOff>47625</xdr:rowOff>
    </xdr:to>
    <xdr:sp macro="" textlink="">
      <xdr:nvSpPr>
        <xdr:cNvPr id="20" name="Freeform 18">
          <a:extLst>
            <a:ext uri="{FF2B5EF4-FFF2-40B4-BE49-F238E27FC236}">
              <a16:creationId xmlns:a16="http://schemas.microsoft.com/office/drawing/2014/main" id="{00000000-0008-0000-1100-000014000000}"/>
            </a:ext>
          </a:extLst>
        </xdr:cNvPr>
        <xdr:cNvSpPr>
          <a:spLocks/>
        </xdr:cNvSpPr>
      </xdr:nvSpPr>
      <xdr:spPr bwMode="auto">
        <a:xfrm rot="2970790">
          <a:off x="5829300" y="2076450"/>
          <a:ext cx="114300" cy="152400"/>
        </a:xfrm>
        <a:custGeom>
          <a:avLst/>
          <a:gdLst>
            <a:gd name="T0" fmla="*/ 2147483647 w 22"/>
            <a:gd name="T1" fmla="*/ 2147483647 h 22"/>
            <a:gd name="T2" fmla="*/ 0 w 22"/>
            <a:gd name="T3" fmla="*/ 2147483647 h 22"/>
            <a:gd name="T4" fmla="*/ 2147483647 w 22"/>
            <a:gd name="T5" fmla="*/ 2147483647 h 22"/>
            <a:gd name="T6" fmla="*/ 2147483647 w 22"/>
            <a:gd name="T7" fmla="*/ 2147483647 h 22"/>
            <a:gd name="T8" fmla="*/ 2147483647 w 22"/>
            <a:gd name="T9" fmla="*/ 2147483647 h 22"/>
            <a:gd name="T10" fmla="*/ 2147483647 w 22"/>
            <a:gd name="T11" fmla="*/ 0 h 22"/>
            <a:gd name="T12" fmla="*/ 2147483647 w 22"/>
            <a:gd name="T13" fmla="*/ 2147483647 h 22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22"/>
            <a:gd name="T22" fmla="*/ 0 h 22"/>
            <a:gd name="T23" fmla="*/ 22 w 22"/>
            <a:gd name="T24" fmla="*/ 22 h 22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22" h="22">
              <a:moveTo>
                <a:pt x="8" y="2"/>
              </a:moveTo>
              <a:cubicBezTo>
                <a:pt x="2" y="3"/>
                <a:pt x="2" y="4"/>
                <a:pt x="0" y="9"/>
              </a:cubicBezTo>
              <a:cubicBezTo>
                <a:pt x="1" y="17"/>
                <a:pt x="1" y="17"/>
                <a:pt x="8" y="19"/>
              </a:cubicBezTo>
              <a:cubicBezTo>
                <a:pt x="12" y="19"/>
                <a:pt x="22" y="22"/>
                <a:pt x="22" y="15"/>
              </a:cubicBezTo>
              <a:cubicBezTo>
                <a:pt x="22" y="14"/>
                <a:pt x="22" y="4"/>
                <a:pt x="19" y="2"/>
              </a:cubicBezTo>
              <a:cubicBezTo>
                <a:pt x="17" y="1"/>
                <a:pt x="13" y="0"/>
                <a:pt x="13" y="0"/>
              </a:cubicBezTo>
              <a:cubicBezTo>
                <a:pt x="9" y="1"/>
                <a:pt x="11" y="1"/>
                <a:pt x="8" y="2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14</xdr:col>
      <xdr:colOff>180975</xdr:colOff>
      <xdr:row>8</xdr:row>
      <xdr:rowOff>28575</xdr:rowOff>
    </xdr:from>
    <xdr:to>
      <xdr:col>14</xdr:col>
      <xdr:colOff>323850</xdr:colOff>
      <xdr:row>8</xdr:row>
      <xdr:rowOff>133350</xdr:rowOff>
    </xdr:to>
    <xdr:sp macro="" textlink="">
      <xdr:nvSpPr>
        <xdr:cNvPr id="21" name="Freeform 25">
          <a:extLst>
            <a:ext uri="{FF2B5EF4-FFF2-40B4-BE49-F238E27FC236}">
              <a16:creationId xmlns:a16="http://schemas.microsoft.com/office/drawing/2014/main" id="{00000000-0008-0000-1100-000015000000}"/>
            </a:ext>
          </a:extLst>
        </xdr:cNvPr>
        <xdr:cNvSpPr>
          <a:spLocks/>
        </xdr:cNvSpPr>
      </xdr:nvSpPr>
      <xdr:spPr bwMode="auto">
        <a:xfrm rot="431583">
          <a:off x="7105650" y="1428750"/>
          <a:ext cx="142875" cy="104775"/>
        </a:xfrm>
        <a:custGeom>
          <a:avLst/>
          <a:gdLst>
            <a:gd name="T0" fmla="*/ 2147483647 w 39"/>
            <a:gd name="T1" fmla="*/ 0 h 34"/>
            <a:gd name="T2" fmla="*/ 2147483647 w 39"/>
            <a:gd name="T3" fmla="*/ 2147483647 h 34"/>
            <a:gd name="T4" fmla="*/ 2147483647 w 39"/>
            <a:gd name="T5" fmla="*/ 2147483647 h 34"/>
            <a:gd name="T6" fmla="*/ 2147483647 w 39"/>
            <a:gd name="T7" fmla="*/ 2147483647 h 34"/>
            <a:gd name="T8" fmla="*/ 2147483647 w 39"/>
            <a:gd name="T9" fmla="*/ 0 h 34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9"/>
            <a:gd name="T16" fmla="*/ 0 h 34"/>
            <a:gd name="T17" fmla="*/ 39 w 39"/>
            <a:gd name="T18" fmla="*/ 34 h 34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9" h="34">
              <a:moveTo>
                <a:pt x="16" y="0"/>
              </a:moveTo>
              <a:cubicBezTo>
                <a:pt x="8" y="1"/>
                <a:pt x="5" y="0"/>
                <a:pt x="3" y="7"/>
              </a:cubicBezTo>
              <a:cubicBezTo>
                <a:pt x="4" y="24"/>
                <a:pt x="0" y="30"/>
                <a:pt x="15" y="34"/>
              </a:cubicBezTo>
              <a:cubicBezTo>
                <a:pt x="33" y="32"/>
                <a:pt x="27" y="34"/>
                <a:pt x="35" y="24"/>
              </a:cubicBezTo>
              <a:cubicBezTo>
                <a:pt x="39" y="9"/>
                <a:pt x="27" y="5"/>
                <a:pt x="16" y="0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10</xdr:col>
      <xdr:colOff>200025</xdr:colOff>
      <xdr:row>14</xdr:row>
      <xdr:rowOff>76200</xdr:rowOff>
    </xdr:from>
    <xdr:to>
      <xdr:col>10</xdr:col>
      <xdr:colOff>333375</xdr:colOff>
      <xdr:row>15</xdr:row>
      <xdr:rowOff>28575</xdr:rowOff>
    </xdr:to>
    <xdr:sp macro="" textlink="">
      <xdr:nvSpPr>
        <xdr:cNvPr id="22" name="Freeform 25">
          <a:extLst>
            <a:ext uri="{FF2B5EF4-FFF2-40B4-BE49-F238E27FC236}">
              <a16:creationId xmlns:a16="http://schemas.microsoft.com/office/drawing/2014/main" id="{00000000-0008-0000-1100-000016000000}"/>
            </a:ext>
          </a:extLst>
        </xdr:cNvPr>
        <xdr:cNvSpPr>
          <a:spLocks/>
        </xdr:cNvSpPr>
      </xdr:nvSpPr>
      <xdr:spPr bwMode="auto">
        <a:xfrm rot="431583">
          <a:off x="5486400" y="2390775"/>
          <a:ext cx="133350" cy="104775"/>
        </a:xfrm>
        <a:custGeom>
          <a:avLst/>
          <a:gdLst>
            <a:gd name="T0" fmla="*/ 2147483647 w 39"/>
            <a:gd name="T1" fmla="*/ 0 h 34"/>
            <a:gd name="T2" fmla="*/ 2147483647 w 39"/>
            <a:gd name="T3" fmla="*/ 2147483647 h 34"/>
            <a:gd name="T4" fmla="*/ 2147483647 w 39"/>
            <a:gd name="T5" fmla="*/ 2147483647 h 34"/>
            <a:gd name="T6" fmla="*/ 2147483647 w 39"/>
            <a:gd name="T7" fmla="*/ 2147483647 h 34"/>
            <a:gd name="T8" fmla="*/ 2147483647 w 39"/>
            <a:gd name="T9" fmla="*/ 0 h 34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9"/>
            <a:gd name="T16" fmla="*/ 0 h 34"/>
            <a:gd name="T17" fmla="*/ 39 w 39"/>
            <a:gd name="T18" fmla="*/ 34 h 34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9" h="34">
              <a:moveTo>
                <a:pt x="16" y="0"/>
              </a:moveTo>
              <a:cubicBezTo>
                <a:pt x="8" y="1"/>
                <a:pt x="5" y="0"/>
                <a:pt x="3" y="7"/>
              </a:cubicBezTo>
              <a:cubicBezTo>
                <a:pt x="4" y="24"/>
                <a:pt x="0" y="30"/>
                <a:pt x="15" y="34"/>
              </a:cubicBezTo>
              <a:cubicBezTo>
                <a:pt x="33" y="32"/>
                <a:pt x="27" y="34"/>
                <a:pt x="35" y="24"/>
              </a:cubicBezTo>
              <a:cubicBezTo>
                <a:pt x="39" y="9"/>
                <a:pt x="27" y="5"/>
                <a:pt x="16" y="0"/>
              </a:cubicBez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10</xdr:col>
      <xdr:colOff>47625</xdr:colOff>
      <xdr:row>6</xdr:row>
      <xdr:rowOff>104775</xdr:rowOff>
    </xdr:from>
    <xdr:to>
      <xdr:col>14</xdr:col>
      <xdr:colOff>390525</xdr:colOff>
      <xdr:row>16</xdr:row>
      <xdr:rowOff>47625</xdr:rowOff>
    </xdr:to>
    <xdr:grpSp>
      <xdr:nvGrpSpPr>
        <xdr:cNvPr id="23" name="그룹 70">
          <a:extLst>
            <a:ext uri="{FF2B5EF4-FFF2-40B4-BE49-F238E27FC236}">
              <a16:creationId xmlns:a16="http://schemas.microsoft.com/office/drawing/2014/main" id="{00000000-0008-0000-1100-000017000000}"/>
            </a:ext>
          </a:extLst>
        </xdr:cNvPr>
        <xdr:cNvGrpSpPr>
          <a:grpSpLocks/>
        </xdr:cNvGrpSpPr>
      </xdr:nvGrpSpPr>
      <xdr:grpSpPr bwMode="auto">
        <a:xfrm>
          <a:off x="5334000" y="1200150"/>
          <a:ext cx="1981200" cy="1466850"/>
          <a:chOff x="5284056" y="1238251"/>
          <a:chExt cx="1983519" cy="1466849"/>
        </a:xfrm>
      </xdr:grpSpPr>
      <xdr:sp macro="" textlink="">
        <xdr:nvSpPr>
          <xdr:cNvPr id="24" name="Freeform 19">
            <a:extLst>
              <a:ext uri="{FF2B5EF4-FFF2-40B4-BE49-F238E27FC236}">
                <a16:creationId xmlns:a16="http://schemas.microsoft.com/office/drawing/2014/main" id="{00000000-0008-0000-1100-000018000000}"/>
              </a:ext>
            </a:extLst>
          </xdr:cNvPr>
          <xdr:cNvSpPr>
            <a:spLocks/>
          </xdr:cNvSpPr>
        </xdr:nvSpPr>
        <xdr:spPr bwMode="auto">
          <a:xfrm>
            <a:off x="6334125" y="1857375"/>
            <a:ext cx="104775" cy="85725"/>
          </a:xfrm>
          <a:custGeom>
            <a:avLst/>
            <a:gdLst>
              <a:gd name="T0" fmla="*/ 2147483647 w 39"/>
              <a:gd name="T1" fmla="*/ 0 h 34"/>
              <a:gd name="T2" fmla="*/ 2147483647 w 39"/>
              <a:gd name="T3" fmla="*/ 2147483647 h 34"/>
              <a:gd name="T4" fmla="*/ 2147483647 w 39"/>
              <a:gd name="T5" fmla="*/ 2147483647 h 34"/>
              <a:gd name="T6" fmla="*/ 2147483647 w 39"/>
              <a:gd name="T7" fmla="*/ 2147483647 h 34"/>
              <a:gd name="T8" fmla="*/ 2147483647 w 39"/>
              <a:gd name="T9" fmla="*/ 0 h 3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9"/>
              <a:gd name="T16" fmla="*/ 0 h 34"/>
              <a:gd name="T17" fmla="*/ 39 w 39"/>
              <a:gd name="T18" fmla="*/ 34 h 3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9" h="34">
                <a:moveTo>
                  <a:pt x="16" y="0"/>
                </a:moveTo>
                <a:cubicBezTo>
                  <a:pt x="8" y="1"/>
                  <a:pt x="5" y="0"/>
                  <a:pt x="3" y="7"/>
                </a:cubicBezTo>
                <a:cubicBezTo>
                  <a:pt x="4" y="24"/>
                  <a:pt x="0" y="30"/>
                  <a:pt x="15" y="34"/>
                </a:cubicBezTo>
                <a:cubicBezTo>
                  <a:pt x="33" y="32"/>
                  <a:pt x="27" y="34"/>
                  <a:pt x="35" y="24"/>
                </a:cubicBezTo>
                <a:cubicBezTo>
                  <a:pt x="39" y="9"/>
                  <a:pt x="27" y="5"/>
                  <a:pt x="16" y="0"/>
                </a:cubicBezTo>
                <a:close/>
              </a:path>
            </a:pathLst>
          </a:custGeom>
          <a:solidFill>
            <a:srgbClr val="FFFFFF"/>
          </a:solidFill>
          <a:ln w="6350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25" name="Freeform 21">
            <a:extLst>
              <a:ext uri="{FF2B5EF4-FFF2-40B4-BE49-F238E27FC236}">
                <a16:creationId xmlns:a16="http://schemas.microsoft.com/office/drawing/2014/main" id="{00000000-0008-0000-1100-000019000000}"/>
              </a:ext>
            </a:extLst>
          </xdr:cNvPr>
          <xdr:cNvSpPr>
            <a:spLocks/>
          </xdr:cNvSpPr>
        </xdr:nvSpPr>
        <xdr:spPr bwMode="auto">
          <a:xfrm rot="431583">
            <a:off x="6197240" y="1867435"/>
            <a:ext cx="140992" cy="108056"/>
          </a:xfrm>
          <a:custGeom>
            <a:avLst/>
            <a:gdLst>
              <a:gd name="T0" fmla="*/ 2147483647 w 39"/>
              <a:gd name="T1" fmla="*/ 0 h 34"/>
              <a:gd name="T2" fmla="*/ 2147483647 w 39"/>
              <a:gd name="T3" fmla="*/ 2147483647 h 34"/>
              <a:gd name="T4" fmla="*/ 2147483647 w 39"/>
              <a:gd name="T5" fmla="*/ 2147483647 h 34"/>
              <a:gd name="T6" fmla="*/ 2147483647 w 39"/>
              <a:gd name="T7" fmla="*/ 2147483647 h 34"/>
              <a:gd name="T8" fmla="*/ 2147483647 w 39"/>
              <a:gd name="T9" fmla="*/ 0 h 3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9"/>
              <a:gd name="T16" fmla="*/ 0 h 34"/>
              <a:gd name="T17" fmla="*/ 39 w 39"/>
              <a:gd name="T18" fmla="*/ 34 h 3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9" h="34">
                <a:moveTo>
                  <a:pt x="16" y="0"/>
                </a:moveTo>
                <a:cubicBezTo>
                  <a:pt x="8" y="1"/>
                  <a:pt x="5" y="0"/>
                  <a:pt x="3" y="7"/>
                </a:cubicBezTo>
                <a:cubicBezTo>
                  <a:pt x="4" y="24"/>
                  <a:pt x="0" y="30"/>
                  <a:pt x="15" y="34"/>
                </a:cubicBezTo>
                <a:cubicBezTo>
                  <a:pt x="33" y="32"/>
                  <a:pt x="27" y="34"/>
                  <a:pt x="35" y="24"/>
                </a:cubicBezTo>
                <a:cubicBezTo>
                  <a:pt x="39" y="9"/>
                  <a:pt x="27" y="5"/>
                  <a:pt x="16" y="0"/>
                </a:cubicBezTo>
                <a:close/>
              </a:path>
            </a:pathLst>
          </a:custGeom>
          <a:solidFill>
            <a:srgbClr val="FFFFFF"/>
          </a:solidFill>
          <a:ln w="6350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26" name="Freeform 25">
            <a:extLst>
              <a:ext uri="{FF2B5EF4-FFF2-40B4-BE49-F238E27FC236}">
                <a16:creationId xmlns:a16="http://schemas.microsoft.com/office/drawing/2014/main" id="{00000000-0008-0000-1100-00001A000000}"/>
              </a:ext>
            </a:extLst>
          </xdr:cNvPr>
          <xdr:cNvSpPr>
            <a:spLocks/>
          </xdr:cNvSpPr>
        </xdr:nvSpPr>
        <xdr:spPr bwMode="auto">
          <a:xfrm rot="431583">
            <a:off x="6645130" y="1597201"/>
            <a:ext cx="143168" cy="114543"/>
          </a:xfrm>
          <a:custGeom>
            <a:avLst/>
            <a:gdLst>
              <a:gd name="T0" fmla="*/ 2147483647 w 39"/>
              <a:gd name="T1" fmla="*/ 0 h 34"/>
              <a:gd name="T2" fmla="*/ 2147483647 w 39"/>
              <a:gd name="T3" fmla="*/ 2147483647 h 34"/>
              <a:gd name="T4" fmla="*/ 2147483647 w 39"/>
              <a:gd name="T5" fmla="*/ 2147483647 h 34"/>
              <a:gd name="T6" fmla="*/ 2147483647 w 39"/>
              <a:gd name="T7" fmla="*/ 2147483647 h 34"/>
              <a:gd name="T8" fmla="*/ 2147483647 w 39"/>
              <a:gd name="T9" fmla="*/ 0 h 3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9"/>
              <a:gd name="T16" fmla="*/ 0 h 34"/>
              <a:gd name="T17" fmla="*/ 39 w 39"/>
              <a:gd name="T18" fmla="*/ 34 h 3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9" h="34">
                <a:moveTo>
                  <a:pt x="16" y="0"/>
                </a:moveTo>
                <a:cubicBezTo>
                  <a:pt x="8" y="1"/>
                  <a:pt x="5" y="0"/>
                  <a:pt x="3" y="7"/>
                </a:cubicBezTo>
                <a:cubicBezTo>
                  <a:pt x="4" y="24"/>
                  <a:pt x="0" y="30"/>
                  <a:pt x="15" y="34"/>
                </a:cubicBezTo>
                <a:cubicBezTo>
                  <a:pt x="33" y="32"/>
                  <a:pt x="27" y="34"/>
                  <a:pt x="35" y="24"/>
                </a:cubicBezTo>
                <a:cubicBezTo>
                  <a:pt x="39" y="9"/>
                  <a:pt x="27" y="5"/>
                  <a:pt x="16" y="0"/>
                </a:cubicBezTo>
                <a:close/>
              </a:path>
            </a:pathLst>
          </a:custGeom>
          <a:solidFill>
            <a:srgbClr val="FFFFFF"/>
          </a:solidFill>
          <a:ln w="6350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27" name="Freeform 25">
            <a:extLst>
              <a:ext uri="{FF2B5EF4-FFF2-40B4-BE49-F238E27FC236}">
                <a16:creationId xmlns:a16="http://schemas.microsoft.com/office/drawing/2014/main" id="{00000000-0008-0000-1100-00001B000000}"/>
              </a:ext>
            </a:extLst>
          </xdr:cNvPr>
          <xdr:cNvSpPr>
            <a:spLocks/>
          </xdr:cNvSpPr>
        </xdr:nvSpPr>
        <xdr:spPr bwMode="auto">
          <a:xfrm rot="431583">
            <a:off x="6640011" y="1702031"/>
            <a:ext cx="111540" cy="113574"/>
          </a:xfrm>
          <a:custGeom>
            <a:avLst/>
            <a:gdLst>
              <a:gd name="T0" fmla="*/ 2147483647 w 39"/>
              <a:gd name="T1" fmla="*/ 0 h 34"/>
              <a:gd name="T2" fmla="*/ 2147483647 w 39"/>
              <a:gd name="T3" fmla="*/ 2147483647 h 34"/>
              <a:gd name="T4" fmla="*/ 2147483647 w 39"/>
              <a:gd name="T5" fmla="*/ 2147483647 h 34"/>
              <a:gd name="T6" fmla="*/ 2147483647 w 39"/>
              <a:gd name="T7" fmla="*/ 2147483647 h 34"/>
              <a:gd name="T8" fmla="*/ 2147483647 w 39"/>
              <a:gd name="T9" fmla="*/ 0 h 3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9"/>
              <a:gd name="T16" fmla="*/ 0 h 34"/>
              <a:gd name="T17" fmla="*/ 39 w 39"/>
              <a:gd name="T18" fmla="*/ 34 h 3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9" h="34">
                <a:moveTo>
                  <a:pt x="16" y="0"/>
                </a:moveTo>
                <a:cubicBezTo>
                  <a:pt x="8" y="1"/>
                  <a:pt x="5" y="0"/>
                  <a:pt x="3" y="7"/>
                </a:cubicBezTo>
                <a:cubicBezTo>
                  <a:pt x="4" y="24"/>
                  <a:pt x="0" y="30"/>
                  <a:pt x="15" y="34"/>
                </a:cubicBezTo>
                <a:cubicBezTo>
                  <a:pt x="33" y="32"/>
                  <a:pt x="27" y="34"/>
                  <a:pt x="35" y="24"/>
                </a:cubicBezTo>
                <a:cubicBezTo>
                  <a:pt x="39" y="9"/>
                  <a:pt x="27" y="5"/>
                  <a:pt x="16" y="0"/>
                </a:cubicBezTo>
                <a:close/>
              </a:path>
            </a:pathLst>
          </a:custGeom>
          <a:solidFill>
            <a:srgbClr val="FFFFFF"/>
          </a:solidFill>
          <a:ln w="6350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cxnSp macro="">
        <xdr:nvCxnSpPr>
          <xdr:cNvPr id="28" name="직선 연결선 154">
            <a:extLst>
              <a:ext uri="{FF2B5EF4-FFF2-40B4-BE49-F238E27FC236}">
                <a16:creationId xmlns:a16="http://schemas.microsoft.com/office/drawing/2014/main" id="{00000000-0008-0000-1100-00001C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5567597" y="1628775"/>
            <a:ext cx="1699978" cy="1065404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29" name="직선 연결선 156">
            <a:extLst>
              <a:ext uri="{FF2B5EF4-FFF2-40B4-BE49-F238E27FC236}">
                <a16:creationId xmlns:a16="http://schemas.microsoft.com/office/drawing/2014/main" id="{00000000-0008-0000-1100-00001D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6997055" y="1367779"/>
            <a:ext cx="322935" cy="199055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30" name="직선 연결선 159">
            <a:extLst>
              <a:ext uri="{FF2B5EF4-FFF2-40B4-BE49-F238E27FC236}">
                <a16:creationId xmlns:a16="http://schemas.microsoft.com/office/drawing/2014/main" id="{00000000-0008-0000-1100-00001E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5250677" y="2383652"/>
            <a:ext cx="378278" cy="264618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grpSp>
        <xdr:nvGrpSpPr>
          <xdr:cNvPr id="31" name="그룹 58">
            <a:extLst>
              <a:ext uri="{FF2B5EF4-FFF2-40B4-BE49-F238E27FC236}">
                <a16:creationId xmlns:a16="http://schemas.microsoft.com/office/drawing/2014/main" id="{00000000-0008-0000-1100-00001F000000}"/>
              </a:ext>
            </a:extLst>
          </xdr:cNvPr>
          <xdr:cNvGrpSpPr>
            <a:grpSpLocks/>
          </xdr:cNvGrpSpPr>
        </xdr:nvGrpSpPr>
        <xdr:grpSpPr bwMode="auto">
          <a:xfrm>
            <a:off x="5284062" y="1238265"/>
            <a:ext cx="1840646" cy="1190624"/>
            <a:chOff x="5284056" y="1352551"/>
            <a:chExt cx="1642927" cy="1067295"/>
          </a:xfrm>
        </xdr:grpSpPr>
        <xdr:sp macro="" textlink="">
          <xdr:nvSpPr>
            <xdr:cNvPr id="32" name="Freeform 16">
              <a:extLst>
                <a:ext uri="{FF2B5EF4-FFF2-40B4-BE49-F238E27FC236}">
                  <a16:creationId xmlns:a16="http://schemas.microsoft.com/office/drawing/2014/main" id="{00000000-0008-0000-1100-000020000000}"/>
                </a:ext>
              </a:extLst>
            </xdr:cNvPr>
            <xdr:cNvSpPr>
              <a:spLocks/>
            </xdr:cNvSpPr>
          </xdr:nvSpPr>
          <xdr:spPr bwMode="auto">
            <a:xfrm rot="2956932">
              <a:off x="5338780" y="1996013"/>
              <a:ext cx="369109" cy="478557"/>
            </a:xfrm>
            <a:custGeom>
              <a:avLst/>
              <a:gdLst>
                <a:gd name="T0" fmla="*/ 2147483647 w 65"/>
                <a:gd name="T1" fmla="*/ 2147483647 h 45"/>
                <a:gd name="T2" fmla="*/ 2147483647 w 65"/>
                <a:gd name="T3" fmla="*/ 2147483647 h 45"/>
                <a:gd name="T4" fmla="*/ 2147483647 w 65"/>
                <a:gd name="T5" fmla="*/ 2147483647 h 45"/>
                <a:gd name="T6" fmla="*/ 2147483647 w 65"/>
                <a:gd name="T7" fmla="*/ 2147483647 h 45"/>
                <a:gd name="T8" fmla="*/ 2147483647 w 65"/>
                <a:gd name="T9" fmla="*/ 2147483647 h 45"/>
                <a:gd name="T10" fmla="*/ 2147483647 w 65"/>
                <a:gd name="T11" fmla="*/ 2147483647 h 45"/>
                <a:gd name="T12" fmla="*/ 2147483647 w 65"/>
                <a:gd name="T13" fmla="*/ 2147483647 h 45"/>
                <a:gd name="T14" fmla="*/ 2147483647 w 65"/>
                <a:gd name="T15" fmla="*/ 2147483647 h 45"/>
                <a:gd name="T16" fmla="*/ 2147483647 w 65"/>
                <a:gd name="T17" fmla="*/ 2147483647 h 45"/>
                <a:gd name="T18" fmla="*/ 0 60000 65536"/>
                <a:gd name="T19" fmla="*/ 0 60000 65536"/>
                <a:gd name="T20" fmla="*/ 0 60000 65536"/>
                <a:gd name="T21" fmla="*/ 0 60000 65536"/>
                <a:gd name="T22" fmla="*/ 0 60000 65536"/>
                <a:gd name="T23" fmla="*/ 0 60000 65536"/>
                <a:gd name="T24" fmla="*/ 0 60000 65536"/>
                <a:gd name="T25" fmla="*/ 0 60000 65536"/>
                <a:gd name="T26" fmla="*/ 0 60000 65536"/>
                <a:gd name="T27" fmla="*/ 0 w 65"/>
                <a:gd name="T28" fmla="*/ 0 h 45"/>
                <a:gd name="T29" fmla="*/ 65 w 65"/>
                <a:gd name="T30" fmla="*/ 45 h 45"/>
              </a:gdLst>
              <a:ahLst/>
              <a:cxnLst>
                <a:cxn ang="T18">
                  <a:pos x="T0" y="T1"/>
                </a:cxn>
                <a:cxn ang="T19">
                  <a:pos x="T2" y="T3"/>
                </a:cxn>
                <a:cxn ang="T20">
                  <a:pos x="T4" y="T5"/>
                </a:cxn>
                <a:cxn ang="T21">
                  <a:pos x="T6" y="T7"/>
                </a:cxn>
                <a:cxn ang="T22">
                  <a:pos x="T8" y="T9"/>
                </a:cxn>
                <a:cxn ang="T23">
                  <a:pos x="T10" y="T11"/>
                </a:cxn>
                <a:cxn ang="T24">
                  <a:pos x="T12" y="T13"/>
                </a:cxn>
                <a:cxn ang="T25">
                  <a:pos x="T14" y="T15"/>
                </a:cxn>
                <a:cxn ang="T26">
                  <a:pos x="T16" y="T17"/>
                </a:cxn>
              </a:cxnLst>
              <a:rect l="T27" t="T28" r="T29" b="T30"/>
              <a:pathLst>
                <a:path w="65" h="45">
                  <a:moveTo>
                    <a:pt x="33" y="1"/>
                  </a:moveTo>
                  <a:cubicBezTo>
                    <a:pt x="40" y="0"/>
                    <a:pt x="48" y="1"/>
                    <a:pt x="53" y="4"/>
                  </a:cubicBezTo>
                  <a:cubicBezTo>
                    <a:pt x="58" y="8"/>
                    <a:pt x="65" y="17"/>
                    <a:pt x="64" y="23"/>
                  </a:cubicBezTo>
                  <a:cubicBezTo>
                    <a:pt x="63" y="29"/>
                    <a:pt x="55" y="38"/>
                    <a:pt x="46" y="41"/>
                  </a:cubicBezTo>
                  <a:cubicBezTo>
                    <a:pt x="37" y="44"/>
                    <a:pt x="18" y="45"/>
                    <a:pt x="12" y="40"/>
                  </a:cubicBezTo>
                  <a:cubicBezTo>
                    <a:pt x="3" y="37"/>
                    <a:pt x="3" y="30"/>
                    <a:pt x="1" y="27"/>
                  </a:cubicBezTo>
                  <a:cubicBezTo>
                    <a:pt x="0" y="24"/>
                    <a:pt x="0" y="26"/>
                    <a:pt x="2" y="23"/>
                  </a:cubicBezTo>
                  <a:cubicBezTo>
                    <a:pt x="4" y="20"/>
                    <a:pt x="7" y="12"/>
                    <a:pt x="12" y="8"/>
                  </a:cubicBezTo>
                  <a:cubicBezTo>
                    <a:pt x="17" y="4"/>
                    <a:pt x="26" y="2"/>
                    <a:pt x="33" y="1"/>
                  </a:cubicBezTo>
                  <a:close/>
                </a:path>
              </a:pathLst>
            </a:custGeom>
            <a:solidFill>
              <a:srgbClr val="FFFFFF"/>
            </a:solidFill>
            <a:ln w="6350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33" name="Freeform 16">
              <a:extLst>
                <a:ext uri="{FF2B5EF4-FFF2-40B4-BE49-F238E27FC236}">
                  <a16:creationId xmlns:a16="http://schemas.microsoft.com/office/drawing/2014/main" id="{00000000-0008-0000-1100-000021000000}"/>
                </a:ext>
              </a:extLst>
            </xdr:cNvPr>
            <xdr:cNvSpPr>
              <a:spLocks/>
            </xdr:cNvSpPr>
          </xdr:nvSpPr>
          <xdr:spPr bwMode="auto">
            <a:xfrm rot="-7428812">
              <a:off x="5712573" y="1735976"/>
              <a:ext cx="369109" cy="478557"/>
            </a:xfrm>
            <a:custGeom>
              <a:avLst/>
              <a:gdLst>
                <a:gd name="T0" fmla="*/ 2147483647 w 65"/>
                <a:gd name="T1" fmla="*/ 2147483647 h 45"/>
                <a:gd name="T2" fmla="*/ 2147483647 w 65"/>
                <a:gd name="T3" fmla="*/ 2147483647 h 45"/>
                <a:gd name="T4" fmla="*/ 2147483647 w 65"/>
                <a:gd name="T5" fmla="*/ 2147483647 h 45"/>
                <a:gd name="T6" fmla="*/ 2147483647 w 65"/>
                <a:gd name="T7" fmla="*/ 2147483647 h 45"/>
                <a:gd name="T8" fmla="*/ 2147483647 w 65"/>
                <a:gd name="T9" fmla="*/ 2147483647 h 45"/>
                <a:gd name="T10" fmla="*/ 2147483647 w 65"/>
                <a:gd name="T11" fmla="*/ 2147483647 h 45"/>
                <a:gd name="T12" fmla="*/ 2147483647 w 65"/>
                <a:gd name="T13" fmla="*/ 2147483647 h 45"/>
                <a:gd name="T14" fmla="*/ 2147483647 w 65"/>
                <a:gd name="T15" fmla="*/ 2147483647 h 45"/>
                <a:gd name="T16" fmla="*/ 2147483647 w 65"/>
                <a:gd name="T17" fmla="*/ 2147483647 h 45"/>
                <a:gd name="T18" fmla="*/ 0 60000 65536"/>
                <a:gd name="T19" fmla="*/ 0 60000 65536"/>
                <a:gd name="T20" fmla="*/ 0 60000 65536"/>
                <a:gd name="T21" fmla="*/ 0 60000 65536"/>
                <a:gd name="T22" fmla="*/ 0 60000 65536"/>
                <a:gd name="T23" fmla="*/ 0 60000 65536"/>
                <a:gd name="T24" fmla="*/ 0 60000 65536"/>
                <a:gd name="T25" fmla="*/ 0 60000 65536"/>
                <a:gd name="T26" fmla="*/ 0 60000 65536"/>
                <a:gd name="T27" fmla="*/ 0 w 65"/>
                <a:gd name="T28" fmla="*/ 0 h 45"/>
                <a:gd name="T29" fmla="*/ 65 w 65"/>
                <a:gd name="T30" fmla="*/ 45 h 45"/>
              </a:gdLst>
              <a:ahLst/>
              <a:cxnLst>
                <a:cxn ang="T18">
                  <a:pos x="T0" y="T1"/>
                </a:cxn>
                <a:cxn ang="T19">
                  <a:pos x="T2" y="T3"/>
                </a:cxn>
                <a:cxn ang="T20">
                  <a:pos x="T4" y="T5"/>
                </a:cxn>
                <a:cxn ang="T21">
                  <a:pos x="T6" y="T7"/>
                </a:cxn>
                <a:cxn ang="T22">
                  <a:pos x="T8" y="T9"/>
                </a:cxn>
                <a:cxn ang="T23">
                  <a:pos x="T10" y="T11"/>
                </a:cxn>
                <a:cxn ang="T24">
                  <a:pos x="T12" y="T13"/>
                </a:cxn>
                <a:cxn ang="T25">
                  <a:pos x="T14" y="T15"/>
                </a:cxn>
                <a:cxn ang="T26">
                  <a:pos x="T16" y="T17"/>
                </a:cxn>
              </a:cxnLst>
              <a:rect l="T27" t="T28" r="T29" b="T30"/>
              <a:pathLst>
                <a:path w="65" h="45">
                  <a:moveTo>
                    <a:pt x="33" y="1"/>
                  </a:moveTo>
                  <a:cubicBezTo>
                    <a:pt x="40" y="0"/>
                    <a:pt x="48" y="1"/>
                    <a:pt x="53" y="4"/>
                  </a:cubicBezTo>
                  <a:cubicBezTo>
                    <a:pt x="58" y="8"/>
                    <a:pt x="65" y="17"/>
                    <a:pt x="64" y="23"/>
                  </a:cubicBezTo>
                  <a:cubicBezTo>
                    <a:pt x="63" y="29"/>
                    <a:pt x="55" y="38"/>
                    <a:pt x="46" y="41"/>
                  </a:cubicBezTo>
                  <a:cubicBezTo>
                    <a:pt x="37" y="44"/>
                    <a:pt x="18" y="45"/>
                    <a:pt x="12" y="40"/>
                  </a:cubicBezTo>
                  <a:cubicBezTo>
                    <a:pt x="3" y="37"/>
                    <a:pt x="3" y="30"/>
                    <a:pt x="1" y="27"/>
                  </a:cubicBezTo>
                  <a:cubicBezTo>
                    <a:pt x="0" y="24"/>
                    <a:pt x="0" y="26"/>
                    <a:pt x="2" y="23"/>
                  </a:cubicBezTo>
                  <a:cubicBezTo>
                    <a:pt x="4" y="20"/>
                    <a:pt x="7" y="12"/>
                    <a:pt x="12" y="8"/>
                  </a:cubicBezTo>
                  <a:cubicBezTo>
                    <a:pt x="17" y="4"/>
                    <a:pt x="26" y="2"/>
                    <a:pt x="33" y="1"/>
                  </a:cubicBezTo>
                  <a:close/>
                </a:path>
              </a:pathLst>
            </a:custGeom>
            <a:solidFill>
              <a:srgbClr val="FFFFFF"/>
            </a:solidFill>
            <a:ln w="6350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34" name="Freeform 16">
              <a:extLst>
                <a:ext uri="{FF2B5EF4-FFF2-40B4-BE49-F238E27FC236}">
                  <a16:creationId xmlns:a16="http://schemas.microsoft.com/office/drawing/2014/main" id="{00000000-0008-0000-1100-000022000000}"/>
                </a:ext>
              </a:extLst>
            </xdr:cNvPr>
            <xdr:cNvSpPr>
              <a:spLocks/>
            </xdr:cNvSpPr>
          </xdr:nvSpPr>
          <xdr:spPr bwMode="auto">
            <a:xfrm rot="3309692">
              <a:off x="6093574" y="1497851"/>
              <a:ext cx="369109" cy="478557"/>
            </a:xfrm>
            <a:custGeom>
              <a:avLst/>
              <a:gdLst>
                <a:gd name="T0" fmla="*/ 2147483647 w 65"/>
                <a:gd name="T1" fmla="*/ 2147483647 h 45"/>
                <a:gd name="T2" fmla="*/ 2147483647 w 65"/>
                <a:gd name="T3" fmla="*/ 2147483647 h 45"/>
                <a:gd name="T4" fmla="*/ 2147483647 w 65"/>
                <a:gd name="T5" fmla="*/ 2147483647 h 45"/>
                <a:gd name="T6" fmla="*/ 2147483647 w 65"/>
                <a:gd name="T7" fmla="*/ 2147483647 h 45"/>
                <a:gd name="T8" fmla="*/ 2147483647 w 65"/>
                <a:gd name="T9" fmla="*/ 2147483647 h 45"/>
                <a:gd name="T10" fmla="*/ 2147483647 w 65"/>
                <a:gd name="T11" fmla="*/ 2147483647 h 45"/>
                <a:gd name="T12" fmla="*/ 2147483647 w 65"/>
                <a:gd name="T13" fmla="*/ 2147483647 h 45"/>
                <a:gd name="T14" fmla="*/ 2147483647 w 65"/>
                <a:gd name="T15" fmla="*/ 2147483647 h 45"/>
                <a:gd name="T16" fmla="*/ 2147483647 w 65"/>
                <a:gd name="T17" fmla="*/ 2147483647 h 45"/>
                <a:gd name="T18" fmla="*/ 0 60000 65536"/>
                <a:gd name="T19" fmla="*/ 0 60000 65536"/>
                <a:gd name="T20" fmla="*/ 0 60000 65536"/>
                <a:gd name="T21" fmla="*/ 0 60000 65536"/>
                <a:gd name="T22" fmla="*/ 0 60000 65536"/>
                <a:gd name="T23" fmla="*/ 0 60000 65536"/>
                <a:gd name="T24" fmla="*/ 0 60000 65536"/>
                <a:gd name="T25" fmla="*/ 0 60000 65536"/>
                <a:gd name="T26" fmla="*/ 0 60000 65536"/>
                <a:gd name="T27" fmla="*/ 0 w 65"/>
                <a:gd name="T28" fmla="*/ 0 h 45"/>
                <a:gd name="T29" fmla="*/ 65 w 65"/>
                <a:gd name="T30" fmla="*/ 45 h 45"/>
              </a:gdLst>
              <a:ahLst/>
              <a:cxnLst>
                <a:cxn ang="T18">
                  <a:pos x="T0" y="T1"/>
                </a:cxn>
                <a:cxn ang="T19">
                  <a:pos x="T2" y="T3"/>
                </a:cxn>
                <a:cxn ang="T20">
                  <a:pos x="T4" y="T5"/>
                </a:cxn>
                <a:cxn ang="T21">
                  <a:pos x="T6" y="T7"/>
                </a:cxn>
                <a:cxn ang="T22">
                  <a:pos x="T8" y="T9"/>
                </a:cxn>
                <a:cxn ang="T23">
                  <a:pos x="T10" y="T11"/>
                </a:cxn>
                <a:cxn ang="T24">
                  <a:pos x="T12" y="T13"/>
                </a:cxn>
                <a:cxn ang="T25">
                  <a:pos x="T14" y="T15"/>
                </a:cxn>
                <a:cxn ang="T26">
                  <a:pos x="T16" y="T17"/>
                </a:cxn>
              </a:cxnLst>
              <a:rect l="T27" t="T28" r="T29" b="T30"/>
              <a:pathLst>
                <a:path w="65" h="45">
                  <a:moveTo>
                    <a:pt x="33" y="1"/>
                  </a:moveTo>
                  <a:cubicBezTo>
                    <a:pt x="40" y="0"/>
                    <a:pt x="48" y="1"/>
                    <a:pt x="53" y="4"/>
                  </a:cubicBezTo>
                  <a:cubicBezTo>
                    <a:pt x="58" y="8"/>
                    <a:pt x="65" y="17"/>
                    <a:pt x="64" y="23"/>
                  </a:cubicBezTo>
                  <a:cubicBezTo>
                    <a:pt x="63" y="29"/>
                    <a:pt x="55" y="38"/>
                    <a:pt x="46" y="41"/>
                  </a:cubicBezTo>
                  <a:cubicBezTo>
                    <a:pt x="37" y="44"/>
                    <a:pt x="18" y="45"/>
                    <a:pt x="12" y="40"/>
                  </a:cubicBezTo>
                  <a:cubicBezTo>
                    <a:pt x="3" y="37"/>
                    <a:pt x="3" y="30"/>
                    <a:pt x="1" y="27"/>
                  </a:cubicBezTo>
                  <a:cubicBezTo>
                    <a:pt x="0" y="24"/>
                    <a:pt x="0" y="26"/>
                    <a:pt x="2" y="23"/>
                  </a:cubicBezTo>
                  <a:cubicBezTo>
                    <a:pt x="4" y="20"/>
                    <a:pt x="7" y="12"/>
                    <a:pt x="12" y="8"/>
                  </a:cubicBezTo>
                  <a:cubicBezTo>
                    <a:pt x="17" y="4"/>
                    <a:pt x="26" y="2"/>
                    <a:pt x="33" y="1"/>
                  </a:cubicBezTo>
                  <a:close/>
                </a:path>
              </a:pathLst>
            </a:custGeom>
            <a:solidFill>
              <a:srgbClr val="FFFFFF"/>
            </a:solidFill>
            <a:ln w="6350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35" name="Freeform 16">
              <a:extLst>
                <a:ext uri="{FF2B5EF4-FFF2-40B4-BE49-F238E27FC236}">
                  <a16:creationId xmlns:a16="http://schemas.microsoft.com/office/drawing/2014/main" id="{00000000-0008-0000-1100-000023000000}"/>
                </a:ext>
              </a:extLst>
            </xdr:cNvPr>
            <xdr:cNvSpPr>
              <a:spLocks/>
            </xdr:cNvSpPr>
          </xdr:nvSpPr>
          <xdr:spPr bwMode="auto">
            <a:xfrm rot="-7496351">
              <a:off x="6503150" y="1297827"/>
              <a:ext cx="369109" cy="478557"/>
            </a:xfrm>
            <a:custGeom>
              <a:avLst/>
              <a:gdLst>
                <a:gd name="T0" fmla="*/ 2147483647 w 65"/>
                <a:gd name="T1" fmla="*/ 2147483647 h 45"/>
                <a:gd name="T2" fmla="*/ 2147483647 w 65"/>
                <a:gd name="T3" fmla="*/ 2147483647 h 45"/>
                <a:gd name="T4" fmla="*/ 2147483647 w 65"/>
                <a:gd name="T5" fmla="*/ 2147483647 h 45"/>
                <a:gd name="T6" fmla="*/ 2147483647 w 65"/>
                <a:gd name="T7" fmla="*/ 2147483647 h 45"/>
                <a:gd name="T8" fmla="*/ 2147483647 w 65"/>
                <a:gd name="T9" fmla="*/ 2147483647 h 45"/>
                <a:gd name="T10" fmla="*/ 2147483647 w 65"/>
                <a:gd name="T11" fmla="*/ 2147483647 h 45"/>
                <a:gd name="T12" fmla="*/ 2147483647 w 65"/>
                <a:gd name="T13" fmla="*/ 2147483647 h 45"/>
                <a:gd name="T14" fmla="*/ 2147483647 w 65"/>
                <a:gd name="T15" fmla="*/ 2147483647 h 45"/>
                <a:gd name="T16" fmla="*/ 2147483647 w 65"/>
                <a:gd name="T17" fmla="*/ 2147483647 h 45"/>
                <a:gd name="T18" fmla="*/ 0 60000 65536"/>
                <a:gd name="T19" fmla="*/ 0 60000 65536"/>
                <a:gd name="T20" fmla="*/ 0 60000 65536"/>
                <a:gd name="T21" fmla="*/ 0 60000 65536"/>
                <a:gd name="T22" fmla="*/ 0 60000 65536"/>
                <a:gd name="T23" fmla="*/ 0 60000 65536"/>
                <a:gd name="T24" fmla="*/ 0 60000 65536"/>
                <a:gd name="T25" fmla="*/ 0 60000 65536"/>
                <a:gd name="T26" fmla="*/ 0 60000 65536"/>
                <a:gd name="T27" fmla="*/ 0 w 65"/>
                <a:gd name="T28" fmla="*/ 0 h 45"/>
                <a:gd name="T29" fmla="*/ 65 w 65"/>
                <a:gd name="T30" fmla="*/ 45 h 45"/>
              </a:gdLst>
              <a:ahLst/>
              <a:cxnLst>
                <a:cxn ang="T18">
                  <a:pos x="T0" y="T1"/>
                </a:cxn>
                <a:cxn ang="T19">
                  <a:pos x="T2" y="T3"/>
                </a:cxn>
                <a:cxn ang="T20">
                  <a:pos x="T4" y="T5"/>
                </a:cxn>
                <a:cxn ang="T21">
                  <a:pos x="T6" y="T7"/>
                </a:cxn>
                <a:cxn ang="T22">
                  <a:pos x="T8" y="T9"/>
                </a:cxn>
                <a:cxn ang="T23">
                  <a:pos x="T10" y="T11"/>
                </a:cxn>
                <a:cxn ang="T24">
                  <a:pos x="T12" y="T13"/>
                </a:cxn>
                <a:cxn ang="T25">
                  <a:pos x="T14" y="T15"/>
                </a:cxn>
                <a:cxn ang="T26">
                  <a:pos x="T16" y="T17"/>
                </a:cxn>
              </a:cxnLst>
              <a:rect l="T27" t="T28" r="T29" b="T30"/>
              <a:pathLst>
                <a:path w="65" h="45">
                  <a:moveTo>
                    <a:pt x="33" y="1"/>
                  </a:moveTo>
                  <a:cubicBezTo>
                    <a:pt x="40" y="0"/>
                    <a:pt x="48" y="1"/>
                    <a:pt x="53" y="4"/>
                  </a:cubicBezTo>
                  <a:cubicBezTo>
                    <a:pt x="58" y="8"/>
                    <a:pt x="65" y="17"/>
                    <a:pt x="64" y="23"/>
                  </a:cubicBezTo>
                  <a:cubicBezTo>
                    <a:pt x="63" y="29"/>
                    <a:pt x="55" y="38"/>
                    <a:pt x="46" y="41"/>
                  </a:cubicBezTo>
                  <a:cubicBezTo>
                    <a:pt x="37" y="44"/>
                    <a:pt x="18" y="45"/>
                    <a:pt x="12" y="40"/>
                  </a:cubicBezTo>
                  <a:cubicBezTo>
                    <a:pt x="3" y="37"/>
                    <a:pt x="3" y="30"/>
                    <a:pt x="1" y="27"/>
                  </a:cubicBezTo>
                  <a:cubicBezTo>
                    <a:pt x="0" y="24"/>
                    <a:pt x="0" y="26"/>
                    <a:pt x="2" y="23"/>
                  </a:cubicBezTo>
                  <a:cubicBezTo>
                    <a:pt x="4" y="20"/>
                    <a:pt x="7" y="12"/>
                    <a:pt x="12" y="8"/>
                  </a:cubicBezTo>
                  <a:cubicBezTo>
                    <a:pt x="17" y="4"/>
                    <a:pt x="26" y="2"/>
                    <a:pt x="33" y="1"/>
                  </a:cubicBezTo>
                  <a:close/>
                </a:path>
              </a:pathLst>
            </a:custGeom>
            <a:solidFill>
              <a:srgbClr val="FFFFFF"/>
            </a:solidFill>
            <a:ln w="6350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</xdr:grpSp>
    </xdr:grpSp>
    <xdr:clientData/>
  </xdr:twoCellAnchor>
  <xdr:twoCellAnchor>
    <xdr:from>
      <xdr:col>12</xdr:col>
      <xdr:colOff>85725</xdr:colOff>
      <xdr:row>12</xdr:row>
      <xdr:rowOff>142875</xdr:rowOff>
    </xdr:from>
    <xdr:to>
      <xdr:col>12</xdr:col>
      <xdr:colOff>133350</xdr:colOff>
      <xdr:row>13</xdr:row>
      <xdr:rowOff>57150</xdr:rowOff>
    </xdr:to>
    <xdr:sp macro="" textlink="">
      <xdr:nvSpPr>
        <xdr:cNvPr id="36" name="타원 35">
          <a:extLst>
            <a:ext uri="{FF2B5EF4-FFF2-40B4-BE49-F238E27FC236}">
              <a16:creationId xmlns:a16="http://schemas.microsoft.com/office/drawing/2014/main" id="{00000000-0008-0000-1100-000024000000}"/>
            </a:ext>
          </a:extLst>
        </xdr:cNvPr>
        <xdr:cNvSpPr>
          <a:spLocks noChangeArrowheads="1"/>
        </xdr:cNvSpPr>
      </xdr:nvSpPr>
      <xdr:spPr bwMode="auto">
        <a:xfrm>
          <a:off x="6191250" y="2152650"/>
          <a:ext cx="47625" cy="66675"/>
        </a:xfrm>
        <a:prstGeom prst="ellipse">
          <a:avLst/>
        </a:pr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104775</xdr:colOff>
      <xdr:row>9</xdr:row>
      <xdr:rowOff>47625</xdr:rowOff>
    </xdr:from>
    <xdr:to>
      <xdr:col>14</xdr:col>
      <xdr:colOff>152400</xdr:colOff>
      <xdr:row>9</xdr:row>
      <xdr:rowOff>114300</xdr:rowOff>
    </xdr:to>
    <xdr:sp macro="" textlink="">
      <xdr:nvSpPr>
        <xdr:cNvPr id="37" name="타원 36">
          <a:extLst>
            <a:ext uri="{FF2B5EF4-FFF2-40B4-BE49-F238E27FC236}">
              <a16:creationId xmlns:a16="http://schemas.microsoft.com/office/drawing/2014/main" id="{00000000-0008-0000-1100-000025000000}"/>
            </a:ext>
          </a:extLst>
        </xdr:cNvPr>
        <xdr:cNvSpPr>
          <a:spLocks noChangeArrowheads="1"/>
        </xdr:cNvSpPr>
      </xdr:nvSpPr>
      <xdr:spPr bwMode="auto">
        <a:xfrm>
          <a:off x="7029450" y="1600200"/>
          <a:ext cx="47625" cy="66675"/>
        </a:xfrm>
        <a:prstGeom prst="ellipse">
          <a:avLst/>
        </a:pr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361950</xdr:colOff>
      <xdr:row>15</xdr:row>
      <xdr:rowOff>47625</xdr:rowOff>
    </xdr:from>
    <xdr:to>
      <xdr:col>11</xdr:col>
      <xdr:colOff>0</xdr:colOff>
      <xdr:row>15</xdr:row>
      <xdr:rowOff>114300</xdr:rowOff>
    </xdr:to>
    <xdr:sp macro="" textlink="">
      <xdr:nvSpPr>
        <xdr:cNvPr id="38" name="타원 37">
          <a:extLst>
            <a:ext uri="{FF2B5EF4-FFF2-40B4-BE49-F238E27FC236}">
              <a16:creationId xmlns:a16="http://schemas.microsoft.com/office/drawing/2014/main" id="{00000000-0008-0000-1100-000026000000}"/>
            </a:ext>
          </a:extLst>
        </xdr:cNvPr>
        <xdr:cNvSpPr>
          <a:spLocks noChangeArrowheads="1"/>
        </xdr:cNvSpPr>
      </xdr:nvSpPr>
      <xdr:spPr bwMode="auto">
        <a:xfrm>
          <a:off x="5648325" y="2514600"/>
          <a:ext cx="47625" cy="66675"/>
        </a:xfrm>
        <a:prstGeom prst="ellipse">
          <a:avLst/>
        </a:pr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133350</xdr:colOff>
      <xdr:row>10</xdr:row>
      <xdr:rowOff>123825</xdr:rowOff>
    </xdr:from>
    <xdr:to>
      <xdr:col>13</xdr:col>
      <xdr:colOff>180975</xdr:colOff>
      <xdr:row>11</xdr:row>
      <xdr:rowOff>38100</xdr:rowOff>
    </xdr:to>
    <xdr:sp macro="" textlink="">
      <xdr:nvSpPr>
        <xdr:cNvPr id="39" name="타원 38">
          <a:extLst>
            <a:ext uri="{FF2B5EF4-FFF2-40B4-BE49-F238E27FC236}">
              <a16:creationId xmlns:a16="http://schemas.microsoft.com/office/drawing/2014/main" id="{00000000-0008-0000-1100-000027000000}"/>
            </a:ext>
          </a:extLst>
        </xdr:cNvPr>
        <xdr:cNvSpPr>
          <a:spLocks noChangeArrowheads="1"/>
        </xdr:cNvSpPr>
      </xdr:nvSpPr>
      <xdr:spPr bwMode="auto">
        <a:xfrm>
          <a:off x="6648450" y="1828800"/>
          <a:ext cx="47625" cy="66675"/>
        </a:xfrm>
        <a:prstGeom prst="ellipse">
          <a:avLst/>
        </a:pr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238125</xdr:colOff>
      <xdr:row>14</xdr:row>
      <xdr:rowOff>19050</xdr:rowOff>
    </xdr:from>
    <xdr:to>
      <xdr:col>11</xdr:col>
      <xdr:colOff>285750</xdr:colOff>
      <xdr:row>14</xdr:row>
      <xdr:rowOff>85725</xdr:rowOff>
    </xdr:to>
    <xdr:sp macro="" textlink="">
      <xdr:nvSpPr>
        <xdr:cNvPr id="40" name="타원 39">
          <a:extLst>
            <a:ext uri="{FF2B5EF4-FFF2-40B4-BE49-F238E27FC236}">
              <a16:creationId xmlns:a16="http://schemas.microsoft.com/office/drawing/2014/main" id="{00000000-0008-0000-1100-000028000000}"/>
            </a:ext>
          </a:extLst>
        </xdr:cNvPr>
        <xdr:cNvSpPr>
          <a:spLocks noChangeArrowheads="1"/>
        </xdr:cNvSpPr>
      </xdr:nvSpPr>
      <xdr:spPr bwMode="auto">
        <a:xfrm>
          <a:off x="5934075" y="2333625"/>
          <a:ext cx="47625" cy="66675"/>
        </a:xfrm>
        <a:prstGeom prst="ellipse">
          <a:avLst/>
        </a:pr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209550</xdr:colOff>
      <xdr:row>12</xdr:row>
      <xdr:rowOff>66675</xdr:rowOff>
    </xdr:from>
    <xdr:to>
      <xdr:col>12</xdr:col>
      <xdr:colOff>257175</xdr:colOff>
      <xdr:row>12</xdr:row>
      <xdr:rowOff>133350</xdr:rowOff>
    </xdr:to>
    <xdr:sp macro="" textlink="">
      <xdr:nvSpPr>
        <xdr:cNvPr id="41" name="타원 40">
          <a:extLst>
            <a:ext uri="{FF2B5EF4-FFF2-40B4-BE49-F238E27FC236}">
              <a16:creationId xmlns:a16="http://schemas.microsoft.com/office/drawing/2014/main" id="{00000000-0008-0000-1100-000029000000}"/>
            </a:ext>
          </a:extLst>
        </xdr:cNvPr>
        <xdr:cNvSpPr>
          <a:spLocks noChangeArrowheads="1"/>
        </xdr:cNvSpPr>
      </xdr:nvSpPr>
      <xdr:spPr bwMode="auto">
        <a:xfrm>
          <a:off x="6315075" y="2076450"/>
          <a:ext cx="47625" cy="66675"/>
        </a:xfrm>
        <a:prstGeom prst="ellipse">
          <a:avLst/>
        </a:pr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0</xdr:colOff>
      <xdr:row>15</xdr:row>
      <xdr:rowOff>123825</xdr:rowOff>
    </xdr:to>
    <xdr:cxnSp macro="">
      <xdr:nvCxnSpPr>
        <xdr:cNvPr id="42" name="직선 연결선 41">
          <a:extLst>
            <a:ext uri="{FF2B5EF4-FFF2-40B4-BE49-F238E27FC236}">
              <a16:creationId xmlns:a16="http://schemas.microsoft.com/office/drawing/2014/main" id="{00000000-0008-0000-1100-00002A000000}"/>
            </a:ext>
          </a:extLst>
        </xdr:cNvPr>
        <xdr:cNvCxnSpPr>
          <a:cxnSpLocks noChangeShapeType="1"/>
        </xdr:cNvCxnSpPr>
      </xdr:nvCxnSpPr>
      <xdr:spPr bwMode="auto">
        <a:xfrm rot="5400000">
          <a:off x="3309937" y="1919288"/>
          <a:ext cx="13430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6</xdr:col>
      <xdr:colOff>428625</xdr:colOff>
      <xdr:row>7</xdr:row>
      <xdr:rowOff>9525</xdr:rowOff>
    </xdr:from>
    <xdr:to>
      <xdr:col>7</xdr:col>
      <xdr:colOff>85725</xdr:colOff>
      <xdr:row>7</xdr:row>
      <xdr:rowOff>9525</xdr:rowOff>
    </xdr:to>
    <xdr:cxnSp macro="">
      <xdr:nvCxnSpPr>
        <xdr:cNvPr id="43" name="직선 연결선 42">
          <a:extLst>
            <a:ext uri="{FF2B5EF4-FFF2-40B4-BE49-F238E27FC236}">
              <a16:creationId xmlns:a16="http://schemas.microsoft.com/office/drawing/2014/main" id="{00000000-0008-0000-1100-00002B000000}"/>
            </a:ext>
          </a:extLst>
        </xdr:cNvPr>
        <xdr:cNvCxnSpPr>
          <a:cxnSpLocks noChangeShapeType="1"/>
        </xdr:cNvCxnSpPr>
      </xdr:nvCxnSpPr>
      <xdr:spPr bwMode="auto">
        <a:xfrm flipV="1">
          <a:off x="3876675" y="1257300"/>
          <a:ext cx="1905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6</xdr:col>
      <xdr:colOff>438150</xdr:colOff>
      <xdr:row>15</xdr:row>
      <xdr:rowOff>142875</xdr:rowOff>
    </xdr:from>
    <xdr:to>
      <xdr:col>7</xdr:col>
      <xdr:colOff>95250</xdr:colOff>
      <xdr:row>15</xdr:row>
      <xdr:rowOff>142875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1100-00002C000000}"/>
            </a:ext>
          </a:extLst>
        </xdr:cNvPr>
        <xdr:cNvCxnSpPr>
          <a:cxnSpLocks noChangeShapeType="1"/>
        </xdr:cNvCxnSpPr>
      </xdr:nvCxnSpPr>
      <xdr:spPr bwMode="auto">
        <a:xfrm flipV="1">
          <a:off x="3886200" y="2609850"/>
          <a:ext cx="1905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123825</xdr:colOff>
      <xdr:row>7</xdr:row>
      <xdr:rowOff>133350</xdr:rowOff>
    </xdr:from>
    <xdr:to>
      <xdr:col>21</xdr:col>
      <xdr:colOff>123825</xdr:colOff>
      <xdr:row>12</xdr:row>
      <xdr:rowOff>28575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SpPr>
          <a:spLocks noChangeShapeType="1"/>
        </xdr:cNvSpPr>
      </xdr:nvSpPr>
      <xdr:spPr bwMode="auto">
        <a:xfrm>
          <a:off x="8315325" y="1438275"/>
          <a:ext cx="0" cy="657225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3</xdr:col>
      <xdr:colOff>95251</xdr:colOff>
      <xdr:row>1</xdr:row>
      <xdr:rowOff>106362</xdr:rowOff>
    </xdr:from>
    <xdr:ext cx="7458074" cy="3284538"/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1" y="258762"/>
          <a:ext cx="7458074" cy="3284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16</xdr:row>
      <xdr:rowOff>0</xdr:rowOff>
    </xdr:from>
    <xdr:to>
      <xdr:col>7</xdr:col>
      <xdr:colOff>0</xdr:colOff>
      <xdr:row>16</xdr:row>
      <xdr:rowOff>0</xdr:rowOff>
    </xdr:to>
    <xdr:sp macro="" textlink="">
      <xdr:nvSpPr>
        <xdr:cNvPr id="10551" name="Line 1">
          <a:extLst>
            <a:ext uri="{FF2B5EF4-FFF2-40B4-BE49-F238E27FC236}">
              <a16:creationId xmlns:a16="http://schemas.microsoft.com/office/drawing/2014/main" id="{00000000-0008-0000-1500-000037290000}"/>
            </a:ext>
          </a:extLst>
        </xdr:cNvPr>
        <xdr:cNvSpPr>
          <a:spLocks noChangeShapeType="1"/>
        </xdr:cNvSpPr>
      </xdr:nvSpPr>
      <xdr:spPr bwMode="auto">
        <a:xfrm>
          <a:off x="3838575" y="3343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152400</xdr:colOff>
      <xdr:row>11</xdr:row>
      <xdr:rowOff>104775</xdr:rowOff>
    </xdr:from>
    <xdr:to>
      <xdr:col>12</xdr:col>
      <xdr:colOff>314325</xdr:colOff>
      <xdr:row>11</xdr:row>
      <xdr:rowOff>104775</xdr:rowOff>
    </xdr:to>
    <xdr:sp macro="" textlink="">
      <xdr:nvSpPr>
        <xdr:cNvPr id="10552" name="Line 2">
          <a:extLst>
            <a:ext uri="{FF2B5EF4-FFF2-40B4-BE49-F238E27FC236}">
              <a16:creationId xmlns:a16="http://schemas.microsoft.com/office/drawing/2014/main" id="{00000000-0008-0000-1500-000038290000}"/>
            </a:ext>
          </a:extLst>
        </xdr:cNvPr>
        <xdr:cNvSpPr>
          <a:spLocks noChangeShapeType="1"/>
        </xdr:cNvSpPr>
      </xdr:nvSpPr>
      <xdr:spPr bwMode="auto">
        <a:xfrm flipV="1">
          <a:off x="3990975" y="2486025"/>
          <a:ext cx="2000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11</xdr:row>
      <xdr:rowOff>38100</xdr:rowOff>
    </xdr:from>
    <xdr:to>
      <xdr:col>7</xdr:col>
      <xdr:colOff>76200</xdr:colOff>
      <xdr:row>15</xdr:row>
      <xdr:rowOff>38100</xdr:rowOff>
    </xdr:to>
    <xdr:sp macro="" textlink="">
      <xdr:nvSpPr>
        <xdr:cNvPr id="10553" name="Line 3">
          <a:extLst>
            <a:ext uri="{FF2B5EF4-FFF2-40B4-BE49-F238E27FC236}">
              <a16:creationId xmlns:a16="http://schemas.microsoft.com/office/drawing/2014/main" id="{00000000-0008-0000-1500-000039290000}"/>
            </a:ext>
          </a:extLst>
        </xdr:cNvPr>
        <xdr:cNvSpPr>
          <a:spLocks noChangeShapeType="1"/>
        </xdr:cNvSpPr>
      </xdr:nvSpPr>
      <xdr:spPr bwMode="auto">
        <a:xfrm rot="786552" flipV="1">
          <a:off x="3419475" y="2419350"/>
          <a:ext cx="495300" cy="74295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266700</xdr:colOff>
      <xdr:row>8</xdr:row>
      <xdr:rowOff>142875</xdr:rowOff>
    </xdr:from>
    <xdr:to>
      <xdr:col>7</xdr:col>
      <xdr:colOff>266700</xdr:colOff>
      <xdr:row>11</xdr:row>
      <xdr:rowOff>85725</xdr:rowOff>
    </xdr:to>
    <xdr:sp macro="" textlink="">
      <xdr:nvSpPr>
        <xdr:cNvPr id="10554" name="Line 4">
          <a:extLst>
            <a:ext uri="{FF2B5EF4-FFF2-40B4-BE49-F238E27FC236}">
              <a16:creationId xmlns:a16="http://schemas.microsoft.com/office/drawing/2014/main" id="{00000000-0008-0000-1500-00003A290000}"/>
            </a:ext>
          </a:extLst>
        </xdr:cNvPr>
        <xdr:cNvSpPr>
          <a:spLocks noChangeShapeType="1"/>
        </xdr:cNvSpPr>
      </xdr:nvSpPr>
      <xdr:spPr bwMode="auto">
        <a:xfrm>
          <a:off x="4105275" y="1981200"/>
          <a:ext cx="0" cy="485775"/>
        </a:xfrm>
        <a:prstGeom prst="line">
          <a:avLst/>
        </a:prstGeom>
        <a:noFill/>
        <a:ln w="635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12</xdr:col>
      <xdr:colOff>142875</xdr:colOff>
      <xdr:row>8</xdr:row>
      <xdr:rowOff>142875</xdr:rowOff>
    </xdr:from>
    <xdr:to>
      <xdr:col>12</xdr:col>
      <xdr:colOff>142875</xdr:colOff>
      <xdr:row>11</xdr:row>
      <xdr:rowOff>85725</xdr:rowOff>
    </xdr:to>
    <xdr:sp macro="" textlink="">
      <xdr:nvSpPr>
        <xdr:cNvPr id="10555" name="Line 5">
          <a:extLst>
            <a:ext uri="{FF2B5EF4-FFF2-40B4-BE49-F238E27FC236}">
              <a16:creationId xmlns:a16="http://schemas.microsoft.com/office/drawing/2014/main" id="{00000000-0008-0000-1500-00003B290000}"/>
            </a:ext>
          </a:extLst>
        </xdr:cNvPr>
        <xdr:cNvSpPr>
          <a:spLocks noChangeShapeType="1"/>
        </xdr:cNvSpPr>
      </xdr:nvSpPr>
      <xdr:spPr bwMode="auto">
        <a:xfrm>
          <a:off x="5819775" y="1981200"/>
          <a:ext cx="0" cy="485775"/>
        </a:xfrm>
        <a:prstGeom prst="line">
          <a:avLst/>
        </a:prstGeom>
        <a:noFill/>
        <a:ln w="635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7</xdr:col>
      <xdr:colOff>276225</xdr:colOff>
      <xdr:row>9</xdr:row>
      <xdr:rowOff>9525</xdr:rowOff>
    </xdr:from>
    <xdr:to>
      <xdr:col>12</xdr:col>
      <xdr:colOff>123825</xdr:colOff>
      <xdr:row>9</xdr:row>
      <xdr:rowOff>9525</xdr:rowOff>
    </xdr:to>
    <xdr:sp macro="" textlink="">
      <xdr:nvSpPr>
        <xdr:cNvPr id="10556" name="Line 6">
          <a:extLst>
            <a:ext uri="{FF2B5EF4-FFF2-40B4-BE49-F238E27FC236}">
              <a16:creationId xmlns:a16="http://schemas.microsoft.com/office/drawing/2014/main" id="{00000000-0008-0000-1500-00003C290000}"/>
            </a:ext>
          </a:extLst>
        </xdr:cNvPr>
        <xdr:cNvSpPr>
          <a:spLocks noChangeShapeType="1"/>
        </xdr:cNvSpPr>
      </xdr:nvSpPr>
      <xdr:spPr bwMode="auto">
        <a:xfrm flipV="1">
          <a:off x="4114800" y="2028825"/>
          <a:ext cx="168592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14</xdr:col>
      <xdr:colOff>19050</xdr:colOff>
      <xdr:row>7</xdr:row>
      <xdr:rowOff>123825</xdr:rowOff>
    </xdr:from>
    <xdr:to>
      <xdr:col>16</xdr:col>
      <xdr:colOff>0</xdr:colOff>
      <xdr:row>12</xdr:row>
      <xdr:rowOff>152400</xdr:rowOff>
    </xdr:to>
    <xdr:sp macro="" textlink="">
      <xdr:nvSpPr>
        <xdr:cNvPr id="10557" name="Line 7">
          <a:extLst>
            <a:ext uri="{FF2B5EF4-FFF2-40B4-BE49-F238E27FC236}">
              <a16:creationId xmlns:a16="http://schemas.microsoft.com/office/drawing/2014/main" id="{00000000-0008-0000-1500-00003D290000}"/>
            </a:ext>
          </a:extLst>
        </xdr:cNvPr>
        <xdr:cNvSpPr>
          <a:spLocks noChangeShapeType="1"/>
        </xdr:cNvSpPr>
      </xdr:nvSpPr>
      <xdr:spPr bwMode="auto">
        <a:xfrm rot="786552" flipV="1">
          <a:off x="6410325" y="1781175"/>
          <a:ext cx="590550" cy="93345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19050</xdr:colOff>
      <xdr:row>12</xdr:row>
      <xdr:rowOff>66675</xdr:rowOff>
    </xdr:from>
    <xdr:to>
      <xdr:col>13</xdr:col>
      <xdr:colOff>209550</xdr:colOff>
      <xdr:row>12</xdr:row>
      <xdr:rowOff>66675</xdr:rowOff>
    </xdr:to>
    <xdr:sp macro="" textlink="">
      <xdr:nvSpPr>
        <xdr:cNvPr id="10558" name="Line 8">
          <a:extLst>
            <a:ext uri="{FF2B5EF4-FFF2-40B4-BE49-F238E27FC236}">
              <a16:creationId xmlns:a16="http://schemas.microsoft.com/office/drawing/2014/main" id="{00000000-0008-0000-1500-00003E290000}"/>
            </a:ext>
          </a:extLst>
        </xdr:cNvPr>
        <xdr:cNvSpPr>
          <a:spLocks noChangeShapeType="1"/>
        </xdr:cNvSpPr>
      </xdr:nvSpPr>
      <xdr:spPr bwMode="auto">
        <a:xfrm>
          <a:off x="6134100" y="2628900"/>
          <a:ext cx="19050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314325</xdr:colOff>
      <xdr:row>11</xdr:row>
      <xdr:rowOff>104775</xdr:rowOff>
    </xdr:from>
    <xdr:to>
      <xdr:col>13</xdr:col>
      <xdr:colOff>28575</xdr:colOff>
      <xdr:row>12</xdr:row>
      <xdr:rowOff>76200</xdr:rowOff>
    </xdr:to>
    <xdr:sp macro="" textlink="">
      <xdr:nvSpPr>
        <xdr:cNvPr id="10559" name="Line 9">
          <a:extLst>
            <a:ext uri="{FF2B5EF4-FFF2-40B4-BE49-F238E27FC236}">
              <a16:creationId xmlns:a16="http://schemas.microsoft.com/office/drawing/2014/main" id="{00000000-0008-0000-1500-00003F290000}"/>
            </a:ext>
          </a:extLst>
        </xdr:cNvPr>
        <xdr:cNvSpPr>
          <a:spLocks noChangeShapeType="1"/>
        </xdr:cNvSpPr>
      </xdr:nvSpPr>
      <xdr:spPr bwMode="auto">
        <a:xfrm>
          <a:off x="5991225" y="2486025"/>
          <a:ext cx="152400" cy="15240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266700</xdr:colOff>
      <xdr:row>11</xdr:row>
      <xdr:rowOff>57150</xdr:rowOff>
    </xdr:from>
    <xdr:to>
      <xdr:col>12</xdr:col>
      <xdr:colOff>142875</xdr:colOff>
      <xdr:row>11</xdr:row>
      <xdr:rowOff>104775</xdr:rowOff>
    </xdr:to>
    <xdr:sp macro="" textlink="">
      <xdr:nvSpPr>
        <xdr:cNvPr id="10560" name="Rectangle 10" descr="색종이 조각">
          <a:extLst>
            <a:ext uri="{FF2B5EF4-FFF2-40B4-BE49-F238E27FC236}">
              <a16:creationId xmlns:a16="http://schemas.microsoft.com/office/drawing/2014/main" id="{00000000-0008-0000-1500-000040290000}"/>
            </a:ext>
          </a:extLst>
        </xdr:cNvPr>
        <xdr:cNvSpPr>
          <a:spLocks noChangeArrowheads="1"/>
        </xdr:cNvSpPr>
      </xdr:nvSpPr>
      <xdr:spPr bwMode="auto">
        <a:xfrm>
          <a:off x="4105275" y="2438400"/>
          <a:ext cx="1714500" cy="47625"/>
        </a:xfrm>
        <a:prstGeom prst="rect">
          <a:avLst/>
        </a:prstGeom>
        <a:pattFill prst="lgConfetti">
          <a:fgClr>
            <a:srgbClr val="000000">
              <a:alpha val="41176"/>
            </a:srgbClr>
          </a:fgClr>
          <a:bgClr>
            <a:srgbClr val="FFFFFF">
              <a:alpha val="41176"/>
            </a:srgbClr>
          </a:bgClr>
        </a:patt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752475</xdr:colOff>
      <xdr:row>0</xdr:row>
      <xdr:rowOff>95250</xdr:rowOff>
    </xdr:from>
    <xdr:to>
      <xdr:col>39</xdr:col>
      <xdr:colOff>1530350</xdr:colOff>
      <xdr:row>29</xdr:row>
      <xdr:rowOff>32753</xdr:rowOff>
    </xdr:to>
    <xdr:pic>
      <xdr:nvPicPr>
        <xdr:cNvPr id="2" name="그림 1" descr="국가번호판.JPG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10623"/>
        <a:stretch>
          <a:fillRect/>
        </a:stretch>
      </xdr:blipFill>
      <xdr:spPr>
        <a:xfrm>
          <a:off x="10915650" y="95250"/>
          <a:ext cx="3502025" cy="6452603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3</xdr:row>
          <xdr:rowOff>38100</xdr:rowOff>
        </xdr:from>
        <xdr:to>
          <xdr:col>30</xdr:col>
          <xdr:colOff>19050</xdr:colOff>
          <xdr:row>30</xdr:row>
          <xdr:rowOff>104775</xdr:rowOff>
        </xdr:to>
        <xdr:sp macro="" textlink="">
          <xdr:nvSpPr>
            <xdr:cNvPr id="384006" name="Object 6" hidden="1">
              <a:extLst>
                <a:ext uri="{63B3BB69-23CF-44E3-9099-C40C66FF867C}">
                  <a14:compatExt spid="_x0000_s384006"/>
                </a:ext>
                <a:ext uri="{FF2B5EF4-FFF2-40B4-BE49-F238E27FC236}">
                  <a16:creationId xmlns:a16="http://schemas.microsoft.com/office/drawing/2014/main" id="{00000000-0008-0000-1700-000006DC05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219075</xdr:colOff>
          <xdr:row>19</xdr:row>
          <xdr:rowOff>28575</xdr:rowOff>
        </xdr:from>
        <xdr:to>
          <xdr:col>46</xdr:col>
          <xdr:colOff>200025</xdr:colOff>
          <xdr:row>25</xdr:row>
          <xdr:rowOff>19050</xdr:rowOff>
        </xdr:to>
        <xdr:pic>
          <xdr:nvPicPr>
            <xdr:cNvPr id="384057" name="Picture 1">
              <a:extLst>
                <a:ext uri="{FF2B5EF4-FFF2-40B4-BE49-F238E27FC236}">
                  <a16:creationId xmlns:a16="http://schemas.microsoft.com/office/drawing/2014/main" id="{00000000-0008-0000-1700-000039DC05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K$34:$AN$37" spid="_x0000_s38409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4658975" y="4943475"/>
              <a:ext cx="3638550" cy="9429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16</xdr:row>
      <xdr:rowOff>114300</xdr:rowOff>
    </xdr:from>
    <xdr:to>
      <xdr:col>6</xdr:col>
      <xdr:colOff>0</xdr:colOff>
      <xdr:row>16</xdr:row>
      <xdr:rowOff>114300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SpPr>
          <a:spLocks noChangeShapeType="1"/>
        </xdr:cNvSpPr>
      </xdr:nvSpPr>
      <xdr:spPr bwMode="auto">
        <a:xfrm>
          <a:off x="2609850" y="2981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923925</xdr:colOff>
          <xdr:row>1</xdr:row>
          <xdr:rowOff>95250</xdr:rowOff>
        </xdr:from>
        <xdr:to>
          <xdr:col>20</xdr:col>
          <xdr:colOff>47625</xdr:colOff>
          <xdr:row>20</xdr:row>
          <xdr:rowOff>133350</xdr:rowOff>
        </xdr:to>
        <xdr:sp macro="" textlink="">
          <xdr:nvSpPr>
            <xdr:cNvPr id="385028" name="Object 4" hidden="1">
              <a:extLst>
                <a:ext uri="{63B3BB69-23CF-44E3-9099-C40C66FF867C}">
                  <a14:compatExt spid="_x0000_s385028"/>
                </a:ext>
                <a:ext uri="{FF2B5EF4-FFF2-40B4-BE49-F238E27FC236}">
                  <a16:creationId xmlns:a16="http://schemas.microsoft.com/office/drawing/2014/main" id="{00000000-0008-0000-1800-000004E005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381000</xdr:colOff>
      <xdr:row>3</xdr:row>
      <xdr:rowOff>142875</xdr:rowOff>
    </xdr:from>
    <xdr:to>
      <xdr:col>5</xdr:col>
      <xdr:colOff>228600</xdr:colOff>
      <xdr:row>20</xdr:row>
      <xdr:rowOff>0</xdr:rowOff>
    </xdr:to>
    <xdr:sp macro="" textlink="">
      <xdr:nvSpPr>
        <xdr:cNvPr id="112482" name="Line 1">
          <a:extLst>
            <a:ext uri="{FF2B5EF4-FFF2-40B4-BE49-F238E27FC236}">
              <a16:creationId xmlns:a16="http://schemas.microsoft.com/office/drawing/2014/main" id="{00000000-0008-0000-1B00-000062B70100}"/>
            </a:ext>
          </a:extLst>
        </xdr:cNvPr>
        <xdr:cNvSpPr>
          <a:spLocks noChangeShapeType="1"/>
        </xdr:cNvSpPr>
      </xdr:nvSpPr>
      <xdr:spPr bwMode="auto">
        <a:xfrm flipV="1">
          <a:off x="523875" y="733425"/>
          <a:ext cx="2038350" cy="2543175"/>
        </a:xfrm>
        <a:prstGeom prst="line">
          <a:avLst/>
        </a:prstGeom>
        <a:noFill/>
        <a:ln w="3175">
          <a:solidFill>
            <a:srgbClr val="000000"/>
          </a:solidFill>
          <a:prstDash val="lgDashDotDot"/>
          <a:round/>
          <a:headEnd type="none" w="sm" len="sm"/>
          <a:tailEnd type="none" w="sm" len="sm"/>
        </a:ln>
      </xdr:spPr>
    </xdr:sp>
    <xdr:clientData/>
  </xdr:twoCellAnchor>
  <xdr:twoCellAnchor>
    <xdr:from>
      <xdr:col>17</xdr:col>
      <xdr:colOff>676275</xdr:colOff>
      <xdr:row>11</xdr:row>
      <xdr:rowOff>133350</xdr:rowOff>
    </xdr:from>
    <xdr:to>
      <xdr:col>17</xdr:col>
      <xdr:colOff>752475</xdr:colOff>
      <xdr:row>17</xdr:row>
      <xdr:rowOff>0</xdr:rowOff>
    </xdr:to>
    <xdr:grpSp>
      <xdr:nvGrpSpPr>
        <xdr:cNvPr id="112483" name="Group 2">
          <a:extLst>
            <a:ext uri="{FF2B5EF4-FFF2-40B4-BE49-F238E27FC236}">
              <a16:creationId xmlns:a16="http://schemas.microsoft.com/office/drawing/2014/main" id="{00000000-0008-0000-1B00-000063B70100}"/>
            </a:ext>
          </a:extLst>
        </xdr:cNvPr>
        <xdr:cNvGrpSpPr>
          <a:grpSpLocks/>
        </xdr:cNvGrpSpPr>
      </xdr:nvGrpSpPr>
      <xdr:grpSpPr bwMode="auto">
        <a:xfrm rot="5400000">
          <a:off x="7572375" y="2390775"/>
          <a:ext cx="781050" cy="76200"/>
          <a:chOff x="433" y="256"/>
          <a:chExt cx="43" cy="14"/>
        </a:xfrm>
      </xdr:grpSpPr>
      <xdr:sp macro="" textlink="">
        <xdr:nvSpPr>
          <xdr:cNvPr id="116702" name="Line 3">
            <a:extLst>
              <a:ext uri="{FF2B5EF4-FFF2-40B4-BE49-F238E27FC236}">
                <a16:creationId xmlns:a16="http://schemas.microsoft.com/office/drawing/2014/main" id="{00000000-0008-0000-1B00-0000DEC70100}"/>
              </a:ext>
            </a:extLst>
          </xdr:cNvPr>
          <xdr:cNvSpPr>
            <a:spLocks noChangeShapeType="1"/>
          </xdr:cNvSpPr>
        </xdr:nvSpPr>
        <xdr:spPr bwMode="auto">
          <a:xfrm>
            <a:off x="433" y="256"/>
            <a:ext cx="0" cy="1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703" name="Line 4">
            <a:extLst>
              <a:ext uri="{FF2B5EF4-FFF2-40B4-BE49-F238E27FC236}">
                <a16:creationId xmlns:a16="http://schemas.microsoft.com/office/drawing/2014/main" id="{00000000-0008-0000-1B00-0000DFC70100}"/>
              </a:ext>
            </a:extLst>
          </xdr:cNvPr>
          <xdr:cNvSpPr>
            <a:spLocks noChangeShapeType="1"/>
          </xdr:cNvSpPr>
        </xdr:nvSpPr>
        <xdr:spPr bwMode="auto">
          <a:xfrm>
            <a:off x="476" y="256"/>
            <a:ext cx="0" cy="1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704" name="Line 5">
            <a:extLst>
              <a:ext uri="{FF2B5EF4-FFF2-40B4-BE49-F238E27FC236}">
                <a16:creationId xmlns:a16="http://schemas.microsoft.com/office/drawing/2014/main" id="{00000000-0008-0000-1B00-0000E0C70100}"/>
              </a:ext>
            </a:extLst>
          </xdr:cNvPr>
          <xdr:cNvSpPr>
            <a:spLocks noChangeShapeType="1"/>
          </xdr:cNvSpPr>
        </xdr:nvSpPr>
        <xdr:spPr bwMode="auto">
          <a:xfrm>
            <a:off x="433" y="262"/>
            <a:ext cx="43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  <xdr:twoCellAnchor>
    <xdr:from>
      <xdr:col>3</xdr:col>
      <xdr:colOff>285750</xdr:colOff>
      <xdr:row>11</xdr:row>
      <xdr:rowOff>114300</xdr:rowOff>
    </xdr:from>
    <xdr:to>
      <xdr:col>3</xdr:col>
      <xdr:colOff>285750</xdr:colOff>
      <xdr:row>19</xdr:row>
      <xdr:rowOff>76200</xdr:rowOff>
    </xdr:to>
    <xdr:sp macro="" textlink="">
      <xdr:nvSpPr>
        <xdr:cNvPr id="112484" name="Line 6">
          <a:extLst>
            <a:ext uri="{FF2B5EF4-FFF2-40B4-BE49-F238E27FC236}">
              <a16:creationId xmlns:a16="http://schemas.microsoft.com/office/drawing/2014/main" id="{00000000-0008-0000-1B00-000064B70100}"/>
            </a:ext>
          </a:extLst>
        </xdr:cNvPr>
        <xdr:cNvSpPr>
          <a:spLocks noChangeShapeType="1"/>
        </xdr:cNvSpPr>
      </xdr:nvSpPr>
      <xdr:spPr bwMode="auto">
        <a:xfrm flipH="1">
          <a:off x="1562100" y="2019300"/>
          <a:ext cx="0" cy="118110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none" w="sm" len="sm"/>
          <a:tailEnd type="none" w="sm" len="sm"/>
        </a:ln>
      </xdr:spPr>
    </xdr:sp>
    <xdr:clientData/>
  </xdr:twoCellAnchor>
  <xdr:twoCellAnchor>
    <xdr:from>
      <xdr:col>2</xdr:col>
      <xdr:colOff>142875</xdr:colOff>
      <xdr:row>17</xdr:row>
      <xdr:rowOff>9525</xdr:rowOff>
    </xdr:from>
    <xdr:to>
      <xdr:col>2</xdr:col>
      <xdr:colOff>142875</xdr:colOff>
      <xdr:row>19</xdr:row>
      <xdr:rowOff>66675</xdr:rowOff>
    </xdr:to>
    <xdr:sp macro="" textlink="">
      <xdr:nvSpPr>
        <xdr:cNvPr id="112485" name="Line 7">
          <a:extLst>
            <a:ext uri="{FF2B5EF4-FFF2-40B4-BE49-F238E27FC236}">
              <a16:creationId xmlns:a16="http://schemas.microsoft.com/office/drawing/2014/main" id="{00000000-0008-0000-1B00-000065B70100}"/>
            </a:ext>
          </a:extLst>
        </xdr:cNvPr>
        <xdr:cNvSpPr>
          <a:spLocks noChangeShapeType="1"/>
        </xdr:cNvSpPr>
      </xdr:nvSpPr>
      <xdr:spPr bwMode="auto">
        <a:xfrm>
          <a:off x="904875" y="2828925"/>
          <a:ext cx="0" cy="3619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none" w="sm" len="sm"/>
          <a:tailEnd type="none" w="sm" len="sm"/>
        </a:ln>
      </xdr:spPr>
    </xdr:sp>
    <xdr:clientData/>
  </xdr:twoCellAnchor>
  <xdr:twoCellAnchor>
    <xdr:from>
      <xdr:col>3</xdr:col>
      <xdr:colOff>228600</xdr:colOff>
      <xdr:row>17</xdr:row>
      <xdr:rowOff>0</xdr:rowOff>
    </xdr:from>
    <xdr:to>
      <xdr:col>6</xdr:col>
      <xdr:colOff>0</xdr:colOff>
      <xdr:row>17</xdr:row>
      <xdr:rowOff>0</xdr:rowOff>
    </xdr:to>
    <xdr:sp macro="" textlink="">
      <xdr:nvSpPr>
        <xdr:cNvPr id="112486" name="Line 8">
          <a:extLst>
            <a:ext uri="{FF2B5EF4-FFF2-40B4-BE49-F238E27FC236}">
              <a16:creationId xmlns:a16="http://schemas.microsoft.com/office/drawing/2014/main" id="{00000000-0008-0000-1B00-000066B70100}"/>
            </a:ext>
          </a:extLst>
        </xdr:cNvPr>
        <xdr:cNvSpPr>
          <a:spLocks noChangeShapeType="1"/>
        </xdr:cNvSpPr>
      </xdr:nvSpPr>
      <xdr:spPr bwMode="auto">
        <a:xfrm>
          <a:off x="1504950" y="2819400"/>
          <a:ext cx="123825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none" w="sm" len="sm"/>
          <a:tailEnd type="none" w="sm" len="sm"/>
        </a:ln>
      </xdr:spPr>
    </xdr:sp>
    <xdr:clientData/>
  </xdr:twoCellAnchor>
  <xdr:twoCellAnchor>
    <xdr:from>
      <xdr:col>4</xdr:col>
      <xdr:colOff>152400</xdr:colOff>
      <xdr:row>11</xdr:row>
      <xdr:rowOff>104775</xdr:rowOff>
    </xdr:from>
    <xdr:to>
      <xdr:col>4</xdr:col>
      <xdr:colOff>571500</xdr:colOff>
      <xdr:row>11</xdr:row>
      <xdr:rowOff>104775</xdr:rowOff>
    </xdr:to>
    <xdr:sp macro="" textlink="">
      <xdr:nvSpPr>
        <xdr:cNvPr id="112487" name="Line 9">
          <a:extLst>
            <a:ext uri="{FF2B5EF4-FFF2-40B4-BE49-F238E27FC236}">
              <a16:creationId xmlns:a16="http://schemas.microsoft.com/office/drawing/2014/main" id="{00000000-0008-0000-1B00-000067B70100}"/>
            </a:ext>
          </a:extLst>
        </xdr:cNvPr>
        <xdr:cNvSpPr>
          <a:spLocks noChangeShapeType="1"/>
        </xdr:cNvSpPr>
      </xdr:nvSpPr>
      <xdr:spPr bwMode="auto">
        <a:xfrm>
          <a:off x="1752600" y="2009775"/>
          <a:ext cx="4191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none" w="sm" len="sm"/>
          <a:tailEnd type="none" w="sm" len="sm"/>
        </a:ln>
      </xdr:spPr>
    </xdr:sp>
    <xdr:clientData/>
  </xdr:twoCellAnchor>
  <xdr:twoCellAnchor>
    <xdr:from>
      <xdr:col>2</xdr:col>
      <xdr:colOff>76200</xdr:colOff>
      <xdr:row>3</xdr:row>
      <xdr:rowOff>142875</xdr:rowOff>
    </xdr:from>
    <xdr:to>
      <xdr:col>7</xdr:col>
      <xdr:colOff>190500</xdr:colOff>
      <xdr:row>20</xdr:row>
      <xdr:rowOff>76200</xdr:rowOff>
    </xdr:to>
    <xdr:grpSp>
      <xdr:nvGrpSpPr>
        <xdr:cNvPr id="112488" name="Group 10">
          <a:extLst>
            <a:ext uri="{FF2B5EF4-FFF2-40B4-BE49-F238E27FC236}">
              <a16:creationId xmlns:a16="http://schemas.microsoft.com/office/drawing/2014/main" id="{00000000-0008-0000-1B00-000068B70100}"/>
            </a:ext>
          </a:extLst>
        </xdr:cNvPr>
        <xdr:cNvGrpSpPr>
          <a:grpSpLocks/>
        </xdr:cNvGrpSpPr>
      </xdr:nvGrpSpPr>
      <xdr:grpSpPr bwMode="auto">
        <a:xfrm>
          <a:off x="838200" y="733425"/>
          <a:ext cx="2505075" cy="2619375"/>
          <a:chOff x="88" y="77"/>
          <a:chExt cx="263" cy="265"/>
        </a:xfrm>
      </xdr:grpSpPr>
      <xdr:sp macro="" textlink="">
        <xdr:nvSpPr>
          <xdr:cNvPr id="116700" name="Freeform 11">
            <a:extLst>
              <a:ext uri="{FF2B5EF4-FFF2-40B4-BE49-F238E27FC236}">
                <a16:creationId xmlns:a16="http://schemas.microsoft.com/office/drawing/2014/main" id="{00000000-0008-0000-1B00-0000DCC70100}"/>
              </a:ext>
            </a:extLst>
          </xdr:cNvPr>
          <xdr:cNvSpPr>
            <a:spLocks/>
          </xdr:cNvSpPr>
        </xdr:nvSpPr>
        <xdr:spPr bwMode="auto">
          <a:xfrm>
            <a:off x="88" y="113"/>
            <a:ext cx="149" cy="229"/>
          </a:xfrm>
          <a:custGeom>
            <a:avLst/>
            <a:gdLst>
              <a:gd name="T0" fmla="*/ 0 w 148"/>
              <a:gd name="T1" fmla="*/ 2307 h 204"/>
              <a:gd name="T2" fmla="*/ 7 w 148"/>
              <a:gd name="T3" fmla="*/ 1755 h 204"/>
              <a:gd name="T4" fmla="*/ 96 w 148"/>
              <a:gd name="T5" fmla="*/ 1755 h 204"/>
              <a:gd name="T6" fmla="*/ 116 w 148"/>
              <a:gd name="T7" fmla="*/ 886 h 204"/>
              <a:gd name="T8" fmla="*/ 169 w 148"/>
              <a:gd name="T9" fmla="*/ 0 h 20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148"/>
              <a:gd name="T16" fmla="*/ 0 h 204"/>
              <a:gd name="T17" fmla="*/ 148 w 148"/>
              <a:gd name="T18" fmla="*/ 204 h 20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148" h="204">
                <a:moveTo>
                  <a:pt x="0" y="204"/>
                </a:moveTo>
                <a:lnTo>
                  <a:pt x="7" y="154"/>
                </a:lnTo>
                <a:lnTo>
                  <a:pt x="75" y="154"/>
                </a:lnTo>
                <a:lnTo>
                  <a:pt x="95" y="78"/>
                </a:lnTo>
                <a:lnTo>
                  <a:pt x="148" y="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701" name="Freeform 12">
            <a:extLst>
              <a:ext uri="{FF2B5EF4-FFF2-40B4-BE49-F238E27FC236}">
                <a16:creationId xmlns:a16="http://schemas.microsoft.com/office/drawing/2014/main" id="{00000000-0008-0000-1B00-0000DDC70100}"/>
              </a:ext>
            </a:extLst>
          </xdr:cNvPr>
          <xdr:cNvSpPr>
            <a:spLocks/>
          </xdr:cNvSpPr>
        </xdr:nvSpPr>
        <xdr:spPr bwMode="auto">
          <a:xfrm>
            <a:off x="231" y="77"/>
            <a:ext cx="120" cy="45"/>
          </a:xfrm>
          <a:custGeom>
            <a:avLst/>
            <a:gdLst>
              <a:gd name="T0" fmla="*/ 0 w 120"/>
              <a:gd name="T1" fmla="*/ 45 h 45"/>
              <a:gd name="T2" fmla="*/ 74 w 120"/>
              <a:gd name="T3" fmla="*/ 45 h 45"/>
              <a:gd name="T4" fmla="*/ 120 w 120"/>
              <a:gd name="T5" fmla="*/ 0 h 45"/>
              <a:gd name="T6" fmla="*/ 0 60000 65536"/>
              <a:gd name="T7" fmla="*/ 0 60000 65536"/>
              <a:gd name="T8" fmla="*/ 0 60000 65536"/>
              <a:gd name="T9" fmla="*/ 0 w 120"/>
              <a:gd name="T10" fmla="*/ 0 h 45"/>
              <a:gd name="T11" fmla="*/ 120 w 120"/>
              <a:gd name="T12" fmla="*/ 45 h 45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20" h="45">
                <a:moveTo>
                  <a:pt x="0" y="45"/>
                </a:moveTo>
                <a:lnTo>
                  <a:pt x="74" y="45"/>
                </a:lnTo>
                <a:lnTo>
                  <a:pt x="120" y="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  <xdr:twoCellAnchor>
    <xdr:from>
      <xdr:col>5</xdr:col>
      <xdr:colOff>9525</xdr:colOff>
      <xdr:row>6</xdr:row>
      <xdr:rowOff>114300</xdr:rowOff>
    </xdr:from>
    <xdr:to>
      <xdr:col>5</xdr:col>
      <xdr:colOff>85725</xdr:colOff>
      <xdr:row>17</xdr:row>
      <xdr:rowOff>0</xdr:rowOff>
    </xdr:to>
    <xdr:grpSp>
      <xdr:nvGrpSpPr>
        <xdr:cNvPr id="112489" name="Group 13">
          <a:extLst>
            <a:ext uri="{FF2B5EF4-FFF2-40B4-BE49-F238E27FC236}">
              <a16:creationId xmlns:a16="http://schemas.microsoft.com/office/drawing/2014/main" id="{00000000-0008-0000-1B00-000069B70100}"/>
            </a:ext>
          </a:extLst>
        </xdr:cNvPr>
        <xdr:cNvGrpSpPr>
          <a:grpSpLocks/>
        </xdr:cNvGrpSpPr>
      </xdr:nvGrpSpPr>
      <xdr:grpSpPr bwMode="auto">
        <a:xfrm rot="5400000">
          <a:off x="1600200" y="2000250"/>
          <a:ext cx="1562100" cy="76200"/>
          <a:chOff x="433" y="256"/>
          <a:chExt cx="43" cy="14"/>
        </a:xfrm>
      </xdr:grpSpPr>
      <xdr:sp macro="" textlink="">
        <xdr:nvSpPr>
          <xdr:cNvPr id="116697" name="Line 14">
            <a:extLst>
              <a:ext uri="{FF2B5EF4-FFF2-40B4-BE49-F238E27FC236}">
                <a16:creationId xmlns:a16="http://schemas.microsoft.com/office/drawing/2014/main" id="{00000000-0008-0000-1B00-0000D9C70100}"/>
              </a:ext>
            </a:extLst>
          </xdr:cNvPr>
          <xdr:cNvSpPr>
            <a:spLocks noChangeShapeType="1"/>
          </xdr:cNvSpPr>
        </xdr:nvSpPr>
        <xdr:spPr bwMode="auto">
          <a:xfrm>
            <a:off x="433" y="256"/>
            <a:ext cx="0" cy="1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698" name="Line 15">
            <a:extLst>
              <a:ext uri="{FF2B5EF4-FFF2-40B4-BE49-F238E27FC236}">
                <a16:creationId xmlns:a16="http://schemas.microsoft.com/office/drawing/2014/main" id="{00000000-0008-0000-1B00-0000DAC70100}"/>
              </a:ext>
            </a:extLst>
          </xdr:cNvPr>
          <xdr:cNvSpPr>
            <a:spLocks noChangeShapeType="1"/>
          </xdr:cNvSpPr>
        </xdr:nvSpPr>
        <xdr:spPr bwMode="auto">
          <a:xfrm>
            <a:off x="476" y="256"/>
            <a:ext cx="0" cy="1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699" name="Line 16">
            <a:extLst>
              <a:ext uri="{FF2B5EF4-FFF2-40B4-BE49-F238E27FC236}">
                <a16:creationId xmlns:a16="http://schemas.microsoft.com/office/drawing/2014/main" id="{00000000-0008-0000-1B00-0000DBC70100}"/>
              </a:ext>
            </a:extLst>
          </xdr:cNvPr>
          <xdr:cNvSpPr>
            <a:spLocks noChangeShapeType="1"/>
          </xdr:cNvSpPr>
        </xdr:nvSpPr>
        <xdr:spPr bwMode="auto">
          <a:xfrm>
            <a:off x="433" y="262"/>
            <a:ext cx="43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  <xdr:twoCellAnchor>
    <xdr:from>
      <xdr:col>7</xdr:col>
      <xdr:colOff>295275</xdr:colOff>
      <xdr:row>8</xdr:row>
      <xdr:rowOff>95250</xdr:rowOff>
    </xdr:from>
    <xdr:to>
      <xdr:col>12</xdr:col>
      <xdr:colOff>57150</xdr:colOff>
      <xdr:row>11</xdr:row>
      <xdr:rowOff>142875</xdr:rowOff>
    </xdr:to>
    <xdr:grpSp>
      <xdr:nvGrpSpPr>
        <xdr:cNvPr id="112490" name="Group 17">
          <a:extLst>
            <a:ext uri="{FF2B5EF4-FFF2-40B4-BE49-F238E27FC236}">
              <a16:creationId xmlns:a16="http://schemas.microsoft.com/office/drawing/2014/main" id="{00000000-0008-0000-1B00-00006AB70100}"/>
            </a:ext>
          </a:extLst>
        </xdr:cNvPr>
        <xdr:cNvGrpSpPr>
          <a:grpSpLocks/>
        </xdr:cNvGrpSpPr>
      </xdr:nvGrpSpPr>
      <xdr:grpSpPr bwMode="auto">
        <a:xfrm>
          <a:off x="3448050" y="1543050"/>
          <a:ext cx="1809750" cy="504825"/>
          <a:chOff x="362" y="148"/>
          <a:chExt cx="190" cy="53"/>
        </a:xfrm>
      </xdr:grpSpPr>
      <xdr:grpSp>
        <xdr:nvGrpSpPr>
          <xdr:cNvPr id="116529" name="Group 18">
            <a:extLst>
              <a:ext uri="{FF2B5EF4-FFF2-40B4-BE49-F238E27FC236}">
                <a16:creationId xmlns:a16="http://schemas.microsoft.com/office/drawing/2014/main" id="{00000000-0008-0000-1B00-000031C70100}"/>
              </a:ext>
            </a:extLst>
          </xdr:cNvPr>
          <xdr:cNvGrpSpPr>
            <a:grpSpLocks/>
          </xdr:cNvGrpSpPr>
        </xdr:nvGrpSpPr>
        <xdr:grpSpPr bwMode="auto">
          <a:xfrm>
            <a:off x="510" y="149"/>
            <a:ext cx="42" cy="51"/>
            <a:chOff x="192" y="163"/>
            <a:chExt cx="57" cy="92"/>
          </a:xfrm>
        </xdr:grpSpPr>
        <xdr:grpSp>
          <xdr:nvGrpSpPr>
            <xdr:cNvPr id="116642" name="Group 19">
              <a:extLst>
                <a:ext uri="{FF2B5EF4-FFF2-40B4-BE49-F238E27FC236}">
                  <a16:creationId xmlns:a16="http://schemas.microsoft.com/office/drawing/2014/main" id="{00000000-0008-0000-1B00-0000A2C701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192" y="163"/>
              <a:ext cx="56" cy="92"/>
              <a:chOff x="192" y="163"/>
              <a:chExt cx="56" cy="92"/>
            </a:xfrm>
          </xdr:grpSpPr>
          <xdr:grpSp>
            <xdr:nvGrpSpPr>
              <xdr:cNvPr id="116645" name="Group 20">
                <a:extLst>
                  <a:ext uri="{FF2B5EF4-FFF2-40B4-BE49-F238E27FC236}">
                    <a16:creationId xmlns:a16="http://schemas.microsoft.com/office/drawing/2014/main" id="{00000000-0008-0000-1B00-0000A5C7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218" y="163"/>
                <a:ext cx="11" cy="92"/>
                <a:chOff x="342" y="179"/>
                <a:chExt cx="11" cy="92"/>
              </a:xfrm>
            </xdr:grpSpPr>
            <xdr:sp macro="" textlink="">
              <xdr:nvSpPr>
                <xdr:cNvPr id="116680" name="Line 21">
                  <a:extLst>
                    <a:ext uri="{FF2B5EF4-FFF2-40B4-BE49-F238E27FC236}">
                      <a16:creationId xmlns:a16="http://schemas.microsoft.com/office/drawing/2014/main" id="{00000000-0008-0000-1B00-0000C8C70100}"/>
                    </a:ext>
                  </a:extLst>
                </xdr:cNvPr>
                <xdr:cNvSpPr>
                  <a:spLocks noChangeShapeType="1"/>
                </xdr:cNvSpPr>
              </xdr:nvSpPr>
              <xdr:spPr bwMode="auto">
                <a:xfrm>
                  <a:off x="347" y="189"/>
                  <a:ext cx="0" cy="82"/>
                </a:xfrm>
                <a:prstGeom prst="line">
                  <a:avLst/>
                </a:prstGeom>
                <a:noFill/>
                <a:ln w="317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grpSp>
              <xdr:nvGrpSpPr>
                <xdr:cNvPr id="116681" name="Group 22">
                  <a:extLst>
                    <a:ext uri="{FF2B5EF4-FFF2-40B4-BE49-F238E27FC236}">
                      <a16:creationId xmlns:a16="http://schemas.microsoft.com/office/drawing/2014/main" id="{00000000-0008-0000-1B00-0000C9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42" y="179"/>
                  <a:ext cx="11" cy="72"/>
                  <a:chOff x="342" y="179"/>
                  <a:chExt cx="11" cy="72"/>
                </a:xfrm>
              </xdr:grpSpPr>
              <xdr:grpSp>
                <xdr:nvGrpSpPr>
                  <xdr:cNvPr id="116682" name="Group 23">
                    <a:extLst>
                      <a:ext uri="{FF2B5EF4-FFF2-40B4-BE49-F238E27FC236}">
                        <a16:creationId xmlns:a16="http://schemas.microsoft.com/office/drawing/2014/main" id="{00000000-0008-0000-1B00-0000CA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7" y="188"/>
                    <a:ext cx="6" cy="60"/>
                    <a:chOff x="347" y="188"/>
                    <a:chExt cx="6" cy="60"/>
                  </a:xfrm>
                </xdr:grpSpPr>
                <xdr:sp macro="" textlink="">
                  <xdr:nvSpPr>
                    <xdr:cNvPr id="116691" name="Freeform 24">
                      <a:extLst>
                        <a:ext uri="{FF2B5EF4-FFF2-40B4-BE49-F238E27FC236}">
                          <a16:creationId xmlns:a16="http://schemas.microsoft.com/office/drawing/2014/main" id="{00000000-0008-0000-1B00-0000D3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41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92" name="Freeform 25">
                      <a:extLst>
                        <a:ext uri="{FF2B5EF4-FFF2-40B4-BE49-F238E27FC236}">
                          <a16:creationId xmlns:a16="http://schemas.microsoft.com/office/drawing/2014/main" id="{00000000-0008-0000-1B00-0000D4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31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93" name="Freeform 26">
                      <a:extLst>
                        <a:ext uri="{FF2B5EF4-FFF2-40B4-BE49-F238E27FC236}">
                          <a16:creationId xmlns:a16="http://schemas.microsoft.com/office/drawing/2014/main" id="{00000000-0008-0000-1B00-0000D5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19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94" name="Freeform 27">
                      <a:extLst>
                        <a:ext uri="{FF2B5EF4-FFF2-40B4-BE49-F238E27FC236}">
                          <a16:creationId xmlns:a16="http://schemas.microsoft.com/office/drawing/2014/main" id="{00000000-0008-0000-1B00-0000D6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08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95" name="Freeform 28">
                      <a:extLst>
                        <a:ext uri="{FF2B5EF4-FFF2-40B4-BE49-F238E27FC236}">
                          <a16:creationId xmlns:a16="http://schemas.microsoft.com/office/drawing/2014/main" id="{00000000-0008-0000-1B00-0000D7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197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96" name="Freeform 29">
                      <a:extLst>
                        <a:ext uri="{FF2B5EF4-FFF2-40B4-BE49-F238E27FC236}">
                          <a16:creationId xmlns:a16="http://schemas.microsoft.com/office/drawing/2014/main" id="{00000000-0008-0000-1B00-0000D8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8" y="188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  <xdr:grpSp>
                <xdr:nvGrpSpPr>
                  <xdr:cNvPr id="116683" name="Group 30">
                    <a:extLst>
                      <a:ext uri="{FF2B5EF4-FFF2-40B4-BE49-F238E27FC236}">
                        <a16:creationId xmlns:a16="http://schemas.microsoft.com/office/drawing/2014/main" id="{00000000-0008-0000-1B00-0000CB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2" y="192"/>
                    <a:ext cx="5" cy="59"/>
                    <a:chOff x="342" y="192"/>
                    <a:chExt cx="5" cy="59"/>
                  </a:xfrm>
                </xdr:grpSpPr>
                <xdr:sp macro="" textlink="">
                  <xdr:nvSpPr>
                    <xdr:cNvPr id="116685" name="Freeform 31">
                      <a:extLst>
                        <a:ext uri="{FF2B5EF4-FFF2-40B4-BE49-F238E27FC236}">
                          <a16:creationId xmlns:a16="http://schemas.microsoft.com/office/drawing/2014/main" id="{00000000-0008-0000-1B00-0000CD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44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86" name="Freeform 32">
                      <a:extLst>
                        <a:ext uri="{FF2B5EF4-FFF2-40B4-BE49-F238E27FC236}">
                          <a16:creationId xmlns:a16="http://schemas.microsoft.com/office/drawing/2014/main" id="{00000000-0008-0000-1B00-0000CE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34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87" name="Freeform 33">
                      <a:extLst>
                        <a:ext uri="{FF2B5EF4-FFF2-40B4-BE49-F238E27FC236}">
                          <a16:creationId xmlns:a16="http://schemas.microsoft.com/office/drawing/2014/main" id="{00000000-0008-0000-1B00-0000CF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24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88" name="Freeform 34">
                      <a:extLst>
                        <a:ext uri="{FF2B5EF4-FFF2-40B4-BE49-F238E27FC236}">
                          <a16:creationId xmlns:a16="http://schemas.microsoft.com/office/drawing/2014/main" id="{00000000-0008-0000-1B00-0000D0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12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89" name="Freeform 35">
                      <a:extLst>
                        <a:ext uri="{FF2B5EF4-FFF2-40B4-BE49-F238E27FC236}">
                          <a16:creationId xmlns:a16="http://schemas.microsoft.com/office/drawing/2014/main" id="{00000000-0008-0000-1B00-0000D1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02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90" name="Freeform 36">
                      <a:extLst>
                        <a:ext uri="{FF2B5EF4-FFF2-40B4-BE49-F238E27FC236}">
                          <a16:creationId xmlns:a16="http://schemas.microsoft.com/office/drawing/2014/main" id="{00000000-0008-0000-1B00-0000D2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192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  <xdr:sp macro="" textlink="">
                <xdr:nvSpPr>
                  <xdr:cNvPr id="116684" name="Freeform 37">
                    <a:extLst>
                      <a:ext uri="{FF2B5EF4-FFF2-40B4-BE49-F238E27FC236}">
                        <a16:creationId xmlns:a16="http://schemas.microsoft.com/office/drawing/2014/main" id="{00000000-0008-0000-1B00-0000CCC7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3" y="179"/>
                    <a:ext cx="8" cy="11"/>
                  </a:xfrm>
                  <a:custGeom>
                    <a:avLst/>
                    <a:gdLst>
                      <a:gd name="T0" fmla="*/ 3 w 8"/>
                      <a:gd name="T1" fmla="*/ 10 h 11"/>
                      <a:gd name="T2" fmla="*/ 6 w 8"/>
                      <a:gd name="T3" fmla="*/ 2 h 11"/>
                      <a:gd name="T4" fmla="*/ 3 w 8"/>
                      <a:gd name="T5" fmla="*/ 10 h 11"/>
                      <a:gd name="T6" fmla="*/ 0 60000 65536"/>
                      <a:gd name="T7" fmla="*/ 0 60000 65536"/>
                      <a:gd name="T8" fmla="*/ 0 60000 65536"/>
                      <a:gd name="T9" fmla="*/ 0 w 8"/>
                      <a:gd name="T10" fmla="*/ 0 h 11"/>
                      <a:gd name="T11" fmla="*/ 8 w 8"/>
                      <a:gd name="T12" fmla="*/ 11 h 11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8" h="11">
                        <a:moveTo>
                          <a:pt x="3" y="10"/>
                        </a:moveTo>
                        <a:cubicBezTo>
                          <a:pt x="2" y="6"/>
                          <a:pt x="0" y="0"/>
                          <a:pt x="6" y="2"/>
                        </a:cubicBezTo>
                        <a:cubicBezTo>
                          <a:pt x="5" y="11"/>
                          <a:pt x="8" y="10"/>
                          <a:pt x="3" y="10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</xdr:grpSp>
          </xdr:grpSp>
          <xdr:grpSp>
            <xdr:nvGrpSpPr>
              <xdr:cNvPr id="116646" name="Group 38">
                <a:extLst>
                  <a:ext uri="{FF2B5EF4-FFF2-40B4-BE49-F238E27FC236}">
                    <a16:creationId xmlns:a16="http://schemas.microsoft.com/office/drawing/2014/main" id="{00000000-0008-0000-1B00-0000A6C7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225" y="180"/>
                <a:ext cx="23" cy="39"/>
                <a:chOff x="405" y="170"/>
                <a:chExt cx="32" cy="51"/>
              </a:xfrm>
            </xdr:grpSpPr>
            <xdr:sp macro="" textlink="">
              <xdr:nvSpPr>
                <xdr:cNvPr id="116664" name="Line 39">
                  <a:extLst>
                    <a:ext uri="{FF2B5EF4-FFF2-40B4-BE49-F238E27FC236}">
                      <a16:creationId xmlns:a16="http://schemas.microsoft.com/office/drawing/2014/main" id="{00000000-0008-0000-1B00-0000B8C70100}"/>
                    </a:ext>
                  </a:extLst>
                </xdr:cNvPr>
                <xdr:cNvSpPr>
                  <a:spLocks noChangeShapeType="1"/>
                </xdr:cNvSpPr>
              </xdr:nvSpPr>
              <xdr:spPr bwMode="auto">
                <a:xfrm flipV="1">
                  <a:off x="405" y="174"/>
                  <a:ext cx="27" cy="47"/>
                </a:xfrm>
                <a:prstGeom prst="line">
                  <a:avLst/>
                </a:prstGeom>
                <a:noFill/>
                <a:ln w="317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grpSp>
              <xdr:nvGrpSpPr>
                <xdr:cNvPr id="116665" name="Group 40">
                  <a:extLst>
                    <a:ext uri="{FF2B5EF4-FFF2-40B4-BE49-F238E27FC236}">
                      <a16:creationId xmlns:a16="http://schemas.microsoft.com/office/drawing/2014/main" id="{00000000-0008-0000-1B00-0000B9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10" y="177"/>
                  <a:ext cx="27" cy="37"/>
                  <a:chOff x="410" y="177"/>
                  <a:chExt cx="27" cy="37"/>
                </a:xfrm>
              </xdr:grpSpPr>
              <xdr:sp macro="" textlink="">
                <xdr:nvSpPr>
                  <xdr:cNvPr id="116673" name="Line 41">
                    <a:extLst>
                      <a:ext uri="{FF2B5EF4-FFF2-40B4-BE49-F238E27FC236}">
                        <a16:creationId xmlns:a16="http://schemas.microsoft.com/office/drawing/2014/main" id="{00000000-0008-0000-1B00-0000C1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 flipV="1">
                    <a:off x="421" y="191"/>
                    <a:ext cx="8" cy="4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grpSp>
                <xdr:nvGrpSpPr>
                  <xdr:cNvPr id="116674" name="Group 42">
                    <a:extLst>
                      <a:ext uri="{FF2B5EF4-FFF2-40B4-BE49-F238E27FC236}">
                        <a16:creationId xmlns:a16="http://schemas.microsoft.com/office/drawing/2014/main" id="{00000000-0008-0000-1B00-0000C2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410" y="177"/>
                    <a:ext cx="27" cy="37"/>
                    <a:chOff x="410" y="177"/>
                    <a:chExt cx="27" cy="37"/>
                  </a:xfrm>
                </xdr:grpSpPr>
                <xdr:sp macro="" textlink="">
                  <xdr:nvSpPr>
                    <xdr:cNvPr id="116675" name="Line 43">
                      <a:extLst>
                        <a:ext uri="{FF2B5EF4-FFF2-40B4-BE49-F238E27FC236}">
                          <a16:creationId xmlns:a16="http://schemas.microsoft.com/office/drawing/2014/main" id="{00000000-0008-0000-1B00-0000C3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9" y="17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76" name="Line 44">
                      <a:extLst>
                        <a:ext uri="{FF2B5EF4-FFF2-40B4-BE49-F238E27FC236}">
                          <a16:creationId xmlns:a16="http://schemas.microsoft.com/office/drawing/2014/main" id="{00000000-0008-0000-1B00-0000C4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4" y="185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77" name="Line 45">
                      <a:extLst>
                        <a:ext uri="{FF2B5EF4-FFF2-40B4-BE49-F238E27FC236}">
                          <a16:creationId xmlns:a16="http://schemas.microsoft.com/office/drawing/2014/main" id="{00000000-0008-0000-1B00-0000C5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7" y="19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78" name="Line 46">
                      <a:extLst>
                        <a:ext uri="{FF2B5EF4-FFF2-40B4-BE49-F238E27FC236}">
                          <a16:creationId xmlns:a16="http://schemas.microsoft.com/office/drawing/2014/main" id="{00000000-0008-0000-1B00-0000C6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3" y="204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79" name="Line 47">
                      <a:extLst>
                        <a:ext uri="{FF2B5EF4-FFF2-40B4-BE49-F238E27FC236}">
                          <a16:creationId xmlns:a16="http://schemas.microsoft.com/office/drawing/2014/main" id="{00000000-0008-0000-1B00-0000C7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0" y="210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</xdr:grpSp>
            <xdr:grpSp>
              <xdr:nvGrpSpPr>
                <xdr:cNvPr id="116666" name="Group 48">
                  <a:extLst>
                    <a:ext uri="{FF2B5EF4-FFF2-40B4-BE49-F238E27FC236}">
                      <a16:creationId xmlns:a16="http://schemas.microsoft.com/office/drawing/2014/main" id="{00000000-0008-0000-1B00-0000BA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06" y="170"/>
                  <a:ext cx="22" cy="49"/>
                  <a:chOff x="406" y="170"/>
                  <a:chExt cx="22" cy="49"/>
                </a:xfrm>
              </xdr:grpSpPr>
              <xdr:sp macro="" textlink="">
                <xdr:nvSpPr>
                  <xdr:cNvPr id="116667" name="Line 49">
                    <a:extLst>
                      <a:ext uri="{FF2B5EF4-FFF2-40B4-BE49-F238E27FC236}">
                        <a16:creationId xmlns:a16="http://schemas.microsoft.com/office/drawing/2014/main" id="{00000000-0008-0000-1B00-0000BB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06" y="208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68" name="Line 50">
                    <a:extLst>
                      <a:ext uri="{FF2B5EF4-FFF2-40B4-BE49-F238E27FC236}">
                        <a16:creationId xmlns:a16="http://schemas.microsoft.com/office/drawing/2014/main" id="{00000000-0008-0000-1B00-0000BC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0" y="20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69" name="Line 51">
                    <a:extLst>
                      <a:ext uri="{FF2B5EF4-FFF2-40B4-BE49-F238E27FC236}">
                        <a16:creationId xmlns:a16="http://schemas.microsoft.com/office/drawing/2014/main" id="{00000000-0008-0000-1B00-0000BD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4" y="193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70" name="Line 52">
                    <a:extLst>
                      <a:ext uri="{FF2B5EF4-FFF2-40B4-BE49-F238E27FC236}">
                        <a16:creationId xmlns:a16="http://schemas.microsoft.com/office/drawing/2014/main" id="{00000000-0008-0000-1B00-0000BE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8" y="186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71" name="Line 53">
                    <a:extLst>
                      <a:ext uri="{FF2B5EF4-FFF2-40B4-BE49-F238E27FC236}">
                        <a16:creationId xmlns:a16="http://schemas.microsoft.com/office/drawing/2014/main" id="{00000000-0008-0000-1B00-0000BF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3" y="18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72" name="Line 54">
                    <a:extLst>
                      <a:ext uri="{FF2B5EF4-FFF2-40B4-BE49-F238E27FC236}">
                        <a16:creationId xmlns:a16="http://schemas.microsoft.com/office/drawing/2014/main" id="{00000000-0008-0000-1B00-0000C0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8" y="17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</xdr:grpSp>
          </xdr:grpSp>
          <xdr:grpSp>
            <xdr:nvGrpSpPr>
              <xdr:cNvPr id="116647" name="Group 55">
                <a:extLst>
                  <a:ext uri="{FF2B5EF4-FFF2-40B4-BE49-F238E27FC236}">
                    <a16:creationId xmlns:a16="http://schemas.microsoft.com/office/drawing/2014/main" id="{00000000-0008-0000-1B00-0000A7C70100}"/>
                  </a:ext>
                </a:extLst>
              </xdr:cNvPr>
              <xdr:cNvGrpSpPr>
                <a:grpSpLocks/>
              </xdr:cNvGrpSpPr>
            </xdr:nvGrpSpPr>
            <xdr:grpSpPr bwMode="auto">
              <a:xfrm flipH="1">
                <a:off x="192" y="196"/>
                <a:ext cx="32" cy="37"/>
                <a:chOff x="405" y="170"/>
                <a:chExt cx="32" cy="51"/>
              </a:xfrm>
            </xdr:grpSpPr>
            <xdr:sp macro="" textlink="">
              <xdr:nvSpPr>
                <xdr:cNvPr id="116648" name="Line 56">
                  <a:extLst>
                    <a:ext uri="{FF2B5EF4-FFF2-40B4-BE49-F238E27FC236}">
                      <a16:creationId xmlns:a16="http://schemas.microsoft.com/office/drawing/2014/main" id="{00000000-0008-0000-1B00-0000A8C70100}"/>
                    </a:ext>
                  </a:extLst>
                </xdr:cNvPr>
                <xdr:cNvSpPr>
                  <a:spLocks noChangeShapeType="1"/>
                </xdr:cNvSpPr>
              </xdr:nvSpPr>
              <xdr:spPr bwMode="auto">
                <a:xfrm flipV="1">
                  <a:off x="405" y="174"/>
                  <a:ext cx="27" cy="47"/>
                </a:xfrm>
                <a:prstGeom prst="line">
                  <a:avLst/>
                </a:prstGeom>
                <a:noFill/>
                <a:ln w="317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grpSp>
              <xdr:nvGrpSpPr>
                <xdr:cNvPr id="116649" name="Group 57">
                  <a:extLst>
                    <a:ext uri="{FF2B5EF4-FFF2-40B4-BE49-F238E27FC236}">
                      <a16:creationId xmlns:a16="http://schemas.microsoft.com/office/drawing/2014/main" id="{00000000-0008-0000-1B00-0000A9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10" y="177"/>
                  <a:ext cx="27" cy="37"/>
                  <a:chOff x="410" y="177"/>
                  <a:chExt cx="27" cy="37"/>
                </a:xfrm>
              </xdr:grpSpPr>
              <xdr:sp macro="" textlink="">
                <xdr:nvSpPr>
                  <xdr:cNvPr id="116657" name="Line 58">
                    <a:extLst>
                      <a:ext uri="{FF2B5EF4-FFF2-40B4-BE49-F238E27FC236}">
                        <a16:creationId xmlns:a16="http://schemas.microsoft.com/office/drawing/2014/main" id="{00000000-0008-0000-1B00-0000B1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 flipV="1">
                    <a:off x="421" y="191"/>
                    <a:ext cx="8" cy="4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grpSp>
                <xdr:nvGrpSpPr>
                  <xdr:cNvPr id="116658" name="Group 59">
                    <a:extLst>
                      <a:ext uri="{FF2B5EF4-FFF2-40B4-BE49-F238E27FC236}">
                        <a16:creationId xmlns:a16="http://schemas.microsoft.com/office/drawing/2014/main" id="{00000000-0008-0000-1B00-0000B2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410" y="177"/>
                    <a:ext cx="27" cy="37"/>
                    <a:chOff x="410" y="177"/>
                    <a:chExt cx="27" cy="37"/>
                  </a:xfrm>
                </xdr:grpSpPr>
                <xdr:sp macro="" textlink="">
                  <xdr:nvSpPr>
                    <xdr:cNvPr id="116659" name="Line 60">
                      <a:extLst>
                        <a:ext uri="{FF2B5EF4-FFF2-40B4-BE49-F238E27FC236}">
                          <a16:creationId xmlns:a16="http://schemas.microsoft.com/office/drawing/2014/main" id="{00000000-0008-0000-1B00-0000B3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9" y="17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60" name="Line 61">
                      <a:extLst>
                        <a:ext uri="{FF2B5EF4-FFF2-40B4-BE49-F238E27FC236}">
                          <a16:creationId xmlns:a16="http://schemas.microsoft.com/office/drawing/2014/main" id="{00000000-0008-0000-1B00-0000B4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4" y="185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61" name="Line 62">
                      <a:extLst>
                        <a:ext uri="{FF2B5EF4-FFF2-40B4-BE49-F238E27FC236}">
                          <a16:creationId xmlns:a16="http://schemas.microsoft.com/office/drawing/2014/main" id="{00000000-0008-0000-1B00-0000B5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7" y="19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62" name="Line 63">
                      <a:extLst>
                        <a:ext uri="{FF2B5EF4-FFF2-40B4-BE49-F238E27FC236}">
                          <a16:creationId xmlns:a16="http://schemas.microsoft.com/office/drawing/2014/main" id="{00000000-0008-0000-1B00-0000B6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3" y="204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63" name="Line 64">
                      <a:extLst>
                        <a:ext uri="{FF2B5EF4-FFF2-40B4-BE49-F238E27FC236}">
                          <a16:creationId xmlns:a16="http://schemas.microsoft.com/office/drawing/2014/main" id="{00000000-0008-0000-1B00-0000B7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0" y="210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</xdr:grpSp>
            <xdr:grpSp>
              <xdr:nvGrpSpPr>
                <xdr:cNvPr id="116650" name="Group 65">
                  <a:extLst>
                    <a:ext uri="{FF2B5EF4-FFF2-40B4-BE49-F238E27FC236}">
                      <a16:creationId xmlns:a16="http://schemas.microsoft.com/office/drawing/2014/main" id="{00000000-0008-0000-1B00-0000AA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06" y="170"/>
                  <a:ext cx="22" cy="49"/>
                  <a:chOff x="406" y="170"/>
                  <a:chExt cx="22" cy="49"/>
                </a:xfrm>
              </xdr:grpSpPr>
              <xdr:sp macro="" textlink="">
                <xdr:nvSpPr>
                  <xdr:cNvPr id="116651" name="Line 66">
                    <a:extLst>
                      <a:ext uri="{FF2B5EF4-FFF2-40B4-BE49-F238E27FC236}">
                        <a16:creationId xmlns:a16="http://schemas.microsoft.com/office/drawing/2014/main" id="{00000000-0008-0000-1B00-0000AB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06" y="208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52" name="Line 67">
                    <a:extLst>
                      <a:ext uri="{FF2B5EF4-FFF2-40B4-BE49-F238E27FC236}">
                        <a16:creationId xmlns:a16="http://schemas.microsoft.com/office/drawing/2014/main" id="{00000000-0008-0000-1B00-0000AC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0" y="20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53" name="Line 68">
                    <a:extLst>
                      <a:ext uri="{FF2B5EF4-FFF2-40B4-BE49-F238E27FC236}">
                        <a16:creationId xmlns:a16="http://schemas.microsoft.com/office/drawing/2014/main" id="{00000000-0008-0000-1B00-0000AD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4" y="193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54" name="Line 69">
                    <a:extLst>
                      <a:ext uri="{FF2B5EF4-FFF2-40B4-BE49-F238E27FC236}">
                        <a16:creationId xmlns:a16="http://schemas.microsoft.com/office/drawing/2014/main" id="{00000000-0008-0000-1B00-0000AE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8" y="186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55" name="Line 70">
                    <a:extLst>
                      <a:ext uri="{FF2B5EF4-FFF2-40B4-BE49-F238E27FC236}">
                        <a16:creationId xmlns:a16="http://schemas.microsoft.com/office/drawing/2014/main" id="{00000000-0008-0000-1B00-0000AF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3" y="18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56" name="Line 71">
                    <a:extLst>
                      <a:ext uri="{FF2B5EF4-FFF2-40B4-BE49-F238E27FC236}">
                        <a16:creationId xmlns:a16="http://schemas.microsoft.com/office/drawing/2014/main" id="{00000000-0008-0000-1B00-0000B0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8" y="17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</xdr:grpSp>
          </xdr:grpSp>
        </xdr:grpSp>
        <xdr:sp macro="" textlink="">
          <xdr:nvSpPr>
            <xdr:cNvPr id="116643" name="Freeform 72">
              <a:extLst>
                <a:ext uri="{FF2B5EF4-FFF2-40B4-BE49-F238E27FC236}">
                  <a16:creationId xmlns:a16="http://schemas.microsoft.com/office/drawing/2014/main" id="{00000000-0008-0000-1B00-0000A3C70100}"/>
                </a:ext>
              </a:extLst>
            </xdr:cNvPr>
            <xdr:cNvSpPr>
              <a:spLocks/>
            </xdr:cNvSpPr>
          </xdr:nvSpPr>
          <xdr:spPr bwMode="auto">
            <a:xfrm>
              <a:off x="240" y="173"/>
              <a:ext cx="9" cy="11"/>
            </a:xfrm>
            <a:custGeom>
              <a:avLst/>
              <a:gdLst>
                <a:gd name="T0" fmla="*/ 1 w 14"/>
                <a:gd name="T1" fmla="*/ 0 h 12"/>
                <a:gd name="T2" fmla="*/ 1 w 14"/>
                <a:gd name="T3" fmla="*/ 6 h 12"/>
                <a:gd name="T4" fmla="*/ 1 w 14"/>
                <a:gd name="T5" fmla="*/ 0 h 12"/>
                <a:gd name="T6" fmla="*/ 0 60000 65536"/>
                <a:gd name="T7" fmla="*/ 0 60000 65536"/>
                <a:gd name="T8" fmla="*/ 0 60000 65536"/>
                <a:gd name="T9" fmla="*/ 0 w 14"/>
                <a:gd name="T10" fmla="*/ 0 h 12"/>
                <a:gd name="T11" fmla="*/ 14 w 14"/>
                <a:gd name="T12" fmla="*/ 12 h 12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14" h="12">
                  <a:moveTo>
                    <a:pt x="7" y="0"/>
                  </a:moveTo>
                  <a:cubicBezTo>
                    <a:pt x="2" y="3"/>
                    <a:pt x="0" y="10"/>
                    <a:pt x="7" y="12"/>
                  </a:cubicBezTo>
                  <a:cubicBezTo>
                    <a:pt x="14" y="10"/>
                    <a:pt x="13" y="3"/>
                    <a:pt x="7" y="0"/>
                  </a:cubicBezTo>
                  <a:close/>
                </a:path>
              </a:pathLst>
            </a:custGeom>
            <a:solidFill>
              <a:srgbClr val="FFFFFF"/>
            </a:solidFill>
            <a:ln w="3175">
              <a:solidFill>
                <a:srgbClr val="0000FF"/>
              </a:solidFill>
              <a:round/>
              <a:headEnd/>
              <a:tailEnd/>
            </a:ln>
          </xdr:spPr>
        </xdr:sp>
        <xdr:sp macro="" textlink="">
          <xdr:nvSpPr>
            <xdr:cNvPr id="116644" name="Freeform 73">
              <a:extLst>
                <a:ext uri="{FF2B5EF4-FFF2-40B4-BE49-F238E27FC236}">
                  <a16:creationId xmlns:a16="http://schemas.microsoft.com/office/drawing/2014/main" id="{00000000-0008-0000-1B00-0000A4C70100}"/>
                </a:ext>
              </a:extLst>
            </xdr:cNvPr>
            <xdr:cNvSpPr>
              <a:spLocks/>
            </xdr:cNvSpPr>
          </xdr:nvSpPr>
          <xdr:spPr bwMode="auto">
            <a:xfrm>
              <a:off x="193" y="190"/>
              <a:ext cx="9" cy="11"/>
            </a:xfrm>
            <a:custGeom>
              <a:avLst/>
              <a:gdLst>
                <a:gd name="T0" fmla="*/ 1 w 14"/>
                <a:gd name="T1" fmla="*/ 0 h 12"/>
                <a:gd name="T2" fmla="*/ 1 w 14"/>
                <a:gd name="T3" fmla="*/ 6 h 12"/>
                <a:gd name="T4" fmla="*/ 1 w 14"/>
                <a:gd name="T5" fmla="*/ 0 h 12"/>
                <a:gd name="T6" fmla="*/ 0 60000 65536"/>
                <a:gd name="T7" fmla="*/ 0 60000 65536"/>
                <a:gd name="T8" fmla="*/ 0 60000 65536"/>
                <a:gd name="T9" fmla="*/ 0 w 14"/>
                <a:gd name="T10" fmla="*/ 0 h 12"/>
                <a:gd name="T11" fmla="*/ 14 w 14"/>
                <a:gd name="T12" fmla="*/ 12 h 12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14" h="12">
                  <a:moveTo>
                    <a:pt x="7" y="0"/>
                  </a:moveTo>
                  <a:cubicBezTo>
                    <a:pt x="2" y="3"/>
                    <a:pt x="0" y="10"/>
                    <a:pt x="7" y="12"/>
                  </a:cubicBezTo>
                  <a:cubicBezTo>
                    <a:pt x="14" y="10"/>
                    <a:pt x="13" y="3"/>
                    <a:pt x="7" y="0"/>
                  </a:cubicBezTo>
                  <a:close/>
                </a:path>
              </a:pathLst>
            </a:custGeom>
            <a:solidFill>
              <a:srgbClr val="FFFFFF"/>
            </a:solidFill>
            <a:ln w="3175">
              <a:solidFill>
                <a:srgbClr val="0000FF"/>
              </a:solidFill>
              <a:round/>
              <a:headEnd/>
              <a:tailEnd/>
            </a:ln>
          </xdr:spPr>
        </xdr:sp>
      </xdr:grpSp>
      <xdr:grpSp>
        <xdr:nvGrpSpPr>
          <xdr:cNvPr id="116530" name="Group 74">
            <a:extLst>
              <a:ext uri="{FF2B5EF4-FFF2-40B4-BE49-F238E27FC236}">
                <a16:creationId xmlns:a16="http://schemas.microsoft.com/office/drawing/2014/main" id="{00000000-0008-0000-1B00-000032C70100}"/>
              </a:ext>
            </a:extLst>
          </xdr:cNvPr>
          <xdr:cNvGrpSpPr>
            <a:grpSpLocks/>
          </xdr:cNvGrpSpPr>
        </xdr:nvGrpSpPr>
        <xdr:grpSpPr bwMode="auto">
          <a:xfrm>
            <a:off x="362" y="148"/>
            <a:ext cx="42" cy="53"/>
            <a:chOff x="192" y="163"/>
            <a:chExt cx="57" cy="92"/>
          </a:xfrm>
        </xdr:grpSpPr>
        <xdr:grpSp>
          <xdr:nvGrpSpPr>
            <xdr:cNvPr id="116587" name="Group 75">
              <a:extLst>
                <a:ext uri="{FF2B5EF4-FFF2-40B4-BE49-F238E27FC236}">
                  <a16:creationId xmlns:a16="http://schemas.microsoft.com/office/drawing/2014/main" id="{00000000-0008-0000-1B00-00006BC701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192" y="163"/>
              <a:ext cx="56" cy="92"/>
              <a:chOff x="192" y="163"/>
              <a:chExt cx="56" cy="92"/>
            </a:xfrm>
          </xdr:grpSpPr>
          <xdr:grpSp>
            <xdr:nvGrpSpPr>
              <xdr:cNvPr id="116590" name="Group 76">
                <a:extLst>
                  <a:ext uri="{FF2B5EF4-FFF2-40B4-BE49-F238E27FC236}">
                    <a16:creationId xmlns:a16="http://schemas.microsoft.com/office/drawing/2014/main" id="{00000000-0008-0000-1B00-00006EC7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218" y="163"/>
                <a:ext cx="11" cy="92"/>
                <a:chOff x="342" y="179"/>
                <a:chExt cx="11" cy="92"/>
              </a:xfrm>
            </xdr:grpSpPr>
            <xdr:sp macro="" textlink="">
              <xdr:nvSpPr>
                <xdr:cNvPr id="116625" name="Line 77">
                  <a:extLst>
                    <a:ext uri="{FF2B5EF4-FFF2-40B4-BE49-F238E27FC236}">
                      <a16:creationId xmlns:a16="http://schemas.microsoft.com/office/drawing/2014/main" id="{00000000-0008-0000-1B00-000091C70100}"/>
                    </a:ext>
                  </a:extLst>
                </xdr:cNvPr>
                <xdr:cNvSpPr>
                  <a:spLocks noChangeShapeType="1"/>
                </xdr:cNvSpPr>
              </xdr:nvSpPr>
              <xdr:spPr bwMode="auto">
                <a:xfrm>
                  <a:off x="347" y="189"/>
                  <a:ext cx="0" cy="82"/>
                </a:xfrm>
                <a:prstGeom prst="line">
                  <a:avLst/>
                </a:prstGeom>
                <a:noFill/>
                <a:ln w="317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grpSp>
              <xdr:nvGrpSpPr>
                <xdr:cNvPr id="116626" name="Group 78">
                  <a:extLst>
                    <a:ext uri="{FF2B5EF4-FFF2-40B4-BE49-F238E27FC236}">
                      <a16:creationId xmlns:a16="http://schemas.microsoft.com/office/drawing/2014/main" id="{00000000-0008-0000-1B00-000092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42" y="179"/>
                  <a:ext cx="11" cy="72"/>
                  <a:chOff x="342" y="179"/>
                  <a:chExt cx="11" cy="72"/>
                </a:xfrm>
              </xdr:grpSpPr>
              <xdr:grpSp>
                <xdr:nvGrpSpPr>
                  <xdr:cNvPr id="116627" name="Group 79">
                    <a:extLst>
                      <a:ext uri="{FF2B5EF4-FFF2-40B4-BE49-F238E27FC236}">
                        <a16:creationId xmlns:a16="http://schemas.microsoft.com/office/drawing/2014/main" id="{00000000-0008-0000-1B00-000093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7" y="188"/>
                    <a:ext cx="6" cy="60"/>
                    <a:chOff x="347" y="188"/>
                    <a:chExt cx="6" cy="60"/>
                  </a:xfrm>
                </xdr:grpSpPr>
                <xdr:sp macro="" textlink="">
                  <xdr:nvSpPr>
                    <xdr:cNvPr id="116636" name="Freeform 80">
                      <a:extLst>
                        <a:ext uri="{FF2B5EF4-FFF2-40B4-BE49-F238E27FC236}">
                          <a16:creationId xmlns:a16="http://schemas.microsoft.com/office/drawing/2014/main" id="{00000000-0008-0000-1B00-00009C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41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37" name="Freeform 81">
                      <a:extLst>
                        <a:ext uri="{FF2B5EF4-FFF2-40B4-BE49-F238E27FC236}">
                          <a16:creationId xmlns:a16="http://schemas.microsoft.com/office/drawing/2014/main" id="{00000000-0008-0000-1B00-00009D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31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38" name="Freeform 82">
                      <a:extLst>
                        <a:ext uri="{FF2B5EF4-FFF2-40B4-BE49-F238E27FC236}">
                          <a16:creationId xmlns:a16="http://schemas.microsoft.com/office/drawing/2014/main" id="{00000000-0008-0000-1B00-00009E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19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39" name="Freeform 83">
                      <a:extLst>
                        <a:ext uri="{FF2B5EF4-FFF2-40B4-BE49-F238E27FC236}">
                          <a16:creationId xmlns:a16="http://schemas.microsoft.com/office/drawing/2014/main" id="{00000000-0008-0000-1B00-00009F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08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40" name="Freeform 84">
                      <a:extLst>
                        <a:ext uri="{FF2B5EF4-FFF2-40B4-BE49-F238E27FC236}">
                          <a16:creationId xmlns:a16="http://schemas.microsoft.com/office/drawing/2014/main" id="{00000000-0008-0000-1B00-0000A0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197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41" name="Freeform 85">
                      <a:extLst>
                        <a:ext uri="{FF2B5EF4-FFF2-40B4-BE49-F238E27FC236}">
                          <a16:creationId xmlns:a16="http://schemas.microsoft.com/office/drawing/2014/main" id="{00000000-0008-0000-1B00-0000A1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8" y="188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  <xdr:grpSp>
                <xdr:nvGrpSpPr>
                  <xdr:cNvPr id="116628" name="Group 86">
                    <a:extLst>
                      <a:ext uri="{FF2B5EF4-FFF2-40B4-BE49-F238E27FC236}">
                        <a16:creationId xmlns:a16="http://schemas.microsoft.com/office/drawing/2014/main" id="{00000000-0008-0000-1B00-000094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2" y="192"/>
                    <a:ext cx="5" cy="59"/>
                    <a:chOff x="342" y="192"/>
                    <a:chExt cx="5" cy="59"/>
                  </a:xfrm>
                </xdr:grpSpPr>
                <xdr:sp macro="" textlink="">
                  <xdr:nvSpPr>
                    <xdr:cNvPr id="116630" name="Freeform 87">
                      <a:extLst>
                        <a:ext uri="{FF2B5EF4-FFF2-40B4-BE49-F238E27FC236}">
                          <a16:creationId xmlns:a16="http://schemas.microsoft.com/office/drawing/2014/main" id="{00000000-0008-0000-1B00-000096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44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31" name="Freeform 88">
                      <a:extLst>
                        <a:ext uri="{FF2B5EF4-FFF2-40B4-BE49-F238E27FC236}">
                          <a16:creationId xmlns:a16="http://schemas.microsoft.com/office/drawing/2014/main" id="{00000000-0008-0000-1B00-000097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34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32" name="Freeform 89">
                      <a:extLst>
                        <a:ext uri="{FF2B5EF4-FFF2-40B4-BE49-F238E27FC236}">
                          <a16:creationId xmlns:a16="http://schemas.microsoft.com/office/drawing/2014/main" id="{00000000-0008-0000-1B00-000098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24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33" name="Freeform 90">
                      <a:extLst>
                        <a:ext uri="{FF2B5EF4-FFF2-40B4-BE49-F238E27FC236}">
                          <a16:creationId xmlns:a16="http://schemas.microsoft.com/office/drawing/2014/main" id="{00000000-0008-0000-1B00-000099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12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34" name="Freeform 91">
                      <a:extLst>
                        <a:ext uri="{FF2B5EF4-FFF2-40B4-BE49-F238E27FC236}">
                          <a16:creationId xmlns:a16="http://schemas.microsoft.com/office/drawing/2014/main" id="{00000000-0008-0000-1B00-00009A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02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35" name="Freeform 92">
                      <a:extLst>
                        <a:ext uri="{FF2B5EF4-FFF2-40B4-BE49-F238E27FC236}">
                          <a16:creationId xmlns:a16="http://schemas.microsoft.com/office/drawing/2014/main" id="{00000000-0008-0000-1B00-00009B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192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  <xdr:sp macro="" textlink="">
                <xdr:nvSpPr>
                  <xdr:cNvPr id="116629" name="Freeform 93">
                    <a:extLst>
                      <a:ext uri="{FF2B5EF4-FFF2-40B4-BE49-F238E27FC236}">
                        <a16:creationId xmlns:a16="http://schemas.microsoft.com/office/drawing/2014/main" id="{00000000-0008-0000-1B00-000095C7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3" y="179"/>
                    <a:ext cx="8" cy="11"/>
                  </a:xfrm>
                  <a:custGeom>
                    <a:avLst/>
                    <a:gdLst>
                      <a:gd name="T0" fmla="*/ 3 w 8"/>
                      <a:gd name="T1" fmla="*/ 10 h 11"/>
                      <a:gd name="T2" fmla="*/ 6 w 8"/>
                      <a:gd name="T3" fmla="*/ 2 h 11"/>
                      <a:gd name="T4" fmla="*/ 3 w 8"/>
                      <a:gd name="T5" fmla="*/ 10 h 11"/>
                      <a:gd name="T6" fmla="*/ 0 60000 65536"/>
                      <a:gd name="T7" fmla="*/ 0 60000 65536"/>
                      <a:gd name="T8" fmla="*/ 0 60000 65536"/>
                      <a:gd name="T9" fmla="*/ 0 w 8"/>
                      <a:gd name="T10" fmla="*/ 0 h 11"/>
                      <a:gd name="T11" fmla="*/ 8 w 8"/>
                      <a:gd name="T12" fmla="*/ 11 h 11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8" h="11">
                        <a:moveTo>
                          <a:pt x="3" y="10"/>
                        </a:moveTo>
                        <a:cubicBezTo>
                          <a:pt x="2" y="6"/>
                          <a:pt x="0" y="0"/>
                          <a:pt x="6" y="2"/>
                        </a:cubicBezTo>
                        <a:cubicBezTo>
                          <a:pt x="5" y="11"/>
                          <a:pt x="8" y="10"/>
                          <a:pt x="3" y="10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</xdr:grpSp>
          </xdr:grpSp>
          <xdr:grpSp>
            <xdr:nvGrpSpPr>
              <xdr:cNvPr id="116591" name="Group 94">
                <a:extLst>
                  <a:ext uri="{FF2B5EF4-FFF2-40B4-BE49-F238E27FC236}">
                    <a16:creationId xmlns:a16="http://schemas.microsoft.com/office/drawing/2014/main" id="{00000000-0008-0000-1B00-00006FC7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225" y="180"/>
                <a:ext cx="23" cy="39"/>
                <a:chOff x="405" y="170"/>
                <a:chExt cx="32" cy="51"/>
              </a:xfrm>
            </xdr:grpSpPr>
            <xdr:sp macro="" textlink="">
              <xdr:nvSpPr>
                <xdr:cNvPr id="116609" name="Line 95">
                  <a:extLst>
                    <a:ext uri="{FF2B5EF4-FFF2-40B4-BE49-F238E27FC236}">
                      <a16:creationId xmlns:a16="http://schemas.microsoft.com/office/drawing/2014/main" id="{00000000-0008-0000-1B00-000081C70100}"/>
                    </a:ext>
                  </a:extLst>
                </xdr:cNvPr>
                <xdr:cNvSpPr>
                  <a:spLocks noChangeShapeType="1"/>
                </xdr:cNvSpPr>
              </xdr:nvSpPr>
              <xdr:spPr bwMode="auto">
                <a:xfrm flipV="1">
                  <a:off x="405" y="174"/>
                  <a:ext cx="27" cy="47"/>
                </a:xfrm>
                <a:prstGeom prst="line">
                  <a:avLst/>
                </a:prstGeom>
                <a:noFill/>
                <a:ln w="317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grpSp>
              <xdr:nvGrpSpPr>
                <xdr:cNvPr id="116610" name="Group 96">
                  <a:extLst>
                    <a:ext uri="{FF2B5EF4-FFF2-40B4-BE49-F238E27FC236}">
                      <a16:creationId xmlns:a16="http://schemas.microsoft.com/office/drawing/2014/main" id="{00000000-0008-0000-1B00-000082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10" y="177"/>
                  <a:ext cx="27" cy="37"/>
                  <a:chOff x="410" y="177"/>
                  <a:chExt cx="27" cy="37"/>
                </a:xfrm>
              </xdr:grpSpPr>
              <xdr:sp macro="" textlink="">
                <xdr:nvSpPr>
                  <xdr:cNvPr id="116618" name="Line 97">
                    <a:extLst>
                      <a:ext uri="{FF2B5EF4-FFF2-40B4-BE49-F238E27FC236}">
                        <a16:creationId xmlns:a16="http://schemas.microsoft.com/office/drawing/2014/main" id="{00000000-0008-0000-1B00-00008A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 flipV="1">
                    <a:off x="421" y="191"/>
                    <a:ext cx="8" cy="4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grpSp>
                <xdr:nvGrpSpPr>
                  <xdr:cNvPr id="116619" name="Group 98">
                    <a:extLst>
                      <a:ext uri="{FF2B5EF4-FFF2-40B4-BE49-F238E27FC236}">
                        <a16:creationId xmlns:a16="http://schemas.microsoft.com/office/drawing/2014/main" id="{00000000-0008-0000-1B00-00008B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410" y="177"/>
                    <a:ext cx="27" cy="37"/>
                    <a:chOff x="410" y="177"/>
                    <a:chExt cx="27" cy="37"/>
                  </a:xfrm>
                </xdr:grpSpPr>
                <xdr:sp macro="" textlink="">
                  <xdr:nvSpPr>
                    <xdr:cNvPr id="116620" name="Line 99">
                      <a:extLst>
                        <a:ext uri="{FF2B5EF4-FFF2-40B4-BE49-F238E27FC236}">
                          <a16:creationId xmlns:a16="http://schemas.microsoft.com/office/drawing/2014/main" id="{00000000-0008-0000-1B00-00008C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9" y="17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21" name="Line 100">
                      <a:extLst>
                        <a:ext uri="{FF2B5EF4-FFF2-40B4-BE49-F238E27FC236}">
                          <a16:creationId xmlns:a16="http://schemas.microsoft.com/office/drawing/2014/main" id="{00000000-0008-0000-1B00-00008D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4" y="185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22" name="Line 101">
                      <a:extLst>
                        <a:ext uri="{FF2B5EF4-FFF2-40B4-BE49-F238E27FC236}">
                          <a16:creationId xmlns:a16="http://schemas.microsoft.com/office/drawing/2014/main" id="{00000000-0008-0000-1B00-00008E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7" y="19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23" name="Line 102">
                      <a:extLst>
                        <a:ext uri="{FF2B5EF4-FFF2-40B4-BE49-F238E27FC236}">
                          <a16:creationId xmlns:a16="http://schemas.microsoft.com/office/drawing/2014/main" id="{00000000-0008-0000-1B00-00008F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3" y="204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24" name="Line 103">
                      <a:extLst>
                        <a:ext uri="{FF2B5EF4-FFF2-40B4-BE49-F238E27FC236}">
                          <a16:creationId xmlns:a16="http://schemas.microsoft.com/office/drawing/2014/main" id="{00000000-0008-0000-1B00-000090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0" y="210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</xdr:grpSp>
            <xdr:grpSp>
              <xdr:nvGrpSpPr>
                <xdr:cNvPr id="116611" name="Group 104">
                  <a:extLst>
                    <a:ext uri="{FF2B5EF4-FFF2-40B4-BE49-F238E27FC236}">
                      <a16:creationId xmlns:a16="http://schemas.microsoft.com/office/drawing/2014/main" id="{00000000-0008-0000-1B00-000083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06" y="170"/>
                  <a:ext cx="22" cy="49"/>
                  <a:chOff x="406" y="170"/>
                  <a:chExt cx="22" cy="49"/>
                </a:xfrm>
              </xdr:grpSpPr>
              <xdr:sp macro="" textlink="">
                <xdr:nvSpPr>
                  <xdr:cNvPr id="116612" name="Line 105">
                    <a:extLst>
                      <a:ext uri="{FF2B5EF4-FFF2-40B4-BE49-F238E27FC236}">
                        <a16:creationId xmlns:a16="http://schemas.microsoft.com/office/drawing/2014/main" id="{00000000-0008-0000-1B00-000084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06" y="208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13" name="Line 106">
                    <a:extLst>
                      <a:ext uri="{FF2B5EF4-FFF2-40B4-BE49-F238E27FC236}">
                        <a16:creationId xmlns:a16="http://schemas.microsoft.com/office/drawing/2014/main" id="{00000000-0008-0000-1B00-000085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0" y="20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14" name="Line 107">
                    <a:extLst>
                      <a:ext uri="{FF2B5EF4-FFF2-40B4-BE49-F238E27FC236}">
                        <a16:creationId xmlns:a16="http://schemas.microsoft.com/office/drawing/2014/main" id="{00000000-0008-0000-1B00-000086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4" y="193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15" name="Line 108">
                    <a:extLst>
                      <a:ext uri="{FF2B5EF4-FFF2-40B4-BE49-F238E27FC236}">
                        <a16:creationId xmlns:a16="http://schemas.microsoft.com/office/drawing/2014/main" id="{00000000-0008-0000-1B00-000087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8" y="186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16" name="Line 109">
                    <a:extLst>
                      <a:ext uri="{FF2B5EF4-FFF2-40B4-BE49-F238E27FC236}">
                        <a16:creationId xmlns:a16="http://schemas.microsoft.com/office/drawing/2014/main" id="{00000000-0008-0000-1B00-000088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3" y="18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17" name="Line 110">
                    <a:extLst>
                      <a:ext uri="{FF2B5EF4-FFF2-40B4-BE49-F238E27FC236}">
                        <a16:creationId xmlns:a16="http://schemas.microsoft.com/office/drawing/2014/main" id="{00000000-0008-0000-1B00-000089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8" y="17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</xdr:grpSp>
          </xdr:grpSp>
          <xdr:grpSp>
            <xdr:nvGrpSpPr>
              <xdr:cNvPr id="116592" name="Group 111">
                <a:extLst>
                  <a:ext uri="{FF2B5EF4-FFF2-40B4-BE49-F238E27FC236}">
                    <a16:creationId xmlns:a16="http://schemas.microsoft.com/office/drawing/2014/main" id="{00000000-0008-0000-1B00-000070C70100}"/>
                  </a:ext>
                </a:extLst>
              </xdr:cNvPr>
              <xdr:cNvGrpSpPr>
                <a:grpSpLocks/>
              </xdr:cNvGrpSpPr>
            </xdr:nvGrpSpPr>
            <xdr:grpSpPr bwMode="auto">
              <a:xfrm flipH="1">
                <a:off x="192" y="196"/>
                <a:ext cx="32" cy="37"/>
                <a:chOff x="405" y="170"/>
                <a:chExt cx="32" cy="51"/>
              </a:xfrm>
            </xdr:grpSpPr>
            <xdr:sp macro="" textlink="">
              <xdr:nvSpPr>
                <xdr:cNvPr id="116593" name="Line 112">
                  <a:extLst>
                    <a:ext uri="{FF2B5EF4-FFF2-40B4-BE49-F238E27FC236}">
                      <a16:creationId xmlns:a16="http://schemas.microsoft.com/office/drawing/2014/main" id="{00000000-0008-0000-1B00-000071C70100}"/>
                    </a:ext>
                  </a:extLst>
                </xdr:cNvPr>
                <xdr:cNvSpPr>
                  <a:spLocks noChangeShapeType="1"/>
                </xdr:cNvSpPr>
              </xdr:nvSpPr>
              <xdr:spPr bwMode="auto">
                <a:xfrm flipV="1">
                  <a:off x="405" y="174"/>
                  <a:ext cx="27" cy="47"/>
                </a:xfrm>
                <a:prstGeom prst="line">
                  <a:avLst/>
                </a:prstGeom>
                <a:noFill/>
                <a:ln w="317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grpSp>
              <xdr:nvGrpSpPr>
                <xdr:cNvPr id="116594" name="Group 113">
                  <a:extLst>
                    <a:ext uri="{FF2B5EF4-FFF2-40B4-BE49-F238E27FC236}">
                      <a16:creationId xmlns:a16="http://schemas.microsoft.com/office/drawing/2014/main" id="{00000000-0008-0000-1B00-000072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10" y="177"/>
                  <a:ext cx="27" cy="37"/>
                  <a:chOff x="410" y="177"/>
                  <a:chExt cx="27" cy="37"/>
                </a:xfrm>
              </xdr:grpSpPr>
              <xdr:sp macro="" textlink="">
                <xdr:nvSpPr>
                  <xdr:cNvPr id="116602" name="Line 114">
                    <a:extLst>
                      <a:ext uri="{FF2B5EF4-FFF2-40B4-BE49-F238E27FC236}">
                        <a16:creationId xmlns:a16="http://schemas.microsoft.com/office/drawing/2014/main" id="{00000000-0008-0000-1B00-00007A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 flipV="1">
                    <a:off x="421" y="191"/>
                    <a:ext cx="8" cy="4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grpSp>
                <xdr:nvGrpSpPr>
                  <xdr:cNvPr id="116603" name="Group 115">
                    <a:extLst>
                      <a:ext uri="{FF2B5EF4-FFF2-40B4-BE49-F238E27FC236}">
                        <a16:creationId xmlns:a16="http://schemas.microsoft.com/office/drawing/2014/main" id="{00000000-0008-0000-1B00-00007B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410" y="177"/>
                    <a:ext cx="27" cy="37"/>
                    <a:chOff x="410" y="177"/>
                    <a:chExt cx="27" cy="37"/>
                  </a:xfrm>
                </xdr:grpSpPr>
                <xdr:sp macro="" textlink="">
                  <xdr:nvSpPr>
                    <xdr:cNvPr id="116604" name="Line 116">
                      <a:extLst>
                        <a:ext uri="{FF2B5EF4-FFF2-40B4-BE49-F238E27FC236}">
                          <a16:creationId xmlns:a16="http://schemas.microsoft.com/office/drawing/2014/main" id="{00000000-0008-0000-1B00-00007C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9" y="17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05" name="Line 117">
                      <a:extLst>
                        <a:ext uri="{FF2B5EF4-FFF2-40B4-BE49-F238E27FC236}">
                          <a16:creationId xmlns:a16="http://schemas.microsoft.com/office/drawing/2014/main" id="{00000000-0008-0000-1B00-00007D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4" y="185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06" name="Line 118">
                      <a:extLst>
                        <a:ext uri="{FF2B5EF4-FFF2-40B4-BE49-F238E27FC236}">
                          <a16:creationId xmlns:a16="http://schemas.microsoft.com/office/drawing/2014/main" id="{00000000-0008-0000-1B00-00007E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7" y="19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07" name="Line 119">
                      <a:extLst>
                        <a:ext uri="{FF2B5EF4-FFF2-40B4-BE49-F238E27FC236}">
                          <a16:creationId xmlns:a16="http://schemas.microsoft.com/office/drawing/2014/main" id="{00000000-0008-0000-1B00-00007F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3" y="204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608" name="Line 120">
                      <a:extLst>
                        <a:ext uri="{FF2B5EF4-FFF2-40B4-BE49-F238E27FC236}">
                          <a16:creationId xmlns:a16="http://schemas.microsoft.com/office/drawing/2014/main" id="{00000000-0008-0000-1B00-000080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0" y="210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</xdr:grpSp>
            <xdr:grpSp>
              <xdr:nvGrpSpPr>
                <xdr:cNvPr id="116595" name="Group 121">
                  <a:extLst>
                    <a:ext uri="{FF2B5EF4-FFF2-40B4-BE49-F238E27FC236}">
                      <a16:creationId xmlns:a16="http://schemas.microsoft.com/office/drawing/2014/main" id="{00000000-0008-0000-1B00-000073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06" y="170"/>
                  <a:ext cx="22" cy="49"/>
                  <a:chOff x="406" y="170"/>
                  <a:chExt cx="22" cy="49"/>
                </a:xfrm>
              </xdr:grpSpPr>
              <xdr:sp macro="" textlink="">
                <xdr:nvSpPr>
                  <xdr:cNvPr id="116596" name="Line 122">
                    <a:extLst>
                      <a:ext uri="{FF2B5EF4-FFF2-40B4-BE49-F238E27FC236}">
                        <a16:creationId xmlns:a16="http://schemas.microsoft.com/office/drawing/2014/main" id="{00000000-0008-0000-1B00-000074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06" y="208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97" name="Line 123">
                    <a:extLst>
                      <a:ext uri="{FF2B5EF4-FFF2-40B4-BE49-F238E27FC236}">
                        <a16:creationId xmlns:a16="http://schemas.microsoft.com/office/drawing/2014/main" id="{00000000-0008-0000-1B00-000075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0" y="20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98" name="Line 124">
                    <a:extLst>
                      <a:ext uri="{FF2B5EF4-FFF2-40B4-BE49-F238E27FC236}">
                        <a16:creationId xmlns:a16="http://schemas.microsoft.com/office/drawing/2014/main" id="{00000000-0008-0000-1B00-000076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4" y="193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99" name="Line 125">
                    <a:extLst>
                      <a:ext uri="{FF2B5EF4-FFF2-40B4-BE49-F238E27FC236}">
                        <a16:creationId xmlns:a16="http://schemas.microsoft.com/office/drawing/2014/main" id="{00000000-0008-0000-1B00-000077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8" y="186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00" name="Line 126">
                    <a:extLst>
                      <a:ext uri="{FF2B5EF4-FFF2-40B4-BE49-F238E27FC236}">
                        <a16:creationId xmlns:a16="http://schemas.microsoft.com/office/drawing/2014/main" id="{00000000-0008-0000-1B00-000078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3" y="18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601" name="Line 127">
                    <a:extLst>
                      <a:ext uri="{FF2B5EF4-FFF2-40B4-BE49-F238E27FC236}">
                        <a16:creationId xmlns:a16="http://schemas.microsoft.com/office/drawing/2014/main" id="{00000000-0008-0000-1B00-000079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8" y="17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</xdr:grpSp>
          </xdr:grpSp>
        </xdr:grpSp>
        <xdr:sp macro="" textlink="">
          <xdr:nvSpPr>
            <xdr:cNvPr id="116588" name="Freeform 128">
              <a:extLst>
                <a:ext uri="{FF2B5EF4-FFF2-40B4-BE49-F238E27FC236}">
                  <a16:creationId xmlns:a16="http://schemas.microsoft.com/office/drawing/2014/main" id="{00000000-0008-0000-1B00-00006CC70100}"/>
                </a:ext>
              </a:extLst>
            </xdr:cNvPr>
            <xdr:cNvSpPr>
              <a:spLocks/>
            </xdr:cNvSpPr>
          </xdr:nvSpPr>
          <xdr:spPr bwMode="auto">
            <a:xfrm>
              <a:off x="240" y="173"/>
              <a:ext cx="9" cy="11"/>
            </a:xfrm>
            <a:custGeom>
              <a:avLst/>
              <a:gdLst>
                <a:gd name="T0" fmla="*/ 1 w 14"/>
                <a:gd name="T1" fmla="*/ 0 h 12"/>
                <a:gd name="T2" fmla="*/ 1 w 14"/>
                <a:gd name="T3" fmla="*/ 6 h 12"/>
                <a:gd name="T4" fmla="*/ 1 w 14"/>
                <a:gd name="T5" fmla="*/ 0 h 12"/>
                <a:gd name="T6" fmla="*/ 0 60000 65536"/>
                <a:gd name="T7" fmla="*/ 0 60000 65536"/>
                <a:gd name="T8" fmla="*/ 0 60000 65536"/>
                <a:gd name="T9" fmla="*/ 0 w 14"/>
                <a:gd name="T10" fmla="*/ 0 h 12"/>
                <a:gd name="T11" fmla="*/ 14 w 14"/>
                <a:gd name="T12" fmla="*/ 12 h 12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14" h="12">
                  <a:moveTo>
                    <a:pt x="7" y="0"/>
                  </a:moveTo>
                  <a:cubicBezTo>
                    <a:pt x="2" y="3"/>
                    <a:pt x="0" y="10"/>
                    <a:pt x="7" y="12"/>
                  </a:cubicBezTo>
                  <a:cubicBezTo>
                    <a:pt x="14" y="10"/>
                    <a:pt x="13" y="3"/>
                    <a:pt x="7" y="0"/>
                  </a:cubicBezTo>
                  <a:close/>
                </a:path>
              </a:pathLst>
            </a:custGeom>
            <a:solidFill>
              <a:srgbClr val="FFFFFF"/>
            </a:solidFill>
            <a:ln w="3175">
              <a:solidFill>
                <a:srgbClr val="0000FF"/>
              </a:solidFill>
              <a:round/>
              <a:headEnd/>
              <a:tailEnd/>
            </a:ln>
          </xdr:spPr>
        </xdr:sp>
        <xdr:sp macro="" textlink="">
          <xdr:nvSpPr>
            <xdr:cNvPr id="116589" name="Freeform 129">
              <a:extLst>
                <a:ext uri="{FF2B5EF4-FFF2-40B4-BE49-F238E27FC236}">
                  <a16:creationId xmlns:a16="http://schemas.microsoft.com/office/drawing/2014/main" id="{00000000-0008-0000-1B00-00006DC70100}"/>
                </a:ext>
              </a:extLst>
            </xdr:cNvPr>
            <xdr:cNvSpPr>
              <a:spLocks/>
            </xdr:cNvSpPr>
          </xdr:nvSpPr>
          <xdr:spPr bwMode="auto">
            <a:xfrm>
              <a:off x="193" y="190"/>
              <a:ext cx="9" cy="11"/>
            </a:xfrm>
            <a:custGeom>
              <a:avLst/>
              <a:gdLst>
                <a:gd name="T0" fmla="*/ 1 w 14"/>
                <a:gd name="T1" fmla="*/ 0 h 12"/>
                <a:gd name="T2" fmla="*/ 1 w 14"/>
                <a:gd name="T3" fmla="*/ 6 h 12"/>
                <a:gd name="T4" fmla="*/ 1 w 14"/>
                <a:gd name="T5" fmla="*/ 0 h 12"/>
                <a:gd name="T6" fmla="*/ 0 60000 65536"/>
                <a:gd name="T7" fmla="*/ 0 60000 65536"/>
                <a:gd name="T8" fmla="*/ 0 60000 65536"/>
                <a:gd name="T9" fmla="*/ 0 w 14"/>
                <a:gd name="T10" fmla="*/ 0 h 12"/>
                <a:gd name="T11" fmla="*/ 14 w 14"/>
                <a:gd name="T12" fmla="*/ 12 h 12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14" h="12">
                  <a:moveTo>
                    <a:pt x="7" y="0"/>
                  </a:moveTo>
                  <a:cubicBezTo>
                    <a:pt x="2" y="3"/>
                    <a:pt x="0" y="10"/>
                    <a:pt x="7" y="12"/>
                  </a:cubicBezTo>
                  <a:cubicBezTo>
                    <a:pt x="14" y="10"/>
                    <a:pt x="13" y="3"/>
                    <a:pt x="7" y="0"/>
                  </a:cubicBezTo>
                  <a:close/>
                </a:path>
              </a:pathLst>
            </a:custGeom>
            <a:solidFill>
              <a:srgbClr val="FFFFFF"/>
            </a:solidFill>
            <a:ln w="3175">
              <a:solidFill>
                <a:srgbClr val="0000FF"/>
              </a:solidFill>
              <a:round/>
              <a:headEnd/>
              <a:tailEnd/>
            </a:ln>
          </xdr:spPr>
        </xdr:sp>
      </xdr:grpSp>
      <xdr:grpSp>
        <xdr:nvGrpSpPr>
          <xdr:cNvPr id="116531" name="Group 130">
            <a:extLst>
              <a:ext uri="{FF2B5EF4-FFF2-40B4-BE49-F238E27FC236}">
                <a16:creationId xmlns:a16="http://schemas.microsoft.com/office/drawing/2014/main" id="{00000000-0008-0000-1B00-000033C70100}"/>
              </a:ext>
            </a:extLst>
          </xdr:cNvPr>
          <xdr:cNvGrpSpPr>
            <a:grpSpLocks/>
          </xdr:cNvGrpSpPr>
        </xdr:nvGrpSpPr>
        <xdr:grpSpPr bwMode="auto">
          <a:xfrm flipH="1">
            <a:off x="443" y="155"/>
            <a:ext cx="34" cy="45"/>
            <a:chOff x="192" y="163"/>
            <a:chExt cx="57" cy="92"/>
          </a:xfrm>
        </xdr:grpSpPr>
        <xdr:grpSp>
          <xdr:nvGrpSpPr>
            <xdr:cNvPr id="116532" name="Group 131">
              <a:extLst>
                <a:ext uri="{FF2B5EF4-FFF2-40B4-BE49-F238E27FC236}">
                  <a16:creationId xmlns:a16="http://schemas.microsoft.com/office/drawing/2014/main" id="{00000000-0008-0000-1B00-000034C701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192" y="163"/>
              <a:ext cx="56" cy="92"/>
              <a:chOff x="192" y="163"/>
              <a:chExt cx="56" cy="92"/>
            </a:xfrm>
          </xdr:grpSpPr>
          <xdr:grpSp>
            <xdr:nvGrpSpPr>
              <xdr:cNvPr id="116535" name="Group 132">
                <a:extLst>
                  <a:ext uri="{FF2B5EF4-FFF2-40B4-BE49-F238E27FC236}">
                    <a16:creationId xmlns:a16="http://schemas.microsoft.com/office/drawing/2014/main" id="{00000000-0008-0000-1B00-000037C7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218" y="163"/>
                <a:ext cx="11" cy="92"/>
                <a:chOff x="342" y="179"/>
                <a:chExt cx="11" cy="92"/>
              </a:xfrm>
            </xdr:grpSpPr>
            <xdr:sp macro="" textlink="">
              <xdr:nvSpPr>
                <xdr:cNvPr id="116570" name="Line 133">
                  <a:extLst>
                    <a:ext uri="{FF2B5EF4-FFF2-40B4-BE49-F238E27FC236}">
                      <a16:creationId xmlns:a16="http://schemas.microsoft.com/office/drawing/2014/main" id="{00000000-0008-0000-1B00-00005AC70100}"/>
                    </a:ext>
                  </a:extLst>
                </xdr:cNvPr>
                <xdr:cNvSpPr>
                  <a:spLocks noChangeShapeType="1"/>
                </xdr:cNvSpPr>
              </xdr:nvSpPr>
              <xdr:spPr bwMode="auto">
                <a:xfrm>
                  <a:off x="347" y="189"/>
                  <a:ext cx="0" cy="82"/>
                </a:xfrm>
                <a:prstGeom prst="line">
                  <a:avLst/>
                </a:prstGeom>
                <a:noFill/>
                <a:ln w="317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grpSp>
              <xdr:nvGrpSpPr>
                <xdr:cNvPr id="116571" name="Group 134">
                  <a:extLst>
                    <a:ext uri="{FF2B5EF4-FFF2-40B4-BE49-F238E27FC236}">
                      <a16:creationId xmlns:a16="http://schemas.microsoft.com/office/drawing/2014/main" id="{00000000-0008-0000-1B00-00005B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42" y="179"/>
                  <a:ext cx="11" cy="72"/>
                  <a:chOff x="342" y="179"/>
                  <a:chExt cx="11" cy="72"/>
                </a:xfrm>
              </xdr:grpSpPr>
              <xdr:grpSp>
                <xdr:nvGrpSpPr>
                  <xdr:cNvPr id="116572" name="Group 135">
                    <a:extLst>
                      <a:ext uri="{FF2B5EF4-FFF2-40B4-BE49-F238E27FC236}">
                        <a16:creationId xmlns:a16="http://schemas.microsoft.com/office/drawing/2014/main" id="{00000000-0008-0000-1B00-00005C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7" y="188"/>
                    <a:ext cx="6" cy="60"/>
                    <a:chOff x="347" y="188"/>
                    <a:chExt cx="6" cy="60"/>
                  </a:xfrm>
                </xdr:grpSpPr>
                <xdr:sp macro="" textlink="">
                  <xdr:nvSpPr>
                    <xdr:cNvPr id="116581" name="Freeform 136">
                      <a:extLst>
                        <a:ext uri="{FF2B5EF4-FFF2-40B4-BE49-F238E27FC236}">
                          <a16:creationId xmlns:a16="http://schemas.microsoft.com/office/drawing/2014/main" id="{00000000-0008-0000-1B00-000065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41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82" name="Freeform 137">
                      <a:extLst>
                        <a:ext uri="{FF2B5EF4-FFF2-40B4-BE49-F238E27FC236}">
                          <a16:creationId xmlns:a16="http://schemas.microsoft.com/office/drawing/2014/main" id="{00000000-0008-0000-1B00-000066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31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83" name="Freeform 138">
                      <a:extLst>
                        <a:ext uri="{FF2B5EF4-FFF2-40B4-BE49-F238E27FC236}">
                          <a16:creationId xmlns:a16="http://schemas.microsoft.com/office/drawing/2014/main" id="{00000000-0008-0000-1B00-000067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19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84" name="Freeform 139">
                      <a:extLst>
                        <a:ext uri="{FF2B5EF4-FFF2-40B4-BE49-F238E27FC236}">
                          <a16:creationId xmlns:a16="http://schemas.microsoft.com/office/drawing/2014/main" id="{00000000-0008-0000-1B00-000068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08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85" name="Freeform 140">
                      <a:extLst>
                        <a:ext uri="{FF2B5EF4-FFF2-40B4-BE49-F238E27FC236}">
                          <a16:creationId xmlns:a16="http://schemas.microsoft.com/office/drawing/2014/main" id="{00000000-0008-0000-1B00-000069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197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86" name="Freeform 141">
                      <a:extLst>
                        <a:ext uri="{FF2B5EF4-FFF2-40B4-BE49-F238E27FC236}">
                          <a16:creationId xmlns:a16="http://schemas.microsoft.com/office/drawing/2014/main" id="{00000000-0008-0000-1B00-00006A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8" y="188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  <xdr:grpSp>
                <xdr:nvGrpSpPr>
                  <xdr:cNvPr id="116573" name="Group 142">
                    <a:extLst>
                      <a:ext uri="{FF2B5EF4-FFF2-40B4-BE49-F238E27FC236}">
                        <a16:creationId xmlns:a16="http://schemas.microsoft.com/office/drawing/2014/main" id="{00000000-0008-0000-1B00-00005D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2" y="192"/>
                    <a:ext cx="5" cy="59"/>
                    <a:chOff x="342" y="192"/>
                    <a:chExt cx="5" cy="59"/>
                  </a:xfrm>
                </xdr:grpSpPr>
                <xdr:sp macro="" textlink="">
                  <xdr:nvSpPr>
                    <xdr:cNvPr id="116575" name="Freeform 143">
                      <a:extLst>
                        <a:ext uri="{FF2B5EF4-FFF2-40B4-BE49-F238E27FC236}">
                          <a16:creationId xmlns:a16="http://schemas.microsoft.com/office/drawing/2014/main" id="{00000000-0008-0000-1B00-00005F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44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76" name="Freeform 144">
                      <a:extLst>
                        <a:ext uri="{FF2B5EF4-FFF2-40B4-BE49-F238E27FC236}">
                          <a16:creationId xmlns:a16="http://schemas.microsoft.com/office/drawing/2014/main" id="{00000000-0008-0000-1B00-000060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34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77" name="Freeform 145">
                      <a:extLst>
                        <a:ext uri="{FF2B5EF4-FFF2-40B4-BE49-F238E27FC236}">
                          <a16:creationId xmlns:a16="http://schemas.microsoft.com/office/drawing/2014/main" id="{00000000-0008-0000-1B00-000061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24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78" name="Freeform 146">
                      <a:extLst>
                        <a:ext uri="{FF2B5EF4-FFF2-40B4-BE49-F238E27FC236}">
                          <a16:creationId xmlns:a16="http://schemas.microsoft.com/office/drawing/2014/main" id="{00000000-0008-0000-1B00-000062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12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79" name="Freeform 147">
                      <a:extLst>
                        <a:ext uri="{FF2B5EF4-FFF2-40B4-BE49-F238E27FC236}">
                          <a16:creationId xmlns:a16="http://schemas.microsoft.com/office/drawing/2014/main" id="{00000000-0008-0000-1B00-000063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02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80" name="Freeform 148">
                      <a:extLst>
                        <a:ext uri="{FF2B5EF4-FFF2-40B4-BE49-F238E27FC236}">
                          <a16:creationId xmlns:a16="http://schemas.microsoft.com/office/drawing/2014/main" id="{00000000-0008-0000-1B00-000064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192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  <xdr:sp macro="" textlink="">
                <xdr:nvSpPr>
                  <xdr:cNvPr id="116574" name="Freeform 149">
                    <a:extLst>
                      <a:ext uri="{FF2B5EF4-FFF2-40B4-BE49-F238E27FC236}">
                        <a16:creationId xmlns:a16="http://schemas.microsoft.com/office/drawing/2014/main" id="{00000000-0008-0000-1B00-00005EC7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3" y="179"/>
                    <a:ext cx="8" cy="11"/>
                  </a:xfrm>
                  <a:custGeom>
                    <a:avLst/>
                    <a:gdLst>
                      <a:gd name="T0" fmla="*/ 3 w 8"/>
                      <a:gd name="T1" fmla="*/ 10 h 11"/>
                      <a:gd name="T2" fmla="*/ 6 w 8"/>
                      <a:gd name="T3" fmla="*/ 2 h 11"/>
                      <a:gd name="T4" fmla="*/ 3 w 8"/>
                      <a:gd name="T5" fmla="*/ 10 h 11"/>
                      <a:gd name="T6" fmla="*/ 0 60000 65536"/>
                      <a:gd name="T7" fmla="*/ 0 60000 65536"/>
                      <a:gd name="T8" fmla="*/ 0 60000 65536"/>
                      <a:gd name="T9" fmla="*/ 0 w 8"/>
                      <a:gd name="T10" fmla="*/ 0 h 11"/>
                      <a:gd name="T11" fmla="*/ 8 w 8"/>
                      <a:gd name="T12" fmla="*/ 11 h 11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8" h="11">
                        <a:moveTo>
                          <a:pt x="3" y="10"/>
                        </a:moveTo>
                        <a:cubicBezTo>
                          <a:pt x="2" y="6"/>
                          <a:pt x="0" y="0"/>
                          <a:pt x="6" y="2"/>
                        </a:cubicBezTo>
                        <a:cubicBezTo>
                          <a:pt x="5" y="11"/>
                          <a:pt x="8" y="10"/>
                          <a:pt x="3" y="10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</xdr:grpSp>
          </xdr:grpSp>
          <xdr:grpSp>
            <xdr:nvGrpSpPr>
              <xdr:cNvPr id="116536" name="Group 150">
                <a:extLst>
                  <a:ext uri="{FF2B5EF4-FFF2-40B4-BE49-F238E27FC236}">
                    <a16:creationId xmlns:a16="http://schemas.microsoft.com/office/drawing/2014/main" id="{00000000-0008-0000-1B00-000038C7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225" y="180"/>
                <a:ext cx="23" cy="39"/>
                <a:chOff x="405" y="170"/>
                <a:chExt cx="32" cy="51"/>
              </a:xfrm>
            </xdr:grpSpPr>
            <xdr:sp macro="" textlink="">
              <xdr:nvSpPr>
                <xdr:cNvPr id="116554" name="Line 151">
                  <a:extLst>
                    <a:ext uri="{FF2B5EF4-FFF2-40B4-BE49-F238E27FC236}">
                      <a16:creationId xmlns:a16="http://schemas.microsoft.com/office/drawing/2014/main" id="{00000000-0008-0000-1B00-00004AC70100}"/>
                    </a:ext>
                  </a:extLst>
                </xdr:cNvPr>
                <xdr:cNvSpPr>
                  <a:spLocks noChangeShapeType="1"/>
                </xdr:cNvSpPr>
              </xdr:nvSpPr>
              <xdr:spPr bwMode="auto">
                <a:xfrm flipV="1">
                  <a:off x="405" y="174"/>
                  <a:ext cx="27" cy="47"/>
                </a:xfrm>
                <a:prstGeom prst="line">
                  <a:avLst/>
                </a:prstGeom>
                <a:noFill/>
                <a:ln w="317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grpSp>
              <xdr:nvGrpSpPr>
                <xdr:cNvPr id="116555" name="Group 152">
                  <a:extLst>
                    <a:ext uri="{FF2B5EF4-FFF2-40B4-BE49-F238E27FC236}">
                      <a16:creationId xmlns:a16="http://schemas.microsoft.com/office/drawing/2014/main" id="{00000000-0008-0000-1B00-00004B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10" y="177"/>
                  <a:ext cx="27" cy="37"/>
                  <a:chOff x="410" y="177"/>
                  <a:chExt cx="27" cy="37"/>
                </a:xfrm>
              </xdr:grpSpPr>
              <xdr:sp macro="" textlink="">
                <xdr:nvSpPr>
                  <xdr:cNvPr id="116563" name="Line 153">
                    <a:extLst>
                      <a:ext uri="{FF2B5EF4-FFF2-40B4-BE49-F238E27FC236}">
                        <a16:creationId xmlns:a16="http://schemas.microsoft.com/office/drawing/2014/main" id="{00000000-0008-0000-1B00-000053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 flipV="1">
                    <a:off x="421" y="191"/>
                    <a:ext cx="8" cy="4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grpSp>
                <xdr:nvGrpSpPr>
                  <xdr:cNvPr id="116564" name="Group 154">
                    <a:extLst>
                      <a:ext uri="{FF2B5EF4-FFF2-40B4-BE49-F238E27FC236}">
                        <a16:creationId xmlns:a16="http://schemas.microsoft.com/office/drawing/2014/main" id="{00000000-0008-0000-1B00-000054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410" y="177"/>
                    <a:ext cx="27" cy="37"/>
                    <a:chOff x="410" y="177"/>
                    <a:chExt cx="27" cy="37"/>
                  </a:xfrm>
                </xdr:grpSpPr>
                <xdr:sp macro="" textlink="">
                  <xdr:nvSpPr>
                    <xdr:cNvPr id="116565" name="Line 155">
                      <a:extLst>
                        <a:ext uri="{FF2B5EF4-FFF2-40B4-BE49-F238E27FC236}">
                          <a16:creationId xmlns:a16="http://schemas.microsoft.com/office/drawing/2014/main" id="{00000000-0008-0000-1B00-000055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9" y="17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66" name="Line 156">
                      <a:extLst>
                        <a:ext uri="{FF2B5EF4-FFF2-40B4-BE49-F238E27FC236}">
                          <a16:creationId xmlns:a16="http://schemas.microsoft.com/office/drawing/2014/main" id="{00000000-0008-0000-1B00-000056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4" y="185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67" name="Line 157">
                      <a:extLst>
                        <a:ext uri="{FF2B5EF4-FFF2-40B4-BE49-F238E27FC236}">
                          <a16:creationId xmlns:a16="http://schemas.microsoft.com/office/drawing/2014/main" id="{00000000-0008-0000-1B00-000057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7" y="19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68" name="Line 158">
                      <a:extLst>
                        <a:ext uri="{FF2B5EF4-FFF2-40B4-BE49-F238E27FC236}">
                          <a16:creationId xmlns:a16="http://schemas.microsoft.com/office/drawing/2014/main" id="{00000000-0008-0000-1B00-000058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3" y="204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69" name="Line 159">
                      <a:extLst>
                        <a:ext uri="{FF2B5EF4-FFF2-40B4-BE49-F238E27FC236}">
                          <a16:creationId xmlns:a16="http://schemas.microsoft.com/office/drawing/2014/main" id="{00000000-0008-0000-1B00-000059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0" y="210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</xdr:grpSp>
            <xdr:grpSp>
              <xdr:nvGrpSpPr>
                <xdr:cNvPr id="116556" name="Group 160">
                  <a:extLst>
                    <a:ext uri="{FF2B5EF4-FFF2-40B4-BE49-F238E27FC236}">
                      <a16:creationId xmlns:a16="http://schemas.microsoft.com/office/drawing/2014/main" id="{00000000-0008-0000-1B00-00004C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06" y="170"/>
                  <a:ext cx="22" cy="49"/>
                  <a:chOff x="406" y="170"/>
                  <a:chExt cx="22" cy="49"/>
                </a:xfrm>
              </xdr:grpSpPr>
              <xdr:sp macro="" textlink="">
                <xdr:nvSpPr>
                  <xdr:cNvPr id="116557" name="Line 161">
                    <a:extLst>
                      <a:ext uri="{FF2B5EF4-FFF2-40B4-BE49-F238E27FC236}">
                        <a16:creationId xmlns:a16="http://schemas.microsoft.com/office/drawing/2014/main" id="{00000000-0008-0000-1B00-00004D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06" y="208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58" name="Line 162">
                    <a:extLst>
                      <a:ext uri="{FF2B5EF4-FFF2-40B4-BE49-F238E27FC236}">
                        <a16:creationId xmlns:a16="http://schemas.microsoft.com/office/drawing/2014/main" id="{00000000-0008-0000-1B00-00004E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0" y="20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59" name="Line 163">
                    <a:extLst>
                      <a:ext uri="{FF2B5EF4-FFF2-40B4-BE49-F238E27FC236}">
                        <a16:creationId xmlns:a16="http://schemas.microsoft.com/office/drawing/2014/main" id="{00000000-0008-0000-1B00-00004F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4" y="193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60" name="Line 164">
                    <a:extLst>
                      <a:ext uri="{FF2B5EF4-FFF2-40B4-BE49-F238E27FC236}">
                        <a16:creationId xmlns:a16="http://schemas.microsoft.com/office/drawing/2014/main" id="{00000000-0008-0000-1B00-000050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8" y="186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61" name="Line 165">
                    <a:extLst>
                      <a:ext uri="{FF2B5EF4-FFF2-40B4-BE49-F238E27FC236}">
                        <a16:creationId xmlns:a16="http://schemas.microsoft.com/office/drawing/2014/main" id="{00000000-0008-0000-1B00-000051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3" y="18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62" name="Line 166">
                    <a:extLst>
                      <a:ext uri="{FF2B5EF4-FFF2-40B4-BE49-F238E27FC236}">
                        <a16:creationId xmlns:a16="http://schemas.microsoft.com/office/drawing/2014/main" id="{00000000-0008-0000-1B00-000052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8" y="17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</xdr:grpSp>
          </xdr:grpSp>
          <xdr:grpSp>
            <xdr:nvGrpSpPr>
              <xdr:cNvPr id="116537" name="Group 167">
                <a:extLst>
                  <a:ext uri="{FF2B5EF4-FFF2-40B4-BE49-F238E27FC236}">
                    <a16:creationId xmlns:a16="http://schemas.microsoft.com/office/drawing/2014/main" id="{00000000-0008-0000-1B00-000039C70100}"/>
                  </a:ext>
                </a:extLst>
              </xdr:cNvPr>
              <xdr:cNvGrpSpPr>
                <a:grpSpLocks/>
              </xdr:cNvGrpSpPr>
            </xdr:nvGrpSpPr>
            <xdr:grpSpPr bwMode="auto">
              <a:xfrm flipH="1">
                <a:off x="192" y="196"/>
                <a:ext cx="32" cy="37"/>
                <a:chOff x="405" y="170"/>
                <a:chExt cx="32" cy="51"/>
              </a:xfrm>
            </xdr:grpSpPr>
            <xdr:sp macro="" textlink="">
              <xdr:nvSpPr>
                <xdr:cNvPr id="116538" name="Line 168">
                  <a:extLst>
                    <a:ext uri="{FF2B5EF4-FFF2-40B4-BE49-F238E27FC236}">
                      <a16:creationId xmlns:a16="http://schemas.microsoft.com/office/drawing/2014/main" id="{00000000-0008-0000-1B00-00003AC70100}"/>
                    </a:ext>
                  </a:extLst>
                </xdr:cNvPr>
                <xdr:cNvSpPr>
                  <a:spLocks noChangeShapeType="1"/>
                </xdr:cNvSpPr>
              </xdr:nvSpPr>
              <xdr:spPr bwMode="auto">
                <a:xfrm flipV="1">
                  <a:off x="405" y="174"/>
                  <a:ext cx="27" cy="47"/>
                </a:xfrm>
                <a:prstGeom prst="line">
                  <a:avLst/>
                </a:prstGeom>
                <a:noFill/>
                <a:ln w="317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grpSp>
              <xdr:nvGrpSpPr>
                <xdr:cNvPr id="116539" name="Group 169">
                  <a:extLst>
                    <a:ext uri="{FF2B5EF4-FFF2-40B4-BE49-F238E27FC236}">
                      <a16:creationId xmlns:a16="http://schemas.microsoft.com/office/drawing/2014/main" id="{00000000-0008-0000-1B00-00003B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10" y="177"/>
                  <a:ext cx="27" cy="37"/>
                  <a:chOff x="410" y="177"/>
                  <a:chExt cx="27" cy="37"/>
                </a:xfrm>
              </xdr:grpSpPr>
              <xdr:sp macro="" textlink="">
                <xdr:nvSpPr>
                  <xdr:cNvPr id="116547" name="Line 170">
                    <a:extLst>
                      <a:ext uri="{FF2B5EF4-FFF2-40B4-BE49-F238E27FC236}">
                        <a16:creationId xmlns:a16="http://schemas.microsoft.com/office/drawing/2014/main" id="{00000000-0008-0000-1B00-000043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 flipV="1">
                    <a:off x="421" y="191"/>
                    <a:ext cx="8" cy="4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grpSp>
                <xdr:nvGrpSpPr>
                  <xdr:cNvPr id="116548" name="Group 171">
                    <a:extLst>
                      <a:ext uri="{FF2B5EF4-FFF2-40B4-BE49-F238E27FC236}">
                        <a16:creationId xmlns:a16="http://schemas.microsoft.com/office/drawing/2014/main" id="{00000000-0008-0000-1B00-000044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410" y="177"/>
                    <a:ext cx="27" cy="37"/>
                    <a:chOff x="410" y="177"/>
                    <a:chExt cx="27" cy="37"/>
                  </a:xfrm>
                </xdr:grpSpPr>
                <xdr:sp macro="" textlink="">
                  <xdr:nvSpPr>
                    <xdr:cNvPr id="116549" name="Line 172">
                      <a:extLst>
                        <a:ext uri="{FF2B5EF4-FFF2-40B4-BE49-F238E27FC236}">
                          <a16:creationId xmlns:a16="http://schemas.microsoft.com/office/drawing/2014/main" id="{00000000-0008-0000-1B00-000045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9" y="17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50" name="Line 173">
                      <a:extLst>
                        <a:ext uri="{FF2B5EF4-FFF2-40B4-BE49-F238E27FC236}">
                          <a16:creationId xmlns:a16="http://schemas.microsoft.com/office/drawing/2014/main" id="{00000000-0008-0000-1B00-000046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4" y="185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51" name="Line 174">
                      <a:extLst>
                        <a:ext uri="{FF2B5EF4-FFF2-40B4-BE49-F238E27FC236}">
                          <a16:creationId xmlns:a16="http://schemas.microsoft.com/office/drawing/2014/main" id="{00000000-0008-0000-1B00-000047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7" y="19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52" name="Line 175">
                      <a:extLst>
                        <a:ext uri="{FF2B5EF4-FFF2-40B4-BE49-F238E27FC236}">
                          <a16:creationId xmlns:a16="http://schemas.microsoft.com/office/drawing/2014/main" id="{00000000-0008-0000-1B00-000048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3" y="204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53" name="Line 176">
                      <a:extLst>
                        <a:ext uri="{FF2B5EF4-FFF2-40B4-BE49-F238E27FC236}">
                          <a16:creationId xmlns:a16="http://schemas.microsoft.com/office/drawing/2014/main" id="{00000000-0008-0000-1B00-000049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0" y="210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</xdr:grpSp>
            <xdr:grpSp>
              <xdr:nvGrpSpPr>
                <xdr:cNvPr id="116540" name="Group 177">
                  <a:extLst>
                    <a:ext uri="{FF2B5EF4-FFF2-40B4-BE49-F238E27FC236}">
                      <a16:creationId xmlns:a16="http://schemas.microsoft.com/office/drawing/2014/main" id="{00000000-0008-0000-1B00-00003C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06" y="170"/>
                  <a:ext cx="22" cy="49"/>
                  <a:chOff x="406" y="170"/>
                  <a:chExt cx="22" cy="49"/>
                </a:xfrm>
              </xdr:grpSpPr>
              <xdr:sp macro="" textlink="">
                <xdr:nvSpPr>
                  <xdr:cNvPr id="116541" name="Line 178">
                    <a:extLst>
                      <a:ext uri="{FF2B5EF4-FFF2-40B4-BE49-F238E27FC236}">
                        <a16:creationId xmlns:a16="http://schemas.microsoft.com/office/drawing/2014/main" id="{00000000-0008-0000-1B00-00003D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06" y="208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42" name="Line 179">
                    <a:extLst>
                      <a:ext uri="{FF2B5EF4-FFF2-40B4-BE49-F238E27FC236}">
                        <a16:creationId xmlns:a16="http://schemas.microsoft.com/office/drawing/2014/main" id="{00000000-0008-0000-1B00-00003E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0" y="20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43" name="Line 180">
                    <a:extLst>
                      <a:ext uri="{FF2B5EF4-FFF2-40B4-BE49-F238E27FC236}">
                        <a16:creationId xmlns:a16="http://schemas.microsoft.com/office/drawing/2014/main" id="{00000000-0008-0000-1B00-00003F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4" y="193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44" name="Line 181">
                    <a:extLst>
                      <a:ext uri="{FF2B5EF4-FFF2-40B4-BE49-F238E27FC236}">
                        <a16:creationId xmlns:a16="http://schemas.microsoft.com/office/drawing/2014/main" id="{00000000-0008-0000-1B00-000040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8" y="186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45" name="Line 182">
                    <a:extLst>
                      <a:ext uri="{FF2B5EF4-FFF2-40B4-BE49-F238E27FC236}">
                        <a16:creationId xmlns:a16="http://schemas.microsoft.com/office/drawing/2014/main" id="{00000000-0008-0000-1B00-000041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3" y="18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46" name="Line 183">
                    <a:extLst>
                      <a:ext uri="{FF2B5EF4-FFF2-40B4-BE49-F238E27FC236}">
                        <a16:creationId xmlns:a16="http://schemas.microsoft.com/office/drawing/2014/main" id="{00000000-0008-0000-1B00-000042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8" y="17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</xdr:grpSp>
          </xdr:grpSp>
        </xdr:grpSp>
        <xdr:sp macro="" textlink="">
          <xdr:nvSpPr>
            <xdr:cNvPr id="116533" name="Freeform 184">
              <a:extLst>
                <a:ext uri="{FF2B5EF4-FFF2-40B4-BE49-F238E27FC236}">
                  <a16:creationId xmlns:a16="http://schemas.microsoft.com/office/drawing/2014/main" id="{00000000-0008-0000-1B00-000035C70100}"/>
                </a:ext>
              </a:extLst>
            </xdr:cNvPr>
            <xdr:cNvSpPr>
              <a:spLocks/>
            </xdr:cNvSpPr>
          </xdr:nvSpPr>
          <xdr:spPr bwMode="auto">
            <a:xfrm>
              <a:off x="240" y="173"/>
              <a:ext cx="9" cy="11"/>
            </a:xfrm>
            <a:custGeom>
              <a:avLst/>
              <a:gdLst>
                <a:gd name="T0" fmla="*/ 1 w 14"/>
                <a:gd name="T1" fmla="*/ 0 h 12"/>
                <a:gd name="T2" fmla="*/ 1 w 14"/>
                <a:gd name="T3" fmla="*/ 6 h 12"/>
                <a:gd name="T4" fmla="*/ 1 w 14"/>
                <a:gd name="T5" fmla="*/ 0 h 12"/>
                <a:gd name="T6" fmla="*/ 0 60000 65536"/>
                <a:gd name="T7" fmla="*/ 0 60000 65536"/>
                <a:gd name="T8" fmla="*/ 0 60000 65536"/>
                <a:gd name="T9" fmla="*/ 0 w 14"/>
                <a:gd name="T10" fmla="*/ 0 h 12"/>
                <a:gd name="T11" fmla="*/ 14 w 14"/>
                <a:gd name="T12" fmla="*/ 12 h 12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14" h="12">
                  <a:moveTo>
                    <a:pt x="7" y="0"/>
                  </a:moveTo>
                  <a:cubicBezTo>
                    <a:pt x="2" y="3"/>
                    <a:pt x="0" y="10"/>
                    <a:pt x="7" y="12"/>
                  </a:cubicBezTo>
                  <a:cubicBezTo>
                    <a:pt x="14" y="10"/>
                    <a:pt x="13" y="3"/>
                    <a:pt x="7" y="0"/>
                  </a:cubicBezTo>
                  <a:close/>
                </a:path>
              </a:pathLst>
            </a:custGeom>
            <a:solidFill>
              <a:srgbClr val="FFFFFF"/>
            </a:solidFill>
            <a:ln w="3175">
              <a:solidFill>
                <a:srgbClr val="0000FF"/>
              </a:solidFill>
              <a:round/>
              <a:headEnd/>
              <a:tailEnd/>
            </a:ln>
          </xdr:spPr>
        </xdr:sp>
        <xdr:sp macro="" textlink="">
          <xdr:nvSpPr>
            <xdr:cNvPr id="116534" name="Freeform 185">
              <a:extLst>
                <a:ext uri="{FF2B5EF4-FFF2-40B4-BE49-F238E27FC236}">
                  <a16:creationId xmlns:a16="http://schemas.microsoft.com/office/drawing/2014/main" id="{00000000-0008-0000-1B00-000036C70100}"/>
                </a:ext>
              </a:extLst>
            </xdr:cNvPr>
            <xdr:cNvSpPr>
              <a:spLocks/>
            </xdr:cNvSpPr>
          </xdr:nvSpPr>
          <xdr:spPr bwMode="auto">
            <a:xfrm>
              <a:off x="193" y="190"/>
              <a:ext cx="9" cy="11"/>
            </a:xfrm>
            <a:custGeom>
              <a:avLst/>
              <a:gdLst>
                <a:gd name="T0" fmla="*/ 1 w 14"/>
                <a:gd name="T1" fmla="*/ 0 h 12"/>
                <a:gd name="T2" fmla="*/ 1 w 14"/>
                <a:gd name="T3" fmla="*/ 6 h 12"/>
                <a:gd name="T4" fmla="*/ 1 w 14"/>
                <a:gd name="T5" fmla="*/ 0 h 12"/>
                <a:gd name="T6" fmla="*/ 0 60000 65536"/>
                <a:gd name="T7" fmla="*/ 0 60000 65536"/>
                <a:gd name="T8" fmla="*/ 0 60000 65536"/>
                <a:gd name="T9" fmla="*/ 0 w 14"/>
                <a:gd name="T10" fmla="*/ 0 h 12"/>
                <a:gd name="T11" fmla="*/ 14 w 14"/>
                <a:gd name="T12" fmla="*/ 12 h 12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14" h="12">
                  <a:moveTo>
                    <a:pt x="7" y="0"/>
                  </a:moveTo>
                  <a:cubicBezTo>
                    <a:pt x="2" y="3"/>
                    <a:pt x="0" y="10"/>
                    <a:pt x="7" y="12"/>
                  </a:cubicBezTo>
                  <a:cubicBezTo>
                    <a:pt x="14" y="10"/>
                    <a:pt x="13" y="3"/>
                    <a:pt x="7" y="0"/>
                  </a:cubicBezTo>
                  <a:close/>
                </a:path>
              </a:pathLst>
            </a:custGeom>
            <a:solidFill>
              <a:srgbClr val="FFFFFF"/>
            </a:solidFill>
            <a:ln w="3175">
              <a:solidFill>
                <a:srgbClr val="0000FF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14</xdr:col>
      <xdr:colOff>9525</xdr:colOff>
      <xdr:row>5</xdr:row>
      <xdr:rowOff>114300</xdr:rowOff>
    </xdr:from>
    <xdr:to>
      <xdr:col>19</xdr:col>
      <xdr:colOff>0</xdr:colOff>
      <xdr:row>20</xdr:row>
      <xdr:rowOff>9525</xdr:rowOff>
    </xdr:to>
    <xdr:sp macro="" textlink="">
      <xdr:nvSpPr>
        <xdr:cNvPr id="112491" name="Freeform 186">
          <a:extLst>
            <a:ext uri="{FF2B5EF4-FFF2-40B4-BE49-F238E27FC236}">
              <a16:creationId xmlns:a16="http://schemas.microsoft.com/office/drawing/2014/main" id="{00000000-0008-0000-1B00-00006BB70100}"/>
            </a:ext>
          </a:extLst>
        </xdr:cNvPr>
        <xdr:cNvSpPr>
          <a:spLocks/>
        </xdr:cNvSpPr>
      </xdr:nvSpPr>
      <xdr:spPr bwMode="auto">
        <a:xfrm>
          <a:off x="6029325" y="1104900"/>
          <a:ext cx="2600325" cy="2181225"/>
        </a:xfrm>
        <a:custGeom>
          <a:avLst/>
          <a:gdLst>
            <a:gd name="T0" fmla="*/ 0 w 265"/>
            <a:gd name="T1" fmla="*/ 2147483647 h 229"/>
            <a:gd name="T2" fmla="*/ 2147483647 w 265"/>
            <a:gd name="T3" fmla="*/ 2147483647 h 229"/>
            <a:gd name="T4" fmla="*/ 2147483647 w 265"/>
            <a:gd name="T5" fmla="*/ 2147483647 h 229"/>
            <a:gd name="T6" fmla="*/ 2147483647 w 265"/>
            <a:gd name="T7" fmla="*/ 2147483647 h 229"/>
            <a:gd name="T8" fmla="*/ 2147483647 w 265"/>
            <a:gd name="T9" fmla="*/ 0 h 229"/>
            <a:gd name="T10" fmla="*/ 2147483647 w 265"/>
            <a:gd name="T11" fmla="*/ 0 h 229"/>
            <a:gd name="T12" fmla="*/ 0 60000 65536"/>
            <a:gd name="T13" fmla="*/ 0 60000 65536"/>
            <a:gd name="T14" fmla="*/ 0 60000 65536"/>
            <a:gd name="T15" fmla="*/ 0 60000 65536"/>
            <a:gd name="T16" fmla="*/ 0 60000 65536"/>
            <a:gd name="T17" fmla="*/ 0 60000 65536"/>
            <a:gd name="T18" fmla="*/ 0 w 265"/>
            <a:gd name="T19" fmla="*/ 0 h 229"/>
            <a:gd name="T20" fmla="*/ 265 w 265"/>
            <a:gd name="T21" fmla="*/ 229 h 229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265" h="229">
              <a:moveTo>
                <a:pt x="0" y="229"/>
              </a:moveTo>
              <a:lnTo>
                <a:pt x="41" y="180"/>
              </a:lnTo>
              <a:lnTo>
                <a:pt x="128" y="180"/>
              </a:lnTo>
              <a:lnTo>
                <a:pt x="142" y="115"/>
              </a:lnTo>
              <a:lnTo>
                <a:pt x="207" y="0"/>
              </a:lnTo>
              <a:lnTo>
                <a:pt x="265" y="0"/>
              </a:lnTo>
            </a:path>
          </a:pathLst>
        </a:cu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15</xdr:col>
      <xdr:colOff>257175</xdr:colOff>
      <xdr:row>11</xdr:row>
      <xdr:rowOff>133350</xdr:rowOff>
    </xdr:from>
    <xdr:to>
      <xdr:col>17</xdr:col>
      <xdr:colOff>228600</xdr:colOff>
      <xdr:row>17</xdr:row>
      <xdr:rowOff>0</xdr:rowOff>
    </xdr:to>
    <xdr:sp macro="" textlink="">
      <xdr:nvSpPr>
        <xdr:cNvPr id="112492" name="Freeform 187" descr="수평 정방향 사선">
          <a:extLst>
            <a:ext uri="{FF2B5EF4-FFF2-40B4-BE49-F238E27FC236}">
              <a16:creationId xmlns:a16="http://schemas.microsoft.com/office/drawing/2014/main" id="{00000000-0008-0000-1B00-00006CB70100}"/>
            </a:ext>
          </a:extLst>
        </xdr:cNvPr>
        <xdr:cNvSpPr>
          <a:spLocks/>
        </xdr:cNvSpPr>
      </xdr:nvSpPr>
      <xdr:spPr bwMode="auto">
        <a:xfrm>
          <a:off x="6686550" y="2038350"/>
          <a:ext cx="790575" cy="781050"/>
        </a:xfrm>
        <a:custGeom>
          <a:avLst/>
          <a:gdLst>
            <a:gd name="T0" fmla="*/ 0 w 73"/>
            <a:gd name="T1" fmla="*/ 2147483647 h 64"/>
            <a:gd name="T2" fmla="*/ 2147483647 w 73"/>
            <a:gd name="T3" fmla="*/ 0 h 64"/>
            <a:gd name="T4" fmla="*/ 2147483647 w 73"/>
            <a:gd name="T5" fmla="*/ 0 h 64"/>
            <a:gd name="T6" fmla="*/ 0 60000 65536"/>
            <a:gd name="T7" fmla="*/ 0 60000 65536"/>
            <a:gd name="T8" fmla="*/ 0 60000 65536"/>
            <a:gd name="T9" fmla="*/ 0 w 73"/>
            <a:gd name="T10" fmla="*/ 0 h 64"/>
            <a:gd name="T11" fmla="*/ 73 w 73"/>
            <a:gd name="T12" fmla="*/ 64 h 64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73" h="64">
              <a:moveTo>
                <a:pt x="0" y="64"/>
              </a:moveTo>
              <a:lnTo>
                <a:pt x="17" y="0"/>
              </a:lnTo>
              <a:lnTo>
                <a:pt x="73" y="0"/>
              </a:lnTo>
            </a:path>
          </a:pathLst>
        </a:cu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15</xdr:col>
      <xdr:colOff>352425</xdr:colOff>
      <xdr:row>11</xdr:row>
      <xdr:rowOff>133350</xdr:rowOff>
    </xdr:from>
    <xdr:to>
      <xdr:col>16</xdr:col>
      <xdr:colOff>142875</xdr:colOff>
      <xdr:row>17</xdr:row>
      <xdr:rowOff>0</xdr:rowOff>
    </xdr:to>
    <xdr:sp macro="" textlink="">
      <xdr:nvSpPr>
        <xdr:cNvPr id="112493" name="Line 188" descr="수평 정방향 사선">
          <a:extLst>
            <a:ext uri="{FF2B5EF4-FFF2-40B4-BE49-F238E27FC236}">
              <a16:creationId xmlns:a16="http://schemas.microsoft.com/office/drawing/2014/main" id="{00000000-0008-0000-1B00-00006DB70100}"/>
            </a:ext>
          </a:extLst>
        </xdr:cNvPr>
        <xdr:cNvSpPr>
          <a:spLocks noChangeShapeType="1"/>
        </xdr:cNvSpPr>
      </xdr:nvSpPr>
      <xdr:spPr bwMode="auto">
        <a:xfrm flipH="1">
          <a:off x="6781800" y="2038350"/>
          <a:ext cx="200025" cy="7810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16</xdr:col>
      <xdr:colOff>76200</xdr:colOff>
      <xdr:row>11</xdr:row>
      <xdr:rowOff>133350</xdr:rowOff>
    </xdr:from>
    <xdr:to>
      <xdr:col>16</xdr:col>
      <xdr:colOff>266700</xdr:colOff>
      <xdr:row>17</xdr:row>
      <xdr:rowOff>0</xdr:rowOff>
    </xdr:to>
    <xdr:sp macro="" textlink="">
      <xdr:nvSpPr>
        <xdr:cNvPr id="112494" name="Line 189" descr="수평 정방향 사선">
          <a:extLst>
            <a:ext uri="{FF2B5EF4-FFF2-40B4-BE49-F238E27FC236}">
              <a16:creationId xmlns:a16="http://schemas.microsoft.com/office/drawing/2014/main" id="{00000000-0008-0000-1B00-00006EB70100}"/>
            </a:ext>
          </a:extLst>
        </xdr:cNvPr>
        <xdr:cNvSpPr>
          <a:spLocks noChangeShapeType="1"/>
        </xdr:cNvSpPr>
      </xdr:nvSpPr>
      <xdr:spPr bwMode="auto">
        <a:xfrm flipH="1">
          <a:off x="6915150" y="2038350"/>
          <a:ext cx="190500" cy="78105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none" w="sm" len="sm"/>
          <a:tailEnd type="none" w="sm" len="sm"/>
        </a:ln>
      </xdr:spPr>
    </xdr:sp>
    <xdr:clientData/>
  </xdr:twoCellAnchor>
  <xdr:twoCellAnchor>
    <xdr:from>
      <xdr:col>16</xdr:col>
      <xdr:colOff>247650</xdr:colOff>
      <xdr:row>8</xdr:row>
      <xdr:rowOff>19050</xdr:rowOff>
    </xdr:from>
    <xdr:to>
      <xdr:col>17</xdr:col>
      <xdr:colOff>190500</xdr:colOff>
      <xdr:row>12</xdr:row>
      <xdr:rowOff>57150</xdr:rowOff>
    </xdr:to>
    <xdr:grpSp>
      <xdr:nvGrpSpPr>
        <xdr:cNvPr id="112495" name="Group 190">
          <a:extLst>
            <a:ext uri="{FF2B5EF4-FFF2-40B4-BE49-F238E27FC236}">
              <a16:creationId xmlns:a16="http://schemas.microsoft.com/office/drawing/2014/main" id="{00000000-0008-0000-1B00-00006FB70100}"/>
            </a:ext>
          </a:extLst>
        </xdr:cNvPr>
        <xdr:cNvGrpSpPr>
          <a:grpSpLocks/>
        </xdr:cNvGrpSpPr>
      </xdr:nvGrpSpPr>
      <xdr:grpSpPr bwMode="auto">
        <a:xfrm>
          <a:off x="7086600" y="1466850"/>
          <a:ext cx="352425" cy="647700"/>
          <a:chOff x="192" y="163"/>
          <a:chExt cx="57" cy="101"/>
        </a:xfrm>
      </xdr:grpSpPr>
      <xdr:grpSp>
        <xdr:nvGrpSpPr>
          <xdr:cNvPr id="116468" name="Group 191">
            <a:extLst>
              <a:ext uri="{FF2B5EF4-FFF2-40B4-BE49-F238E27FC236}">
                <a16:creationId xmlns:a16="http://schemas.microsoft.com/office/drawing/2014/main" id="{00000000-0008-0000-1B00-0000F4C60100}"/>
              </a:ext>
            </a:extLst>
          </xdr:cNvPr>
          <xdr:cNvGrpSpPr>
            <a:grpSpLocks/>
          </xdr:cNvGrpSpPr>
        </xdr:nvGrpSpPr>
        <xdr:grpSpPr bwMode="auto">
          <a:xfrm>
            <a:off x="192" y="163"/>
            <a:ext cx="57" cy="92"/>
            <a:chOff x="192" y="163"/>
            <a:chExt cx="57" cy="92"/>
          </a:xfrm>
        </xdr:grpSpPr>
        <xdr:grpSp>
          <xdr:nvGrpSpPr>
            <xdr:cNvPr id="116474" name="Group 192">
              <a:extLst>
                <a:ext uri="{FF2B5EF4-FFF2-40B4-BE49-F238E27FC236}">
                  <a16:creationId xmlns:a16="http://schemas.microsoft.com/office/drawing/2014/main" id="{00000000-0008-0000-1B00-0000FAC601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192" y="163"/>
              <a:ext cx="56" cy="92"/>
              <a:chOff x="192" y="163"/>
              <a:chExt cx="56" cy="92"/>
            </a:xfrm>
          </xdr:grpSpPr>
          <xdr:grpSp>
            <xdr:nvGrpSpPr>
              <xdr:cNvPr id="116477" name="Group 193">
                <a:extLst>
                  <a:ext uri="{FF2B5EF4-FFF2-40B4-BE49-F238E27FC236}">
                    <a16:creationId xmlns:a16="http://schemas.microsoft.com/office/drawing/2014/main" id="{00000000-0008-0000-1B00-0000FDC6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218" y="163"/>
                <a:ext cx="11" cy="92"/>
                <a:chOff x="342" y="179"/>
                <a:chExt cx="11" cy="92"/>
              </a:xfrm>
            </xdr:grpSpPr>
            <xdr:sp macro="" textlink="">
              <xdr:nvSpPr>
                <xdr:cNvPr id="116512" name="Line 194">
                  <a:extLst>
                    <a:ext uri="{FF2B5EF4-FFF2-40B4-BE49-F238E27FC236}">
                      <a16:creationId xmlns:a16="http://schemas.microsoft.com/office/drawing/2014/main" id="{00000000-0008-0000-1B00-000020C70100}"/>
                    </a:ext>
                  </a:extLst>
                </xdr:cNvPr>
                <xdr:cNvSpPr>
                  <a:spLocks noChangeShapeType="1"/>
                </xdr:cNvSpPr>
              </xdr:nvSpPr>
              <xdr:spPr bwMode="auto">
                <a:xfrm>
                  <a:off x="347" y="189"/>
                  <a:ext cx="0" cy="82"/>
                </a:xfrm>
                <a:prstGeom prst="line">
                  <a:avLst/>
                </a:prstGeom>
                <a:noFill/>
                <a:ln w="317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grpSp>
              <xdr:nvGrpSpPr>
                <xdr:cNvPr id="116513" name="Group 195">
                  <a:extLst>
                    <a:ext uri="{FF2B5EF4-FFF2-40B4-BE49-F238E27FC236}">
                      <a16:creationId xmlns:a16="http://schemas.microsoft.com/office/drawing/2014/main" id="{00000000-0008-0000-1B00-000021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42" y="179"/>
                  <a:ext cx="11" cy="72"/>
                  <a:chOff x="342" y="179"/>
                  <a:chExt cx="11" cy="72"/>
                </a:xfrm>
              </xdr:grpSpPr>
              <xdr:grpSp>
                <xdr:nvGrpSpPr>
                  <xdr:cNvPr id="116514" name="Group 196">
                    <a:extLst>
                      <a:ext uri="{FF2B5EF4-FFF2-40B4-BE49-F238E27FC236}">
                        <a16:creationId xmlns:a16="http://schemas.microsoft.com/office/drawing/2014/main" id="{00000000-0008-0000-1B00-000022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7" y="188"/>
                    <a:ext cx="6" cy="60"/>
                    <a:chOff x="347" y="188"/>
                    <a:chExt cx="6" cy="60"/>
                  </a:xfrm>
                </xdr:grpSpPr>
                <xdr:sp macro="" textlink="">
                  <xdr:nvSpPr>
                    <xdr:cNvPr id="116523" name="Freeform 197">
                      <a:extLst>
                        <a:ext uri="{FF2B5EF4-FFF2-40B4-BE49-F238E27FC236}">
                          <a16:creationId xmlns:a16="http://schemas.microsoft.com/office/drawing/2014/main" id="{00000000-0008-0000-1B00-00002B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41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24" name="Freeform 198">
                      <a:extLst>
                        <a:ext uri="{FF2B5EF4-FFF2-40B4-BE49-F238E27FC236}">
                          <a16:creationId xmlns:a16="http://schemas.microsoft.com/office/drawing/2014/main" id="{00000000-0008-0000-1B00-00002C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31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25" name="Freeform 199">
                      <a:extLst>
                        <a:ext uri="{FF2B5EF4-FFF2-40B4-BE49-F238E27FC236}">
                          <a16:creationId xmlns:a16="http://schemas.microsoft.com/office/drawing/2014/main" id="{00000000-0008-0000-1B00-00002D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19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26" name="Freeform 200">
                      <a:extLst>
                        <a:ext uri="{FF2B5EF4-FFF2-40B4-BE49-F238E27FC236}">
                          <a16:creationId xmlns:a16="http://schemas.microsoft.com/office/drawing/2014/main" id="{00000000-0008-0000-1B00-00002E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208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27" name="Freeform 201">
                      <a:extLst>
                        <a:ext uri="{FF2B5EF4-FFF2-40B4-BE49-F238E27FC236}">
                          <a16:creationId xmlns:a16="http://schemas.microsoft.com/office/drawing/2014/main" id="{00000000-0008-0000-1B00-00002F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7" y="197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28" name="Freeform 202">
                      <a:extLst>
                        <a:ext uri="{FF2B5EF4-FFF2-40B4-BE49-F238E27FC236}">
                          <a16:creationId xmlns:a16="http://schemas.microsoft.com/office/drawing/2014/main" id="{00000000-0008-0000-1B00-000030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8" y="188"/>
                      <a:ext cx="5" cy="7"/>
                    </a:xfrm>
                    <a:custGeom>
                      <a:avLst/>
                      <a:gdLst>
                        <a:gd name="T0" fmla="*/ 0 w 5"/>
                        <a:gd name="T1" fmla="*/ 7 h 7"/>
                        <a:gd name="T2" fmla="*/ 5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0" y="7"/>
                          </a:moveTo>
                          <a:cubicBezTo>
                            <a:pt x="1" y="4"/>
                            <a:pt x="2" y="2"/>
                            <a:pt x="5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  <xdr:grpSp>
                <xdr:nvGrpSpPr>
                  <xdr:cNvPr id="116515" name="Group 203">
                    <a:extLst>
                      <a:ext uri="{FF2B5EF4-FFF2-40B4-BE49-F238E27FC236}">
                        <a16:creationId xmlns:a16="http://schemas.microsoft.com/office/drawing/2014/main" id="{00000000-0008-0000-1B00-000023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2" y="192"/>
                    <a:ext cx="5" cy="59"/>
                    <a:chOff x="342" y="192"/>
                    <a:chExt cx="5" cy="59"/>
                  </a:xfrm>
                </xdr:grpSpPr>
                <xdr:sp macro="" textlink="">
                  <xdr:nvSpPr>
                    <xdr:cNvPr id="116517" name="Freeform 204">
                      <a:extLst>
                        <a:ext uri="{FF2B5EF4-FFF2-40B4-BE49-F238E27FC236}">
                          <a16:creationId xmlns:a16="http://schemas.microsoft.com/office/drawing/2014/main" id="{00000000-0008-0000-1B00-000025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44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18" name="Freeform 205">
                      <a:extLst>
                        <a:ext uri="{FF2B5EF4-FFF2-40B4-BE49-F238E27FC236}">
                          <a16:creationId xmlns:a16="http://schemas.microsoft.com/office/drawing/2014/main" id="{00000000-0008-0000-1B00-000026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34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19" name="Freeform 206">
                      <a:extLst>
                        <a:ext uri="{FF2B5EF4-FFF2-40B4-BE49-F238E27FC236}">
                          <a16:creationId xmlns:a16="http://schemas.microsoft.com/office/drawing/2014/main" id="{00000000-0008-0000-1B00-000027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24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20" name="Freeform 207">
                      <a:extLst>
                        <a:ext uri="{FF2B5EF4-FFF2-40B4-BE49-F238E27FC236}">
                          <a16:creationId xmlns:a16="http://schemas.microsoft.com/office/drawing/2014/main" id="{00000000-0008-0000-1B00-000028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12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21" name="Freeform 208">
                      <a:extLst>
                        <a:ext uri="{FF2B5EF4-FFF2-40B4-BE49-F238E27FC236}">
                          <a16:creationId xmlns:a16="http://schemas.microsoft.com/office/drawing/2014/main" id="{00000000-0008-0000-1B00-000029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202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22" name="Freeform 209">
                      <a:extLst>
                        <a:ext uri="{FF2B5EF4-FFF2-40B4-BE49-F238E27FC236}">
                          <a16:creationId xmlns:a16="http://schemas.microsoft.com/office/drawing/2014/main" id="{00000000-0008-0000-1B00-00002AC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2" y="192"/>
                      <a:ext cx="5" cy="7"/>
                    </a:xfrm>
                    <a:custGeom>
                      <a:avLst/>
                      <a:gdLst>
                        <a:gd name="T0" fmla="*/ 5 w 5"/>
                        <a:gd name="T1" fmla="*/ 7 h 7"/>
                        <a:gd name="T2" fmla="*/ 0 w 5"/>
                        <a:gd name="T3" fmla="*/ 0 h 7"/>
                        <a:gd name="T4" fmla="*/ 0 60000 65536"/>
                        <a:gd name="T5" fmla="*/ 0 60000 65536"/>
                        <a:gd name="T6" fmla="*/ 0 w 5"/>
                        <a:gd name="T7" fmla="*/ 0 h 7"/>
                        <a:gd name="T8" fmla="*/ 5 w 5"/>
                        <a:gd name="T9" fmla="*/ 7 h 7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5" h="7">
                          <a:moveTo>
                            <a:pt x="5" y="7"/>
                          </a:moveTo>
                          <a:cubicBezTo>
                            <a:pt x="3" y="5"/>
                            <a:pt x="2" y="2"/>
                            <a:pt x="0" y="0"/>
                          </a:cubicBezTo>
                        </a:path>
                      </a:pathLst>
                    </a:cu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  <xdr:sp macro="" textlink="">
                <xdr:nvSpPr>
                  <xdr:cNvPr id="116516" name="Freeform 210">
                    <a:extLst>
                      <a:ext uri="{FF2B5EF4-FFF2-40B4-BE49-F238E27FC236}">
                        <a16:creationId xmlns:a16="http://schemas.microsoft.com/office/drawing/2014/main" id="{00000000-0008-0000-1B00-000024C7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3" y="179"/>
                    <a:ext cx="8" cy="11"/>
                  </a:xfrm>
                  <a:custGeom>
                    <a:avLst/>
                    <a:gdLst>
                      <a:gd name="T0" fmla="*/ 3 w 8"/>
                      <a:gd name="T1" fmla="*/ 10 h 11"/>
                      <a:gd name="T2" fmla="*/ 6 w 8"/>
                      <a:gd name="T3" fmla="*/ 2 h 11"/>
                      <a:gd name="T4" fmla="*/ 3 w 8"/>
                      <a:gd name="T5" fmla="*/ 10 h 11"/>
                      <a:gd name="T6" fmla="*/ 0 60000 65536"/>
                      <a:gd name="T7" fmla="*/ 0 60000 65536"/>
                      <a:gd name="T8" fmla="*/ 0 60000 65536"/>
                      <a:gd name="T9" fmla="*/ 0 w 8"/>
                      <a:gd name="T10" fmla="*/ 0 h 11"/>
                      <a:gd name="T11" fmla="*/ 8 w 8"/>
                      <a:gd name="T12" fmla="*/ 11 h 11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8" h="11">
                        <a:moveTo>
                          <a:pt x="3" y="10"/>
                        </a:moveTo>
                        <a:cubicBezTo>
                          <a:pt x="2" y="6"/>
                          <a:pt x="0" y="0"/>
                          <a:pt x="6" y="2"/>
                        </a:cubicBezTo>
                        <a:cubicBezTo>
                          <a:pt x="5" y="11"/>
                          <a:pt x="8" y="10"/>
                          <a:pt x="3" y="10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</xdr:grpSp>
          </xdr:grpSp>
          <xdr:grpSp>
            <xdr:nvGrpSpPr>
              <xdr:cNvPr id="116478" name="Group 211">
                <a:extLst>
                  <a:ext uri="{FF2B5EF4-FFF2-40B4-BE49-F238E27FC236}">
                    <a16:creationId xmlns:a16="http://schemas.microsoft.com/office/drawing/2014/main" id="{00000000-0008-0000-1B00-0000FEC6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225" y="180"/>
                <a:ext cx="23" cy="39"/>
                <a:chOff x="405" y="170"/>
                <a:chExt cx="32" cy="51"/>
              </a:xfrm>
            </xdr:grpSpPr>
            <xdr:sp macro="" textlink="">
              <xdr:nvSpPr>
                <xdr:cNvPr id="116496" name="Line 212">
                  <a:extLst>
                    <a:ext uri="{FF2B5EF4-FFF2-40B4-BE49-F238E27FC236}">
                      <a16:creationId xmlns:a16="http://schemas.microsoft.com/office/drawing/2014/main" id="{00000000-0008-0000-1B00-000010C70100}"/>
                    </a:ext>
                  </a:extLst>
                </xdr:cNvPr>
                <xdr:cNvSpPr>
                  <a:spLocks noChangeShapeType="1"/>
                </xdr:cNvSpPr>
              </xdr:nvSpPr>
              <xdr:spPr bwMode="auto">
                <a:xfrm flipV="1">
                  <a:off x="405" y="174"/>
                  <a:ext cx="27" cy="47"/>
                </a:xfrm>
                <a:prstGeom prst="line">
                  <a:avLst/>
                </a:prstGeom>
                <a:noFill/>
                <a:ln w="317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grpSp>
              <xdr:nvGrpSpPr>
                <xdr:cNvPr id="116497" name="Group 213">
                  <a:extLst>
                    <a:ext uri="{FF2B5EF4-FFF2-40B4-BE49-F238E27FC236}">
                      <a16:creationId xmlns:a16="http://schemas.microsoft.com/office/drawing/2014/main" id="{00000000-0008-0000-1B00-000011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10" y="177"/>
                  <a:ext cx="27" cy="37"/>
                  <a:chOff x="410" y="177"/>
                  <a:chExt cx="27" cy="37"/>
                </a:xfrm>
              </xdr:grpSpPr>
              <xdr:sp macro="" textlink="">
                <xdr:nvSpPr>
                  <xdr:cNvPr id="116505" name="Line 214">
                    <a:extLst>
                      <a:ext uri="{FF2B5EF4-FFF2-40B4-BE49-F238E27FC236}">
                        <a16:creationId xmlns:a16="http://schemas.microsoft.com/office/drawing/2014/main" id="{00000000-0008-0000-1B00-000019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 flipV="1">
                    <a:off x="421" y="191"/>
                    <a:ext cx="8" cy="4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grpSp>
                <xdr:nvGrpSpPr>
                  <xdr:cNvPr id="116506" name="Group 215">
                    <a:extLst>
                      <a:ext uri="{FF2B5EF4-FFF2-40B4-BE49-F238E27FC236}">
                        <a16:creationId xmlns:a16="http://schemas.microsoft.com/office/drawing/2014/main" id="{00000000-0008-0000-1B00-00001A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410" y="177"/>
                    <a:ext cx="27" cy="37"/>
                    <a:chOff x="410" y="177"/>
                    <a:chExt cx="27" cy="37"/>
                  </a:xfrm>
                </xdr:grpSpPr>
                <xdr:sp macro="" textlink="">
                  <xdr:nvSpPr>
                    <xdr:cNvPr id="116507" name="Line 216">
                      <a:extLst>
                        <a:ext uri="{FF2B5EF4-FFF2-40B4-BE49-F238E27FC236}">
                          <a16:creationId xmlns:a16="http://schemas.microsoft.com/office/drawing/2014/main" id="{00000000-0008-0000-1B00-00001B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9" y="17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08" name="Line 217">
                      <a:extLst>
                        <a:ext uri="{FF2B5EF4-FFF2-40B4-BE49-F238E27FC236}">
                          <a16:creationId xmlns:a16="http://schemas.microsoft.com/office/drawing/2014/main" id="{00000000-0008-0000-1B00-00001C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4" y="185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09" name="Line 218">
                      <a:extLst>
                        <a:ext uri="{FF2B5EF4-FFF2-40B4-BE49-F238E27FC236}">
                          <a16:creationId xmlns:a16="http://schemas.microsoft.com/office/drawing/2014/main" id="{00000000-0008-0000-1B00-00001D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7" y="19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10" name="Line 219">
                      <a:extLst>
                        <a:ext uri="{FF2B5EF4-FFF2-40B4-BE49-F238E27FC236}">
                          <a16:creationId xmlns:a16="http://schemas.microsoft.com/office/drawing/2014/main" id="{00000000-0008-0000-1B00-00001E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3" y="204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511" name="Line 220">
                      <a:extLst>
                        <a:ext uri="{FF2B5EF4-FFF2-40B4-BE49-F238E27FC236}">
                          <a16:creationId xmlns:a16="http://schemas.microsoft.com/office/drawing/2014/main" id="{00000000-0008-0000-1B00-00001F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0" y="210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</xdr:grpSp>
            <xdr:grpSp>
              <xdr:nvGrpSpPr>
                <xdr:cNvPr id="116498" name="Group 221">
                  <a:extLst>
                    <a:ext uri="{FF2B5EF4-FFF2-40B4-BE49-F238E27FC236}">
                      <a16:creationId xmlns:a16="http://schemas.microsoft.com/office/drawing/2014/main" id="{00000000-0008-0000-1B00-000012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06" y="170"/>
                  <a:ext cx="22" cy="49"/>
                  <a:chOff x="406" y="170"/>
                  <a:chExt cx="22" cy="49"/>
                </a:xfrm>
              </xdr:grpSpPr>
              <xdr:sp macro="" textlink="">
                <xdr:nvSpPr>
                  <xdr:cNvPr id="116499" name="Line 222">
                    <a:extLst>
                      <a:ext uri="{FF2B5EF4-FFF2-40B4-BE49-F238E27FC236}">
                        <a16:creationId xmlns:a16="http://schemas.microsoft.com/office/drawing/2014/main" id="{00000000-0008-0000-1B00-000013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06" y="208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00" name="Line 223">
                    <a:extLst>
                      <a:ext uri="{FF2B5EF4-FFF2-40B4-BE49-F238E27FC236}">
                        <a16:creationId xmlns:a16="http://schemas.microsoft.com/office/drawing/2014/main" id="{00000000-0008-0000-1B00-000014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0" y="20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01" name="Line 224">
                    <a:extLst>
                      <a:ext uri="{FF2B5EF4-FFF2-40B4-BE49-F238E27FC236}">
                        <a16:creationId xmlns:a16="http://schemas.microsoft.com/office/drawing/2014/main" id="{00000000-0008-0000-1B00-000015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4" y="193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02" name="Line 225">
                    <a:extLst>
                      <a:ext uri="{FF2B5EF4-FFF2-40B4-BE49-F238E27FC236}">
                        <a16:creationId xmlns:a16="http://schemas.microsoft.com/office/drawing/2014/main" id="{00000000-0008-0000-1B00-000016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8" y="186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03" name="Line 226">
                    <a:extLst>
                      <a:ext uri="{FF2B5EF4-FFF2-40B4-BE49-F238E27FC236}">
                        <a16:creationId xmlns:a16="http://schemas.microsoft.com/office/drawing/2014/main" id="{00000000-0008-0000-1B00-000017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3" y="18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504" name="Line 227">
                    <a:extLst>
                      <a:ext uri="{FF2B5EF4-FFF2-40B4-BE49-F238E27FC236}">
                        <a16:creationId xmlns:a16="http://schemas.microsoft.com/office/drawing/2014/main" id="{00000000-0008-0000-1B00-000018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8" y="17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</xdr:grpSp>
          </xdr:grpSp>
          <xdr:grpSp>
            <xdr:nvGrpSpPr>
              <xdr:cNvPr id="116479" name="Group 228">
                <a:extLst>
                  <a:ext uri="{FF2B5EF4-FFF2-40B4-BE49-F238E27FC236}">
                    <a16:creationId xmlns:a16="http://schemas.microsoft.com/office/drawing/2014/main" id="{00000000-0008-0000-1B00-0000FFC60100}"/>
                  </a:ext>
                </a:extLst>
              </xdr:cNvPr>
              <xdr:cNvGrpSpPr>
                <a:grpSpLocks/>
              </xdr:cNvGrpSpPr>
            </xdr:nvGrpSpPr>
            <xdr:grpSpPr bwMode="auto">
              <a:xfrm flipH="1">
                <a:off x="192" y="196"/>
                <a:ext cx="32" cy="37"/>
                <a:chOff x="405" y="170"/>
                <a:chExt cx="32" cy="51"/>
              </a:xfrm>
            </xdr:grpSpPr>
            <xdr:sp macro="" textlink="">
              <xdr:nvSpPr>
                <xdr:cNvPr id="116480" name="Line 229">
                  <a:extLst>
                    <a:ext uri="{FF2B5EF4-FFF2-40B4-BE49-F238E27FC236}">
                      <a16:creationId xmlns:a16="http://schemas.microsoft.com/office/drawing/2014/main" id="{00000000-0008-0000-1B00-000000C70100}"/>
                    </a:ext>
                  </a:extLst>
                </xdr:cNvPr>
                <xdr:cNvSpPr>
                  <a:spLocks noChangeShapeType="1"/>
                </xdr:cNvSpPr>
              </xdr:nvSpPr>
              <xdr:spPr bwMode="auto">
                <a:xfrm flipV="1">
                  <a:off x="405" y="174"/>
                  <a:ext cx="27" cy="47"/>
                </a:xfrm>
                <a:prstGeom prst="line">
                  <a:avLst/>
                </a:prstGeom>
                <a:noFill/>
                <a:ln w="317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grpSp>
              <xdr:nvGrpSpPr>
                <xdr:cNvPr id="116481" name="Group 230">
                  <a:extLst>
                    <a:ext uri="{FF2B5EF4-FFF2-40B4-BE49-F238E27FC236}">
                      <a16:creationId xmlns:a16="http://schemas.microsoft.com/office/drawing/2014/main" id="{00000000-0008-0000-1B00-000001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10" y="177"/>
                  <a:ext cx="27" cy="37"/>
                  <a:chOff x="410" y="177"/>
                  <a:chExt cx="27" cy="37"/>
                </a:xfrm>
              </xdr:grpSpPr>
              <xdr:sp macro="" textlink="">
                <xdr:nvSpPr>
                  <xdr:cNvPr id="116489" name="Line 231">
                    <a:extLst>
                      <a:ext uri="{FF2B5EF4-FFF2-40B4-BE49-F238E27FC236}">
                        <a16:creationId xmlns:a16="http://schemas.microsoft.com/office/drawing/2014/main" id="{00000000-0008-0000-1B00-000009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 flipV="1">
                    <a:off x="421" y="191"/>
                    <a:ext cx="8" cy="4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grpSp>
                <xdr:nvGrpSpPr>
                  <xdr:cNvPr id="116490" name="Group 232">
                    <a:extLst>
                      <a:ext uri="{FF2B5EF4-FFF2-40B4-BE49-F238E27FC236}">
                        <a16:creationId xmlns:a16="http://schemas.microsoft.com/office/drawing/2014/main" id="{00000000-0008-0000-1B00-00000AC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410" y="177"/>
                    <a:ext cx="27" cy="37"/>
                    <a:chOff x="410" y="177"/>
                    <a:chExt cx="27" cy="37"/>
                  </a:xfrm>
                </xdr:grpSpPr>
                <xdr:sp macro="" textlink="">
                  <xdr:nvSpPr>
                    <xdr:cNvPr id="116491" name="Line 233">
                      <a:extLst>
                        <a:ext uri="{FF2B5EF4-FFF2-40B4-BE49-F238E27FC236}">
                          <a16:creationId xmlns:a16="http://schemas.microsoft.com/office/drawing/2014/main" id="{00000000-0008-0000-1B00-00000B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9" y="17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492" name="Line 234">
                      <a:extLst>
                        <a:ext uri="{FF2B5EF4-FFF2-40B4-BE49-F238E27FC236}">
                          <a16:creationId xmlns:a16="http://schemas.microsoft.com/office/drawing/2014/main" id="{00000000-0008-0000-1B00-00000C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24" y="185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493" name="Line 235">
                      <a:extLst>
                        <a:ext uri="{FF2B5EF4-FFF2-40B4-BE49-F238E27FC236}">
                          <a16:creationId xmlns:a16="http://schemas.microsoft.com/office/drawing/2014/main" id="{00000000-0008-0000-1B00-00000D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7" y="197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494" name="Line 236">
                      <a:extLst>
                        <a:ext uri="{FF2B5EF4-FFF2-40B4-BE49-F238E27FC236}">
                          <a16:creationId xmlns:a16="http://schemas.microsoft.com/office/drawing/2014/main" id="{00000000-0008-0000-1B00-00000E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3" y="204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  <xdr:sp macro="" textlink="">
                  <xdr:nvSpPr>
                    <xdr:cNvPr id="116495" name="Line 237">
                      <a:extLst>
                        <a:ext uri="{FF2B5EF4-FFF2-40B4-BE49-F238E27FC236}">
                          <a16:creationId xmlns:a16="http://schemas.microsoft.com/office/drawing/2014/main" id="{00000000-0008-0000-1B00-00000FC70100}"/>
                        </a:ext>
                      </a:extLst>
                    </xdr:cNvPr>
                    <xdr:cNvSpPr>
                      <a:spLocks noChangeShapeType="1"/>
                    </xdr:cNvSpPr>
                  </xdr:nvSpPr>
                  <xdr:spPr bwMode="auto">
                    <a:xfrm flipV="1">
                      <a:off x="410" y="210"/>
                      <a:ext cx="8" cy="4"/>
                    </a:xfrm>
                    <a:prstGeom prst="line">
                      <a:avLst/>
                    </a:prstGeom>
                    <a:noFill/>
                    <a:ln w="3175">
                      <a:solidFill>
                        <a:srgbClr val="0000FF"/>
                      </a:solidFill>
                      <a:round/>
                      <a:headEnd/>
                      <a:tailEnd/>
                    </a:ln>
                  </xdr:spPr>
                </xdr:sp>
              </xdr:grpSp>
            </xdr:grpSp>
            <xdr:grpSp>
              <xdr:nvGrpSpPr>
                <xdr:cNvPr id="116482" name="Group 238">
                  <a:extLst>
                    <a:ext uri="{FF2B5EF4-FFF2-40B4-BE49-F238E27FC236}">
                      <a16:creationId xmlns:a16="http://schemas.microsoft.com/office/drawing/2014/main" id="{00000000-0008-0000-1B00-000002C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06" y="170"/>
                  <a:ext cx="22" cy="49"/>
                  <a:chOff x="406" y="170"/>
                  <a:chExt cx="22" cy="49"/>
                </a:xfrm>
              </xdr:grpSpPr>
              <xdr:sp macro="" textlink="">
                <xdr:nvSpPr>
                  <xdr:cNvPr id="116483" name="Line 239">
                    <a:extLst>
                      <a:ext uri="{FF2B5EF4-FFF2-40B4-BE49-F238E27FC236}">
                        <a16:creationId xmlns:a16="http://schemas.microsoft.com/office/drawing/2014/main" id="{00000000-0008-0000-1B00-000003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06" y="208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484" name="Line 240">
                    <a:extLst>
                      <a:ext uri="{FF2B5EF4-FFF2-40B4-BE49-F238E27FC236}">
                        <a16:creationId xmlns:a16="http://schemas.microsoft.com/office/drawing/2014/main" id="{00000000-0008-0000-1B00-000004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0" y="20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485" name="Line 241">
                    <a:extLst>
                      <a:ext uri="{FF2B5EF4-FFF2-40B4-BE49-F238E27FC236}">
                        <a16:creationId xmlns:a16="http://schemas.microsoft.com/office/drawing/2014/main" id="{00000000-0008-0000-1B00-000005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4" y="193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486" name="Line 242">
                    <a:extLst>
                      <a:ext uri="{FF2B5EF4-FFF2-40B4-BE49-F238E27FC236}">
                        <a16:creationId xmlns:a16="http://schemas.microsoft.com/office/drawing/2014/main" id="{00000000-0008-0000-1B00-000006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18" y="186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487" name="Line 243">
                    <a:extLst>
                      <a:ext uri="{FF2B5EF4-FFF2-40B4-BE49-F238E27FC236}">
                        <a16:creationId xmlns:a16="http://schemas.microsoft.com/office/drawing/2014/main" id="{00000000-0008-0000-1B00-000007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3" y="18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  <xdr:sp macro="" textlink="">
                <xdr:nvSpPr>
                  <xdr:cNvPr id="116488" name="Line 244">
                    <a:extLst>
                      <a:ext uri="{FF2B5EF4-FFF2-40B4-BE49-F238E27FC236}">
                        <a16:creationId xmlns:a16="http://schemas.microsoft.com/office/drawing/2014/main" id="{00000000-0008-0000-1B00-000008C70100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28" y="170"/>
                    <a:ext cx="0" cy="11"/>
                  </a:xfrm>
                  <a:prstGeom prst="line">
                    <a:avLst/>
                  </a:prstGeom>
                  <a:noFill/>
                  <a:ln w="3175">
                    <a:solidFill>
                      <a:srgbClr val="0000FF"/>
                    </a:solidFill>
                    <a:round/>
                    <a:headEnd/>
                    <a:tailEnd/>
                  </a:ln>
                </xdr:spPr>
              </xdr:sp>
            </xdr:grpSp>
          </xdr:grpSp>
        </xdr:grpSp>
        <xdr:sp macro="" textlink="">
          <xdr:nvSpPr>
            <xdr:cNvPr id="116475" name="Freeform 245">
              <a:extLst>
                <a:ext uri="{FF2B5EF4-FFF2-40B4-BE49-F238E27FC236}">
                  <a16:creationId xmlns:a16="http://schemas.microsoft.com/office/drawing/2014/main" id="{00000000-0008-0000-1B00-0000FBC60100}"/>
                </a:ext>
              </a:extLst>
            </xdr:cNvPr>
            <xdr:cNvSpPr>
              <a:spLocks/>
            </xdr:cNvSpPr>
          </xdr:nvSpPr>
          <xdr:spPr bwMode="auto">
            <a:xfrm>
              <a:off x="240" y="173"/>
              <a:ext cx="9" cy="11"/>
            </a:xfrm>
            <a:custGeom>
              <a:avLst/>
              <a:gdLst>
                <a:gd name="T0" fmla="*/ 1 w 14"/>
                <a:gd name="T1" fmla="*/ 0 h 12"/>
                <a:gd name="T2" fmla="*/ 1 w 14"/>
                <a:gd name="T3" fmla="*/ 6 h 12"/>
                <a:gd name="T4" fmla="*/ 1 w 14"/>
                <a:gd name="T5" fmla="*/ 0 h 12"/>
                <a:gd name="T6" fmla="*/ 0 60000 65536"/>
                <a:gd name="T7" fmla="*/ 0 60000 65536"/>
                <a:gd name="T8" fmla="*/ 0 60000 65536"/>
                <a:gd name="T9" fmla="*/ 0 w 14"/>
                <a:gd name="T10" fmla="*/ 0 h 12"/>
                <a:gd name="T11" fmla="*/ 14 w 14"/>
                <a:gd name="T12" fmla="*/ 12 h 12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14" h="12">
                  <a:moveTo>
                    <a:pt x="7" y="0"/>
                  </a:moveTo>
                  <a:cubicBezTo>
                    <a:pt x="2" y="3"/>
                    <a:pt x="0" y="10"/>
                    <a:pt x="7" y="12"/>
                  </a:cubicBezTo>
                  <a:cubicBezTo>
                    <a:pt x="14" y="10"/>
                    <a:pt x="13" y="3"/>
                    <a:pt x="7" y="0"/>
                  </a:cubicBezTo>
                  <a:close/>
                </a:path>
              </a:pathLst>
            </a:custGeom>
            <a:solidFill>
              <a:srgbClr val="FFFFFF"/>
            </a:solidFill>
            <a:ln w="3175">
              <a:solidFill>
                <a:srgbClr val="0000FF"/>
              </a:solidFill>
              <a:round/>
              <a:headEnd/>
              <a:tailEnd/>
            </a:ln>
          </xdr:spPr>
        </xdr:sp>
        <xdr:sp macro="" textlink="">
          <xdr:nvSpPr>
            <xdr:cNvPr id="116476" name="Freeform 246">
              <a:extLst>
                <a:ext uri="{FF2B5EF4-FFF2-40B4-BE49-F238E27FC236}">
                  <a16:creationId xmlns:a16="http://schemas.microsoft.com/office/drawing/2014/main" id="{00000000-0008-0000-1B00-0000FCC60100}"/>
                </a:ext>
              </a:extLst>
            </xdr:cNvPr>
            <xdr:cNvSpPr>
              <a:spLocks/>
            </xdr:cNvSpPr>
          </xdr:nvSpPr>
          <xdr:spPr bwMode="auto">
            <a:xfrm>
              <a:off x="193" y="190"/>
              <a:ext cx="9" cy="11"/>
            </a:xfrm>
            <a:custGeom>
              <a:avLst/>
              <a:gdLst>
                <a:gd name="T0" fmla="*/ 1 w 14"/>
                <a:gd name="T1" fmla="*/ 0 h 12"/>
                <a:gd name="T2" fmla="*/ 1 w 14"/>
                <a:gd name="T3" fmla="*/ 6 h 12"/>
                <a:gd name="T4" fmla="*/ 1 w 14"/>
                <a:gd name="T5" fmla="*/ 0 h 12"/>
                <a:gd name="T6" fmla="*/ 0 60000 65536"/>
                <a:gd name="T7" fmla="*/ 0 60000 65536"/>
                <a:gd name="T8" fmla="*/ 0 60000 65536"/>
                <a:gd name="T9" fmla="*/ 0 w 14"/>
                <a:gd name="T10" fmla="*/ 0 h 12"/>
                <a:gd name="T11" fmla="*/ 14 w 14"/>
                <a:gd name="T12" fmla="*/ 12 h 12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14" h="12">
                  <a:moveTo>
                    <a:pt x="7" y="0"/>
                  </a:moveTo>
                  <a:cubicBezTo>
                    <a:pt x="2" y="3"/>
                    <a:pt x="0" y="10"/>
                    <a:pt x="7" y="12"/>
                  </a:cubicBezTo>
                  <a:cubicBezTo>
                    <a:pt x="14" y="10"/>
                    <a:pt x="13" y="3"/>
                    <a:pt x="7" y="0"/>
                  </a:cubicBezTo>
                  <a:close/>
                </a:path>
              </a:pathLst>
            </a:custGeom>
            <a:solidFill>
              <a:srgbClr val="FFFFFF"/>
            </a:solidFill>
            <a:ln w="3175">
              <a:solidFill>
                <a:srgbClr val="0000FF"/>
              </a:solidFill>
              <a:round/>
              <a:headEnd/>
              <a:tailEnd/>
            </a:ln>
          </xdr:spPr>
        </xdr:sp>
      </xdr:grpSp>
      <xdr:grpSp>
        <xdr:nvGrpSpPr>
          <xdr:cNvPr id="116469" name="Group 247">
            <a:extLst>
              <a:ext uri="{FF2B5EF4-FFF2-40B4-BE49-F238E27FC236}">
                <a16:creationId xmlns:a16="http://schemas.microsoft.com/office/drawing/2014/main" id="{00000000-0008-0000-1B00-0000F5C60100}"/>
              </a:ext>
            </a:extLst>
          </xdr:cNvPr>
          <xdr:cNvGrpSpPr>
            <a:grpSpLocks/>
          </xdr:cNvGrpSpPr>
        </xdr:nvGrpSpPr>
        <xdr:grpSpPr bwMode="auto">
          <a:xfrm>
            <a:off x="207" y="253"/>
            <a:ext cx="31" cy="11"/>
            <a:chOff x="207" y="253"/>
            <a:chExt cx="31" cy="11"/>
          </a:xfrm>
        </xdr:grpSpPr>
        <xdr:sp macro="" textlink="">
          <xdr:nvSpPr>
            <xdr:cNvPr id="116470" name="Freeform 248">
              <a:extLst>
                <a:ext uri="{FF2B5EF4-FFF2-40B4-BE49-F238E27FC236}">
                  <a16:creationId xmlns:a16="http://schemas.microsoft.com/office/drawing/2014/main" id="{00000000-0008-0000-1B00-0000F6C60100}"/>
                </a:ext>
              </a:extLst>
            </xdr:cNvPr>
            <xdr:cNvSpPr>
              <a:spLocks/>
            </xdr:cNvSpPr>
          </xdr:nvSpPr>
          <xdr:spPr bwMode="auto">
            <a:xfrm>
              <a:off x="214" y="253"/>
              <a:ext cx="9" cy="8"/>
            </a:xfrm>
            <a:custGeom>
              <a:avLst/>
              <a:gdLst>
                <a:gd name="T0" fmla="*/ 9 w 9"/>
                <a:gd name="T1" fmla="*/ 0 h 8"/>
                <a:gd name="T2" fmla="*/ 0 w 9"/>
                <a:gd name="T3" fmla="*/ 8 h 8"/>
                <a:gd name="T4" fmla="*/ 0 60000 65536"/>
                <a:gd name="T5" fmla="*/ 0 60000 65536"/>
                <a:gd name="T6" fmla="*/ 0 w 9"/>
                <a:gd name="T7" fmla="*/ 0 h 8"/>
                <a:gd name="T8" fmla="*/ 9 w 9"/>
                <a:gd name="T9" fmla="*/ 8 h 8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9" h="8">
                  <a:moveTo>
                    <a:pt x="9" y="0"/>
                  </a:moveTo>
                  <a:cubicBezTo>
                    <a:pt x="9" y="0"/>
                    <a:pt x="4" y="4"/>
                    <a:pt x="0" y="8"/>
                  </a:cubicBezTo>
                </a:path>
              </a:pathLst>
            </a:custGeom>
            <a:noFill/>
            <a:ln w="317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116471" name="Freeform 249">
              <a:extLst>
                <a:ext uri="{FF2B5EF4-FFF2-40B4-BE49-F238E27FC236}">
                  <a16:creationId xmlns:a16="http://schemas.microsoft.com/office/drawing/2014/main" id="{00000000-0008-0000-1B00-0000F7C60100}"/>
                </a:ext>
              </a:extLst>
            </xdr:cNvPr>
            <xdr:cNvSpPr>
              <a:spLocks/>
            </xdr:cNvSpPr>
          </xdr:nvSpPr>
          <xdr:spPr bwMode="auto">
            <a:xfrm>
              <a:off x="223" y="254"/>
              <a:ext cx="8" cy="8"/>
            </a:xfrm>
            <a:custGeom>
              <a:avLst/>
              <a:gdLst>
                <a:gd name="T0" fmla="*/ 0 w 8"/>
                <a:gd name="T1" fmla="*/ 0 h 8"/>
                <a:gd name="T2" fmla="*/ 8 w 8"/>
                <a:gd name="T3" fmla="*/ 8 h 8"/>
                <a:gd name="T4" fmla="*/ 0 60000 65536"/>
                <a:gd name="T5" fmla="*/ 0 60000 65536"/>
                <a:gd name="T6" fmla="*/ 0 w 8"/>
                <a:gd name="T7" fmla="*/ 0 h 8"/>
                <a:gd name="T8" fmla="*/ 8 w 8"/>
                <a:gd name="T9" fmla="*/ 8 h 8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8" h="8">
                  <a:moveTo>
                    <a:pt x="0" y="0"/>
                  </a:moveTo>
                  <a:cubicBezTo>
                    <a:pt x="0" y="0"/>
                    <a:pt x="4" y="4"/>
                    <a:pt x="8" y="8"/>
                  </a:cubicBezTo>
                </a:path>
              </a:pathLst>
            </a:custGeom>
            <a:noFill/>
            <a:ln w="317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116472" name="Freeform 250">
              <a:extLst>
                <a:ext uri="{FF2B5EF4-FFF2-40B4-BE49-F238E27FC236}">
                  <a16:creationId xmlns:a16="http://schemas.microsoft.com/office/drawing/2014/main" id="{00000000-0008-0000-1B00-0000F8C60100}"/>
                </a:ext>
              </a:extLst>
            </xdr:cNvPr>
            <xdr:cNvSpPr>
              <a:spLocks/>
            </xdr:cNvSpPr>
          </xdr:nvSpPr>
          <xdr:spPr bwMode="auto">
            <a:xfrm>
              <a:off x="224" y="254"/>
              <a:ext cx="14" cy="10"/>
            </a:xfrm>
            <a:custGeom>
              <a:avLst/>
              <a:gdLst>
                <a:gd name="T0" fmla="*/ 0 w 14"/>
                <a:gd name="T1" fmla="*/ 1 h 10"/>
                <a:gd name="T2" fmla="*/ 9 w 14"/>
                <a:gd name="T3" fmla="*/ 3 h 10"/>
                <a:gd name="T4" fmla="*/ 14 w 14"/>
                <a:gd name="T5" fmla="*/ 10 h 10"/>
                <a:gd name="T6" fmla="*/ 0 60000 65536"/>
                <a:gd name="T7" fmla="*/ 0 60000 65536"/>
                <a:gd name="T8" fmla="*/ 0 60000 65536"/>
                <a:gd name="T9" fmla="*/ 0 w 14"/>
                <a:gd name="T10" fmla="*/ 0 h 10"/>
                <a:gd name="T11" fmla="*/ 14 w 14"/>
                <a:gd name="T12" fmla="*/ 10 h 1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14" h="10">
                  <a:moveTo>
                    <a:pt x="0" y="1"/>
                  </a:moveTo>
                  <a:cubicBezTo>
                    <a:pt x="4" y="0"/>
                    <a:pt x="5" y="1"/>
                    <a:pt x="9" y="3"/>
                  </a:cubicBezTo>
                  <a:cubicBezTo>
                    <a:pt x="10" y="6"/>
                    <a:pt x="12" y="8"/>
                    <a:pt x="14" y="10"/>
                  </a:cubicBezTo>
                </a:path>
              </a:pathLst>
            </a:custGeom>
            <a:noFill/>
            <a:ln w="317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116473" name="Freeform 251">
              <a:extLst>
                <a:ext uri="{FF2B5EF4-FFF2-40B4-BE49-F238E27FC236}">
                  <a16:creationId xmlns:a16="http://schemas.microsoft.com/office/drawing/2014/main" id="{00000000-0008-0000-1B00-0000F9C60100}"/>
                </a:ext>
              </a:extLst>
            </xdr:cNvPr>
            <xdr:cNvSpPr>
              <a:spLocks/>
            </xdr:cNvSpPr>
          </xdr:nvSpPr>
          <xdr:spPr bwMode="auto">
            <a:xfrm>
              <a:off x="207" y="254"/>
              <a:ext cx="16" cy="5"/>
            </a:xfrm>
            <a:custGeom>
              <a:avLst/>
              <a:gdLst>
                <a:gd name="T0" fmla="*/ 16 w 16"/>
                <a:gd name="T1" fmla="*/ 0 h 5"/>
                <a:gd name="T2" fmla="*/ 0 w 16"/>
                <a:gd name="T3" fmla="*/ 5 h 5"/>
                <a:gd name="T4" fmla="*/ 0 60000 65536"/>
                <a:gd name="T5" fmla="*/ 0 60000 65536"/>
                <a:gd name="T6" fmla="*/ 0 w 16"/>
                <a:gd name="T7" fmla="*/ 0 h 5"/>
                <a:gd name="T8" fmla="*/ 16 w 16"/>
                <a:gd name="T9" fmla="*/ 5 h 5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16" h="5">
                  <a:moveTo>
                    <a:pt x="16" y="0"/>
                  </a:moveTo>
                  <a:cubicBezTo>
                    <a:pt x="7" y="1"/>
                    <a:pt x="5" y="0"/>
                    <a:pt x="0" y="5"/>
                  </a:cubicBezTo>
                </a:path>
              </a:pathLst>
            </a:custGeom>
            <a:noFill/>
            <a:ln w="317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3</xdr:col>
      <xdr:colOff>76200</xdr:colOff>
      <xdr:row>15</xdr:row>
      <xdr:rowOff>28575</xdr:rowOff>
    </xdr:from>
    <xdr:to>
      <xdr:col>3</xdr:col>
      <xdr:colOff>114300</xdr:colOff>
      <xdr:row>15</xdr:row>
      <xdr:rowOff>85725</xdr:rowOff>
    </xdr:to>
    <xdr:grpSp>
      <xdr:nvGrpSpPr>
        <xdr:cNvPr id="112496" name="Group 252">
          <a:extLst>
            <a:ext uri="{FF2B5EF4-FFF2-40B4-BE49-F238E27FC236}">
              <a16:creationId xmlns:a16="http://schemas.microsoft.com/office/drawing/2014/main" id="{00000000-0008-0000-1B00-000070B70100}"/>
            </a:ext>
          </a:extLst>
        </xdr:cNvPr>
        <xdr:cNvGrpSpPr>
          <a:grpSpLocks/>
        </xdr:cNvGrpSpPr>
      </xdr:nvGrpSpPr>
      <xdr:grpSpPr bwMode="auto">
        <a:xfrm>
          <a:off x="1352550" y="2543175"/>
          <a:ext cx="38100" cy="57150"/>
          <a:chOff x="513" y="188"/>
          <a:chExt cx="15" cy="15"/>
        </a:xfrm>
      </xdr:grpSpPr>
      <xdr:sp macro="" textlink="">
        <xdr:nvSpPr>
          <xdr:cNvPr id="116466" name="Line 253">
            <a:extLst>
              <a:ext uri="{FF2B5EF4-FFF2-40B4-BE49-F238E27FC236}">
                <a16:creationId xmlns:a16="http://schemas.microsoft.com/office/drawing/2014/main" id="{00000000-0008-0000-1B00-0000F2C60100}"/>
              </a:ext>
            </a:extLst>
          </xdr:cNvPr>
          <xdr:cNvSpPr>
            <a:spLocks noChangeShapeType="1"/>
          </xdr:cNvSpPr>
        </xdr:nvSpPr>
        <xdr:spPr bwMode="auto">
          <a:xfrm>
            <a:off x="515" y="188"/>
            <a:ext cx="13" cy="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67" name="Line 254">
            <a:extLst>
              <a:ext uri="{FF2B5EF4-FFF2-40B4-BE49-F238E27FC236}">
                <a16:creationId xmlns:a16="http://schemas.microsoft.com/office/drawing/2014/main" id="{00000000-0008-0000-1B00-0000F3C601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13" y="189"/>
            <a:ext cx="13" cy="14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114300</xdr:colOff>
      <xdr:row>13</xdr:row>
      <xdr:rowOff>85725</xdr:rowOff>
    </xdr:from>
    <xdr:to>
      <xdr:col>3</xdr:col>
      <xdr:colOff>152400</xdr:colOff>
      <xdr:row>13</xdr:row>
      <xdr:rowOff>142875</xdr:rowOff>
    </xdr:to>
    <xdr:grpSp>
      <xdr:nvGrpSpPr>
        <xdr:cNvPr id="112497" name="Group 255">
          <a:extLst>
            <a:ext uri="{FF2B5EF4-FFF2-40B4-BE49-F238E27FC236}">
              <a16:creationId xmlns:a16="http://schemas.microsoft.com/office/drawing/2014/main" id="{00000000-0008-0000-1B00-000071B70100}"/>
            </a:ext>
          </a:extLst>
        </xdr:cNvPr>
        <xdr:cNvGrpSpPr>
          <a:grpSpLocks/>
        </xdr:cNvGrpSpPr>
      </xdr:nvGrpSpPr>
      <xdr:grpSpPr bwMode="auto">
        <a:xfrm>
          <a:off x="1390650" y="2295525"/>
          <a:ext cx="38100" cy="57150"/>
          <a:chOff x="513" y="188"/>
          <a:chExt cx="15" cy="15"/>
        </a:xfrm>
      </xdr:grpSpPr>
      <xdr:sp macro="" textlink="">
        <xdr:nvSpPr>
          <xdr:cNvPr id="116464" name="Line 256">
            <a:extLst>
              <a:ext uri="{FF2B5EF4-FFF2-40B4-BE49-F238E27FC236}">
                <a16:creationId xmlns:a16="http://schemas.microsoft.com/office/drawing/2014/main" id="{00000000-0008-0000-1B00-0000F0C60100}"/>
              </a:ext>
            </a:extLst>
          </xdr:cNvPr>
          <xdr:cNvSpPr>
            <a:spLocks noChangeShapeType="1"/>
          </xdr:cNvSpPr>
        </xdr:nvSpPr>
        <xdr:spPr bwMode="auto">
          <a:xfrm>
            <a:off x="515" y="188"/>
            <a:ext cx="13" cy="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65" name="Line 257">
            <a:extLst>
              <a:ext uri="{FF2B5EF4-FFF2-40B4-BE49-F238E27FC236}">
                <a16:creationId xmlns:a16="http://schemas.microsoft.com/office/drawing/2014/main" id="{00000000-0008-0000-1B00-0000F1C601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13" y="189"/>
            <a:ext cx="13" cy="14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200025</xdr:colOff>
      <xdr:row>14</xdr:row>
      <xdr:rowOff>0</xdr:rowOff>
    </xdr:from>
    <xdr:to>
      <xdr:col>3</xdr:col>
      <xdr:colOff>238125</xdr:colOff>
      <xdr:row>14</xdr:row>
      <xdr:rowOff>57150</xdr:rowOff>
    </xdr:to>
    <xdr:grpSp>
      <xdr:nvGrpSpPr>
        <xdr:cNvPr id="112498" name="Group 258">
          <a:extLst>
            <a:ext uri="{FF2B5EF4-FFF2-40B4-BE49-F238E27FC236}">
              <a16:creationId xmlns:a16="http://schemas.microsoft.com/office/drawing/2014/main" id="{00000000-0008-0000-1B00-000072B70100}"/>
            </a:ext>
          </a:extLst>
        </xdr:cNvPr>
        <xdr:cNvGrpSpPr>
          <a:grpSpLocks/>
        </xdr:cNvGrpSpPr>
      </xdr:nvGrpSpPr>
      <xdr:grpSpPr bwMode="auto">
        <a:xfrm>
          <a:off x="1476375" y="2362200"/>
          <a:ext cx="38100" cy="57150"/>
          <a:chOff x="513" y="188"/>
          <a:chExt cx="15" cy="15"/>
        </a:xfrm>
      </xdr:grpSpPr>
      <xdr:sp macro="" textlink="">
        <xdr:nvSpPr>
          <xdr:cNvPr id="116462" name="Line 259">
            <a:extLst>
              <a:ext uri="{FF2B5EF4-FFF2-40B4-BE49-F238E27FC236}">
                <a16:creationId xmlns:a16="http://schemas.microsoft.com/office/drawing/2014/main" id="{00000000-0008-0000-1B00-0000EEC60100}"/>
              </a:ext>
            </a:extLst>
          </xdr:cNvPr>
          <xdr:cNvSpPr>
            <a:spLocks noChangeShapeType="1"/>
          </xdr:cNvSpPr>
        </xdr:nvSpPr>
        <xdr:spPr bwMode="auto">
          <a:xfrm>
            <a:off x="515" y="188"/>
            <a:ext cx="13" cy="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63" name="Line 260">
            <a:extLst>
              <a:ext uri="{FF2B5EF4-FFF2-40B4-BE49-F238E27FC236}">
                <a16:creationId xmlns:a16="http://schemas.microsoft.com/office/drawing/2014/main" id="{00000000-0008-0000-1B00-0000EFC601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13" y="189"/>
            <a:ext cx="13" cy="14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190500</xdr:colOff>
      <xdr:row>15</xdr:row>
      <xdr:rowOff>104775</xdr:rowOff>
    </xdr:from>
    <xdr:to>
      <xdr:col>3</xdr:col>
      <xdr:colOff>228600</xdr:colOff>
      <xdr:row>16</xdr:row>
      <xdr:rowOff>9525</xdr:rowOff>
    </xdr:to>
    <xdr:grpSp>
      <xdr:nvGrpSpPr>
        <xdr:cNvPr id="112499" name="Group 261">
          <a:extLst>
            <a:ext uri="{FF2B5EF4-FFF2-40B4-BE49-F238E27FC236}">
              <a16:creationId xmlns:a16="http://schemas.microsoft.com/office/drawing/2014/main" id="{00000000-0008-0000-1B00-000073B70100}"/>
            </a:ext>
          </a:extLst>
        </xdr:cNvPr>
        <xdr:cNvGrpSpPr>
          <a:grpSpLocks/>
        </xdr:cNvGrpSpPr>
      </xdr:nvGrpSpPr>
      <xdr:grpSpPr bwMode="auto">
        <a:xfrm>
          <a:off x="1466850" y="2619375"/>
          <a:ext cx="38100" cy="57150"/>
          <a:chOff x="513" y="188"/>
          <a:chExt cx="15" cy="15"/>
        </a:xfrm>
      </xdr:grpSpPr>
      <xdr:sp macro="" textlink="">
        <xdr:nvSpPr>
          <xdr:cNvPr id="116460" name="Line 262">
            <a:extLst>
              <a:ext uri="{FF2B5EF4-FFF2-40B4-BE49-F238E27FC236}">
                <a16:creationId xmlns:a16="http://schemas.microsoft.com/office/drawing/2014/main" id="{00000000-0008-0000-1B00-0000ECC60100}"/>
              </a:ext>
            </a:extLst>
          </xdr:cNvPr>
          <xdr:cNvSpPr>
            <a:spLocks noChangeShapeType="1"/>
          </xdr:cNvSpPr>
        </xdr:nvSpPr>
        <xdr:spPr bwMode="auto">
          <a:xfrm>
            <a:off x="515" y="188"/>
            <a:ext cx="13" cy="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61" name="Line 263">
            <a:extLst>
              <a:ext uri="{FF2B5EF4-FFF2-40B4-BE49-F238E27FC236}">
                <a16:creationId xmlns:a16="http://schemas.microsoft.com/office/drawing/2014/main" id="{00000000-0008-0000-1B00-0000EDC601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13" y="189"/>
            <a:ext cx="13" cy="14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447675</xdr:colOff>
      <xdr:row>15</xdr:row>
      <xdr:rowOff>142875</xdr:rowOff>
    </xdr:from>
    <xdr:to>
      <xdr:col>2</xdr:col>
      <xdr:colOff>485775</xdr:colOff>
      <xdr:row>16</xdr:row>
      <xdr:rowOff>47625</xdr:rowOff>
    </xdr:to>
    <xdr:grpSp>
      <xdr:nvGrpSpPr>
        <xdr:cNvPr id="112500" name="Group 264">
          <a:extLst>
            <a:ext uri="{FF2B5EF4-FFF2-40B4-BE49-F238E27FC236}">
              <a16:creationId xmlns:a16="http://schemas.microsoft.com/office/drawing/2014/main" id="{00000000-0008-0000-1B00-000074B70100}"/>
            </a:ext>
          </a:extLst>
        </xdr:cNvPr>
        <xdr:cNvGrpSpPr>
          <a:grpSpLocks/>
        </xdr:cNvGrpSpPr>
      </xdr:nvGrpSpPr>
      <xdr:grpSpPr bwMode="auto">
        <a:xfrm>
          <a:off x="1209675" y="2657475"/>
          <a:ext cx="38100" cy="57150"/>
          <a:chOff x="513" y="188"/>
          <a:chExt cx="15" cy="15"/>
        </a:xfrm>
      </xdr:grpSpPr>
      <xdr:sp macro="" textlink="">
        <xdr:nvSpPr>
          <xdr:cNvPr id="116458" name="Line 265">
            <a:extLst>
              <a:ext uri="{FF2B5EF4-FFF2-40B4-BE49-F238E27FC236}">
                <a16:creationId xmlns:a16="http://schemas.microsoft.com/office/drawing/2014/main" id="{00000000-0008-0000-1B00-0000EAC60100}"/>
              </a:ext>
            </a:extLst>
          </xdr:cNvPr>
          <xdr:cNvSpPr>
            <a:spLocks noChangeShapeType="1"/>
          </xdr:cNvSpPr>
        </xdr:nvSpPr>
        <xdr:spPr bwMode="auto">
          <a:xfrm>
            <a:off x="515" y="188"/>
            <a:ext cx="13" cy="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59" name="Line 266">
            <a:extLst>
              <a:ext uri="{FF2B5EF4-FFF2-40B4-BE49-F238E27FC236}">
                <a16:creationId xmlns:a16="http://schemas.microsoft.com/office/drawing/2014/main" id="{00000000-0008-0000-1B00-0000EBC601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13" y="189"/>
            <a:ext cx="13" cy="14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323850</xdr:colOff>
      <xdr:row>16</xdr:row>
      <xdr:rowOff>76200</xdr:rowOff>
    </xdr:from>
    <xdr:to>
      <xdr:col>2</xdr:col>
      <xdr:colOff>361950</xdr:colOff>
      <xdr:row>16</xdr:row>
      <xdr:rowOff>133350</xdr:rowOff>
    </xdr:to>
    <xdr:grpSp>
      <xdr:nvGrpSpPr>
        <xdr:cNvPr id="112501" name="Group 267">
          <a:extLst>
            <a:ext uri="{FF2B5EF4-FFF2-40B4-BE49-F238E27FC236}">
              <a16:creationId xmlns:a16="http://schemas.microsoft.com/office/drawing/2014/main" id="{00000000-0008-0000-1B00-000075B70100}"/>
            </a:ext>
          </a:extLst>
        </xdr:cNvPr>
        <xdr:cNvGrpSpPr>
          <a:grpSpLocks/>
        </xdr:cNvGrpSpPr>
      </xdr:nvGrpSpPr>
      <xdr:grpSpPr bwMode="auto">
        <a:xfrm>
          <a:off x="1085850" y="2743200"/>
          <a:ext cx="38100" cy="57150"/>
          <a:chOff x="513" y="188"/>
          <a:chExt cx="15" cy="15"/>
        </a:xfrm>
      </xdr:grpSpPr>
      <xdr:sp macro="" textlink="">
        <xdr:nvSpPr>
          <xdr:cNvPr id="116456" name="Line 268">
            <a:extLst>
              <a:ext uri="{FF2B5EF4-FFF2-40B4-BE49-F238E27FC236}">
                <a16:creationId xmlns:a16="http://schemas.microsoft.com/office/drawing/2014/main" id="{00000000-0008-0000-1B00-0000E8C60100}"/>
              </a:ext>
            </a:extLst>
          </xdr:cNvPr>
          <xdr:cNvSpPr>
            <a:spLocks noChangeShapeType="1"/>
          </xdr:cNvSpPr>
        </xdr:nvSpPr>
        <xdr:spPr bwMode="auto">
          <a:xfrm>
            <a:off x="515" y="188"/>
            <a:ext cx="13" cy="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57" name="Line 269">
            <a:extLst>
              <a:ext uri="{FF2B5EF4-FFF2-40B4-BE49-F238E27FC236}">
                <a16:creationId xmlns:a16="http://schemas.microsoft.com/office/drawing/2014/main" id="{00000000-0008-0000-1B00-0000E9C601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13" y="189"/>
            <a:ext cx="13" cy="14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476250</xdr:colOff>
      <xdr:row>14</xdr:row>
      <xdr:rowOff>123825</xdr:rowOff>
    </xdr:from>
    <xdr:to>
      <xdr:col>3</xdr:col>
      <xdr:colOff>0</xdr:colOff>
      <xdr:row>15</xdr:row>
      <xdr:rowOff>28575</xdr:rowOff>
    </xdr:to>
    <xdr:grpSp>
      <xdr:nvGrpSpPr>
        <xdr:cNvPr id="112502" name="Group 270">
          <a:extLst>
            <a:ext uri="{FF2B5EF4-FFF2-40B4-BE49-F238E27FC236}">
              <a16:creationId xmlns:a16="http://schemas.microsoft.com/office/drawing/2014/main" id="{00000000-0008-0000-1B00-000076B70100}"/>
            </a:ext>
          </a:extLst>
        </xdr:cNvPr>
        <xdr:cNvGrpSpPr>
          <a:grpSpLocks/>
        </xdr:cNvGrpSpPr>
      </xdr:nvGrpSpPr>
      <xdr:grpSpPr bwMode="auto">
        <a:xfrm>
          <a:off x="1238250" y="2486025"/>
          <a:ext cx="38100" cy="57150"/>
          <a:chOff x="513" y="188"/>
          <a:chExt cx="15" cy="15"/>
        </a:xfrm>
      </xdr:grpSpPr>
      <xdr:sp macro="" textlink="">
        <xdr:nvSpPr>
          <xdr:cNvPr id="116454" name="Line 271">
            <a:extLst>
              <a:ext uri="{FF2B5EF4-FFF2-40B4-BE49-F238E27FC236}">
                <a16:creationId xmlns:a16="http://schemas.microsoft.com/office/drawing/2014/main" id="{00000000-0008-0000-1B00-0000E6C60100}"/>
              </a:ext>
            </a:extLst>
          </xdr:cNvPr>
          <xdr:cNvSpPr>
            <a:spLocks noChangeShapeType="1"/>
          </xdr:cNvSpPr>
        </xdr:nvSpPr>
        <xdr:spPr bwMode="auto">
          <a:xfrm>
            <a:off x="515" y="188"/>
            <a:ext cx="13" cy="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55" name="Line 272">
            <a:extLst>
              <a:ext uri="{FF2B5EF4-FFF2-40B4-BE49-F238E27FC236}">
                <a16:creationId xmlns:a16="http://schemas.microsoft.com/office/drawing/2014/main" id="{00000000-0008-0000-1B00-0000E7C601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13" y="189"/>
            <a:ext cx="13" cy="14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76200</xdr:colOff>
      <xdr:row>16</xdr:row>
      <xdr:rowOff>38100</xdr:rowOff>
    </xdr:from>
    <xdr:to>
      <xdr:col>3</xdr:col>
      <xdr:colOff>114300</xdr:colOff>
      <xdr:row>16</xdr:row>
      <xdr:rowOff>95250</xdr:rowOff>
    </xdr:to>
    <xdr:grpSp>
      <xdr:nvGrpSpPr>
        <xdr:cNvPr id="112503" name="Group 273">
          <a:extLst>
            <a:ext uri="{FF2B5EF4-FFF2-40B4-BE49-F238E27FC236}">
              <a16:creationId xmlns:a16="http://schemas.microsoft.com/office/drawing/2014/main" id="{00000000-0008-0000-1B00-000077B70100}"/>
            </a:ext>
          </a:extLst>
        </xdr:cNvPr>
        <xdr:cNvGrpSpPr>
          <a:grpSpLocks/>
        </xdr:cNvGrpSpPr>
      </xdr:nvGrpSpPr>
      <xdr:grpSpPr bwMode="auto">
        <a:xfrm>
          <a:off x="1352550" y="2705100"/>
          <a:ext cx="38100" cy="57150"/>
          <a:chOff x="513" y="188"/>
          <a:chExt cx="15" cy="15"/>
        </a:xfrm>
      </xdr:grpSpPr>
      <xdr:sp macro="" textlink="">
        <xdr:nvSpPr>
          <xdr:cNvPr id="116452" name="Line 274">
            <a:extLst>
              <a:ext uri="{FF2B5EF4-FFF2-40B4-BE49-F238E27FC236}">
                <a16:creationId xmlns:a16="http://schemas.microsoft.com/office/drawing/2014/main" id="{00000000-0008-0000-1B00-0000E4C60100}"/>
              </a:ext>
            </a:extLst>
          </xdr:cNvPr>
          <xdr:cNvSpPr>
            <a:spLocks noChangeShapeType="1"/>
          </xdr:cNvSpPr>
        </xdr:nvSpPr>
        <xdr:spPr bwMode="auto">
          <a:xfrm>
            <a:off x="515" y="188"/>
            <a:ext cx="13" cy="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53" name="Line 275">
            <a:extLst>
              <a:ext uri="{FF2B5EF4-FFF2-40B4-BE49-F238E27FC236}">
                <a16:creationId xmlns:a16="http://schemas.microsoft.com/office/drawing/2014/main" id="{00000000-0008-0000-1B00-0000E5C601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13" y="189"/>
            <a:ext cx="13" cy="14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76200</xdr:colOff>
      <xdr:row>14</xdr:row>
      <xdr:rowOff>57150</xdr:rowOff>
    </xdr:from>
    <xdr:to>
      <xdr:col>3</xdr:col>
      <xdr:colOff>114300</xdr:colOff>
      <xdr:row>14</xdr:row>
      <xdr:rowOff>114300</xdr:rowOff>
    </xdr:to>
    <xdr:grpSp>
      <xdr:nvGrpSpPr>
        <xdr:cNvPr id="112504" name="Group 276">
          <a:extLst>
            <a:ext uri="{FF2B5EF4-FFF2-40B4-BE49-F238E27FC236}">
              <a16:creationId xmlns:a16="http://schemas.microsoft.com/office/drawing/2014/main" id="{00000000-0008-0000-1B00-000078B70100}"/>
            </a:ext>
          </a:extLst>
        </xdr:cNvPr>
        <xdr:cNvGrpSpPr>
          <a:grpSpLocks/>
        </xdr:cNvGrpSpPr>
      </xdr:nvGrpSpPr>
      <xdr:grpSpPr bwMode="auto">
        <a:xfrm>
          <a:off x="1352550" y="2419350"/>
          <a:ext cx="38100" cy="57150"/>
          <a:chOff x="513" y="188"/>
          <a:chExt cx="15" cy="15"/>
        </a:xfrm>
      </xdr:grpSpPr>
      <xdr:sp macro="" textlink="">
        <xdr:nvSpPr>
          <xdr:cNvPr id="116450" name="Line 277">
            <a:extLst>
              <a:ext uri="{FF2B5EF4-FFF2-40B4-BE49-F238E27FC236}">
                <a16:creationId xmlns:a16="http://schemas.microsoft.com/office/drawing/2014/main" id="{00000000-0008-0000-1B00-0000E2C60100}"/>
              </a:ext>
            </a:extLst>
          </xdr:cNvPr>
          <xdr:cNvSpPr>
            <a:spLocks noChangeShapeType="1"/>
          </xdr:cNvSpPr>
        </xdr:nvSpPr>
        <xdr:spPr bwMode="auto">
          <a:xfrm>
            <a:off x="515" y="188"/>
            <a:ext cx="13" cy="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51" name="Line 278">
            <a:extLst>
              <a:ext uri="{FF2B5EF4-FFF2-40B4-BE49-F238E27FC236}">
                <a16:creationId xmlns:a16="http://schemas.microsoft.com/office/drawing/2014/main" id="{00000000-0008-0000-1B00-0000E3C601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13" y="189"/>
            <a:ext cx="13" cy="14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209550</xdr:colOff>
      <xdr:row>12</xdr:row>
      <xdr:rowOff>133350</xdr:rowOff>
    </xdr:from>
    <xdr:to>
      <xdr:col>3</xdr:col>
      <xdr:colOff>247650</xdr:colOff>
      <xdr:row>13</xdr:row>
      <xdr:rowOff>38100</xdr:rowOff>
    </xdr:to>
    <xdr:grpSp>
      <xdr:nvGrpSpPr>
        <xdr:cNvPr id="112505" name="Group 279">
          <a:extLst>
            <a:ext uri="{FF2B5EF4-FFF2-40B4-BE49-F238E27FC236}">
              <a16:creationId xmlns:a16="http://schemas.microsoft.com/office/drawing/2014/main" id="{00000000-0008-0000-1B00-000079B70100}"/>
            </a:ext>
          </a:extLst>
        </xdr:cNvPr>
        <xdr:cNvGrpSpPr>
          <a:grpSpLocks/>
        </xdr:cNvGrpSpPr>
      </xdr:nvGrpSpPr>
      <xdr:grpSpPr bwMode="auto">
        <a:xfrm>
          <a:off x="1485900" y="2190750"/>
          <a:ext cx="38100" cy="57150"/>
          <a:chOff x="513" y="188"/>
          <a:chExt cx="15" cy="15"/>
        </a:xfrm>
      </xdr:grpSpPr>
      <xdr:sp macro="" textlink="">
        <xdr:nvSpPr>
          <xdr:cNvPr id="116448" name="Line 280">
            <a:extLst>
              <a:ext uri="{FF2B5EF4-FFF2-40B4-BE49-F238E27FC236}">
                <a16:creationId xmlns:a16="http://schemas.microsoft.com/office/drawing/2014/main" id="{00000000-0008-0000-1B00-0000E0C60100}"/>
              </a:ext>
            </a:extLst>
          </xdr:cNvPr>
          <xdr:cNvSpPr>
            <a:spLocks noChangeShapeType="1"/>
          </xdr:cNvSpPr>
        </xdr:nvSpPr>
        <xdr:spPr bwMode="auto">
          <a:xfrm>
            <a:off x="515" y="188"/>
            <a:ext cx="13" cy="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49" name="Line 281">
            <a:extLst>
              <a:ext uri="{FF2B5EF4-FFF2-40B4-BE49-F238E27FC236}">
                <a16:creationId xmlns:a16="http://schemas.microsoft.com/office/drawing/2014/main" id="{00000000-0008-0000-1B00-0000E1C601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13" y="189"/>
            <a:ext cx="13" cy="14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17</xdr:col>
      <xdr:colOff>457200</xdr:colOff>
      <xdr:row>9</xdr:row>
      <xdr:rowOff>9525</xdr:rowOff>
    </xdr:from>
    <xdr:to>
      <xdr:col>17</xdr:col>
      <xdr:colOff>609600</xdr:colOff>
      <xdr:row>10</xdr:row>
      <xdr:rowOff>47625</xdr:rowOff>
    </xdr:to>
    <xdr:grpSp>
      <xdr:nvGrpSpPr>
        <xdr:cNvPr id="112506" name="Group 282">
          <a:extLst>
            <a:ext uri="{FF2B5EF4-FFF2-40B4-BE49-F238E27FC236}">
              <a16:creationId xmlns:a16="http://schemas.microsoft.com/office/drawing/2014/main" id="{00000000-0008-0000-1B00-00007AB70100}"/>
            </a:ext>
          </a:extLst>
        </xdr:cNvPr>
        <xdr:cNvGrpSpPr>
          <a:grpSpLocks/>
        </xdr:cNvGrpSpPr>
      </xdr:nvGrpSpPr>
      <xdr:grpSpPr bwMode="auto">
        <a:xfrm>
          <a:off x="7705725" y="1609725"/>
          <a:ext cx="152400" cy="190500"/>
          <a:chOff x="809" y="159"/>
          <a:chExt cx="16" cy="20"/>
        </a:xfrm>
      </xdr:grpSpPr>
      <xdr:sp macro="" textlink="">
        <xdr:nvSpPr>
          <xdr:cNvPr id="116444" name="Line 283">
            <a:extLst>
              <a:ext uri="{FF2B5EF4-FFF2-40B4-BE49-F238E27FC236}">
                <a16:creationId xmlns:a16="http://schemas.microsoft.com/office/drawing/2014/main" id="{00000000-0008-0000-1B00-0000DCC60100}"/>
              </a:ext>
            </a:extLst>
          </xdr:cNvPr>
          <xdr:cNvSpPr>
            <a:spLocks noChangeShapeType="1"/>
          </xdr:cNvSpPr>
        </xdr:nvSpPr>
        <xdr:spPr bwMode="auto">
          <a:xfrm>
            <a:off x="809" y="161"/>
            <a:ext cx="4" cy="1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45" name="Line 284">
            <a:extLst>
              <a:ext uri="{FF2B5EF4-FFF2-40B4-BE49-F238E27FC236}">
                <a16:creationId xmlns:a16="http://schemas.microsoft.com/office/drawing/2014/main" id="{00000000-0008-0000-1B00-0000DDC60100}"/>
              </a:ext>
            </a:extLst>
          </xdr:cNvPr>
          <xdr:cNvSpPr>
            <a:spLocks noChangeShapeType="1"/>
          </xdr:cNvSpPr>
        </xdr:nvSpPr>
        <xdr:spPr bwMode="auto">
          <a:xfrm>
            <a:off x="812" y="159"/>
            <a:ext cx="4" cy="1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46" name="Line 285">
            <a:extLst>
              <a:ext uri="{FF2B5EF4-FFF2-40B4-BE49-F238E27FC236}">
                <a16:creationId xmlns:a16="http://schemas.microsoft.com/office/drawing/2014/main" id="{00000000-0008-0000-1B00-0000DEC60100}"/>
              </a:ext>
            </a:extLst>
          </xdr:cNvPr>
          <xdr:cNvSpPr>
            <a:spLocks noChangeShapeType="1"/>
          </xdr:cNvSpPr>
        </xdr:nvSpPr>
        <xdr:spPr bwMode="auto">
          <a:xfrm>
            <a:off x="815" y="165"/>
            <a:ext cx="7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47" name="Line 286">
            <a:extLst>
              <a:ext uri="{FF2B5EF4-FFF2-40B4-BE49-F238E27FC236}">
                <a16:creationId xmlns:a16="http://schemas.microsoft.com/office/drawing/2014/main" id="{00000000-0008-0000-1B00-0000DFC60100}"/>
              </a:ext>
            </a:extLst>
          </xdr:cNvPr>
          <xdr:cNvSpPr>
            <a:spLocks noChangeShapeType="1"/>
          </xdr:cNvSpPr>
        </xdr:nvSpPr>
        <xdr:spPr bwMode="auto">
          <a:xfrm>
            <a:off x="813" y="160"/>
            <a:ext cx="12" cy="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  <xdr:twoCellAnchor>
    <xdr:from>
      <xdr:col>17</xdr:col>
      <xdr:colOff>657225</xdr:colOff>
      <xdr:row>6</xdr:row>
      <xdr:rowOff>123825</xdr:rowOff>
    </xdr:from>
    <xdr:to>
      <xdr:col>18</xdr:col>
      <xdr:colOff>47625</xdr:colOff>
      <xdr:row>8</xdr:row>
      <xdr:rowOff>9525</xdr:rowOff>
    </xdr:to>
    <xdr:grpSp>
      <xdr:nvGrpSpPr>
        <xdr:cNvPr id="112507" name="Group 287">
          <a:extLst>
            <a:ext uri="{FF2B5EF4-FFF2-40B4-BE49-F238E27FC236}">
              <a16:creationId xmlns:a16="http://schemas.microsoft.com/office/drawing/2014/main" id="{00000000-0008-0000-1B00-00007BB70100}"/>
            </a:ext>
          </a:extLst>
        </xdr:cNvPr>
        <xdr:cNvGrpSpPr>
          <a:grpSpLocks/>
        </xdr:cNvGrpSpPr>
      </xdr:nvGrpSpPr>
      <xdr:grpSpPr bwMode="auto">
        <a:xfrm>
          <a:off x="7905750" y="1266825"/>
          <a:ext cx="152400" cy="190500"/>
          <a:chOff x="809" y="159"/>
          <a:chExt cx="16" cy="20"/>
        </a:xfrm>
      </xdr:grpSpPr>
      <xdr:sp macro="" textlink="">
        <xdr:nvSpPr>
          <xdr:cNvPr id="116440" name="Line 288">
            <a:extLst>
              <a:ext uri="{FF2B5EF4-FFF2-40B4-BE49-F238E27FC236}">
                <a16:creationId xmlns:a16="http://schemas.microsoft.com/office/drawing/2014/main" id="{00000000-0008-0000-1B00-0000D8C60100}"/>
              </a:ext>
            </a:extLst>
          </xdr:cNvPr>
          <xdr:cNvSpPr>
            <a:spLocks noChangeShapeType="1"/>
          </xdr:cNvSpPr>
        </xdr:nvSpPr>
        <xdr:spPr bwMode="auto">
          <a:xfrm>
            <a:off x="809" y="161"/>
            <a:ext cx="4" cy="1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41" name="Line 289">
            <a:extLst>
              <a:ext uri="{FF2B5EF4-FFF2-40B4-BE49-F238E27FC236}">
                <a16:creationId xmlns:a16="http://schemas.microsoft.com/office/drawing/2014/main" id="{00000000-0008-0000-1B00-0000D9C60100}"/>
              </a:ext>
            </a:extLst>
          </xdr:cNvPr>
          <xdr:cNvSpPr>
            <a:spLocks noChangeShapeType="1"/>
          </xdr:cNvSpPr>
        </xdr:nvSpPr>
        <xdr:spPr bwMode="auto">
          <a:xfrm>
            <a:off x="812" y="159"/>
            <a:ext cx="4" cy="1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42" name="Line 290">
            <a:extLst>
              <a:ext uri="{FF2B5EF4-FFF2-40B4-BE49-F238E27FC236}">
                <a16:creationId xmlns:a16="http://schemas.microsoft.com/office/drawing/2014/main" id="{00000000-0008-0000-1B00-0000DAC60100}"/>
              </a:ext>
            </a:extLst>
          </xdr:cNvPr>
          <xdr:cNvSpPr>
            <a:spLocks noChangeShapeType="1"/>
          </xdr:cNvSpPr>
        </xdr:nvSpPr>
        <xdr:spPr bwMode="auto">
          <a:xfrm>
            <a:off x="815" y="165"/>
            <a:ext cx="7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43" name="Line 291">
            <a:extLst>
              <a:ext uri="{FF2B5EF4-FFF2-40B4-BE49-F238E27FC236}">
                <a16:creationId xmlns:a16="http://schemas.microsoft.com/office/drawing/2014/main" id="{00000000-0008-0000-1B00-0000DBC60100}"/>
              </a:ext>
            </a:extLst>
          </xdr:cNvPr>
          <xdr:cNvSpPr>
            <a:spLocks noChangeShapeType="1"/>
          </xdr:cNvSpPr>
        </xdr:nvSpPr>
        <xdr:spPr bwMode="auto">
          <a:xfrm>
            <a:off x="813" y="160"/>
            <a:ext cx="12" cy="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  <xdr:twoCellAnchor>
    <xdr:from>
      <xdr:col>17</xdr:col>
      <xdr:colOff>238125</xdr:colOff>
      <xdr:row>11</xdr:row>
      <xdr:rowOff>133350</xdr:rowOff>
    </xdr:from>
    <xdr:to>
      <xdr:col>18</xdr:col>
      <xdr:colOff>85725</xdr:colOff>
      <xdr:row>11</xdr:row>
      <xdr:rowOff>133350</xdr:rowOff>
    </xdr:to>
    <xdr:sp macro="" textlink="">
      <xdr:nvSpPr>
        <xdr:cNvPr id="112508" name="Line 292">
          <a:extLst>
            <a:ext uri="{FF2B5EF4-FFF2-40B4-BE49-F238E27FC236}">
              <a16:creationId xmlns:a16="http://schemas.microsoft.com/office/drawing/2014/main" id="{00000000-0008-0000-1B00-00007CB70100}"/>
            </a:ext>
          </a:extLst>
        </xdr:cNvPr>
        <xdr:cNvSpPr>
          <a:spLocks noChangeShapeType="1"/>
        </xdr:cNvSpPr>
      </xdr:nvSpPr>
      <xdr:spPr bwMode="auto">
        <a:xfrm>
          <a:off x="7486650" y="2038350"/>
          <a:ext cx="6096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none" w="sm" len="sm"/>
          <a:tailEnd type="none" w="sm" len="sm"/>
        </a:ln>
      </xdr:spPr>
    </xdr:sp>
    <xdr:clientData/>
  </xdr:twoCellAnchor>
  <xdr:twoCellAnchor>
    <xdr:from>
      <xdr:col>17</xdr:col>
      <xdr:colOff>19050</xdr:colOff>
      <xdr:row>17</xdr:row>
      <xdr:rowOff>0</xdr:rowOff>
    </xdr:from>
    <xdr:to>
      <xdr:col>18</xdr:col>
      <xdr:colOff>76200</xdr:colOff>
      <xdr:row>17</xdr:row>
      <xdr:rowOff>0</xdr:rowOff>
    </xdr:to>
    <xdr:sp macro="" textlink="">
      <xdr:nvSpPr>
        <xdr:cNvPr id="112509" name="Line 293">
          <a:extLst>
            <a:ext uri="{FF2B5EF4-FFF2-40B4-BE49-F238E27FC236}">
              <a16:creationId xmlns:a16="http://schemas.microsoft.com/office/drawing/2014/main" id="{00000000-0008-0000-1B00-00007DB70100}"/>
            </a:ext>
          </a:extLst>
        </xdr:cNvPr>
        <xdr:cNvSpPr>
          <a:spLocks noChangeShapeType="1"/>
        </xdr:cNvSpPr>
      </xdr:nvSpPr>
      <xdr:spPr bwMode="auto">
        <a:xfrm>
          <a:off x="7267575" y="2819400"/>
          <a:ext cx="81915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none" w="sm" len="sm"/>
          <a:tailEnd type="none" w="sm" len="sm"/>
        </a:ln>
      </xdr:spPr>
    </xdr:sp>
    <xdr:clientData/>
  </xdr:twoCellAnchor>
  <xdr:twoCellAnchor>
    <xdr:from>
      <xdr:col>2</xdr:col>
      <xdr:colOff>142875</xdr:colOff>
      <xdr:row>18</xdr:row>
      <xdr:rowOff>123825</xdr:rowOff>
    </xdr:from>
    <xdr:to>
      <xdr:col>3</xdr:col>
      <xdr:colOff>285750</xdr:colOff>
      <xdr:row>19</xdr:row>
      <xdr:rowOff>47625</xdr:rowOff>
    </xdr:to>
    <xdr:grpSp>
      <xdr:nvGrpSpPr>
        <xdr:cNvPr id="112510" name="Group 294">
          <a:extLst>
            <a:ext uri="{FF2B5EF4-FFF2-40B4-BE49-F238E27FC236}">
              <a16:creationId xmlns:a16="http://schemas.microsoft.com/office/drawing/2014/main" id="{00000000-0008-0000-1B00-00007EB70100}"/>
            </a:ext>
          </a:extLst>
        </xdr:cNvPr>
        <xdr:cNvGrpSpPr>
          <a:grpSpLocks/>
        </xdr:cNvGrpSpPr>
      </xdr:nvGrpSpPr>
      <xdr:grpSpPr bwMode="auto">
        <a:xfrm>
          <a:off x="904875" y="3095625"/>
          <a:ext cx="657225" cy="76200"/>
          <a:chOff x="433" y="256"/>
          <a:chExt cx="43" cy="14"/>
        </a:xfrm>
      </xdr:grpSpPr>
      <xdr:sp macro="" textlink="">
        <xdr:nvSpPr>
          <xdr:cNvPr id="116437" name="Line 295">
            <a:extLst>
              <a:ext uri="{FF2B5EF4-FFF2-40B4-BE49-F238E27FC236}">
                <a16:creationId xmlns:a16="http://schemas.microsoft.com/office/drawing/2014/main" id="{00000000-0008-0000-1B00-0000D5C60100}"/>
              </a:ext>
            </a:extLst>
          </xdr:cNvPr>
          <xdr:cNvSpPr>
            <a:spLocks noChangeShapeType="1"/>
          </xdr:cNvSpPr>
        </xdr:nvSpPr>
        <xdr:spPr bwMode="auto">
          <a:xfrm>
            <a:off x="433" y="256"/>
            <a:ext cx="0" cy="1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38" name="Line 296">
            <a:extLst>
              <a:ext uri="{FF2B5EF4-FFF2-40B4-BE49-F238E27FC236}">
                <a16:creationId xmlns:a16="http://schemas.microsoft.com/office/drawing/2014/main" id="{00000000-0008-0000-1B00-0000D6C60100}"/>
              </a:ext>
            </a:extLst>
          </xdr:cNvPr>
          <xdr:cNvSpPr>
            <a:spLocks noChangeShapeType="1"/>
          </xdr:cNvSpPr>
        </xdr:nvSpPr>
        <xdr:spPr bwMode="auto">
          <a:xfrm>
            <a:off x="476" y="256"/>
            <a:ext cx="0" cy="1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39" name="Line 297">
            <a:extLst>
              <a:ext uri="{FF2B5EF4-FFF2-40B4-BE49-F238E27FC236}">
                <a16:creationId xmlns:a16="http://schemas.microsoft.com/office/drawing/2014/main" id="{00000000-0008-0000-1B00-0000D7C60100}"/>
              </a:ext>
            </a:extLst>
          </xdr:cNvPr>
          <xdr:cNvSpPr>
            <a:spLocks noChangeShapeType="1"/>
          </xdr:cNvSpPr>
        </xdr:nvSpPr>
        <xdr:spPr bwMode="auto">
          <a:xfrm>
            <a:off x="433" y="262"/>
            <a:ext cx="43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15</xdr:col>
      <xdr:colOff>0</xdr:colOff>
      <xdr:row>18</xdr:row>
      <xdr:rowOff>123825</xdr:rowOff>
    </xdr:from>
    <xdr:to>
      <xdr:col>15</xdr:col>
      <xdr:colOff>257175</xdr:colOff>
      <xdr:row>19</xdr:row>
      <xdr:rowOff>38100</xdr:rowOff>
    </xdr:to>
    <xdr:grpSp>
      <xdr:nvGrpSpPr>
        <xdr:cNvPr id="112511" name="Group 298">
          <a:extLst>
            <a:ext uri="{FF2B5EF4-FFF2-40B4-BE49-F238E27FC236}">
              <a16:creationId xmlns:a16="http://schemas.microsoft.com/office/drawing/2014/main" id="{00000000-0008-0000-1B00-00007FB70100}"/>
            </a:ext>
          </a:extLst>
        </xdr:cNvPr>
        <xdr:cNvGrpSpPr>
          <a:grpSpLocks/>
        </xdr:cNvGrpSpPr>
      </xdr:nvGrpSpPr>
      <xdr:grpSpPr bwMode="auto">
        <a:xfrm>
          <a:off x="6429375" y="3095625"/>
          <a:ext cx="257175" cy="66675"/>
          <a:chOff x="433" y="256"/>
          <a:chExt cx="43" cy="14"/>
        </a:xfrm>
      </xdr:grpSpPr>
      <xdr:sp macro="" textlink="">
        <xdr:nvSpPr>
          <xdr:cNvPr id="116434" name="Line 299">
            <a:extLst>
              <a:ext uri="{FF2B5EF4-FFF2-40B4-BE49-F238E27FC236}">
                <a16:creationId xmlns:a16="http://schemas.microsoft.com/office/drawing/2014/main" id="{00000000-0008-0000-1B00-0000D2C60100}"/>
              </a:ext>
            </a:extLst>
          </xdr:cNvPr>
          <xdr:cNvSpPr>
            <a:spLocks noChangeShapeType="1"/>
          </xdr:cNvSpPr>
        </xdr:nvSpPr>
        <xdr:spPr bwMode="auto">
          <a:xfrm>
            <a:off x="433" y="256"/>
            <a:ext cx="0" cy="1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35" name="Line 300">
            <a:extLst>
              <a:ext uri="{FF2B5EF4-FFF2-40B4-BE49-F238E27FC236}">
                <a16:creationId xmlns:a16="http://schemas.microsoft.com/office/drawing/2014/main" id="{00000000-0008-0000-1B00-0000D3C60100}"/>
              </a:ext>
            </a:extLst>
          </xdr:cNvPr>
          <xdr:cNvSpPr>
            <a:spLocks noChangeShapeType="1"/>
          </xdr:cNvSpPr>
        </xdr:nvSpPr>
        <xdr:spPr bwMode="auto">
          <a:xfrm>
            <a:off x="476" y="256"/>
            <a:ext cx="0" cy="1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36" name="Line 301">
            <a:extLst>
              <a:ext uri="{FF2B5EF4-FFF2-40B4-BE49-F238E27FC236}">
                <a16:creationId xmlns:a16="http://schemas.microsoft.com/office/drawing/2014/main" id="{00000000-0008-0000-1B00-0000D4C60100}"/>
              </a:ext>
            </a:extLst>
          </xdr:cNvPr>
          <xdr:cNvSpPr>
            <a:spLocks noChangeShapeType="1"/>
          </xdr:cNvSpPr>
        </xdr:nvSpPr>
        <xdr:spPr bwMode="auto">
          <a:xfrm>
            <a:off x="433" y="262"/>
            <a:ext cx="43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15</xdr:col>
      <xdr:colOff>257175</xdr:colOff>
      <xdr:row>17</xdr:row>
      <xdr:rowOff>0</xdr:rowOff>
    </xdr:from>
    <xdr:to>
      <xdr:col>15</xdr:col>
      <xdr:colOff>257175</xdr:colOff>
      <xdr:row>18</xdr:row>
      <xdr:rowOff>133350</xdr:rowOff>
    </xdr:to>
    <xdr:sp macro="" textlink="">
      <xdr:nvSpPr>
        <xdr:cNvPr id="112512" name="Line 302">
          <a:extLst>
            <a:ext uri="{FF2B5EF4-FFF2-40B4-BE49-F238E27FC236}">
              <a16:creationId xmlns:a16="http://schemas.microsoft.com/office/drawing/2014/main" id="{00000000-0008-0000-1B00-000080B70100}"/>
            </a:ext>
          </a:extLst>
        </xdr:cNvPr>
        <xdr:cNvSpPr>
          <a:spLocks noChangeShapeType="1"/>
        </xdr:cNvSpPr>
      </xdr:nvSpPr>
      <xdr:spPr bwMode="auto">
        <a:xfrm rot="5400000">
          <a:off x="6543675" y="2962275"/>
          <a:ext cx="28575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none" w="sm" len="sm"/>
          <a:tailEnd type="none" w="sm" len="sm"/>
        </a:ln>
      </xdr:spPr>
    </xdr:sp>
    <xdr:clientData/>
  </xdr:twoCellAnchor>
  <xdr:twoCellAnchor>
    <xdr:from>
      <xdr:col>15</xdr:col>
      <xdr:colOff>0</xdr:colOff>
      <xdr:row>17</xdr:row>
      <xdr:rowOff>9525</xdr:rowOff>
    </xdr:from>
    <xdr:to>
      <xdr:col>15</xdr:col>
      <xdr:colOff>0</xdr:colOff>
      <xdr:row>19</xdr:row>
      <xdr:rowOff>0</xdr:rowOff>
    </xdr:to>
    <xdr:sp macro="" textlink="">
      <xdr:nvSpPr>
        <xdr:cNvPr id="112513" name="Line 303">
          <a:extLst>
            <a:ext uri="{FF2B5EF4-FFF2-40B4-BE49-F238E27FC236}">
              <a16:creationId xmlns:a16="http://schemas.microsoft.com/office/drawing/2014/main" id="{00000000-0008-0000-1B00-000081B70100}"/>
            </a:ext>
          </a:extLst>
        </xdr:cNvPr>
        <xdr:cNvSpPr>
          <a:spLocks noChangeShapeType="1"/>
        </xdr:cNvSpPr>
      </xdr:nvSpPr>
      <xdr:spPr bwMode="auto">
        <a:xfrm rot="5400000">
          <a:off x="6281737" y="2976563"/>
          <a:ext cx="295275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none" w="sm" len="sm"/>
          <a:tailEnd type="none" w="sm" len="sm"/>
        </a:ln>
      </xdr:spPr>
    </xdr:sp>
    <xdr:clientData/>
  </xdr:twoCellAnchor>
  <xdr:twoCellAnchor>
    <xdr:from>
      <xdr:col>17</xdr:col>
      <xdr:colOff>0</xdr:colOff>
      <xdr:row>16</xdr:row>
      <xdr:rowOff>142875</xdr:rowOff>
    </xdr:from>
    <xdr:to>
      <xdr:col>17</xdr:col>
      <xdr:colOff>0</xdr:colOff>
      <xdr:row>18</xdr:row>
      <xdr:rowOff>142875</xdr:rowOff>
    </xdr:to>
    <xdr:sp macro="" textlink="">
      <xdr:nvSpPr>
        <xdr:cNvPr id="112514" name="Line 304">
          <a:extLst>
            <a:ext uri="{FF2B5EF4-FFF2-40B4-BE49-F238E27FC236}">
              <a16:creationId xmlns:a16="http://schemas.microsoft.com/office/drawing/2014/main" id="{00000000-0008-0000-1B00-000082B70100}"/>
            </a:ext>
          </a:extLst>
        </xdr:cNvPr>
        <xdr:cNvSpPr>
          <a:spLocks noChangeShapeType="1"/>
        </xdr:cNvSpPr>
      </xdr:nvSpPr>
      <xdr:spPr bwMode="auto">
        <a:xfrm rot="5400000">
          <a:off x="7096125" y="2962275"/>
          <a:ext cx="304800" cy="0"/>
        </a:xfrm>
        <a:prstGeom prst="line">
          <a:avLst/>
        </a:prstGeom>
        <a:noFill/>
        <a:ln w="3175">
          <a:solidFill>
            <a:srgbClr val="000000"/>
          </a:solidFill>
          <a:prstDash val="lgDash"/>
          <a:round/>
          <a:headEnd type="none" w="sm" len="sm"/>
          <a:tailEnd type="none" w="sm" len="sm"/>
        </a:ln>
      </xdr:spPr>
    </xdr:sp>
    <xdr:clientData/>
  </xdr:twoCellAnchor>
  <xdr:twoCellAnchor>
    <xdr:from>
      <xdr:col>15</xdr:col>
      <xdr:colOff>257175</xdr:colOff>
      <xdr:row>18</xdr:row>
      <xdr:rowOff>133350</xdr:rowOff>
    </xdr:from>
    <xdr:to>
      <xdr:col>17</xdr:col>
      <xdr:colOff>0</xdr:colOff>
      <xdr:row>19</xdr:row>
      <xdr:rowOff>28575</xdr:rowOff>
    </xdr:to>
    <xdr:grpSp>
      <xdr:nvGrpSpPr>
        <xdr:cNvPr id="112515" name="Group 305">
          <a:extLst>
            <a:ext uri="{FF2B5EF4-FFF2-40B4-BE49-F238E27FC236}">
              <a16:creationId xmlns:a16="http://schemas.microsoft.com/office/drawing/2014/main" id="{00000000-0008-0000-1B00-000083B70100}"/>
            </a:ext>
          </a:extLst>
        </xdr:cNvPr>
        <xdr:cNvGrpSpPr>
          <a:grpSpLocks/>
        </xdr:cNvGrpSpPr>
      </xdr:nvGrpSpPr>
      <xdr:grpSpPr bwMode="auto">
        <a:xfrm>
          <a:off x="6686550" y="3105150"/>
          <a:ext cx="561975" cy="47625"/>
          <a:chOff x="433" y="256"/>
          <a:chExt cx="43" cy="14"/>
        </a:xfrm>
      </xdr:grpSpPr>
      <xdr:sp macro="" textlink="">
        <xdr:nvSpPr>
          <xdr:cNvPr id="116431" name="Line 306">
            <a:extLst>
              <a:ext uri="{FF2B5EF4-FFF2-40B4-BE49-F238E27FC236}">
                <a16:creationId xmlns:a16="http://schemas.microsoft.com/office/drawing/2014/main" id="{00000000-0008-0000-1B00-0000CFC60100}"/>
              </a:ext>
            </a:extLst>
          </xdr:cNvPr>
          <xdr:cNvSpPr>
            <a:spLocks noChangeShapeType="1"/>
          </xdr:cNvSpPr>
        </xdr:nvSpPr>
        <xdr:spPr bwMode="auto">
          <a:xfrm>
            <a:off x="433" y="256"/>
            <a:ext cx="0" cy="1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32" name="Line 307">
            <a:extLst>
              <a:ext uri="{FF2B5EF4-FFF2-40B4-BE49-F238E27FC236}">
                <a16:creationId xmlns:a16="http://schemas.microsoft.com/office/drawing/2014/main" id="{00000000-0008-0000-1B00-0000D0C60100}"/>
              </a:ext>
            </a:extLst>
          </xdr:cNvPr>
          <xdr:cNvSpPr>
            <a:spLocks noChangeShapeType="1"/>
          </xdr:cNvSpPr>
        </xdr:nvSpPr>
        <xdr:spPr bwMode="auto">
          <a:xfrm>
            <a:off x="476" y="256"/>
            <a:ext cx="0" cy="1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33" name="Line 308">
            <a:extLst>
              <a:ext uri="{FF2B5EF4-FFF2-40B4-BE49-F238E27FC236}">
                <a16:creationId xmlns:a16="http://schemas.microsoft.com/office/drawing/2014/main" id="{00000000-0008-0000-1B00-0000D1C60100}"/>
              </a:ext>
            </a:extLst>
          </xdr:cNvPr>
          <xdr:cNvSpPr>
            <a:spLocks noChangeShapeType="1"/>
          </xdr:cNvSpPr>
        </xdr:nvSpPr>
        <xdr:spPr bwMode="auto">
          <a:xfrm>
            <a:off x="433" y="262"/>
            <a:ext cx="43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11</xdr:col>
      <xdr:colOff>342900</xdr:colOff>
      <xdr:row>6</xdr:row>
      <xdr:rowOff>0</xdr:rowOff>
    </xdr:from>
    <xdr:to>
      <xdr:col>16</xdr:col>
      <xdr:colOff>400050</xdr:colOff>
      <xdr:row>9</xdr:row>
      <xdr:rowOff>28575</xdr:rowOff>
    </xdr:to>
    <xdr:sp macro="" textlink="">
      <xdr:nvSpPr>
        <xdr:cNvPr id="112516" name="Freeform 309">
          <a:extLst>
            <a:ext uri="{FF2B5EF4-FFF2-40B4-BE49-F238E27FC236}">
              <a16:creationId xmlns:a16="http://schemas.microsoft.com/office/drawing/2014/main" id="{00000000-0008-0000-1B00-000084B70100}"/>
            </a:ext>
          </a:extLst>
        </xdr:cNvPr>
        <xdr:cNvSpPr>
          <a:spLocks/>
        </xdr:cNvSpPr>
      </xdr:nvSpPr>
      <xdr:spPr bwMode="auto">
        <a:xfrm>
          <a:off x="5133975" y="1143000"/>
          <a:ext cx="2105025" cy="485775"/>
        </a:xfrm>
        <a:custGeom>
          <a:avLst/>
          <a:gdLst>
            <a:gd name="T0" fmla="*/ 0 w 221"/>
            <a:gd name="T1" fmla="*/ 2147483647 h 51"/>
            <a:gd name="T2" fmla="*/ 2147483647 w 221"/>
            <a:gd name="T3" fmla="*/ 0 h 51"/>
            <a:gd name="T4" fmla="*/ 2147483647 w 221"/>
            <a:gd name="T5" fmla="*/ 0 h 51"/>
            <a:gd name="T6" fmla="*/ 2147483647 w 221"/>
            <a:gd name="T7" fmla="*/ 2147483647 h 51"/>
            <a:gd name="T8" fmla="*/ 0 60000 65536"/>
            <a:gd name="T9" fmla="*/ 0 60000 65536"/>
            <a:gd name="T10" fmla="*/ 0 60000 65536"/>
            <a:gd name="T11" fmla="*/ 0 60000 65536"/>
            <a:gd name="T12" fmla="*/ 0 w 221"/>
            <a:gd name="T13" fmla="*/ 0 h 51"/>
            <a:gd name="T14" fmla="*/ 221 w 221"/>
            <a:gd name="T15" fmla="*/ 51 h 51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21" h="51">
              <a:moveTo>
                <a:pt x="0" y="51"/>
              </a:moveTo>
              <a:lnTo>
                <a:pt x="64" y="0"/>
              </a:lnTo>
              <a:lnTo>
                <a:pt x="194" y="0"/>
              </a:lnTo>
              <a:lnTo>
                <a:pt x="221" y="46"/>
              </a:lnTo>
            </a:path>
          </a:pathLst>
        </a:custGeom>
        <a:noFill/>
        <a:ln w="3175">
          <a:solidFill>
            <a:srgbClr val="000000"/>
          </a:solidFill>
          <a:round/>
          <a:headEnd type="arrow" w="sm" len="sm"/>
          <a:tailEnd type="arrow" w="sm" len="sm"/>
        </a:ln>
      </xdr:spPr>
    </xdr:sp>
    <xdr:clientData/>
  </xdr:twoCellAnchor>
  <xdr:twoCellAnchor>
    <xdr:from>
      <xdr:col>11</xdr:col>
      <xdr:colOff>38100</xdr:colOff>
      <xdr:row>10</xdr:row>
      <xdr:rowOff>19050</xdr:rowOff>
    </xdr:from>
    <xdr:to>
      <xdr:col>16</xdr:col>
      <xdr:colOff>0</xdr:colOff>
      <xdr:row>14</xdr:row>
      <xdr:rowOff>19050</xdr:rowOff>
    </xdr:to>
    <xdr:sp macro="" textlink="">
      <xdr:nvSpPr>
        <xdr:cNvPr id="112517" name="Freeform 310">
          <a:extLst>
            <a:ext uri="{FF2B5EF4-FFF2-40B4-BE49-F238E27FC236}">
              <a16:creationId xmlns:a16="http://schemas.microsoft.com/office/drawing/2014/main" id="{00000000-0008-0000-1B00-000085B70100}"/>
            </a:ext>
          </a:extLst>
        </xdr:cNvPr>
        <xdr:cNvSpPr>
          <a:spLocks/>
        </xdr:cNvSpPr>
      </xdr:nvSpPr>
      <xdr:spPr bwMode="auto">
        <a:xfrm>
          <a:off x="4829175" y="1771650"/>
          <a:ext cx="2009775" cy="609600"/>
        </a:xfrm>
        <a:custGeom>
          <a:avLst/>
          <a:gdLst>
            <a:gd name="T0" fmla="*/ 0 w 211"/>
            <a:gd name="T1" fmla="*/ 2147483647 h 67"/>
            <a:gd name="T2" fmla="*/ 2147483647 w 211"/>
            <a:gd name="T3" fmla="*/ 0 h 67"/>
            <a:gd name="T4" fmla="*/ 2147483647 w 211"/>
            <a:gd name="T5" fmla="*/ 0 h 67"/>
            <a:gd name="T6" fmla="*/ 2147483647 w 211"/>
            <a:gd name="T7" fmla="*/ 2147483647 h 67"/>
            <a:gd name="T8" fmla="*/ 0 60000 65536"/>
            <a:gd name="T9" fmla="*/ 0 60000 65536"/>
            <a:gd name="T10" fmla="*/ 0 60000 65536"/>
            <a:gd name="T11" fmla="*/ 0 60000 65536"/>
            <a:gd name="T12" fmla="*/ 0 w 211"/>
            <a:gd name="T13" fmla="*/ 0 h 67"/>
            <a:gd name="T14" fmla="*/ 211 w 211"/>
            <a:gd name="T15" fmla="*/ 67 h 6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1" h="67">
              <a:moveTo>
                <a:pt x="0" y="51"/>
              </a:moveTo>
              <a:lnTo>
                <a:pt x="100" y="0"/>
              </a:lnTo>
              <a:lnTo>
                <a:pt x="179" y="0"/>
              </a:lnTo>
              <a:lnTo>
                <a:pt x="211" y="67"/>
              </a:lnTo>
            </a:path>
          </a:pathLst>
        </a:custGeom>
        <a:noFill/>
        <a:ln w="3175">
          <a:solidFill>
            <a:srgbClr val="000000"/>
          </a:solidFill>
          <a:round/>
          <a:headEnd type="arrow" w="sm" len="sm"/>
          <a:tailEnd type="arrow" w="sm" len="sm"/>
        </a:ln>
      </xdr:spPr>
    </xdr:sp>
    <xdr:clientData/>
  </xdr:twoCellAnchor>
  <xdr:twoCellAnchor>
    <xdr:from>
      <xdr:col>4</xdr:col>
      <xdr:colOff>209550</xdr:colOff>
      <xdr:row>11</xdr:row>
      <xdr:rowOff>104775</xdr:rowOff>
    </xdr:from>
    <xdr:to>
      <xdr:col>4</xdr:col>
      <xdr:colOff>295275</xdr:colOff>
      <xdr:row>17</xdr:row>
      <xdr:rowOff>0</xdr:rowOff>
    </xdr:to>
    <xdr:grpSp>
      <xdr:nvGrpSpPr>
        <xdr:cNvPr id="112518" name="Group 311">
          <a:extLst>
            <a:ext uri="{FF2B5EF4-FFF2-40B4-BE49-F238E27FC236}">
              <a16:creationId xmlns:a16="http://schemas.microsoft.com/office/drawing/2014/main" id="{00000000-0008-0000-1B00-000086B70100}"/>
            </a:ext>
          </a:extLst>
        </xdr:cNvPr>
        <xdr:cNvGrpSpPr>
          <a:grpSpLocks/>
        </xdr:cNvGrpSpPr>
      </xdr:nvGrpSpPr>
      <xdr:grpSpPr bwMode="auto">
        <a:xfrm rot="5400000">
          <a:off x="1447800" y="2371725"/>
          <a:ext cx="809625" cy="85725"/>
          <a:chOff x="433" y="256"/>
          <a:chExt cx="43" cy="14"/>
        </a:xfrm>
      </xdr:grpSpPr>
      <xdr:sp macro="" textlink="">
        <xdr:nvSpPr>
          <xdr:cNvPr id="116428" name="Line 312">
            <a:extLst>
              <a:ext uri="{FF2B5EF4-FFF2-40B4-BE49-F238E27FC236}">
                <a16:creationId xmlns:a16="http://schemas.microsoft.com/office/drawing/2014/main" id="{00000000-0008-0000-1B00-0000CCC60100}"/>
              </a:ext>
            </a:extLst>
          </xdr:cNvPr>
          <xdr:cNvSpPr>
            <a:spLocks noChangeShapeType="1"/>
          </xdr:cNvSpPr>
        </xdr:nvSpPr>
        <xdr:spPr bwMode="auto">
          <a:xfrm>
            <a:off x="433" y="256"/>
            <a:ext cx="0" cy="1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29" name="Line 313">
            <a:extLst>
              <a:ext uri="{FF2B5EF4-FFF2-40B4-BE49-F238E27FC236}">
                <a16:creationId xmlns:a16="http://schemas.microsoft.com/office/drawing/2014/main" id="{00000000-0008-0000-1B00-0000CDC60100}"/>
              </a:ext>
            </a:extLst>
          </xdr:cNvPr>
          <xdr:cNvSpPr>
            <a:spLocks noChangeShapeType="1"/>
          </xdr:cNvSpPr>
        </xdr:nvSpPr>
        <xdr:spPr bwMode="auto">
          <a:xfrm>
            <a:off x="476" y="256"/>
            <a:ext cx="0" cy="1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30" name="Line 314">
            <a:extLst>
              <a:ext uri="{FF2B5EF4-FFF2-40B4-BE49-F238E27FC236}">
                <a16:creationId xmlns:a16="http://schemas.microsoft.com/office/drawing/2014/main" id="{00000000-0008-0000-1B00-0000CEC60100}"/>
              </a:ext>
            </a:extLst>
          </xdr:cNvPr>
          <xdr:cNvSpPr>
            <a:spLocks noChangeShapeType="1"/>
          </xdr:cNvSpPr>
        </xdr:nvSpPr>
        <xdr:spPr bwMode="auto">
          <a:xfrm>
            <a:off x="433" y="262"/>
            <a:ext cx="43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  <xdr:twoCellAnchor>
    <xdr:from>
      <xdr:col>8</xdr:col>
      <xdr:colOff>0</xdr:colOff>
      <xdr:row>12</xdr:row>
      <xdr:rowOff>0</xdr:rowOff>
    </xdr:from>
    <xdr:to>
      <xdr:col>12</xdr:col>
      <xdr:colOff>180975</xdr:colOff>
      <xdr:row>17</xdr:row>
      <xdr:rowOff>0</xdr:rowOff>
    </xdr:to>
    <xdr:grpSp>
      <xdr:nvGrpSpPr>
        <xdr:cNvPr id="112519" name="Group 315">
          <a:extLst>
            <a:ext uri="{FF2B5EF4-FFF2-40B4-BE49-F238E27FC236}">
              <a16:creationId xmlns:a16="http://schemas.microsoft.com/office/drawing/2014/main" id="{00000000-0008-0000-1B00-000087B70100}"/>
            </a:ext>
          </a:extLst>
        </xdr:cNvPr>
        <xdr:cNvGrpSpPr>
          <a:grpSpLocks/>
        </xdr:cNvGrpSpPr>
      </xdr:nvGrpSpPr>
      <xdr:grpSpPr bwMode="auto">
        <a:xfrm>
          <a:off x="3562350" y="2057400"/>
          <a:ext cx="1819275" cy="762000"/>
          <a:chOff x="374" y="206"/>
          <a:chExt cx="191" cy="80"/>
        </a:xfrm>
      </xdr:grpSpPr>
      <xdr:sp macro="" textlink="">
        <xdr:nvSpPr>
          <xdr:cNvPr id="116416" name="Line 316">
            <a:extLst>
              <a:ext uri="{FF2B5EF4-FFF2-40B4-BE49-F238E27FC236}">
                <a16:creationId xmlns:a16="http://schemas.microsoft.com/office/drawing/2014/main" id="{00000000-0008-0000-1B00-0000C0C60100}"/>
              </a:ext>
            </a:extLst>
          </xdr:cNvPr>
          <xdr:cNvSpPr>
            <a:spLocks noChangeShapeType="1"/>
          </xdr:cNvSpPr>
        </xdr:nvSpPr>
        <xdr:spPr bwMode="auto">
          <a:xfrm>
            <a:off x="374" y="206"/>
            <a:ext cx="19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17" name="Line 317">
            <a:extLst>
              <a:ext uri="{FF2B5EF4-FFF2-40B4-BE49-F238E27FC236}">
                <a16:creationId xmlns:a16="http://schemas.microsoft.com/office/drawing/2014/main" id="{00000000-0008-0000-1B00-0000C1C60100}"/>
              </a:ext>
            </a:extLst>
          </xdr:cNvPr>
          <xdr:cNvSpPr>
            <a:spLocks noChangeShapeType="1"/>
          </xdr:cNvSpPr>
        </xdr:nvSpPr>
        <xdr:spPr bwMode="auto">
          <a:xfrm>
            <a:off x="374" y="247"/>
            <a:ext cx="19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18" name="Line 318">
            <a:extLst>
              <a:ext uri="{FF2B5EF4-FFF2-40B4-BE49-F238E27FC236}">
                <a16:creationId xmlns:a16="http://schemas.microsoft.com/office/drawing/2014/main" id="{00000000-0008-0000-1B00-0000C2C60100}"/>
              </a:ext>
            </a:extLst>
          </xdr:cNvPr>
          <xdr:cNvSpPr>
            <a:spLocks noChangeShapeType="1"/>
          </xdr:cNvSpPr>
        </xdr:nvSpPr>
        <xdr:spPr bwMode="auto">
          <a:xfrm>
            <a:off x="374" y="286"/>
            <a:ext cx="19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19" name="Line 319">
            <a:extLst>
              <a:ext uri="{FF2B5EF4-FFF2-40B4-BE49-F238E27FC236}">
                <a16:creationId xmlns:a16="http://schemas.microsoft.com/office/drawing/2014/main" id="{00000000-0008-0000-1B00-0000C3C60100}"/>
              </a:ext>
            </a:extLst>
          </xdr:cNvPr>
          <xdr:cNvSpPr>
            <a:spLocks noChangeShapeType="1"/>
          </xdr:cNvSpPr>
        </xdr:nvSpPr>
        <xdr:spPr bwMode="auto">
          <a:xfrm>
            <a:off x="407" y="207"/>
            <a:ext cx="0" cy="4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20" name="Line 320">
            <a:extLst>
              <a:ext uri="{FF2B5EF4-FFF2-40B4-BE49-F238E27FC236}">
                <a16:creationId xmlns:a16="http://schemas.microsoft.com/office/drawing/2014/main" id="{00000000-0008-0000-1B00-0000C4C60100}"/>
              </a:ext>
            </a:extLst>
          </xdr:cNvPr>
          <xdr:cNvSpPr>
            <a:spLocks noChangeShapeType="1"/>
          </xdr:cNvSpPr>
        </xdr:nvSpPr>
        <xdr:spPr bwMode="auto">
          <a:xfrm>
            <a:off x="448" y="207"/>
            <a:ext cx="0" cy="4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21" name="Line 321">
            <a:extLst>
              <a:ext uri="{FF2B5EF4-FFF2-40B4-BE49-F238E27FC236}">
                <a16:creationId xmlns:a16="http://schemas.microsoft.com/office/drawing/2014/main" id="{00000000-0008-0000-1B00-0000C5C60100}"/>
              </a:ext>
            </a:extLst>
          </xdr:cNvPr>
          <xdr:cNvSpPr>
            <a:spLocks noChangeShapeType="1"/>
          </xdr:cNvSpPr>
        </xdr:nvSpPr>
        <xdr:spPr bwMode="auto">
          <a:xfrm>
            <a:off x="486" y="207"/>
            <a:ext cx="0" cy="4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22" name="Line 322">
            <a:extLst>
              <a:ext uri="{FF2B5EF4-FFF2-40B4-BE49-F238E27FC236}">
                <a16:creationId xmlns:a16="http://schemas.microsoft.com/office/drawing/2014/main" id="{00000000-0008-0000-1B00-0000C6C60100}"/>
              </a:ext>
            </a:extLst>
          </xdr:cNvPr>
          <xdr:cNvSpPr>
            <a:spLocks noChangeShapeType="1"/>
          </xdr:cNvSpPr>
        </xdr:nvSpPr>
        <xdr:spPr bwMode="auto">
          <a:xfrm>
            <a:off x="525" y="207"/>
            <a:ext cx="0" cy="4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23" name="Line 323">
            <a:extLst>
              <a:ext uri="{FF2B5EF4-FFF2-40B4-BE49-F238E27FC236}">
                <a16:creationId xmlns:a16="http://schemas.microsoft.com/office/drawing/2014/main" id="{00000000-0008-0000-1B00-0000C7C60100}"/>
              </a:ext>
            </a:extLst>
          </xdr:cNvPr>
          <xdr:cNvSpPr>
            <a:spLocks noChangeShapeType="1"/>
          </xdr:cNvSpPr>
        </xdr:nvSpPr>
        <xdr:spPr bwMode="auto">
          <a:xfrm>
            <a:off x="389" y="247"/>
            <a:ext cx="0" cy="3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24" name="Line 324">
            <a:extLst>
              <a:ext uri="{FF2B5EF4-FFF2-40B4-BE49-F238E27FC236}">
                <a16:creationId xmlns:a16="http://schemas.microsoft.com/office/drawing/2014/main" id="{00000000-0008-0000-1B00-0000C8C60100}"/>
              </a:ext>
            </a:extLst>
          </xdr:cNvPr>
          <xdr:cNvSpPr>
            <a:spLocks noChangeShapeType="1"/>
          </xdr:cNvSpPr>
        </xdr:nvSpPr>
        <xdr:spPr bwMode="auto">
          <a:xfrm>
            <a:off x="426" y="247"/>
            <a:ext cx="0" cy="3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25" name="Line 325">
            <a:extLst>
              <a:ext uri="{FF2B5EF4-FFF2-40B4-BE49-F238E27FC236}">
                <a16:creationId xmlns:a16="http://schemas.microsoft.com/office/drawing/2014/main" id="{00000000-0008-0000-1B00-0000C9C60100}"/>
              </a:ext>
            </a:extLst>
          </xdr:cNvPr>
          <xdr:cNvSpPr>
            <a:spLocks noChangeShapeType="1"/>
          </xdr:cNvSpPr>
        </xdr:nvSpPr>
        <xdr:spPr bwMode="auto">
          <a:xfrm>
            <a:off x="468" y="247"/>
            <a:ext cx="0" cy="37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26" name="Line 326">
            <a:extLst>
              <a:ext uri="{FF2B5EF4-FFF2-40B4-BE49-F238E27FC236}">
                <a16:creationId xmlns:a16="http://schemas.microsoft.com/office/drawing/2014/main" id="{00000000-0008-0000-1B00-0000CAC60100}"/>
              </a:ext>
            </a:extLst>
          </xdr:cNvPr>
          <xdr:cNvSpPr>
            <a:spLocks noChangeShapeType="1"/>
          </xdr:cNvSpPr>
        </xdr:nvSpPr>
        <xdr:spPr bwMode="auto">
          <a:xfrm>
            <a:off x="508" y="247"/>
            <a:ext cx="0" cy="3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6427" name="Line 327">
            <a:extLst>
              <a:ext uri="{FF2B5EF4-FFF2-40B4-BE49-F238E27FC236}">
                <a16:creationId xmlns:a16="http://schemas.microsoft.com/office/drawing/2014/main" id="{00000000-0008-0000-1B00-0000CBC60100}"/>
              </a:ext>
            </a:extLst>
          </xdr:cNvPr>
          <xdr:cNvSpPr>
            <a:spLocks noChangeShapeType="1"/>
          </xdr:cNvSpPr>
        </xdr:nvSpPr>
        <xdr:spPr bwMode="auto">
          <a:xfrm>
            <a:off x="546" y="247"/>
            <a:ext cx="0" cy="37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  <xdr:twoCellAnchor>
    <xdr:from>
      <xdr:col>2</xdr:col>
      <xdr:colOff>0</xdr:colOff>
      <xdr:row>14</xdr:row>
      <xdr:rowOff>0</xdr:rowOff>
    </xdr:from>
    <xdr:to>
      <xdr:col>2</xdr:col>
      <xdr:colOff>476250</xdr:colOff>
      <xdr:row>15</xdr:row>
      <xdr:rowOff>85725</xdr:rowOff>
    </xdr:to>
    <xdr:sp macro="" textlink="">
      <xdr:nvSpPr>
        <xdr:cNvPr id="112520" name="Freeform 328">
          <a:extLst>
            <a:ext uri="{FF2B5EF4-FFF2-40B4-BE49-F238E27FC236}">
              <a16:creationId xmlns:a16="http://schemas.microsoft.com/office/drawing/2014/main" id="{00000000-0008-0000-1B00-000088B70100}"/>
            </a:ext>
          </a:extLst>
        </xdr:cNvPr>
        <xdr:cNvSpPr>
          <a:spLocks/>
        </xdr:cNvSpPr>
      </xdr:nvSpPr>
      <xdr:spPr bwMode="auto">
        <a:xfrm>
          <a:off x="762000" y="2362200"/>
          <a:ext cx="476250" cy="238125"/>
        </a:xfrm>
        <a:custGeom>
          <a:avLst/>
          <a:gdLst>
            <a:gd name="T0" fmla="*/ 0 w 65"/>
            <a:gd name="T1" fmla="*/ 0 h 25"/>
            <a:gd name="T2" fmla="*/ 2147483647 w 65"/>
            <a:gd name="T3" fmla="*/ 0 h 25"/>
            <a:gd name="T4" fmla="*/ 2147483647 w 65"/>
            <a:gd name="T5" fmla="*/ 2147483647 h 25"/>
            <a:gd name="T6" fmla="*/ 0 60000 65536"/>
            <a:gd name="T7" fmla="*/ 0 60000 65536"/>
            <a:gd name="T8" fmla="*/ 0 60000 65536"/>
            <a:gd name="T9" fmla="*/ 0 w 65"/>
            <a:gd name="T10" fmla="*/ 0 h 25"/>
            <a:gd name="T11" fmla="*/ 65 w 65"/>
            <a:gd name="T12" fmla="*/ 25 h 25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65" h="25">
              <a:moveTo>
                <a:pt x="0" y="0"/>
              </a:moveTo>
              <a:lnTo>
                <a:pt x="52" y="0"/>
              </a:lnTo>
              <a:lnTo>
                <a:pt x="65" y="25"/>
              </a:lnTo>
            </a:path>
          </a:pathLst>
        </a:cu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3</xdr:col>
      <xdr:colOff>9525</xdr:colOff>
      <xdr:row>7</xdr:row>
      <xdr:rowOff>0</xdr:rowOff>
    </xdr:from>
    <xdr:to>
      <xdr:col>4</xdr:col>
      <xdr:colOff>438150</xdr:colOff>
      <xdr:row>8</xdr:row>
      <xdr:rowOff>9525</xdr:rowOff>
    </xdr:to>
    <xdr:sp macro="" textlink="">
      <xdr:nvSpPr>
        <xdr:cNvPr id="112521" name="Freeform 329">
          <a:extLst>
            <a:ext uri="{FF2B5EF4-FFF2-40B4-BE49-F238E27FC236}">
              <a16:creationId xmlns:a16="http://schemas.microsoft.com/office/drawing/2014/main" id="{00000000-0008-0000-1B00-000089B70100}"/>
            </a:ext>
          </a:extLst>
        </xdr:cNvPr>
        <xdr:cNvSpPr>
          <a:spLocks/>
        </xdr:cNvSpPr>
      </xdr:nvSpPr>
      <xdr:spPr bwMode="auto">
        <a:xfrm>
          <a:off x="1285875" y="1295400"/>
          <a:ext cx="752475" cy="161925"/>
        </a:xfrm>
        <a:custGeom>
          <a:avLst/>
          <a:gdLst>
            <a:gd name="T0" fmla="*/ 0 w 63"/>
            <a:gd name="T1" fmla="*/ 0 h 17"/>
            <a:gd name="T2" fmla="*/ 2147483647 w 63"/>
            <a:gd name="T3" fmla="*/ 0 h 17"/>
            <a:gd name="T4" fmla="*/ 2147483647 w 63"/>
            <a:gd name="T5" fmla="*/ 2147483647 h 17"/>
            <a:gd name="T6" fmla="*/ 0 60000 65536"/>
            <a:gd name="T7" fmla="*/ 0 60000 65536"/>
            <a:gd name="T8" fmla="*/ 0 60000 65536"/>
            <a:gd name="T9" fmla="*/ 0 w 63"/>
            <a:gd name="T10" fmla="*/ 0 h 17"/>
            <a:gd name="T11" fmla="*/ 63 w 63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63" h="17">
              <a:moveTo>
                <a:pt x="0" y="0"/>
              </a:moveTo>
              <a:lnTo>
                <a:pt x="43" y="0"/>
              </a:lnTo>
              <a:lnTo>
                <a:pt x="63" y="17"/>
              </a:lnTo>
            </a:path>
          </a:pathLst>
        </a:cu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15</xdr:col>
      <xdr:colOff>247650</xdr:colOff>
      <xdr:row>11</xdr:row>
      <xdr:rowOff>123825</xdr:rowOff>
    </xdr:from>
    <xdr:to>
      <xdr:col>16</xdr:col>
      <xdr:colOff>57150</xdr:colOff>
      <xdr:row>17</xdr:row>
      <xdr:rowOff>0</xdr:rowOff>
    </xdr:to>
    <xdr:grpSp>
      <xdr:nvGrpSpPr>
        <xdr:cNvPr id="112522" name="Group 330">
          <a:extLst>
            <a:ext uri="{FF2B5EF4-FFF2-40B4-BE49-F238E27FC236}">
              <a16:creationId xmlns:a16="http://schemas.microsoft.com/office/drawing/2014/main" id="{00000000-0008-0000-1B00-00008AB70100}"/>
            </a:ext>
          </a:extLst>
        </xdr:cNvPr>
        <xdr:cNvGrpSpPr>
          <a:grpSpLocks/>
        </xdr:cNvGrpSpPr>
      </xdr:nvGrpSpPr>
      <xdr:grpSpPr bwMode="auto">
        <a:xfrm>
          <a:off x="6677025" y="2028825"/>
          <a:ext cx="219075" cy="790575"/>
          <a:chOff x="810" y="281"/>
          <a:chExt cx="20" cy="85"/>
        </a:xfrm>
      </xdr:grpSpPr>
      <xdr:sp macro="" textlink="">
        <xdr:nvSpPr>
          <xdr:cNvPr id="116399" name="Freeform 331">
            <a:extLst>
              <a:ext uri="{FF2B5EF4-FFF2-40B4-BE49-F238E27FC236}">
                <a16:creationId xmlns:a16="http://schemas.microsoft.com/office/drawing/2014/main" id="{00000000-0008-0000-1B00-0000AFC60100}"/>
              </a:ext>
            </a:extLst>
          </xdr:cNvPr>
          <xdr:cNvSpPr>
            <a:spLocks/>
          </xdr:cNvSpPr>
        </xdr:nvSpPr>
        <xdr:spPr bwMode="auto">
          <a:xfrm>
            <a:off x="818" y="315"/>
            <a:ext cx="5" cy="7"/>
          </a:xfrm>
          <a:custGeom>
            <a:avLst/>
            <a:gdLst>
              <a:gd name="T0" fmla="*/ 0 w 5"/>
              <a:gd name="T1" fmla="*/ 0 h 7"/>
              <a:gd name="T2" fmla="*/ 5 w 5"/>
              <a:gd name="T3" fmla="*/ 7 h 7"/>
              <a:gd name="T4" fmla="*/ 0 60000 65536"/>
              <a:gd name="T5" fmla="*/ 0 60000 65536"/>
              <a:gd name="T6" fmla="*/ 0 w 5"/>
              <a:gd name="T7" fmla="*/ 0 h 7"/>
              <a:gd name="T8" fmla="*/ 5 w 5"/>
              <a:gd name="T9" fmla="*/ 7 h 7"/>
            </a:gdLst>
            <a:ahLst/>
            <a:cxnLst>
              <a:cxn ang="T4">
                <a:pos x="T0" y="T1"/>
              </a:cxn>
              <a:cxn ang="T5">
                <a:pos x="T2" y="T3"/>
              </a:cxn>
            </a:cxnLst>
            <a:rect l="T6" t="T7" r="T8" b="T9"/>
            <a:pathLst>
              <a:path w="5" h="7">
                <a:moveTo>
                  <a:pt x="0" y="0"/>
                </a:moveTo>
                <a:cubicBezTo>
                  <a:pt x="4" y="6"/>
                  <a:pt x="2" y="4"/>
                  <a:pt x="5" y="7"/>
                </a:cubicBezTo>
              </a:path>
            </a:pathLst>
          </a:custGeom>
          <a:solidFill>
            <a:srgbClr val="00FF00"/>
          </a:solidFill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grpSp>
        <xdr:nvGrpSpPr>
          <xdr:cNvPr id="116400" name="Group 332">
            <a:extLst>
              <a:ext uri="{FF2B5EF4-FFF2-40B4-BE49-F238E27FC236}">
                <a16:creationId xmlns:a16="http://schemas.microsoft.com/office/drawing/2014/main" id="{00000000-0008-0000-1B00-0000B0C60100}"/>
              </a:ext>
            </a:extLst>
          </xdr:cNvPr>
          <xdr:cNvGrpSpPr>
            <a:grpSpLocks/>
          </xdr:cNvGrpSpPr>
        </xdr:nvGrpSpPr>
        <xdr:grpSpPr bwMode="auto">
          <a:xfrm>
            <a:off x="810" y="281"/>
            <a:ext cx="20" cy="85"/>
            <a:chOff x="916" y="198"/>
            <a:chExt cx="20" cy="85"/>
          </a:xfrm>
        </xdr:grpSpPr>
        <xdr:sp macro="" textlink="">
          <xdr:nvSpPr>
            <xdr:cNvPr id="116401" name="Freeform 333">
              <a:extLst>
                <a:ext uri="{FF2B5EF4-FFF2-40B4-BE49-F238E27FC236}">
                  <a16:creationId xmlns:a16="http://schemas.microsoft.com/office/drawing/2014/main" id="{00000000-0008-0000-1B00-0000B1C60100}"/>
                </a:ext>
              </a:extLst>
            </xdr:cNvPr>
            <xdr:cNvSpPr>
              <a:spLocks/>
            </xdr:cNvSpPr>
          </xdr:nvSpPr>
          <xdr:spPr bwMode="auto">
            <a:xfrm>
              <a:off x="916" y="276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02" name="Freeform 334">
              <a:extLst>
                <a:ext uri="{FF2B5EF4-FFF2-40B4-BE49-F238E27FC236}">
                  <a16:creationId xmlns:a16="http://schemas.microsoft.com/office/drawing/2014/main" id="{00000000-0008-0000-1B00-0000B2C60100}"/>
                </a:ext>
              </a:extLst>
            </xdr:cNvPr>
            <xdr:cNvSpPr>
              <a:spLocks/>
            </xdr:cNvSpPr>
          </xdr:nvSpPr>
          <xdr:spPr bwMode="auto">
            <a:xfrm>
              <a:off x="916" y="271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03" name="Freeform 335">
              <a:extLst>
                <a:ext uri="{FF2B5EF4-FFF2-40B4-BE49-F238E27FC236}">
                  <a16:creationId xmlns:a16="http://schemas.microsoft.com/office/drawing/2014/main" id="{00000000-0008-0000-1B00-0000B3C60100}"/>
                </a:ext>
              </a:extLst>
            </xdr:cNvPr>
            <xdr:cNvSpPr>
              <a:spLocks/>
            </xdr:cNvSpPr>
          </xdr:nvSpPr>
          <xdr:spPr bwMode="auto">
            <a:xfrm>
              <a:off x="917" y="267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04" name="Freeform 336">
              <a:extLst>
                <a:ext uri="{FF2B5EF4-FFF2-40B4-BE49-F238E27FC236}">
                  <a16:creationId xmlns:a16="http://schemas.microsoft.com/office/drawing/2014/main" id="{00000000-0008-0000-1B00-0000B4C60100}"/>
                </a:ext>
              </a:extLst>
            </xdr:cNvPr>
            <xdr:cNvSpPr>
              <a:spLocks/>
            </xdr:cNvSpPr>
          </xdr:nvSpPr>
          <xdr:spPr bwMode="auto">
            <a:xfrm>
              <a:off x="919" y="262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05" name="Freeform 337">
              <a:extLst>
                <a:ext uri="{FF2B5EF4-FFF2-40B4-BE49-F238E27FC236}">
                  <a16:creationId xmlns:a16="http://schemas.microsoft.com/office/drawing/2014/main" id="{00000000-0008-0000-1B00-0000B5C60100}"/>
                </a:ext>
              </a:extLst>
            </xdr:cNvPr>
            <xdr:cNvSpPr>
              <a:spLocks/>
            </xdr:cNvSpPr>
          </xdr:nvSpPr>
          <xdr:spPr bwMode="auto">
            <a:xfrm>
              <a:off x="919" y="256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06" name="Freeform 338">
              <a:extLst>
                <a:ext uri="{FF2B5EF4-FFF2-40B4-BE49-F238E27FC236}">
                  <a16:creationId xmlns:a16="http://schemas.microsoft.com/office/drawing/2014/main" id="{00000000-0008-0000-1B00-0000B6C60100}"/>
                </a:ext>
              </a:extLst>
            </xdr:cNvPr>
            <xdr:cNvSpPr>
              <a:spLocks/>
            </xdr:cNvSpPr>
          </xdr:nvSpPr>
          <xdr:spPr bwMode="auto">
            <a:xfrm>
              <a:off x="919" y="251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07" name="Freeform 339">
              <a:extLst>
                <a:ext uri="{FF2B5EF4-FFF2-40B4-BE49-F238E27FC236}">
                  <a16:creationId xmlns:a16="http://schemas.microsoft.com/office/drawing/2014/main" id="{00000000-0008-0000-1B00-0000B7C60100}"/>
                </a:ext>
              </a:extLst>
            </xdr:cNvPr>
            <xdr:cNvSpPr>
              <a:spLocks/>
            </xdr:cNvSpPr>
          </xdr:nvSpPr>
          <xdr:spPr bwMode="auto">
            <a:xfrm>
              <a:off x="921" y="246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08" name="Freeform 340">
              <a:extLst>
                <a:ext uri="{FF2B5EF4-FFF2-40B4-BE49-F238E27FC236}">
                  <a16:creationId xmlns:a16="http://schemas.microsoft.com/office/drawing/2014/main" id="{00000000-0008-0000-1B00-0000B8C60100}"/>
                </a:ext>
              </a:extLst>
            </xdr:cNvPr>
            <xdr:cNvSpPr>
              <a:spLocks/>
            </xdr:cNvSpPr>
          </xdr:nvSpPr>
          <xdr:spPr bwMode="auto">
            <a:xfrm>
              <a:off x="922" y="241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09" name="Freeform 341">
              <a:extLst>
                <a:ext uri="{FF2B5EF4-FFF2-40B4-BE49-F238E27FC236}">
                  <a16:creationId xmlns:a16="http://schemas.microsoft.com/office/drawing/2014/main" id="{00000000-0008-0000-1B00-0000B9C60100}"/>
                </a:ext>
              </a:extLst>
            </xdr:cNvPr>
            <xdr:cNvSpPr>
              <a:spLocks/>
            </xdr:cNvSpPr>
          </xdr:nvSpPr>
          <xdr:spPr bwMode="auto">
            <a:xfrm>
              <a:off x="923" y="236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10" name="Freeform 342">
              <a:extLst>
                <a:ext uri="{FF2B5EF4-FFF2-40B4-BE49-F238E27FC236}">
                  <a16:creationId xmlns:a16="http://schemas.microsoft.com/office/drawing/2014/main" id="{00000000-0008-0000-1B00-0000BAC60100}"/>
                </a:ext>
              </a:extLst>
            </xdr:cNvPr>
            <xdr:cNvSpPr>
              <a:spLocks/>
            </xdr:cNvSpPr>
          </xdr:nvSpPr>
          <xdr:spPr bwMode="auto">
            <a:xfrm>
              <a:off x="926" y="228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11" name="Freeform 343">
              <a:extLst>
                <a:ext uri="{FF2B5EF4-FFF2-40B4-BE49-F238E27FC236}">
                  <a16:creationId xmlns:a16="http://schemas.microsoft.com/office/drawing/2014/main" id="{00000000-0008-0000-1B00-0000BBC60100}"/>
                </a:ext>
              </a:extLst>
            </xdr:cNvPr>
            <xdr:cNvSpPr>
              <a:spLocks/>
            </xdr:cNvSpPr>
          </xdr:nvSpPr>
          <xdr:spPr bwMode="auto">
            <a:xfrm>
              <a:off x="927" y="222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12" name="Freeform 344">
              <a:extLst>
                <a:ext uri="{FF2B5EF4-FFF2-40B4-BE49-F238E27FC236}">
                  <a16:creationId xmlns:a16="http://schemas.microsoft.com/office/drawing/2014/main" id="{00000000-0008-0000-1B00-0000BCC60100}"/>
                </a:ext>
              </a:extLst>
            </xdr:cNvPr>
            <xdr:cNvSpPr>
              <a:spLocks/>
            </xdr:cNvSpPr>
          </xdr:nvSpPr>
          <xdr:spPr bwMode="auto">
            <a:xfrm>
              <a:off x="928" y="215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13" name="Freeform 345">
              <a:extLst>
                <a:ext uri="{FF2B5EF4-FFF2-40B4-BE49-F238E27FC236}">
                  <a16:creationId xmlns:a16="http://schemas.microsoft.com/office/drawing/2014/main" id="{00000000-0008-0000-1B00-0000BDC60100}"/>
                </a:ext>
              </a:extLst>
            </xdr:cNvPr>
            <xdr:cNvSpPr>
              <a:spLocks/>
            </xdr:cNvSpPr>
          </xdr:nvSpPr>
          <xdr:spPr bwMode="auto">
            <a:xfrm>
              <a:off x="928" y="209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14" name="Freeform 346">
              <a:extLst>
                <a:ext uri="{FF2B5EF4-FFF2-40B4-BE49-F238E27FC236}">
                  <a16:creationId xmlns:a16="http://schemas.microsoft.com/office/drawing/2014/main" id="{00000000-0008-0000-1B00-0000BEC60100}"/>
                </a:ext>
              </a:extLst>
            </xdr:cNvPr>
            <xdr:cNvSpPr>
              <a:spLocks/>
            </xdr:cNvSpPr>
          </xdr:nvSpPr>
          <xdr:spPr bwMode="auto">
            <a:xfrm>
              <a:off x="930" y="204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415" name="Freeform 347">
              <a:extLst>
                <a:ext uri="{FF2B5EF4-FFF2-40B4-BE49-F238E27FC236}">
                  <a16:creationId xmlns:a16="http://schemas.microsoft.com/office/drawing/2014/main" id="{00000000-0008-0000-1B00-0000BFC60100}"/>
                </a:ext>
              </a:extLst>
            </xdr:cNvPr>
            <xdr:cNvSpPr>
              <a:spLocks/>
            </xdr:cNvSpPr>
          </xdr:nvSpPr>
          <xdr:spPr bwMode="auto">
            <a:xfrm>
              <a:off x="931" y="198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</xdr:grpSp>
    </xdr:grpSp>
    <xdr:clientData/>
  </xdr:twoCellAnchor>
  <xdr:twoCellAnchor>
    <xdr:from>
      <xdr:col>15</xdr:col>
      <xdr:colOff>314325</xdr:colOff>
      <xdr:row>11</xdr:row>
      <xdr:rowOff>133350</xdr:rowOff>
    </xdr:from>
    <xdr:to>
      <xdr:col>16</xdr:col>
      <xdr:colOff>114300</xdr:colOff>
      <xdr:row>17</xdr:row>
      <xdr:rowOff>9525</xdr:rowOff>
    </xdr:to>
    <xdr:grpSp>
      <xdr:nvGrpSpPr>
        <xdr:cNvPr id="112523" name="Group 348">
          <a:extLst>
            <a:ext uri="{FF2B5EF4-FFF2-40B4-BE49-F238E27FC236}">
              <a16:creationId xmlns:a16="http://schemas.microsoft.com/office/drawing/2014/main" id="{00000000-0008-0000-1B00-00008BB70100}"/>
            </a:ext>
          </a:extLst>
        </xdr:cNvPr>
        <xdr:cNvGrpSpPr>
          <a:grpSpLocks/>
        </xdr:cNvGrpSpPr>
      </xdr:nvGrpSpPr>
      <xdr:grpSpPr bwMode="auto">
        <a:xfrm>
          <a:off x="6743700" y="2038350"/>
          <a:ext cx="209550" cy="790575"/>
          <a:chOff x="810" y="281"/>
          <a:chExt cx="20" cy="85"/>
        </a:xfrm>
      </xdr:grpSpPr>
      <xdr:sp macro="" textlink="">
        <xdr:nvSpPr>
          <xdr:cNvPr id="116382" name="Freeform 349">
            <a:extLst>
              <a:ext uri="{FF2B5EF4-FFF2-40B4-BE49-F238E27FC236}">
                <a16:creationId xmlns:a16="http://schemas.microsoft.com/office/drawing/2014/main" id="{00000000-0008-0000-1B00-00009EC60100}"/>
              </a:ext>
            </a:extLst>
          </xdr:cNvPr>
          <xdr:cNvSpPr>
            <a:spLocks/>
          </xdr:cNvSpPr>
        </xdr:nvSpPr>
        <xdr:spPr bwMode="auto">
          <a:xfrm>
            <a:off x="818" y="315"/>
            <a:ext cx="5" cy="7"/>
          </a:xfrm>
          <a:custGeom>
            <a:avLst/>
            <a:gdLst>
              <a:gd name="T0" fmla="*/ 0 w 5"/>
              <a:gd name="T1" fmla="*/ 0 h 7"/>
              <a:gd name="T2" fmla="*/ 5 w 5"/>
              <a:gd name="T3" fmla="*/ 7 h 7"/>
              <a:gd name="T4" fmla="*/ 0 60000 65536"/>
              <a:gd name="T5" fmla="*/ 0 60000 65536"/>
              <a:gd name="T6" fmla="*/ 0 w 5"/>
              <a:gd name="T7" fmla="*/ 0 h 7"/>
              <a:gd name="T8" fmla="*/ 5 w 5"/>
              <a:gd name="T9" fmla="*/ 7 h 7"/>
            </a:gdLst>
            <a:ahLst/>
            <a:cxnLst>
              <a:cxn ang="T4">
                <a:pos x="T0" y="T1"/>
              </a:cxn>
              <a:cxn ang="T5">
                <a:pos x="T2" y="T3"/>
              </a:cxn>
            </a:cxnLst>
            <a:rect l="T6" t="T7" r="T8" b="T9"/>
            <a:pathLst>
              <a:path w="5" h="7">
                <a:moveTo>
                  <a:pt x="0" y="0"/>
                </a:moveTo>
                <a:cubicBezTo>
                  <a:pt x="4" y="6"/>
                  <a:pt x="2" y="4"/>
                  <a:pt x="5" y="7"/>
                </a:cubicBezTo>
              </a:path>
            </a:pathLst>
          </a:custGeom>
          <a:solidFill>
            <a:srgbClr val="00FF00"/>
          </a:solidFill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grpSp>
        <xdr:nvGrpSpPr>
          <xdr:cNvPr id="116383" name="Group 350">
            <a:extLst>
              <a:ext uri="{FF2B5EF4-FFF2-40B4-BE49-F238E27FC236}">
                <a16:creationId xmlns:a16="http://schemas.microsoft.com/office/drawing/2014/main" id="{00000000-0008-0000-1B00-00009FC60100}"/>
              </a:ext>
            </a:extLst>
          </xdr:cNvPr>
          <xdr:cNvGrpSpPr>
            <a:grpSpLocks/>
          </xdr:cNvGrpSpPr>
        </xdr:nvGrpSpPr>
        <xdr:grpSpPr bwMode="auto">
          <a:xfrm>
            <a:off x="810" y="281"/>
            <a:ext cx="20" cy="85"/>
            <a:chOff x="916" y="198"/>
            <a:chExt cx="20" cy="85"/>
          </a:xfrm>
        </xdr:grpSpPr>
        <xdr:sp macro="" textlink="">
          <xdr:nvSpPr>
            <xdr:cNvPr id="116384" name="Freeform 351">
              <a:extLst>
                <a:ext uri="{FF2B5EF4-FFF2-40B4-BE49-F238E27FC236}">
                  <a16:creationId xmlns:a16="http://schemas.microsoft.com/office/drawing/2014/main" id="{00000000-0008-0000-1B00-0000A0C60100}"/>
                </a:ext>
              </a:extLst>
            </xdr:cNvPr>
            <xdr:cNvSpPr>
              <a:spLocks/>
            </xdr:cNvSpPr>
          </xdr:nvSpPr>
          <xdr:spPr bwMode="auto">
            <a:xfrm>
              <a:off x="916" y="276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85" name="Freeform 352">
              <a:extLst>
                <a:ext uri="{FF2B5EF4-FFF2-40B4-BE49-F238E27FC236}">
                  <a16:creationId xmlns:a16="http://schemas.microsoft.com/office/drawing/2014/main" id="{00000000-0008-0000-1B00-0000A1C60100}"/>
                </a:ext>
              </a:extLst>
            </xdr:cNvPr>
            <xdr:cNvSpPr>
              <a:spLocks/>
            </xdr:cNvSpPr>
          </xdr:nvSpPr>
          <xdr:spPr bwMode="auto">
            <a:xfrm>
              <a:off x="916" y="271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86" name="Freeform 353">
              <a:extLst>
                <a:ext uri="{FF2B5EF4-FFF2-40B4-BE49-F238E27FC236}">
                  <a16:creationId xmlns:a16="http://schemas.microsoft.com/office/drawing/2014/main" id="{00000000-0008-0000-1B00-0000A2C60100}"/>
                </a:ext>
              </a:extLst>
            </xdr:cNvPr>
            <xdr:cNvSpPr>
              <a:spLocks/>
            </xdr:cNvSpPr>
          </xdr:nvSpPr>
          <xdr:spPr bwMode="auto">
            <a:xfrm>
              <a:off x="917" y="267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87" name="Freeform 354">
              <a:extLst>
                <a:ext uri="{FF2B5EF4-FFF2-40B4-BE49-F238E27FC236}">
                  <a16:creationId xmlns:a16="http://schemas.microsoft.com/office/drawing/2014/main" id="{00000000-0008-0000-1B00-0000A3C60100}"/>
                </a:ext>
              </a:extLst>
            </xdr:cNvPr>
            <xdr:cNvSpPr>
              <a:spLocks/>
            </xdr:cNvSpPr>
          </xdr:nvSpPr>
          <xdr:spPr bwMode="auto">
            <a:xfrm>
              <a:off x="919" y="262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88" name="Freeform 355">
              <a:extLst>
                <a:ext uri="{FF2B5EF4-FFF2-40B4-BE49-F238E27FC236}">
                  <a16:creationId xmlns:a16="http://schemas.microsoft.com/office/drawing/2014/main" id="{00000000-0008-0000-1B00-0000A4C60100}"/>
                </a:ext>
              </a:extLst>
            </xdr:cNvPr>
            <xdr:cNvSpPr>
              <a:spLocks/>
            </xdr:cNvSpPr>
          </xdr:nvSpPr>
          <xdr:spPr bwMode="auto">
            <a:xfrm>
              <a:off x="919" y="256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89" name="Freeform 356">
              <a:extLst>
                <a:ext uri="{FF2B5EF4-FFF2-40B4-BE49-F238E27FC236}">
                  <a16:creationId xmlns:a16="http://schemas.microsoft.com/office/drawing/2014/main" id="{00000000-0008-0000-1B00-0000A5C60100}"/>
                </a:ext>
              </a:extLst>
            </xdr:cNvPr>
            <xdr:cNvSpPr>
              <a:spLocks/>
            </xdr:cNvSpPr>
          </xdr:nvSpPr>
          <xdr:spPr bwMode="auto">
            <a:xfrm>
              <a:off x="919" y="251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90" name="Freeform 357">
              <a:extLst>
                <a:ext uri="{FF2B5EF4-FFF2-40B4-BE49-F238E27FC236}">
                  <a16:creationId xmlns:a16="http://schemas.microsoft.com/office/drawing/2014/main" id="{00000000-0008-0000-1B00-0000A6C60100}"/>
                </a:ext>
              </a:extLst>
            </xdr:cNvPr>
            <xdr:cNvSpPr>
              <a:spLocks/>
            </xdr:cNvSpPr>
          </xdr:nvSpPr>
          <xdr:spPr bwMode="auto">
            <a:xfrm>
              <a:off x="921" y="246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91" name="Freeform 358">
              <a:extLst>
                <a:ext uri="{FF2B5EF4-FFF2-40B4-BE49-F238E27FC236}">
                  <a16:creationId xmlns:a16="http://schemas.microsoft.com/office/drawing/2014/main" id="{00000000-0008-0000-1B00-0000A7C60100}"/>
                </a:ext>
              </a:extLst>
            </xdr:cNvPr>
            <xdr:cNvSpPr>
              <a:spLocks/>
            </xdr:cNvSpPr>
          </xdr:nvSpPr>
          <xdr:spPr bwMode="auto">
            <a:xfrm>
              <a:off x="922" y="241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92" name="Freeform 359">
              <a:extLst>
                <a:ext uri="{FF2B5EF4-FFF2-40B4-BE49-F238E27FC236}">
                  <a16:creationId xmlns:a16="http://schemas.microsoft.com/office/drawing/2014/main" id="{00000000-0008-0000-1B00-0000A8C60100}"/>
                </a:ext>
              </a:extLst>
            </xdr:cNvPr>
            <xdr:cNvSpPr>
              <a:spLocks/>
            </xdr:cNvSpPr>
          </xdr:nvSpPr>
          <xdr:spPr bwMode="auto">
            <a:xfrm>
              <a:off x="923" y="236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93" name="Freeform 360">
              <a:extLst>
                <a:ext uri="{FF2B5EF4-FFF2-40B4-BE49-F238E27FC236}">
                  <a16:creationId xmlns:a16="http://schemas.microsoft.com/office/drawing/2014/main" id="{00000000-0008-0000-1B00-0000A9C60100}"/>
                </a:ext>
              </a:extLst>
            </xdr:cNvPr>
            <xdr:cNvSpPr>
              <a:spLocks/>
            </xdr:cNvSpPr>
          </xdr:nvSpPr>
          <xdr:spPr bwMode="auto">
            <a:xfrm>
              <a:off x="926" y="228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94" name="Freeform 361">
              <a:extLst>
                <a:ext uri="{FF2B5EF4-FFF2-40B4-BE49-F238E27FC236}">
                  <a16:creationId xmlns:a16="http://schemas.microsoft.com/office/drawing/2014/main" id="{00000000-0008-0000-1B00-0000AAC60100}"/>
                </a:ext>
              </a:extLst>
            </xdr:cNvPr>
            <xdr:cNvSpPr>
              <a:spLocks/>
            </xdr:cNvSpPr>
          </xdr:nvSpPr>
          <xdr:spPr bwMode="auto">
            <a:xfrm>
              <a:off x="927" y="222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95" name="Freeform 362">
              <a:extLst>
                <a:ext uri="{FF2B5EF4-FFF2-40B4-BE49-F238E27FC236}">
                  <a16:creationId xmlns:a16="http://schemas.microsoft.com/office/drawing/2014/main" id="{00000000-0008-0000-1B00-0000ABC60100}"/>
                </a:ext>
              </a:extLst>
            </xdr:cNvPr>
            <xdr:cNvSpPr>
              <a:spLocks/>
            </xdr:cNvSpPr>
          </xdr:nvSpPr>
          <xdr:spPr bwMode="auto">
            <a:xfrm>
              <a:off x="928" y="215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96" name="Freeform 363">
              <a:extLst>
                <a:ext uri="{FF2B5EF4-FFF2-40B4-BE49-F238E27FC236}">
                  <a16:creationId xmlns:a16="http://schemas.microsoft.com/office/drawing/2014/main" id="{00000000-0008-0000-1B00-0000ACC60100}"/>
                </a:ext>
              </a:extLst>
            </xdr:cNvPr>
            <xdr:cNvSpPr>
              <a:spLocks/>
            </xdr:cNvSpPr>
          </xdr:nvSpPr>
          <xdr:spPr bwMode="auto">
            <a:xfrm>
              <a:off x="928" y="209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97" name="Freeform 364">
              <a:extLst>
                <a:ext uri="{FF2B5EF4-FFF2-40B4-BE49-F238E27FC236}">
                  <a16:creationId xmlns:a16="http://schemas.microsoft.com/office/drawing/2014/main" id="{00000000-0008-0000-1B00-0000ADC60100}"/>
                </a:ext>
              </a:extLst>
            </xdr:cNvPr>
            <xdr:cNvSpPr>
              <a:spLocks/>
            </xdr:cNvSpPr>
          </xdr:nvSpPr>
          <xdr:spPr bwMode="auto">
            <a:xfrm>
              <a:off x="930" y="204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6398" name="Freeform 365">
              <a:extLst>
                <a:ext uri="{FF2B5EF4-FFF2-40B4-BE49-F238E27FC236}">
                  <a16:creationId xmlns:a16="http://schemas.microsoft.com/office/drawing/2014/main" id="{00000000-0008-0000-1B00-0000AEC60100}"/>
                </a:ext>
              </a:extLst>
            </xdr:cNvPr>
            <xdr:cNvSpPr>
              <a:spLocks/>
            </xdr:cNvSpPr>
          </xdr:nvSpPr>
          <xdr:spPr bwMode="auto">
            <a:xfrm>
              <a:off x="931" y="198"/>
              <a:ext cx="5" cy="7"/>
            </a:xfrm>
            <a:custGeom>
              <a:avLst/>
              <a:gdLst>
                <a:gd name="T0" fmla="*/ 0 w 5"/>
                <a:gd name="T1" fmla="*/ 0 h 7"/>
                <a:gd name="T2" fmla="*/ 5 w 5"/>
                <a:gd name="T3" fmla="*/ 7 h 7"/>
                <a:gd name="T4" fmla="*/ 0 60000 65536"/>
                <a:gd name="T5" fmla="*/ 0 60000 65536"/>
                <a:gd name="T6" fmla="*/ 0 w 5"/>
                <a:gd name="T7" fmla="*/ 0 h 7"/>
                <a:gd name="T8" fmla="*/ 5 w 5"/>
                <a:gd name="T9" fmla="*/ 7 h 7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T6" t="T7" r="T8" b="T9"/>
              <a:pathLst>
                <a:path w="5" h="7">
                  <a:moveTo>
                    <a:pt x="0" y="0"/>
                  </a:moveTo>
                  <a:cubicBezTo>
                    <a:pt x="4" y="6"/>
                    <a:pt x="2" y="4"/>
                    <a:pt x="5" y="7"/>
                  </a:cubicBezTo>
                </a:path>
              </a:pathLst>
            </a:custGeom>
            <a:solidFill>
              <a:srgbClr val="00FF00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</xdr:grpSp>
    </xdr:grpSp>
    <xdr:clientData/>
  </xdr:twoCellAnchor>
  <xdr:twoCellAnchor>
    <xdr:from>
      <xdr:col>7</xdr:col>
      <xdr:colOff>381000</xdr:colOff>
      <xdr:row>11</xdr:row>
      <xdr:rowOff>133350</xdr:rowOff>
    </xdr:from>
    <xdr:to>
      <xdr:col>12</xdr:col>
      <xdr:colOff>200025</xdr:colOff>
      <xdr:row>17</xdr:row>
      <xdr:rowOff>9525</xdr:rowOff>
    </xdr:to>
    <xdr:grpSp>
      <xdr:nvGrpSpPr>
        <xdr:cNvPr id="112524" name="Group 366">
          <a:extLst>
            <a:ext uri="{FF2B5EF4-FFF2-40B4-BE49-F238E27FC236}">
              <a16:creationId xmlns:a16="http://schemas.microsoft.com/office/drawing/2014/main" id="{00000000-0008-0000-1B00-00008CB70100}"/>
            </a:ext>
          </a:extLst>
        </xdr:cNvPr>
        <xdr:cNvGrpSpPr>
          <a:grpSpLocks/>
        </xdr:cNvGrpSpPr>
      </xdr:nvGrpSpPr>
      <xdr:grpSpPr bwMode="auto">
        <a:xfrm>
          <a:off x="3533775" y="2038350"/>
          <a:ext cx="1866900" cy="790575"/>
          <a:chOff x="373" y="205"/>
          <a:chExt cx="196" cy="83"/>
        </a:xfrm>
      </xdr:grpSpPr>
      <xdr:grpSp>
        <xdr:nvGrpSpPr>
          <xdr:cNvPr id="112530" name="Group 367">
            <a:extLst>
              <a:ext uri="{FF2B5EF4-FFF2-40B4-BE49-F238E27FC236}">
                <a16:creationId xmlns:a16="http://schemas.microsoft.com/office/drawing/2014/main" id="{00000000-0008-0000-1B00-000092B70100}"/>
              </a:ext>
            </a:extLst>
          </xdr:cNvPr>
          <xdr:cNvGrpSpPr>
            <a:grpSpLocks/>
          </xdr:cNvGrpSpPr>
        </xdr:nvGrpSpPr>
        <xdr:grpSpPr bwMode="auto">
          <a:xfrm>
            <a:off x="373" y="206"/>
            <a:ext cx="66" cy="82"/>
            <a:chOff x="387" y="301"/>
            <a:chExt cx="66" cy="82"/>
          </a:xfrm>
        </xdr:grpSpPr>
        <xdr:grpSp>
          <xdr:nvGrpSpPr>
            <xdr:cNvPr id="116123" name="Group 368">
              <a:extLst>
                <a:ext uri="{FF2B5EF4-FFF2-40B4-BE49-F238E27FC236}">
                  <a16:creationId xmlns:a16="http://schemas.microsoft.com/office/drawing/2014/main" id="{00000000-0008-0000-1B00-00009BC501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425" y="357"/>
              <a:ext cx="12" cy="26"/>
              <a:chOff x="396" y="211"/>
              <a:chExt cx="12" cy="26"/>
            </a:xfrm>
          </xdr:grpSpPr>
          <xdr:grpSp>
            <xdr:nvGrpSpPr>
              <xdr:cNvPr id="116370" name="Group 369">
                <a:extLst>
                  <a:ext uri="{FF2B5EF4-FFF2-40B4-BE49-F238E27FC236}">
                    <a16:creationId xmlns:a16="http://schemas.microsoft.com/office/drawing/2014/main" id="{00000000-0008-0000-1B00-000092C6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398" y="211"/>
                <a:ext cx="10" cy="10"/>
                <a:chOff x="346" y="287"/>
                <a:chExt cx="10" cy="10"/>
              </a:xfrm>
            </xdr:grpSpPr>
            <xdr:sp macro="" textlink="">
              <xdr:nvSpPr>
                <xdr:cNvPr id="116377" name="Freeform 370">
                  <a:extLst>
                    <a:ext uri="{FF2B5EF4-FFF2-40B4-BE49-F238E27FC236}">
                      <a16:creationId xmlns:a16="http://schemas.microsoft.com/office/drawing/2014/main" id="{00000000-0008-0000-1B00-000099C60100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351" y="292"/>
                  <a:ext cx="1" cy="4"/>
                </a:xfrm>
                <a:custGeom>
                  <a:avLst/>
                  <a:gdLst>
                    <a:gd name="T0" fmla="*/ 0 w 1"/>
                    <a:gd name="T1" fmla="*/ 0 h 4"/>
                    <a:gd name="T2" fmla="*/ 1 w 1"/>
                    <a:gd name="T3" fmla="*/ 4 h 4"/>
                    <a:gd name="T4" fmla="*/ 0 w 1"/>
                    <a:gd name="T5" fmla="*/ 0 h 4"/>
                    <a:gd name="T6" fmla="*/ 0 60000 65536"/>
                    <a:gd name="T7" fmla="*/ 0 60000 65536"/>
                    <a:gd name="T8" fmla="*/ 0 60000 65536"/>
                    <a:gd name="T9" fmla="*/ 0 w 1"/>
                    <a:gd name="T10" fmla="*/ 0 h 4"/>
                    <a:gd name="T11" fmla="*/ 1 w 1"/>
                    <a:gd name="T12" fmla="*/ 4 h 4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1" h="4">
                      <a:moveTo>
                        <a:pt x="0" y="0"/>
                      </a:moveTo>
                      <a:cubicBezTo>
                        <a:pt x="0" y="1"/>
                        <a:pt x="1" y="4"/>
                        <a:pt x="1" y="4"/>
                      </a:cubicBezTo>
                      <a:cubicBezTo>
                        <a:pt x="1" y="4"/>
                        <a:pt x="0" y="1"/>
                        <a:pt x="0" y="0"/>
                      </a:cubicBezTo>
                      <a:close/>
                    </a:path>
                  </a:pathLst>
                </a:custGeom>
                <a:noFill/>
                <a:ln w="6350">
                  <a:solidFill>
                    <a:srgbClr val="000000"/>
                  </a:solidFill>
                  <a:round/>
                  <a:headEnd type="none" w="sm" len="sm"/>
                  <a:tailEnd type="none" w="sm" len="sm"/>
                </a:ln>
              </xdr:spPr>
            </xdr:sp>
            <xdr:grpSp>
              <xdr:nvGrpSpPr>
                <xdr:cNvPr id="116378" name="Group 371">
                  <a:extLst>
                    <a:ext uri="{FF2B5EF4-FFF2-40B4-BE49-F238E27FC236}">
                      <a16:creationId xmlns:a16="http://schemas.microsoft.com/office/drawing/2014/main" id="{00000000-0008-0000-1B00-00009AC6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46" y="287"/>
                  <a:ext cx="10" cy="10"/>
                  <a:chOff x="346" y="251"/>
                  <a:chExt cx="10" cy="10"/>
                </a:xfrm>
              </xdr:grpSpPr>
              <xdr:sp macro="" textlink="">
                <xdr:nvSpPr>
                  <xdr:cNvPr id="116379" name="Freeform 372">
                    <a:extLst>
                      <a:ext uri="{FF2B5EF4-FFF2-40B4-BE49-F238E27FC236}">
                        <a16:creationId xmlns:a16="http://schemas.microsoft.com/office/drawing/2014/main" id="{00000000-0008-0000-1B00-00009BC6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6" y="255"/>
                    <a:ext cx="3" cy="6"/>
                  </a:xfrm>
                  <a:custGeom>
                    <a:avLst/>
                    <a:gdLst>
                      <a:gd name="T0" fmla="*/ 0 w 3"/>
                      <a:gd name="T1" fmla="*/ 0 h 6"/>
                      <a:gd name="T2" fmla="*/ 2 w 3"/>
                      <a:gd name="T3" fmla="*/ 6 h 6"/>
                      <a:gd name="T4" fmla="*/ 0 60000 65536"/>
                      <a:gd name="T5" fmla="*/ 0 60000 65536"/>
                      <a:gd name="T6" fmla="*/ 0 w 3"/>
                      <a:gd name="T7" fmla="*/ 0 h 6"/>
                      <a:gd name="T8" fmla="*/ 3 w 3"/>
                      <a:gd name="T9" fmla="*/ 6 h 6"/>
                    </a:gdLst>
                    <a:ahLst/>
                    <a:cxnLst>
                      <a:cxn ang="T4">
                        <a:pos x="T0" y="T1"/>
                      </a:cxn>
                      <a:cxn ang="T5">
                        <a:pos x="T2" y="T3"/>
                      </a:cxn>
                    </a:cxnLst>
                    <a:rect l="T6" t="T7" r="T8" b="T9"/>
                    <a:pathLst>
                      <a:path w="3" h="6">
                        <a:moveTo>
                          <a:pt x="0" y="0"/>
                        </a:moveTo>
                        <a:cubicBezTo>
                          <a:pt x="3" y="4"/>
                          <a:pt x="2" y="2"/>
                          <a:pt x="2" y="6"/>
                        </a:cubicBezTo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6380" name="Freeform 373">
                    <a:extLst>
                      <a:ext uri="{FF2B5EF4-FFF2-40B4-BE49-F238E27FC236}">
                        <a16:creationId xmlns:a16="http://schemas.microsoft.com/office/drawing/2014/main" id="{00000000-0008-0000-1B00-00009CC6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8" y="251"/>
                    <a:ext cx="1" cy="3"/>
                  </a:xfrm>
                  <a:custGeom>
                    <a:avLst/>
                    <a:gdLst>
                      <a:gd name="T0" fmla="*/ 0 w 1"/>
                      <a:gd name="T1" fmla="*/ 0 h 3"/>
                      <a:gd name="T2" fmla="*/ 1 w 1"/>
                      <a:gd name="T3" fmla="*/ 3 h 3"/>
                      <a:gd name="T4" fmla="*/ 0 w 1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3"/>
                      <a:gd name="T11" fmla="*/ 1 w 1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3">
                        <a:moveTo>
                          <a:pt x="0" y="0"/>
                        </a:moveTo>
                        <a:cubicBezTo>
                          <a:pt x="0" y="1"/>
                          <a:pt x="1" y="3"/>
                          <a:pt x="1" y="3"/>
                        </a:cubicBezTo>
                        <a:cubicBezTo>
                          <a:pt x="1" y="3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6381" name="Freeform 374">
                    <a:extLst>
                      <a:ext uri="{FF2B5EF4-FFF2-40B4-BE49-F238E27FC236}">
                        <a16:creationId xmlns:a16="http://schemas.microsoft.com/office/drawing/2014/main" id="{00000000-0008-0000-1B00-00009DC6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4" y="253"/>
                    <a:ext cx="2" cy="3"/>
                  </a:xfrm>
                  <a:custGeom>
                    <a:avLst/>
                    <a:gdLst>
                      <a:gd name="T0" fmla="*/ 0 w 2"/>
                      <a:gd name="T1" fmla="*/ 0 h 3"/>
                      <a:gd name="T2" fmla="*/ 2 w 2"/>
                      <a:gd name="T3" fmla="*/ 3 h 3"/>
                      <a:gd name="T4" fmla="*/ 0 w 2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2"/>
                      <a:gd name="T10" fmla="*/ 0 h 3"/>
                      <a:gd name="T11" fmla="*/ 2 w 2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2" h="3">
                        <a:moveTo>
                          <a:pt x="0" y="0"/>
                        </a:moveTo>
                        <a:cubicBezTo>
                          <a:pt x="1" y="1"/>
                          <a:pt x="2" y="3"/>
                          <a:pt x="2" y="3"/>
                        </a:cubicBezTo>
                        <a:cubicBezTo>
                          <a:pt x="2" y="3"/>
                          <a:pt x="1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</xdr:grpSp>
          </xdr:grpSp>
          <xdr:grpSp>
            <xdr:nvGrpSpPr>
              <xdr:cNvPr id="116371" name="Group 375">
                <a:extLst>
                  <a:ext uri="{FF2B5EF4-FFF2-40B4-BE49-F238E27FC236}">
                    <a16:creationId xmlns:a16="http://schemas.microsoft.com/office/drawing/2014/main" id="{00000000-0008-0000-1B00-000093C6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396" y="227"/>
                <a:ext cx="10" cy="10"/>
                <a:chOff x="346" y="287"/>
                <a:chExt cx="10" cy="10"/>
              </a:xfrm>
            </xdr:grpSpPr>
            <xdr:sp macro="" textlink="">
              <xdr:nvSpPr>
                <xdr:cNvPr id="116372" name="Freeform 376">
                  <a:extLst>
                    <a:ext uri="{FF2B5EF4-FFF2-40B4-BE49-F238E27FC236}">
                      <a16:creationId xmlns:a16="http://schemas.microsoft.com/office/drawing/2014/main" id="{00000000-0008-0000-1B00-000094C60100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351" y="292"/>
                  <a:ext cx="1" cy="4"/>
                </a:xfrm>
                <a:custGeom>
                  <a:avLst/>
                  <a:gdLst>
                    <a:gd name="T0" fmla="*/ 0 w 1"/>
                    <a:gd name="T1" fmla="*/ 0 h 4"/>
                    <a:gd name="T2" fmla="*/ 1 w 1"/>
                    <a:gd name="T3" fmla="*/ 4 h 4"/>
                    <a:gd name="T4" fmla="*/ 0 w 1"/>
                    <a:gd name="T5" fmla="*/ 0 h 4"/>
                    <a:gd name="T6" fmla="*/ 0 60000 65536"/>
                    <a:gd name="T7" fmla="*/ 0 60000 65536"/>
                    <a:gd name="T8" fmla="*/ 0 60000 65536"/>
                    <a:gd name="T9" fmla="*/ 0 w 1"/>
                    <a:gd name="T10" fmla="*/ 0 h 4"/>
                    <a:gd name="T11" fmla="*/ 1 w 1"/>
                    <a:gd name="T12" fmla="*/ 4 h 4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1" h="4">
                      <a:moveTo>
                        <a:pt x="0" y="0"/>
                      </a:moveTo>
                      <a:cubicBezTo>
                        <a:pt x="0" y="1"/>
                        <a:pt x="1" y="4"/>
                        <a:pt x="1" y="4"/>
                      </a:cubicBezTo>
                      <a:cubicBezTo>
                        <a:pt x="1" y="4"/>
                        <a:pt x="0" y="1"/>
                        <a:pt x="0" y="0"/>
                      </a:cubicBezTo>
                      <a:close/>
                    </a:path>
                  </a:pathLst>
                </a:custGeom>
                <a:noFill/>
                <a:ln w="6350">
                  <a:solidFill>
                    <a:srgbClr val="000000"/>
                  </a:solidFill>
                  <a:round/>
                  <a:headEnd type="none" w="sm" len="sm"/>
                  <a:tailEnd type="none" w="sm" len="sm"/>
                </a:ln>
              </xdr:spPr>
            </xdr:sp>
            <xdr:grpSp>
              <xdr:nvGrpSpPr>
                <xdr:cNvPr id="116373" name="Group 377">
                  <a:extLst>
                    <a:ext uri="{FF2B5EF4-FFF2-40B4-BE49-F238E27FC236}">
                      <a16:creationId xmlns:a16="http://schemas.microsoft.com/office/drawing/2014/main" id="{00000000-0008-0000-1B00-000095C6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46" y="287"/>
                  <a:ext cx="10" cy="10"/>
                  <a:chOff x="346" y="251"/>
                  <a:chExt cx="10" cy="10"/>
                </a:xfrm>
              </xdr:grpSpPr>
              <xdr:sp macro="" textlink="">
                <xdr:nvSpPr>
                  <xdr:cNvPr id="116374" name="Freeform 378">
                    <a:extLst>
                      <a:ext uri="{FF2B5EF4-FFF2-40B4-BE49-F238E27FC236}">
                        <a16:creationId xmlns:a16="http://schemas.microsoft.com/office/drawing/2014/main" id="{00000000-0008-0000-1B00-000096C6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6" y="255"/>
                    <a:ext cx="3" cy="6"/>
                  </a:xfrm>
                  <a:custGeom>
                    <a:avLst/>
                    <a:gdLst>
                      <a:gd name="T0" fmla="*/ 0 w 3"/>
                      <a:gd name="T1" fmla="*/ 0 h 6"/>
                      <a:gd name="T2" fmla="*/ 2 w 3"/>
                      <a:gd name="T3" fmla="*/ 6 h 6"/>
                      <a:gd name="T4" fmla="*/ 0 60000 65536"/>
                      <a:gd name="T5" fmla="*/ 0 60000 65536"/>
                      <a:gd name="T6" fmla="*/ 0 w 3"/>
                      <a:gd name="T7" fmla="*/ 0 h 6"/>
                      <a:gd name="T8" fmla="*/ 3 w 3"/>
                      <a:gd name="T9" fmla="*/ 6 h 6"/>
                    </a:gdLst>
                    <a:ahLst/>
                    <a:cxnLst>
                      <a:cxn ang="T4">
                        <a:pos x="T0" y="T1"/>
                      </a:cxn>
                      <a:cxn ang="T5">
                        <a:pos x="T2" y="T3"/>
                      </a:cxn>
                    </a:cxnLst>
                    <a:rect l="T6" t="T7" r="T8" b="T9"/>
                    <a:pathLst>
                      <a:path w="3" h="6">
                        <a:moveTo>
                          <a:pt x="0" y="0"/>
                        </a:moveTo>
                        <a:cubicBezTo>
                          <a:pt x="3" y="4"/>
                          <a:pt x="2" y="2"/>
                          <a:pt x="2" y="6"/>
                        </a:cubicBezTo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6375" name="Freeform 379">
                    <a:extLst>
                      <a:ext uri="{FF2B5EF4-FFF2-40B4-BE49-F238E27FC236}">
                        <a16:creationId xmlns:a16="http://schemas.microsoft.com/office/drawing/2014/main" id="{00000000-0008-0000-1B00-000097C6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8" y="251"/>
                    <a:ext cx="1" cy="3"/>
                  </a:xfrm>
                  <a:custGeom>
                    <a:avLst/>
                    <a:gdLst>
                      <a:gd name="T0" fmla="*/ 0 w 1"/>
                      <a:gd name="T1" fmla="*/ 0 h 3"/>
                      <a:gd name="T2" fmla="*/ 1 w 1"/>
                      <a:gd name="T3" fmla="*/ 3 h 3"/>
                      <a:gd name="T4" fmla="*/ 0 w 1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3"/>
                      <a:gd name="T11" fmla="*/ 1 w 1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3">
                        <a:moveTo>
                          <a:pt x="0" y="0"/>
                        </a:moveTo>
                        <a:cubicBezTo>
                          <a:pt x="0" y="1"/>
                          <a:pt x="1" y="3"/>
                          <a:pt x="1" y="3"/>
                        </a:cubicBezTo>
                        <a:cubicBezTo>
                          <a:pt x="1" y="3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6376" name="Freeform 380">
                    <a:extLst>
                      <a:ext uri="{FF2B5EF4-FFF2-40B4-BE49-F238E27FC236}">
                        <a16:creationId xmlns:a16="http://schemas.microsoft.com/office/drawing/2014/main" id="{00000000-0008-0000-1B00-000098C6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4" y="253"/>
                    <a:ext cx="2" cy="3"/>
                  </a:xfrm>
                  <a:custGeom>
                    <a:avLst/>
                    <a:gdLst>
                      <a:gd name="T0" fmla="*/ 0 w 2"/>
                      <a:gd name="T1" fmla="*/ 0 h 3"/>
                      <a:gd name="T2" fmla="*/ 2 w 2"/>
                      <a:gd name="T3" fmla="*/ 3 h 3"/>
                      <a:gd name="T4" fmla="*/ 0 w 2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2"/>
                      <a:gd name="T10" fmla="*/ 0 h 3"/>
                      <a:gd name="T11" fmla="*/ 2 w 2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2" h="3">
                        <a:moveTo>
                          <a:pt x="0" y="0"/>
                        </a:moveTo>
                        <a:cubicBezTo>
                          <a:pt x="1" y="1"/>
                          <a:pt x="2" y="3"/>
                          <a:pt x="2" y="3"/>
                        </a:cubicBezTo>
                        <a:cubicBezTo>
                          <a:pt x="2" y="3"/>
                          <a:pt x="1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</xdr:grpSp>
          </xdr:grpSp>
        </xdr:grpSp>
        <xdr:grpSp>
          <xdr:nvGrpSpPr>
            <xdr:cNvPr id="116124" name="Group 381">
              <a:extLst>
                <a:ext uri="{FF2B5EF4-FFF2-40B4-BE49-F238E27FC236}">
                  <a16:creationId xmlns:a16="http://schemas.microsoft.com/office/drawing/2014/main" id="{00000000-0008-0000-1B00-00009CC501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387" y="301"/>
              <a:ext cx="66" cy="81"/>
              <a:chOff x="387" y="301"/>
              <a:chExt cx="66" cy="81"/>
            </a:xfrm>
          </xdr:grpSpPr>
          <xdr:grpSp>
            <xdr:nvGrpSpPr>
              <xdr:cNvPr id="116125" name="Group 382">
                <a:extLst>
                  <a:ext uri="{FF2B5EF4-FFF2-40B4-BE49-F238E27FC236}">
                    <a16:creationId xmlns:a16="http://schemas.microsoft.com/office/drawing/2014/main" id="{00000000-0008-0000-1B00-00009DC5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406" y="335"/>
                <a:ext cx="10" cy="10"/>
                <a:chOff x="346" y="287"/>
                <a:chExt cx="10" cy="10"/>
              </a:xfrm>
            </xdr:grpSpPr>
            <xdr:sp macro="" textlink="">
              <xdr:nvSpPr>
                <xdr:cNvPr id="116365" name="Freeform 383">
                  <a:extLst>
                    <a:ext uri="{FF2B5EF4-FFF2-40B4-BE49-F238E27FC236}">
                      <a16:creationId xmlns:a16="http://schemas.microsoft.com/office/drawing/2014/main" id="{00000000-0008-0000-1B00-00008DC60100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351" y="292"/>
                  <a:ext cx="1" cy="4"/>
                </a:xfrm>
                <a:custGeom>
                  <a:avLst/>
                  <a:gdLst>
                    <a:gd name="T0" fmla="*/ 0 w 1"/>
                    <a:gd name="T1" fmla="*/ 0 h 4"/>
                    <a:gd name="T2" fmla="*/ 1 w 1"/>
                    <a:gd name="T3" fmla="*/ 4 h 4"/>
                    <a:gd name="T4" fmla="*/ 0 w 1"/>
                    <a:gd name="T5" fmla="*/ 0 h 4"/>
                    <a:gd name="T6" fmla="*/ 0 60000 65536"/>
                    <a:gd name="T7" fmla="*/ 0 60000 65536"/>
                    <a:gd name="T8" fmla="*/ 0 60000 65536"/>
                    <a:gd name="T9" fmla="*/ 0 w 1"/>
                    <a:gd name="T10" fmla="*/ 0 h 4"/>
                    <a:gd name="T11" fmla="*/ 1 w 1"/>
                    <a:gd name="T12" fmla="*/ 4 h 4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1" h="4">
                      <a:moveTo>
                        <a:pt x="0" y="0"/>
                      </a:moveTo>
                      <a:cubicBezTo>
                        <a:pt x="0" y="1"/>
                        <a:pt x="1" y="4"/>
                        <a:pt x="1" y="4"/>
                      </a:cubicBezTo>
                      <a:cubicBezTo>
                        <a:pt x="1" y="4"/>
                        <a:pt x="0" y="1"/>
                        <a:pt x="0" y="0"/>
                      </a:cubicBezTo>
                      <a:close/>
                    </a:path>
                  </a:pathLst>
                </a:custGeom>
                <a:noFill/>
                <a:ln w="6350">
                  <a:solidFill>
                    <a:srgbClr val="000000"/>
                  </a:solidFill>
                  <a:round/>
                  <a:headEnd type="none" w="sm" len="sm"/>
                  <a:tailEnd type="none" w="sm" len="sm"/>
                </a:ln>
              </xdr:spPr>
            </xdr:sp>
            <xdr:grpSp>
              <xdr:nvGrpSpPr>
                <xdr:cNvPr id="116366" name="Group 384">
                  <a:extLst>
                    <a:ext uri="{FF2B5EF4-FFF2-40B4-BE49-F238E27FC236}">
                      <a16:creationId xmlns:a16="http://schemas.microsoft.com/office/drawing/2014/main" id="{00000000-0008-0000-1B00-00008EC6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46" y="287"/>
                  <a:ext cx="10" cy="10"/>
                  <a:chOff x="346" y="251"/>
                  <a:chExt cx="10" cy="10"/>
                </a:xfrm>
              </xdr:grpSpPr>
              <xdr:sp macro="" textlink="">
                <xdr:nvSpPr>
                  <xdr:cNvPr id="116367" name="Freeform 385">
                    <a:extLst>
                      <a:ext uri="{FF2B5EF4-FFF2-40B4-BE49-F238E27FC236}">
                        <a16:creationId xmlns:a16="http://schemas.microsoft.com/office/drawing/2014/main" id="{00000000-0008-0000-1B00-00008FC6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6" y="255"/>
                    <a:ext cx="3" cy="6"/>
                  </a:xfrm>
                  <a:custGeom>
                    <a:avLst/>
                    <a:gdLst>
                      <a:gd name="T0" fmla="*/ 0 w 3"/>
                      <a:gd name="T1" fmla="*/ 0 h 6"/>
                      <a:gd name="T2" fmla="*/ 2 w 3"/>
                      <a:gd name="T3" fmla="*/ 6 h 6"/>
                      <a:gd name="T4" fmla="*/ 0 60000 65536"/>
                      <a:gd name="T5" fmla="*/ 0 60000 65536"/>
                      <a:gd name="T6" fmla="*/ 0 w 3"/>
                      <a:gd name="T7" fmla="*/ 0 h 6"/>
                      <a:gd name="T8" fmla="*/ 3 w 3"/>
                      <a:gd name="T9" fmla="*/ 6 h 6"/>
                    </a:gdLst>
                    <a:ahLst/>
                    <a:cxnLst>
                      <a:cxn ang="T4">
                        <a:pos x="T0" y="T1"/>
                      </a:cxn>
                      <a:cxn ang="T5">
                        <a:pos x="T2" y="T3"/>
                      </a:cxn>
                    </a:cxnLst>
                    <a:rect l="T6" t="T7" r="T8" b="T9"/>
                    <a:pathLst>
                      <a:path w="3" h="6">
                        <a:moveTo>
                          <a:pt x="0" y="0"/>
                        </a:moveTo>
                        <a:cubicBezTo>
                          <a:pt x="3" y="4"/>
                          <a:pt x="2" y="2"/>
                          <a:pt x="2" y="6"/>
                        </a:cubicBezTo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6368" name="Freeform 386">
                    <a:extLst>
                      <a:ext uri="{FF2B5EF4-FFF2-40B4-BE49-F238E27FC236}">
                        <a16:creationId xmlns:a16="http://schemas.microsoft.com/office/drawing/2014/main" id="{00000000-0008-0000-1B00-000090C6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8" y="251"/>
                    <a:ext cx="1" cy="3"/>
                  </a:xfrm>
                  <a:custGeom>
                    <a:avLst/>
                    <a:gdLst>
                      <a:gd name="T0" fmla="*/ 0 w 1"/>
                      <a:gd name="T1" fmla="*/ 0 h 3"/>
                      <a:gd name="T2" fmla="*/ 1 w 1"/>
                      <a:gd name="T3" fmla="*/ 3 h 3"/>
                      <a:gd name="T4" fmla="*/ 0 w 1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3"/>
                      <a:gd name="T11" fmla="*/ 1 w 1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3">
                        <a:moveTo>
                          <a:pt x="0" y="0"/>
                        </a:moveTo>
                        <a:cubicBezTo>
                          <a:pt x="0" y="1"/>
                          <a:pt x="1" y="3"/>
                          <a:pt x="1" y="3"/>
                        </a:cubicBezTo>
                        <a:cubicBezTo>
                          <a:pt x="1" y="3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6369" name="Freeform 387">
                    <a:extLst>
                      <a:ext uri="{FF2B5EF4-FFF2-40B4-BE49-F238E27FC236}">
                        <a16:creationId xmlns:a16="http://schemas.microsoft.com/office/drawing/2014/main" id="{00000000-0008-0000-1B00-000091C6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4" y="253"/>
                    <a:ext cx="2" cy="3"/>
                  </a:xfrm>
                  <a:custGeom>
                    <a:avLst/>
                    <a:gdLst>
                      <a:gd name="T0" fmla="*/ 0 w 2"/>
                      <a:gd name="T1" fmla="*/ 0 h 3"/>
                      <a:gd name="T2" fmla="*/ 2 w 2"/>
                      <a:gd name="T3" fmla="*/ 3 h 3"/>
                      <a:gd name="T4" fmla="*/ 0 w 2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2"/>
                      <a:gd name="T10" fmla="*/ 0 h 3"/>
                      <a:gd name="T11" fmla="*/ 2 w 2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2" h="3">
                        <a:moveTo>
                          <a:pt x="0" y="0"/>
                        </a:moveTo>
                        <a:cubicBezTo>
                          <a:pt x="1" y="1"/>
                          <a:pt x="2" y="3"/>
                          <a:pt x="2" y="3"/>
                        </a:cubicBezTo>
                        <a:cubicBezTo>
                          <a:pt x="2" y="3"/>
                          <a:pt x="1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</xdr:grpSp>
          </xdr:grpSp>
          <xdr:grpSp>
            <xdr:nvGrpSpPr>
              <xdr:cNvPr id="116126" name="Group 388">
                <a:extLst>
                  <a:ext uri="{FF2B5EF4-FFF2-40B4-BE49-F238E27FC236}">
                    <a16:creationId xmlns:a16="http://schemas.microsoft.com/office/drawing/2014/main" id="{00000000-0008-0000-1B00-00009EC5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387" y="301"/>
                <a:ext cx="66" cy="81"/>
                <a:chOff x="378" y="206"/>
                <a:chExt cx="80" cy="82"/>
              </a:xfrm>
            </xdr:grpSpPr>
            <xdr:grpSp>
              <xdr:nvGrpSpPr>
                <xdr:cNvPr id="116140" name="Group 389">
                  <a:extLst>
                    <a:ext uri="{FF2B5EF4-FFF2-40B4-BE49-F238E27FC236}">
                      <a16:creationId xmlns:a16="http://schemas.microsoft.com/office/drawing/2014/main" id="{00000000-0008-0000-1B00-0000AC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78" y="206"/>
                  <a:ext cx="23" cy="27"/>
                  <a:chOff x="378" y="209"/>
                  <a:chExt cx="23" cy="27"/>
                </a:xfrm>
              </xdr:grpSpPr>
              <xdr:grpSp>
                <xdr:nvGrpSpPr>
                  <xdr:cNvPr id="116341" name="Group 390">
                    <a:extLst>
                      <a:ext uri="{FF2B5EF4-FFF2-40B4-BE49-F238E27FC236}">
                        <a16:creationId xmlns:a16="http://schemas.microsoft.com/office/drawing/2014/main" id="{00000000-0008-0000-1B00-000075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360" name="Freeform 391">
                      <a:extLst>
                        <a:ext uri="{FF2B5EF4-FFF2-40B4-BE49-F238E27FC236}">
                          <a16:creationId xmlns:a16="http://schemas.microsoft.com/office/drawing/2014/main" id="{00000000-0008-0000-1B00-000088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361" name="Group 392">
                      <a:extLst>
                        <a:ext uri="{FF2B5EF4-FFF2-40B4-BE49-F238E27FC236}">
                          <a16:creationId xmlns:a16="http://schemas.microsoft.com/office/drawing/2014/main" id="{00000000-0008-0000-1B00-000089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362" name="Freeform 393">
                        <a:extLst>
                          <a:ext uri="{FF2B5EF4-FFF2-40B4-BE49-F238E27FC236}">
                            <a16:creationId xmlns:a16="http://schemas.microsoft.com/office/drawing/2014/main" id="{00000000-0008-0000-1B00-00008A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63" name="Freeform 394">
                        <a:extLst>
                          <a:ext uri="{FF2B5EF4-FFF2-40B4-BE49-F238E27FC236}">
                            <a16:creationId xmlns:a16="http://schemas.microsoft.com/office/drawing/2014/main" id="{00000000-0008-0000-1B00-00008B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64" name="Freeform 395">
                        <a:extLst>
                          <a:ext uri="{FF2B5EF4-FFF2-40B4-BE49-F238E27FC236}">
                            <a16:creationId xmlns:a16="http://schemas.microsoft.com/office/drawing/2014/main" id="{00000000-0008-0000-1B00-00008C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342" name="Group 396">
                    <a:extLst>
                      <a:ext uri="{FF2B5EF4-FFF2-40B4-BE49-F238E27FC236}">
                        <a16:creationId xmlns:a16="http://schemas.microsoft.com/office/drawing/2014/main" id="{00000000-0008-0000-1B00-000076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355" name="Freeform 397">
                      <a:extLst>
                        <a:ext uri="{FF2B5EF4-FFF2-40B4-BE49-F238E27FC236}">
                          <a16:creationId xmlns:a16="http://schemas.microsoft.com/office/drawing/2014/main" id="{00000000-0008-0000-1B00-000083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356" name="Group 398">
                      <a:extLst>
                        <a:ext uri="{FF2B5EF4-FFF2-40B4-BE49-F238E27FC236}">
                          <a16:creationId xmlns:a16="http://schemas.microsoft.com/office/drawing/2014/main" id="{00000000-0008-0000-1B00-000084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357" name="Freeform 399">
                        <a:extLst>
                          <a:ext uri="{FF2B5EF4-FFF2-40B4-BE49-F238E27FC236}">
                            <a16:creationId xmlns:a16="http://schemas.microsoft.com/office/drawing/2014/main" id="{00000000-0008-0000-1B00-000085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58" name="Freeform 400">
                        <a:extLst>
                          <a:ext uri="{FF2B5EF4-FFF2-40B4-BE49-F238E27FC236}">
                            <a16:creationId xmlns:a16="http://schemas.microsoft.com/office/drawing/2014/main" id="{00000000-0008-0000-1B00-000086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59" name="Freeform 401">
                        <a:extLst>
                          <a:ext uri="{FF2B5EF4-FFF2-40B4-BE49-F238E27FC236}">
                            <a16:creationId xmlns:a16="http://schemas.microsoft.com/office/drawing/2014/main" id="{00000000-0008-0000-1B00-000087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343" name="Group 402">
                    <a:extLst>
                      <a:ext uri="{FF2B5EF4-FFF2-40B4-BE49-F238E27FC236}">
                        <a16:creationId xmlns:a16="http://schemas.microsoft.com/office/drawing/2014/main" id="{00000000-0008-0000-1B00-000077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350" name="Freeform 403">
                      <a:extLst>
                        <a:ext uri="{FF2B5EF4-FFF2-40B4-BE49-F238E27FC236}">
                          <a16:creationId xmlns:a16="http://schemas.microsoft.com/office/drawing/2014/main" id="{00000000-0008-0000-1B00-00007E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351" name="Group 404">
                      <a:extLst>
                        <a:ext uri="{FF2B5EF4-FFF2-40B4-BE49-F238E27FC236}">
                          <a16:creationId xmlns:a16="http://schemas.microsoft.com/office/drawing/2014/main" id="{00000000-0008-0000-1B00-00007F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352" name="Freeform 405">
                        <a:extLst>
                          <a:ext uri="{FF2B5EF4-FFF2-40B4-BE49-F238E27FC236}">
                            <a16:creationId xmlns:a16="http://schemas.microsoft.com/office/drawing/2014/main" id="{00000000-0008-0000-1B00-000080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53" name="Freeform 406">
                        <a:extLst>
                          <a:ext uri="{FF2B5EF4-FFF2-40B4-BE49-F238E27FC236}">
                            <a16:creationId xmlns:a16="http://schemas.microsoft.com/office/drawing/2014/main" id="{00000000-0008-0000-1B00-000081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54" name="Freeform 407">
                        <a:extLst>
                          <a:ext uri="{FF2B5EF4-FFF2-40B4-BE49-F238E27FC236}">
                            <a16:creationId xmlns:a16="http://schemas.microsoft.com/office/drawing/2014/main" id="{00000000-0008-0000-1B00-000082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344" name="Group 408">
                    <a:extLst>
                      <a:ext uri="{FF2B5EF4-FFF2-40B4-BE49-F238E27FC236}">
                        <a16:creationId xmlns:a16="http://schemas.microsoft.com/office/drawing/2014/main" id="{00000000-0008-0000-1B00-000078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345" name="Freeform 409">
                      <a:extLst>
                        <a:ext uri="{FF2B5EF4-FFF2-40B4-BE49-F238E27FC236}">
                          <a16:creationId xmlns:a16="http://schemas.microsoft.com/office/drawing/2014/main" id="{00000000-0008-0000-1B00-000079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346" name="Group 410">
                      <a:extLst>
                        <a:ext uri="{FF2B5EF4-FFF2-40B4-BE49-F238E27FC236}">
                          <a16:creationId xmlns:a16="http://schemas.microsoft.com/office/drawing/2014/main" id="{00000000-0008-0000-1B00-00007A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347" name="Freeform 411">
                        <a:extLst>
                          <a:ext uri="{FF2B5EF4-FFF2-40B4-BE49-F238E27FC236}">
                            <a16:creationId xmlns:a16="http://schemas.microsoft.com/office/drawing/2014/main" id="{00000000-0008-0000-1B00-00007B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48" name="Freeform 412">
                        <a:extLst>
                          <a:ext uri="{FF2B5EF4-FFF2-40B4-BE49-F238E27FC236}">
                            <a16:creationId xmlns:a16="http://schemas.microsoft.com/office/drawing/2014/main" id="{00000000-0008-0000-1B00-00007C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49" name="Freeform 413">
                        <a:extLst>
                          <a:ext uri="{FF2B5EF4-FFF2-40B4-BE49-F238E27FC236}">
                            <a16:creationId xmlns:a16="http://schemas.microsoft.com/office/drawing/2014/main" id="{00000000-0008-0000-1B00-00007D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6141" name="Group 414">
                  <a:extLst>
                    <a:ext uri="{FF2B5EF4-FFF2-40B4-BE49-F238E27FC236}">
                      <a16:creationId xmlns:a16="http://schemas.microsoft.com/office/drawing/2014/main" id="{00000000-0008-0000-1B00-0000AD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81" y="236"/>
                  <a:ext cx="23" cy="27"/>
                  <a:chOff x="378" y="209"/>
                  <a:chExt cx="23" cy="27"/>
                </a:xfrm>
              </xdr:grpSpPr>
              <xdr:grpSp>
                <xdr:nvGrpSpPr>
                  <xdr:cNvPr id="116317" name="Group 415">
                    <a:extLst>
                      <a:ext uri="{FF2B5EF4-FFF2-40B4-BE49-F238E27FC236}">
                        <a16:creationId xmlns:a16="http://schemas.microsoft.com/office/drawing/2014/main" id="{00000000-0008-0000-1B00-00005D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336" name="Freeform 416">
                      <a:extLst>
                        <a:ext uri="{FF2B5EF4-FFF2-40B4-BE49-F238E27FC236}">
                          <a16:creationId xmlns:a16="http://schemas.microsoft.com/office/drawing/2014/main" id="{00000000-0008-0000-1B00-000070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337" name="Group 417">
                      <a:extLst>
                        <a:ext uri="{FF2B5EF4-FFF2-40B4-BE49-F238E27FC236}">
                          <a16:creationId xmlns:a16="http://schemas.microsoft.com/office/drawing/2014/main" id="{00000000-0008-0000-1B00-000071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338" name="Freeform 418">
                        <a:extLst>
                          <a:ext uri="{FF2B5EF4-FFF2-40B4-BE49-F238E27FC236}">
                            <a16:creationId xmlns:a16="http://schemas.microsoft.com/office/drawing/2014/main" id="{00000000-0008-0000-1B00-000072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39" name="Freeform 419">
                        <a:extLst>
                          <a:ext uri="{FF2B5EF4-FFF2-40B4-BE49-F238E27FC236}">
                            <a16:creationId xmlns:a16="http://schemas.microsoft.com/office/drawing/2014/main" id="{00000000-0008-0000-1B00-000073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40" name="Freeform 420">
                        <a:extLst>
                          <a:ext uri="{FF2B5EF4-FFF2-40B4-BE49-F238E27FC236}">
                            <a16:creationId xmlns:a16="http://schemas.microsoft.com/office/drawing/2014/main" id="{00000000-0008-0000-1B00-000074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318" name="Group 421">
                    <a:extLst>
                      <a:ext uri="{FF2B5EF4-FFF2-40B4-BE49-F238E27FC236}">
                        <a16:creationId xmlns:a16="http://schemas.microsoft.com/office/drawing/2014/main" id="{00000000-0008-0000-1B00-00005E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331" name="Freeform 422">
                      <a:extLst>
                        <a:ext uri="{FF2B5EF4-FFF2-40B4-BE49-F238E27FC236}">
                          <a16:creationId xmlns:a16="http://schemas.microsoft.com/office/drawing/2014/main" id="{00000000-0008-0000-1B00-00006B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332" name="Group 423">
                      <a:extLst>
                        <a:ext uri="{FF2B5EF4-FFF2-40B4-BE49-F238E27FC236}">
                          <a16:creationId xmlns:a16="http://schemas.microsoft.com/office/drawing/2014/main" id="{00000000-0008-0000-1B00-00006C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333" name="Freeform 424">
                        <a:extLst>
                          <a:ext uri="{FF2B5EF4-FFF2-40B4-BE49-F238E27FC236}">
                            <a16:creationId xmlns:a16="http://schemas.microsoft.com/office/drawing/2014/main" id="{00000000-0008-0000-1B00-00006D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34" name="Freeform 425">
                        <a:extLst>
                          <a:ext uri="{FF2B5EF4-FFF2-40B4-BE49-F238E27FC236}">
                            <a16:creationId xmlns:a16="http://schemas.microsoft.com/office/drawing/2014/main" id="{00000000-0008-0000-1B00-00006E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35" name="Freeform 426">
                        <a:extLst>
                          <a:ext uri="{FF2B5EF4-FFF2-40B4-BE49-F238E27FC236}">
                            <a16:creationId xmlns:a16="http://schemas.microsoft.com/office/drawing/2014/main" id="{00000000-0008-0000-1B00-00006F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319" name="Group 427">
                    <a:extLst>
                      <a:ext uri="{FF2B5EF4-FFF2-40B4-BE49-F238E27FC236}">
                        <a16:creationId xmlns:a16="http://schemas.microsoft.com/office/drawing/2014/main" id="{00000000-0008-0000-1B00-00005F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326" name="Freeform 428">
                      <a:extLst>
                        <a:ext uri="{FF2B5EF4-FFF2-40B4-BE49-F238E27FC236}">
                          <a16:creationId xmlns:a16="http://schemas.microsoft.com/office/drawing/2014/main" id="{00000000-0008-0000-1B00-000066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327" name="Group 429">
                      <a:extLst>
                        <a:ext uri="{FF2B5EF4-FFF2-40B4-BE49-F238E27FC236}">
                          <a16:creationId xmlns:a16="http://schemas.microsoft.com/office/drawing/2014/main" id="{00000000-0008-0000-1B00-000067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328" name="Freeform 430">
                        <a:extLst>
                          <a:ext uri="{FF2B5EF4-FFF2-40B4-BE49-F238E27FC236}">
                            <a16:creationId xmlns:a16="http://schemas.microsoft.com/office/drawing/2014/main" id="{00000000-0008-0000-1B00-000068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29" name="Freeform 431">
                        <a:extLst>
                          <a:ext uri="{FF2B5EF4-FFF2-40B4-BE49-F238E27FC236}">
                            <a16:creationId xmlns:a16="http://schemas.microsoft.com/office/drawing/2014/main" id="{00000000-0008-0000-1B00-000069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30" name="Freeform 432">
                        <a:extLst>
                          <a:ext uri="{FF2B5EF4-FFF2-40B4-BE49-F238E27FC236}">
                            <a16:creationId xmlns:a16="http://schemas.microsoft.com/office/drawing/2014/main" id="{00000000-0008-0000-1B00-00006A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320" name="Group 433">
                    <a:extLst>
                      <a:ext uri="{FF2B5EF4-FFF2-40B4-BE49-F238E27FC236}">
                        <a16:creationId xmlns:a16="http://schemas.microsoft.com/office/drawing/2014/main" id="{00000000-0008-0000-1B00-000060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321" name="Freeform 434">
                      <a:extLst>
                        <a:ext uri="{FF2B5EF4-FFF2-40B4-BE49-F238E27FC236}">
                          <a16:creationId xmlns:a16="http://schemas.microsoft.com/office/drawing/2014/main" id="{00000000-0008-0000-1B00-000061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322" name="Group 435">
                      <a:extLst>
                        <a:ext uri="{FF2B5EF4-FFF2-40B4-BE49-F238E27FC236}">
                          <a16:creationId xmlns:a16="http://schemas.microsoft.com/office/drawing/2014/main" id="{00000000-0008-0000-1B00-000062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323" name="Freeform 436">
                        <a:extLst>
                          <a:ext uri="{FF2B5EF4-FFF2-40B4-BE49-F238E27FC236}">
                            <a16:creationId xmlns:a16="http://schemas.microsoft.com/office/drawing/2014/main" id="{00000000-0008-0000-1B00-000063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24" name="Freeform 437">
                        <a:extLst>
                          <a:ext uri="{FF2B5EF4-FFF2-40B4-BE49-F238E27FC236}">
                            <a16:creationId xmlns:a16="http://schemas.microsoft.com/office/drawing/2014/main" id="{00000000-0008-0000-1B00-000064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25" name="Freeform 438">
                        <a:extLst>
                          <a:ext uri="{FF2B5EF4-FFF2-40B4-BE49-F238E27FC236}">
                            <a16:creationId xmlns:a16="http://schemas.microsoft.com/office/drawing/2014/main" id="{00000000-0008-0000-1B00-000065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6142" name="Group 439">
                  <a:extLst>
                    <a:ext uri="{FF2B5EF4-FFF2-40B4-BE49-F238E27FC236}">
                      <a16:creationId xmlns:a16="http://schemas.microsoft.com/office/drawing/2014/main" id="{00000000-0008-0000-1B00-0000AE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10" y="206"/>
                  <a:ext cx="23" cy="27"/>
                  <a:chOff x="378" y="209"/>
                  <a:chExt cx="23" cy="27"/>
                </a:xfrm>
              </xdr:grpSpPr>
              <xdr:grpSp>
                <xdr:nvGrpSpPr>
                  <xdr:cNvPr id="116293" name="Group 440">
                    <a:extLst>
                      <a:ext uri="{FF2B5EF4-FFF2-40B4-BE49-F238E27FC236}">
                        <a16:creationId xmlns:a16="http://schemas.microsoft.com/office/drawing/2014/main" id="{00000000-0008-0000-1B00-000045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312" name="Freeform 441">
                      <a:extLst>
                        <a:ext uri="{FF2B5EF4-FFF2-40B4-BE49-F238E27FC236}">
                          <a16:creationId xmlns:a16="http://schemas.microsoft.com/office/drawing/2014/main" id="{00000000-0008-0000-1B00-000058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313" name="Group 442">
                      <a:extLst>
                        <a:ext uri="{FF2B5EF4-FFF2-40B4-BE49-F238E27FC236}">
                          <a16:creationId xmlns:a16="http://schemas.microsoft.com/office/drawing/2014/main" id="{00000000-0008-0000-1B00-000059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314" name="Freeform 443">
                        <a:extLst>
                          <a:ext uri="{FF2B5EF4-FFF2-40B4-BE49-F238E27FC236}">
                            <a16:creationId xmlns:a16="http://schemas.microsoft.com/office/drawing/2014/main" id="{00000000-0008-0000-1B00-00005A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15" name="Freeform 444">
                        <a:extLst>
                          <a:ext uri="{FF2B5EF4-FFF2-40B4-BE49-F238E27FC236}">
                            <a16:creationId xmlns:a16="http://schemas.microsoft.com/office/drawing/2014/main" id="{00000000-0008-0000-1B00-00005B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16" name="Freeform 445">
                        <a:extLst>
                          <a:ext uri="{FF2B5EF4-FFF2-40B4-BE49-F238E27FC236}">
                            <a16:creationId xmlns:a16="http://schemas.microsoft.com/office/drawing/2014/main" id="{00000000-0008-0000-1B00-00005C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294" name="Group 446">
                    <a:extLst>
                      <a:ext uri="{FF2B5EF4-FFF2-40B4-BE49-F238E27FC236}">
                        <a16:creationId xmlns:a16="http://schemas.microsoft.com/office/drawing/2014/main" id="{00000000-0008-0000-1B00-000046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307" name="Freeform 447">
                      <a:extLst>
                        <a:ext uri="{FF2B5EF4-FFF2-40B4-BE49-F238E27FC236}">
                          <a16:creationId xmlns:a16="http://schemas.microsoft.com/office/drawing/2014/main" id="{00000000-0008-0000-1B00-000053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308" name="Group 448">
                      <a:extLst>
                        <a:ext uri="{FF2B5EF4-FFF2-40B4-BE49-F238E27FC236}">
                          <a16:creationId xmlns:a16="http://schemas.microsoft.com/office/drawing/2014/main" id="{00000000-0008-0000-1B00-000054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309" name="Freeform 449">
                        <a:extLst>
                          <a:ext uri="{FF2B5EF4-FFF2-40B4-BE49-F238E27FC236}">
                            <a16:creationId xmlns:a16="http://schemas.microsoft.com/office/drawing/2014/main" id="{00000000-0008-0000-1B00-000055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10" name="Freeform 450">
                        <a:extLst>
                          <a:ext uri="{FF2B5EF4-FFF2-40B4-BE49-F238E27FC236}">
                            <a16:creationId xmlns:a16="http://schemas.microsoft.com/office/drawing/2014/main" id="{00000000-0008-0000-1B00-000056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11" name="Freeform 451">
                        <a:extLst>
                          <a:ext uri="{FF2B5EF4-FFF2-40B4-BE49-F238E27FC236}">
                            <a16:creationId xmlns:a16="http://schemas.microsoft.com/office/drawing/2014/main" id="{00000000-0008-0000-1B00-000057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295" name="Group 452">
                    <a:extLst>
                      <a:ext uri="{FF2B5EF4-FFF2-40B4-BE49-F238E27FC236}">
                        <a16:creationId xmlns:a16="http://schemas.microsoft.com/office/drawing/2014/main" id="{00000000-0008-0000-1B00-000047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302" name="Freeform 453">
                      <a:extLst>
                        <a:ext uri="{FF2B5EF4-FFF2-40B4-BE49-F238E27FC236}">
                          <a16:creationId xmlns:a16="http://schemas.microsoft.com/office/drawing/2014/main" id="{00000000-0008-0000-1B00-00004E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303" name="Group 454">
                      <a:extLst>
                        <a:ext uri="{FF2B5EF4-FFF2-40B4-BE49-F238E27FC236}">
                          <a16:creationId xmlns:a16="http://schemas.microsoft.com/office/drawing/2014/main" id="{00000000-0008-0000-1B00-00004F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304" name="Freeform 455">
                        <a:extLst>
                          <a:ext uri="{FF2B5EF4-FFF2-40B4-BE49-F238E27FC236}">
                            <a16:creationId xmlns:a16="http://schemas.microsoft.com/office/drawing/2014/main" id="{00000000-0008-0000-1B00-000050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05" name="Freeform 456">
                        <a:extLst>
                          <a:ext uri="{FF2B5EF4-FFF2-40B4-BE49-F238E27FC236}">
                            <a16:creationId xmlns:a16="http://schemas.microsoft.com/office/drawing/2014/main" id="{00000000-0008-0000-1B00-000051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06" name="Freeform 457">
                        <a:extLst>
                          <a:ext uri="{FF2B5EF4-FFF2-40B4-BE49-F238E27FC236}">
                            <a16:creationId xmlns:a16="http://schemas.microsoft.com/office/drawing/2014/main" id="{00000000-0008-0000-1B00-000052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296" name="Group 458">
                    <a:extLst>
                      <a:ext uri="{FF2B5EF4-FFF2-40B4-BE49-F238E27FC236}">
                        <a16:creationId xmlns:a16="http://schemas.microsoft.com/office/drawing/2014/main" id="{00000000-0008-0000-1B00-000048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97" name="Freeform 459">
                      <a:extLst>
                        <a:ext uri="{FF2B5EF4-FFF2-40B4-BE49-F238E27FC236}">
                          <a16:creationId xmlns:a16="http://schemas.microsoft.com/office/drawing/2014/main" id="{00000000-0008-0000-1B00-000049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98" name="Group 460">
                      <a:extLst>
                        <a:ext uri="{FF2B5EF4-FFF2-40B4-BE49-F238E27FC236}">
                          <a16:creationId xmlns:a16="http://schemas.microsoft.com/office/drawing/2014/main" id="{00000000-0008-0000-1B00-00004A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99" name="Freeform 461">
                        <a:extLst>
                          <a:ext uri="{FF2B5EF4-FFF2-40B4-BE49-F238E27FC236}">
                            <a16:creationId xmlns:a16="http://schemas.microsoft.com/office/drawing/2014/main" id="{00000000-0008-0000-1B00-00004B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00" name="Freeform 462">
                        <a:extLst>
                          <a:ext uri="{FF2B5EF4-FFF2-40B4-BE49-F238E27FC236}">
                            <a16:creationId xmlns:a16="http://schemas.microsoft.com/office/drawing/2014/main" id="{00000000-0008-0000-1B00-00004C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301" name="Freeform 463">
                        <a:extLst>
                          <a:ext uri="{FF2B5EF4-FFF2-40B4-BE49-F238E27FC236}">
                            <a16:creationId xmlns:a16="http://schemas.microsoft.com/office/drawing/2014/main" id="{00000000-0008-0000-1B00-00004D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6143" name="Group 464">
                  <a:extLst>
                    <a:ext uri="{FF2B5EF4-FFF2-40B4-BE49-F238E27FC236}">
                      <a16:creationId xmlns:a16="http://schemas.microsoft.com/office/drawing/2014/main" id="{00000000-0008-0000-1B00-0000AF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34" y="207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6269" name="Group 465">
                    <a:extLst>
                      <a:ext uri="{FF2B5EF4-FFF2-40B4-BE49-F238E27FC236}">
                        <a16:creationId xmlns:a16="http://schemas.microsoft.com/office/drawing/2014/main" id="{00000000-0008-0000-1B00-00002D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88" name="Freeform 466">
                      <a:extLst>
                        <a:ext uri="{FF2B5EF4-FFF2-40B4-BE49-F238E27FC236}">
                          <a16:creationId xmlns:a16="http://schemas.microsoft.com/office/drawing/2014/main" id="{00000000-0008-0000-1B00-000040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89" name="Group 467">
                      <a:extLst>
                        <a:ext uri="{FF2B5EF4-FFF2-40B4-BE49-F238E27FC236}">
                          <a16:creationId xmlns:a16="http://schemas.microsoft.com/office/drawing/2014/main" id="{00000000-0008-0000-1B00-000041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90" name="Freeform 468">
                        <a:extLst>
                          <a:ext uri="{FF2B5EF4-FFF2-40B4-BE49-F238E27FC236}">
                            <a16:creationId xmlns:a16="http://schemas.microsoft.com/office/drawing/2014/main" id="{00000000-0008-0000-1B00-000042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91" name="Freeform 469">
                        <a:extLst>
                          <a:ext uri="{FF2B5EF4-FFF2-40B4-BE49-F238E27FC236}">
                            <a16:creationId xmlns:a16="http://schemas.microsoft.com/office/drawing/2014/main" id="{00000000-0008-0000-1B00-000043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92" name="Freeform 470">
                        <a:extLst>
                          <a:ext uri="{FF2B5EF4-FFF2-40B4-BE49-F238E27FC236}">
                            <a16:creationId xmlns:a16="http://schemas.microsoft.com/office/drawing/2014/main" id="{00000000-0008-0000-1B00-000044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270" name="Group 471">
                    <a:extLst>
                      <a:ext uri="{FF2B5EF4-FFF2-40B4-BE49-F238E27FC236}">
                        <a16:creationId xmlns:a16="http://schemas.microsoft.com/office/drawing/2014/main" id="{00000000-0008-0000-1B00-00002E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83" name="Freeform 472">
                      <a:extLst>
                        <a:ext uri="{FF2B5EF4-FFF2-40B4-BE49-F238E27FC236}">
                          <a16:creationId xmlns:a16="http://schemas.microsoft.com/office/drawing/2014/main" id="{00000000-0008-0000-1B00-00003B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84" name="Group 473">
                      <a:extLst>
                        <a:ext uri="{FF2B5EF4-FFF2-40B4-BE49-F238E27FC236}">
                          <a16:creationId xmlns:a16="http://schemas.microsoft.com/office/drawing/2014/main" id="{00000000-0008-0000-1B00-00003C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85" name="Freeform 474">
                        <a:extLst>
                          <a:ext uri="{FF2B5EF4-FFF2-40B4-BE49-F238E27FC236}">
                            <a16:creationId xmlns:a16="http://schemas.microsoft.com/office/drawing/2014/main" id="{00000000-0008-0000-1B00-00003D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86" name="Freeform 475">
                        <a:extLst>
                          <a:ext uri="{FF2B5EF4-FFF2-40B4-BE49-F238E27FC236}">
                            <a16:creationId xmlns:a16="http://schemas.microsoft.com/office/drawing/2014/main" id="{00000000-0008-0000-1B00-00003E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87" name="Freeform 476">
                        <a:extLst>
                          <a:ext uri="{FF2B5EF4-FFF2-40B4-BE49-F238E27FC236}">
                            <a16:creationId xmlns:a16="http://schemas.microsoft.com/office/drawing/2014/main" id="{00000000-0008-0000-1B00-00003F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271" name="Group 477">
                    <a:extLst>
                      <a:ext uri="{FF2B5EF4-FFF2-40B4-BE49-F238E27FC236}">
                        <a16:creationId xmlns:a16="http://schemas.microsoft.com/office/drawing/2014/main" id="{00000000-0008-0000-1B00-00002F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78" name="Freeform 478">
                      <a:extLst>
                        <a:ext uri="{FF2B5EF4-FFF2-40B4-BE49-F238E27FC236}">
                          <a16:creationId xmlns:a16="http://schemas.microsoft.com/office/drawing/2014/main" id="{00000000-0008-0000-1B00-000036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79" name="Group 479">
                      <a:extLst>
                        <a:ext uri="{FF2B5EF4-FFF2-40B4-BE49-F238E27FC236}">
                          <a16:creationId xmlns:a16="http://schemas.microsoft.com/office/drawing/2014/main" id="{00000000-0008-0000-1B00-000037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80" name="Freeform 480">
                        <a:extLst>
                          <a:ext uri="{FF2B5EF4-FFF2-40B4-BE49-F238E27FC236}">
                            <a16:creationId xmlns:a16="http://schemas.microsoft.com/office/drawing/2014/main" id="{00000000-0008-0000-1B00-000038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81" name="Freeform 481">
                        <a:extLst>
                          <a:ext uri="{FF2B5EF4-FFF2-40B4-BE49-F238E27FC236}">
                            <a16:creationId xmlns:a16="http://schemas.microsoft.com/office/drawing/2014/main" id="{00000000-0008-0000-1B00-000039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82" name="Freeform 482">
                        <a:extLst>
                          <a:ext uri="{FF2B5EF4-FFF2-40B4-BE49-F238E27FC236}">
                            <a16:creationId xmlns:a16="http://schemas.microsoft.com/office/drawing/2014/main" id="{00000000-0008-0000-1B00-00003A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272" name="Group 483">
                    <a:extLst>
                      <a:ext uri="{FF2B5EF4-FFF2-40B4-BE49-F238E27FC236}">
                        <a16:creationId xmlns:a16="http://schemas.microsoft.com/office/drawing/2014/main" id="{00000000-0008-0000-1B00-000030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73" name="Freeform 484">
                      <a:extLst>
                        <a:ext uri="{FF2B5EF4-FFF2-40B4-BE49-F238E27FC236}">
                          <a16:creationId xmlns:a16="http://schemas.microsoft.com/office/drawing/2014/main" id="{00000000-0008-0000-1B00-000031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74" name="Group 485">
                      <a:extLst>
                        <a:ext uri="{FF2B5EF4-FFF2-40B4-BE49-F238E27FC236}">
                          <a16:creationId xmlns:a16="http://schemas.microsoft.com/office/drawing/2014/main" id="{00000000-0008-0000-1B00-000032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75" name="Freeform 486">
                        <a:extLst>
                          <a:ext uri="{FF2B5EF4-FFF2-40B4-BE49-F238E27FC236}">
                            <a16:creationId xmlns:a16="http://schemas.microsoft.com/office/drawing/2014/main" id="{00000000-0008-0000-1B00-000033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76" name="Freeform 487">
                        <a:extLst>
                          <a:ext uri="{FF2B5EF4-FFF2-40B4-BE49-F238E27FC236}">
                            <a16:creationId xmlns:a16="http://schemas.microsoft.com/office/drawing/2014/main" id="{00000000-0008-0000-1B00-000034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77" name="Freeform 488">
                        <a:extLst>
                          <a:ext uri="{FF2B5EF4-FFF2-40B4-BE49-F238E27FC236}">
                            <a16:creationId xmlns:a16="http://schemas.microsoft.com/office/drawing/2014/main" id="{00000000-0008-0000-1B00-000035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6144" name="Group 489">
                  <a:extLst>
                    <a:ext uri="{FF2B5EF4-FFF2-40B4-BE49-F238E27FC236}">
                      <a16:creationId xmlns:a16="http://schemas.microsoft.com/office/drawing/2014/main" id="{00000000-0008-0000-1B00-0000B0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10" y="235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6245" name="Group 490">
                    <a:extLst>
                      <a:ext uri="{FF2B5EF4-FFF2-40B4-BE49-F238E27FC236}">
                        <a16:creationId xmlns:a16="http://schemas.microsoft.com/office/drawing/2014/main" id="{00000000-0008-0000-1B00-000015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64" name="Freeform 491">
                      <a:extLst>
                        <a:ext uri="{FF2B5EF4-FFF2-40B4-BE49-F238E27FC236}">
                          <a16:creationId xmlns:a16="http://schemas.microsoft.com/office/drawing/2014/main" id="{00000000-0008-0000-1B00-000028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65" name="Group 492">
                      <a:extLst>
                        <a:ext uri="{FF2B5EF4-FFF2-40B4-BE49-F238E27FC236}">
                          <a16:creationId xmlns:a16="http://schemas.microsoft.com/office/drawing/2014/main" id="{00000000-0008-0000-1B00-000029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66" name="Freeform 493">
                        <a:extLst>
                          <a:ext uri="{FF2B5EF4-FFF2-40B4-BE49-F238E27FC236}">
                            <a16:creationId xmlns:a16="http://schemas.microsoft.com/office/drawing/2014/main" id="{00000000-0008-0000-1B00-00002A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67" name="Freeform 494">
                        <a:extLst>
                          <a:ext uri="{FF2B5EF4-FFF2-40B4-BE49-F238E27FC236}">
                            <a16:creationId xmlns:a16="http://schemas.microsoft.com/office/drawing/2014/main" id="{00000000-0008-0000-1B00-00002B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68" name="Freeform 495">
                        <a:extLst>
                          <a:ext uri="{FF2B5EF4-FFF2-40B4-BE49-F238E27FC236}">
                            <a16:creationId xmlns:a16="http://schemas.microsoft.com/office/drawing/2014/main" id="{00000000-0008-0000-1B00-00002C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246" name="Group 496">
                    <a:extLst>
                      <a:ext uri="{FF2B5EF4-FFF2-40B4-BE49-F238E27FC236}">
                        <a16:creationId xmlns:a16="http://schemas.microsoft.com/office/drawing/2014/main" id="{00000000-0008-0000-1B00-000016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59" name="Freeform 497">
                      <a:extLst>
                        <a:ext uri="{FF2B5EF4-FFF2-40B4-BE49-F238E27FC236}">
                          <a16:creationId xmlns:a16="http://schemas.microsoft.com/office/drawing/2014/main" id="{00000000-0008-0000-1B00-000023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60" name="Group 498">
                      <a:extLst>
                        <a:ext uri="{FF2B5EF4-FFF2-40B4-BE49-F238E27FC236}">
                          <a16:creationId xmlns:a16="http://schemas.microsoft.com/office/drawing/2014/main" id="{00000000-0008-0000-1B00-000024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61" name="Freeform 499">
                        <a:extLst>
                          <a:ext uri="{FF2B5EF4-FFF2-40B4-BE49-F238E27FC236}">
                            <a16:creationId xmlns:a16="http://schemas.microsoft.com/office/drawing/2014/main" id="{00000000-0008-0000-1B00-000025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62" name="Freeform 500">
                        <a:extLst>
                          <a:ext uri="{FF2B5EF4-FFF2-40B4-BE49-F238E27FC236}">
                            <a16:creationId xmlns:a16="http://schemas.microsoft.com/office/drawing/2014/main" id="{00000000-0008-0000-1B00-000026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63" name="Freeform 501">
                        <a:extLst>
                          <a:ext uri="{FF2B5EF4-FFF2-40B4-BE49-F238E27FC236}">
                            <a16:creationId xmlns:a16="http://schemas.microsoft.com/office/drawing/2014/main" id="{00000000-0008-0000-1B00-000027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247" name="Group 502">
                    <a:extLst>
                      <a:ext uri="{FF2B5EF4-FFF2-40B4-BE49-F238E27FC236}">
                        <a16:creationId xmlns:a16="http://schemas.microsoft.com/office/drawing/2014/main" id="{00000000-0008-0000-1B00-000017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54" name="Freeform 503">
                      <a:extLst>
                        <a:ext uri="{FF2B5EF4-FFF2-40B4-BE49-F238E27FC236}">
                          <a16:creationId xmlns:a16="http://schemas.microsoft.com/office/drawing/2014/main" id="{00000000-0008-0000-1B00-00001E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55" name="Group 504">
                      <a:extLst>
                        <a:ext uri="{FF2B5EF4-FFF2-40B4-BE49-F238E27FC236}">
                          <a16:creationId xmlns:a16="http://schemas.microsoft.com/office/drawing/2014/main" id="{00000000-0008-0000-1B00-00001F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56" name="Freeform 505">
                        <a:extLst>
                          <a:ext uri="{FF2B5EF4-FFF2-40B4-BE49-F238E27FC236}">
                            <a16:creationId xmlns:a16="http://schemas.microsoft.com/office/drawing/2014/main" id="{00000000-0008-0000-1B00-000020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57" name="Freeform 506">
                        <a:extLst>
                          <a:ext uri="{FF2B5EF4-FFF2-40B4-BE49-F238E27FC236}">
                            <a16:creationId xmlns:a16="http://schemas.microsoft.com/office/drawing/2014/main" id="{00000000-0008-0000-1B00-000021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58" name="Freeform 507">
                        <a:extLst>
                          <a:ext uri="{FF2B5EF4-FFF2-40B4-BE49-F238E27FC236}">
                            <a16:creationId xmlns:a16="http://schemas.microsoft.com/office/drawing/2014/main" id="{00000000-0008-0000-1B00-000022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248" name="Group 508">
                    <a:extLst>
                      <a:ext uri="{FF2B5EF4-FFF2-40B4-BE49-F238E27FC236}">
                        <a16:creationId xmlns:a16="http://schemas.microsoft.com/office/drawing/2014/main" id="{00000000-0008-0000-1B00-000018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49" name="Freeform 509">
                      <a:extLst>
                        <a:ext uri="{FF2B5EF4-FFF2-40B4-BE49-F238E27FC236}">
                          <a16:creationId xmlns:a16="http://schemas.microsoft.com/office/drawing/2014/main" id="{00000000-0008-0000-1B00-000019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50" name="Group 510">
                      <a:extLst>
                        <a:ext uri="{FF2B5EF4-FFF2-40B4-BE49-F238E27FC236}">
                          <a16:creationId xmlns:a16="http://schemas.microsoft.com/office/drawing/2014/main" id="{00000000-0008-0000-1B00-00001A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51" name="Freeform 511">
                        <a:extLst>
                          <a:ext uri="{FF2B5EF4-FFF2-40B4-BE49-F238E27FC236}">
                            <a16:creationId xmlns:a16="http://schemas.microsoft.com/office/drawing/2014/main" id="{00000000-0008-0000-1B00-00001B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52" name="Freeform 512">
                        <a:extLst>
                          <a:ext uri="{FF2B5EF4-FFF2-40B4-BE49-F238E27FC236}">
                            <a16:creationId xmlns:a16="http://schemas.microsoft.com/office/drawing/2014/main" id="{00000000-0008-0000-1B00-00001C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53" name="Freeform 513">
                        <a:extLst>
                          <a:ext uri="{FF2B5EF4-FFF2-40B4-BE49-F238E27FC236}">
                            <a16:creationId xmlns:a16="http://schemas.microsoft.com/office/drawing/2014/main" id="{00000000-0008-0000-1B00-00001D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6145" name="Group 514">
                  <a:extLst>
                    <a:ext uri="{FF2B5EF4-FFF2-40B4-BE49-F238E27FC236}">
                      <a16:creationId xmlns:a16="http://schemas.microsoft.com/office/drawing/2014/main" id="{00000000-0008-0000-1B00-0000B1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34" y="234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6221" name="Group 515">
                    <a:extLst>
                      <a:ext uri="{FF2B5EF4-FFF2-40B4-BE49-F238E27FC236}">
                        <a16:creationId xmlns:a16="http://schemas.microsoft.com/office/drawing/2014/main" id="{00000000-0008-0000-1B00-0000FD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40" name="Freeform 516">
                      <a:extLst>
                        <a:ext uri="{FF2B5EF4-FFF2-40B4-BE49-F238E27FC236}">
                          <a16:creationId xmlns:a16="http://schemas.microsoft.com/office/drawing/2014/main" id="{00000000-0008-0000-1B00-000010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41" name="Group 517">
                      <a:extLst>
                        <a:ext uri="{FF2B5EF4-FFF2-40B4-BE49-F238E27FC236}">
                          <a16:creationId xmlns:a16="http://schemas.microsoft.com/office/drawing/2014/main" id="{00000000-0008-0000-1B00-000011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42" name="Freeform 518">
                        <a:extLst>
                          <a:ext uri="{FF2B5EF4-FFF2-40B4-BE49-F238E27FC236}">
                            <a16:creationId xmlns:a16="http://schemas.microsoft.com/office/drawing/2014/main" id="{00000000-0008-0000-1B00-000012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43" name="Freeform 519">
                        <a:extLst>
                          <a:ext uri="{FF2B5EF4-FFF2-40B4-BE49-F238E27FC236}">
                            <a16:creationId xmlns:a16="http://schemas.microsoft.com/office/drawing/2014/main" id="{00000000-0008-0000-1B00-000013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44" name="Freeform 520">
                        <a:extLst>
                          <a:ext uri="{FF2B5EF4-FFF2-40B4-BE49-F238E27FC236}">
                            <a16:creationId xmlns:a16="http://schemas.microsoft.com/office/drawing/2014/main" id="{00000000-0008-0000-1B00-000014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222" name="Group 521">
                    <a:extLst>
                      <a:ext uri="{FF2B5EF4-FFF2-40B4-BE49-F238E27FC236}">
                        <a16:creationId xmlns:a16="http://schemas.microsoft.com/office/drawing/2014/main" id="{00000000-0008-0000-1B00-0000FE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35" name="Freeform 522">
                      <a:extLst>
                        <a:ext uri="{FF2B5EF4-FFF2-40B4-BE49-F238E27FC236}">
                          <a16:creationId xmlns:a16="http://schemas.microsoft.com/office/drawing/2014/main" id="{00000000-0008-0000-1B00-00000B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36" name="Group 523">
                      <a:extLst>
                        <a:ext uri="{FF2B5EF4-FFF2-40B4-BE49-F238E27FC236}">
                          <a16:creationId xmlns:a16="http://schemas.microsoft.com/office/drawing/2014/main" id="{00000000-0008-0000-1B00-00000C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37" name="Freeform 524">
                        <a:extLst>
                          <a:ext uri="{FF2B5EF4-FFF2-40B4-BE49-F238E27FC236}">
                            <a16:creationId xmlns:a16="http://schemas.microsoft.com/office/drawing/2014/main" id="{00000000-0008-0000-1B00-00000D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38" name="Freeform 525">
                        <a:extLst>
                          <a:ext uri="{FF2B5EF4-FFF2-40B4-BE49-F238E27FC236}">
                            <a16:creationId xmlns:a16="http://schemas.microsoft.com/office/drawing/2014/main" id="{00000000-0008-0000-1B00-00000E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39" name="Freeform 526">
                        <a:extLst>
                          <a:ext uri="{FF2B5EF4-FFF2-40B4-BE49-F238E27FC236}">
                            <a16:creationId xmlns:a16="http://schemas.microsoft.com/office/drawing/2014/main" id="{00000000-0008-0000-1B00-00000F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223" name="Group 527">
                    <a:extLst>
                      <a:ext uri="{FF2B5EF4-FFF2-40B4-BE49-F238E27FC236}">
                        <a16:creationId xmlns:a16="http://schemas.microsoft.com/office/drawing/2014/main" id="{00000000-0008-0000-1B00-0000FF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30" name="Freeform 528">
                      <a:extLst>
                        <a:ext uri="{FF2B5EF4-FFF2-40B4-BE49-F238E27FC236}">
                          <a16:creationId xmlns:a16="http://schemas.microsoft.com/office/drawing/2014/main" id="{00000000-0008-0000-1B00-000006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31" name="Group 529">
                      <a:extLst>
                        <a:ext uri="{FF2B5EF4-FFF2-40B4-BE49-F238E27FC236}">
                          <a16:creationId xmlns:a16="http://schemas.microsoft.com/office/drawing/2014/main" id="{00000000-0008-0000-1B00-000007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32" name="Freeform 530">
                        <a:extLst>
                          <a:ext uri="{FF2B5EF4-FFF2-40B4-BE49-F238E27FC236}">
                            <a16:creationId xmlns:a16="http://schemas.microsoft.com/office/drawing/2014/main" id="{00000000-0008-0000-1B00-000008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33" name="Freeform 531">
                        <a:extLst>
                          <a:ext uri="{FF2B5EF4-FFF2-40B4-BE49-F238E27FC236}">
                            <a16:creationId xmlns:a16="http://schemas.microsoft.com/office/drawing/2014/main" id="{00000000-0008-0000-1B00-000009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34" name="Freeform 532">
                        <a:extLst>
                          <a:ext uri="{FF2B5EF4-FFF2-40B4-BE49-F238E27FC236}">
                            <a16:creationId xmlns:a16="http://schemas.microsoft.com/office/drawing/2014/main" id="{00000000-0008-0000-1B00-00000A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224" name="Group 533">
                    <a:extLst>
                      <a:ext uri="{FF2B5EF4-FFF2-40B4-BE49-F238E27FC236}">
                        <a16:creationId xmlns:a16="http://schemas.microsoft.com/office/drawing/2014/main" id="{00000000-0008-0000-1B00-000000C6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25" name="Freeform 534">
                      <a:extLst>
                        <a:ext uri="{FF2B5EF4-FFF2-40B4-BE49-F238E27FC236}">
                          <a16:creationId xmlns:a16="http://schemas.microsoft.com/office/drawing/2014/main" id="{00000000-0008-0000-1B00-000001C6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26" name="Group 535">
                      <a:extLst>
                        <a:ext uri="{FF2B5EF4-FFF2-40B4-BE49-F238E27FC236}">
                          <a16:creationId xmlns:a16="http://schemas.microsoft.com/office/drawing/2014/main" id="{00000000-0008-0000-1B00-000002C6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27" name="Freeform 536">
                        <a:extLst>
                          <a:ext uri="{FF2B5EF4-FFF2-40B4-BE49-F238E27FC236}">
                            <a16:creationId xmlns:a16="http://schemas.microsoft.com/office/drawing/2014/main" id="{00000000-0008-0000-1B00-000003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28" name="Freeform 537">
                        <a:extLst>
                          <a:ext uri="{FF2B5EF4-FFF2-40B4-BE49-F238E27FC236}">
                            <a16:creationId xmlns:a16="http://schemas.microsoft.com/office/drawing/2014/main" id="{00000000-0008-0000-1B00-000004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29" name="Freeform 538">
                        <a:extLst>
                          <a:ext uri="{FF2B5EF4-FFF2-40B4-BE49-F238E27FC236}">
                            <a16:creationId xmlns:a16="http://schemas.microsoft.com/office/drawing/2014/main" id="{00000000-0008-0000-1B00-000005C6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6146" name="Group 539">
                  <a:extLst>
                    <a:ext uri="{FF2B5EF4-FFF2-40B4-BE49-F238E27FC236}">
                      <a16:creationId xmlns:a16="http://schemas.microsoft.com/office/drawing/2014/main" id="{00000000-0008-0000-1B00-0000B2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31" y="260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6197" name="Group 540">
                    <a:extLst>
                      <a:ext uri="{FF2B5EF4-FFF2-40B4-BE49-F238E27FC236}">
                        <a16:creationId xmlns:a16="http://schemas.microsoft.com/office/drawing/2014/main" id="{00000000-0008-0000-1B00-0000E5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16" name="Freeform 541">
                      <a:extLst>
                        <a:ext uri="{FF2B5EF4-FFF2-40B4-BE49-F238E27FC236}">
                          <a16:creationId xmlns:a16="http://schemas.microsoft.com/office/drawing/2014/main" id="{00000000-0008-0000-1B00-0000F8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17" name="Group 542">
                      <a:extLst>
                        <a:ext uri="{FF2B5EF4-FFF2-40B4-BE49-F238E27FC236}">
                          <a16:creationId xmlns:a16="http://schemas.microsoft.com/office/drawing/2014/main" id="{00000000-0008-0000-1B00-0000F9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18" name="Freeform 543">
                        <a:extLst>
                          <a:ext uri="{FF2B5EF4-FFF2-40B4-BE49-F238E27FC236}">
                            <a16:creationId xmlns:a16="http://schemas.microsoft.com/office/drawing/2014/main" id="{00000000-0008-0000-1B00-0000FA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19" name="Freeform 544">
                        <a:extLst>
                          <a:ext uri="{FF2B5EF4-FFF2-40B4-BE49-F238E27FC236}">
                            <a16:creationId xmlns:a16="http://schemas.microsoft.com/office/drawing/2014/main" id="{00000000-0008-0000-1B00-0000FB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20" name="Freeform 545">
                        <a:extLst>
                          <a:ext uri="{FF2B5EF4-FFF2-40B4-BE49-F238E27FC236}">
                            <a16:creationId xmlns:a16="http://schemas.microsoft.com/office/drawing/2014/main" id="{00000000-0008-0000-1B00-0000FC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198" name="Group 546">
                    <a:extLst>
                      <a:ext uri="{FF2B5EF4-FFF2-40B4-BE49-F238E27FC236}">
                        <a16:creationId xmlns:a16="http://schemas.microsoft.com/office/drawing/2014/main" id="{00000000-0008-0000-1B00-0000E6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11" name="Freeform 547">
                      <a:extLst>
                        <a:ext uri="{FF2B5EF4-FFF2-40B4-BE49-F238E27FC236}">
                          <a16:creationId xmlns:a16="http://schemas.microsoft.com/office/drawing/2014/main" id="{00000000-0008-0000-1B00-0000F3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12" name="Group 548">
                      <a:extLst>
                        <a:ext uri="{FF2B5EF4-FFF2-40B4-BE49-F238E27FC236}">
                          <a16:creationId xmlns:a16="http://schemas.microsoft.com/office/drawing/2014/main" id="{00000000-0008-0000-1B00-0000F4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13" name="Freeform 549">
                        <a:extLst>
                          <a:ext uri="{FF2B5EF4-FFF2-40B4-BE49-F238E27FC236}">
                            <a16:creationId xmlns:a16="http://schemas.microsoft.com/office/drawing/2014/main" id="{00000000-0008-0000-1B00-0000F5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14" name="Freeform 550">
                        <a:extLst>
                          <a:ext uri="{FF2B5EF4-FFF2-40B4-BE49-F238E27FC236}">
                            <a16:creationId xmlns:a16="http://schemas.microsoft.com/office/drawing/2014/main" id="{00000000-0008-0000-1B00-0000F6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15" name="Freeform 551">
                        <a:extLst>
                          <a:ext uri="{FF2B5EF4-FFF2-40B4-BE49-F238E27FC236}">
                            <a16:creationId xmlns:a16="http://schemas.microsoft.com/office/drawing/2014/main" id="{00000000-0008-0000-1B00-0000F7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199" name="Group 552">
                    <a:extLst>
                      <a:ext uri="{FF2B5EF4-FFF2-40B4-BE49-F238E27FC236}">
                        <a16:creationId xmlns:a16="http://schemas.microsoft.com/office/drawing/2014/main" id="{00000000-0008-0000-1B00-0000E7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06" name="Freeform 553">
                      <a:extLst>
                        <a:ext uri="{FF2B5EF4-FFF2-40B4-BE49-F238E27FC236}">
                          <a16:creationId xmlns:a16="http://schemas.microsoft.com/office/drawing/2014/main" id="{00000000-0008-0000-1B00-0000EE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07" name="Group 554">
                      <a:extLst>
                        <a:ext uri="{FF2B5EF4-FFF2-40B4-BE49-F238E27FC236}">
                          <a16:creationId xmlns:a16="http://schemas.microsoft.com/office/drawing/2014/main" id="{00000000-0008-0000-1B00-0000EF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08" name="Freeform 555">
                        <a:extLst>
                          <a:ext uri="{FF2B5EF4-FFF2-40B4-BE49-F238E27FC236}">
                            <a16:creationId xmlns:a16="http://schemas.microsoft.com/office/drawing/2014/main" id="{00000000-0008-0000-1B00-0000F0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09" name="Freeform 556">
                        <a:extLst>
                          <a:ext uri="{FF2B5EF4-FFF2-40B4-BE49-F238E27FC236}">
                            <a16:creationId xmlns:a16="http://schemas.microsoft.com/office/drawing/2014/main" id="{00000000-0008-0000-1B00-0000F1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10" name="Freeform 557">
                        <a:extLst>
                          <a:ext uri="{FF2B5EF4-FFF2-40B4-BE49-F238E27FC236}">
                            <a16:creationId xmlns:a16="http://schemas.microsoft.com/office/drawing/2014/main" id="{00000000-0008-0000-1B00-0000F2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200" name="Group 558">
                    <a:extLst>
                      <a:ext uri="{FF2B5EF4-FFF2-40B4-BE49-F238E27FC236}">
                        <a16:creationId xmlns:a16="http://schemas.microsoft.com/office/drawing/2014/main" id="{00000000-0008-0000-1B00-0000E8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201" name="Freeform 559">
                      <a:extLst>
                        <a:ext uri="{FF2B5EF4-FFF2-40B4-BE49-F238E27FC236}">
                          <a16:creationId xmlns:a16="http://schemas.microsoft.com/office/drawing/2014/main" id="{00000000-0008-0000-1B00-0000E9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202" name="Group 560">
                      <a:extLst>
                        <a:ext uri="{FF2B5EF4-FFF2-40B4-BE49-F238E27FC236}">
                          <a16:creationId xmlns:a16="http://schemas.microsoft.com/office/drawing/2014/main" id="{00000000-0008-0000-1B00-0000EA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203" name="Freeform 561">
                        <a:extLst>
                          <a:ext uri="{FF2B5EF4-FFF2-40B4-BE49-F238E27FC236}">
                            <a16:creationId xmlns:a16="http://schemas.microsoft.com/office/drawing/2014/main" id="{00000000-0008-0000-1B00-0000EB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04" name="Freeform 562">
                        <a:extLst>
                          <a:ext uri="{FF2B5EF4-FFF2-40B4-BE49-F238E27FC236}">
                            <a16:creationId xmlns:a16="http://schemas.microsoft.com/office/drawing/2014/main" id="{00000000-0008-0000-1B00-0000EC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205" name="Freeform 563">
                        <a:extLst>
                          <a:ext uri="{FF2B5EF4-FFF2-40B4-BE49-F238E27FC236}">
                            <a16:creationId xmlns:a16="http://schemas.microsoft.com/office/drawing/2014/main" id="{00000000-0008-0000-1B00-0000ED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6147" name="Group 564">
                  <a:extLst>
                    <a:ext uri="{FF2B5EF4-FFF2-40B4-BE49-F238E27FC236}">
                      <a16:creationId xmlns:a16="http://schemas.microsoft.com/office/drawing/2014/main" id="{00000000-0008-0000-1B00-0000B3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00" y="259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6173" name="Group 565">
                    <a:extLst>
                      <a:ext uri="{FF2B5EF4-FFF2-40B4-BE49-F238E27FC236}">
                        <a16:creationId xmlns:a16="http://schemas.microsoft.com/office/drawing/2014/main" id="{00000000-0008-0000-1B00-0000CD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192" name="Freeform 566">
                      <a:extLst>
                        <a:ext uri="{FF2B5EF4-FFF2-40B4-BE49-F238E27FC236}">
                          <a16:creationId xmlns:a16="http://schemas.microsoft.com/office/drawing/2014/main" id="{00000000-0008-0000-1B00-0000E0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193" name="Group 567">
                      <a:extLst>
                        <a:ext uri="{FF2B5EF4-FFF2-40B4-BE49-F238E27FC236}">
                          <a16:creationId xmlns:a16="http://schemas.microsoft.com/office/drawing/2014/main" id="{00000000-0008-0000-1B00-0000E1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194" name="Freeform 568">
                        <a:extLst>
                          <a:ext uri="{FF2B5EF4-FFF2-40B4-BE49-F238E27FC236}">
                            <a16:creationId xmlns:a16="http://schemas.microsoft.com/office/drawing/2014/main" id="{00000000-0008-0000-1B00-0000E2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95" name="Freeform 569">
                        <a:extLst>
                          <a:ext uri="{FF2B5EF4-FFF2-40B4-BE49-F238E27FC236}">
                            <a16:creationId xmlns:a16="http://schemas.microsoft.com/office/drawing/2014/main" id="{00000000-0008-0000-1B00-0000E3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96" name="Freeform 570">
                        <a:extLst>
                          <a:ext uri="{FF2B5EF4-FFF2-40B4-BE49-F238E27FC236}">
                            <a16:creationId xmlns:a16="http://schemas.microsoft.com/office/drawing/2014/main" id="{00000000-0008-0000-1B00-0000E4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174" name="Group 571">
                    <a:extLst>
                      <a:ext uri="{FF2B5EF4-FFF2-40B4-BE49-F238E27FC236}">
                        <a16:creationId xmlns:a16="http://schemas.microsoft.com/office/drawing/2014/main" id="{00000000-0008-0000-1B00-0000CE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187" name="Freeform 572">
                      <a:extLst>
                        <a:ext uri="{FF2B5EF4-FFF2-40B4-BE49-F238E27FC236}">
                          <a16:creationId xmlns:a16="http://schemas.microsoft.com/office/drawing/2014/main" id="{00000000-0008-0000-1B00-0000DB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188" name="Group 573">
                      <a:extLst>
                        <a:ext uri="{FF2B5EF4-FFF2-40B4-BE49-F238E27FC236}">
                          <a16:creationId xmlns:a16="http://schemas.microsoft.com/office/drawing/2014/main" id="{00000000-0008-0000-1B00-0000DC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189" name="Freeform 574">
                        <a:extLst>
                          <a:ext uri="{FF2B5EF4-FFF2-40B4-BE49-F238E27FC236}">
                            <a16:creationId xmlns:a16="http://schemas.microsoft.com/office/drawing/2014/main" id="{00000000-0008-0000-1B00-0000DD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90" name="Freeform 575">
                        <a:extLst>
                          <a:ext uri="{FF2B5EF4-FFF2-40B4-BE49-F238E27FC236}">
                            <a16:creationId xmlns:a16="http://schemas.microsoft.com/office/drawing/2014/main" id="{00000000-0008-0000-1B00-0000DE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91" name="Freeform 576">
                        <a:extLst>
                          <a:ext uri="{FF2B5EF4-FFF2-40B4-BE49-F238E27FC236}">
                            <a16:creationId xmlns:a16="http://schemas.microsoft.com/office/drawing/2014/main" id="{00000000-0008-0000-1B00-0000DF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175" name="Group 577">
                    <a:extLst>
                      <a:ext uri="{FF2B5EF4-FFF2-40B4-BE49-F238E27FC236}">
                        <a16:creationId xmlns:a16="http://schemas.microsoft.com/office/drawing/2014/main" id="{00000000-0008-0000-1B00-0000CF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182" name="Freeform 578">
                      <a:extLst>
                        <a:ext uri="{FF2B5EF4-FFF2-40B4-BE49-F238E27FC236}">
                          <a16:creationId xmlns:a16="http://schemas.microsoft.com/office/drawing/2014/main" id="{00000000-0008-0000-1B00-0000D6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183" name="Group 579">
                      <a:extLst>
                        <a:ext uri="{FF2B5EF4-FFF2-40B4-BE49-F238E27FC236}">
                          <a16:creationId xmlns:a16="http://schemas.microsoft.com/office/drawing/2014/main" id="{00000000-0008-0000-1B00-0000D7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184" name="Freeform 580">
                        <a:extLst>
                          <a:ext uri="{FF2B5EF4-FFF2-40B4-BE49-F238E27FC236}">
                            <a16:creationId xmlns:a16="http://schemas.microsoft.com/office/drawing/2014/main" id="{00000000-0008-0000-1B00-0000D8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85" name="Freeform 581">
                        <a:extLst>
                          <a:ext uri="{FF2B5EF4-FFF2-40B4-BE49-F238E27FC236}">
                            <a16:creationId xmlns:a16="http://schemas.microsoft.com/office/drawing/2014/main" id="{00000000-0008-0000-1B00-0000D9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86" name="Freeform 582">
                        <a:extLst>
                          <a:ext uri="{FF2B5EF4-FFF2-40B4-BE49-F238E27FC236}">
                            <a16:creationId xmlns:a16="http://schemas.microsoft.com/office/drawing/2014/main" id="{00000000-0008-0000-1B00-0000DA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176" name="Group 583">
                    <a:extLst>
                      <a:ext uri="{FF2B5EF4-FFF2-40B4-BE49-F238E27FC236}">
                        <a16:creationId xmlns:a16="http://schemas.microsoft.com/office/drawing/2014/main" id="{00000000-0008-0000-1B00-0000D0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177" name="Freeform 584">
                      <a:extLst>
                        <a:ext uri="{FF2B5EF4-FFF2-40B4-BE49-F238E27FC236}">
                          <a16:creationId xmlns:a16="http://schemas.microsoft.com/office/drawing/2014/main" id="{00000000-0008-0000-1B00-0000D1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178" name="Group 585">
                      <a:extLst>
                        <a:ext uri="{FF2B5EF4-FFF2-40B4-BE49-F238E27FC236}">
                          <a16:creationId xmlns:a16="http://schemas.microsoft.com/office/drawing/2014/main" id="{00000000-0008-0000-1B00-0000D2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179" name="Freeform 586">
                        <a:extLst>
                          <a:ext uri="{FF2B5EF4-FFF2-40B4-BE49-F238E27FC236}">
                            <a16:creationId xmlns:a16="http://schemas.microsoft.com/office/drawing/2014/main" id="{00000000-0008-0000-1B00-0000D3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80" name="Freeform 587">
                        <a:extLst>
                          <a:ext uri="{FF2B5EF4-FFF2-40B4-BE49-F238E27FC236}">
                            <a16:creationId xmlns:a16="http://schemas.microsoft.com/office/drawing/2014/main" id="{00000000-0008-0000-1B00-0000D4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81" name="Freeform 588">
                        <a:extLst>
                          <a:ext uri="{FF2B5EF4-FFF2-40B4-BE49-F238E27FC236}">
                            <a16:creationId xmlns:a16="http://schemas.microsoft.com/office/drawing/2014/main" id="{00000000-0008-0000-1B00-0000D5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6148" name="Group 589">
                  <a:extLst>
                    <a:ext uri="{FF2B5EF4-FFF2-40B4-BE49-F238E27FC236}">
                      <a16:creationId xmlns:a16="http://schemas.microsoft.com/office/drawing/2014/main" id="{00000000-0008-0000-1B00-0000B4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378" y="261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6149" name="Group 590">
                    <a:extLst>
                      <a:ext uri="{FF2B5EF4-FFF2-40B4-BE49-F238E27FC236}">
                        <a16:creationId xmlns:a16="http://schemas.microsoft.com/office/drawing/2014/main" id="{00000000-0008-0000-1B00-0000B5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168" name="Freeform 591">
                      <a:extLst>
                        <a:ext uri="{FF2B5EF4-FFF2-40B4-BE49-F238E27FC236}">
                          <a16:creationId xmlns:a16="http://schemas.microsoft.com/office/drawing/2014/main" id="{00000000-0008-0000-1B00-0000C8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169" name="Group 592">
                      <a:extLst>
                        <a:ext uri="{FF2B5EF4-FFF2-40B4-BE49-F238E27FC236}">
                          <a16:creationId xmlns:a16="http://schemas.microsoft.com/office/drawing/2014/main" id="{00000000-0008-0000-1B00-0000C9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170" name="Freeform 593">
                        <a:extLst>
                          <a:ext uri="{FF2B5EF4-FFF2-40B4-BE49-F238E27FC236}">
                            <a16:creationId xmlns:a16="http://schemas.microsoft.com/office/drawing/2014/main" id="{00000000-0008-0000-1B00-0000CA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71" name="Freeform 594">
                        <a:extLst>
                          <a:ext uri="{FF2B5EF4-FFF2-40B4-BE49-F238E27FC236}">
                            <a16:creationId xmlns:a16="http://schemas.microsoft.com/office/drawing/2014/main" id="{00000000-0008-0000-1B00-0000CB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72" name="Freeform 595">
                        <a:extLst>
                          <a:ext uri="{FF2B5EF4-FFF2-40B4-BE49-F238E27FC236}">
                            <a16:creationId xmlns:a16="http://schemas.microsoft.com/office/drawing/2014/main" id="{00000000-0008-0000-1B00-0000CC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150" name="Group 596">
                    <a:extLst>
                      <a:ext uri="{FF2B5EF4-FFF2-40B4-BE49-F238E27FC236}">
                        <a16:creationId xmlns:a16="http://schemas.microsoft.com/office/drawing/2014/main" id="{00000000-0008-0000-1B00-0000B6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163" name="Freeform 597">
                      <a:extLst>
                        <a:ext uri="{FF2B5EF4-FFF2-40B4-BE49-F238E27FC236}">
                          <a16:creationId xmlns:a16="http://schemas.microsoft.com/office/drawing/2014/main" id="{00000000-0008-0000-1B00-0000C3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164" name="Group 598">
                      <a:extLst>
                        <a:ext uri="{FF2B5EF4-FFF2-40B4-BE49-F238E27FC236}">
                          <a16:creationId xmlns:a16="http://schemas.microsoft.com/office/drawing/2014/main" id="{00000000-0008-0000-1B00-0000C4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165" name="Freeform 599">
                        <a:extLst>
                          <a:ext uri="{FF2B5EF4-FFF2-40B4-BE49-F238E27FC236}">
                            <a16:creationId xmlns:a16="http://schemas.microsoft.com/office/drawing/2014/main" id="{00000000-0008-0000-1B00-0000C5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66" name="Freeform 600">
                        <a:extLst>
                          <a:ext uri="{FF2B5EF4-FFF2-40B4-BE49-F238E27FC236}">
                            <a16:creationId xmlns:a16="http://schemas.microsoft.com/office/drawing/2014/main" id="{00000000-0008-0000-1B00-0000C6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67" name="Freeform 601">
                        <a:extLst>
                          <a:ext uri="{FF2B5EF4-FFF2-40B4-BE49-F238E27FC236}">
                            <a16:creationId xmlns:a16="http://schemas.microsoft.com/office/drawing/2014/main" id="{00000000-0008-0000-1B00-0000C7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151" name="Group 602">
                    <a:extLst>
                      <a:ext uri="{FF2B5EF4-FFF2-40B4-BE49-F238E27FC236}">
                        <a16:creationId xmlns:a16="http://schemas.microsoft.com/office/drawing/2014/main" id="{00000000-0008-0000-1B00-0000B7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158" name="Freeform 603">
                      <a:extLst>
                        <a:ext uri="{FF2B5EF4-FFF2-40B4-BE49-F238E27FC236}">
                          <a16:creationId xmlns:a16="http://schemas.microsoft.com/office/drawing/2014/main" id="{00000000-0008-0000-1B00-0000BE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159" name="Group 604">
                      <a:extLst>
                        <a:ext uri="{FF2B5EF4-FFF2-40B4-BE49-F238E27FC236}">
                          <a16:creationId xmlns:a16="http://schemas.microsoft.com/office/drawing/2014/main" id="{00000000-0008-0000-1B00-0000BF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160" name="Freeform 605">
                        <a:extLst>
                          <a:ext uri="{FF2B5EF4-FFF2-40B4-BE49-F238E27FC236}">
                            <a16:creationId xmlns:a16="http://schemas.microsoft.com/office/drawing/2014/main" id="{00000000-0008-0000-1B00-0000C0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61" name="Freeform 606">
                        <a:extLst>
                          <a:ext uri="{FF2B5EF4-FFF2-40B4-BE49-F238E27FC236}">
                            <a16:creationId xmlns:a16="http://schemas.microsoft.com/office/drawing/2014/main" id="{00000000-0008-0000-1B00-0000C1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62" name="Freeform 607">
                        <a:extLst>
                          <a:ext uri="{FF2B5EF4-FFF2-40B4-BE49-F238E27FC236}">
                            <a16:creationId xmlns:a16="http://schemas.microsoft.com/office/drawing/2014/main" id="{00000000-0008-0000-1B00-0000C2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152" name="Group 608">
                    <a:extLst>
                      <a:ext uri="{FF2B5EF4-FFF2-40B4-BE49-F238E27FC236}">
                        <a16:creationId xmlns:a16="http://schemas.microsoft.com/office/drawing/2014/main" id="{00000000-0008-0000-1B00-0000B8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153" name="Freeform 609">
                      <a:extLst>
                        <a:ext uri="{FF2B5EF4-FFF2-40B4-BE49-F238E27FC236}">
                          <a16:creationId xmlns:a16="http://schemas.microsoft.com/office/drawing/2014/main" id="{00000000-0008-0000-1B00-0000B9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154" name="Group 610">
                      <a:extLst>
                        <a:ext uri="{FF2B5EF4-FFF2-40B4-BE49-F238E27FC236}">
                          <a16:creationId xmlns:a16="http://schemas.microsoft.com/office/drawing/2014/main" id="{00000000-0008-0000-1B00-0000BA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155" name="Freeform 611">
                        <a:extLst>
                          <a:ext uri="{FF2B5EF4-FFF2-40B4-BE49-F238E27FC236}">
                            <a16:creationId xmlns:a16="http://schemas.microsoft.com/office/drawing/2014/main" id="{00000000-0008-0000-1B00-0000BB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56" name="Freeform 612">
                        <a:extLst>
                          <a:ext uri="{FF2B5EF4-FFF2-40B4-BE49-F238E27FC236}">
                            <a16:creationId xmlns:a16="http://schemas.microsoft.com/office/drawing/2014/main" id="{00000000-0008-0000-1B00-0000BC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57" name="Freeform 613">
                        <a:extLst>
                          <a:ext uri="{FF2B5EF4-FFF2-40B4-BE49-F238E27FC236}">
                            <a16:creationId xmlns:a16="http://schemas.microsoft.com/office/drawing/2014/main" id="{00000000-0008-0000-1B00-0000BD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</xdr:grpSp>
          <xdr:grpSp>
            <xdr:nvGrpSpPr>
              <xdr:cNvPr id="116127" name="Group 614">
                <a:extLst>
                  <a:ext uri="{FF2B5EF4-FFF2-40B4-BE49-F238E27FC236}">
                    <a16:creationId xmlns:a16="http://schemas.microsoft.com/office/drawing/2014/main" id="{00000000-0008-0000-1B00-00009FC5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403" y="307"/>
                <a:ext cx="12" cy="26"/>
                <a:chOff x="396" y="211"/>
                <a:chExt cx="12" cy="26"/>
              </a:xfrm>
            </xdr:grpSpPr>
            <xdr:grpSp>
              <xdr:nvGrpSpPr>
                <xdr:cNvPr id="116128" name="Group 615">
                  <a:extLst>
                    <a:ext uri="{FF2B5EF4-FFF2-40B4-BE49-F238E27FC236}">
                      <a16:creationId xmlns:a16="http://schemas.microsoft.com/office/drawing/2014/main" id="{00000000-0008-0000-1B00-0000A0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98" y="211"/>
                  <a:ext cx="10" cy="10"/>
                  <a:chOff x="346" y="287"/>
                  <a:chExt cx="10" cy="10"/>
                </a:xfrm>
              </xdr:grpSpPr>
              <xdr:sp macro="" textlink="">
                <xdr:nvSpPr>
                  <xdr:cNvPr id="116135" name="Freeform 616">
                    <a:extLst>
                      <a:ext uri="{FF2B5EF4-FFF2-40B4-BE49-F238E27FC236}">
                        <a16:creationId xmlns:a16="http://schemas.microsoft.com/office/drawing/2014/main" id="{00000000-0008-0000-1B00-0000A7C5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1" y="292"/>
                    <a:ext cx="1" cy="4"/>
                  </a:xfrm>
                  <a:custGeom>
                    <a:avLst/>
                    <a:gdLst>
                      <a:gd name="T0" fmla="*/ 0 w 1"/>
                      <a:gd name="T1" fmla="*/ 0 h 4"/>
                      <a:gd name="T2" fmla="*/ 1 w 1"/>
                      <a:gd name="T3" fmla="*/ 4 h 4"/>
                      <a:gd name="T4" fmla="*/ 0 w 1"/>
                      <a:gd name="T5" fmla="*/ 0 h 4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4"/>
                      <a:gd name="T11" fmla="*/ 1 w 1"/>
                      <a:gd name="T12" fmla="*/ 4 h 4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4">
                        <a:moveTo>
                          <a:pt x="0" y="0"/>
                        </a:moveTo>
                        <a:cubicBezTo>
                          <a:pt x="0" y="1"/>
                          <a:pt x="1" y="4"/>
                          <a:pt x="1" y="4"/>
                        </a:cubicBezTo>
                        <a:cubicBezTo>
                          <a:pt x="1" y="4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grpSp>
                <xdr:nvGrpSpPr>
                  <xdr:cNvPr id="116136" name="Group 617">
                    <a:extLst>
                      <a:ext uri="{FF2B5EF4-FFF2-40B4-BE49-F238E27FC236}">
                        <a16:creationId xmlns:a16="http://schemas.microsoft.com/office/drawing/2014/main" id="{00000000-0008-0000-1B00-0000A8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6" y="287"/>
                    <a:ext cx="10" cy="10"/>
                    <a:chOff x="346" y="251"/>
                    <a:chExt cx="10" cy="10"/>
                  </a:xfrm>
                </xdr:grpSpPr>
                <xdr:sp macro="" textlink="">
                  <xdr:nvSpPr>
                    <xdr:cNvPr id="116137" name="Freeform 618">
                      <a:extLst>
                        <a:ext uri="{FF2B5EF4-FFF2-40B4-BE49-F238E27FC236}">
                          <a16:creationId xmlns:a16="http://schemas.microsoft.com/office/drawing/2014/main" id="{00000000-0008-0000-1B00-0000A9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6" y="255"/>
                      <a:ext cx="3" cy="6"/>
                    </a:xfrm>
                    <a:custGeom>
                      <a:avLst/>
                      <a:gdLst>
                        <a:gd name="T0" fmla="*/ 0 w 3"/>
                        <a:gd name="T1" fmla="*/ 0 h 6"/>
                        <a:gd name="T2" fmla="*/ 2 w 3"/>
                        <a:gd name="T3" fmla="*/ 6 h 6"/>
                        <a:gd name="T4" fmla="*/ 0 60000 65536"/>
                        <a:gd name="T5" fmla="*/ 0 60000 65536"/>
                        <a:gd name="T6" fmla="*/ 0 w 3"/>
                        <a:gd name="T7" fmla="*/ 0 h 6"/>
                        <a:gd name="T8" fmla="*/ 3 w 3"/>
                        <a:gd name="T9" fmla="*/ 6 h 6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3" h="6">
                          <a:moveTo>
                            <a:pt x="0" y="0"/>
                          </a:moveTo>
                          <a:cubicBezTo>
                            <a:pt x="3" y="4"/>
                            <a:pt x="2" y="2"/>
                            <a:pt x="2" y="6"/>
                          </a:cubicBezTo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sp macro="" textlink="">
                  <xdr:nvSpPr>
                    <xdr:cNvPr id="116138" name="Freeform 619">
                      <a:extLst>
                        <a:ext uri="{FF2B5EF4-FFF2-40B4-BE49-F238E27FC236}">
                          <a16:creationId xmlns:a16="http://schemas.microsoft.com/office/drawing/2014/main" id="{00000000-0008-0000-1B00-0000AA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8" y="251"/>
                      <a:ext cx="1" cy="3"/>
                    </a:xfrm>
                    <a:custGeom>
                      <a:avLst/>
                      <a:gdLst>
                        <a:gd name="T0" fmla="*/ 0 w 1"/>
                        <a:gd name="T1" fmla="*/ 0 h 3"/>
                        <a:gd name="T2" fmla="*/ 1 w 1"/>
                        <a:gd name="T3" fmla="*/ 3 h 3"/>
                        <a:gd name="T4" fmla="*/ 0 w 1"/>
                        <a:gd name="T5" fmla="*/ 0 h 3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3"/>
                        <a:gd name="T11" fmla="*/ 1 w 1"/>
                        <a:gd name="T12" fmla="*/ 3 h 3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3">
                          <a:moveTo>
                            <a:pt x="0" y="0"/>
                          </a:moveTo>
                          <a:cubicBezTo>
                            <a:pt x="0" y="1"/>
                            <a:pt x="1" y="3"/>
                            <a:pt x="1" y="3"/>
                          </a:cubicBezTo>
                          <a:cubicBezTo>
                            <a:pt x="1" y="3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sp macro="" textlink="">
                  <xdr:nvSpPr>
                    <xdr:cNvPr id="116139" name="Freeform 620">
                      <a:extLst>
                        <a:ext uri="{FF2B5EF4-FFF2-40B4-BE49-F238E27FC236}">
                          <a16:creationId xmlns:a16="http://schemas.microsoft.com/office/drawing/2014/main" id="{00000000-0008-0000-1B00-0000AB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4" y="253"/>
                      <a:ext cx="2" cy="3"/>
                    </a:xfrm>
                    <a:custGeom>
                      <a:avLst/>
                      <a:gdLst>
                        <a:gd name="T0" fmla="*/ 0 w 2"/>
                        <a:gd name="T1" fmla="*/ 0 h 3"/>
                        <a:gd name="T2" fmla="*/ 2 w 2"/>
                        <a:gd name="T3" fmla="*/ 3 h 3"/>
                        <a:gd name="T4" fmla="*/ 0 w 2"/>
                        <a:gd name="T5" fmla="*/ 0 h 3"/>
                        <a:gd name="T6" fmla="*/ 0 60000 65536"/>
                        <a:gd name="T7" fmla="*/ 0 60000 65536"/>
                        <a:gd name="T8" fmla="*/ 0 60000 65536"/>
                        <a:gd name="T9" fmla="*/ 0 w 2"/>
                        <a:gd name="T10" fmla="*/ 0 h 3"/>
                        <a:gd name="T11" fmla="*/ 2 w 2"/>
                        <a:gd name="T12" fmla="*/ 3 h 3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2" h="3">
                          <a:moveTo>
                            <a:pt x="0" y="0"/>
                          </a:moveTo>
                          <a:cubicBezTo>
                            <a:pt x="1" y="1"/>
                            <a:pt x="2" y="3"/>
                            <a:pt x="2" y="3"/>
                          </a:cubicBezTo>
                          <a:cubicBezTo>
                            <a:pt x="2" y="3"/>
                            <a:pt x="1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</xdr:grpSp>
            </xdr:grpSp>
            <xdr:grpSp>
              <xdr:nvGrpSpPr>
                <xdr:cNvPr id="116129" name="Group 621">
                  <a:extLst>
                    <a:ext uri="{FF2B5EF4-FFF2-40B4-BE49-F238E27FC236}">
                      <a16:creationId xmlns:a16="http://schemas.microsoft.com/office/drawing/2014/main" id="{00000000-0008-0000-1B00-0000A1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96" y="227"/>
                  <a:ext cx="10" cy="10"/>
                  <a:chOff x="346" y="287"/>
                  <a:chExt cx="10" cy="10"/>
                </a:xfrm>
              </xdr:grpSpPr>
              <xdr:sp macro="" textlink="">
                <xdr:nvSpPr>
                  <xdr:cNvPr id="116130" name="Freeform 622">
                    <a:extLst>
                      <a:ext uri="{FF2B5EF4-FFF2-40B4-BE49-F238E27FC236}">
                        <a16:creationId xmlns:a16="http://schemas.microsoft.com/office/drawing/2014/main" id="{00000000-0008-0000-1B00-0000A2C5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1" y="292"/>
                    <a:ext cx="1" cy="4"/>
                  </a:xfrm>
                  <a:custGeom>
                    <a:avLst/>
                    <a:gdLst>
                      <a:gd name="T0" fmla="*/ 0 w 1"/>
                      <a:gd name="T1" fmla="*/ 0 h 4"/>
                      <a:gd name="T2" fmla="*/ 1 w 1"/>
                      <a:gd name="T3" fmla="*/ 4 h 4"/>
                      <a:gd name="T4" fmla="*/ 0 w 1"/>
                      <a:gd name="T5" fmla="*/ 0 h 4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4"/>
                      <a:gd name="T11" fmla="*/ 1 w 1"/>
                      <a:gd name="T12" fmla="*/ 4 h 4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4">
                        <a:moveTo>
                          <a:pt x="0" y="0"/>
                        </a:moveTo>
                        <a:cubicBezTo>
                          <a:pt x="0" y="1"/>
                          <a:pt x="1" y="4"/>
                          <a:pt x="1" y="4"/>
                        </a:cubicBezTo>
                        <a:cubicBezTo>
                          <a:pt x="1" y="4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grpSp>
                <xdr:nvGrpSpPr>
                  <xdr:cNvPr id="116131" name="Group 623">
                    <a:extLst>
                      <a:ext uri="{FF2B5EF4-FFF2-40B4-BE49-F238E27FC236}">
                        <a16:creationId xmlns:a16="http://schemas.microsoft.com/office/drawing/2014/main" id="{00000000-0008-0000-1B00-0000A3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6" y="287"/>
                    <a:ext cx="10" cy="10"/>
                    <a:chOff x="346" y="251"/>
                    <a:chExt cx="10" cy="10"/>
                  </a:xfrm>
                </xdr:grpSpPr>
                <xdr:sp macro="" textlink="">
                  <xdr:nvSpPr>
                    <xdr:cNvPr id="116132" name="Freeform 624">
                      <a:extLst>
                        <a:ext uri="{FF2B5EF4-FFF2-40B4-BE49-F238E27FC236}">
                          <a16:creationId xmlns:a16="http://schemas.microsoft.com/office/drawing/2014/main" id="{00000000-0008-0000-1B00-0000A4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6" y="255"/>
                      <a:ext cx="3" cy="6"/>
                    </a:xfrm>
                    <a:custGeom>
                      <a:avLst/>
                      <a:gdLst>
                        <a:gd name="T0" fmla="*/ 0 w 3"/>
                        <a:gd name="T1" fmla="*/ 0 h 6"/>
                        <a:gd name="T2" fmla="*/ 2 w 3"/>
                        <a:gd name="T3" fmla="*/ 6 h 6"/>
                        <a:gd name="T4" fmla="*/ 0 60000 65536"/>
                        <a:gd name="T5" fmla="*/ 0 60000 65536"/>
                        <a:gd name="T6" fmla="*/ 0 w 3"/>
                        <a:gd name="T7" fmla="*/ 0 h 6"/>
                        <a:gd name="T8" fmla="*/ 3 w 3"/>
                        <a:gd name="T9" fmla="*/ 6 h 6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3" h="6">
                          <a:moveTo>
                            <a:pt x="0" y="0"/>
                          </a:moveTo>
                          <a:cubicBezTo>
                            <a:pt x="3" y="4"/>
                            <a:pt x="2" y="2"/>
                            <a:pt x="2" y="6"/>
                          </a:cubicBezTo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sp macro="" textlink="">
                  <xdr:nvSpPr>
                    <xdr:cNvPr id="116133" name="Freeform 625">
                      <a:extLst>
                        <a:ext uri="{FF2B5EF4-FFF2-40B4-BE49-F238E27FC236}">
                          <a16:creationId xmlns:a16="http://schemas.microsoft.com/office/drawing/2014/main" id="{00000000-0008-0000-1B00-0000A5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8" y="251"/>
                      <a:ext cx="1" cy="3"/>
                    </a:xfrm>
                    <a:custGeom>
                      <a:avLst/>
                      <a:gdLst>
                        <a:gd name="T0" fmla="*/ 0 w 1"/>
                        <a:gd name="T1" fmla="*/ 0 h 3"/>
                        <a:gd name="T2" fmla="*/ 1 w 1"/>
                        <a:gd name="T3" fmla="*/ 3 h 3"/>
                        <a:gd name="T4" fmla="*/ 0 w 1"/>
                        <a:gd name="T5" fmla="*/ 0 h 3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3"/>
                        <a:gd name="T11" fmla="*/ 1 w 1"/>
                        <a:gd name="T12" fmla="*/ 3 h 3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3">
                          <a:moveTo>
                            <a:pt x="0" y="0"/>
                          </a:moveTo>
                          <a:cubicBezTo>
                            <a:pt x="0" y="1"/>
                            <a:pt x="1" y="3"/>
                            <a:pt x="1" y="3"/>
                          </a:cubicBezTo>
                          <a:cubicBezTo>
                            <a:pt x="1" y="3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sp macro="" textlink="">
                  <xdr:nvSpPr>
                    <xdr:cNvPr id="116134" name="Freeform 626">
                      <a:extLst>
                        <a:ext uri="{FF2B5EF4-FFF2-40B4-BE49-F238E27FC236}">
                          <a16:creationId xmlns:a16="http://schemas.microsoft.com/office/drawing/2014/main" id="{00000000-0008-0000-1B00-0000A6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4" y="253"/>
                      <a:ext cx="2" cy="3"/>
                    </a:xfrm>
                    <a:custGeom>
                      <a:avLst/>
                      <a:gdLst>
                        <a:gd name="T0" fmla="*/ 0 w 2"/>
                        <a:gd name="T1" fmla="*/ 0 h 3"/>
                        <a:gd name="T2" fmla="*/ 2 w 2"/>
                        <a:gd name="T3" fmla="*/ 3 h 3"/>
                        <a:gd name="T4" fmla="*/ 0 w 2"/>
                        <a:gd name="T5" fmla="*/ 0 h 3"/>
                        <a:gd name="T6" fmla="*/ 0 60000 65536"/>
                        <a:gd name="T7" fmla="*/ 0 60000 65536"/>
                        <a:gd name="T8" fmla="*/ 0 60000 65536"/>
                        <a:gd name="T9" fmla="*/ 0 w 2"/>
                        <a:gd name="T10" fmla="*/ 0 h 3"/>
                        <a:gd name="T11" fmla="*/ 2 w 2"/>
                        <a:gd name="T12" fmla="*/ 3 h 3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2" h="3">
                          <a:moveTo>
                            <a:pt x="0" y="0"/>
                          </a:moveTo>
                          <a:cubicBezTo>
                            <a:pt x="1" y="1"/>
                            <a:pt x="2" y="3"/>
                            <a:pt x="2" y="3"/>
                          </a:cubicBezTo>
                          <a:cubicBezTo>
                            <a:pt x="2" y="3"/>
                            <a:pt x="1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</xdr:grpSp>
            </xdr:grpSp>
          </xdr:grpSp>
        </xdr:grpSp>
      </xdr:grpSp>
      <xdr:grpSp>
        <xdr:nvGrpSpPr>
          <xdr:cNvPr id="112531" name="Group 627">
            <a:extLst>
              <a:ext uri="{FF2B5EF4-FFF2-40B4-BE49-F238E27FC236}">
                <a16:creationId xmlns:a16="http://schemas.microsoft.com/office/drawing/2014/main" id="{00000000-0008-0000-1B00-000093B70100}"/>
              </a:ext>
            </a:extLst>
          </xdr:cNvPr>
          <xdr:cNvGrpSpPr>
            <a:grpSpLocks/>
          </xdr:cNvGrpSpPr>
        </xdr:nvGrpSpPr>
        <xdr:grpSpPr bwMode="auto">
          <a:xfrm>
            <a:off x="438" y="206"/>
            <a:ext cx="66" cy="82"/>
            <a:chOff x="387" y="301"/>
            <a:chExt cx="66" cy="82"/>
          </a:xfrm>
        </xdr:grpSpPr>
        <xdr:grpSp>
          <xdr:nvGrpSpPr>
            <xdr:cNvPr id="115864" name="Group 628">
              <a:extLst>
                <a:ext uri="{FF2B5EF4-FFF2-40B4-BE49-F238E27FC236}">
                  <a16:creationId xmlns:a16="http://schemas.microsoft.com/office/drawing/2014/main" id="{00000000-0008-0000-1B00-000098C401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425" y="357"/>
              <a:ext cx="12" cy="26"/>
              <a:chOff x="396" y="211"/>
              <a:chExt cx="12" cy="26"/>
            </a:xfrm>
          </xdr:grpSpPr>
          <xdr:grpSp>
            <xdr:nvGrpSpPr>
              <xdr:cNvPr id="116111" name="Group 629">
                <a:extLst>
                  <a:ext uri="{FF2B5EF4-FFF2-40B4-BE49-F238E27FC236}">
                    <a16:creationId xmlns:a16="http://schemas.microsoft.com/office/drawing/2014/main" id="{00000000-0008-0000-1B00-00008FC5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398" y="211"/>
                <a:ext cx="10" cy="10"/>
                <a:chOff x="346" y="287"/>
                <a:chExt cx="10" cy="10"/>
              </a:xfrm>
            </xdr:grpSpPr>
            <xdr:sp macro="" textlink="">
              <xdr:nvSpPr>
                <xdr:cNvPr id="116118" name="Freeform 630">
                  <a:extLst>
                    <a:ext uri="{FF2B5EF4-FFF2-40B4-BE49-F238E27FC236}">
                      <a16:creationId xmlns:a16="http://schemas.microsoft.com/office/drawing/2014/main" id="{00000000-0008-0000-1B00-000096C50100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351" y="292"/>
                  <a:ext cx="1" cy="4"/>
                </a:xfrm>
                <a:custGeom>
                  <a:avLst/>
                  <a:gdLst>
                    <a:gd name="T0" fmla="*/ 0 w 1"/>
                    <a:gd name="T1" fmla="*/ 0 h 4"/>
                    <a:gd name="T2" fmla="*/ 1 w 1"/>
                    <a:gd name="T3" fmla="*/ 4 h 4"/>
                    <a:gd name="T4" fmla="*/ 0 w 1"/>
                    <a:gd name="T5" fmla="*/ 0 h 4"/>
                    <a:gd name="T6" fmla="*/ 0 60000 65536"/>
                    <a:gd name="T7" fmla="*/ 0 60000 65536"/>
                    <a:gd name="T8" fmla="*/ 0 60000 65536"/>
                    <a:gd name="T9" fmla="*/ 0 w 1"/>
                    <a:gd name="T10" fmla="*/ 0 h 4"/>
                    <a:gd name="T11" fmla="*/ 1 w 1"/>
                    <a:gd name="T12" fmla="*/ 4 h 4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1" h="4">
                      <a:moveTo>
                        <a:pt x="0" y="0"/>
                      </a:moveTo>
                      <a:cubicBezTo>
                        <a:pt x="0" y="1"/>
                        <a:pt x="1" y="4"/>
                        <a:pt x="1" y="4"/>
                      </a:cubicBezTo>
                      <a:cubicBezTo>
                        <a:pt x="1" y="4"/>
                        <a:pt x="0" y="1"/>
                        <a:pt x="0" y="0"/>
                      </a:cubicBezTo>
                      <a:close/>
                    </a:path>
                  </a:pathLst>
                </a:custGeom>
                <a:noFill/>
                <a:ln w="6350">
                  <a:solidFill>
                    <a:srgbClr val="000000"/>
                  </a:solidFill>
                  <a:round/>
                  <a:headEnd type="none" w="sm" len="sm"/>
                  <a:tailEnd type="none" w="sm" len="sm"/>
                </a:ln>
              </xdr:spPr>
            </xdr:sp>
            <xdr:grpSp>
              <xdr:nvGrpSpPr>
                <xdr:cNvPr id="116119" name="Group 631">
                  <a:extLst>
                    <a:ext uri="{FF2B5EF4-FFF2-40B4-BE49-F238E27FC236}">
                      <a16:creationId xmlns:a16="http://schemas.microsoft.com/office/drawing/2014/main" id="{00000000-0008-0000-1B00-000097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46" y="287"/>
                  <a:ext cx="10" cy="10"/>
                  <a:chOff x="346" y="251"/>
                  <a:chExt cx="10" cy="10"/>
                </a:xfrm>
              </xdr:grpSpPr>
              <xdr:sp macro="" textlink="">
                <xdr:nvSpPr>
                  <xdr:cNvPr id="116120" name="Freeform 632">
                    <a:extLst>
                      <a:ext uri="{FF2B5EF4-FFF2-40B4-BE49-F238E27FC236}">
                        <a16:creationId xmlns:a16="http://schemas.microsoft.com/office/drawing/2014/main" id="{00000000-0008-0000-1B00-000098C5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6" y="255"/>
                    <a:ext cx="3" cy="6"/>
                  </a:xfrm>
                  <a:custGeom>
                    <a:avLst/>
                    <a:gdLst>
                      <a:gd name="T0" fmla="*/ 0 w 3"/>
                      <a:gd name="T1" fmla="*/ 0 h 6"/>
                      <a:gd name="T2" fmla="*/ 2 w 3"/>
                      <a:gd name="T3" fmla="*/ 6 h 6"/>
                      <a:gd name="T4" fmla="*/ 0 60000 65536"/>
                      <a:gd name="T5" fmla="*/ 0 60000 65536"/>
                      <a:gd name="T6" fmla="*/ 0 w 3"/>
                      <a:gd name="T7" fmla="*/ 0 h 6"/>
                      <a:gd name="T8" fmla="*/ 3 w 3"/>
                      <a:gd name="T9" fmla="*/ 6 h 6"/>
                    </a:gdLst>
                    <a:ahLst/>
                    <a:cxnLst>
                      <a:cxn ang="T4">
                        <a:pos x="T0" y="T1"/>
                      </a:cxn>
                      <a:cxn ang="T5">
                        <a:pos x="T2" y="T3"/>
                      </a:cxn>
                    </a:cxnLst>
                    <a:rect l="T6" t="T7" r="T8" b="T9"/>
                    <a:pathLst>
                      <a:path w="3" h="6">
                        <a:moveTo>
                          <a:pt x="0" y="0"/>
                        </a:moveTo>
                        <a:cubicBezTo>
                          <a:pt x="3" y="4"/>
                          <a:pt x="2" y="2"/>
                          <a:pt x="2" y="6"/>
                        </a:cubicBezTo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6121" name="Freeform 633">
                    <a:extLst>
                      <a:ext uri="{FF2B5EF4-FFF2-40B4-BE49-F238E27FC236}">
                        <a16:creationId xmlns:a16="http://schemas.microsoft.com/office/drawing/2014/main" id="{00000000-0008-0000-1B00-000099C5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8" y="251"/>
                    <a:ext cx="1" cy="3"/>
                  </a:xfrm>
                  <a:custGeom>
                    <a:avLst/>
                    <a:gdLst>
                      <a:gd name="T0" fmla="*/ 0 w 1"/>
                      <a:gd name="T1" fmla="*/ 0 h 3"/>
                      <a:gd name="T2" fmla="*/ 1 w 1"/>
                      <a:gd name="T3" fmla="*/ 3 h 3"/>
                      <a:gd name="T4" fmla="*/ 0 w 1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3"/>
                      <a:gd name="T11" fmla="*/ 1 w 1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3">
                        <a:moveTo>
                          <a:pt x="0" y="0"/>
                        </a:moveTo>
                        <a:cubicBezTo>
                          <a:pt x="0" y="1"/>
                          <a:pt x="1" y="3"/>
                          <a:pt x="1" y="3"/>
                        </a:cubicBezTo>
                        <a:cubicBezTo>
                          <a:pt x="1" y="3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6122" name="Freeform 634">
                    <a:extLst>
                      <a:ext uri="{FF2B5EF4-FFF2-40B4-BE49-F238E27FC236}">
                        <a16:creationId xmlns:a16="http://schemas.microsoft.com/office/drawing/2014/main" id="{00000000-0008-0000-1B00-00009AC5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4" y="253"/>
                    <a:ext cx="2" cy="3"/>
                  </a:xfrm>
                  <a:custGeom>
                    <a:avLst/>
                    <a:gdLst>
                      <a:gd name="T0" fmla="*/ 0 w 2"/>
                      <a:gd name="T1" fmla="*/ 0 h 3"/>
                      <a:gd name="T2" fmla="*/ 2 w 2"/>
                      <a:gd name="T3" fmla="*/ 3 h 3"/>
                      <a:gd name="T4" fmla="*/ 0 w 2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2"/>
                      <a:gd name="T10" fmla="*/ 0 h 3"/>
                      <a:gd name="T11" fmla="*/ 2 w 2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2" h="3">
                        <a:moveTo>
                          <a:pt x="0" y="0"/>
                        </a:moveTo>
                        <a:cubicBezTo>
                          <a:pt x="1" y="1"/>
                          <a:pt x="2" y="3"/>
                          <a:pt x="2" y="3"/>
                        </a:cubicBezTo>
                        <a:cubicBezTo>
                          <a:pt x="2" y="3"/>
                          <a:pt x="1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</xdr:grpSp>
          </xdr:grpSp>
          <xdr:grpSp>
            <xdr:nvGrpSpPr>
              <xdr:cNvPr id="116112" name="Group 635">
                <a:extLst>
                  <a:ext uri="{FF2B5EF4-FFF2-40B4-BE49-F238E27FC236}">
                    <a16:creationId xmlns:a16="http://schemas.microsoft.com/office/drawing/2014/main" id="{00000000-0008-0000-1B00-000090C5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396" y="227"/>
                <a:ext cx="10" cy="10"/>
                <a:chOff x="346" y="287"/>
                <a:chExt cx="10" cy="10"/>
              </a:xfrm>
            </xdr:grpSpPr>
            <xdr:sp macro="" textlink="">
              <xdr:nvSpPr>
                <xdr:cNvPr id="116113" name="Freeform 636">
                  <a:extLst>
                    <a:ext uri="{FF2B5EF4-FFF2-40B4-BE49-F238E27FC236}">
                      <a16:creationId xmlns:a16="http://schemas.microsoft.com/office/drawing/2014/main" id="{00000000-0008-0000-1B00-000091C50100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351" y="292"/>
                  <a:ext cx="1" cy="4"/>
                </a:xfrm>
                <a:custGeom>
                  <a:avLst/>
                  <a:gdLst>
                    <a:gd name="T0" fmla="*/ 0 w 1"/>
                    <a:gd name="T1" fmla="*/ 0 h 4"/>
                    <a:gd name="T2" fmla="*/ 1 w 1"/>
                    <a:gd name="T3" fmla="*/ 4 h 4"/>
                    <a:gd name="T4" fmla="*/ 0 w 1"/>
                    <a:gd name="T5" fmla="*/ 0 h 4"/>
                    <a:gd name="T6" fmla="*/ 0 60000 65536"/>
                    <a:gd name="T7" fmla="*/ 0 60000 65536"/>
                    <a:gd name="T8" fmla="*/ 0 60000 65536"/>
                    <a:gd name="T9" fmla="*/ 0 w 1"/>
                    <a:gd name="T10" fmla="*/ 0 h 4"/>
                    <a:gd name="T11" fmla="*/ 1 w 1"/>
                    <a:gd name="T12" fmla="*/ 4 h 4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1" h="4">
                      <a:moveTo>
                        <a:pt x="0" y="0"/>
                      </a:moveTo>
                      <a:cubicBezTo>
                        <a:pt x="0" y="1"/>
                        <a:pt x="1" y="4"/>
                        <a:pt x="1" y="4"/>
                      </a:cubicBezTo>
                      <a:cubicBezTo>
                        <a:pt x="1" y="4"/>
                        <a:pt x="0" y="1"/>
                        <a:pt x="0" y="0"/>
                      </a:cubicBezTo>
                      <a:close/>
                    </a:path>
                  </a:pathLst>
                </a:custGeom>
                <a:noFill/>
                <a:ln w="6350">
                  <a:solidFill>
                    <a:srgbClr val="000000"/>
                  </a:solidFill>
                  <a:round/>
                  <a:headEnd type="none" w="sm" len="sm"/>
                  <a:tailEnd type="none" w="sm" len="sm"/>
                </a:ln>
              </xdr:spPr>
            </xdr:sp>
            <xdr:grpSp>
              <xdr:nvGrpSpPr>
                <xdr:cNvPr id="116114" name="Group 637">
                  <a:extLst>
                    <a:ext uri="{FF2B5EF4-FFF2-40B4-BE49-F238E27FC236}">
                      <a16:creationId xmlns:a16="http://schemas.microsoft.com/office/drawing/2014/main" id="{00000000-0008-0000-1B00-000092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46" y="287"/>
                  <a:ext cx="10" cy="10"/>
                  <a:chOff x="346" y="251"/>
                  <a:chExt cx="10" cy="10"/>
                </a:xfrm>
              </xdr:grpSpPr>
              <xdr:sp macro="" textlink="">
                <xdr:nvSpPr>
                  <xdr:cNvPr id="116115" name="Freeform 638">
                    <a:extLst>
                      <a:ext uri="{FF2B5EF4-FFF2-40B4-BE49-F238E27FC236}">
                        <a16:creationId xmlns:a16="http://schemas.microsoft.com/office/drawing/2014/main" id="{00000000-0008-0000-1B00-000093C5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6" y="255"/>
                    <a:ext cx="3" cy="6"/>
                  </a:xfrm>
                  <a:custGeom>
                    <a:avLst/>
                    <a:gdLst>
                      <a:gd name="T0" fmla="*/ 0 w 3"/>
                      <a:gd name="T1" fmla="*/ 0 h 6"/>
                      <a:gd name="T2" fmla="*/ 2 w 3"/>
                      <a:gd name="T3" fmla="*/ 6 h 6"/>
                      <a:gd name="T4" fmla="*/ 0 60000 65536"/>
                      <a:gd name="T5" fmla="*/ 0 60000 65536"/>
                      <a:gd name="T6" fmla="*/ 0 w 3"/>
                      <a:gd name="T7" fmla="*/ 0 h 6"/>
                      <a:gd name="T8" fmla="*/ 3 w 3"/>
                      <a:gd name="T9" fmla="*/ 6 h 6"/>
                    </a:gdLst>
                    <a:ahLst/>
                    <a:cxnLst>
                      <a:cxn ang="T4">
                        <a:pos x="T0" y="T1"/>
                      </a:cxn>
                      <a:cxn ang="T5">
                        <a:pos x="T2" y="T3"/>
                      </a:cxn>
                    </a:cxnLst>
                    <a:rect l="T6" t="T7" r="T8" b="T9"/>
                    <a:pathLst>
                      <a:path w="3" h="6">
                        <a:moveTo>
                          <a:pt x="0" y="0"/>
                        </a:moveTo>
                        <a:cubicBezTo>
                          <a:pt x="3" y="4"/>
                          <a:pt x="2" y="2"/>
                          <a:pt x="2" y="6"/>
                        </a:cubicBezTo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6116" name="Freeform 639">
                    <a:extLst>
                      <a:ext uri="{FF2B5EF4-FFF2-40B4-BE49-F238E27FC236}">
                        <a16:creationId xmlns:a16="http://schemas.microsoft.com/office/drawing/2014/main" id="{00000000-0008-0000-1B00-000094C5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8" y="251"/>
                    <a:ext cx="1" cy="3"/>
                  </a:xfrm>
                  <a:custGeom>
                    <a:avLst/>
                    <a:gdLst>
                      <a:gd name="T0" fmla="*/ 0 w 1"/>
                      <a:gd name="T1" fmla="*/ 0 h 3"/>
                      <a:gd name="T2" fmla="*/ 1 w 1"/>
                      <a:gd name="T3" fmla="*/ 3 h 3"/>
                      <a:gd name="T4" fmla="*/ 0 w 1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3"/>
                      <a:gd name="T11" fmla="*/ 1 w 1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3">
                        <a:moveTo>
                          <a:pt x="0" y="0"/>
                        </a:moveTo>
                        <a:cubicBezTo>
                          <a:pt x="0" y="1"/>
                          <a:pt x="1" y="3"/>
                          <a:pt x="1" y="3"/>
                        </a:cubicBezTo>
                        <a:cubicBezTo>
                          <a:pt x="1" y="3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6117" name="Freeform 640">
                    <a:extLst>
                      <a:ext uri="{FF2B5EF4-FFF2-40B4-BE49-F238E27FC236}">
                        <a16:creationId xmlns:a16="http://schemas.microsoft.com/office/drawing/2014/main" id="{00000000-0008-0000-1B00-000095C5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4" y="253"/>
                    <a:ext cx="2" cy="3"/>
                  </a:xfrm>
                  <a:custGeom>
                    <a:avLst/>
                    <a:gdLst>
                      <a:gd name="T0" fmla="*/ 0 w 2"/>
                      <a:gd name="T1" fmla="*/ 0 h 3"/>
                      <a:gd name="T2" fmla="*/ 2 w 2"/>
                      <a:gd name="T3" fmla="*/ 3 h 3"/>
                      <a:gd name="T4" fmla="*/ 0 w 2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2"/>
                      <a:gd name="T10" fmla="*/ 0 h 3"/>
                      <a:gd name="T11" fmla="*/ 2 w 2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2" h="3">
                        <a:moveTo>
                          <a:pt x="0" y="0"/>
                        </a:moveTo>
                        <a:cubicBezTo>
                          <a:pt x="1" y="1"/>
                          <a:pt x="2" y="3"/>
                          <a:pt x="2" y="3"/>
                        </a:cubicBezTo>
                        <a:cubicBezTo>
                          <a:pt x="2" y="3"/>
                          <a:pt x="1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</xdr:grpSp>
          </xdr:grpSp>
        </xdr:grpSp>
        <xdr:grpSp>
          <xdr:nvGrpSpPr>
            <xdr:cNvPr id="115865" name="Group 641">
              <a:extLst>
                <a:ext uri="{FF2B5EF4-FFF2-40B4-BE49-F238E27FC236}">
                  <a16:creationId xmlns:a16="http://schemas.microsoft.com/office/drawing/2014/main" id="{00000000-0008-0000-1B00-000099C401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387" y="301"/>
              <a:ext cx="66" cy="81"/>
              <a:chOff x="387" y="301"/>
              <a:chExt cx="66" cy="81"/>
            </a:xfrm>
          </xdr:grpSpPr>
          <xdr:grpSp>
            <xdr:nvGrpSpPr>
              <xdr:cNvPr id="115866" name="Group 642">
                <a:extLst>
                  <a:ext uri="{FF2B5EF4-FFF2-40B4-BE49-F238E27FC236}">
                    <a16:creationId xmlns:a16="http://schemas.microsoft.com/office/drawing/2014/main" id="{00000000-0008-0000-1B00-00009AC4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406" y="335"/>
                <a:ext cx="10" cy="10"/>
                <a:chOff x="346" y="287"/>
                <a:chExt cx="10" cy="10"/>
              </a:xfrm>
            </xdr:grpSpPr>
            <xdr:sp macro="" textlink="">
              <xdr:nvSpPr>
                <xdr:cNvPr id="116106" name="Freeform 643">
                  <a:extLst>
                    <a:ext uri="{FF2B5EF4-FFF2-40B4-BE49-F238E27FC236}">
                      <a16:creationId xmlns:a16="http://schemas.microsoft.com/office/drawing/2014/main" id="{00000000-0008-0000-1B00-00008AC50100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351" y="292"/>
                  <a:ext cx="1" cy="4"/>
                </a:xfrm>
                <a:custGeom>
                  <a:avLst/>
                  <a:gdLst>
                    <a:gd name="T0" fmla="*/ 0 w 1"/>
                    <a:gd name="T1" fmla="*/ 0 h 4"/>
                    <a:gd name="T2" fmla="*/ 1 w 1"/>
                    <a:gd name="T3" fmla="*/ 4 h 4"/>
                    <a:gd name="T4" fmla="*/ 0 w 1"/>
                    <a:gd name="T5" fmla="*/ 0 h 4"/>
                    <a:gd name="T6" fmla="*/ 0 60000 65536"/>
                    <a:gd name="T7" fmla="*/ 0 60000 65536"/>
                    <a:gd name="T8" fmla="*/ 0 60000 65536"/>
                    <a:gd name="T9" fmla="*/ 0 w 1"/>
                    <a:gd name="T10" fmla="*/ 0 h 4"/>
                    <a:gd name="T11" fmla="*/ 1 w 1"/>
                    <a:gd name="T12" fmla="*/ 4 h 4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1" h="4">
                      <a:moveTo>
                        <a:pt x="0" y="0"/>
                      </a:moveTo>
                      <a:cubicBezTo>
                        <a:pt x="0" y="1"/>
                        <a:pt x="1" y="4"/>
                        <a:pt x="1" y="4"/>
                      </a:cubicBezTo>
                      <a:cubicBezTo>
                        <a:pt x="1" y="4"/>
                        <a:pt x="0" y="1"/>
                        <a:pt x="0" y="0"/>
                      </a:cubicBezTo>
                      <a:close/>
                    </a:path>
                  </a:pathLst>
                </a:custGeom>
                <a:noFill/>
                <a:ln w="6350">
                  <a:solidFill>
                    <a:srgbClr val="000000"/>
                  </a:solidFill>
                  <a:round/>
                  <a:headEnd type="none" w="sm" len="sm"/>
                  <a:tailEnd type="none" w="sm" len="sm"/>
                </a:ln>
              </xdr:spPr>
            </xdr:sp>
            <xdr:grpSp>
              <xdr:nvGrpSpPr>
                <xdr:cNvPr id="116107" name="Group 644">
                  <a:extLst>
                    <a:ext uri="{FF2B5EF4-FFF2-40B4-BE49-F238E27FC236}">
                      <a16:creationId xmlns:a16="http://schemas.microsoft.com/office/drawing/2014/main" id="{00000000-0008-0000-1B00-00008BC5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46" y="287"/>
                  <a:ext cx="10" cy="10"/>
                  <a:chOff x="346" y="251"/>
                  <a:chExt cx="10" cy="10"/>
                </a:xfrm>
              </xdr:grpSpPr>
              <xdr:sp macro="" textlink="">
                <xdr:nvSpPr>
                  <xdr:cNvPr id="116108" name="Freeform 645">
                    <a:extLst>
                      <a:ext uri="{FF2B5EF4-FFF2-40B4-BE49-F238E27FC236}">
                        <a16:creationId xmlns:a16="http://schemas.microsoft.com/office/drawing/2014/main" id="{00000000-0008-0000-1B00-00008CC5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6" y="255"/>
                    <a:ext cx="3" cy="6"/>
                  </a:xfrm>
                  <a:custGeom>
                    <a:avLst/>
                    <a:gdLst>
                      <a:gd name="T0" fmla="*/ 0 w 3"/>
                      <a:gd name="T1" fmla="*/ 0 h 6"/>
                      <a:gd name="T2" fmla="*/ 2 w 3"/>
                      <a:gd name="T3" fmla="*/ 6 h 6"/>
                      <a:gd name="T4" fmla="*/ 0 60000 65536"/>
                      <a:gd name="T5" fmla="*/ 0 60000 65536"/>
                      <a:gd name="T6" fmla="*/ 0 w 3"/>
                      <a:gd name="T7" fmla="*/ 0 h 6"/>
                      <a:gd name="T8" fmla="*/ 3 w 3"/>
                      <a:gd name="T9" fmla="*/ 6 h 6"/>
                    </a:gdLst>
                    <a:ahLst/>
                    <a:cxnLst>
                      <a:cxn ang="T4">
                        <a:pos x="T0" y="T1"/>
                      </a:cxn>
                      <a:cxn ang="T5">
                        <a:pos x="T2" y="T3"/>
                      </a:cxn>
                    </a:cxnLst>
                    <a:rect l="T6" t="T7" r="T8" b="T9"/>
                    <a:pathLst>
                      <a:path w="3" h="6">
                        <a:moveTo>
                          <a:pt x="0" y="0"/>
                        </a:moveTo>
                        <a:cubicBezTo>
                          <a:pt x="3" y="4"/>
                          <a:pt x="2" y="2"/>
                          <a:pt x="2" y="6"/>
                        </a:cubicBezTo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6109" name="Freeform 646">
                    <a:extLst>
                      <a:ext uri="{FF2B5EF4-FFF2-40B4-BE49-F238E27FC236}">
                        <a16:creationId xmlns:a16="http://schemas.microsoft.com/office/drawing/2014/main" id="{00000000-0008-0000-1B00-00008DC5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8" y="251"/>
                    <a:ext cx="1" cy="3"/>
                  </a:xfrm>
                  <a:custGeom>
                    <a:avLst/>
                    <a:gdLst>
                      <a:gd name="T0" fmla="*/ 0 w 1"/>
                      <a:gd name="T1" fmla="*/ 0 h 3"/>
                      <a:gd name="T2" fmla="*/ 1 w 1"/>
                      <a:gd name="T3" fmla="*/ 3 h 3"/>
                      <a:gd name="T4" fmla="*/ 0 w 1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3"/>
                      <a:gd name="T11" fmla="*/ 1 w 1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3">
                        <a:moveTo>
                          <a:pt x="0" y="0"/>
                        </a:moveTo>
                        <a:cubicBezTo>
                          <a:pt x="0" y="1"/>
                          <a:pt x="1" y="3"/>
                          <a:pt x="1" y="3"/>
                        </a:cubicBezTo>
                        <a:cubicBezTo>
                          <a:pt x="1" y="3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6110" name="Freeform 647">
                    <a:extLst>
                      <a:ext uri="{FF2B5EF4-FFF2-40B4-BE49-F238E27FC236}">
                        <a16:creationId xmlns:a16="http://schemas.microsoft.com/office/drawing/2014/main" id="{00000000-0008-0000-1B00-00008EC5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4" y="253"/>
                    <a:ext cx="2" cy="3"/>
                  </a:xfrm>
                  <a:custGeom>
                    <a:avLst/>
                    <a:gdLst>
                      <a:gd name="T0" fmla="*/ 0 w 2"/>
                      <a:gd name="T1" fmla="*/ 0 h 3"/>
                      <a:gd name="T2" fmla="*/ 2 w 2"/>
                      <a:gd name="T3" fmla="*/ 3 h 3"/>
                      <a:gd name="T4" fmla="*/ 0 w 2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2"/>
                      <a:gd name="T10" fmla="*/ 0 h 3"/>
                      <a:gd name="T11" fmla="*/ 2 w 2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2" h="3">
                        <a:moveTo>
                          <a:pt x="0" y="0"/>
                        </a:moveTo>
                        <a:cubicBezTo>
                          <a:pt x="1" y="1"/>
                          <a:pt x="2" y="3"/>
                          <a:pt x="2" y="3"/>
                        </a:cubicBezTo>
                        <a:cubicBezTo>
                          <a:pt x="2" y="3"/>
                          <a:pt x="1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</xdr:grpSp>
          </xdr:grpSp>
          <xdr:grpSp>
            <xdr:nvGrpSpPr>
              <xdr:cNvPr id="115867" name="Group 648">
                <a:extLst>
                  <a:ext uri="{FF2B5EF4-FFF2-40B4-BE49-F238E27FC236}">
                    <a16:creationId xmlns:a16="http://schemas.microsoft.com/office/drawing/2014/main" id="{00000000-0008-0000-1B00-00009BC4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387" y="301"/>
                <a:ext cx="66" cy="81"/>
                <a:chOff x="378" y="206"/>
                <a:chExt cx="80" cy="82"/>
              </a:xfrm>
            </xdr:grpSpPr>
            <xdr:grpSp>
              <xdr:nvGrpSpPr>
                <xdr:cNvPr id="115881" name="Group 649">
                  <a:extLst>
                    <a:ext uri="{FF2B5EF4-FFF2-40B4-BE49-F238E27FC236}">
                      <a16:creationId xmlns:a16="http://schemas.microsoft.com/office/drawing/2014/main" id="{00000000-0008-0000-1B00-0000A9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78" y="206"/>
                  <a:ext cx="23" cy="27"/>
                  <a:chOff x="378" y="209"/>
                  <a:chExt cx="23" cy="27"/>
                </a:xfrm>
              </xdr:grpSpPr>
              <xdr:grpSp>
                <xdr:nvGrpSpPr>
                  <xdr:cNvPr id="116082" name="Group 650">
                    <a:extLst>
                      <a:ext uri="{FF2B5EF4-FFF2-40B4-BE49-F238E27FC236}">
                        <a16:creationId xmlns:a16="http://schemas.microsoft.com/office/drawing/2014/main" id="{00000000-0008-0000-1B00-000072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101" name="Freeform 651">
                      <a:extLst>
                        <a:ext uri="{FF2B5EF4-FFF2-40B4-BE49-F238E27FC236}">
                          <a16:creationId xmlns:a16="http://schemas.microsoft.com/office/drawing/2014/main" id="{00000000-0008-0000-1B00-000085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102" name="Group 652">
                      <a:extLst>
                        <a:ext uri="{FF2B5EF4-FFF2-40B4-BE49-F238E27FC236}">
                          <a16:creationId xmlns:a16="http://schemas.microsoft.com/office/drawing/2014/main" id="{00000000-0008-0000-1B00-000086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103" name="Freeform 653">
                        <a:extLst>
                          <a:ext uri="{FF2B5EF4-FFF2-40B4-BE49-F238E27FC236}">
                            <a16:creationId xmlns:a16="http://schemas.microsoft.com/office/drawing/2014/main" id="{00000000-0008-0000-1B00-000087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04" name="Freeform 654">
                        <a:extLst>
                          <a:ext uri="{FF2B5EF4-FFF2-40B4-BE49-F238E27FC236}">
                            <a16:creationId xmlns:a16="http://schemas.microsoft.com/office/drawing/2014/main" id="{00000000-0008-0000-1B00-000088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05" name="Freeform 655">
                        <a:extLst>
                          <a:ext uri="{FF2B5EF4-FFF2-40B4-BE49-F238E27FC236}">
                            <a16:creationId xmlns:a16="http://schemas.microsoft.com/office/drawing/2014/main" id="{00000000-0008-0000-1B00-000089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083" name="Group 656">
                    <a:extLst>
                      <a:ext uri="{FF2B5EF4-FFF2-40B4-BE49-F238E27FC236}">
                        <a16:creationId xmlns:a16="http://schemas.microsoft.com/office/drawing/2014/main" id="{00000000-0008-0000-1B00-000073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96" name="Freeform 657">
                      <a:extLst>
                        <a:ext uri="{FF2B5EF4-FFF2-40B4-BE49-F238E27FC236}">
                          <a16:creationId xmlns:a16="http://schemas.microsoft.com/office/drawing/2014/main" id="{00000000-0008-0000-1B00-000080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97" name="Group 658">
                      <a:extLst>
                        <a:ext uri="{FF2B5EF4-FFF2-40B4-BE49-F238E27FC236}">
                          <a16:creationId xmlns:a16="http://schemas.microsoft.com/office/drawing/2014/main" id="{00000000-0008-0000-1B00-000081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98" name="Freeform 659">
                        <a:extLst>
                          <a:ext uri="{FF2B5EF4-FFF2-40B4-BE49-F238E27FC236}">
                            <a16:creationId xmlns:a16="http://schemas.microsoft.com/office/drawing/2014/main" id="{00000000-0008-0000-1B00-000082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99" name="Freeform 660">
                        <a:extLst>
                          <a:ext uri="{FF2B5EF4-FFF2-40B4-BE49-F238E27FC236}">
                            <a16:creationId xmlns:a16="http://schemas.microsoft.com/office/drawing/2014/main" id="{00000000-0008-0000-1B00-000083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100" name="Freeform 661">
                        <a:extLst>
                          <a:ext uri="{FF2B5EF4-FFF2-40B4-BE49-F238E27FC236}">
                            <a16:creationId xmlns:a16="http://schemas.microsoft.com/office/drawing/2014/main" id="{00000000-0008-0000-1B00-000084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084" name="Group 662">
                    <a:extLst>
                      <a:ext uri="{FF2B5EF4-FFF2-40B4-BE49-F238E27FC236}">
                        <a16:creationId xmlns:a16="http://schemas.microsoft.com/office/drawing/2014/main" id="{00000000-0008-0000-1B00-000074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91" name="Freeform 663">
                      <a:extLst>
                        <a:ext uri="{FF2B5EF4-FFF2-40B4-BE49-F238E27FC236}">
                          <a16:creationId xmlns:a16="http://schemas.microsoft.com/office/drawing/2014/main" id="{00000000-0008-0000-1B00-00007B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92" name="Group 664">
                      <a:extLst>
                        <a:ext uri="{FF2B5EF4-FFF2-40B4-BE49-F238E27FC236}">
                          <a16:creationId xmlns:a16="http://schemas.microsoft.com/office/drawing/2014/main" id="{00000000-0008-0000-1B00-00007C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93" name="Freeform 665">
                        <a:extLst>
                          <a:ext uri="{FF2B5EF4-FFF2-40B4-BE49-F238E27FC236}">
                            <a16:creationId xmlns:a16="http://schemas.microsoft.com/office/drawing/2014/main" id="{00000000-0008-0000-1B00-00007D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94" name="Freeform 666">
                        <a:extLst>
                          <a:ext uri="{FF2B5EF4-FFF2-40B4-BE49-F238E27FC236}">
                            <a16:creationId xmlns:a16="http://schemas.microsoft.com/office/drawing/2014/main" id="{00000000-0008-0000-1B00-00007E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95" name="Freeform 667">
                        <a:extLst>
                          <a:ext uri="{FF2B5EF4-FFF2-40B4-BE49-F238E27FC236}">
                            <a16:creationId xmlns:a16="http://schemas.microsoft.com/office/drawing/2014/main" id="{00000000-0008-0000-1B00-00007F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085" name="Group 668">
                    <a:extLst>
                      <a:ext uri="{FF2B5EF4-FFF2-40B4-BE49-F238E27FC236}">
                        <a16:creationId xmlns:a16="http://schemas.microsoft.com/office/drawing/2014/main" id="{00000000-0008-0000-1B00-000075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86" name="Freeform 669">
                      <a:extLst>
                        <a:ext uri="{FF2B5EF4-FFF2-40B4-BE49-F238E27FC236}">
                          <a16:creationId xmlns:a16="http://schemas.microsoft.com/office/drawing/2014/main" id="{00000000-0008-0000-1B00-000076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87" name="Group 670">
                      <a:extLst>
                        <a:ext uri="{FF2B5EF4-FFF2-40B4-BE49-F238E27FC236}">
                          <a16:creationId xmlns:a16="http://schemas.microsoft.com/office/drawing/2014/main" id="{00000000-0008-0000-1B00-000077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88" name="Freeform 671">
                        <a:extLst>
                          <a:ext uri="{FF2B5EF4-FFF2-40B4-BE49-F238E27FC236}">
                            <a16:creationId xmlns:a16="http://schemas.microsoft.com/office/drawing/2014/main" id="{00000000-0008-0000-1B00-000078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89" name="Freeform 672">
                        <a:extLst>
                          <a:ext uri="{FF2B5EF4-FFF2-40B4-BE49-F238E27FC236}">
                            <a16:creationId xmlns:a16="http://schemas.microsoft.com/office/drawing/2014/main" id="{00000000-0008-0000-1B00-000079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90" name="Freeform 673">
                        <a:extLst>
                          <a:ext uri="{FF2B5EF4-FFF2-40B4-BE49-F238E27FC236}">
                            <a16:creationId xmlns:a16="http://schemas.microsoft.com/office/drawing/2014/main" id="{00000000-0008-0000-1B00-00007A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5882" name="Group 674">
                  <a:extLst>
                    <a:ext uri="{FF2B5EF4-FFF2-40B4-BE49-F238E27FC236}">
                      <a16:creationId xmlns:a16="http://schemas.microsoft.com/office/drawing/2014/main" id="{00000000-0008-0000-1B00-0000AA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81" y="236"/>
                  <a:ext cx="23" cy="27"/>
                  <a:chOff x="378" y="209"/>
                  <a:chExt cx="23" cy="27"/>
                </a:xfrm>
              </xdr:grpSpPr>
              <xdr:grpSp>
                <xdr:nvGrpSpPr>
                  <xdr:cNvPr id="116058" name="Group 675">
                    <a:extLst>
                      <a:ext uri="{FF2B5EF4-FFF2-40B4-BE49-F238E27FC236}">
                        <a16:creationId xmlns:a16="http://schemas.microsoft.com/office/drawing/2014/main" id="{00000000-0008-0000-1B00-00005A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77" name="Freeform 676">
                      <a:extLst>
                        <a:ext uri="{FF2B5EF4-FFF2-40B4-BE49-F238E27FC236}">
                          <a16:creationId xmlns:a16="http://schemas.microsoft.com/office/drawing/2014/main" id="{00000000-0008-0000-1B00-00006D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78" name="Group 677">
                      <a:extLst>
                        <a:ext uri="{FF2B5EF4-FFF2-40B4-BE49-F238E27FC236}">
                          <a16:creationId xmlns:a16="http://schemas.microsoft.com/office/drawing/2014/main" id="{00000000-0008-0000-1B00-00006E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79" name="Freeform 678">
                        <a:extLst>
                          <a:ext uri="{FF2B5EF4-FFF2-40B4-BE49-F238E27FC236}">
                            <a16:creationId xmlns:a16="http://schemas.microsoft.com/office/drawing/2014/main" id="{00000000-0008-0000-1B00-00006F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80" name="Freeform 679">
                        <a:extLst>
                          <a:ext uri="{FF2B5EF4-FFF2-40B4-BE49-F238E27FC236}">
                            <a16:creationId xmlns:a16="http://schemas.microsoft.com/office/drawing/2014/main" id="{00000000-0008-0000-1B00-000070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81" name="Freeform 680">
                        <a:extLst>
                          <a:ext uri="{FF2B5EF4-FFF2-40B4-BE49-F238E27FC236}">
                            <a16:creationId xmlns:a16="http://schemas.microsoft.com/office/drawing/2014/main" id="{00000000-0008-0000-1B00-000071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059" name="Group 681">
                    <a:extLst>
                      <a:ext uri="{FF2B5EF4-FFF2-40B4-BE49-F238E27FC236}">
                        <a16:creationId xmlns:a16="http://schemas.microsoft.com/office/drawing/2014/main" id="{00000000-0008-0000-1B00-00005B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72" name="Freeform 682">
                      <a:extLst>
                        <a:ext uri="{FF2B5EF4-FFF2-40B4-BE49-F238E27FC236}">
                          <a16:creationId xmlns:a16="http://schemas.microsoft.com/office/drawing/2014/main" id="{00000000-0008-0000-1B00-000068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73" name="Group 683">
                      <a:extLst>
                        <a:ext uri="{FF2B5EF4-FFF2-40B4-BE49-F238E27FC236}">
                          <a16:creationId xmlns:a16="http://schemas.microsoft.com/office/drawing/2014/main" id="{00000000-0008-0000-1B00-000069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74" name="Freeform 684">
                        <a:extLst>
                          <a:ext uri="{FF2B5EF4-FFF2-40B4-BE49-F238E27FC236}">
                            <a16:creationId xmlns:a16="http://schemas.microsoft.com/office/drawing/2014/main" id="{00000000-0008-0000-1B00-00006A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75" name="Freeform 685">
                        <a:extLst>
                          <a:ext uri="{FF2B5EF4-FFF2-40B4-BE49-F238E27FC236}">
                            <a16:creationId xmlns:a16="http://schemas.microsoft.com/office/drawing/2014/main" id="{00000000-0008-0000-1B00-00006B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76" name="Freeform 686">
                        <a:extLst>
                          <a:ext uri="{FF2B5EF4-FFF2-40B4-BE49-F238E27FC236}">
                            <a16:creationId xmlns:a16="http://schemas.microsoft.com/office/drawing/2014/main" id="{00000000-0008-0000-1B00-00006C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060" name="Group 687">
                    <a:extLst>
                      <a:ext uri="{FF2B5EF4-FFF2-40B4-BE49-F238E27FC236}">
                        <a16:creationId xmlns:a16="http://schemas.microsoft.com/office/drawing/2014/main" id="{00000000-0008-0000-1B00-00005C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67" name="Freeform 688">
                      <a:extLst>
                        <a:ext uri="{FF2B5EF4-FFF2-40B4-BE49-F238E27FC236}">
                          <a16:creationId xmlns:a16="http://schemas.microsoft.com/office/drawing/2014/main" id="{00000000-0008-0000-1B00-000063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68" name="Group 689">
                      <a:extLst>
                        <a:ext uri="{FF2B5EF4-FFF2-40B4-BE49-F238E27FC236}">
                          <a16:creationId xmlns:a16="http://schemas.microsoft.com/office/drawing/2014/main" id="{00000000-0008-0000-1B00-000064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69" name="Freeform 690">
                        <a:extLst>
                          <a:ext uri="{FF2B5EF4-FFF2-40B4-BE49-F238E27FC236}">
                            <a16:creationId xmlns:a16="http://schemas.microsoft.com/office/drawing/2014/main" id="{00000000-0008-0000-1B00-000065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70" name="Freeform 691">
                        <a:extLst>
                          <a:ext uri="{FF2B5EF4-FFF2-40B4-BE49-F238E27FC236}">
                            <a16:creationId xmlns:a16="http://schemas.microsoft.com/office/drawing/2014/main" id="{00000000-0008-0000-1B00-000066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71" name="Freeform 692">
                        <a:extLst>
                          <a:ext uri="{FF2B5EF4-FFF2-40B4-BE49-F238E27FC236}">
                            <a16:creationId xmlns:a16="http://schemas.microsoft.com/office/drawing/2014/main" id="{00000000-0008-0000-1B00-000067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061" name="Group 693">
                    <a:extLst>
                      <a:ext uri="{FF2B5EF4-FFF2-40B4-BE49-F238E27FC236}">
                        <a16:creationId xmlns:a16="http://schemas.microsoft.com/office/drawing/2014/main" id="{00000000-0008-0000-1B00-00005D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62" name="Freeform 694">
                      <a:extLst>
                        <a:ext uri="{FF2B5EF4-FFF2-40B4-BE49-F238E27FC236}">
                          <a16:creationId xmlns:a16="http://schemas.microsoft.com/office/drawing/2014/main" id="{00000000-0008-0000-1B00-00005E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63" name="Group 695">
                      <a:extLst>
                        <a:ext uri="{FF2B5EF4-FFF2-40B4-BE49-F238E27FC236}">
                          <a16:creationId xmlns:a16="http://schemas.microsoft.com/office/drawing/2014/main" id="{00000000-0008-0000-1B00-00005F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64" name="Freeform 696">
                        <a:extLst>
                          <a:ext uri="{FF2B5EF4-FFF2-40B4-BE49-F238E27FC236}">
                            <a16:creationId xmlns:a16="http://schemas.microsoft.com/office/drawing/2014/main" id="{00000000-0008-0000-1B00-000060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65" name="Freeform 697">
                        <a:extLst>
                          <a:ext uri="{FF2B5EF4-FFF2-40B4-BE49-F238E27FC236}">
                            <a16:creationId xmlns:a16="http://schemas.microsoft.com/office/drawing/2014/main" id="{00000000-0008-0000-1B00-000061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66" name="Freeform 698">
                        <a:extLst>
                          <a:ext uri="{FF2B5EF4-FFF2-40B4-BE49-F238E27FC236}">
                            <a16:creationId xmlns:a16="http://schemas.microsoft.com/office/drawing/2014/main" id="{00000000-0008-0000-1B00-000062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5883" name="Group 699">
                  <a:extLst>
                    <a:ext uri="{FF2B5EF4-FFF2-40B4-BE49-F238E27FC236}">
                      <a16:creationId xmlns:a16="http://schemas.microsoft.com/office/drawing/2014/main" id="{00000000-0008-0000-1B00-0000AB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10" y="206"/>
                  <a:ext cx="23" cy="27"/>
                  <a:chOff x="378" y="209"/>
                  <a:chExt cx="23" cy="27"/>
                </a:xfrm>
              </xdr:grpSpPr>
              <xdr:grpSp>
                <xdr:nvGrpSpPr>
                  <xdr:cNvPr id="116034" name="Group 700">
                    <a:extLst>
                      <a:ext uri="{FF2B5EF4-FFF2-40B4-BE49-F238E27FC236}">
                        <a16:creationId xmlns:a16="http://schemas.microsoft.com/office/drawing/2014/main" id="{00000000-0008-0000-1B00-000042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53" name="Freeform 701">
                      <a:extLst>
                        <a:ext uri="{FF2B5EF4-FFF2-40B4-BE49-F238E27FC236}">
                          <a16:creationId xmlns:a16="http://schemas.microsoft.com/office/drawing/2014/main" id="{00000000-0008-0000-1B00-000055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54" name="Group 702">
                      <a:extLst>
                        <a:ext uri="{FF2B5EF4-FFF2-40B4-BE49-F238E27FC236}">
                          <a16:creationId xmlns:a16="http://schemas.microsoft.com/office/drawing/2014/main" id="{00000000-0008-0000-1B00-000056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55" name="Freeform 703">
                        <a:extLst>
                          <a:ext uri="{FF2B5EF4-FFF2-40B4-BE49-F238E27FC236}">
                            <a16:creationId xmlns:a16="http://schemas.microsoft.com/office/drawing/2014/main" id="{00000000-0008-0000-1B00-000057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56" name="Freeform 704">
                        <a:extLst>
                          <a:ext uri="{FF2B5EF4-FFF2-40B4-BE49-F238E27FC236}">
                            <a16:creationId xmlns:a16="http://schemas.microsoft.com/office/drawing/2014/main" id="{00000000-0008-0000-1B00-000058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57" name="Freeform 705">
                        <a:extLst>
                          <a:ext uri="{FF2B5EF4-FFF2-40B4-BE49-F238E27FC236}">
                            <a16:creationId xmlns:a16="http://schemas.microsoft.com/office/drawing/2014/main" id="{00000000-0008-0000-1B00-000059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035" name="Group 706">
                    <a:extLst>
                      <a:ext uri="{FF2B5EF4-FFF2-40B4-BE49-F238E27FC236}">
                        <a16:creationId xmlns:a16="http://schemas.microsoft.com/office/drawing/2014/main" id="{00000000-0008-0000-1B00-000043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48" name="Freeform 707">
                      <a:extLst>
                        <a:ext uri="{FF2B5EF4-FFF2-40B4-BE49-F238E27FC236}">
                          <a16:creationId xmlns:a16="http://schemas.microsoft.com/office/drawing/2014/main" id="{00000000-0008-0000-1B00-000050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49" name="Group 708">
                      <a:extLst>
                        <a:ext uri="{FF2B5EF4-FFF2-40B4-BE49-F238E27FC236}">
                          <a16:creationId xmlns:a16="http://schemas.microsoft.com/office/drawing/2014/main" id="{00000000-0008-0000-1B00-000051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50" name="Freeform 709">
                        <a:extLst>
                          <a:ext uri="{FF2B5EF4-FFF2-40B4-BE49-F238E27FC236}">
                            <a16:creationId xmlns:a16="http://schemas.microsoft.com/office/drawing/2014/main" id="{00000000-0008-0000-1B00-000052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51" name="Freeform 710">
                        <a:extLst>
                          <a:ext uri="{FF2B5EF4-FFF2-40B4-BE49-F238E27FC236}">
                            <a16:creationId xmlns:a16="http://schemas.microsoft.com/office/drawing/2014/main" id="{00000000-0008-0000-1B00-000053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52" name="Freeform 711">
                        <a:extLst>
                          <a:ext uri="{FF2B5EF4-FFF2-40B4-BE49-F238E27FC236}">
                            <a16:creationId xmlns:a16="http://schemas.microsoft.com/office/drawing/2014/main" id="{00000000-0008-0000-1B00-000054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036" name="Group 712">
                    <a:extLst>
                      <a:ext uri="{FF2B5EF4-FFF2-40B4-BE49-F238E27FC236}">
                        <a16:creationId xmlns:a16="http://schemas.microsoft.com/office/drawing/2014/main" id="{00000000-0008-0000-1B00-000044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43" name="Freeform 713">
                      <a:extLst>
                        <a:ext uri="{FF2B5EF4-FFF2-40B4-BE49-F238E27FC236}">
                          <a16:creationId xmlns:a16="http://schemas.microsoft.com/office/drawing/2014/main" id="{00000000-0008-0000-1B00-00004B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44" name="Group 714">
                      <a:extLst>
                        <a:ext uri="{FF2B5EF4-FFF2-40B4-BE49-F238E27FC236}">
                          <a16:creationId xmlns:a16="http://schemas.microsoft.com/office/drawing/2014/main" id="{00000000-0008-0000-1B00-00004C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45" name="Freeform 715">
                        <a:extLst>
                          <a:ext uri="{FF2B5EF4-FFF2-40B4-BE49-F238E27FC236}">
                            <a16:creationId xmlns:a16="http://schemas.microsoft.com/office/drawing/2014/main" id="{00000000-0008-0000-1B00-00004D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46" name="Freeform 716">
                        <a:extLst>
                          <a:ext uri="{FF2B5EF4-FFF2-40B4-BE49-F238E27FC236}">
                            <a16:creationId xmlns:a16="http://schemas.microsoft.com/office/drawing/2014/main" id="{00000000-0008-0000-1B00-00004E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47" name="Freeform 717">
                        <a:extLst>
                          <a:ext uri="{FF2B5EF4-FFF2-40B4-BE49-F238E27FC236}">
                            <a16:creationId xmlns:a16="http://schemas.microsoft.com/office/drawing/2014/main" id="{00000000-0008-0000-1B00-00004F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037" name="Group 718">
                    <a:extLst>
                      <a:ext uri="{FF2B5EF4-FFF2-40B4-BE49-F238E27FC236}">
                        <a16:creationId xmlns:a16="http://schemas.microsoft.com/office/drawing/2014/main" id="{00000000-0008-0000-1B00-000045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38" name="Freeform 719">
                      <a:extLst>
                        <a:ext uri="{FF2B5EF4-FFF2-40B4-BE49-F238E27FC236}">
                          <a16:creationId xmlns:a16="http://schemas.microsoft.com/office/drawing/2014/main" id="{00000000-0008-0000-1B00-000046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39" name="Group 720">
                      <a:extLst>
                        <a:ext uri="{FF2B5EF4-FFF2-40B4-BE49-F238E27FC236}">
                          <a16:creationId xmlns:a16="http://schemas.microsoft.com/office/drawing/2014/main" id="{00000000-0008-0000-1B00-000047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40" name="Freeform 721">
                        <a:extLst>
                          <a:ext uri="{FF2B5EF4-FFF2-40B4-BE49-F238E27FC236}">
                            <a16:creationId xmlns:a16="http://schemas.microsoft.com/office/drawing/2014/main" id="{00000000-0008-0000-1B00-000048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41" name="Freeform 722">
                        <a:extLst>
                          <a:ext uri="{FF2B5EF4-FFF2-40B4-BE49-F238E27FC236}">
                            <a16:creationId xmlns:a16="http://schemas.microsoft.com/office/drawing/2014/main" id="{00000000-0008-0000-1B00-000049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42" name="Freeform 723">
                        <a:extLst>
                          <a:ext uri="{FF2B5EF4-FFF2-40B4-BE49-F238E27FC236}">
                            <a16:creationId xmlns:a16="http://schemas.microsoft.com/office/drawing/2014/main" id="{00000000-0008-0000-1B00-00004A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5884" name="Group 724">
                  <a:extLst>
                    <a:ext uri="{FF2B5EF4-FFF2-40B4-BE49-F238E27FC236}">
                      <a16:creationId xmlns:a16="http://schemas.microsoft.com/office/drawing/2014/main" id="{00000000-0008-0000-1B00-0000AC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34" y="207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6010" name="Group 725">
                    <a:extLst>
                      <a:ext uri="{FF2B5EF4-FFF2-40B4-BE49-F238E27FC236}">
                        <a16:creationId xmlns:a16="http://schemas.microsoft.com/office/drawing/2014/main" id="{00000000-0008-0000-1B00-00002A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29" name="Freeform 726">
                      <a:extLst>
                        <a:ext uri="{FF2B5EF4-FFF2-40B4-BE49-F238E27FC236}">
                          <a16:creationId xmlns:a16="http://schemas.microsoft.com/office/drawing/2014/main" id="{00000000-0008-0000-1B00-00003D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30" name="Group 727">
                      <a:extLst>
                        <a:ext uri="{FF2B5EF4-FFF2-40B4-BE49-F238E27FC236}">
                          <a16:creationId xmlns:a16="http://schemas.microsoft.com/office/drawing/2014/main" id="{00000000-0008-0000-1B00-00003E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31" name="Freeform 728">
                        <a:extLst>
                          <a:ext uri="{FF2B5EF4-FFF2-40B4-BE49-F238E27FC236}">
                            <a16:creationId xmlns:a16="http://schemas.microsoft.com/office/drawing/2014/main" id="{00000000-0008-0000-1B00-00003F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32" name="Freeform 729">
                        <a:extLst>
                          <a:ext uri="{FF2B5EF4-FFF2-40B4-BE49-F238E27FC236}">
                            <a16:creationId xmlns:a16="http://schemas.microsoft.com/office/drawing/2014/main" id="{00000000-0008-0000-1B00-000040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33" name="Freeform 730">
                        <a:extLst>
                          <a:ext uri="{FF2B5EF4-FFF2-40B4-BE49-F238E27FC236}">
                            <a16:creationId xmlns:a16="http://schemas.microsoft.com/office/drawing/2014/main" id="{00000000-0008-0000-1B00-000041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011" name="Group 731">
                    <a:extLst>
                      <a:ext uri="{FF2B5EF4-FFF2-40B4-BE49-F238E27FC236}">
                        <a16:creationId xmlns:a16="http://schemas.microsoft.com/office/drawing/2014/main" id="{00000000-0008-0000-1B00-00002B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24" name="Freeform 732">
                      <a:extLst>
                        <a:ext uri="{FF2B5EF4-FFF2-40B4-BE49-F238E27FC236}">
                          <a16:creationId xmlns:a16="http://schemas.microsoft.com/office/drawing/2014/main" id="{00000000-0008-0000-1B00-000038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25" name="Group 733">
                      <a:extLst>
                        <a:ext uri="{FF2B5EF4-FFF2-40B4-BE49-F238E27FC236}">
                          <a16:creationId xmlns:a16="http://schemas.microsoft.com/office/drawing/2014/main" id="{00000000-0008-0000-1B00-000039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26" name="Freeform 734">
                        <a:extLst>
                          <a:ext uri="{FF2B5EF4-FFF2-40B4-BE49-F238E27FC236}">
                            <a16:creationId xmlns:a16="http://schemas.microsoft.com/office/drawing/2014/main" id="{00000000-0008-0000-1B00-00003A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27" name="Freeform 735">
                        <a:extLst>
                          <a:ext uri="{FF2B5EF4-FFF2-40B4-BE49-F238E27FC236}">
                            <a16:creationId xmlns:a16="http://schemas.microsoft.com/office/drawing/2014/main" id="{00000000-0008-0000-1B00-00003B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28" name="Freeform 736">
                        <a:extLst>
                          <a:ext uri="{FF2B5EF4-FFF2-40B4-BE49-F238E27FC236}">
                            <a16:creationId xmlns:a16="http://schemas.microsoft.com/office/drawing/2014/main" id="{00000000-0008-0000-1B00-00003C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012" name="Group 737">
                    <a:extLst>
                      <a:ext uri="{FF2B5EF4-FFF2-40B4-BE49-F238E27FC236}">
                        <a16:creationId xmlns:a16="http://schemas.microsoft.com/office/drawing/2014/main" id="{00000000-0008-0000-1B00-00002C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19" name="Freeform 738">
                      <a:extLst>
                        <a:ext uri="{FF2B5EF4-FFF2-40B4-BE49-F238E27FC236}">
                          <a16:creationId xmlns:a16="http://schemas.microsoft.com/office/drawing/2014/main" id="{00000000-0008-0000-1B00-000033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20" name="Group 739">
                      <a:extLst>
                        <a:ext uri="{FF2B5EF4-FFF2-40B4-BE49-F238E27FC236}">
                          <a16:creationId xmlns:a16="http://schemas.microsoft.com/office/drawing/2014/main" id="{00000000-0008-0000-1B00-000034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21" name="Freeform 740">
                        <a:extLst>
                          <a:ext uri="{FF2B5EF4-FFF2-40B4-BE49-F238E27FC236}">
                            <a16:creationId xmlns:a16="http://schemas.microsoft.com/office/drawing/2014/main" id="{00000000-0008-0000-1B00-000035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22" name="Freeform 741">
                        <a:extLst>
                          <a:ext uri="{FF2B5EF4-FFF2-40B4-BE49-F238E27FC236}">
                            <a16:creationId xmlns:a16="http://schemas.microsoft.com/office/drawing/2014/main" id="{00000000-0008-0000-1B00-000036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23" name="Freeform 742">
                        <a:extLst>
                          <a:ext uri="{FF2B5EF4-FFF2-40B4-BE49-F238E27FC236}">
                            <a16:creationId xmlns:a16="http://schemas.microsoft.com/office/drawing/2014/main" id="{00000000-0008-0000-1B00-000037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6013" name="Group 743">
                    <a:extLst>
                      <a:ext uri="{FF2B5EF4-FFF2-40B4-BE49-F238E27FC236}">
                        <a16:creationId xmlns:a16="http://schemas.microsoft.com/office/drawing/2014/main" id="{00000000-0008-0000-1B00-00002D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14" name="Freeform 744">
                      <a:extLst>
                        <a:ext uri="{FF2B5EF4-FFF2-40B4-BE49-F238E27FC236}">
                          <a16:creationId xmlns:a16="http://schemas.microsoft.com/office/drawing/2014/main" id="{00000000-0008-0000-1B00-00002E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15" name="Group 745">
                      <a:extLst>
                        <a:ext uri="{FF2B5EF4-FFF2-40B4-BE49-F238E27FC236}">
                          <a16:creationId xmlns:a16="http://schemas.microsoft.com/office/drawing/2014/main" id="{00000000-0008-0000-1B00-00002F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16" name="Freeform 746">
                        <a:extLst>
                          <a:ext uri="{FF2B5EF4-FFF2-40B4-BE49-F238E27FC236}">
                            <a16:creationId xmlns:a16="http://schemas.microsoft.com/office/drawing/2014/main" id="{00000000-0008-0000-1B00-000030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17" name="Freeform 747">
                        <a:extLst>
                          <a:ext uri="{FF2B5EF4-FFF2-40B4-BE49-F238E27FC236}">
                            <a16:creationId xmlns:a16="http://schemas.microsoft.com/office/drawing/2014/main" id="{00000000-0008-0000-1B00-000031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18" name="Freeform 748">
                        <a:extLst>
                          <a:ext uri="{FF2B5EF4-FFF2-40B4-BE49-F238E27FC236}">
                            <a16:creationId xmlns:a16="http://schemas.microsoft.com/office/drawing/2014/main" id="{00000000-0008-0000-1B00-000032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5885" name="Group 749">
                  <a:extLst>
                    <a:ext uri="{FF2B5EF4-FFF2-40B4-BE49-F238E27FC236}">
                      <a16:creationId xmlns:a16="http://schemas.microsoft.com/office/drawing/2014/main" id="{00000000-0008-0000-1B00-0000AD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10" y="235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5986" name="Group 750">
                    <a:extLst>
                      <a:ext uri="{FF2B5EF4-FFF2-40B4-BE49-F238E27FC236}">
                        <a16:creationId xmlns:a16="http://schemas.microsoft.com/office/drawing/2014/main" id="{00000000-0008-0000-1B00-000012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05" name="Freeform 751">
                      <a:extLst>
                        <a:ext uri="{FF2B5EF4-FFF2-40B4-BE49-F238E27FC236}">
                          <a16:creationId xmlns:a16="http://schemas.microsoft.com/office/drawing/2014/main" id="{00000000-0008-0000-1B00-000025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06" name="Group 752">
                      <a:extLst>
                        <a:ext uri="{FF2B5EF4-FFF2-40B4-BE49-F238E27FC236}">
                          <a16:creationId xmlns:a16="http://schemas.microsoft.com/office/drawing/2014/main" id="{00000000-0008-0000-1B00-000026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07" name="Freeform 753">
                        <a:extLst>
                          <a:ext uri="{FF2B5EF4-FFF2-40B4-BE49-F238E27FC236}">
                            <a16:creationId xmlns:a16="http://schemas.microsoft.com/office/drawing/2014/main" id="{00000000-0008-0000-1B00-000027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08" name="Freeform 754">
                        <a:extLst>
                          <a:ext uri="{FF2B5EF4-FFF2-40B4-BE49-F238E27FC236}">
                            <a16:creationId xmlns:a16="http://schemas.microsoft.com/office/drawing/2014/main" id="{00000000-0008-0000-1B00-000028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09" name="Freeform 755">
                        <a:extLst>
                          <a:ext uri="{FF2B5EF4-FFF2-40B4-BE49-F238E27FC236}">
                            <a16:creationId xmlns:a16="http://schemas.microsoft.com/office/drawing/2014/main" id="{00000000-0008-0000-1B00-000029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987" name="Group 756">
                    <a:extLst>
                      <a:ext uri="{FF2B5EF4-FFF2-40B4-BE49-F238E27FC236}">
                        <a16:creationId xmlns:a16="http://schemas.microsoft.com/office/drawing/2014/main" id="{00000000-0008-0000-1B00-000013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6000" name="Freeform 757">
                      <a:extLst>
                        <a:ext uri="{FF2B5EF4-FFF2-40B4-BE49-F238E27FC236}">
                          <a16:creationId xmlns:a16="http://schemas.microsoft.com/office/drawing/2014/main" id="{00000000-0008-0000-1B00-000020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6001" name="Group 758">
                      <a:extLst>
                        <a:ext uri="{FF2B5EF4-FFF2-40B4-BE49-F238E27FC236}">
                          <a16:creationId xmlns:a16="http://schemas.microsoft.com/office/drawing/2014/main" id="{00000000-0008-0000-1B00-000021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6002" name="Freeform 759">
                        <a:extLst>
                          <a:ext uri="{FF2B5EF4-FFF2-40B4-BE49-F238E27FC236}">
                            <a16:creationId xmlns:a16="http://schemas.microsoft.com/office/drawing/2014/main" id="{00000000-0008-0000-1B00-000022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03" name="Freeform 760">
                        <a:extLst>
                          <a:ext uri="{FF2B5EF4-FFF2-40B4-BE49-F238E27FC236}">
                            <a16:creationId xmlns:a16="http://schemas.microsoft.com/office/drawing/2014/main" id="{00000000-0008-0000-1B00-000023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6004" name="Freeform 761">
                        <a:extLst>
                          <a:ext uri="{FF2B5EF4-FFF2-40B4-BE49-F238E27FC236}">
                            <a16:creationId xmlns:a16="http://schemas.microsoft.com/office/drawing/2014/main" id="{00000000-0008-0000-1B00-000024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988" name="Group 762">
                    <a:extLst>
                      <a:ext uri="{FF2B5EF4-FFF2-40B4-BE49-F238E27FC236}">
                        <a16:creationId xmlns:a16="http://schemas.microsoft.com/office/drawing/2014/main" id="{00000000-0008-0000-1B00-000014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95" name="Freeform 763">
                      <a:extLst>
                        <a:ext uri="{FF2B5EF4-FFF2-40B4-BE49-F238E27FC236}">
                          <a16:creationId xmlns:a16="http://schemas.microsoft.com/office/drawing/2014/main" id="{00000000-0008-0000-1B00-00001B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96" name="Group 764">
                      <a:extLst>
                        <a:ext uri="{FF2B5EF4-FFF2-40B4-BE49-F238E27FC236}">
                          <a16:creationId xmlns:a16="http://schemas.microsoft.com/office/drawing/2014/main" id="{00000000-0008-0000-1B00-00001C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97" name="Freeform 765">
                        <a:extLst>
                          <a:ext uri="{FF2B5EF4-FFF2-40B4-BE49-F238E27FC236}">
                            <a16:creationId xmlns:a16="http://schemas.microsoft.com/office/drawing/2014/main" id="{00000000-0008-0000-1B00-00001D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98" name="Freeform 766">
                        <a:extLst>
                          <a:ext uri="{FF2B5EF4-FFF2-40B4-BE49-F238E27FC236}">
                            <a16:creationId xmlns:a16="http://schemas.microsoft.com/office/drawing/2014/main" id="{00000000-0008-0000-1B00-00001E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99" name="Freeform 767">
                        <a:extLst>
                          <a:ext uri="{FF2B5EF4-FFF2-40B4-BE49-F238E27FC236}">
                            <a16:creationId xmlns:a16="http://schemas.microsoft.com/office/drawing/2014/main" id="{00000000-0008-0000-1B00-00001F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989" name="Group 768">
                    <a:extLst>
                      <a:ext uri="{FF2B5EF4-FFF2-40B4-BE49-F238E27FC236}">
                        <a16:creationId xmlns:a16="http://schemas.microsoft.com/office/drawing/2014/main" id="{00000000-0008-0000-1B00-000015C5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90" name="Freeform 769">
                      <a:extLst>
                        <a:ext uri="{FF2B5EF4-FFF2-40B4-BE49-F238E27FC236}">
                          <a16:creationId xmlns:a16="http://schemas.microsoft.com/office/drawing/2014/main" id="{00000000-0008-0000-1B00-000016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91" name="Group 770">
                      <a:extLst>
                        <a:ext uri="{FF2B5EF4-FFF2-40B4-BE49-F238E27FC236}">
                          <a16:creationId xmlns:a16="http://schemas.microsoft.com/office/drawing/2014/main" id="{00000000-0008-0000-1B00-000017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92" name="Freeform 771">
                        <a:extLst>
                          <a:ext uri="{FF2B5EF4-FFF2-40B4-BE49-F238E27FC236}">
                            <a16:creationId xmlns:a16="http://schemas.microsoft.com/office/drawing/2014/main" id="{00000000-0008-0000-1B00-000018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93" name="Freeform 772">
                        <a:extLst>
                          <a:ext uri="{FF2B5EF4-FFF2-40B4-BE49-F238E27FC236}">
                            <a16:creationId xmlns:a16="http://schemas.microsoft.com/office/drawing/2014/main" id="{00000000-0008-0000-1B00-000019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94" name="Freeform 773">
                        <a:extLst>
                          <a:ext uri="{FF2B5EF4-FFF2-40B4-BE49-F238E27FC236}">
                            <a16:creationId xmlns:a16="http://schemas.microsoft.com/office/drawing/2014/main" id="{00000000-0008-0000-1B00-00001A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5886" name="Group 774">
                  <a:extLst>
                    <a:ext uri="{FF2B5EF4-FFF2-40B4-BE49-F238E27FC236}">
                      <a16:creationId xmlns:a16="http://schemas.microsoft.com/office/drawing/2014/main" id="{00000000-0008-0000-1B00-0000AE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34" y="234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5962" name="Group 775">
                    <a:extLst>
                      <a:ext uri="{FF2B5EF4-FFF2-40B4-BE49-F238E27FC236}">
                        <a16:creationId xmlns:a16="http://schemas.microsoft.com/office/drawing/2014/main" id="{00000000-0008-0000-1B00-0000FA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81" name="Freeform 776">
                      <a:extLst>
                        <a:ext uri="{FF2B5EF4-FFF2-40B4-BE49-F238E27FC236}">
                          <a16:creationId xmlns:a16="http://schemas.microsoft.com/office/drawing/2014/main" id="{00000000-0008-0000-1B00-00000D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82" name="Group 777">
                      <a:extLst>
                        <a:ext uri="{FF2B5EF4-FFF2-40B4-BE49-F238E27FC236}">
                          <a16:creationId xmlns:a16="http://schemas.microsoft.com/office/drawing/2014/main" id="{00000000-0008-0000-1B00-00000E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83" name="Freeform 778">
                        <a:extLst>
                          <a:ext uri="{FF2B5EF4-FFF2-40B4-BE49-F238E27FC236}">
                            <a16:creationId xmlns:a16="http://schemas.microsoft.com/office/drawing/2014/main" id="{00000000-0008-0000-1B00-00000F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84" name="Freeform 779">
                        <a:extLst>
                          <a:ext uri="{FF2B5EF4-FFF2-40B4-BE49-F238E27FC236}">
                            <a16:creationId xmlns:a16="http://schemas.microsoft.com/office/drawing/2014/main" id="{00000000-0008-0000-1B00-000010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85" name="Freeform 780">
                        <a:extLst>
                          <a:ext uri="{FF2B5EF4-FFF2-40B4-BE49-F238E27FC236}">
                            <a16:creationId xmlns:a16="http://schemas.microsoft.com/office/drawing/2014/main" id="{00000000-0008-0000-1B00-000011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963" name="Group 781">
                    <a:extLst>
                      <a:ext uri="{FF2B5EF4-FFF2-40B4-BE49-F238E27FC236}">
                        <a16:creationId xmlns:a16="http://schemas.microsoft.com/office/drawing/2014/main" id="{00000000-0008-0000-1B00-0000FB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76" name="Freeform 782">
                      <a:extLst>
                        <a:ext uri="{FF2B5EF4-FFF2-40B4-BE49-F238E27FC236}">
                          <a16:creationId xmlns:a16="http://schemas.microsoft.com/office/drawing/2014/main" id="{00000000-0008-0000-1B00-000008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77" name="Group 783">
                      <a:extLst>
                        <a:ext uri="{FF2B5EF4-FFF2-40B4-BE49-F238E27FC236}">
                          <a16:creationId xmlns:a16="http://schemas.microsoft.com/office/drawing/2014/main" id="{00000000-0008-0000-1B00-000009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78" name="Freeform 784">
                        <a:extLst>
                          <a:ext uri="{FF2B5EF4-FFF2-40B4-BE49-F238E27FC236}">
                            <a16:creationId xmlns:a16="http://schemas.microsoft.com/office/drawing/2014/main" id="{00000000-0008-0000-1B00-00000A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79" name="Freeform 785">
                        <a:extLst>
                          <a:ext uri="{FF2B5EF4-FFF2-40B4-BE49-F238E27FC236}">
                            <a16:creationId xmlns:a16="http://schemas.microsoft.com/office/drawing/2014/main" id="{00000000-0008-0000-1B00-00000B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80" name="Freeform 786">
                        <a:extLst>
                          <a:ext uri="{FF2B5EF4-FFF2-40B4-BE49-F238E27FC236}">
                            <a16:creationId xmlns:a16="http://schemas.microsoft.com/office/drawing/2014/main" id="{00000000-0008-0000-1B00-00000C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964" name="Group 787">
                    <a:extLst>
                      <a:ext uri="{FF2B5EF4-FFF2-40B4-BE49-F238E27FC236}">
                        <a16:creationId xmlns:a16="http://schemas.microsoft.com/office/drawing/2014/main" id="{00000000-0008-0000-1B00-0000FC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71" name="Freeform 788">
                      <a:extLst>
                        <a:ext uri="{FF2B5EF4-FFF2-40B4-BE49-F238E27FC236}">
                          <a16:creationId xmlns:a16="http://schemas.microsoft.com/office/drawing/2014/main" id="{00000000-0008-0000-1B00-000003C5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72" name="Group 789">
                      <a:extLst>
                        <a:ext uri="{FF2B5EF4-FFF2-40B4-BE49-F238E27FC236}">
                          <a16:creationId xmlns:a16="http://schemas.microsoft.com/office/drawing/2014/main" id="{00000000-0008-0000-1B00-000004C5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73" name="Freeform 790">
                        <a:extLst>
                          <a:ext uri="{FF2B5EF4-FFF2-40B4-BE49-F238E27FC236}">
                            <a16:creationId xmlns:a16="http://schemas.microsoft.com/office/drawing/2014/main" id="{00000000-0008-0000-1B00-000005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74" name="Freeform 791">
                        <a:extLst>
                          <a:ext uri="{FF2B5EF4-FFF2-40B4-BE49-F238E27FC236}">
                            <a16:creationId xmlns:a16="http://schemas.microsoft.com/office/drawing/2014/main" id="{00000000-0008-0000-1B00-000006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75" name="Freeform 792">
                        <a:extLst>
                          <a:ext uri="{FF2B5EF4-FFF2-40B4-BE49-F238E27FC236}">
                            <a16:creationId xmlns:a16="http://schemas.microsoft.com/office/drawing/2014/main" id="{00000000-0008-0000-1B00-000007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965" name="Group 793">
                    <a:extLst>
                      <a:ext uri="{FF2B5EF4-FFF2-40B4-BE49-F238E27FC236}">
                        <a16:creationId xmlns:a16="http://schemas.microsoft.com/office/drawing/2014/main" id="{00000000-0008-0000-1B00-0000FD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66" name="Freeform 794">
                      <a:extLst>
                        <a:ext uri="{FF2B5EF4-FFF2-40B4-BE49-F238E27FC236}">
                          <a16:creationId xmlns:a16="http://schemas.microsoft.com/office/drawing/2014/main" id="{00000000-0008-0000-1B00-0000FE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67" name="Group 795">
                      <a:extLst>
                        <a:ext uri="{FF2B5EF4-FFF2-40B4-BE49-F238E27FC236}">
                          <a16:creationId xmlns:a16="http://schemas.microsoft.com/office/drawing/2014/main" id="{00000000-0008-0000-1B00-0000FF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68" name="Freeform 796">
                        <a:extLst>
                          <a:ext uri="{FF2B5EF4-FFF2-40B4-BE49-F238E27FC236}">
                            <a16:creationId xmlns:a16="http://schemas.microsoft.com/office/drawing/2014/main" id="{00000000-0008-0000-1B00-000000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69" name="Freeform 797">
                        <a:extLst>
                          <a:ext uri="{FF2B5EF4-FFF2-40B4-BE49-F238E27FC236}">
                            <a16:creationId xmlns:a16="http://schemas.microsoft.com/office/drawing/2014/main" id="{00000000-0008-0000-1B00-000001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70" name="Freeform 798">
                        <a:extLst>
                          <a:ext uri="{FF2B5EF4-FFF2-40B4-BE49-F238E27FC236}">
                            <a16:creationId xmlns:a16="http://schemas.microsoft.com/office/drawing/2014/main" id="{00000000-0008-0000-1B00-000002C5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5887" name="Group 799">
                  <a:extLst>
                    <a:ext uri="{FF2B5EF4-FFF2-40B4-BE49-F238E27FC236}">
                      <a16:creationId xmlns:a16="http://schemas.microsoft.com/office/drawing/2014/main" id="{00000000-0008-0000-1B00-0000AF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31" y="260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5938" name="Group 800">
                    <a:extLst>
                      <a:ext uri="{FF2B5EF4-FFF2-40B4-BE49-F238E27FC236}">
                        <a16:creationId xmlns:a16="http://schemas.microsoft.com/office/drawing/2014/main" id="{00000000-0008-0000-1B00-0000E2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57" name="Freeform 801">
                      <a:extLst>
                        <a:ext uri="{FF2B5EF4-FFF2-40B4-BE49-F238E27FC236}">
                          <a16:creationId xmlns:a16="http://schemas.microsoft.com/office/drawing/2014/main" id="{00000000-0008-0000-1B00-0000F5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58" name="Group 802">
                      <a:extLst>
                        <a:ext uri="{FF2B5EF4-FFF2-40B4-BE49-F238E27FC236}">
                          <a16:creationId xmlns:a16="http://schemas.microsoft.com/office/drawing/2014/main" id="{00000000-0008-0000-1B00-0000F6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59" name="Freeform 803">
                        <a:extLst>
                          <a:ext uri="{FF2B5EF4-FFF2-40B4-BE49-F238E27FC236}">
                            <a16:creationId xmlns:a16="http://schemas.microsoft.com/office/drawing/2014/main" id="{00000000-0008-0000-1B00-0000F7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60" name="Freeform 804">
                        <a:extLst>
                          <a:ext uri="{FF2B5EF4-FFF2-40B4-BE49-F238E27FC236}">
                            <a16:creationId xmlns:a16="http://schemas.microsoft.com/office/drawing/2014/main" id="{00000000-0008-0000-1B00-0000F8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61" name="Freeform 805">
                        <a:extLst>
                          <a:ext uri="{FF2B5EF4-FFF2-40B4-BE49-F238E27FC236}">
                            <a16:creationId xmlns:a16="http://schemas.microsoft.com/office/drawing/2014/main" id="{00000000-0008-0000-1B00-0000F9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939" name="Group 806">
                    <a:extLst>
                      <a:ext uri="{FF2B5EF4-FFF2-40B4-BE49-F238E27FC236}">
                        <a16:creationId xmlns:a16="http://schemas.microsoft.com/office/drawing/2014/main" id="{00000000-0008-0000-1B00-0000E3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52" name="Freeform 807">
                      <a:extLst>
                        <a:ext uri="{FF2B5EF4-FFF2-40B4-BE49-F238E27FC236}">
                          <a16:creationId xmlns:a16="http://schemas.microsoft.com/office/drawing/2014/main" id="{00000000-0008-0000-1B00-0000F0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53" name="Group 808">
                      <a:extLst>
                        <a:ext uri="{FF2B5EF4-FFF2-40B4-BE49-F238E27FC236}">
                          <a16:creationId xmlns:a16="http://schemas.microsoft.com/office/drawing/2014/main" id="{00000000-0008-0000-1B00-0000F1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54" name="Freeform 809">
                        <a:extLst>
                          <a:ext uri="{FF2B5EF4-FFF2-40B4-BE49-F238E27FC236}">
                            <a16:creationId xmlns:a16="http://schemas.microsoft.com/office/drawing/2014/main" id="{00000000-0008-0000-1B00-0000F2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55" name="Freeform 810">
                        <a:extLst>
                          <a:ext uri="{FF2B5EF4-FFF2-40B4-BE49-F238E27FC236}">
                            <a16:creationId xmlns:a16="http://schemas.microsoft.com/office/drawing/2014/main" id="{00000000-0008-0000-1B00-0000F3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56" name="Freeform 811">
                        <a:extLst>
                          <a:ext uri="{FF2B5EF4-FFF2-40B4-BE49-F238E27FC236}">
                            <a16:creationId xmlns:a16="http://schemas.microsoft.com/office/drawing/2014/main" id="{00000000-0008-0000-1B00-0000F4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940" name="Group 812">
                    <a:extLst>
                      <a:ext uri="{FF2B5EF4-FFF2-40B4-BE49-F238E27FC236}">
                        <a16:creationId xmlns:a16="http://schemas.microsoft.com/office/drawing/2014/main" id="{00000000-0008-0000-1B00-0000E4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47" name="Freeform 813">
                      <a:extLst>
                        <a:ext uri="{FF2B5EF4-FFF2-40B4-BE49-F238E27FC236}">
                          <a16:creationId xmlns:a16="http://schemas.microsoft.com/office/drawing/2014/main" id="{00000000-0008-0000-1B00-0000EB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48" name="Group 814">
                      <a:extLst>
                        <a:ext uri="{FF2B5EF4-FFF2-40B4-BE49-F238E27FC236}">
                          <a16:creationId xmlns:a16="http://schemas.microsoft.com/office/drawing/2014/main" id="{00000000-0008-0000-1B00-0000EC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49" name="Freeform 815">
                        <a:extLst>
                          <a:ext uri="{FF2B5EF4-FFF2-40B4-BE49-F238E27FC236}">
                            <a16:creationId xmlns:a16="http://schemas.microsoft.com/office/drawing/2014/main" id="{00000000-0008-0000-1B00-0000ED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50" name="Freeform 816">
                        <a:extLst>
                          <a:ext uri="{FF2B5EF4-FFF2-40B4-BE49-F238E27FC236}">
                            <a16:creationId xmlns:a16="http://schemas.microsoft.com/office/drawing/2014/main" id="{00000000-0008-0000-1B00-0000EE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51" name="Freeform 817">
                        <a:extLst>
                          <a:ext uri="{FF2B5EF4-FFF2-40B4-BE49-F238E27FC236}">
                            <a16:creationId xmlns:a16="http://schemas.microsoft.com/office/drawing/2014/main" id="{00000000-0008-0000-1B00-0000EF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941" name="Group 818">
                    <a:extLst>
                      <a:ext uri="{FF2B5EF4-FFF2-40B4-BE49-F238E27FC236}">
                        <a16:creationId xmlns:a16="http://schemas.microsoft.com/office/drawing/2014/main" id="{00000000-0008-0000-1B00-0000E5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42" name="Freeform 819">
                      <a:extLst>
                        <a:ext uri="{FF2B5EF4-FFF2-40B4-BE49-F238E27FC236}">
                          <a16:creationId xmlns:a16="http://schemas.microsoft.com/office/drawing/2014/main" id="{00000000-0008-0000-1B00-0000E6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43" name="Group 820">
                      <a:extLst>
                        <a:ext uri="{FF2B5EF4-FFF2-40B4-BE49-F238E27FC236}">
                          <a16:creationId xmlns:a16="http://schemas.microsoft.com/office/drawing/2014/main" id="{00000000-0008-0000-1B00-0000E7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44" name="Freeform 821">
                        <a:extLst>
                          <a:ext uri="{FF2B5EF4-FFF2-40B4-BE49-F238E27FC236}">
                            <a16:creationId xmlns:a16="http://schemas.microsoft.com/office/drawing/2014/main" id="{00000000-0008-0000-1B00-0000E8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45" name="Freeform 822">
                        <a:extLst>
                          <a:ext uri="{FF2B5EF4-FFF2-40B4-BE49-F238E27FC236}">
                            <a16:creationId xmlns:a16="http://schemas.microsoft.com/office/drawing/2014/main" id="{00000000-0008-0000-1B00-0000E9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46" name="Freeform 823">
                        <a:extLst>
                          <a:ext uri="{FF2B5EF4-FFF2-40B4-BE49-F238E27FC236}">
                            <a16:creationId xmlns:a16="http://schemas.microsoft.com/office/drawing/2014/main" id="{00000000-0008-0000-1B00-0000EA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5888" name="Group 824">
                  <a:extLst>
                    <a:ext uri="{FF2B5EF4-FFF2-40B4-BE49-F238E27FC236}">
                      <a16:creationId xmlns:a16="http://schemas.microsoft.com/office/drawing/2014/main" id="{00000000-0008-0000-1B00-0000B0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00" y="259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5914" name="Group 825">
                    <a:extLst>
                      <a:ext uri="{FF2B5EF4-FFF2-40B4-BE49-F238E27FC236}">
                        <a16:creationId xmlns:a16="http://schemas.microsoft.com/office/drawing/2014/main" id="{00000000-0008-0000-1B00-0000CA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33" name="Freeform 826">
                      <a:extLst>
                        <a:ext uri="{FF2B5EF4-FFF2-40B4-BE49-F238E27FC236}">
                          <a16:creationId xmlns:a16="http://schemas.microsoft.com/office/drawing/2014/main" id="{00000000-0008-0000-1B00-0000DD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34" name="Group 827">
                      <a:extLst>
                        <a:ext uri="{FF2B5EF4-FFF2-40B4-BE49-F238E27FC236}">
                          <a16:creationId xmlns:a16="http://schemas.microsoft.com/office/drawing/2014/main" id="{00000000-0008-0000-1B00-0000DE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35" name="Freeform 828">
                        <a:extLst>
                          <a:ext uri="{FF2B5EF4-FFF2-40B4-BE49-F238E27FC236}">
                            <a16:creationId xmlns:a16="http://schemas.microsoft.com/office/drawing/2014/main" id="{00000000-0008-0000-1B00-0000DF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36" name="Freeform 829">
                        <a:extLst>
                          <a:ext uri="{FF2B5EF4-FFF2-40B4-BE49-F238E27FC236}">
                            <a16:creationId xmlns:a16="http://schemas.microsoft.com/office/drawing/2014/main" id="{00000000-0008-0000-1B00-0000E0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37" name="Freeform 830">
                        <a:extLst>
                          <a:ext uri="{FF2B5EF4-FFF2-40B4-BE49-F238E27FC236}">
                            <a16:creationId xmlns:a16="http://schemas.microsoft.com/office/drawing/2014/main" id="{00000000-0008-0000-1B00-0000E1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915" name="Group 831">
                    <a:extLst>
                      <a:ext uri="{FF2B5EF4-FFF2-40B4-BE49-F238E27FC236}">
                        <a16:creationId xmlns:a16="http://schemas.microsoft.com/office/drawing/2014/main" id="{00000000-0008-0000-1B00-0000CB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28" name="Freeform 832">
                      <a:extLst>
                        <a:ext uri="{FF2B5EF4-FFF2-40B4-BE49-F238E27FC236}">
                          <a16:creationId xmlns:a16="http://schemas.microsoft.com/office/drawing/2014/main" id="{00000000-0008-0000-1B00-0000D8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29" name="Group 833">
                      <a:extLst>
                        <a:ext uri="{FF2B5EF4-FFF2-40B4-BE49-F238E27FC236}">
                          <a16:creationId xmlns:a16="http://schemas.microsoft.com/office/drawing/2014/main" id="{00000000-0008-0000-1B00-0000D9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30" name="Freeform 834">
                        <a:extLst>
                          <a:ext uri="{FF2B5EF4-FFF2-40B4-BE49-F238E27FC236}">
                            <a16:creationId xmlns:a16="http://schemas.microsoft.com/office/drawing/2014/main" id="{00000000-0008-0000-1B00-0000DA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31" name="Freeform 835">
                        <a:extLst>
                          <a:ext uri="{FF2B5EF4-FFF2-40B4-BE49-F238E27FC236}">
                            <a16:creationId xmlns:a16="http://schemas.microsoft.com/office/drawing/2014/main" id="{00000000-0008-0000-1B00-0000DB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32" name="Freeform 836">
                        <a:extLst>
                          <a:ext uri="{FF2B5EF4-FFF2-40B4-BE49-F238E27FC236}">
                            <a16:creationId xmlns:a16="http://schemas.microsoft.com/office/drawing/2014/main" id="{00000000-0008-0000-1B00-0000DC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916" name="Group 837">
                    <a:extLst>
                      <a:ext uri="{FF2B5EF4-FFF2-40B4-BE49-F238E27FC236}">
                        <a16:creationId xmlns:a16="http://schemas.microsoft.com/office/drawing/2014/main" id="{00000000-0008-0000-1B00-0000CC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23" name="Freeform 838">
                      <a:extLst>
                        <a:ext uri="{FF2B5EF4-FFF2-40B4-BE49-F238E27FC236}">
                          <a16:creationId xmlns:a16="http://schemas.microsoft.com/office/drawing/2014/main" id="{00000000-0008-0000-1B00-0000D3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24" name="Group 839">
                      <a:extLst>
                        <a:ext uri="{FF2B5EF4-FFF2-40B4-BE49-F238E27FC236}">
                          <a16:creationId xmlns:a16="http://schemas.microsoft.com/office/drawing/2014/main" id="{00000000-0008-0000-1B00-0000D4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25" name="Freeform 840">
                        <a:extLst>
                          <a:ext uri="{FF2B5EF4-FFF2-40B4-BE49-F238E27FC236}">
                            <a16:creationId xmlns:a16="http://schemas.microsoft.com/office/drawing/2014/main" id="{00000000-0008-0000-1B00-0000D5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26" name="Freeform 841">
                        <a:extLst>
                          <a:ext uri="{FF2B5EF4-FFF2-40B4-BE49-F238E27FC236}">
                            <a16:creationId xmlns:a16="http://schemas.microsoft.com/office/drawing/2014/main" id="{00000000-0008-0000-1B00-0000D6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27" name="Freeform 842">
                        <a:extLst>
                          <a:ext uri="{FF2B5EF4-FFF2-40B4-BE49-F238E27FC236}">
                            <a16:creationId xmlns:a16="http://schemas.microsoft.com/office/drawing/2014/main" id="{00000000-0008-0000-1B00-0000D7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917" name="Group 843">
                    <a:extLst>
                      <a:ext uri="{FF2B5EF4-FFF2-40B4-BE49-F238E27FC236}">
                        <a16:creationId xmlns:a16="http://schemas.microsoft.com/office/drawing/2014/main" id="{00000000-0008-0000-1B00-0000CD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18" name="Freeform 844">
                      <a:extLst>
                        <a:ext uri="{FF2B5EF4-FFF2-40B4-BE49-F238E27FC236}">
                          <a16:creationId xmlns:a16="http://schemas.microsoft.com/office/drawing/2014/main" id="{00000000-0008-0000-1B00-0000CE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19" name="Group 845">
                      <a:extLst>
                        <a:ext uri="{FF2B5EF4-FFF2-40B4-BE49-F238E27FC236}">
                          <a16:creationId xmlns:a16="http://schemas.microsoft.com/office/drawing/2014/main" id="{00000000-0008-0000-1B00-0000CF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20" name="Freeform 846">
                        <a:extLst>
                          <a:ext uri="{FF2B5EF4-FFF2-40B4-BE49-F238E27FC236}">
                            <a16:creationId xmlns:a16="http://schemas.microsoft.com/office/drawing/2014/main" id="{00000000-0008-0000-1B00-0000D0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21" name="Freeform 847">
                        <a:extLst>
                          <a:ext uri="{FF2B5EF4-FFF2-40B4-BE49-F238E27FC236}">
                            <a16:creationId xmlns:a16="http://schemas.microsoft.com/office/drawing/2014/main" id="{00000000-0008-0000-1B00-0000D1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22" name="Freeform 848">
                        <a:extLst>
                          <a:ext uri="{FF2B5EF4-FFF2-40B4-BE49-F238E27FC236}">
                            <a16:creationId xmlns:a16="http://schemas.microsoft.com/office/drawing/2014/main" id="{00000000-0008-0000-1B00-0000D2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5889" name="Group 849">
                  <a:extLst>
                    <a:ext uri="{FF2B5EF4-FFF2-40B4-BE49-F238E27FC236}">
                      <a16:creationId xmlns:a16="http://schemas.microsoft.com/office/drawing/2014/main" id="{00000000-0008-0000-1B00-0000B1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378" y="261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5890" name="Group 850">
                    <a:extLst>
                      <a:ext uri="{FF2B5EF4-FFF2-40B4-BE49-F238E27FC236}">
                        <a16:creationId xmlns:a16="http://schemas.microsoft.com/office/drawing/2014/main" id="{00000000-0008-0000-1B00-0000B2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09" name="Freeform 851">
                      <a:extLst>
                        <a:ext uri="{FF2B5EF4-FFF2-40B4-BE49-F238E27FC236}">
                          <a16:creationId xmlns:a16="http://schemas.microsoft.com/office/drawing/2014/main" id="{00000000-0008-0000-1B00-0000C5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10" name="Group 852">
                      <a:extLst>
                        <a:ext uri="{FF2B5EF4-FFF2-40B4-BE49-F238E27FC236}">
                          <a16:creationId xmlns:a16="http://schemas.microsoft.com/office/drawing/2014/main" id="{00000000-0008-0000-1B00-0000C6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11" name="Freeform 853">
                        <a:extLst>
                          <a:ext uri="{FF2B5EF4-FFF2-40B4-BE49-F238E27FC236}">
                            <a16:creationId xmlns:a16="http://schemas.microsoft.com/office/drawing/2014/main" id="{00000000-0008-0000-1B00-0000C7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12" name="Freeform 854">
                        <a:extLst>
                          <a:ext uri="{FF2B5EF4-FFF2-40B4-BE49-F238E27FC236}">
                            <a16:creationId xmlns:a16="http://schemas.microsoft.com/office/drawing/2014/main" id="{00000000-0008-0000-1B00-0000C8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13" name="Freeform 855">
                        <a:extLst>
                          <a:ext uri="{FF2B5EF4-FFF2-40B4-BE49-F238E27FC236}">
                            <a16:creationId xmlns:a16="http://schemas.microsoft.com/office/drawing/2014/main" id="{00000000-0008-0000-1B00-0000C9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891" name="Group 856">
                    <a:extLst>
                      <a:ext uri="{FF2B5EF4-FFF2-40B4-BE49-F238E27FC236}">
                        <a16:creationId xmlns:a16="http://schemas.microsoft.com/office/drawing/2014/main" id="{00000000-0008-0000-1B00-0000B3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904" name="Freeform 857">
                      <a:extLst>
                        <a:ext uri="{FF2B5EF4-FFF2-40B4-BE49-F238E27FC236}">
                          <a16:creationId xmlns:a16="http://schemas.microsoft.com/office/drawing/2014/main" id="{00000000-0008-0000-1B00-0000C0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05" name="Group 858">
                      <a:extLst>
                        <a:ext uri="{FF2B5EF4-FFF2-40B4-BE49-F238E27FC236}">
                          <a16:creationId xmlns:a16="http://schemas.microsoft.com/office/drawing/2014/main" id="{00000000-0008-0000-1B00-0000C1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06" name="Freeform 859">
                        <a:extLst>
                          <a:ext uri="{FF2B5EF4-FFF2-40B4-BE49-F238E27FC236}">
                            <a16:creationId xmlns:a16="http://schemas.microsoft.com/office/drawing/2014/main" id="{00000000-0008-0000-1B00-0000C2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07" name="Freeform 860">
                        <a:extLst>
                          <a:ext uri="{FF2B5EF4-FFF2-40B4-BE49-F238E27FC236}">
                            <a16:creationId xmlns:a16="http://schemas.microsoft.com/office/drawing/2014/main" id="{00000000-0008-0000-1B00-0000C3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08" name="Freeform 861">
                        <a:extLst>
                          <a:ext uri="{FF2B5EF4-FFF2-40B4-BE49-F238E27FC236}">
                            <a16:creationId xmlns:a16="http://schemas.microsoft.com/office/drawing/2014/main" id="{00000000-0008-0000-1B00-0000C4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892" name="Group 862">
                    <a:extLst>
                      <a:ext uri="{FF2B5EF4-FFF2-40B4-BE49-F238E27FC236}">
                        <a16:creationId xmlns:a16="http://schemas.microsoft.com/office/drawing/2014/main" id="{00000000-0008-0000-1B00-0000B4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899" name="Freeform 863">
                      <a:extLst>
                        <a:ext uri="{FF2B5EF4-FFF2-40B4-BE49-F238E27FC236}">
                          <a16:creationId xmlns:a16="http://schemas.microsoft.com/office/drawing/2014/main" id="{00000000-0008-0000-1B00-0000BB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900" name="Group 864">
                      <a:extLst>
                        <a:ext uri="{FF2B5EF4-FFF2-40B4-BE49-F238E27FC236}">
                          <a16:creationId xmlns:a16="http://schemas.microsoft.com/office/drawing/2014/main" id="{00000000-0008-0000-1B00-0000BC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901" name="Freeform 865">
                        <a:extLst>
                          <a:ext uri="{FF2B5EF4-FFF2-40B4-BE49-F238E27FC236}">
                            <a16:creationId xmlns:a16="http://schemas.microsoft.com/office/drawing/2014/main" id="{00000000-0008-0000-1B00-0000BD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02" name="Freeform 866">
                        <a:extLst>
                          <a:ext uri="{FF2B5EF4-FFF2-40B4-BE49-F238E27FC236}">
                            <a16:creationId xmlns:a16="http://schemas.microsoft.com/office/drawing/2014/main" id="{00000000-0008-0000-1B00-0000BE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903" name="Freeform 867">
                        <a:extLst>
                          <a:ext uri="{FF2B5EF4-FFF2-40B4-BE49-F238E27FC236}">
                            <a16:creationId xmlns:a16="http://schemas.microsoft.com/office/drawing/2014/main" id="{00000000-0008-0000-1B00-0000BF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893" name="Group 868">
                    <a:extLst>
                      <a:ext uri="{FF2B5EF4-FFF2-40B4-BE49-F238E27FC236}">
                        <a16:creationId xmlns:a16="http://schemas.microsoft.com/office/drawing/2014/main" id="{00000000-0008-0000-1B00-0000B5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894" name="Freeform 869">
                      <a:extLst>
                        <a:ext uri="{FF2B5EF4-FFF2-40B4-BE49-F238E27FC236}">
                          <a16:creationId xmlns:a16="http://schemas.microsoft.com/office/drawing/2014/main" id="{00000000-0008-0000-1B00-0000B6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895" name="Group 870">
                      <a:extLst>
                        <a:ext uri="{FF2B5EF4-FFF2-40B4-BE49-F238E27FC236}">
                          <a16:creationId xmlns:a16="http://schemas.microsoft.com/office/drawing/2014/main" id="{00000000-0008-0000-1B00-0000B7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896" name="Freeform 871">
                        <a:extLst>
                          <a:ext uri="{FF2B5EF4-FFF2-40B4-BE49-F238E27FC236}">
                            <a16:creationId xmlns:a16="http://schemas.microsoft.com/office/drawing/2014/main" id="{00000000-0008-0000-1B00-0000B8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97" name="Freeform 872">
                        <a:extLst>
                          <a:ext uri="{FF2B5EF4-FFF2-40B4-BE49-F238E27FC236}">
                            <a16:creationId xmlns:a16="http://schemas.microsoft.com/office/drawing/2014/main" id="{00000000-0008-0000-1B00-0000B9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98" name="Freeform 873">
                        <a:extLst>
                          <a:ext uri="{FF2B5EF4-FFF2-40B4-BE49-F238E27FC236}">
                            <a16:creationId xmlns:a16="http://schemas.microsoft.com/office/drawing/2014/main" id="{00000000-0008-0000-1B00-0000BA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</xdr:grpSp>
          <xdr:grpSp>
            <xdr:nvGrpSpPr>
              <xdr:cNvPr id="115868" name="Group 874">
                <a:extLst>
                  <a:ext uri="{FF2B5EF4-FFF2-40B4-BE49-F238E27FC236}">
                    <a16:creationId xmlns:a16="http://schemas.microsoft.com/office/drawing/2014/main" id="{00000000-0008-0000-1B00-00009CC4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403" y="307"/>
                <a:ext cx="12" cy="26"/>
                <a:chOff x="396" y="211"/>
                <a:chExt cx="12" cy="26"/>
              </a:xfrm>
            </xdr:grpSpPr>
            <xdr:grpSp>
              <xdr:nvGrpSpPr>
                <xdr:cNvPr id="115869" name="Group 875">
                  <a:extLst>
                    <a:ext uri="{FF2B5EF4-FFF2-40B4-BE49-F238E27FC236}">
                      <a16:creationId xmlns:a16="http://schemas.microsoft.com/office/drawing/2014/main" id="{00000000-0008-0000-1B00-00009D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98" y="211"/>
                  <a:ext cx="10" cy="10"/>
                  <a:chOff x="346" y="287"/>
                  <a:chExt cx="10" cy="10"/>
                </a:xfrm>
              </xdr:grpSpPr>
              <xdr:sp macro="" textlink="">
                <xdr:nvSpPr>
                  <xdr:cNvPr id="115876" name="Freeform 876">
                    <a:extLst>
                      <a:ext uri="{FF2B5EF4-FFF2-40B4-BE49-F238E27FC236}">
                        <a16:creationId xmlns:a16="http://schemas.microsoft.com/office/drawing/2014/main" id="{00000000-0008-0000-1B00-0000A4C4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1" y="292"/>
                    <a:ext cx="1" cy="4"/>
                  </a:xfrm>
                  <a:custGeom>
                    <a:avLst/>
                    <a:gdLst>
                      <a:gd name="T0" fmla="*/ 0 w 1"/>
                      <a:gd name="T1" fmla="*/ 0 h 4"/>
                      <a:gd name="T2" fmla="*/ 1 w 1"/>
                      <a:gd name="T3" fmla="*/ 4 h 4"/>
                      <a:gd name="T4" fmla="*/ 0 w 1"/>
                      <a:gd name="T5" fmla="*/ 0 h 4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4"/>
                      <a:gd name="T11" fmla="*/ 1 w 1"/>
                      <a:gd name="T12" fmla="*/ 4 h 4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4">
                        <a:moveTo>
                          <a:pt x="0" y="0"/>
                        </a:moveTo>
                        <a:cubicBezTo>
                          <a:pt x="0" y="1"/>
                          <a:pt x="1" y="4"/>
                          <a:pt x="1" y="4"/>
                        </a:cubicBezTo>
                        <a:cubicBezTo>
                          <a:pt x="1" y="4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grpSp>
                <xdr:nvGrpSpPr>
                  <xdr:cNvPr id="115877" name="Group 877">
                    <a:extLst>
                      <a:ext uri="{FF2B5EF4-FFF2-40B4-BE49-F238E27FC236}">
                        <a16:creationId xmlns:a16="http://schemas.microsoft.com/office/drawing/2014/main" id="{00000000-0008-0000-1B00-0000A5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6" y="287"/>
                    <a:ext cx="10" cy="10"/>
                    <a:chOff x="346" y="251"/>
                    <a:chExt cx="10" cy="10"/>
                  </a:xfrm>
                </xdr:grpSpPr>
                <xdr:sp macro="" textlink="">
                  <xdr:nvSpPr>
                    <xdr:cNvPr id="115878" name="Freeform 878">
                      <a:extLst>
                        <a:ext uri="{FF2B5EF4-FFF2-40B4-BE49-F238E27FC236}">
                          <a16:creationId xmlns:a16="http://schemas.microsoft.com/office/drawing/2014/main" id="{00000000-0008-0000-1B00-0000A6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6" y="255"/>
                      <a:ext cx="3" cy="6"/>
                    </a:xfrm>
                    <a:custGeom>
                      <a:avLst/>
                      <a:gdLst>
                        <a:gd name="T0" fmla="*/ 0 w 3"/>
                        <a:gd name="T1" fmla="*/ 0 h 6"/>
                        <a:gd name="T2" fmla="*/ 2 w 3"/>
                        <a:gd name="T3" fmla="*/ 6 h 6"/>
                        <a:gd name="T4" fmla="*/ 0 60000 65536"/>
                        <a:gd name="T5" fmla="*/ 0 60000 65536"/>
                        <a:gd name="T6" fmla="*/ 0 w 3"/>
                        <a:gd name="T7" fmla="*/ 0 h 6"/>
                        <a:gd name="T8" fmla="*/ 3 w 3"/>
                        <a:gd name="T9" fmla="*/ 6 h 6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3" h="6">
                          <a:moveTo>
                            <a:pt x="0" y="0"/>
                          </a:moveTo>
                          <a:cubicBezTo>
                            <a:pt x="3" y="4"/>
                            <a:pt x="2" y="2"/>
                            <a:pt x="2" y="6"/>
                          </a:cubicBezTo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sp macro="" textlink="">
                  <xdr:nvSpPr>
                    <xdr:cNvPr id="115879" name="Freeform 879">
                      <a:extLst>
                        <a:ext uri="{FF2B5EF4-FFF2-40B4-BE49-F238E27FC236}">
                          <a16:creationId xmlns:a16="http://schemas.microsoft.com/office/drawing/2014/main" id="{00000000-0008-0000-1B00-0000A7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8" y="251"/>
                      <a:ext cx="1" cy="3"/>
                    </a:xfrm>
                    <a:custGeom>
                      <a:avLst/>
                      <a:gdLst>
                        <a:gd name="T0" fmla="*/ 0 w 1"/>
                        <a:gd name="T1" fmla="*/ 0 h 3"/>
                        <a:gd name="T2" fmla="*/ 1 w 1"/>
                        <a:gd name="T3" fmla="*/ 3 h 3"/>
                        <a:gd name="T4" fmla="*/ 0 w 1"/>
                        <a:gd name="T5" fmla="*/ 0 h 3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3"/>
                        <a:gd name="T11" fmla="*/ 1 w 1"/>
                        <a:gd name="T12" fmla="*/ 3 h 3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3">
                          <a:moveTo>
                            <a:pt x="0" y="0"/>
                          </a:moveTo>
                          <a:cubicBezTo>
                            <a:pt x="0" y="1"/>
                            <a:pt x="1" y="3"/>
                            <a:pt x="1" y="3"/>
                          </a:cubicBezTo>
                          <a:cubicBezTo>
                            <a:pt x="1" y="3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sp macro="" textlink="">
                  <xdr:nvSpPr>
                    <xdr:cNvPr id="115880" name="Freeform 880">
                      <a:extLst>
                        <a:ext uri="{FF2B5EF4-FFF2-40B4-BE49-F238E27FC236}">
                          <a16:creationId xmlns:a16="http://schemas.microsoft.com/office/drawing/2014/main" id="{00000000-0008-0000-1B00-0000A8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4" y="253"/>
                      <a:ext cx="2" cy="3"/>
                    </a:xfrm>
                    <a:custGeom>
                      <a:avLst/>
                      <a:gdLst>
                        <a:gd name="T0" fmla="*/ 0 w 2"/>
                        <a:gd name="T1" fmla="*/ 0 h 3"/>
                        <a:gd name="T2" fmla="*/ 2 w 2"/>
                        <a:gd name="T3" fmla="*/ 3 h 3"/>
                        <a:gd name="T4" fmla="*/ 0 w 2"/>
                        <a:gd name="T5" fmla="*/ 0 h 3"/>
                        <a:gd name="T6" fmla="*/ 0 60000 65536"/>
                        <a:gd name="T7" fmla="*/ 0 60000 65536"/>
                        <a:gd name="T8" fmla="*/ 0 60000 65536"/>
                        <a:gd name="T9" fmla="*/ 0 w 2"/>
                        <a:gd name="T10" fmla="*/ 0 h 3"/>
                        <a:gd name="T11" fmla="*/ 2 w 2"/>
                        <a:gd name="T12" fmla="*/ 3 h 3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2" h="3">
                          <a:moveTo>
                            <a:pt x="0" y="0"/>
                          </a:moveTo>
                          <a:cubicBezTo>
                            <a:pt x="1" y="1"/>
                            <a:pt x="2" y="3"/>
                            <a:pt x="2" y="3"/>
                          </a:cubicBezTo>
                          <a:cubicBezTo>
                            <a:pt x="2" y="3"/>
                            <a:pt x="1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</xdr:grpSp>
            </xdr:grpSp>
            <xdr:grpSp>
              <xdr:nvGrpSpPr>
                <xdr:cNvPr id="115870" name="Group 881">
                  <a:extLst>
                    <a:ext uri="{FF2B5EF4-FFF2-40B4-BE49-F238E27FC236}">
                      <a16:creationId xmlns:a16="http://schemas.microsoft.com/office/drawing/2014/main" id="{00000000-0008-0000-1B00-00009E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96" y="227"/>
                  <a:ext cx="10" cy="10"/>
                  <a:chOff x="346" y="287"/>
                  <a:chExt cx="10" cy="10"/>
                </a:xfrm>
              </xdr:grpSpPr>
              <xdr:sp macro="" textlink="">
                <xdr:nvSpPr>
                  <xdr:cNvPr id="115871" name="Freeform 882">
                    <a:extLst>
                      <a:ext uri="{FF2B5EF4-FFF2-40B4-BE49-F238E27FC236}">
                        <a16:creationId xmlns:a16="http://schemas.microsoft.com/office/drawing/2014/main" id="{00000000-0008-0000-1B00-00009FC4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1" y="292"/>
                    <a:ext cx="1" cy="4"/>
                  </a:xfrm>
                  <a:custGeom>
                    <a:avLst/>
                    <a:gdLst>
                      <a:gd name="T0" fmla="*/ 0 w 1"/>
                      <a:gd name="T1" fmla="*/ 0 h 4"/>
                      <a:gd name="T2" fmla="*/ 1 w 1"/>
                      <a:gd name="T3" fmla="*/ 4 h 4"/>
                      <a:gd name="T4" fmla="*/ 0 w 1"/>
                      <a:gd name="T5" fmla="*/ 0 h 4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4"/>
                      <a:gd name="T11" fmla="*/ 1 w 1"/>
                      <a:gd name="T12" fmla="*/ 4 h 4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4">
                        <a:moveTo>
                          <a:pt x="0" y="0"/>
                        </a:moveTo>
                        <a:cubicBezTo>
                          <a:pt x="0" y="1"/>
                          <a:pt x="1" y="4"/>
                          <a:pt x="1" y="4"/>
                        </a:cubicBezTo>
                        <a:cubicBezTo>
                          <a:pt x="1" y="4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grpSp>
                <xdr:nvGrpSpPr>
                  <xdr:cNvPr id="115872" name="Group 883">
                    <a:extLst>
                      <a:ext uri="{FF2B5EF4-FFF2-40B4-BE49-F238E27FC236}">
                        <a16:creationId xmlns:a16="http://schemas.microsoft.com/office/drawing/2014/main" id="{00000000-0008-0000-1B00-0000A0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6" y="287"/>
                    <a:ext cx="10" cy="10"/>
                    <a:chOff x="346" y="251"/>
                    <a:chExt cx="10" cy="10"/>
                  </a:xfrm>
                </xdr:grpSpPr>
                <xdr:sp macro="" textlink="">
                  <xdr:nvSpPr>
                    <xdr:cNvPr id="115873" name="Freeform 884">
                      <a:extLst>
                        <a:ext uri="{FF2B5EF4-FFF2-40B4-BE49-F238E27FC236}">
                          <a16:creationId xmlns:a16="http://schemas.microsoft.com/office/drawing/2014/main" id="{00000000-0008-0000-1B00-0000A1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6" y="255"/>
                      <a:ext cx="3" cy="6"/>
                    </a:xfrm>
                    <a:custGeom>
                      <a:avLst/>
                      <a:gdLst>
                        <a:gd name="T0" fmla="*/ 0 w 3"/>
                        <a:gd name="T1" fmla="*/ 0 h 6"/>
                        <a:gd name="T2" fmla="*/ 2 w 3"/>
                        <a:gd name="T3" fmla="*/ 6 h 6"/>
                        <a:gd name="T4" fmla="*/ 0 60000 65536"/>
                        <a:gd name="T5" fmla="*/ 0 60000 65536"/>
                        <a:gd name="T6" fmla="*/ 0 w 3"/>
                        <a:gd name="T7" fmla="*/ 0 h 6"/>
                        <a:gd name="T8" fmla="*/ 3 w 3"/>
                        <a:gd name="T9" fmla="*/ 6 h 6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3" h="6">
                          <a:moveTo>
                            <a:pt x="0" y="0"/>
                          </a:moveTo>
                          <a:cubicBezTo>
                            <a:pt x="3" y="4"/>
                            <a:pt x="2" y="2"/>
                            <a:pt x="2" y="6"/>
                          </a:cubicBezTo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sp macro="" textlink="">
                  <xdr:nvSpPr>
                    <xdr:cNvPr id="115874" name="Freeform 885">
                      <a:extLst>
                        <a:ext uri="{FF2B5EF4-FFF2-40B4-BE49-F238E27FC236}">
                          <a16:creationId xmlns:a16="http://schemas.microsoft.com/office/drawing/2014/main" id="{00000000-0008-0000-1B00-0000A2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8" y="251"/>
                      <a:ext cx="1" cy="3"/>
                    </a:xfrm>
                    <a:custGeom>
                      <a:avLst/>
                      <a:gdLst>
                        <a:gd name="T0" fmla="*/ 0 w 1"/>
                        <a:gd name="T1" fmla="*/ 0 h 3"/>
                        <a:gd name="T2" fmla="*/ 1 w 1"/>
                        <a:gd name="T3" fmla="*/ 3 h 3"/>
                        <a:gd name="T4" fmla="*/ 0 w 1"/>
                        <a:gd name="T5" fmla="*/ 0 h 3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3"/>
                        <a:gd name="T11" fmla="*/ 1 w 1"/>
                        <a:gd name="T12" fmla="*/ 3 h 3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3">
                          <a:moveTo>
                            <a:pt x="0" y="0"/>
                          </a:moveTo>
                          <a:cubicBezTo>
                            <a:pt x="0" y="1"/>
                            <a:pt x="1" y="3"/>
                            <a:pt x="1" y="3"/>
                          </a:cubicBezTo>
                          <a:cubicBezTo>
                            <a:pt x="1" y="3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sp macro="" textlink="">
                  <xdr:nvSpPr>
                    <xdr:cNvPr id="115875" name="Freeform 886">
                      <a:extLst>
                        <a:ext uri="{FF2B5EF4-FFF2-40B4-BE49-F238E27FC236}">
                          <a16:creationId xmlns:a16="http://schemas.microsoft.com/office/drawing/2014/main" id="{00000000-0008-0000-1B00-0000A3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4" y="253"/>
                      <a:ext cx="2" cy="3"/>
                    </a:xfrm>
                    <a:custGeom>
                      <a:avLst/>
                      <a:gdLst>
                        <a:gd name="T0" fmla="*/ 0 w 2"/>
                        <a:gd name="T1" fmla="*/ 0 h 3"/>
                        <a:gd name="T2" fmla="*/ 2 w 2"/>
                        <a:gd name="T3" fmla="*/ 3 h 3"/>
                        <a:gd name="T4" fmla="*/ 0 w 2"/>
                        <a:gd name="T5" fmla="*/ 0 h 3"/>
                        <a:gd name="T6" fmla="*/ 0 60000 65536"/>
                        <a:gd name="T7" fmla="*/ 0 60000 65536"/>
                        <a:gd name="T8" fmla="*/ 0 60000 65536"/>
                        <a:gd name="T9" fmla="*/ 0 w 2"/>
                        <a:gd name="T10" fmla="*/ 0 h 3"/>
                        <a:gd name="T11" fmla="*/ 2 w 2"/>
                        <a:gd name="T12" fmla="*/ 3 h 3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2" h="3">
                          <a:moveTo>
                            <a:pt x="0" y="0"/>
                          </a:moveTo>
                          <a:cubicBezTo>
                            <a:pt x="1" y="1"/>
                            <a:pt x="2" y="3"/>
                            <a:pt x="2" y="3"/>
                          </a:cubicBezTo>
                          <a:cubicBezTo>
                            <a:pt x="2" y="3"/>
                            <a:pt x="1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</xdr:grpSp>
            </xdr:grpSp>
          </xdr:grpSp>
        </xdr:grpSp>
      </xdr:grpSp>
      <xdr:grpSp>
        <xdr:nvGrpSpPr>
          <xdr:cNvPr id="112532" name="Group 887">
            <a:extLst>
              <a:ext uri="{FF2B5EF4-FFF2-40B4-BE49-F238E27FC236}">
                <a16:creationId xmlns:a16="http://schemas.microsoft.com/office/drawing/2014/main" id="{00000000-0008-0000-1B00-000094B70100}"/>
              </a:ext>
            </a:extLst>
          </xdr:cNvPr>
          <xdr:cNvGrpSpPr>
            <a:grpSpLocks/>
          </xdr:cNvGrpSpPr>
        </xdr:nvGrpSpPr>
        <xdr:grpSpPr bwMode="auto">
          <a:xfrm>
            <a:off x="503" y="205"/>
            <a:ext cx="66" cy="82"/>
            <a:chOff x="387" y="301"/>
            <a:chExt cx="66" cy="82"/>
          </a:xfrm>
        </xdr:grpSpPr>
        <xdr:grpSp>
          <xdr:nvGrpSpPr>
            <xdr:cNvPr id="112533" name="Group 888">
              <a:extLst>
                <a:ext uri="{FF2B5EF4-FFF2-40B4-BE49-F238E27FC236}">
                  <a16:creationId xmlns:a16="http://schemas.microsoft.com/office/drawing/2014/main" id="{00000000-0008-0000-1B00-000095B701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425" y="357"/>
              <a:ext cx="12" cy="26"/>
              <a:chOff x="396" y="211"/>
              <a:chExt cx="12" cy="26"/>
            </a:xfrm>
          </xdr:grpSpPr>
          <xdr:grpSp>
            <xdr:nvGrpSpPr>
              <xdr:cNvPr id="115852" name="Group 889">
                <a:extLst>
                  <a:ext uri="{FF2B5EF4-FFF2-40B4-BE49-F238E27FC236}">
                    <a16:creationId xmlns:a16="http://schemas.microsoft.com/office/drawing/2014/main" id="{00000000-0008-0000-1B00-00008CC4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398" y="211"/>
                <a:ext cx="10" cy="10"/>
                <a:chOff x="346" y="287"/>
                <a:chExt cx="10" cy="10"/>
              </a:xfrm>
            </xdr:grpSpPr>
            <xdr:sp macro="" textlink="">
              <xdr:nvSpPr>
                <xdr:cNvPr id="115859" name="Freeform 890">
                  <a:extLst>
                    <a:ext uri="{FF2B5EF4-FFF2-40B4-BE49-F238E27FC236}">
                      <a16:creationId xmlns:a16="http://schemas.microsoft.com/office/drawing/2014/main" id="{00000000-0008-0000-1B00-000093C40100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351" y="292"/>
                  <a:ext cx="1" cy="4"/>
                </a:xfrm>
                <a:custGeom>
                  <a:avLst/>
                  <a:gdLst>
                    <a:gd name="T0" fmla="*/ 0 w 1"/>
                    <a:gd name="T1" fmla="*/ 0 h 4"/>
                    <a:gd name="T2" fmla="*/ 1 w 1"/>
                    <a:gd name="T3" fmla="*/ 4 h 4"/>
                    <a:gd name="T4" fmla="*/ 0 w 1"/>
                    <a:gd name="T5" fmla="*/ 0 h 4"/>
                    <a:gd name="T6" fmla="*/ 0 60000 65536"/>
                    <a:gd name="T7" fmla="*/ 0 60000 65536"/>
                    <a:gd name="T8" fmla="*/ 0 60000 65536"/>
                    <a:gd name="T9" fmla="*/ 0 w 1"/>
                    <a:gd name="T10" fmla="*/ 0 h 4"/>
                    <a:gd name="T11" fmla="*/ 1 w 1"/>
                    <a:gd name="T12" fmla="*/ 4 h 4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1" h="4">
                      <a:moveTo>
                        <a:pt x="0" y="0"/>
                      </a:moveTo>
                      <a:cubicBezTo>
                        <a:pt x="0" y="1"/>
                        <a:pt x="1" y="4"/>
                        <a:pt x="1" y="4"/>
                      </a:cubicBezTo>
                      <a:cubicBezTo>
                        <a:pt x="1" y="4"/>
                        <a:pt x="0" y="1"/>
                        <a:pt x="0" y="0"/>
                      </a:cubicBezTo>
                      <a:close/>
                    </a:path>
                  </a:pathLst>
                </a:custGeom>
                <a:noFill/>
                <a:ln w="6350">
                  <a:solidFill>
                    <a:srgbClr val="000000"/>
                  </a:solidFill>
                  <a:round/>
                  <a:headEnd type="none" w="sm" len="sm"/>
                  <a:tailEnd type="none" w="sm" len="sm"/>
                </a:ln>
              </xdr:spPr>
            </xdr:sp>
            <xdr:grpSp>
              <xdr:nvGrpSpPr>
                <xdr:cNvPr id="115860" name="Group 891">
                  <a:extLst>
                    <a:ext uri="{FF2B5EF4-FFF2-40B4-BE49-F238E27FC236}">
                      <a16:creationId xmlns:a16="http://schemas.microsoft.com/office/drawing/2014/main" id="{00000000-0008-0000-1B00-000094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46" y="287"/>
                  <a:ext cx="10" cy="10"/>
                  <a:chOff x="346" y="251"/>
                  <a:chExt cx="10" cy="10"/>
                </a:xfrm>
              </xdr:grpSpPr>
              <xdr:sp macro="" textlink="">
                <xdr:nvSpPr>
                  <xdr:cNvPr id="115861" name="Freeform 892">
                    <a:extLst>
                      <a:ext uri="{FF2B5EF4-FFF2-40B4-BE49-F238E27FC236}">
                        <a16:creationId xmlns:a16="http://schemas.microsoft.com/office/drawing/2014/main" id="{00000000-0008-0000-1B00-000095C4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6" y="255"/>
                    <a:ext cx="3" cy="6"/>
                  </a:xfrm>
                  <a:custGeom>
                    <a:avLst/>
                    <a:gdLst>
                      <a:gd name="T0" fmla="*/ 0 w 3"/>
                      <a:gd name="T1" fmla="*/ 0 h 6"/>
                      <a:gd name="T2" fmla="*/ 2 w 3"/>
                      <a:gd name="T3" fmla="*/ 6 h 6"/>
                      <a:gd name="T4" fmla="*/ 0 60000 65536"/>
                      <a:gd name="T5" fmla="*/ 0 60000 65536"/>
                      <a:gd name="T6" fmla="*/ 0 w 3"/>
                      <a:gd name="T7" fmla="*/ 0 h 6"/>
                      <a:gd name="T8" fmla="*/ 3 w 3"/>
                      <a:gd name="T9" fmla="*/ 6 h 6"/>
                    </a:gdLst>
                    <a:ahLst/>
                    <a:cxnLst>
                      <a:cxn ang="T4">
                        <a:pos x="T0" y="T1"/>
                      </a:cxn>
                      <a:cxn ang="T5">
                        <a:pos x="T2" y="T3"/>
                      </a:cxn>
                    </a:cxnLst>
                    <a:rect l="T6" t="T7" r="T8" b="T9"/>
                    <a:pathLst>
                      <a:path w="3" h="6">
                        <a:moveTo>
                          <a:pt x="0" y="0"/>
                        </a:moveTo>
                        <a:cubicBezTo>
                          <a:pt x="3" y="4"/>
                          <a:pt x="2" y="2"/>
                          <a:pt x="2" y="6"/>
                        </a:cubicBezTo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5862" name="Freeform 893">
                    <a:extLst>
                      <a:ext uri="{FF2B5EF4-FFF2-40B4-BE49-F238E27FC236}">
                        <a16:creationId xmlns:a16="http://schemas.microsoft.com/office/drawing/2014/main" id="{00000000-0008-0000-1B00-000096C4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8" y="251"/>
                    <a:ext cx="1" cy="3"/>
                  </a:xfrm>
                  <a:custGeom>
                    <a:avLst/>
                    <a:gdLst>
                      <a:gd name="T0" fmla="*/ 0 w 1"/>
                      <a:gd name="T1" fmla="*/ 0 h 3"/>
                      <a:gd name="T2" fmla="*/ 1 w 1"/>
                      <a:gd name="T3" fmla="*/ 3 h 3"/>
                      <a:gd name="T4" fmla="*/ 0 w 1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3"/>
                      <a:gd name="T11" fmla="*/ 1 w 1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3">
                        <a:moveTo>
                          <a:pt x="0" y="0"/>
                        </a:moveTo>
                        <a:cubicBezTo>
                          <a:pt x="0" y="1"/>
                          <a:pt x="1" y="3"/>
                          <a:pt x="1" y="3"/>
                        </a:cubicBezTo>
                        <a:cubicBezTo>
                          <a:pt x="1" y="3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5863" name="Freeform 894">
                    <a:extLst>
                      <a:ext uri="{FF2B5EF4-FFF2-40B4-BE49-F238E27FC236}">
                        <a16:creationId xmlns:a16="http://schemas.microsoft.com/office/drawing/2014/main" id="{00000000-0008-0000-1B00-000097C4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4" y="253"/>
                    <a:ext cx="2" cy="3"/>
                  </a:xfrm>
                  <a:custGeom>
                    <a:avLst/>
                    <a:gdLst>
                      <a:gd name="T0" fmla="*/ 0 w 2"/>
                      <a:gd name="T1" fmla="*/ 0 h 3"/>
                      <a:gd name="T2" fmla="*/ 2 w 2"/>
                      <a:gd name="T3" fmla="*/ 3 h 3"/>
                      <a:gd name="T4" fmla="*/ 0 w 2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2"/>
                      <a:gd name="T10" fmla="*/ 0 h 3"/>
                      <a:gd name="T11" fmla="*/ 2 w 2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2" h="3">
                        <a:moveTo>
                          <a:pt x="0" y="0"/>
                        </a:moveTo>
                        <a:cubicBezTo>
                          <a:pt x="1" y="1"/>
                          <a:pt x="2" y="3"/>
                          <a:pt x="2" y="3"/>
                        </a:cubicBezTo>
                        <a:cubicBezTo>
                          <a:pt x="2" y="3"/>
                          <a:pt x="1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</xdr:grpSp>
          </xdr:grpSp>
          <xdr:grpSp>
            <xdr:nvGrpSpPr>
              <xdr:cNvPr id="115853" name="Group 895">
                <a:extLst>
                  <a:ext uri="{FF2B5EF4-FFF2-40B4-BE49-F238E27FC236}">
                    <a16:creationId xmlns:a16="http://schemas.microsoft.com/office/drawing/2014/main" id="{00000000-0008-0000-1B00-00008DC4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396" y="227"/>
                <a:ext cx="10" cy="10"/>
                <a:chOff x="346" y="287"/>
                <a:chExt cx="10" cy="10"/>
              </a:xfrm>
            </xdr:grpSpPr>
            <xdr:sp macro="" textlink="">
              <xdr:nvSpPr>
                <xdr:cNvPr id="115854" name="Freeform 896">
                  <a:extLst>
                    <a:ext uri="{FF2B5EF4-FFF2-40B4-BE49-F238E27FC236}">
                      <a16:creationId xmlns:a16="http://schemas.microsoft.com/office/drawing/2014/main" id="{00000000-0008-0000-1B00-00008EC40100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351" y="292"/>
                  <a:ext cx="1" cy="4"/>
                </a:xfrm>
                <a:custGeom>
                  <a:avLst/>
                  <a:gdLst>
                    <a:gd name="T0" fmla="*/ 0 w 1"/>
                    <a:gd name="T1" fmla="*/ 0 h 4"/>
                    <a:gd name="T2" fmla="*/ 1 w 1"/>
                    <a:gd name="T3" fmla="*/ 4 h 4"/>
                    <a:gd name="T4" fmla="*/ 0 w 1"/>
                    <a:gd name="T5" fmla="*/ 0 h 4"/>
                    <a:gd name="T6" fmla="*/ 0 60000 65536"/>
                    <a:gd name="T7" fmla="*/ 0 60000 65536"/>
                    <a:gd name="T8" fmla="*/ 0 60000 65536"/>
                    <a:gd name="T9" fmla="*/ 0 w 1"/>
                    <a:gd name="T10" fmla="*/ 0 h 4"/>
                    <a:gd name="T11" fmla="*/ 1 w 1"/>
                    <a:gd name="T12" fmla="*/ 4 h 4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1" h="4">
                      <a:moveTo>
                        <a:pt x="0" y="0"/>
                      </a:moveTo>
                      <a:cubicBezTo>
                        <a:pt x="0" y="1"/>
                        <a:pt x="1" y="4"/>
                        <a:pt x="1" y="4"/>
                      </a:cubicBezTo>
                      <a:cubicBezTo>
                        <a:pt x="1" y="4"/>
                        <a:pt x="0" y="1"/>
                        <a:pt x="0" y="0"/>
                      </a:cubicBezTo>
                      <a:close/>
                    </a:path>
                  </a:pathLst>
                </a:custGeom>
                <a:noFill/>
                <a:ln w="6350">
                  <a:solidFill>
                    <a:srgbClr val="000000"/>
                  </a:solidFill>
                  <a:round/>
                  <a:headEnd type="none" w="sm" len="sm"/>
                  <a:tailEnd type="none" w="sm" len="sm"/>
                </a:ln>
              </xdr:spPr>
            </xdr:sp>
            <xdr:grpSp>
              <xdr:nvGrpSpPr>
                <xdr:cNvPr id="115855" name="Group 897">
                  <a:extLst>
                    <a:ext uri="{FF2B5EF4-FFF2-40B4-BE49-F238E27FC236}">
                      <a16:creationId xmlns:a16="http://schemas.microsoft.com/office/drawing/2014/main" id="{00000000-0008-0000-1B00-00008F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46" y="287"/>
                  <a:ext cx="10" cy="10"/>
                  <a:chOff x="346" y="251"/>
                  <a:chExt cx="10" cy="10"/>
                </a:xfrm>
              </xdr:grpSpPr>
              <xdr:sp macro="" textlink="">
                <xdr:nvSpPr>
                  <xdr:cNvPr id="115856" name="Freeform 898">
                    <a:extLst>
                      <a:ext uri="{FF2B5EF4-FFF2-40B4-BE49-F238E27FC236}">
                        <a16:creationId xmlns:a16="http://schemas.microsoft.com/office/drawing/2014/main" id="{00000000-0008-0000-1B00-000090C4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6" y="255"/>
                    <a:ext cx="3" cy="6"/>
                  </a:xfrm>
                  <a:custGeom>
                    <a:avLst/>
                    <a:gdLst>
                      <a:gd name="T0" fmla="*/ 0 w 3"/>
                      <a:gd name="T1" fmla="*/ 0 h 6"/>
                      <a:gd name="T2" fmla="*/ 2 w 3"/>
                      <a:gd name="T3" fmla="*/ 6 h 6"/>
                      <a:gd name="T4" fmla="*/ 0 60000 65536"/>
                      <a:gd name="T5" fmla="*/ 0 60000 65536"/>
                      <a:gd name="T6" fmla="*/ 0 w 3"/>
                      <a:gd name="T7" fmla="*/ 0 h 6"/>
                      <a:gd name="T8" fmla="*/ 3 w 3"/>
                      <a:gd name="T9" fmla="*/ 6 h 6"/>
                    </a:gdLst>
                    <a:ahLst/>
                    <a:cxnLst>
                      <a:cxn ang="T4">
                        <a:pos x="T0" y="T1"/>
                      </a:cxn>
                      <a:cxn ang="T5">
                        <a:pos x="T2" y="T3"/>
                      </a:cxn>
                    </a:cxnLst>
                    <a:rect l="T6" t="T7" r="T8" b="T9"/>
                    <a:pathLst>
                      <a:path w="3" h="6">
                        <a:moveTo>
                          <a:pt x="0" y="0"/>
                        </a:moveTo>
                        <a:cubicBezTo>
                          <a:pt x="3" y="4"/>
                          <a:pt x="2" y="2"/>
                          <a:pt x="2" y="6"/>
                        </a:cubicBezTo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5857" name="Freeform 899">
                    <a:extLst>
                      <a:ext uri="{FF2B5EF4-FFF2-40B4-BE49-F238E27FC236}">
                        <a16:creationId xmlns:a16="http://schemas.microsoft.com/office/drawing/2014/main" id="{00000000-0008-0000-1B00-000091C4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8" y="251"/>
                    <a:ext cx="1" cy="3"/>
                  </a:xfrm>
                  <a:custGeom>
                    <a:avLst/>
                    <a:gdLst>
                      <a:gd name="T0" fmla="*/ 0 w 1"/>
                      <a:gd name="T1" fmla="*/ 0 h 3"/>
                      <a:gd name="T2" fmla="*/ 1 w 1"/>
                      <a:gd name="T3" fmla="*/ 3 h 3"/>
                      <a:gd name="T4" fmla="*/ 0 w 1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3"/>
                      <a:gd name="T11" fmla="*/ 1 w 1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3">
                        <a:moveTo>
                          <a:pt x="0" y="0"/>
                        </a:moveTo>
                        <a:cubicBezTo>
                          <a:pt x="0" y="1"/>
                          <a:pt x="1" y="3"/>
                          <a:pt x="1" y="3"/>
                        </a:cubicBezTo>
                        <a:cubicBezTo>
                          <a:pt x="1" y="3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5858" name="Freeform 900">
                    <a:extLst>
                      <a:ext uri="{FF2B5EF4-FFF2-40B4-BE49-F238E27FC236}">
                        <a16:creationId xmlns:a16="http://schemas.microsoft.com/office/drawing/2014/main" id="{00000000-0008-0000-1B00-000092C4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4" y="253"/>
                    <a:ext cx="2" cy="3"/>
                  </a:xfrm>
                  <a:custGeom>
                    <a:avLst/>
                    <a:gdLst>
                      <a:gd name="T0" fmla="*/ 0 w 2"/>
                      <a:gd name="T1" fmla="*/ 0 h 3"/>
                      <a:gd name="T2" fmla="*/ 2 w 2"/>
                      <a:gd name="T3" fmla="*/ 3 h 3"/>
                      <a:gd name="T4" fmla="*/ 0 w 2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2"/>
                      <a:gd name="T10" fmla="*/ 0 h 3"/>
                      <a:gd name="T11" fmla="*/ 2 w 2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2" h="3">
                        <a:moveTo>
                          <a:pt x="0" y="0"/>
                        </a:moveTo>
                        <a:cubicBezTo>
                          <a:pt x="1" y="1"/>
                          <a:pt x="2" y="3"/>
                          <a:pt x="2" y="3"/>
                        </a:cubicBezTo>
                        <a:cubicBezTo>
                          <a:pt x="2" y="3"/>
                          <a:pt x="1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</xdr:grpSp>
          </xdr:grpSp>
        </xdr:grpSp>
        <xdr:grpSp>
          <xdr:nvGrpSpPr>
            <xdr:cNvPr id="112534" name="Group 901">
              <a:extLst>
                <a:ext uri="{FF2B5EF4-FFF2-40B4-BE49-F238E27FC236}">
                  <a16:creationId xmlns:a16="http://schemas.microsoft.com/office/drawing/2014/main" id="{00000000-0008-0000-1B00-000096B701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387" y="301"/>
              <a:ext cx="66" cy="81"/>
              <a:chOff x="387" y="301"/>
              <a:chExt cx="66" cy="81"/>
            </a:xfrm>
          </xdr:grpSpPr>
          <xdr:grpSp>
            <xdr:nvGrpSpPr>
              <xdr:cNvPr id="112535" name="Group 902">
                <a:extLst>
                  <a:ext uri="{FF2B5EF4-FFF2-40B4-BE49-F238E27FC236}">
                    <a16:creationId xmlns:a16="http://schemas.microsoft.com/office/drawing/2014/main" id="{00000000-0008-0000-1B00-000097B7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406" y="335"/>
                <a:ext cx="10" cy="10"/>
                <a:chOff x="346" y="287"/>
                <a:chExt cx="10" cy="10"/>
              </a:xfrm>
            </xdr:grpSpPr>
            <xdr:sp macro="" textlink="">
              <xdr:nvSpPr>
                <xdr:cNvPr id="115847" name="Freeform 903">
                  <a:extLst>
                    <a:ext uri="{FF2B5EF4-FFF2-40B4-BE49-F238E27FC236}">
                      <a16:creationId xmlns:a16="http://schemas.microsoft.com/office/drawing/2014/main" id="{00000000-0008-0000-1B00-000087C40100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351" y="292"/>
                  <a:ext cx="1" cy="4"/>
                </a:xfrm>
                <a:custGeom>
                  <a:avLst/>
                  <a:gdLst>
                    <a:gd name="T0" fmla="*/ 0 w 1"/>
                    <a:gd name="T1" fmla="*/ 0 h 4"/>
                    <a:gd name="T2" fmla="*/ 1 w 1"/>
                    <a:gd name="T3" fmla="*/ 4 h 4"/>
                    <a:gd name="T4" fmla="*/ 0 w 1"/>
                    <a:gd name="T5" fmla="*/ 0 h 4"/>
                    <a:gd name="T6" fmla="*/ 0 60000 65536"/>
                    <a:gd name="T7" fmla="*/ 0 60000 65536"/>
                    <a:gd name="T8" fmla="*/ 0 60000 65536"/>
                    <a:gd name="T9" fmla="*/ 0 w 1"/>
                    <a:gd name="T10" fmla="*/ 0 h 4"/>
                    <a:gd name="T11" fmla="*/ 1 w 1"/>
                    <a:gd name="T12" fmla="*/ 4 h 4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1" h="4">
                      <a:moveTo>
                        <a:pt x="0" y="0"/>
                      </a:moveTo>
                      <a:cubicBezTo>
                        <a:pt x="0" y="1"/>
                        <a:pt x="1" y="4"/>
                        <a:pt x="1" y="4"/>
                      </a:cubicBezTo>
                      <a:cubicBezTo>
                        <a:pt x="1" y="4"/>
                        <a:pt x="0" y="1"/>
                        <a:pt x="0" y="0"/>
                      </a:cubicBezTo>
                      <a:close/>
                    </a:path>
                  </a:pathLst>
                </a:custGeom>
                <a:noFill/>
                <a:ln w="6350">
                  <a:solidFill>
                    <a:srgbClr val="000000"/>
                  </a:solidFill>
                  <a:round/>
                  <a:headEnd type="none" w="sm" len="sm"/>
                  <a:tailEnd type="none" w="sm" len="sm"/>
                </a:ln>
              </xdr:spPr>
            </xdr:sp>
            <xdr:grpSp>
              <xdr:nvGrpSpPr>
                <xdr:cNvPr id="115848" name="Group 904">
                  <a:extLst>
                    <a:ext uri="{FF2B5EF4-FFF2-40B4-BE49-F238E27FC236}">
                      <a16:creationId xmlns:a16="http://schemas.microsoft.com/office/drawing/2014/main" id="{00000000-0008-0000-1B00-000088C4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46" y="287"/>
                  <a:ext cx="10" cy="10"/>
                  <a:chOff x="346" y="251"/>
                  <a:chExt cx="10" cy="10"/>
                </a:xfrm>
              </xdr:grpSpPr>
              <xdr:sp macro="" textlink="">
                <xdr:nvSpPr>
                  <xdr:cNvPr id="115849" name="Freeform 905">
                    <a:extLst>
                      <a:ext uri="{FF2B5EF4-FFF2-40B4-BE49-F238E27FC236}">
                        <a16:creationId xmlns:a16="http://schemas.microsoft.com/office/drawing/2014/main" id="{00000000-0008-0000-1B00-000089C4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6" y="255"/>
                    <a:ext cx="3" cy="6"/>
                  </a:xfrm>
                  <a:custGeom>
                    <a:avLst/>
                    <a:gdLst>
                      <a:gd name="T0" fmla="*/ 0 w 3"/>
                      <a:gd name="T1" fmla="*/ 0 h 6"/>
                      <a:gd name="T2" fmla="*/ 2 w 3"/>
                      <a:gd name="T3" fmla="*/ 6 h 6"/>
                      <a:gd name="T4" fmla="*/ 0 60000 65536"/>
                      <a:gd name="T5" fmla="*/ 0 60000 65536"/>
                      <a:gd name="T6" fmla="*/ 0 w 3"/>
                      <a:gd name="T7" fmla="*/ 0 h 6"/>
                      <a:gd name="T8" fmla="*/ 3 w 3"/>
                      <a:gd name="T9" fmla="*/ 6 h 6"/>
                    </a:gdLst>
                    <a:ahLst/>
                    <a:cxnLst>
                      <a:cxn ang="T4">
                        <a:pos x="T0" y="T1"/>
                      </a:cxn>
                      <a:cxn ang="T5">
                        <a:pos x="T2" y="T3"/>
                      </a:cxn>
                    </a:cxnLst>
                    <a:rect l="T6" t="T7" r="T8" b="T9"/>
                    <a:pathLst>
                      <a:path w="3" h="6">
                        <a:moveTo>
                          <a:pt x="0" y="0"/>
                        </a:moveTo>
                        <a:cubicBezTo>
                          <a:pt x="3" y="4"/>
                          <a:pt x="2" y="2"/>
                          <a:pt x="2" y="6"/>
                        </a:cubicBezTo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5850" name="Freeform 906">
                    <a:extLst>
                      <a:ext uri="{FF2B5EF4-FFF2-40B4-BE49-F238E27FC236}">
                        <a16:creationId xmlns:a16="http://schemas.microsoft.com/office/drawing/2014/main" id="{00000000-0008-0000-1B00-00008AC4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48" y="251"/>
                    <a:ext cx="1" cy="3"/>
                  </a:xfrm>
                  <a:custGeom>
                    <a:avLst/>
                    <a:gdLst>
                      <a:gd name="T0" fmla="*/ 0 w 1"/>
                      <a:gd name="T1" fmla="*/ 0 h 3"/>
                      <a:gd name="T2" fmla="*/ 1 w 1"/>
                      <a:gd name="T3" fmla="*/ 3 h 3"/>
                      <a:gd name="T4" fmla="*/ 0 w 1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3"/>
                      <a:gd name="T11" fmla="*/ 1 w 1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3">
                        <a:moveTo>
                          <a:pt x="0" y="0"/>
                        </a:moveTo>
                        <a:cubicBezTo>
                          <a:pt x="0" y="1"/>
                          <a:pt x="1" y="3"/>
                          <a:pt x="1" y="3"/>
                        </a:cubicBezTo>
                        <a:cubicBezTo>
                          <a:pt x="1" y="3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sp macro="" textlink="">
                <xdr:nvSpPr>
                  <xdr:cNvPr id="115851" name="Freeform 907">
                    <a:extLst>
                      <a:ext uri="{FF2B5EF4-FFF2-40B4-BE49-F238E27FC236}">
                        <a16:creationId xmlns:a16="http://schemas.microsoft.com/office/drawing/2014/main" id="{00000000-0008-0000-1B00-00008BC4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4" y="253"/>
                    <a:ext cx="2" cy="3"/>
                  </a:xfrm>
                  <a:custGeom>
                    <a:avLst/>
                    <a:gdLst>
                      <a:gd name="T0" fmla="*/ 0 w 2"/>
                      <a:gd name="T1" fmla="*/ 0 h 3"/>
                      <a:gd name="T2" fmla="*/ 2 w 2"/>
                      <a:gd name="T3" fmla="*/ 3 h 3"/>
                      <a:gd name="T4" fmla="*/ 0 w 2"/>
                      <a:gd name="T5" fmla="*/ 0 h 3"/>
                      <a:gd name="T6" fmla="*/ 0 60000 65536"/>
                      <a:gd name="T7" fmla="*/ 0 60000 65536"/>
                      <a:gd name="T8" fmla="*/ 0 60000 65536"/>
                      <a:gd name="T9" fmla="*/ 0 w 2"/>
                      <a:gd name="T10" fmla="*/ 0 h 3"/>
                      <a:gd name="T11" fmla="*/ 2 w 2"/>
                      <a:gd name="T12" fmla="*/ 3 h 3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2" h="3">
                        <a:moveTo>
                          <a:pt x="0" y="0"/>
                        </a:moveTo>
                        <a:cubicBezTo>
                          <a:pt x="1" y="1"/>
                          <a:pt x="2" y="3"/>
                          <a:pt x="2" y="3"/>
                        </a:cubicBezTo>
                        <a:cubicBezTo>
                          <a:pt x="2" y="3"/>
                          <a:pt x="1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</xdr:grpSp>
          </xdr:grpSp>
          <xdr:grpSp>
            <xdr:nvGrpSpPr>
              <xdr:cNvPr id="112536" name="Group 908">
                <a:extLst>
                  <a:ext uri="{FF2B5EF4-FFF2-40B4-BE49-F238E27FC236}">
                    <a16:creationId xmlns:a16="http://schemas.microsoft.com/office/drawing/2014/main" id="{00000000-0008-0000-1B00-000098B7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387" y="301"/>
                <a:ext cx="66" cy="81"/>
                <a:chOff x="378" y="206"/>
                <a:chExt cx="80" cy="82"/>
              </a:xfrm>
            </xdr:grpSpPr>
            <xdr:grpSp>
              <xdr:nvGrpSpPr>
                <xdr:cNvPr id="112550" name="Group 909">
                  <a:extLst>
                    <a:ext uri="{FF2B5EF4-FFF2-40B4-BE49-F238E27FC236}">
                      <a16:creationId xmlns:a16="http://schemas.microsoft.com/office/drawing/2014/main" id="{00000000-0008-0000-1B00-0000A6B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78" y="206"/>
                  <a:ext cx="23" cy="27"/>
                  <a:chOff x="378" y="209"/>
                  <a:chExt cx="23" cy="27"/>
                </a:xfrm>
              </xdr:grpSpPr>
              <xdr:grpSp>
                <xdr:nvGrpSpPr>
                  <xdr:cNvPr id="115823" name="Group 910">
                    <a:extLst>
                      <a:ext uri="{FF2B5EF4-FFF2-40B4-BE49-F238E27FC236}">
                        <a16:creationId xmlns:a16="http://schemas.microsoft.com/office/drawing/2014/main" id="{00000000-0008-0000-1B00-00006F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842" name="Freeform 911">
                      <a:extLst>
                        <a:ext uri="{FF2B5EF4-FFF2-40B4-BE49-F238E27FC236}">
                          <a16:creationId xmlns:a16="http://schemas.microsoft.com/office/drawing/2014/main" id="{00000000-0008-0000-1B00-000082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843" name="Group 912">
                      <a:extLst>
                        <a:ext uri="{FF2B5EF4-FFF2-40B4-BE49-F238E27FC236}">
                          <a16:creationId xmlns:a16="http://schemas.microsoft.com/office/drawing/2014/main" id="{00000000-0008-0000-1B00-000083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844" name="Freeform 913">
                        <a:extLst>
                          <a:ext uri="{FF2B5EF4-FFF2-40B4-BE49-F238E27FC236}">
                            <a16:creationId xmlns:a16="http://schemas.microsoft.com/office/drawing/2014/main" id="{00000000-0008-0000-1B00-000084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45" name="Freeform 914">
                        <a:extLst>
                          <a:ext uri="{FF2B5EF4-FFF2-40B4-BE49-F238E27FC236}">
                            <a16:creationId xmlns:a16="http://schemas.microsoft.com/office/drawing/2014/main" id="{00000000-0008-0000-1B00-000085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46" name="Freeform 915">
                        <a:extLst>
                          <a:ext uri="{FF2B5EF4-FFF2-40B4-BE49-F238E27FC236}">
                            <a16:creationId xmlns:a16="http://schemas.microsoft.com/office/drawing/2014/main" id="{00000000-0008-0000-1B00-000086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824" name="Group 916">
                    <a:extLst>
                      <a:ext uri="{FF2B5EF4-FFF2-40B4-BE49-F238E27FC236}">
                        <a16:creationId xmlns:a16="http://schemas.microsoft.com/office/drawing/2014/main" id="{00000000-0008-0000-1B00-000070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837" name="Freeform 917">
                      <a:extLst>
                        <a:ext uri="{FF2B5EF4-FFF2-40B4-BE49-F238E27FC236}">
                          <a16:creationId xmlns:a16="http://schemas.microsoft.com/office/drawing/2014/main" id="{00000000-0008-0000-1B00-00007D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838" name="Group 918">
                      <a:extLst>
                        <a:ext uri="{FF2B5EF4-FFF2-40B4-BE49-F238E27FC236}">
                          <a16:creationId xmlns:a16="http://schemas.microsoft.com/office/drawing/2014/main" id="{00000000-0008-0000-1B00-00007E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839" name="Freeform 919">
                        <a:extLst>
                          <a:ext uri="{FF2B5EF4-FFF2-40B4-BE49-F238E27FC236}">
                            <a16:creationId xmlns:a16="http://schemas.microsoft.com/office/drawing/2014/main" id="{00000000-0008-0000-1B00-00007F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40" name="Freeform 920">
                        <a:extLst>
                          <a:ext uri="{FF2B5EF4-FFF2-40B4-BE49-F238E27FC236}">
                            <a16:creationId xmlns:a16="http://schemas.microsoft.com/office/drawing/2014/main" id="{00000000-0008-0000-1B00-000080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41" name="Freeform 921">
                        <a:extLst>
                          <a:ext uri="{FF2B5EF4-FFF2-40B4-BE49-F238E27FC236}">
                            <a16:creationId xmlns:a16="http://schemas.microsoft.com/office/drawing/2014/main" id="{00000000-0008-0000-1B00-000081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825" name="Group 922">
                    <a:extLst>
                      <a:ext uri="{FF2B5EF4-FFF2-40B4-BE49-F238E27FC236}">
                        <a16:creationId xmlns:a16="http://schemas.microsoft.com/office/drawing/2014/main" id="{00000000-0008-0000-1B00-000071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832" name="Freeform 923">
                      <a:extLst>
                        <a:ext uri="{FF2B5EF4-FFF2-40B4-BE49-F238E27FC236}">
                          <a16:creationId xmlns:a16="http://schemas.microsoft.com/office/drawing/2014/main" id="{00000000-0008-0000-1B00-000078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833" name="Group 924">
                      <a:extLst>
                        <a:ext uri="{FF2B5EF4-FFF2-40B4-BE49-F238E27FC236}">
                          <a16:creationId xmlns:a16="http://schemas.microsoft.com/office/drawing/2014/main" id="{00000000-0008-0000-1B00-000079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834" name="Freeform 925">
                        <a:extLst>
                          <a:ext uri="{FF2B5EF4-FFF2-40B4-BE49-F238E27FC236}">
                            <a16:creationId xmlns:a16="http://schemas.microsoft.com/office/drawing/2014/main" id="{00000000-0008-0000-1B00-00007A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35" name="Freeform 926">
                        <a:extLst>
                          <a:ext uri="{FF2B5EF4-FFF2-40B4-BE49-F238E27FC236}">
                            <a16:creationId xmlns:a16="http://schemas.microsoft.com/office/drawing/2014/main" id="{00000000-0008-0000-1B00-00007B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36" name="Freeform 927">
                        <a:extLst>
                          <a:ext uri="{FF2B5EF4-FFF2-40B4-BE49-F238E27FC236}">
                            <a16:creationId xmlns:a16="http://schemas.microsoft.com/office/drawing/2014/main" id="{00000000-0008-0000-1B00-00007C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826" name="Group 928">
                    <a:extLst>
                      <a:ext uri="{FF2B5EF4-FFF2-40B4-BE49-F238E27FC236}">
                        <a16:creationId xmlns:a16="http://schemas.microsoft.com/office/drawing/2014/main" id="{00000000-0008-0000-1B00-000072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827" name="Freeform 929">
                      <a:extLst>
                        <a:ext uri="{FF2B5EF4-FFF2-40B4-BE49-F238E27FC236}">
                          <a16:creationId xmlns:a16="http://schemas.microsoft.com/office/drawing/2014/main" id="{00000000-0008-0000-1B00-000073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828" name="Group 930">
                      <a:extLst>
                        <a:ext uri="{FF2B5EF4-FFF2-40B4-BE49-F238E27FC236}">
                          <a16:creationId xmlns:a16="http://schemas.microsoft.com/office/drawing/2014/main" id="{00000000-0008-0000-1B00-000074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829" name="Freeform 931">
                        <a:extLst>
                          <a:ext uri="{FF2B5EF4-FFF2-40B4-BE49-F238E27FC236}">
                            <a16:creationId xmlns:a16="http://schemas.microsoft.com/office/drawing/2014/main" id="{00000000-0008-0000-1B00-000075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30" name="Freeform 932">
                        <a:extLst>
                          <a:ext uri="{FF2B5EF4-FFF2-40B4-BE49-F238E27FC236}">
                            <a16:creationId xmlns:a16="http://schemas.microsoft.com/office/drawing/2014/main" id="{00000000-0008-0000-1B00-000076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31" name="Freeform 933">
                        <a:extLst>
                          <a:ext uri="{FF2B5EF4-FFF2-40B4-BE49-F238E27FC236}">
                            <a16:creationId xmlns:a16="http://schemas.microsoft.com/office/drawing/2014/main" id="{00000000-0008-0000-1B00-000077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2551" name="Group 934">
                  <a:extLst>
                    <a:ext uri="{FF2B5EF4-FFF2-40B4-BE49-F238E27FC236}">
                      <a16:creationId xmlns:a16="http://schemas.microsoft.com/office/drawing/2014/main" id="{00000000-0008-0000-1B00-0000A7B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81" y="236"/>
                  <a:ext cx="23" cy="27"/>
                  <a:chOff x="378" y="209"/>
                  <a:chExt cx="23" cy="27"/>
                </a:xfrm>
              </xdr:grpSpPr>
              <xdr:grpSp>
                <xdr:nvGrpSpPr>
                  <xdr:cNvPr id="115799" name="Group 935">
                    <a:extLst>
                      <a:ext uri="{FF2B5EF4-FFF2-40B4-BE49-F238E27FC236}">
                        <a16:creationId xmlns:a16="http://schemas.microsoft.com/office/drawing/2014/main" id="{00000000-0008-0000-1B00-000057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818" name="Freeform 936">
                      <a:extLst>
                        <a:ext uri="{FF2B5EF4-FFF2-40B4-BE49-F238E27FC236}">
                          <a16:creationId xmlns:a16="http://schemas.microsoft.com/office/drawing/2014/main" id="{00000000-0008-0000-1B00-00006A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819" name="Group 937">
                      <a:extLst>
                        <a:ext uri="{FF2B5EF4-FFF2-40B4-BE49-F238E27FC236}">
                          <a16:creationId xmlns:a16="http://schemas.microsoft.com/office/drawing/2014/main" id="{00000000-0008-0000-1B00-00006B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820" name="Freeform 938">
                        <a:extLst>
                          <a:ext uri="{FF2B5EF4-FFF2-40B4-BE49-F238E27FC236}">
                            <a16:creationId xmlns:a16="http://schemas.microsoft.com/office/drawing/2014/main" id="{00000000-0008-0000-1B00-00006C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21" name="Freeform 939">
                        <a:extLst>
                          <a:ext uri="{FF2B5EF4-FFF2-40B4-BE49-F238E27FC236}">
                            <a16:creationId xmlns:a16="http://schemas.microsoft.com/office/drawing/2014/main" id="{00000000-0008-0000-1B00-00006D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22" name="Freeform 940">
                        <a:extLst>
                          <a:ext uri="{FF2B5EF4-FFF2-40B4-BE49-F238E27FC236}">
                            <a16:creationId xmlns:a16="http://schemas.microsoft.com/office/drawing/2014/main" id="{00000000-0008-0000-1B00-00006E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800" name="Group 941">
                    <a:extLst>
                      <a:ext uri="{FF2B5EF4-FFF2-40B4-BE49-F238E27FC236}">
                        <a16:creationId xmlns:a16="http://schemas.microsoft.com/office/drawing/2014/main" id="{00000000-0008-0000-1B00-000058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813" name="Freeform 942">
                      <a:extLst>
                        <a:ext uri="{FF2B5EF4-FFF2-40B4-BE49-F238E27FC236}">
                          <a16:creationId xmlns:a16="http://schemas.microsoft.com/office/drawing/2014/main" id="{00000000-0008-0000-1B00-000065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814" name="Group 943">
                      <a:extLst>
                        <a:ext uri="{FF2B5EF4-FFF2-40B4-BE49-F238E27FC236}">
                          <a16:creationId xmlns:a16="http://schemas.microsoft.com/office/drawing/2014/main" id="{00000000-0008-0000-1B00-000066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815" name="Freeform 944">
                        <a:extLst>
                          <a:ext uri="{FF2B5EF4-FFF2-40B4-BE49-F238E27FC236}">
                            <a16:creationId xmlns:a16="http://schemas.microsoft.com/office/drawing/2014/main" id="{00000000-0008-0000-1B00-000067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16" name="Freeform 945">
                        <a:extLst>
                          <a:ext uri="{FF2B5EF4-FFF2-40B4-BE49-F238E27FC236}">
                            <a16:creationId xmlns:a16="http://schemas.microsoft.com/office/drawing/2014/main" id="{00000000-0008-0000-1B00-000068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17" name="Freeform 946">
                        <a:extLst>
                          <a:ext uri="{FF2B5EF4-FFF2-40B4-BE49-F238E27FC236}">
                            <a16:creationId xmlns:a16="http://schemas.microsoft.com/office/drawing/2014/main" id="{00000000-0008-0000-1B00-000069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801" name="Group 947">
                    <a:extLst>
                      <a:ext uri="{FF2B5EF4-FFF2-40B4-BE49-F238E27FC236}">
                        <a16:creationId xmlns:a16="http://schemas.microsoft.com/office/drawing/2014/main" id="{00000000-0008-0000-1B00-000059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808" name="Freeform 948">
                      <a:extLst>
                        <a:ext uri="{FF2B5EF4-FFF2-40B4-BE49-F238E27FC236}">
                          <a16:creationId xmlns:a16="http://schemas.microsoft.com/office/drawing/2014/main" id="{00000000-0008-0000-1B00-000060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809" name="Group 949">
                      <a:extLst>
                        <a:ext uri="{FF2B5EF4-FFF2-40B4-BE49-F238E27FC236}">
                          <a16:creationId xmlns:a16="http://schemas.microsoft.com/office/drawing/2014/main" id="{00000000-0008-0000-1B00-000061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810" name="Freeform 950">
                        <a:extLst>
                          <a:ext uri="{FF2B5EF4-FFF2-40B4-BE49-F238E27FC236}">
                            <a16:creationId xmlns:a16="http://schemas.microsoft.com/office/drawing/2014/main" id="{00000000-0008-0000-1B00-000062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11" name="Freeform 951">
                        <a:extLst>
                          <a:ext uri="{FF2B5EF4-FFF2-40B4-BE49-F238E27FC236}">
                            <a16:creationId xmlns:a16="http://schemas.microsoft.com/office/drawing/2014/main" id="{00000000-0008-0000-1B00-000063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12" name="Freeform 952">
                        <a:extLst>
                          <a:ext uri="{FF2B5EF4-FFF2-40B4-BE49-F238E27FC236}">
                            <a16:creationId xmlns:a16="http://schemas.microsoft.com/office/drawing/2014/main" id="{00000000-0008-0000-1B00-000064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802" name="Group 953">
                    <a:extLst>
                      <a:ext uri="{FF2B5EF4-FFF2-40B4-BE49-F238E27FC236}">
                        <a16:creationId xmlns:a16="http://schemas.microsoft.com/office/drawing/2014/main" id="{00000000-0008-0000-1B00-00005A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803" name="Freeform 954">
                      <a:extLst>
                        <a:ext uri="{FF2B5EF4-FFF2-40B4-BE49-F238E27FC236}">
                          <a16:creationId xmlns:a16="http://schemas.microsoft.com/office/drawing/2014/main" id="{00000000-0008-0000-1B00-00005B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804" name="Group 955">
                      <a:extLst>
                        <a:ext uri="{FF2B5EF4-FFF2-40B4-BE49-F238E27FC236}">
                          <a16:creationId xmlns:a16="http://schemas.microsoft.com/office/drawing/2014/main" id="{00000000-0008-0000-1B00-00005C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805" name="Freeform 956">
                        <a:extLst>
                          <a:ext uri="{FF2B5EF4-FFF2-40B4-BE49-F238E27FC236}">
                            <a16:creationId xmlns:a16="http://schemas.microsoft.com/office/drawing/2014/main" id="{00000000-0008-0000-1B00-00005D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06" name="Freeform 957">
                        <a:extLst>
                          <a:ext uri="{FF2B5EF4-FFF2-40B4-BE49-F238E27FC236}">
                            <a16:creationId xmlns:a16="http://schemas.microsoft.com/office/drawing/2014/main" id="{00000000-0008-0000-1B00-00005E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807" name="Freeform 958">
                        <a:extLst>
                          <a:ext uri="{FF2B5EF4-FFF2-40B4-BE49-F238E27FC236}">
                            <a16:creationId xmlns:a16="http://schemas.microsoft.com/office/drawing/2014/main" id="{00000000-0008-0000-1B00-00005F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2552" name="Group 959">
                  <a:extLst>
                    <a:ext uri="{FF2B5EF4-FFF2-40B4-BE49-F238E27FC236}">
                      <a16:creationId xmlns:a16="http://schemas.microsoft.com/office/drawing/2014/main" id="{00000000-0008-0000-1B00-0000A8B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410" y="206"/>
                  <a:ext cx="23" cy="27"/>
                  <a:chOff x="378" y="209"/>
                  <a:chExt cx="23" cy="27"/>
                </a:xfrm>
              </xdr:grpSpPr>
              <xdr:grpSp>
                <xdr:nvGrpSpPr>
                  <xdr:cNvPr id="115775" name="Group 960">
                    <a:extLst>
                      <a:ext uri="{FF2B5EF4-FFF2-40B4-BE49-F238E27FC236}">
                        <a16:creationId xmlns:a16="http://schemas.microsoft.com/office/drawing/2014/main" id="{00000000-0008-0000-1B00-00003F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94" name="Freeform 961">
                      <a:extLst>
                        <a:ext uri="{FF2B5EF4-FFF2-40B4-BE49-F238E27FC236}">
                          <a16:creationId xmlns:a16="http://schemas.microsoft.com/office/drawing/2014/main" id="{00000000-0008-0000-1B00-000052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95" name="Group 962">
                      <a:extLst>
                        <a:ext uri="{FF2B5EF4-FFF2-40B4-BE49-F238E27FC236}">
                          <a16:creationId xmlns:a16="http://schemas.microsoft.com/office/drawing/2014/main" id="{00000000-0008-0000-1B00-000053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96" name="Freeform 963">
                        <a:extLst>
                          <a:ext uri="{FF2B5EF4-FFF2-40B4-BE49-F238E27FC236}">
                            <a16:creationId xmlns:a16="http://schemas.microsoft.com/office/drawing/2014/main" id="{00000000-0008-0000-1B00-000054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97" name="Freeform 964">
                        <a:extLst>
                          <a:ext uri="{FF2B5EF4-FFF2-40B4-BE49-F238E27FC236}">
                            <a16:creationId xmlns:a16="http://schemas.microsoft.com/office/drawing/2014/main" id="{00000000-0008-0000-1B00-000055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98" name="Freeform 965">
                        <a:extLst>
                          <a:ext uri="{FF2B5EF4-FFF2-40B4-BE49-F238E27FC236}">
                            <a16:creationId xmlns:a16="http://schemas.microsoft.com/office/drawing/2014/main" id="{00000000-0008-0000-1B00-000056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776" name="Group 966">
                    <a:extLst>
                      <a:ext uri="{FF2B5EF4-FFF2-40B4-BE49-F238E27FC236}">
                        <a16:creationId xmlns:a16="http://schemas.microsoft.com/office/drawing/2014/main" id="{00000000-0008-0000-1B00-000040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89" name="Freeform 967">
                      <a:extLst>
                        <a:ext uri="{FF2B5EF4-FFF2-40B4-BE49-F238E27FC236}">
                          <a16:creationId xmlns:a16="http://schemas.microsoft.com/office/drawing/2014/main" id="{00000000-0008-0000-1B00-00004D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90" name="Group 968">
                      <a:extLst>
                        <a:ext uri="{FF2B5EF4-FFF2-40B4-BE49-F238E27FC236}">
                          <a16:creationId xmlns:a16="http://schemas.microsoft.com/office/drawing/2014/main" id="{00000000-0008-0000-1B00-00004E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91" name="Freeform 969">
                        <a:extLst>
                          <a:ext uri="{FF2B5EF4-FFF2-40B4-BE49-F238E27FC236}">
                            <a16:creationId xmlns:a16="http://schemas.microsoft.com/office/drawing/2014/main" id="{00000000-0008-0000-1B00-00004F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92" name="Freeform 970">
                        <a:extLst>
                          <a:ext uri="{FF2B5EF4-FFF2-40B4-BE49-F238E27FC236}">
                            <a16:creationId xmlns:a16="http://schemas.microsoft.com/office/drawing/2014/main" id="{00000000-0008-0000-1B00-000050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93" name="Freeform 971">
                        <a:extLst>
                          <a:ext uri="{FF2B5EF4-FFF2-40B4-BE49-F238E27FC236}">
                            <a16:creationId xmlns:a16="http://schemas.microsoft.com/office/drawing/2014/main" id="{00000000-0008-0000-1B00-000051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777" name="Group 972">
                    <a:extLst>
                      <a:ext uri="{FF2B5EF4-FFF2-40B4-BE49-F238E27FC236}">
                        <a16:creationId xmlns:a16="http://schemas.microsoft.com/office/drawing/2014/main" id="{00000000-0008-0000-1B00-000041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84" name="Freeform 973">
                      <a:extLst>
                        <a:ext uri="{FF2B5EF4-FFF2-40B4-BE49-F238E27FC236}">
                          <a16:creationId xmlns:a16="http://schemas.microsoft.com/office/drawing/2014/main" id="{00000000-0008-0000-1B00-000048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85" name="Group 974">
                      <a:extLst>
                        <a:ext uri="{FF2B5EF4-FFF2-40B4-BE49-F238E27FC236}">
                          <a16:creationId xmlns:a16="http://schemas.microsoft.com/office/drawing/2014/main" id="{00000000-0008-0000-1B00-000049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86" name="Freeform 975">
                        <a:extLst>
                          <a:ext uri="{FF2B5EF4-FFF2-40B4-BE49-F238E27FC236}">
                            <a16:creationId xmlns:a16="http://schemas.microsoft.com/office/drawing/2014/main" id="{00000000-0008-0000-1B00-00004A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87" name="Freeform 976">
                        <a:extLst>
                          <a:ext uri="{FF2B5EF4-FFF2-40B4-BE49-F238E27FC236}">
                            <a16:creationId xmlns:a16="http://schemas.microsoft.com/office/drawing/2014/main" id="{00000000-0008-0000-1B00-00004B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88" name="Freeform 977">
                        <a:extLst>
                          <a:ext uri="{FF2B5EF4-FFF2-40B4-BE49-F238E27FC236}">
                            <a16:creationId xmlns:a16="http://schemas.microsoft.com/office/drawing/2014/main" id="{00000000-0008-0000-1B00-00004C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778" name="Group 978">
                    <a:extLst>
                      <a:ext uri="{FF2B5EF4-FFF2-40B4-BE49-F238E27FC236}">
                        <a16:creationId xmlns:a16="http://schemas.microsoft.com/office/drawing/2014/main" id="{00000000-0008-0000-1B00-000042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79" name="Freeform 979">
                      <a:extLst>
                        <a:ext uri="{FF2B5EF4-FFF2-40B4-BE49-F238E27FC236}">
                          <a16:creationId xmlns:a16="http://schemas.microsoft.com/office/drawing/2014/main" id="{00000000-0008-0000-1B00-000043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80" name="Group 980">
                      <a:extLst>
                        <a:ext uri="{FF2B5EF4-FFF2-40B4-BE49-F238E27FC236}">
                          <a16:creationId xmlns:a16="http://schemas.microsoft.com/office/drawing/2014/main" id="{00000000-0008-0000-1B00-000044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81" name="Freeform 981">
                        <a:extLst>
                          <a:ext uri="{FF2B5EF4-FFF2-40B4-BE49-F238E27FC236}">
                            <a16:creationId xmlns:a16="http://schemas.microsoft.com/office/drawing/2014/main" id="{00000000-0008-0000-1B00-000045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82" name="Freeform 982">
                        <a:extLst>
                          <a:ext uri="{FF2B5EF4-FFF2-40B4-BE49-F238E27FC236}">
                            <a16:creationId xmlns:a16="http://schemas.microsoft.com/office/drawing/2014/main" id="{00000000-0008-0000-1B00-000046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83" name="Freeform 983">
                        <a:extLst>
                          <a:ext uri="{FF2B5EF4-FFF2-40B4-BE49-F238E27FC236}">
                            <a16:creationId xmlns:a16="http://schemas.microsoft.com/office/drawing/2014/main" id="{00000000-0008-0000-1B00-000047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2553" name="Group 984">
                  <a:extLst>
                    <a:ext uri="{FF2B5EF4-FFF2-40B4-BE49-F238E27FC236}">
                      <a16:creationId xmlns:a16="http://schemas.microsoft.com/office/drawing/2014/main" id="{00000000-0008-0000-1B00-0000A9B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34" y="207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5751" name="Group 985">
                    <a:extLst>
                      <a:ext uri="{FF2B5EF4-FFF2-40B4-BE49-F238E27FC236}">
                        <a16:creationId xmlns:a16="http://schemas.microsoft.com/office/drawing/2014/main" id="{00000000-0008-0000-1B00-000027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70" name="Freeform 986">
                      <a:extLst>
                        <a:ext uri="{FF2B5EF4-FFF2-40B4-BE49-F238E27FC236}">
                          <a16:creationId xmlns:a16="http://schemas.microsoft.com/office/drawing/2014/main" id="{00000000-0008-0000-1B00-00003A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71" name="Group 987">
                      <a:extLst>
                        <a:ext uri="{FF2B5EF4-FFF2-40B4-BE49-F238E27FC236}">
                          <a16:creationId xmlns:a16="http://schemas.microsoft.com/office/drawing/2014/main" id="{00000000-0008-0000-1B00-00003B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72" name="Freeform 988">
                        <a:extLst>
                          <a:ext uri="{FF2B5EF4-FFF2-40B4-BE49-F238E27FC236}">
                            <a16:creationId xmlns:a16="http://schemas.microsoft.com/office/drawing/2014/main" id="{00000000-0008-0000-1B00-00003C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73" name="Freeform 989">
                        <a:extLst>
                          <a:ext uri="{FF2B5EF4-FFF2-40B4-BE49-F238E27FC236}">
                            <a16:creationId xmlns:a16="http://schemas.microsoft.com/office/drawing/2014/main" id="{00000000-0008-0000-1B00-00003D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74" name="Freeform 990">
                        <a:extLst>
                          <a:ext uri="{FF2B5EF4-FFF2-40B4-BE49-F238E27FC236}">
                            <a16:creationId xmlns:a16="http://schemas.microsoft.com/office/drawing/2014/main" id="{00000000-0008-0000-1B00-00003E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752" name="Group 991">
                    <a:extLst>
                      <a:ext uri="{FF2B5EF4-FFF2-40B4-BE49-F238E27FC236}">
                        <a16:creationId xmlns:a16="http://schemas.microsoft.com/office/drawing/2014/main" id="{00000000-0008-0000-1B00-000028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65" name="Freeform 992">
                      <a:extLst>
                        <a:ext uri="{FF2B5EF4-FFF2-40B4-BE49-F238E27FC236}">
                          <a16:creationId xmlns:a16="http://schemas.microsoft.com/office/drawing/2014/main" id="{00000000-0008-0000-1B00-000035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66" name="Group 993">
                      <a:extLst>
                        <a:ext uri="{FF2B5EF4-FFF2-40B4-BE49-F238E27FC236}">
                          <a16:creationId xmlns:a16="http://schemas.microsoft.com/office/drawing/2014/main" id="{00000000-0008-0000-1B00-000036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67" name="Freeform 994">
                        <a:extLst>
                          <a:ext uri="{FF2B5EF4-FFF2-40B4-BE49-F238E27FC236}">
                            <a16:creationId xmlns:a16="http://schemas.microsoft.com/office/drawing/2014/main" id="{00000000-0008-0000-1B00-000037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68" name="Freeform 995">
                        <a:extLst>
                          <a:ext uri="{FF2B5EF4-FFF2-40B4-BE49-F238E27FC236}">
                            <a16:creationId xmlns:a16="http://schemas.microsoft.com/office/drawing/2014/main" id="{00000000-0008-0000-1B00-000038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69" name="Freeform 996">
                        <a:extLst>
                          <a:ext uri="{FF2B5EF4-FFF2-40B4-BE49-F238E27FC236}">
                            <a16:creationId xmlns:a16="http://schemas.microsoft.com/office/drawing/2014/main" id="{00000000-0008-0000-1B00-000039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753" name="Group 997">
                    <a:extLst>
                      <a:ext uri="{FF2B5EF4-FFF2-40B4-BE49-F238E27FC236}">
                        <a16:creationId xmlns:a16="http://schemas.microsoft.com/office/drawing/2014/main" id="{00000000-0008-0000-1B00-000029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60" name="Freeform 998">
                      <a:extLst>
                        <a:ext uri="{FF2B5EF4-FFF2-40B4-BE49-F238E27FC236}">
                          <a16:creationId xmlns:a16="http://schemas.microsoft.com/office/drawing/2014/main" id="{00000000-0008-0000-1B00-000030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61" name="Group 999">
                      <a:extLst>
                        <a:ext uri="{FF2B5EF4-FFF2-40B4-BE49-F238E27FC236}">
                          <a16:creationId xmlns:a16="http://schemas.microsoft.com/office/drawing/2014/main" id="{00000000-0008-0000-1B00-000031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62" name="Freeform 1000">
                        <a:extLst>
                          <a:ext uri="{FF2B5EF4-FFF2-40B4-BE49-F238E27FC236}">
                            <a16:creationId xmlns:a16="http://schemas.microsoft.com/office/drawing/2014/main" id="{00000000-0008-0000-1B00-000032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63" name="Freeform 1001">
                        <a:extLst>
                          <a:ext uri="{FF2B5EF4-FFF2-40B4-BE49-F238E27FC236}">
                            <a16:creationId xmlns:a16="http://schemas.microsoft.com/office/drawing/2014/main" id="{00000000-0008-0000-1B00-000033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64" name="Freeform 1002">
                        <a:extLst>
                          <a:ext uri="{FF2B5EF4-FFF2-40B4-BE49-F238E27FC236}">
                            <a16:creationId xmlns:a16="http://schemas.microsoft.com/office/drawing/2014/main" id="{00000000-0008-0000-1B00-000034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754" name="Group 1003">
                    <a:extLst>
                      <a:ext uri="{FF2B5EF4-FFF2-40B4-BE49-F238E27FC236}">
                        <a16:creationId xmlns:a16="http://schemas.microsoft.com/office/drawing/2014/main" id="{00000000-0008-0000-1B00-00002A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55" name="Freeform 1004">
                      <a:extLst>
                        <a:ext uri="{FF2B5EF4-FFF2-40B4-BE49-F238E27FC236}">
                          <a16:creationId xmlns:a16="http://schemas.microsoft.com/office/drawing/2014/main" id="{00000000-0008-0000-1B00-00002B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56" name="Group 1005">
                      <a:extLst>
                        <a:ext uri="{FF2B5EF4-FFF2-40B4-BE49-F238E27FC236}">
                          <a16:creationId xmlns:a16="http://schemas.microsoft.com/office/drawing/2014/main" id="{00000000-0008-0000-1B00-00002C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57" name="Freeform 1006">
                        <a:extLst>
                          <a:ext uri="{FF2B5EF4-FFF2-40B4-BE49-F238E27FC236}">
                            <a16:creationId xmlns:a16="http://schemas.microsoft.com/office/drawing/2014/main" id="{00000000-0008-0000-1B00-00002D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58" name="Freeform 1007">
                        <a:extLst>
                          <a:ext uri="{FF2B5EF4-FFF2-40B4-BE49-F238E27FC236}">
                            <a16:creationId xmlns:a16="http://schemas.microsoft.com/office/drawing/2014/main" id="{00000000-0008-0000-1B00-00002E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59" name="Freeform 1008">
                        <a:extLst>
                          <a:ext uri="{FF2B5EF4-FFF2-40B4-BE49-F238E27FC236}">
                            <a16:creationId xmlns:a16="http://schemas.microsoft.com/office/drawing/2014/main" id="{00000000-0008-0000-1B00-00002F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2554" name="Group 1009">
                  <a:extLst>
                    <a:ext uri="{FF2B5EF4-FFF2-40B4-BE49-F238E27FC236}">
                      <a16:creationId xmlns:a16="http://schemas.microsoft.com/office/drawing/2014/main" id="{00000000-0008-0000-1B00-0000AAB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10" y="235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5727" name="Group 1010">
                    <a:extLst>
                      <a:ext uri="{FF2B5EF4-FFF2-40B4-BE49-F238E27FC236}">
                        <a16:creationId xmlns:a16="http://schemas.microsoft.com/office/drawing/2014/main" id="{00000000-0008-0000-1B00-00000F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46" name="Freeform 1011">
                      <a:extLst>
                        <a:ext uri="{FF2B5EF4-FFF2-40B4-BE49-F238E27FC236}">
                          <a16:creationId xmlns:a16="http://schemas.microsoft.com/office/drawing/2014/main" id="{00000000-0008-0000-1B00-000022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47" name="Group 1012">
                      <a:extLst>
                        <a:ext uri="{FF2B5EF4-FFF2-40B4-BE49-F238E27FC236}">
                          <a16:creationId xmlns:a16="http://schemas.microsoft.com/office/drawing/2014/main" id="{00000000-0008-0000-1B00-000023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48" name="Freeform 1013">
                        <a:extLst>
                          <a:ext uri="{FF2B5EF4-FFF2-40B4-BE49-F238E27FC236}">
                            <a16:creationId xmlns:a16="http://schemas.microsoft.com/office/drawing/2014/main" id="{00000000-0008-0000-1B00-000024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49" name="Freeform 1014">
                        <a:extLst>
                          <a:ext uri="{FF2B5EF4-FFF2-40B4-BE49-F238E27FC236}">
                            <a16:creationId xmlns:a16="http://schemas.microsoft.com/office/drawing/2014/main" id="{00000000-0008-0000-1B00-000025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50" name="Freeform 1015">
                        <a:extLst>
                          <a:ext uri="{FF2B5EF4-FFF2-40B4-BE49-F238E27FC236}">
                            <a16:creationId xmlns:a16="http://schemas.microsoft.com/office/drawing/2014/main" id="{00000000-0008-0000-1B00-000026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728" name="Group 1016">
                    <a:extLst>
                      <a:ext uri="{FF2B5EF4-FFF2-40B4-BE49-F238E27FC236}">
                        <a16:creationId xmlns:a16="http://schemas.microsoft.com/office/drawing/2014/main" id="{00000000-0008-0000-1B00-000010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41" name="Freeform 1017">
                      <a:extLst>
                        <a:ext uri="{FF2B5EF4-FFF2-40B4-BE49-F238E27FC236}">
                          <a16:creationId xmlns:a16="http://schemas.microsoft.com/office/drawing/2014/main" id="{00000000-0008-0000-1B00-00001D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42" name="Group 1018">
                      <a:extLst>
                        <a:ext uri="{FF2B5EF4-FFF2-40B4-BE49-F238E27FC236}">
                          <a16:creationId xmlns:a16="http://schemas.microsoft.com/office/drawing/2014/main" id="{00000000-0008-0000-1B00-00001E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43" name="Freeform 1019">
                        <a:extLst>
                          <a:ext uri="{FF2B5EF4-FFF2-40B4-BE49-F238E27FC236}">
                            <a16:creationId xmlns:a16="http://schemas.microsoft.com/office/drawing/2014/main" id="{00000000-0008-0000-1B00-00001F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44" name="Freeform 1020">
                        <a:extLst>
                          <a:ext uri="{FF2B5EF4-FFF2-40B4-BE49-F238E27FC236}">
                            <a16:creationId xmlns:a16="http://schemas.microsoft.com/office/drawing/2014/main" id="{00000000-0008-0000-1B00-000020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45" name="Freeform 1021">
                        <a:extLst>
                          <a:ext uri="{FF2B5EF4-FFF2-40B4-BE49-F238E27FC236}">
                            <a16:creationId xmlns:a16="http://schemas.microsoft.com/office/drawing/2014/main" id="{00000000-0008-0000-1B00-000021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729" name="Group 1022">
                    <a:extLst>
                      <a:ext uri="{FF2B5EF4-FFF2-40B4-BE49-F238E27FC236}">
                        <a16:creationId xmlns:a16="http://schemas.microsoft.com/office/drawing/2014/main" id="{00000000-0008-0000-1B00-000011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36" name="Freeform 1023">
                      <a:extLst>
                        <a:ext uri="{FF2B5EF4-FFF2-40B4-BE49-F238E27FC236}">
                          <a16:creationId xmlns:a16="http://schemas.microsoft.com/office/drawing/2014/main" id="{00000000-0008-0000-1B00-000018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37" name="Group 1024">
                      <a:extLst>
                        <a:ext uri="{FF2B5EF4-FFF2-40B4-BE49-F238E27FC236}">
                          <a16:creationId xmlns:a16="http://schemas.microsoft.com/office/drawing/2014/main" id="{00000000-0008-0000-1B00-000019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38" name="Freeform 1025">
                        <a:extLst>
                          <a:ext uri="{FF2B5EF4-FFF2-40B4-BE49-F238E27FC236}">
                            <a16:creationId xmlns:a16="http://schemas.microsoft.com/office/drawing/2014/main" id="{00000000-0008-0000-1B00-00001A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39" name="Freeform 1026">
                        <a:extLst>
                          <a:ext uri="{FF2B5EF4-FFF2-40B4-BE49-F238E27FC236}">
                            <a16:creationId xmlns:a16="http://schemas.microsoft.com/office/drawing/2014/main" id="{00000000-0008-0000-1B00-00001B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40" name="Freeform 1027">
                        <a:extLst>
                          <a:ext uri="{FF2B5EF4-FFF2-40B4-BE49-F238E27FC236}">
                            <a16:creationId xmlns:a16="http://schemas.microsoft.com/office/drawing/2014/main" id="{00000000-0008-0000-1B00-00001C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5730" name="Group 1028">
                    <a:extLst>
                      <a:ext uri="{FF2B5EF4-FFF2-40B4-BE49-F238E27FC236}">
                        <a16:creationId xmlns:a16="http://schemas.microsoft.com/office/drawing/2014/main" id="{00000000-0008-0000-1B00-000012C4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31" name="Freeform 1029">
                      <a:extLst>
                        <a:ext uri="{FF2B5EF4-FFF2-40B4-BE49-F238E27FC236}">
                          <a16:creationId xmlns:a16="http://schemas.microsoft.com/office/drawing/2014/main" id="{00000000-0008-0000-1B00-000013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32" name="Group 1030">
                      <a:extLst>
                        <a:ext uri="{FF2B5EF4-FFF2-40B4-BE49-F238E27FC236}">
                          <a16:creationId xmlns:a16="http://schemas.microsoft.com/office/drawing/2014/main" id="{00000000-0008-0000-1B00-000014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33" name="Freeform 1031">
                        <a:extLst>
                          <a:ext uri="{FF2B5EF4-FFF2-40B4-BE49-F238E27FC236}">
                            <a16:creationId xmlns:a16="http://schemas.microsoft.com/office/drawing/2014/main" id="{00000000-0008-0000-1B00-000015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34" name="Freeform 1032">
                        <a:extLst>
                          <a:ext uri="{FF2B5EF4-FFF2-40B4-BE49-F238E27FC236}">
                            <a16:creationId xmlns:a16="http://schemas.microsoft.com/office/drawing/2014/main" id="{00000000-0008-0000-1B00-000016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35" name="Freeform 1033">
                        <a:extLst>
                          <a:ext uri="{FF2B5EF4-FFF2-40B4-BE49-F238E27FC236}">
                            <a16:creationId xmlns:a16="http://schemas.microsoft.com/office/drawing/2014/main" id="{00000000-0008-0000-1B00-000017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2555" name="Group 1034">
                  <a:extLst>
                    <a:ext uri="{FF2B5EF4-FFF2-40B4-BE49-F238E27FC236}">
                      <a16:creationId xmlns:a16="http://schemas.microsoft.com/office/drawing/2014/main" id="{00000000-0008-0000-1B00-0000ABB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34" y="234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2631" name="Group 1035">
                    <a:extLst>
                      <a:ext uri="{FF2B5EF4-FFF2-40B4-BE49-F238E27FC236}">
                        <a16:creationId xmlns:a16="http://schemas.microsoft.com/office/drawing/2014/main" id="{00000000-0008-0000-1B00-0000F7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22" name="Freeform 1036">
                      <a:extLst>
                        <a:ext uri="{FF2B5EF4-FFF2-40B4-BE49-F238E27FC236}">
                          <a16:creationId xmlns:a16="http://schemas.microsoft.com/office/drawing/2014/main" id="{00000000-0008-0000-1B00-00000A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23" name="Group 1037">
                      <a:extLst>
                        <a:ext uri="{FF2B5EF4-FFF2-40B4-BE49-F238E27FC236}">
                          <a16:creationId xmlns:a16="http://schemas.microsoft.com/office/drawing/2014/main" id="{00000000-0008-0000-1B00-00000B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24" name="Freeform 1038">
                        <a:extLst>
                          <a:ext uri="{FF2B5EF4-FFF2-40B4-BE49-F238E27FC236}">
                            <a16:creationId xmlns:a16="http://schemas.microsoft.com/office/drawing/2014/main" id="{00000000-0008-0000-1B00-00000C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25" name="Freeform 1039">
                        <a:extLst>
                          <a:ext uri="{FF2B5EF4-FFF2-40B4-BE49-F238E27FC236}">
                            <a16:creationId xmlns:a16="http://schemas.microsoft.com/office/drawing/2014/main" id="{00000000-0008-0000-1B00-00000D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26" name="Freeform 1040">
                        <a:extLst>
                          <a:ext uri="{FF2B5EF4-FFF2-40B4-BE49-F238E27FC236}">
                            <a16:creationId xmlns:a16="http://schemas.microsoft.com/office/drawing/2014/main" id="{00000000-0008-0000-1B00-00000E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2632" name="Group 1041">
                    <a:extLst>
                      <a:ext uri="{FF2B5EF4-FFF2-40B4-BE49-F238E27FC236}">
                        <a16:creationId xmlns:a16="http://schemas.microsoft.com/office/drawing/2014/main" id="{00000000-0008-0000-1B00-0000F8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17" name="Freeform 1042">
                      <a:extLst>
                        <a:ext uri="{FF2B5EF4-FFF2-40B4-BE49-F238E27FC236}">
                          <a16:creationId xmlns:a16="http://schemas.microsoft.com/office/drawing/2014/main" id="{00000000-0008-0000-1B00-000005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18" name="Group 1043">
                      <a:extLst>
                        <a:ext uri="{FF2B5EF4-FFF2-40B4-BE49-F238E27FC236}">
                          <a16:creationId xmlns:a16="http://schemas.microsoft.com/office/drawing/2014/main" id="{00000000-0008-0000-1B00-000006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19" name="Freeform 1044">
                        <a:extLst>
                          <a:ext uri="{FF2B5EF4-FFF2-40B4-BE49-F238E27FC236}">
                            <a16:creationId xmlns:a16="http://schemas.microsoft.com/office/drawing/2014/main" id="{00000000-0008-0000-1B00-000007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20" name="Freeform 1045">
                        <a:extLst>
                          <a:ext uri="{FF2B5EF4-FFF2-40B4-BE49-F238E27FC236}">
                            <a16:creationId xmlns:a16="http://schemas.microsoft.com/office/drawing/2014/main" id="{00000000-0008-0000-1B00-000008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21" name="Freeform 1046">
                        <a:extLst>
                          <a:ext uri="{FF2B5EF4-FFF2-40B4-BE49-F238E27FC236}">
                            <a16:creationId xmlns:a16="http://schemas.microsoft.com/office/drawing/2014/main" id="{00000000-0008-0000-1B00-000009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2633" name="Group 1047">
                    <a:extLst>
                      <a:ext uri="{FF2B5EF4-FFF2-40B4-BE49-F238E27FC236}">
                        <a16:creationId xmlns:a16="http://schemas.microsoft.com/office/drawing/2014/main" id="{00000000-0008-0000-1B00-0000F9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5712" name="Freeform 1048">
                      <a:extLst>
                        <a:ext uri="{FF2B5EF4-FFF2-40B4-BE49-F238E27FC236}">
                          <a16:creationId xmlns:a16="http://schemas.microsoft.com/office/drawing/2014/main" id="{00000000-0008-0000-1B00-000000C4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5713" name="Group 1049">
                      <a:extLst>
                        <a:ext uri="{FF2B5EF4-FFF2-40B4-BE49-F238E27FC236}">
                          <a16:creationId xmlns:a16="http://schemas.microsoft.com/office/drawing/2014/main" id="{00000000-0008-0000-1B00-000001C4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5714" name="Freeform 1050">
                        <a:extLst>
                          <a:ext uri="{FF2B5EF4-FFF2-40B4-BE49-F238E27FC236}">
                            <a16:creationId xmlns:a16="http://schemas.microsoft.com/office/drawing/2014/main" id="{00000000-0008-0000-1B00-000002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15" name="Freeform 1051">
                        <a:extLst>
                          <a:ext uri="{FF2B5EF4-FFF2-40B4-BE49-F238E27FC236}">
                            <a16:creationId xmlns:a16="http://schemas.microsoft.com/office/drawing/2014/main" id="{00000000-0008-0000-1B00-000003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5716" name="Freeform 1052">
                        <a:extLst>
                          <a:ext uri="{FF2B5EF4-FFF2-40B4-BE49-F238E27FC236}">
                            <a16:creationId xmlns:a16="http://schemas.microsoft.com/office/drawing/2014/main" id="{00000000-0008-0000-1B00-000004C4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2634" name="Group 1053">
                    <a:extLst>
                      <a:ext uri="{FF2B5EF4-FFF2-40B4-BE49-F238E27FC236}">
                        <a16:creationId xmlns:a16="http://schemas.microsoft.com/office/drawing/2014/main" id="{00000000-0008-0000-1B00-0000FA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2635" name="Freeform 1054">
                      <a:extLst>
                        <a:ext uri="{FF2B5EF4-FFF2-40B4-BE49-F238E27FC236}">
                          <a16:creationId xmlns:a16="http://schemas.microsoft.com/office/drawing/2014/main" id="{00000000-0008-0000-1B00-0000FB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2636" name="Group 1055">
                      <a:extLst>
                        <a:ext uri="{FF2B5EF4-FFF2-40B4-BE49-F238E27FC236}">
                          <a16:creationId xmlns:a16="http://schemas.microsoft.com/office/drawing/2014/main" id="{00000000-0008-0000-1B00-0000FCB7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2637" name="Freeform 1056">
                        <a:extLst>
                          <a:ext uri="{FF2B5EF4-FFF2-40B4-BE49-F238E27FC236}">
                            <a16:creationId xmlns:a16="http://schemas.microsoft.com/office/drawing/2014/main" id="{00000000-0008-0000-1B00-0000FD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38" name="Freeform 1057">
                        <a:extLst>
                          <a:ext uri="{FF2B5EF4-FFF2-40B4-BE49-F238E27FC236}">
                            <a16:creationId xmlns:a16="http://schemas.microsoft.com/office/drawing/2014/main" id="{00000000-0008-0000-1B00-0000FE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39" name="Freeform 1058">
                        <a:extLst>
                          <a:ext uri="{FF2B5EF4-FFF2-40B4-BE49-F238E27FC236}">
                            <a16:creationId xmlns:a16="http://schemas.microsoft.com/office/drawing/2014/main" id="{00000000-0008-0000-1B00-0000FF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2556" name="Group 1059">
                  <a:extLst>
                    <a:ext uri="{FF2B5EF4-FFF2-40B4-BE49-F238E27FC236}">
                      <a16:creationId xmlns:a16="http://schemas.microsoft.com/office/drawing/2014/main" id="{00000000-0008-0000-1B00-0000ACB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31" y="260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2607" name="Group 1060">
                    <a:extLst>
                      <a:ext uri="{FF2B5EF4-FFF2-40B4-BE49-F238E27FC236}">
                        <a16:creationId xmlns:a16="http://schemas.microsoft.com/office/drawing/2014/main" id="{00000000-0008-0000-1B00-0000DF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2626" name="Freeform 1061">
                      <a:extLst>
                        <a:ext uri="{FF2B5EF4-FFF2-40B4-BE49-F238E27FC236}">
                          <a16:creationId xmlns:a16="http://schemas.microsoft.com/office/drawing/2014/main" id="{00000000-0008-0000-1B00-0000F2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2627" name="Group 1062">
                      <a:extLst>
                        <a:ext uri="{FF2B5EF4-FFF2-40B4-BE49-F238E27FC236}">
                          <a16:creationId xmlns:a16="http://schemas.microsoft.com/office/drawing/2014/main" id="{00000000-0008-0000-1B00-0000F3B7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2628" name="Freeform 1063">
                        <a:extLst>
                          <a:ext uri="{FF2B5EF4-FFF2-40B4-BE49-F238E27FC236}">
                            <a16:creationId xmlns:a16="http://schemas.microsoft.com/office/drawing/2014/main" id="{00000000-0008-0000-1B00-0000F4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29" name="Freeform 1064">
                        <a:extLst>
                          <a:ext uri="{FF2B5EF4-FFF2-40B4-BE49-F238E27FC236}">
                            <a16:creationId xmlns:a16="http://schemas.microsoft.com/office/drawing/2014/main" id="{00000000-0008-0000-1B00-0000F5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30" name="Freeform 1065">
                        <a:extLst>
                          <a:ext uri="{FF2B5EF4-FFF2-40B4-BE49-F238E27FC236}">
                            <a16:creationId xmlns:a16="http://schemas.microsoft.com/office/drawing/2014/main" id="{00000000-0008-0000-1B00-0000F6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2608" name="Group 1066">
                    <a:extLst>
                      <a:ext uri="{FF2B5EF4-FFF2-40B4-BE49-F238E27FC236}">
                        <a16:creationId xmlns:a16="http://schemas.microsoft.com/office/drawing/2014/main" id="{00000000-0008-0000-1B00-0000E0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2621" name="Freeform 1067">
                      <a:extLst>
                        <a:ext uri="{FF2B5EF4-FFF2-40B4-BE49-F238E27FC236}">
                          <a16:creationId xmlns:a16="http://schemas.microsoft.com/office/drawing/2014/main" id="{00000000-0008-0000-1B00-0000ED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2622" name="Group 1068">
                      <a:extLst>
                        <a:ext uri="{FF2B5EF4-FFF2-40B4-BE49-F238E27FC236}">
                          <a16:creationId xmlns:a16="http://schemas.microsoft.com/office/drawing/2014/main" id="{00000000-0008-0000-1B00-0000EEB7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2623" name="Freeform 1069">
                        <a:extLst>
                          <a:ext uri="{FF2B5EF4-FFF2-40B4-BE49-F238E27FC236}">
                            <a16:creationId xmlns:a16="http://schemas.microsoft.com/office/drawing/2014/main" id="{00000000-0008-0000-1B00-0000EF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24" name="Freeform 1070">
                        <a:extLst>
                          <a:ext uri="{FF2B5EF4-FFF2-40B4-BE49-F238E27FC236}">
                            <a16:creationId xmlns:a16="http://schemas.microsoft.com/office/drawing/2014/main" id="{00000000-0008-0000-1B00-0000F0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25" name="Freeform 1071">
                        <a:extLst>
                          <a:ext uri="{FF2B5EF4-FFF2-40B4-BE49-F238E27FC236}">
                            <a16:creationId xmlns:a16="http://schemas.microsoft.com/office/drawing/2014/main" id="{00000000-0008-0000-1B00-0000F1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2609" name="Group 1072">
                    <a:extLst>
                      <a:ext uri="{FF2B5EF4-FFF2-40B4-BE49-F238E27FC236}">
                        <a16:creationId xmlns:a16="http://schemas.microsoft.com/office/drawing/2014/main" id="{00000000-0008-0000-1B00-0000E1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2616" name="Freeform 1073">
                      <a:extLst>
                        <a:ext uri="{FF2B5EF4-FFF2-40B4-BE49-F238E27FC236}">
                          <a16:creationId xmlns:a16="http://schemas.microsoft.com/office/drawing/2014/main" id="{00000000-0008-0000-1B00-0000E8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2617" name="Group 1074">
                      <a:extLst>
                        <a:ext uri="{FF2B5EF4-FFF2-40B4-BE49-F238E27FC236}">
                          <a16:creationId xmlns:a16="http://schemas.microsoft.com/office/drawing/2014/main" id="{00000000-0008-0000-1B00-0000E9B7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2618" name="Freeform 1075">
                        <a:extLst>
                          <a:ext uri="{FF2B5EF4-FFF2-40B4-BE49-F238E27FC236}">
                            <a16:creationId xmlns:a16="http://schemas.microsoft.com/office/drawing/2014/main" id="{00000000-0008-0000-1B00-0000EA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19" name="Freeform 1076">
                        <a:extLst>
                          <a:ext uri="{FF2B5EF4-FFF2-40B4-BE49-F238E27FC236}">
                            <a16:creationId xmlns:a16="http://schemas.microsoft.com/office/drawing/2014/main" id="{00000000-0008-0000-1B00-0000EB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20" name="Freeform 1077">
                        <a:extLst>
                          <a:ext uri="{FF2B5EF4-FFF2-40B4-BE49-F238E27FC236}">
                            <a16:creationId xmlns:a16="http://schemas.microsoft.com/office/drawing/2014/main" id="{00000000-0008-0000-1B00-0000EC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2610" name="Group 1078">
                    <a:extLst>
                      <a:ext uri="{FF2B5EF4-FFF2-40B4-BE49-F238E27FC236}">
                        <a16:creationId xmlns:a16="http://schemas.microsoft.com/office/drawing/2014/main" id="{00000000-0008-0000-1B00-0000E2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2611" name="Freeform 1079">
                      <a:extLst>
                        <a:ext uri="{FF2B5EF4-FFF2-40B4-BE49-F238E27FC236}">
                          <a16:creationId xmlns:a16="http://schemas.microsoft.com/office/drawing/2014/main" id="{00000000-0008-0000-1B00-0000E3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2612" name="Group 1080">
                      <a:extLst>
                        <a:ext uri="{FF2B5EF4-FFF2-40B4-BE49-F238E27FC236}">
                          <a16:creationId xmlns:a16="http://schemas.microsoft.com/office/drawing/2014/main" id="{00000000-0008-0000-1B00-0000E4B7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2613" name="Freeform 1081">
                        <a:extLst>
                          <a:ext uri="{FF2B5EF4-FFF2-40B4-BE49-F238E27FC236}">
                            <a16:creationId xmlns:a16="http://schemas.microsoft.com/office/drawing/2014/main" id="{00000000-0008-0000-1B00-0000E5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14" name="Freeform 1082">
                        <a:extLst>
                          <a:ext uri="{FF2B5EF4-FFF2-40B4-BE49-F238E27FC236}">
                            <a16:creationId xmlns:a16="http://schemas.microsoft.com/office/drawing/2014/main" id="{00000000-0008-0000-1B00-0000E6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15" name="Freeform 1083">
                        <a:extLst>
                          <a:ext uri="{FF2B5EF4-FFF2-40B4-BE49-F238E27FC236}">
                            <a16:creationId xmlns:a16="http://schemas.microsoft.com/office/drawing/2014/main" id="{00000000-0008-0000-1B00-0000E7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2557" name="Group 1084">
                  <a:extLst>
                    <a:ext uri="{FF2B5EF4-FFF2-40B4-BE49-F238E27FC236}">
                      <a16:creationId xmlns:a16="http://schemas.microsoft.com/office/drawing/2014/main" id="{00000000-0008-0000-1B00-0000ADB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400" y="259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2583" name="Group 1085">
                    <a:extLst>
                      <a:ext uri="{FF2B5EF4-FFF2-40B4-BE49-F238E27FC236}">
                        <a16:creationId xmlns:a16="http://schemas.microsoft.com/office/drawing/2014/main" id="{00000000-0008-0000-1B00-0000C7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2602" name="Freeform 1086">
                      <a:extLst>
                        <a:ext uri="{FF2B5EF4-FFF2-40B4-BE49-F238E27FC236}">
                          <a16:creationId xmlns:a16="http://schemas.microsoft.com/office/drawing/2014/main" id="{00000000-0008-0000-1B00-0000DA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2603" name="Group 1087">
                      <a:extLst>
                        <a:ext uri="{FF2B5EF4-FFF2-40B4-BE49-F238E27FC236}">
                          <a16:creationId xmlns:a16="http://schemas.microsoft.com/office/drawing/2014/main" id="{00000000-0008-0000-1B00-0000DBB7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2604" name="Freeform 1088">
                        <a:extLst>
                          <a:ext uri="{FF2B5EF4-FFF2-40B4-BE49-F238E27FC236}">
                            <a16:creationId xmlns:a16="http://schemas.microsoft.com/office/drawing/2014/main" id="{00000000-0008-0000-1B00-0000DC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05" name="Freeform 1089">
                        <a:extLst>
                          <a:ext uri="{FF2B5EF4-FFF2-40B4-BE49-F238E27FC236}">
                            <a16:creationId xmlns:a16="http://schemas.microsoft.com/office/drawing/2014/main" id="{00000000-0008-0000-1B00-0000DD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06" name="Freeform 1090">
                        <a:extLst>
                          <a:ext uri="{FF2B5EF4-FFF2-40B4-BE49-F238E27FC236}">
                            <a16:creationId xmlns:a16="http://schemas.microsoft.com/office/drawing/2014/main" id="{00000000-0008-0000-1B00-0000DE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2584" name="Group 1091">
                    <a:extLst>
                      <a:ext uri="{FF2B5EF4-FFF2-40B4-BE49-F238E27FC236}">
                        <a16:creationId xmlns:a16="http://schemas.microsoft.com/office/drawing/2014/main" id="{00000000-0008-0000-1B00-0000C8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2597" name="Freeform 1092">
                      <a:extLst>
                        <a:ext uri="{FF2B5EF4-FFF2-40B4-BE49-F238E27FC236}">
                          <a16:creationId xmlns:a16="http://schemas.microsoft.com/office/drawing/2014/main" id="{00000000-0008-0000-1B00-0000D5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2598" name="Group 1093">
                      <a:extLst>
                        <a:ext uri="{FF2B5EF4-FFF2-40B4-BE49-F238E27FC236}">
                          <a16:creationId xmlns:a16="http://schemas.microsoft.com/office/drawing/2014/main" id="{00000000-0008-0000-1B00-0000D6B7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2599" name="Freeform 1094">
                        <a:extLst>
                          <a:ext uri="{FF2B5EF4-FFF2-40B4-BE49-F238E27FC236}">
                            <a16:creationId xmlns:a16="http://schemas.microsoft.com/office/drawing/2014/main" id="{00000000-0008-0000-1B00-0000D7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00" name="Freeform 1095">
                        <a:extLst>
                          <a:ext uri="{FF2B5EF4-FFF2-40B4-BE49-F238E27FC236}">
                            <a16:creationId xmlns:a16="http://schemas.microsoft.com/office/drawing/2014/main" id="{00000000-0008-0000-1B00-0000D8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601" name="Freeform 1096">
                        <a:extLst>
                          <a:ext uri="{FF2B5EF4-FFF2-40B4-BE49-F238E27FC236}">
                            <a16:creationId xmlns:a16="http://schemas.microsoft.com/office/drawing/2014/main" id="{00000000-0008-0000-1B00-0000D9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2585" name="Group 1097">
                    <a:extLst>
                      <a:ext uri="{FF2B5EF4-FFF2-40B4-BE49-F238E27FC236}">
                        <a16:creationId xmlns:a16="http://schemas.microsoft.com/office/drawing/2014/main" id="{00000000-0008-0000-1B00-0000C9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2592" name="Freeform 1098">
                      <a:extLst>
                        <a:ext uri="{FF2B5EF4-FFF2-40B4-BE49-F238E27FC236}">
                          <a16:creationId xmlns:a16="http://schemas.microsoft.com/office/drawing/2014/main" id="{00000000-0008-0000-1B00-0000D0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2593" name="Group 1099">
                      <a:extLst>
                        <a:ext uri="{FF2B5EF4-FFF2-40B4-BE49-F238E27FC236}">
                          <a16:creationId xmlns:a16="http://schemas.microsoft.com/office/drawing/2014/main" id="{00000000-0008-0000-1B00-0000D1B7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2594" name="Freeform 1100">
                        <a:extLst>
                          <a:ext uri="{FF2B5EF4-FFF2-40B4-BE49-F238E27FC236}">
                            <a16:creationId xmlns:a16="http://schemas.microsoft.com/office/drawing/2014/main" id="{00000000-0008-0000-1B00-0000D2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595" name="Freeform 1101">
                        <a:extLst>
                          <a:ext uri="{FF2B5EF4-FFF2-40B4-BE49-F238E27FC236}">
                            <a16:creationId xmlns:a16="http://schemas.microsoft.com/office/drawing/2014/main" id="{00000000-0008-0000-1B00-0000D3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596" name="Freeform 1102">
                        <a:extLst>
                          <a:ext uri="{FF2B5EF4-FFF2-40B4-BE49-F238E27FC236}">
                            <a16:creationId xmlns:a16="http://schemas.microsoft.com/office/drawing/2014/main" id="{00000000-0008-0000-1B00-0000D4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2586" name="Group 1103">
                    <a:extLst>
                      <a:ext uri="{FF2B5EF4-FFF2-40B4-BE49-F238E27FC236}">
                        <a16:creationId xmlns:a16="http://schemas.microsoft.com/office/drawing/2014/main" id="{00000000-0008-0000-1B00-0000CA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2587" name="Freeform 1104">
                      <a:extLst>
                        <a:ext uri="{FF2B5EF4-FFF2-40B4-BE49-F238E27FC236}">
                          <a16:creationId xmlns:a16="http://schemas.microsoft.com/office/drawing/2014/main" id="{00000000-0008-0000-1B00-0000CB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2588" name="Group 1105">
                      <a:extLst>
                        <a:ext uri="{FF2B5EF4-FFF2-40B4-BE49-F238E27FC236}">
                          <a16:creationId xmlns:a16="http://schemas.microsoft.com/office/drawing/2014/main" id="{00000000-0008-0000-1B00-0000CCB7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2589" name="Freeform 1106">
                        <a:extLst>
                          <a:ext uri="{FF2B5EF4-FFF2-40B4-BE49-F238E27FC236}">
                            <a16:creationId xmlns:a16="http://schemas.microsoft.com/office/drawing/2014/main" id="{00000000-0008-0000-1B00-0000CD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590" name="Freeform 1107">
                        <a:extLst>
                          <a:ext uri="{FF2B5EF4-FFF2-40B4-BE49-F238E27FC236}">
                            <a16:creationId xmlns:a16="http://schemas.microsoft.com/office/drawing/2014/main" id="{00000000-0008-0000-1B00-0000CE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591" name="Freeform 1108">
                        <a:extLst>
                          <a:ext uri="{FF2B5EF4-FFF2-40B4-BE49-F238E27FC236}">
                            <a16:creationId xmlns:a16="http://schemas.microsoft.com/office/drawing/2014/main" id="{00000000-0008-0000-1B00-0000CF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  <xdr:grpSp>
              <xdr:nvGrpSpPr>
                <xdr:cNvPr id="112558" name="Group 1109">
                  <a:extLst>
                    <a:ext uri="{FF2B5EF4-FFF2-40B4-BE49-F238E27FC236}">
                      <a16:creationId xmlns:a16="http://schemas.microsoft.com/office/drawing/2014/main" id="{00000000-0008-0000-1B00-0000AEB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 flipH="1">
                  <a:off x="378" y="261"/>
                  <a:ext cx="24" cy="27"/>
                  <a:chOff x="378" y="209"/>
                  <a:chExt cx="23" cy="27"/>
                </a:xfrm>
              </xdr:grpSpPr>
              <xdr:grpSp>
                <xdr:nvGrpSpPr>
                  <xdr:cNvPr id="112559" name="Group 1110">
                    <a:extLst>
                      <a:ext uri="{FF2B5EF4-FFF2-40B4-BE49-F238E27FC236}">
                        <a16:creationId xmlns:a16="http://schemas.microsoft.com/office/drawing/2014/main" id="{00000000-0008-0000-1B00-0000AF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12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2578" name="Freeform 1111">
                      <a:extLst>
                        <a:ext uri="{FF2B5EF4-FFF2-40B4-BE49-F238E27FC236}">
                          <a16:creationId xmlns:a16="http://schemas.microsoft.com/office/drawing/2014/main" id="{00000000-0008-0000-1B00-0000C2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2579" name="Group 1112">
                      <a:extLst>
                        <a:ext uri="{FF2B5EF4-FFF2-40B4-BE49-F238E27FC236}">
                          <a16:creationId xmlns:a16="http://schemas.microsoft.com/office/drawing/2014/main" id="{00000000-0008-0000-1B00-0000C3B7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2580" name="Freeform 1113">
                        <a:extLst>
                          <a:ext uri="{FF2B5EF4-FFF2-40B4-BE49-F238E27FC236}">
                            <a16:creationId xmlns:a16="http://schemas.microsoft.com/office/drawing/2014/main" id="{00000000-0008-0000-1B00-0000C4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581" name="Freeform 1114">
                        <a:extLst>
                          <a:ext uri="{FF2B5EF4-FFF2-40B4-BE49-F238E27FC236}">
                            <a16:creationId xmlns:a16="http://schemas.microsoft.com/office/drawing/2014/main" id="{00000000-0008-0000-1B00-0000C5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582" name="Freeform 1115">
                        <a:extLst>
                          <a:ext uri="{FF2B5EF4-FFF2-40B4-BE49-F238E27FC236}">
                            <a16:creationId xmlns:a16="http://schemas.microsoft.com/office/drawing/2014/main" id="{00000000-0008-0000-1B00-0000C6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2560" name="Group 1116">
                    <a:extLst>
                      <a:ext uri="{FF2B5EF4-FFF2-40B4-BE49-F238E27FC236}">
                        <a16:creationId xmlns:a16="http://schemas.microsoft.com/office/drawing/2014/main" id="{00000000-0008-0000-1B00-0000B0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0" y="209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2573" name="Freeform 1117">
                      <a:extLst>
                        <a:ext uri="{FF2B5EF4-FFF2-40B4-BE49-F238E27FC236}">
                          <a16:creationId xmlns:a16="http://schemas.microsoft.com/office/drawing/2014/main" id="{00000000-0008-0000-1B00-0000BD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2574" name="Group 1118">
                      <a:extLst>
                        <a:ext uri="{FF2B5EF4-FFF2-40B4-BE49-F238E27FC236}">
                          <a16:creationId xmlns:a16="http://schemas.microsoft.com/office/drawing/2014/main" id="{00000000-0008-0000-1B00-0000BEB7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2575" name="Freeform 1119">
                        <a:extLst>
                          <a:ext uri="{FF2B5EF4-FFF2-40B4-BE49-F238E27FC236}">
                            <a16:creationId xmlns:a16="http://schemas.microsoft.com/office/drawing/2014/main" id="{00000000-0008-0000-1B00-0000BF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576" name="Freeform 1120">
                        <a:extLst>
                          <a:ext uri="{FF2B5EF4-FFF2-40B4-BE49-F238E27FC236}">
                            <a16:creationId xmlns:a16="http://schemas.microsoft.com/office/drawing/2014/main" id="{00000000-0008-0000-1B00-0000C0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577" name="Freeform 1121">
                        <a:extLst>
                          <a:ext uri="{FF2B5EF4-FFF2-40B4-BE49-F238E27FC236}">
                            <a16:creationId xmlns:a16="http://schemas.microsoft.com/office/drawing/2014/main" id="{00000000-0008-0000-1B00-0000C1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2561" name="Group 1122">
                    <a:extLst>
                      <a:ext uri="{FF2B5EF4-FFF2-40B4-BE49-F238E27FC236}">
                        <a16:creationId xmlns:a16="http://schemas.microsoft.com/office/drawing/2014/main" id="{00000000-0008-0000-1B00-0000B1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78" y="226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2568" name="Freeform 1123">
                      <a:extLst>
                        <a:ext uri="{FF2B5EF4-FFF2-40B4-BE49-F238E27FC236}">
                          <a16:creationId xmlns:a16="http://schemas.microsoft.com/office/drawing/2014/main" id="{00000000-0008-0000-1B00-0000B8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2569" name="Group 1124">
                      <a:extLst>
                        <a:ext uri="{FF2B5EF4-FFF2-40B4-BE49-F238E27FC236}">
                          <a16:creationId xmlns:a16="http://schemas.microsoft.com/office/drawing/2014/main" id="{00000000-0008-0000-1B00-0000B9B7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2570" name="Freeform 1125">
                        <a:extLst>
                          <a:ext uri="{FF2B5EF4-FFF2-40B4-BE49-F238E27FC236}">
                            <a16:creationId xmlns:a16="http://schemas.microsoft.com/office/drawing/2014/main" id="{00000000-0008-0000-1B00-0000BA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571" name="Freeform 1126">
                        <a:extLst>
                          <a:ext uri="{FF2B5EF4-FFF2-40B4-BE49-F238E27FC236}">
                            <a16:creationId xmlns:a16="http://schemas.microsoft.com/office/drawing/2014/main" id="{00000000-0008-0000-1B00-0000BB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572" name="Freeform 1127">
                        <a:extLst>
                          <a:ext uri="{FF2B5EF4-FFF2-40B4-BE49-F238E27FC236}">
                            <a16:creationId xmlns:a16="http://schemas.microsoft.com/office/drawing/2014/main" id="{00000000-0008-0000-1B00-0000BC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  <xdr:grpSp>
                <xdr:nvGrpSpPr>
                  <xdr:cNvPr id="112562" name="Group 1128">
                    <a:extLst>
                      <a:ext uri="{FF2B5EF4-FFF2-40B4-BE49-F238E27FC236}">
                        <a16:creationId xmlns:a16="http://schemas.microsoft.com/office/drawing/2014/main" id="{00000000-0008-0000-1B00-0000B2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91" y="223"/>
                    <a:ext cx="10" cy="10"/>
                    <a:chOff x="346" y="287"/>
                    <a:chExt cx="10" cy="10"/>
                  </a:xfrm>
                </xdr:grpSpPr>
                <xdr:sp macro="" textlink="">
                  <xdr:nvSpPr>
                    <xdr:cNvPr id="112563" name="Freeform 1129">
                      <a:extLst>
                        <a:ext uri="{FF2B5EF4-FFF2-40B4-BE49-F238E27FC236}">
                          <a16:creationId xmlns:a16="http://schemas.microsoft.com/office/drawing/2014/main" id="{00000000-0008-0000-1B00-0000B3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1" y="292"/>
                      <a:ext cx="1" cy="4"/>
                    </a:xfrm>
                    <a:custGeom>
                      <a:avLst/>
                      <a:gdLst>
                        <a:gd name="T0" fmla="*/ 0 w 1"/>
                        <a:gd name="T1" fmla="*/ 0 h 4"/>
                        <a:gd name="T2" fmla="*/ 1 w 1"/>
                        <a:gd name="T3" fmla="*/ 4 h 4"/>
                        <a:gd name="T4" fmla="*/ 0 w 1"/>
                        <a:gd name="T5" fmla="*/ 0 h 4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4"/>
                        <a:gd name="T11" fmla="*/ 1 w 1"/>
                        <a:gd name="T12" fmla="*/ 4 h 4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4">
                          <a:moveTo>
                            <a:pt x="0" y="0"/>
                          </a:moveTo>
                          <a:cubicBezTo>
                            <a:pt x="0" y="1"/>
                            <a:pt x="1" y="4"/>
                            <a:pt x="1" y="4"/>
                          </a:cubicBezTo>
                          <a:cubicBezTo>
                            <a:pt x="1" y="4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grpSp>
                  <xdr:nvGrpSpPr>
                    <xdr:cNvPr id="112564" name="Group 1130">
                      <a:extLst>
                        <a:ext uri="{FF2B5EF4-FFF2-40B4-BE49-F238E27FC236}">
                          <a16:creationId xmlns:a16="http://schemas.microsoft.com/office/drawing/2014/main" id="{00000000-0008-0000-1B00-0000B4B70100}"/>
                        </a:ext>
                      </a:extLst>
                    </xdr:cNvPr>
                    <xdr:cNvGrpSpPr>
                      <a:grpSpLocks/>
                    </xdr:cNvGrpSpPr>
                  </xdr:nvGrpSpPr>
                  <xdr:grpSpPr bwMode="auto">
                    <a:xfrm>
                      <a:off x="346" y="287"/>
                      <a:ext cx="10" cy="10"/>
                      <a:chOff x="346" y="251"/>
                      <a:chExt cx="10" cy="10"/>
                    </a:xfrm>
                  </xdr:grpSpPr>
                  <xdr:sp macro="" textlink="">
                    <xdr:nvSpPr>
                      <xdr:cNvPr id="112565" name="Freeform 1131">
                        <a:extLst>
                          <a:ext uri="{FF2B5EF4-FFF2-40B4-BE49-F238E27FC236}">
                            <a16:creationId xmlns:a16="http://schemas.microsoft.com/office/drawing/2014/main" id="{00000000-0008-0000-1B00-0000B5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6" y="255"/>
                        <a:ext cx="3" cy="6"/>
                      </a:xfrm>
                      <a:custGeom>
                        <a:avLst/>
                        <a:gdLst>
                          <a:gd name="T0" fmla="*/ 0 w 3"/>
                          <a:gd name="T1" fmla="*/ 0 h 6"/>
                          <a:gd name="T2" fmla="*/ 2 w 3"/>
                          <a:gd name="T3" fmla="*/ 6 h 6"/>
                          <a:gd name="T4" fmla="*/ 0 60000 65536"/>
                          <a:gd name="T5" fmla="*/ 0 60000 65536"/>
                          <a:gd name="T6" fmla="*/ 0 w 3"/>
                          <a:gd name="T7" fmla="*/ 0 h 6"/>
                          <a:gd name="T8" fmla="*/ 3 w 3"/>
                          <a:gd name="T9" fmla="*/ 6 h 6"/>
                        </a:gdLst>
                        <a:ahLst/>
                        <a:cxnLst>
                          <a:cxn ang="T4">
                            <a:pos x="T0" y="T1"/>
                          </a:cxn>
                          <a:cxn ang="T5">
                            <a:pos x="T2" y="T3"/>
                          </a:cxn>
                        </a:cxnLst>
                        <a:rect l="T6" t="T7" r="T8" b="T9"/>
                        <a:pathLst>
                          <a:path w="3" h="6">
                            <a:moveTo>
                              <a:pt x="0" y="0"/>
                            </a:moveTo>
                            <a:cubicBezTo>
                              <a:pt x="3" y="4"/>
                              <a:pt x="2" y="2"/>
                              <a:pt x="2" y="6"/>
                            </a:cubicBezTo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566" name="Freeform 1132">
                        <a:extLst>
                          <a:ext uri="{FF2B5EF4-FFF2-40B4-BE49-F238E27FC236}">
                            <a16:creationId xmlns:a16="http://schemas.microsoft.com/office/drawing/2014/main" id="{00000000-0008-0000-1B00-0000B6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8" y="251"/>
                        <a:ext cx="1" cy="3"/>
                      </a:xfrm>
                      <a:custGeom>
                        <a:avLst/>
                        <a:gdLst>
                          <a:gd name="T0" fmla="*/ 0 w 1"/>
                          <a:gd name="T1" fmla="*/ 0 h 3"/>
                          <a:gd name="T2" fmla="*/ 1 w 1"/>
                          <a:gd name="T3" fmla="*/ 3 h 3"/>
                          <a:gd name="T4" fmla="*/ 0 w 1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1"/>
                          <a:gd name="T10" fmla="*/ 0 h 3"/>
                          <a:gd name="T11" fmla="*/ 1 w 1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1" h="3">
                            <a:moveTo>
                              <a:pt x="0" y="0"/>
                            </a:moveTo>
                            <a:cubicBezTo>
                              <a:pt x="0" y="1"/>
                              <a:pt x="1" y="3"/>
                              <a:pt x="1" y="3"/>
                            </a:cubicBezTo>
                            <a:cubicBezTo>
                              <a:pt x="1" y="3"/>
                              <a:pt x="0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  <xdr:sp macro="" textlink="">
                    <xdr:nvSpPr>
                      <xdr:cNvPr id="112567" name="Freeform 1133">
                        <a:extLst>
                          <a:ext uri="{FF2B5EF4-FFF2-40B4-BE49-F238E27FC236}">
                            <a16:creationId xmlns:a16="http://schemas.microsoft.com/office/drawing/2014/main" id="{00000000-0008-0000-1B00-0000B7B701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54" y="253"/>
                        <a:ext cx="2" cy="3"/>
                      </a:xfrm>
                      <a:custGeom>
                        <a:avLst/>
                        <a:gdLst>
                          <a:gd name="T0" fmla="*/ 0 w 2"/>
                          <a:gd name="T1" fmla="*/ 0 h 3"/>
                          <a:gd name="T2" fmla="*/ 2 w 2"/>
                          <a:gd name="T3" fmla="*/ 3 h 3"/>
                          <a:gd name="T4" fmla="*/ 0 w 2"/>
                          <a:gd name="T5" fmla="*/ 0 h 3"/>
                          <a:gd name="T6" fmla="*/ 0 60000 65536"/>
                          <a:gd name="T7" fmla="*/ 0 60000 65536"/>
                          <a:gd name="T8" fmla="*/ 0 60000 65536"/>
                          <a:gd name="T9" fmla="*/ 0 w 2"/>
                          <a:gd name="T10" fmla="*/ 0 h 3"/>
                          <a:gd name="T11" fmla="*/ 2 w 2"/>
                          <a:gd name="T12" fmla="*/ 3 h 3"/>
                        </a:gdLst>
                        <a:ahLst/>
                        <a:cxnLst>
                          <a:cxn ang="T6">
                            <a:pos x="T0" y="T1"/>
                          </a:cxn>
                          <a:cxn ang="T7">
                            <a:pos x="T2" y="T3"/>
                          </a:cxn>
                          <a:cxn ang="T8">
                            <a:pos x="T4" y="T5"/>
                          </a:cxn>
                        </a:cxnLst>
                        <a:rect l="T9" t="T10" r="T11" b="T12"/>
                        <a:pathLst>
                          <a:path w="2" h="3">
                            <a:moveTo>
                              <a:pt x="0" y="0"/>
                            </a:moveTo>
                            <a:cubicBezTo>
                              <a:pt x="1" y="1"/>
                              <a:pt x="2" y="3"/>
                              <a:pt x="2" y="3"/>
                            </a:cubicBezTo>
                            <a:cubicBezTo>
                              <a:pt x="2" y="3"/>
                              <a:pt x="1" y="1"/>
                              <a:pt x="0" y="0"/>
                            </a:cubicBezTo>
                            <a:close/>
                          </a:path>
                        </a:pathLst>
                      </a:custGeom>
                      <a:noFill/>
                      <a:ln w="6350">
                        <a:solidFill>
                          <a:srgbClr val="000000"/>
                        </a:solidFill>
                        <a:round/>
                        <a:headEnd type="none" w="sm" len="sm"/>
                        <a:tailEnd type="none" w="sm" len="sm"/>
                      </a:ln>
                    </xdr:spPr>
                  </xdr:sp>
                </xdr:grpSp>
              </xdr:grpSp>
            </xdr:grpSp>
          </xdr:grpSp>
          <xdr:grpSp>
            <xdr:nvGrpSpPr>
              <xdr:cNvPr id="112537" name="Group 1134">
                <a:extLst>
                  <a:ext uri="{FF2B5EF4-FFF2-40B4-BE49-F238E27FC236}">
                    <a16:creationId xmlns:a16="http://schemas.microsoft.com/office/drawing/2014/main" id="{00000000-0008-0000-1B00-000099B701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403" y="307"/>
                <a:ext cx="12" cy="26"/>
                <a:chOff x="396" y="211"/>
                <a:chExt cx="12" cy="26"/>
              </a:xfrm>
            </xdr:grpSpPr>
            <xdr:grpSp>
              <xdr:nvGrpSpPr>
                <xdr:cNvPr id="112538" name="Group 1135">
                  <a:extLst>
                    <a:ext uri="{FF2B5EF4-FFF2-40B4-BE49-F238E27FC236}">
                      <a16:creationId xmlns:a16="http://schemas.microsoft.com/office/drawing/2014/main" id="{00000000-0008-0000-1B00-00009AB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98" y="211"/>
                  <a:ext cx="10" cy="10"/>
                  <a:chOff x="346" y="287"/>
                  <a:chExt cx="10" cy="10"/>
                </a:xfrm>
              </xdr:grpSpPr>
              <xdr:sp macro="" textlink="">
                <xdr:nvSpPr>
                  <xdr:cNvPr id="112545" name="Freeform 1136">
                    <a:extLst>
                      <a:ext uri="{FF2B5EF4-FFF2-40B4-BE49-F238E27FC236}">
                        <a16:creationId xmlns:a16="http://schemas.microsoft.com/office/drawing/2014/main" id="{00000000-0008-0000-1B00-0000A1B7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1" y="292"/>
                    <a:ext cx="1" cy="4"/>
                  </a:xfrm>
                  <a:custGeom>
                    <a:avLst/>
                    <a:gdLst>
                      <a:gd name="T0" fmla="*/ 0 w 1"/>
                      <a:gd name="T1" fmla="*/ 0 h 4"/>
                      <a:gd name="T2" fmla="*/ 1 w 1"/>
                      <a:gd name="T3" fmla="*/ 4 h 4"/>
                      <a:gd name="T4" fmla="*/ 0 w 1"/>
                      <a:gd name="T5" fmla="*/ 0 h 4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4"/>
                      <a:gd name="T11" fmla="*/ 1 w 1"/>
                      <a:gd name="T12" fmla="*/ 4 h 4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4">
                        <a:moveTo>
                          <a:pt x="0" y="0"/>
                        </a:moveTo>
                        <a:cubicBezTo>
                          <a:pt x="0" y="1"/>
                          <a:pt x="1" y="4"/>
                          <a:pt x="1" y="4"/>
                        </a:cubicBezTo>
                        <a:cubicBezTo>
                          <a:pt x="1" y="4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grpSp>
                <xdr:nvGrpSpPr>
                  <xdr:cNvPr id="112546" name="Group 1137">
                    <a:extLst>
                      <a:ext uri="{FF2B5EF4-FFF2-40B4-BE49-F238E27FC236}">
                        <a16:creationId xmlns:a16="http://schemas.microsoft.com/office/drawing/2014/main" id="{00000000-0008-0000-1B00-0000A2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6" y="287"/>
                    <a:ext cx="10" cy="10"/>
                    <a:chOff x="346" y="251"/>
                    <a:chExt cx="10" cy="10"/>
                  </a:xfrm>
                </xdr:grpSpPr>
                <xdr:sp macro="" textlink="">
                  <xdr:nvSpPr>
                    <xdr:cNvPr id="112547" name="Freeform 1138">
                      <a:extLst>
                        <a:ext uri="{FF2B5EF4-FFF2-40B4-BE49-F238E27FC236}">
                          <a16:creationId xmlns:a16="http://schemas.microsoft.com/office/drawing/2014/main" id="{00000000-0008-0000-1B00-0000A3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6" y="255"/>
                      <a:ext cx="3" cy="6"/>
                    </a:xfrm>
                    <a:custGeom>
                      <a:avLst/>
                      <a:gdLst>
                        <a:gd name="T0" fmla="*/ 0 w 3"/>
                        <a:gd name="T1" fmla="*/ 0 h 6"/>
                        <a:gd name="T2" fmla="*/ 2 w 3"/>
                        <a:gd name="T3" fmla="*/ 6 h 6"/>
                        <a:gd name="T4" fmla="*/ 0 60000 65536"/>
                        <a:gd name="T5" fmla="*/ 0 60000 65536"/>
                        <a:gd name="T6" fmla="*/ 0 w 3"/>
                        <a:gd name="T7" fmla="*/ 0 h 6"/>
                        <a:gd name="T8" fmla="*/ 3 w 3"/>
                        <a:gd name="T9" fmla="*/ 6 h 6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3" h="6">
                          <a:moveTo>
                            <a:pt x="0" y="0"/>
                          </a:moveTo>
                          <a:cubicBezTo>
                            <a:pt x="3" y="4"/>
                            <a:pt x="2" y="2"/>
                            <a:pt x="2" y="6"/>
                          </a:cubicBezTo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sp macro="" textlink="">
                  <xdr:nvSpPr>
                    <xdr:cNvPr id="112548" name="Freeform 1139">
                      <a:extLst>
                        <a:ext uri="{FF2B5EF4-FFF2-40B4-BE49-F238E27FC236}">
                          <a16:creationId xmlns:a16="http://schemas.microsoft.com/office/drawing/2014/main" id="{00000000-0008-0000-1B00-0000A4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8" y="251"/>
                      <a:ext cx="1" cy="3"/>
                    </a:xfrm>
                    <a:custGeom>
                      <a:avLst/>
                      <a:gdLst>
                        <a:gd name="T0" fmla="*/ 0 w 1"/>
                        <a:gd name="T1" fmla="*/ 0 h 3"/>
                        <a:gd name="T2" fmla="*/ 1 w 1"/>
                        <a:gd name="T3" fmla="*/ 3 h 3"/>
                        <a:gd name="T4" fmla="*/ 0 w 1"/>
                        <a:gd name="T5" fmla="*/ 0 h 3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3"/>
                        <a:gd name="T11" fmla="*/ 1 w 1"/>
                        <a:gd name="T12" fmla="*/ 3 h 3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3">
                          <a:moveTo>
                            <a:pt x="0" y="0"/>
                          </a:moveTo>
                          <a:cubicBezTo>
                            <a:pt x="0" y="1"/>
                            <a:pt x="1" y="3"/>
                            <a:pt x="1" y="3"/>
                          </a:cubicBezTo>
                          <a:cubicBezTo>
                            <a:pt x="1" y="3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sp macro="" textlink="">
                  <xdr:nvSpPr>
                    <xdr:cNvPr id="112549" name="Freeform 1140">
                      <a:extLst>
                        <a:ext uri="{FF2B5EF4-FFF2-40B4-BE49-F238E27FC236}">
                          <a16:creationId xmlns:a16="http://schemas.microsoft.com/office/drawing/2014/main" id="{00000000-0008-0000-1B00-0000A5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4" y="253"/>
                      <a:ext cx="2" cy="3"/>
                    </a:xfrm>
                    <a:custGeom>
                      <a:avLst/>
                      <a:gdLst>
                        <a:gd name="T0" fmla="*/ 0 w 2"/>
                        <a:gd name="T1" fmla="*/ 0 h 3"/>
                        <a:gd name="T2" fmla="*/ 2 w 2"/>
                        <a:gd name="T3" fmla="*/ 3 h 3"/>
                        <a:gd name="T4" fmla="*/ 0 w 2"/>
                        <a:gd name="T5" fmla="*/ 0 h 3"/>
                        <a:gd name="T6" fmla="*/ 0 60000 65536"/>
                        <a:gd name="T7" fmla="*/ 0 60000 65536"/>
                        <a:gd name="T8" fmla="*/ 0 60000 65536"/>
                        <a:gd name="T9" fmla="*/ 0 w 2"/>
                        <a:gd name="T10" fmla="*/ 0 h 3"/>
                        <a:gd name="T11" fmla="*/ 2 w 2"/>
                        <a:gd name="T12" fmla="*/ 3 h 3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2" h="3">
                          <a:moveTo>
                            <a:pt x="0" y="0"/>
                          </a:moveTo>
                          <a:cubicBezTo>
                            <a:pt x="1" y="1"/>
                            <a:pt x="2" y="3"/>
                            <a:pt x="2" y="3"/>
                          </a:cubicBezTo>
                          <a:cubicBezTo>
                            <a:pt x="2" y="3"/>
                            <a:pt x="1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</xdr:grpSp>
            </xdr:grpSp>
            <xdr:grpSp>
              <xdr:nvGrpSpPr>
                <xdr:cNvPr id="112539" name="Group 1141">
                  <a:extLst>
                    <a:ext uri="{FF2B5EF4-FFF2-40B4-BE49-F238E27FC236}">
                      <a16:creationId xmlns:a16="http://schemas.microsoft.com/office/drawing/2014/main" id="{00000000-0008-0000-1B00-00009BB70100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396" y="227"/>
                  <a:ext cx="10" cy="10"/>
                  <a:chOff x="346" y="287"/>
                  <a:chExt cx="10" cy="10"/>
                </a:xfrm>
              </xdr:grpSpPr>
              <xdr:sp macro="" textlink="">
                <xdr:nvSpPr>
                  <xdr:cNvPr id="112540" name="Freeform 1142">
                    <a:extLst>
                      <a:ext uri="{FF2B5EF4-FFF2-40B4-BE49-F238E27FC236}">
                        <a16:creationId xmlns:a16="http://schemas.microsoft.com/office/drawing/2014/main" id="{00000000-0008-0000-1B00-00009CB701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51" y="292"/>
                    <a:ext cx="1" cy="4"/>
                  </a:xfrm>
                  <a:custGeom>
                    <a:avLst/>
                    <a:gdLst>
                      <a:gd name="T0" fmla="*/ 0 w 1"/>
                      <a:gd name="T1" fmla="*/ 0 h 4"/>
                      <a:gd name="T2" fmla="*/ 1 w 1"/>
                      <a:gd name="T3" fmla="*/ 4 h 4"/>
                      <a:gd name="T4" fmla="*/ 0 w 1"/>
                      <a:gd name="T5" fmla="*/ 0 h 4"/>
                      <a:gd name="T6" fmla="*/ 0 60000 65536"/>
                      <a:gd name="T7" fmla="*/ 0 60000 65536"/>
                      <a:gd name="T8" fmla="*/ 0 60000 65536"/>
                      <a:gd name="T9" fmla="*/ 0 w 1"/>
                      <a:gd name="T10" fmla="*/ 0 h 4"/>
                      <a:gd name="T11" fmla="*/ 1 w 1"/>
                      <a:gd name="T12" fmla="*/ 4 h 4"/>
                    </a:gdLst>
                    <a:ahLst/>
                    <a:cxnLst>
                      <a:cxn ang="T6">
                        <a:pos x="T0" y="T1"/>
                      </a:cxn>
                      <a:cxn ang="T7">
                        <a:pos x="T2" y="T3"/>
                      </a:cxn>
                      <a:cxn ang="T8">
                        <a:pos x="T4" y="T5"/>
                      </a:cxn>
                    </a:cxnLst>
                    <a:rect l="T9" t="T10" r="T11" b="T12"/>
                    <a:pathLst>
                      <a:path w="1" h="4">
                        <a:moveTo>
                          <a:pt x="0" y="0"/>
                        </a:moveTo>
                        <a:cubicBezTo>
                          <a:pt x="0" y="1"/>
                          <a:pt x="1" y="4"/>
                          <a:pt x="1" y="4"/>
                        </a:cubicBezTo>
                        <a:cubicBezTo>
                          <a:pt x="1" y="4"/>
                          <a:pt x="0" y="1"/>
                          <a:pt x="0" y="0"/>
                        </a:cubicBezTo>
                        <a:close/>
                      </a:path>
                    </a:pathLst>
                  </a:custGeom>
                  <a:noFill/>
                  <a:ln w="6350">
                    <a:solidFill>
                      <a:srgbClr val="000000"/>
                    </a:solidFill>
                    <a:round/>
                    <a:headEnd type="none" w="sm" len="sm"/>
                    <a:tailEnd type="none" w="sm" len="sm"/>
                  </a:ln>
                </xdr:spPr>
              </xdr:sp>
              <xdr:grpSp>
                <xdr:nvGrpSpPr>
                  <xdr:cNvPr id="112541" name="Group 1143">
                    <a:extLst>
                      <a:ext uri="{FF2B5EF4-FFF2-40B4-BE49-F238E27FC236}">
                        <a16:creationId xmlns:a16="http://schemas.microsoft.com/office/drawing/2014/main" id="{00000000-0008-0000-1B00-00009DB70100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346" y="287"/>
                    <a:ext cx="10" cy="10"/>
                    <a:chOff x="346" y="251"/>
                    <a:chExt cx="10" cy="10"/>
                  </a:xfrm>
                </xdr:grpSpPr>
                <xdr:sp macro="" textlink="">
                  <xdr:nvSpPr>
                    <xdr:cNvPr id="112542" name="Freeform 1144">
                      <a:extLst>
                        <a:ext uri="{FF2B5EF4-FFF2-40B4-BE49-F238E27FC236}">
                          <a16:creationId xmlns:a16="http://schemas.microsoft.com/office/drawing/2014/main" id="{00000000-0008-0000-1B00-00009E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6" y="255"/>
                      <a:ext cx="3" cy="6"/>
                    </a:xfrm>
                    <a:custGeom>
                      <a:avLst/>
                      <a:gdLst>
                        <a:gd name="T0" fmla="*/ 0 w 3"/>
                        <a:gd name="T1" fmla="*/ 0 h 6"/>
                        <a:gd name="T2" fmla="*/ 2 w 3"/>
                        <a:gd name="T3" fmla="*/ 6 h 6"/>
                        <a:gd name="T4" fmla="*/ 0 60000 65536"/>
                        <a:gd name="T5" fmla="*/ 0 60000 65536"/>
                        <a:gd name="T6" fmla="*/ 0 w 3"/>
                        <a:gd name="T7" fmla="*/ 0 h 6"/>
                        <a:gd name="T8" fmla="*/ 3 w 3"/>
                        <a:gd name="T9" fmla="*/ 6 h 6"/>
                      </a:gdLst>
                      <a:ahLst/>
                      <a:cxnLst>
                        <a:cxn ang="T4">
                          <a:pos x="T0" y="T1"/>
                        </a:cxn>
                        <a:cxn ang="T5">
                          <a:pos x="T2" y="T3"/>
                        </a:cxn>
                      </a:cxnLst>
                      <a:rect l="T6" t="T7" r="T8" b="T9"/>
                      <a:pathLst>
                        <a:path w="3" h="6">
                          <a:moveTo>
                            <a:pt x="0" y="0"/>
                          </a:moveTo>
                          <a:cubicBezTo>
                            <a:pt x="3" y="4"/>
                            <a:pt x="2" y="2"/>
                            <a:pt x="2" y="6"/>
                          </a:cubicBezTo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sp macro="" textlink="">
                  <xdr:nvSpPr>
                    <xdr:cNvPr id="112543" name="Freeform 1145">
                      <a:extLst>
                        <a:ext uri="{FF2B5EF4-FFF2-40B4-BE49-F238E27FC236}">
                          <a16:creationId xmlns:a16="http://schemas.microsoft.com/office/drawing/2014/main" id="{00000000-0008-0000-1B00-00009F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48" y="251"/>
                      <a:ext cx="1" cy="3"/>
                    </a:xfrm>
                    <a:custGeom>
                      <a:avLst/>
                      <a:gdLst>
                        <a:gd name="T0" fmla="*/ 0 w 1"/>
                        <a:gd name="T1" fmla="*/ 0 h 3"/>
                        <a:gd name="T2" fmla="*/ 1 w 1"/>
                        <a:gd name="T3" fmla="*/ 3 h 3"/>
                        <a:gd name="T4" fmla="*/ 0 w 1"/>
                        <a:gd name="T5" fmla="*/ 0 h 3"/>
                        <a:gd name="T6" fmla="*/ 0 60000 65536"/>
                        <a:gd name="T7" fmla="*/ 0 60000 65536"/>
                        <a:gd name="T8" fmla="*/ 0 60000 65536"/>
                        <a:gd name="T9" fmla="*/ 0 w 1"/>
                        <a:gd name="T10" fmla="*/ 0 h 3"/>
                        <a:gd name="T11" fmla="*/ 1 w 1"/>
                        <a:gd name="T12" fmla="*/ 3 h 3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1" h="3">
                          <a:moveTo>
                            <a:pt x="0" y="0"/>
                          </a:moveTo>
                          <a:cubicBezTo>
                            <a:pt x="0" y="1"/>
                            <a:pt x="1" y="3"/>
                            <a:pt x="1" y="3"/>
                          </a:cubicBezTo>
                          <a:cubicBezTo>
                            <a:pt x="1" y="3"/>
                            <a:pt x="0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  <xdr:sp macro="" textlink="">
                  <xdr:nvSpPr>
                    <xdr:cNvPr id="112544" name="Freeform 1146">
                      <a:extLst>
                        <a:ext uri="{FF2B5EF4-FFF2-40B4-BE49-F238E27FC236}">
                          <a16:creationId xmlns:a16="http://schemas.microsoft.com/office/drawing/2014/main" id="{00000000-0008-0000-1B00-0000A0B701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354" y="253"/>
                      <a:ext cx="2" cy="3"/>
                    </a:xfrm>
                    <a:custGeom>
                      <a:avLst/>
                      <a:gdLst>
                        <a:gd name="T0" fmla="*/ 0 w 2"/>
                        <a:gd name="T1" fmla="*/ 0 h 3"/>
                        <a:gd name="T2" fmla="*/ 2 w 2"/>
                        <a:gd name="T3" fmla="*/ 3 h 3"/>
                        <a:gd name="T4" fmla="*/ 0 w 2"/>
                        <a:gd name="T5" fmla="*/ 0 h 3"/>
                        <a:gd name="T6" fmla="*/ 0 60000 65536"/>
                        <a:gd name="T7" fmla="*/ 0 60000 65536"/>
                        <a:gd name="T8" fmla="*/ 0 60000 65536"/>
                        <a:gd name="T9" fmla="*/ 0 w 2"/>
                        <a:gd name="T10" fmla="*/ 0 h 3"/>
                        <a:gd name="T11" fmla="*/ 2 w 2"/>
                        <a:gd name="T12" fmla="*/ 3 h 3"/>
                      </a:gdLst>
                      <a:ahLst/>
                      <a:cxnLst>
                        <a:cxn ang="T6">
                          <a:pos x="T0" y="T1"/>
                        </a:cxn>
                        <a:cxn ang="T7">
                          <a:pos x="T2" y="T3"/>
                        </a:cxn>
                        <a:cxn ang="T8">
                          <a:pos x="T4" y="T5"/>
                        </a:cxn>
                      </a:cxnLst>
                      <a:rect l="T9" t="T10" r="T11" b="T12"/>
                      <a:pathLst>
                        <a:path w="2" h="3">
                          <a:moveTo>
                            <a:pt x="0" y="0"/>
                          </a:moveTo>
                          <a:cubicBezTo>
                            <a:pt x="1" y="1"/>
                            <a:pt x="2" y="3"/>
                            <a:pt x="2" y="3"/>
                          </a:cubicBezTo>
                          <a:cubicBezTo>
                            <a:pt x="2" y="3"/>
                            <a:pt x="1" y="1"/>
                            <a:pt x="0" y="0"/>
                          </a:cubicBezTo>
                          <a:close/>
                        </a:path>
                      </a:pathLst>
                    </a:custGeom>
                    <a:noFill/>
                    <a:ln w="6350">
                      <a:solidFill>
                        <a:srgbClr val="000000"/>
                      </a:solidFill>
                      <a:round/>
                      <a:headEnd type="none" w="sm" len="sm"/>
                      <a:tailEnd type="none" w="sm" len="sm"/>
                    </a:ln>
                  </xdr:spPr>
                </xdr:sp>
              </xdr:grpSp>
            </xdr:grpSp>
          </xdr:grpSp>
        </xdr:grpSp>
      </xdr:grpSp>
    </xdr:grpSp>
    <xdr:clientData/>
  </xdr:twoCellAnchor>
  <xdr:twoCellAnchor>
    <xdr:from>
      <xdr:col>2</xdr:col>
      <xdr:colOff>0</xdr:colOff>
      <xdr:row>10</xdr:row>
      <xdr:rowOff>0</xdr:rowOff>
    </xdr:from>
    <xdr:to>
      <xdr:col>4</xdr:col>
      <xdr:colOff>57150</xdr:colOff>
      <xdr:row>11</xdr:row>
      <xdr:rowOff>95250</xdr:rowOff>
    </xdr:to>
    <xdr:sp macro="" textlink="">
      <xdr:nvSpPr>
        <xdr:cNvPr id="112525" name="Freeform 1147">
          <a:extLst>
            <a:ext uri="{FF2B5EF4-FFF2-40B4-BE49-F238E27FC236}">
              <a16:creationId xmlns:a16="http://schemas.microsoft.com/office/drawing/2014/main" id="{00000000-0008-0000-1B00-00008DB70100}"/>
            </a:ext>
          </a:extLst>
        </xdr:cNvPr>
        <xdr:cNvSpPr>
          <a:spLocks/>
        </xdr:cNvSpPr>
      </xdr:nvSpPr>
      <xdr:spPr bwMode="auto">
        <a:xfrm>
          <a:off x="762000" y="1752600"/>
          <a:ext cx="895350" cy="247650"/>
        </a:xfrm>
        <a:custGeom>
          <a:avLst/>
          <a:gdLst>
            <a:gd name="T0" fmla="*/ 0 w 94"/>
            <a:gd name="T1" fmla="*/ 0 h 26"/>
            <a:gd name="T2" fmla="*/ 2147483647 w 94"/>
            <a:gd name="T3" fmla="*/ 0 h 26"/>
            <a:gd name="T4" fmla="*/ 2147483647 w 94"/>
            <a:gd name="T5" fmla="*/ 2147483647 h 26"/>
            <a:gd name="T6" fmla="*/ 0 60000 65536"/>
            <a:gd name="T7" fmla="*/ 0 60000 65536"/>
            <a:gd name="T8" fmla="*/ 0 60000 65536"/>
            <a:gd name="T9" fmla="*/ 0 w 94"/>
            <a:gd name="T10" fmla="*/ 0 h 26"/>
            <a:gd name="T11" fmla="*/ 94 w 94"/>
            <a:gd name="T12" fmla="*/ 26 h 26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94" h="26">
              <a:moveTo>
                <a:pt x="0" y="0"/>
              </a:moveTo>
              <a:lnTo>
                <a:pt x="68" y="0"/>
              </a:lnTo>
              <a:lnTo>
                <a:pt x="94" y="26"/>
              </a:lnTo>
            </a:path>
          </a:pathLst>
        </a:cu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15</xdr:col>
      <xdr:colOff>0</xdr:colOff>
      <xdr:row>19</xdr:row>
      <xdr:rowOff>142875</xdr:rowOff>
    </xdr:from>
    <xdr:to>
      <xdr:col>17</xdr:col>
      <xdr:colOff>0</xdr:colOff>
      <xdr:row>20</xdr:row>
      <xdr:rowOff>19050</xdr:rowOff>
    </xdr:to>
    <xdr:grpSp>
      <xdr:nvGrpSpPr>
        <xdr:cNvPr id="112526" name="Group 1148">
          <a:extLst>
            <a:ext uri="{FF2B5EF4-FFF2-40B4-BE49-F238E27FC236}">
              <a16:creationId xmlns:a16="http://schemas.microsoft.com/office/drawing/2014/main" id="{00000000-0008-0000-1B00-00008EB70100}"/>
            </a:ext>
          </a:extLst>
        </xdr:cNvPr>
        <xdr:cNvGrpSpPr>
          <a:grpSpLocks/>
        </xdr:cNvGrpSpPr>
      </xdr:nvGrpSpPr>
      <xdr:grpSpPr bwMode="auto">
        <a:xfrm>
          <a:off x="6429375" y="3267075"/>
          <a:ext cx="819150" cy="28575"/>
          <a:chOff x="98" y="303"/>
          <a:chExt cx="69" cy="14"/>
        </a:xfrm>
      </xdr:grpSpPr>
      <xdr:sp macro="" textlink="">
        <xdr:nvSpPr>
          <xdr:cNvPr id="112527" name="Line 1149">
            <a:extLst>
              <a:ext uri="{FF2B5EF4-FFF2-40B4-BE49-F238E27FC236}">
                <a16:creationId xmlns:a16="http://schemas.microsoft.com/office/drawing/2014/main" id="{00000000-0008-0000-1B00-00008FB70100}"/>
              </a:ext>
            </a:extLst>
          </xdr:cNvPr>
          <xdr:cNvSpPr>
            <a:spLocks noChangeShapeType="1"/>
          </xdr:cNvSpPr>
        </xdr:nvSpPr>
        <xdr:spPr bwMode="auto">
          <a:xfrm rot="5400000">
            <a:off x="132" y="275"/>
            <a:ext cx="0" cy="6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arrow" w="sm" len="sm"/>
            <a:tailEnd type="arrow" w="sm" len="sm"/>
          </a:ln>
        </xdr:spPr>
      </xdr:sp>
      <xdr:sp macro="" textlink="">
        <xdr:nvSpPr>
          <xdr:cNvPr id="112528" name="Line 1150">
            <a:extLst>
              <a:ext uri="{FF2B5EF4-FFF2-40B4-BE49-F238E27FC236}">
                <a16:creationId xmlns:a16="http://schemas.microsoft.com/office/drawing/2014/main" id="{00000000-0008-0000-1B00-000090B70100}"/>
              </a:ext>
            </a:extLst>
          </xdr:cNvPr>
          <xdr:cNvSpPr>
            <a:spLocks noChangeShapeType="1"/>
          </xdr:cNvSpPr>
        </xdr:nvSpPr>
        <xdr:spPr bwMode="auto">
          <a:xfrm>
            <a:off x="167" y="304"/>
            <a:ext cx="0" cy="1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12529" name="Line 1151">
            <a:extLst>
              <a:ext uri="{FF2B5EF4-FFF2-40B4-BE49-F238E27FC236}">
                <a16:creationId xmlns:a16="http://schemas.microsoft.com/office/drawing/2014/main" id="{00000000-0008-0000-1B00-000091B70100}"/>
              </a:ext>
            </a:extLst>
          </xdr:cNvPr>
          <xdr:cNvSpPr>
            <a:spLocks noChangeShapeType="1"/>
          </xdr:cNvSpPr>
        </xdr:nvSpPr>
        <xdr:spPr bwMode="auto">
          <a:xfrm>
            <a:off x="98" y="303"/>
            <a:ext cx="0" cy="1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</xdr:colOff>
      <xdr:row>25</xdr:row>
      <xdr:rowOff>38100</xdr:rowOff>
    </xdr:from>
    <xdr:to>
      <xdr:col>8</xdr:col>
      <xdr:colOff>19050</xdr:colOff>
      <xdr:row>25</xdr:row>
      <xdr:rowOff>38100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SpPr>
          <a:spLocks noChangeShapeType="1"/>
        </xdr:cNvSpPr>
      </xdr:nvSpPr>
      <xdr:spPr bwMode="auto">
        <a:xfrm>
          <a:off x="2762250" y="3638550"/>
          <a:ext cx="2743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9</xdr:col>
      <xdr:colOff>476250</xdr:colOff>
      <xdr:row>19</xdr:row>
      <xdr:rowOff>19050</xdr:rowOff>
    </xdr:from>
    <xdr:to>
      <xdr:col>9</xdr:col>
      <xdr:colOff>476250</xdr:colOff>
      <xdr:row>23</xdr:row>
      <xdr:rowOff>38100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1E00-000003000000}"/>
            </a:ext>
          </a:extLst>
        </xdr:cNvPr>
        <xdr:cNvSpPr>
          <a:spLocks noChangeShapeType="1"/>
        </xdr:cNvSpPr>
      </xdr:nvSpPr>
      <xdr:spPr bwMode="auto">
        <a:xfrm>
          <a:off x="6648450" y="259080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5</xdr:col>
      <xdr:colOff>19050</xdr:colOff>
      <xdr:row>19</xdr:row>
      <xdr:rowOff>0</xdr:rowOff>
    </xdr:from>
    <xdr:to>
      <xdr:col>7</xdr:col>
      <xdr:colOff>19050</xdr:colOff>
      <xdr:row>19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1E00-000004000000}"/>
            </a:ext>
          </a:extLst>
        </xdr:cNvPr>
        <xdr:cNvSpPr>
          <a:spLocks noChangeShapeType="1"/>
        </xdr:cNvSpPr>
      </xdr:nvSpPr>
      <xdr:spPr bwMode="auto">
        <a:xfrm>
          <a:off x="3448050" y="2571750"/>
          <a:ext cx="1371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4</xdr:col>
      <xdr:colOff>9525</xdr:colOff>
      <xdr:row>16</xdr:row>
      <xdr:rowOff>304800</xdr:rowOff>
    </xdr:from>
    <xdr:to>
      <xdr:col>8</xdr:col>
      <xdr:colOff>0</xdr:colOff>
      <xdr:row>16</xdr:row>
      <xdr:rowOff>304800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1E00-000005000000}"/>
            </a:ext>
          </a:extLst>
        </xdr:cNvPr>
        <xdr:cNvSpPr>
          <a:spLocks noChangeShapeType="1"/>
        </xdr:cNvSpPr>
      </xdr:nvSpPr>
      <xdr:spPr bwMode="auto">
        <a:xfrm>
          <a:off x="2752725" y="2228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2</xdr:col>
      <xdr:colOff>228240</xdr:colOff>
      <xdr:row>18</xdr:row>
      <xdr:rowOff>216198</xdr:rowOff>
    </xdr:from>
    <xdr:to>
      <xdr:col>2</xdr:col>
      <xdr:colOff>228240</xdr:colOff>
      <xdr:row>19</xdr:row>
      <xdr:rowOff>449831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00000000-0008-0000-1E00-000006000000}"/>
            </a:ext>
          </a:extLst>
        </xdr:cNvPr>
        <xdr:cNvSpPr>
          <a:spLocks noChangeShapeType="1"/>
        </xdr:cNvSpPr>
      </xdr:nvSpPr>
      <xdr:spPr bwMode="auto">
        <a:xfrm>
          <a:off x="1599840" y="2568873"/>
          <a:ext cx="0" cy="176483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3</xdr:col>
      <xdr:colOff>0</xdr:colOff>
      <xdr:row>15</xdr:row>
      <xdr:rowOff>257175</xdr:rowOff>
    </xdr:from>
    <xdr:to>
      <xdr:col>9</xdr:col>
      <xdr:colOff>19050</xdr:colOff>
      <xdr:row>15</xdr:row>
      <xdr:rowOff>257175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00000000-0008-0000-1E00-000007000000}"/>
            </a:ext>
          </a:extLst>
        </xdr:cNvPr>
        <xdr:cNvSpPr>
          <a:spLocks noChangeShapeType="1"/>
        </xdr:cNvSpPr>
      </xdr:nvSpPr>
      <xdr:spPr bwMode="auto">
        <a:xfrm>
          <a:off x="2057400" y="2057400"/>
          <a:ext cx="413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19050</xdr:colOff>
      <xdr:row>8</xdr:row>
      <xdr:rowOff>0</xdr:rowOff>
    </xdr:from>
    <xdr:to>
      <xdr:col>22</xdr:col>
      <xdr:colOff>19050</xdr:colOff>
      <xdr:row>17</xdr:row>
      <xdr:rowOff>0</xdr:rowOff>
    </xdr:to>
    <xdr:sp macro="" textlink="">
      <xdr:nvSpPr>
        <xdr:cNvPr id="2" name="Freeform 2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SpPr>
          <a:spLocks/>
        </xdr:cNvSpPr>
      </xdr:nvSpPr>
      <xdr:spPr bwMode="auto">
        <a:xfrm>
          <a:off x="12363450" y="1371600"/>
          <a:ext cx="2743200" cy="1543050"/>
        </a:xfrm>
        <a:custGeom>
          <a:avLst/>
          <a:gdLst>
            <a:gd name="T0" fmla="*/ 2147483647 w 97"/>
            <a:gd name="T1" fmla="*/ 0 h 144"/>
            <a:gd name="T2" fmla="*/ 2147483647 w 97"/>
            <a:gd name="T3" fmla="*/ 0 h 144"/>
            <a:gd name="T4" fmla="*/ 2147483647 w 97"/>
            <a:gd name="T5" fmla="*/ 2147483647 h 144"/>
            <a:gd name="T6" fmla="*/ 0 w 97"/>
            <a:gd name="T7" fmla="*/ 2147483647 h 144"/>
            <a:gd name="T8" fmla="*/ 2147483647 w 97"/>
            <a:gd name="T9" fmla="*/ 0 h 144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97"/>
            <a:gd name="T16" fmla="*/ 0 h 144"/>
            <a:gd name="T17" fmla="*/ 97 w 97"/>
            <a:gd name="T18" fmla="*/ 144 h 144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97" h="144">
              <a:moveTo>
                <a:pt x="39" y="0"/>
              </a:moveTo>
              <a:lnTo>
                <a:pt x="97" y="0"/>
              </a:lnTo>
              <a:lnTo>
                <a:pt x="97" y="144"/>
              </a:lnTo>
              <a:lnTo>
                <a:pt x="0" y="144"/>
              </a:lnTo>
              <a:lnTo>
                <a:pt x="39" y="0"/>
              </a:ln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9525</xdr:colOff>
      <xdr:row>7</xdr:row>
      <xdr:rowOff>0</xdr:rowOff>
    </xdr:from>
    <xdr:to>
      <xdr:col>20</xdr:col>
      <xdr:colOff>171450</xdr:colOff>
      <xdr:row>7</xdr:row>
      <xdr:rowOff>0</xdr:rowOff>
    </xdr:to>
    <xdr:sp macro="" textlink="">
      <xdr:nvSpPr>
        <xdr:cNvPr id="3" name="Line 34">
          <a:extLst>
            <a:ext uri="{FF2B5EF4-FFF2-40B4-BE49-F238E27FC236}">
              <a16:creationId xmlns:a16="http://schemas.microsoft.com/office/drawing/2014/main" id="{00000000-0008-0000-1F00-000003000000}"/>
            </a:ext>
          </a:extLst>
        </xdr:cNvPr>
        <xdr:cNvSpPr>
          <a:spLocks noChangeShapeType="1"/>
        </xdr:cNvSpPr>
      </xdr:nvSpPr>
      <xdr:spPr bwMode="auto">
        <a:xfrm flipH="1">
          <a:off x="13039725" y="1200150"/>
          <a:ext cx="847725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18</xdr:col>
      <xdr:colOff>238125</xdr:colOff>
      <xdr:row>6</xdr:row>
      <xdr:rowOff>0</xdr:rowOff>
    </xdr:from>
    <xdr:to>
      <xdr:col>20</xdr:col>
      <xdr:colOff>171450</xdr:colOff>
      <xdr:row>6</xdr:row>
      <xdr:rowOff>0</xdr:rowOff>
    </xdr:to>
    <xdr:sp macro="" textlink="">
      <xdr:nvSpPr>
        <xdr:cNvPr id="4" name="Line 35">
          <a:extLst>
            <a:ext uri="{FF2B5EF4-FFF2-40B4-BE49-F238E27FC236}">
              <a16:creationId xmlns:a16="http://schemas.microsoft.com/office/drawing/2014/main" id="{00000000-0008-0000-1F00-000004000000}"/>
            </a:ext>
          </a:extLst>
        </xdr:cNvPr>
        <xdr:cNvSpPr>
          <a:spLocks noChangeShapeType="1"/>
        </xdr:cNvSpPr>
      </xdr:nvSpPr>
      <xdr:spPr bwMode="auto">
        <a:xfrm flipH="1">
          <a:off x="12582525" y="1028700"/>
          <a:ext cx="1304925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17</xdr:col>
      <xdr:colOff>381000</xdr:colOff>
      <xdr:row>18</xdr:row>
      <xdr:rowOff>9525</xdr:rowOff>
    </xdr:from>
    <xdr:to>
      <xdr:col>20</xdr:col>
      <xdr:colOff>171450</xdr:colOff>
      <xdr:row>18</xdr:row>
      <xdr:rowOff>9525</xdr:rowOff>
    </xdr:to>
    <xdr:sp macro="" textlink="">
      <xdr:nvSpPr>
        <xdr:cNvPr id="5" name="Line 38">
          <a:extLst>
            <a:ext uri="{FF2B5EF4-FFF2-40B4-BE49-F238E27FC236}">
              <a16:creationId xmlns:a16="http://schemas.microsoft.com/office/drawing/2014/main" id="{00000000-0008-0000-1F00-000005000000}"/>
            </a:ext>
          </a:extLst>
        </xdr:cNvPr>
        <xdr:cNvSpPr>
          <a:spLocks noChangeShapeType="1"/>
        </xdr:cNvSpPr>
      </xdr:nvSpPr>
      <xdr:spPr bwMode="auto">
        <a:xfrm>
          <a:off x="12039600" y="3095625"/>
          <a:ext cx="1847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16</xdr:col>
      <xdr:colOff>180975</xdr:colOff>
      <xdr:row>14</xdr:row>
      <xdr:rowOff>95250</xdr:rowOff>
    </xdr:from>
    <xdr:to>
      <xdr:col>17</xdr:col>
      <xdr:colOff>76200</xdr:colOff>
      <xdr:row>17</xdr:row>
      <xdr:rowOff>0</xdr:rowOff>
    </xdr:to>
    <xdr:sp macro="" textlink="">
      <xdr:nvSpPr>
        <xdr:cNvPr id="6" name="Line 41">
          <a:extLst>
            <a:ext uri="{FF2B5EF4-FFF2-40B4-BE49-F238E27FC236}">
              <a16:creationId xmlns:a16="http://schemas.microsoft.com/office/drawing/2014/main" id="{00000000-0008-0000-1F00-000006000000}"/>
            </a:ext>
          </a:extLst>
        </xdr:cNvPr>
        <xdr:cNvSpPr>
          <a:spLocks noChangeShapeType="1"/>
        </xdr:cNvSpPr>
      </xdr:nvSpPr>
      <xdr:spPr bwMode="auto">
        <a:xfrm>
          <a:off x="11153775" y="2495550"/>
          <a:ext cx="581025" cy="41910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 type="none" w="sm" len="sm"/>
          <a:tailEnd type="none" w="sm" len="sm"/>
        </a:ln>
      </xdr:spPr>
    </xdr:sp>
    <xdr:clientData/>
  </xdr:twoCellAnchor>
  <xdr:twoCellAnchor>
    <xdr:from>
      <xdr:col>3</xdr:col>
      <xdr:colOff>361950</xdr:colOff>
      <xdr:row>8</xdr:row>
      <xdr:rowOff>0</xdr:rowOff>
    </xdr:from>
    <xdr:to>
      <xdr:col>11</xdr:col>
      <xdr:colOff>238125</xdr:colOff>
      <xdr:row>17</xdr:row>
      <xdr:rowOff>9525</xdr:rowOff>
    </xdr:to>
    <xdr:sp macro="" textlink="">
      <xdr:nvSpPr>
        <xdr:cNvPr id="7" name="Freeform 53">
          <a:extLst>
            <a:ext uri="{FF2B5EF4-FFF2-40B4-BE49-F238E27FC236}">
              <a16:creationId xmlns:a16="http://schemas.microsoft.com/office/drawing/2014/main" id="{00000000-0008-0000-1F00-000007000000}"/>
            </a:ext>
          </a:extLst>
        </xdr:cNvPr>
        <xdr:cNvSpPr>
          <a:spLocks/>
        </xdr:cNvSpPr>
      </xdr:nvSpPr>
      <xdr:spPr bwMode="auto">
        <a:xfrm>
          <a:off x="1933575" y="1438275"/>
          <a:ext cx="3438525" cy="1171575"/>
        </a:xfrm>
        <a:custGeom>
          <a:avLst/>
          <a:gdLst>
            <a:gd name="T0" fmla="*/ 2147483647 w 328"/>
            <a:gd name="T1" fmla="*/ 2147483647 h 97"/>
            <a:gd name="T2" fmla="*/ 2147483647 w 328"/>
            <a:gd name="T3" fmla="*/ 2147483647 h 97"/>
            <a:gd name="T4" fmla="*/ 2147483647 w 328"/>
            <a:gd name="T5" fmla="*/ 2147483647 h 97"/>
            <a:gd name="T6" fmla="*/ 2147483647 w 328"/>
            <a:gd name="T7" fmla="*/ 0 h 97"/>
            <a:gd name="T8" fmla="*/ 2147483647 w 328"/>
            <a:gd name="T9" fmla="*/ 0 h 97"/>
            <a:gd name="T10" fmla="*/ 2147483647 w 328"/>
            <a:gd name="T11" fmla="*/ 2147483647 h 97"/>
            <a:gd name="T12" fmla="*/ 2147483647 w 328"/>
            <a:gd name="T13" fmla="*/ 2147483647 h 97"/>
            <a:gd name="T14" fmla="*/ 0 w 328"/>
            <a:gd name="T15" fmla="*/ 2147483647 h 97"/>
            <a:gd name="T16" fmla="*/ 2147483647 w 328"/>
            <a:gd name="T17" fmla="*/ 2147483647 h 97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0 60000 65536"/>
            <a:gd name="T25" fmla="*/ 0 60000 65536"/>
            <a:gd name="T26" fmla="*/ 0 60000 65536"/>
            <a:gd name="T27" fmla="*/ 0 w 328"/>
            <a:gd name="T28" fmla="*/ 0 h 97"/>
            <a:gd name="T29" fmla="*/ 328 w 328"/>
            <a:gd name="T30" fmla="*/ 97 h 97"/>
            <a:gd name="connsiteX0" fmla="*/ 44 w 328"/>
            <a:gd name="connsiteY0" fmla="*/ 1 h 97"/>
            <a:gd name="connsiteX1" fmla="*/ 77 w 328"/>
            <a:gd name="connsiteY1" fmla="*/ 34 h 97"/>
            <a:gd name="connsiteX2" fmla="*/ 138 w 328"/>
            <a:gd name="connsiteY2" fmla="*/ 2 h 97"/>
            <a:gd name="connsiteX3" fmla="*/ 251 w 328"/>
            <a:gd name="connsiteY3" fmla="*/ 33 h 97"/>
            <a:gd name="connsiteX4" fmla="*/ 286 w 328"/>
            <a:gd name="connsiteY4" fmla="*/ 0 h 97"/>
            <a:gd name="connsiteX5" fmla="*/ 328 w 328"/>
            <a:gd name="connsiteY5" fmla="*/ 0 h 97"/>
            <a:gd name="connsiteX6" fmla="*/ 263 w 328"/>
            <a:gd name="connsiteY6" fmla="*/ 97 h 97"/>
            <a:gd name="connsiteX7" fmla="*/ 63 w 328"/>
            <a:gd name="connsiteY7" fmla="*/ 97 h 97"/>
            <a:gd name="connsiteX8" fmla="*/ 0 w 328"/>
            <a:gd name="connsiteY8" fmla="*/ 1 h 97"/>
            <a:gd name="connsiteX9" fmla="*/ 44 w 328"/>
            <a:gd name="connsiteY9" fmla="*/ 1 h 97"/>
            <a:gd name="connsiteX0" fmla="*/ 44 w 328"/>
            <a:gd name="connsiteY0" fmla="*/ 12 h 108"/>
            <a:gd name="connsiteX1" fmla="*/ 91 w 328"/>
            <a:gd name="connsiteY1" fmla="*/ 11 h 108"/>
            <a:gd name="connsiteX2" fmla="*/ 138 w 328"/>
            <a:gd name="connsiteY2" fmla="*/ 13 h 108"/>
            <a:gd name="connsiteX3" fmla="*/ 251 w 328"/>
            <a:gd name="connsiteY3" fmla="*/ 44 h 108"/>
            <a:gd name="connsiteX4" fmla="*/ 286 w 328"/>
            <a:gd name="connsiteY4" fmla="*/ 11 h 108"/>
            <a:gd name="connsiteX5" fmla="*/ 328 w 328"/>
            <a:gd name="connsiteY5" fmla="*/ 11 h 108"/>
            <a:gd name="connsiteX6" fmla="*/ 263 w 328"/>
            <a:gd name="connsiteY6" fmla="*/ 108 h 108"/>
            <a:gd name="connsiteX7" fmla="*/ 63 w 328"/>
            <a:gd name="connsiteY7" fmla="*/ 108 h 108"/>
            <a:gd name="connsiteX8" fmla="*/ 0 w 328"/>
            <a:gd name="connsiteY8" fmla="*/ 12 h 108"/>
            <a:gd name="connsiteX9" fmla="*/ 44 w 328"/>
            <a:gd name="connsiteY9" fmla="*/ 12 h 108"/>
            <a:gd name="connsiteX0" fmla="*/ 44 w 328"/>
            <a:gd name="connsiteY0" fmla="*/ 4 h 100"/>
            <a:gd name="connsiteX1" fmla="*/ 138 w 328"/>
            <a:gd name="connsiteY1" fmla="*/ 5 h 100"/>
            <a:gd name="connsiteX2" fmla="*/ 251 w 328"/>
            <a:gd name="connsiteY2" fmla="*/ 36 h 100"/>
            <a:gd name="connsiteX3" fmla="*/ 286 w 328"/>
            <a:gd name="connsiteY3" fmla="*/ 3 h 100"/>
            <a:gd name="connsiteX4" fmla="*/ 328 w 328"/>
            <a:gd name="connsiteY4" fmla="*/ 3 h 100"/>
            <a:gd name="connsiteX5" fmla="*/ 263 w 328"/>
            <a:gd name="connsiteY5" fmla="*/ 100 h 100"/>
            <a:gd name="connsiteX6" fmla="*/ 63 w 328"/>
            <a:gd name="connsiteY6" fmla="*/ 100 h 100"/>
            <a:gd name="connsiteX7" fmla="*/ 0 w 328"/>
            <a:gd name="connsiteY7" fmla="*/ 4 h 100"/>
            <a:gd name="connsiteX8" fmla="*/ 44 w 328"/>
            <a:gd name="connsiteY8" fmla="*/ 4 h 100"/>
            <a:gd name="connsiteX0" fmla="*/ 44 w 328"/>
            <a:gd name="connsiteY0" fmla="*/ 1 h 97"/>
            <a:gd name="connsiteX1" fmla="*/ 251 w 328"/>
            <a:gd name="connsiteY1" fmla="*/ 33 h 97"/>
            <a:gd name="connsiteX2" fmla="*/ 286 w 328"/>
            <a:gd name="connsiteY2" fmla="*/ 0 h 97"/>
            <a:gd name="connsiteX3" fmla="*/ 328 w 328"/>
            <a:gd name="connsiteY3" fmla="*/ 0 h 97"/>
            <a:gd name="connsiteX4" fmla="*/ 263 w 328"/>
            <a:gd name="connsiteY4" fmla="*/ 97 h 97"/>
            <a:gd name="connsiteX5" fmla="*/ 63 w 328"/>
            <a:gd name="connsiteY5" fmla="*/ 97 h 97"/>
            <a:gd name="connsiteX6" fmla="*/ 0 w 328"/>
            <a:gd name="connsiteY6" fmla="*/ 1 h 97"/>
            <a:gd name="connsiteX7" fmla="*/ 44 w 328"/>
            <a:gd name="connsiteY7" fmla="*/ 1 h 97"/>
            <a:gd name="connsiteX0" fmla="*/ 44 w 328"/>
            <a:gd name="connsiteY0" fmla="*/ 1 h 97"/>
            <a:gd name="connsiteX1" fmla="*/ 286 w 328"/>
            <a:gd name="connsiteY1" fmla="*/ 0 h 97"/>
            <a:gd name="connsiteX2" fmla="*/ 328 w 328"/>
            <a:gd name="connsiteY2" fmla="*/ 0 h 97"/>
            <a:gd name="connsiteX3" fmla="*/ 263 w 328"/>
            <a:gd name="connsiteY3" fmla="*/ 97 h 97"/>
            <a:gd name="connsiteX4" fmla="*/ 63 w 328"/>
            <a:gd name="connsiteY4" fmla="*/ 97 h 97"/>
            <a:gd name="connsiteX5" fmla="*/ 0 w 328"/>
            <a:gd name="connsiteY5" fmla="*/ 1 h 97"/>
            <a:gd name="connsiteX6" fmla="*/ 44 w 328"/>
            <a:gd name="connsiteY6" fmla="*/ 1 h 9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328" h="97">
              <a:moveTo>
                <a:pt x="44" y="1"/>
              </a:moveTo>
              <a:lnTo>
                <a:pt x="286" y="0"/>
              </a:lnTo>
              <a:lnTo>
                <a:pt x="328" y="0"/>
              </a:lnTo>
              <a:cubicBezTo>
                <a:pt x="306" y="32"/>
                <a:pt x="285" y="65"/>
                <a:pt x="263" y="97"/>
              </a:cubicBezTo>
              <a:lnTo>
                <a:pt x="63" y="97"/>
              </a:lnTo>
              <a:lnTo>
                <a:pt x="0" y="1"/>
              </a:lnTo>
              <a:lnTo>
                <a:pt x="44" y="1"/>
              </a:lnTo>
              <a:close/>
            </a:path>
          </a:pathLst>
        </a:cu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361950</xdr:colOff>
      <xdr:row>5</xdr:row>
      <xdr:rowOff>85725</xdr:rowOff>
    </xdr:from>
    <xdr:to>
      <xdr:col>11</xdr:col>
      <xdr:colOff>257175</xdr:colOff>
      <xdr:row>6</xdr:row>
      <xdr:rowOff>38100</xdr:rowOff>
    </xdr:to>
    <xdr:grpSp>
      <xdr:nvGrpSpPr>
        <xdr:cNvPr id="14" name="Group 123">
          <a:extLst>
            <a:ext uri="{FF2B5EF4-FFF2-40B4-BE49-F238E27FC236}">
              <a16:creationId xmlns:a16="http://schemas.microsoft.com/office/drawing/2014/main" id="{00000000-0008-0000-1F00-00000E000000}"/>
            </a:ext>
          </a:extLst>
        </xdr:cNvPr>
        <xdr:cNvGrpSpPr>
          <a:grpSpLocks/>
        </xdr:cNvGrpSpPr>
      </xdr:nvGrpSpPr>
      <xdr:grpSpPr bwMode="auto">
        <a:xfrm>
          <a:off x="1933575" y="1066800"/>
          <a:ext cx="3457575" cy="104775"/>
          <a:chOff x="124" y="87"/>
          <a:chExt cx="370" cy="14"/>
        </a:xfrm>
      </xdr:grpSpPr>
      <xdr:sp macro="" textlink="">
        <xdr:nvSpPr>
          <xdr:cNvPr id="15" name="Line 124">
            <a:extLst>
              <a:ext uri="{FF2B5EF4-FFF2-40B4-BE49-F238E27FC236}">
                <a16:creationId xmlns:a16="http://schemas.microsoft.com/office/drawing/2014/main" id="{00000000-0008-0000-1F00-00000F000000}"/>
              </a:ext>
            </a:extLst>
          </xdr:cNvPr>
          <xdr:cNvSpPr>
            <a:spLocks noChangeShapeType="1"/>
          </xdr:cNvSpPr>
        </xdr:nvSpPr>
        <xdr:spPr bwMode="auto">
          <a:xfrm>
            <a:off x="124" y="94"/>
            <a:ext cx="370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16" name="Line 125">
            <a:extLst>
              <a:ext uri="{FF2B5EF4-FFF2-40B4-BE49-F238E27FC236}">
                <a16:creationId xmlns:a16="http://schemas.microsoft.com/office/drawing/2014/main" id="{00000000-0008-0000-1F00-000010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94" y="88"/>
            <a:ext cx="0" cy="1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126">
            <a:extLst>
              <a:ext uri="{FF2B5EF4-FFF2-40B4-BE49-F238E27FC236}">
                <a16:creationId xmlns:a16="http://schemas.microsoft.com/office/drawing/2014/main" id="{00000000-0008-0000-1F00-000011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25" y="87"/>
            <a:ext cx="0" cy="1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123825</xdr:colOff>
      <xdr:row>8</xdr:row>
      <xdr:rowOff>9525</xdr:rowOff>
    </xdr:from>
    <xdr:to>
      <xdr:col>4</xdr:col>
      <xdr:colOff>447675</xdr:colOff>
      <xdr:row>17</xdr:row>
      <xdr:rowOff>28575</xdr:rowOff>
    </xdr:to>
    <xdr:grpSp>
      <xdr:nvGrpSpPr>
        <xdr:cNvPr id="18" name="Group 127">
          <a:extLst>
            <a:ext uri="{FF2B5EF4-FFF2-40B4-BE49-F238E27FC236}">
              <a16:creationId xmlns:a16="http://schemas.microsoft.com/office/drawing/2014/main" id="{00000000-0008-0000-1F00-000012000000}"/>
            </a:ext>
          </a:extLst>
        </xdr:cNvPr>
        <xdr:cNvGrpSpPr>
          <a:grpSpLocks/>
        </xdr:cNvGrpSpPr>
      </xdr:nvGrpSpPr>
      <xdr:grpSpPr bwMode="auto">
        <a:xfrm>
          <a:off x="1695450" y="1447800"/>
          <a:ext cx="790575" cy="1181100"/>
          <a:chOff x="100" y="125"/>
          <a:chExt cx="83" cy="145"/>
        </a:xfrm>
      </xdr:grpSpPr>
      <xdr:sp macro="" textlink="">
        <xdr:nvSpPr>
          <xdr:cNvPr id="19" name="Line 128">
            <a:extLst>
              <a:ext uri="{FF2B5EF4-FFF2-40B4-BE49-F238E27FC236}">
                <a16:creationId xmlns:a16="http://schemas.microsoft.com/office/drawing/2014/main" id="{00000000-0008-0000-1F00-000013000000}"/>
              </a:ext>
            </a:extLst>
          </xdr:cNvPr>
          <xdr:cNvSpPr>
            <a:spLocks noChangeShapeType="1"/>
          </xdr:cNvSpPr>
        </xdr:nvSpPr>
        <xdr:spPr bwMode="auto">
          <a:xfrm>
            <a:off x="106" y="125"/>
            <a:ext cx="69" cy="14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" name="Line 129">
            <a:extLst>
              <a:ext uri="{FF2B5EF4-FFF2-40B4-BE49-F238E27FC236}">
                <a16:creationId xmlns:a16="http://schemas.microsoft.com/office/drawing/2014/main" id="{00000000-0008-0000-1F00-000014000000}"/>
              </a:ext>
            </a:extLst>
          </xdr:cNvPr>
          <xdr:cNvSpPr>
            <a:spLocks noChangeShapeType="1"/>
          </xdr:cNvSpPr>
        </xdr:nvSpPr>
        <xdr:spPr bwMode="auto">
          <a:xfrm>
            <a:off x="100" y="125"/>
            <a:ext cx="16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" name="Line 130">
            <a:extLst>
              <a:ext uri="{FF2B5EF4-FFF2-40B4-BE49-F238E27FC236}">
                <a16:creationId xmlns:a16="http://schemas.microsoft.com/office/drawing/2014/main" id="{00000000-0008-0000-1F00-000015000000}"/>
              </a:ext>
            </a:extLst>
          </xdr:cNvPr>
          <xdr:cNvSpPr>
            <a:spLocks noChangeShapeType="1"/>
          </xdr:cNvSpPr>
        </xdr:nvSpPr>
        <xdr:spPr bwMode="auto">
          <a:xfrm>
            <a:off x="167" y="269"/>
            <a:ext cx="16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38100</xdr:colOff>
      <xdr:row>18</xdr:row>
      <xdr:rowOff>0</xdr:rowOff>
    </xdr:from>
    <xdr:to>
      <xdr:col>9</xdr:col>
      <xdr:colOff>400050</xdr:colOff>
      <xdr:row>18</xdr:row>
      <xdr:rowOff>85725</xdr:rowOff>
    </xdr:to>
    <xdr:grpSp>
      <xdr:nvGrpSpPr>
        <xdr:cNvPr id="22" name="Group 131">
          <a:extLst>
            <a:ext uri="{FF2B5EF4-FFF2-40B4-BE49-F238E27FC236}">
              <a16:creationId xmlns:a16="http://schemas.microsoft.com/office/drawing/2014/main" id="{00000000-0008-0000-1F00-000016000000}"/>
            </a:ext>
          </a:extLst>
        </xdr:cNvPr>
        <xdr:cNvGrpSpPr>
          <a:grpSpLocks/>
        </xdr:cNvGrpSpPr>
      </xdr:nvGrpSpPr>
      <xdr:grpSpPr bwMode="auto">
        <a:xfrm>
          <a:off x="2571750" y="2752725"/>
          <a:ext cx="2095500" cy="85725"/>
          <a:chOff x="194" y="279"/>
          <a:chExt cx="227" cy="14"/>
        </a:xfrm>
      </xdr:grpSpPr>
      <xdr:sp macro="" textlink="">
        <xdr:nvSpPr>
          <xdr:cNvPr id="23" name="Line 132">
            <a:extLst>
              <a:ext uri="{FF2B5EF4-FFF2-40B4-BE49-F238E27FC236}">
                <a16:creationId xmlns:a16="http://schemas.microsoft.com/office/drawing/2014/main" id="{00000000-0008-0000-1F00-000017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94" y="286"/>
            <a:ext cx="227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24" name="Line 133">
            <a:extLst>
              <a:ext uri="{FF2B5EF4-FFF2-40B4-BE49-F238E27FC236}">
                <a16:creationId xmlns:a16="http://schemas.microsoft.com/office/drawing/2014/main" id="{00000000-0008-0000-1F00-000018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94" y="279"/>
            <a:ext cx="0" cy="1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Line 134">
            <a:extLst>
              <a:ext uri="{FF2B5EF4-FFF2-40B4-BE49-F238E27FC236}">
                <a16:creationId xmlns:a16="http://schemas.microsoft.com/office/drawing/2014/main" id="{00000000-0008-0000-1F00-000019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21" y="280"/>
            <a:ext cx="0" cy="1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18</xdr:col>
      <xdr:colOff>0</xdr:colOff>
      <xdr:row>17</xdr:row>
      <xdr:rowOff>95250</xdr:rowOff>
    </xdr:from>
    <xdr:to>
      <xdr:col>18</xdr:col>
      <xdr:colOff>0</xdr:colOff>
      <xdr:row>18</xdr:row>
      <xdr:rowOff>76200</xdr:rowOff>
    </xdr:to>
    <xdr:sp macro="" textlink="">
      <xdr:nvSpPr>
        <xdr:cNvPr id="26" name="Line 135">
          <a:extLst>
            <a:ext uri="{FF2B5EF4-FFF2-40B4-BE49-F238E27FC236}">
              <a16:creationId xmlns:a16="http://schemas.microsoft.com/office/drawing/2014/main" id="{00000000-0008-0000-1F00-00001A000000}"/>
            </a:ext>
          </a:extLst>
        </xdr:cNvPr>
        <xdr:cNvSpPr>
          <a:spLocks noChangeShapeType="1"/>
        </xdr:cNvSpPr>
      </xdr:nvSpPr>
      <xdr:spPr bwMode="auto">
        <a:xfrm flipH="1">
          <a:off x="12344400" y="3009900"/>
          <a:ext cx="0" cy="1524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17</xdr:row>
      <xdr:rowOff>104775</xdr:rowOff>
    </xdr:from>
    <xdr:to>
      <xdr:col>22</xdr:col>
      <xdr:colOff>0</xdr:colOff>
      <xdr:row>18</xdr:row>
      <xdr:rowOff>85725</xdr:rowOff>
    </xdr:to>
    <xdr:sp macro="" textlink="">
      <xdr:nvSpPr>
        <xdr:cNvPr id="27" name="Line 136">
          <a:extLst>
            <a:ext uri="{FF2B5EF4-FFF2-40B4-BE49-F238E27FC236}">
              <a16:creationId xmlns:a16="http://schemas.microsoft.com/office/drawing/2014/main" id="{00000000-0008-0000-1F00-00001B000000}"/>
            </a:ext>
          </a:extLst>
        </xdr:cNvPr>
        <xdr:cNvSpPr>
          <a:spLocks noChangeShapeType="1"/>
        </xdr:cNvSpPr>
      </xdr:nvSpPr>
      <xdr:spPr bwMode="auto">
        <a:xfrm flipH="1">
          <a:off x="15087600" y="3019425"/>
          <a:ext cx="0" cy="1524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104775</xdr:colOff>
      <xdr:row>8</xdr:row>
      <xdr:rowOff>0</xdr:rowOff>
    </xdr:from>
    <xdr:to>
      <xdr:col>23</xdr:col>
      <xdr:colOff>200025</xdr:colOff>
      <xdr:row>17</xdr:row>
      <xdr:rowOff>0</xdr:rowOff>
    </xdr:to>
    <xdr:grpSp>
      <xdr:nvGrpSpPr>
        <xdr:cNvPr id="28" name="그룹 208">
          <a:extLst>
            <a:ext uri="{FF2B5EF4-FFF2-40B4-BE49-F238E27FC236}">
              <a16:creationId xmlns:a16="http://schemas.microsoft.com/office/drawing/2014/main" id="{00000000-0008-0000-1F00-00001C000000}"/>
            </a:ext>
          </a:extLst>
        </xdr:cNvPr>
        <xdr:cNvGrpSpPr>
          <a:grpSpLocks/>
        </xdr:cNvGrpSpPr>
      </xdr:nvGrpSpPr>
      <xdr:grpSpPr bwMode="auto">
        <a:xfrm>
          <a:off x="9429750" y="1438275"/>
          <a:ext cx="95250" cy="1162050"/>
          <a:chOff x="4810124" y="1198562"/>
          <a:chExt cx="95252" cy="1144588"/>
        </a:xfrm>
      </xdr:grpSpPr>
      <xdr:sp macro="" textlink="">
        <xdr:nvSpPr>
          <xdr:cNvPr id="29" name="Line 1">
            <a:extLst>
              <a:ext uri="{FF2B5EF4-FFF2-40B4-BE49-F238E27FC236}">
                <a16:creationId xmlns:a16="http://schemas.microsoft.com/office/drawing/2014/main" id="{00000000-0008-0000-1F00-00001D000000}"/>
              </a:ext>
            </a:extLst>
          </xdr:cNvPr>
          <xdr:cNvSpPr>
            <a:spLocks noChangeShapeType="1"/>
          </xdr:cNvSpPr>
        </xdr:nvSpPr>
        <xdr:spPr bwMode="auto">
          <a:xfrm>
            <a:off x="4857750" y="1200150"/>
            <a:ext cx="0" cy="113347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cxnSp macro="">
        <xdr:nvCxnSpPr>
          <xdr:cNvPr id="30" name="직선 연결선 195">
            <a:extLst>
              <a:ext uri="{FF2B5EF4-FFF2-40B4-BE49-F238E27FC236}">
                <a16:creationId xmlns:a16="http://schemas.microsoft.com/office/drawing/2014/main" id="{00000000-0008-0000-1F00-00001E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810126" y="2341562"/>
            <a:ext cx="95250" cy="1588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31" name="직선 연결선 196">
            <a:extLst>
              <a:ext uri="{FF2B5EF4-FFF2-40B4-BE49-F238E27FC236}">
                <a16:creationId xmlns:a16="http://schemas.microsoft.com/office/drawing/2014/main" id="{00000000-0008-0000-1F00-00001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810124" y="1198562"/>
            <a:ext cx="95250" cy="1588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15</xdr:col>
      <xdr:colOff>0</xdr:colOff>
      <xdr:row>16</xdr:row>
      <xdr:rowOff>142875</xdr:rowOff>
    </xdr:from>
    <xdr:to>
      <xdr:col>18</xdr:col>
      <xdr:colOff>19050</xdr:colOff>
      <xdr:row>17</xdr:row>
      <xdr:rowOff>0</xdr:rowOff>
    </xdr:to>
    <xdr:cxnSp macro="">
      <xdr:nvCxnSpPr>
        <xdr:cNvPr id="32" name="직선 연결선 199">
          <a:extLst>
            <a:ext uri="{FF2B5EF4-FFF2-40B4-BE49-F238E27FC236}">
              <a16:creationId xmlns:a16="http://schemas.microsoft.com/office/drawing/2014/main" id="{00000000-0008-0000-1F00-000020000000}"/>
            </a:ext>
          </a:extLst>
        </xdr:cNvPr>
        <xdr:cNvCxnSpPr>
          <a:cxnSpLocks noChangeShapeType="1"/>
          <a:endCxn id="2" idx="3"/>
        </xdr:cNvCxnSpPr>
      </xdr:nvCxnSpPr>
      <xdr:spPr bwMode="auto">
        <a:xfrm>
          <a:off x="10287000" y="2886075"/>
          <a:ext cx="2076450" cy="28575"/>
        </a:xfrm>
        <a:prstGeom prst="line">
          <a:avLst/>
        </a:prstGeom>
        <a:noFill/>
        <a:ln w="9525" algn="ctr">
          <a:solidFill>
            <a:srgbClr val="000000"/>
          </a:solidFill>
          <a:prstDash val="dash"/>
          <a:round/>
          <a:headEnd/>
          <a:tailEnd/>
        </a:ln>
      </xdr:spPr>
    </xdr:cxnSp>
    <xdr:clientData/>
  </xdr:twoCellAnchor>
  <xdr:twoCellAnchor>
    <xdr:from>
      <xdr:col>15</xdr:col>
      <xdr:colOff>0</xdr:colOff>
      <xdr:row>15</xdr:row>
      <xdr:rowOff>19050</xdr:rowOff>
    </xdr:from>
    <xdr:to>
      <xdr:col>16</xdr:col>
      <xdr:colOff>133350</xdr:colOff>
      <xdr:row>15</xdr:row>
      <xdr:rowOff>19050</xdr:rowOff>
    </xdr:to>
    <xdr:cxnSp macro="">
      <xdr:nvCxnSpPr>
        <xdr:cNvPr id="38" name="직선 연결선 214">
          <a:extLst>
            <a:ext uri="{FF2B5EF4-FFF2-40B4-BE49-F238E27FC236}">
              <a16:creationId xmlns:a16="http://schemas.microsoft.com/office/drawing/2014/main" id="{00000000-0008-0000-1F00-000026000000}"/>
            </a:ext>
          </a:extLst>
        </xdr:cNvPr>
        <xdr:cNvCxnSpPr>
          <a:cxnSpLocks noChangeShapeType="1"/>
        </xdr:cNvCxnSpPr>
      </xdr:nvCxnSpPr>
      <xdr:spPr bwMode="auto">
        <a:xfrm rot="10800000">
          <a:off x="10287000" y="2590800"/>
          <a:ext cx="819150" cy="0"/>
        </a:xfrm>
        <a:prstGeom prst="line">
          <a:avLst/>
        </a:prstGeom>
        <a:noFill/>
        <a:ln w="9525" algn="ctr">
          <a:solidFill>
            <a:srgbClr val="000000"/>
          </a:solidFill>
          <a:prstDash val="dash"/>
          <a:round/>
          <a:headEnd/>
          <a:tailEnd/>
        </a:ln>
      </xdr:spPr>
    </xdr:cxnSp>
    <xdr:clientData/>
  </xdr:twoCellAnchor>
  <xdr:twoCellAnchor>
    <xdr:from>
      <xdr:col>15</xdr:col>
      <xdr:colOff>333375</xdr:colOff>
      <xdr:row>16</xdr:row>
      <xdr:rowOff>9525</xdr:rowOff>
    </xdr:from>
    <xdr:to>
      <xdr:col>16</xdr:col>
      <xdr:colOff>133350</xdr:colOff>
      <xdr:row>17</xdr:row>
      <xdr:rowOff>0</xdr:rowOff>
    </xdr:to>
    <xdr:grpSp>
      <xdr:nvGrpSpPr>
        <xdr:cNvPr id="39" name="그룹 227">
          <a:extLst>
            <a:ext uri="{FF2B5EF4-FFF2-40B4-BE49-F238E27FC236}">
              <a16:creationId xmlns:a16="http://schemas.microsoft.com/office/drawing/2014/main" id="{00000000-0008-0000-1F00-000027000000}"/>
            </a:ext>
          </a:extLst>
        </xdr:cNvPr>
        <xdr:cNvGrpSpPr>
          <a:grpSpLocks/>
        </xdr:cNvGrpSpPr>
      </xdr:nvGrpSpPr>
      <xdr:grpSpPr bwMode="auto">
        <a:xfrm>
          <a:off x="7086600" y="2457450"/>
          <a:ext cx="266700" cy="142875"/>
          <a:chOff x="5016501" y="1899047"/>
          <a:chExt cx="261936" cy="142876"/>
        </a:xfrm>
      </xdr:grpSpPr>
      <xdr:cxnSp macro="">
        <xdr:nvCxnSpPr>
          <xdr:cNvPr id="40" name="직선 연결선 220">
            <a:extLst>
              <a:ext uri="{FF2B5EF4-FFF2-40B4-BE49-F238E27FC236}">
                <a16:creationId xmlns:a16="http://schemas.microsoft.com/office/drawing/2014/main" id="{00000000-0008-0000-1F00-000028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5016501" y="1899047"/>
            <a:ext cx="87313" cy="71438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41" name="직선 연결선 221">
            <a:extLst>
              <a:ext uri="{FF2B5EF4-FFF2-40B4-BE49-F238E27FC236}">
                <a16:creationId xmlns:a16="http://schemas.microsoft.com/office/drawing/2014/main" id="{00000000-0008-0000-1F00-000029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5111750" y="1906985"/>
            <a:ext cx="87313" cy="71438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42" name="직선 연결선 222">
            <a:extLst>
              <a:ext uri="{FF2B5EF4-FFF2-40B4-BE49-F238E27FC236}">
                <a16:creationId xmlns:a16="http://schemas.microsoft.com/office/drawing/2014/main" id="{00000000-0008-0000-1F00-00002A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5064125" y="1899047"/>
            <a:ext cx="87313" cy="71438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43" name="직선 연결선 224">
            <a:extLst>
              <a:ext uri="{FF2B5EF4-FFF2-40B4-BE49-F238E27FC236}">
                <a16:creationId xmlns:a16="http://schemas.microsoft.com/office/drawing/2014/main" id="{00000000-0008-0000-1F00-00002B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5191125" y="1906985"/>
            <a:ext cx="95250" cy="79375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44" name="직선 연결선 225">
            <a:extLst>
              <a:ext uri="{FF2B5EF4-FFF2-40B4-BE49-F238E27FC236}">
                <a16:creationId xmlns:a16="http://schemas.microsoft.com/office/drawing/2014/main" id="{00000000-0008-0000-1F00-00002C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5175250" y="1938735"/>
            <a:ext cx="95250" cy="79375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45" name="직선 연결선 226">
            <a:extLst>
              <a:ext uri="{FF2B5EF4-FFF2-40B4-BE49-F238E27FC236}">
                <a16:creationId xmlns:a16="http://schemas.microsoft.com/office/drawing/2014/main" id="{00000000-0008-0000-1F00-00002D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5135563" y="1954610"/>
            <a:ext cx="95250" cy="79375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18</xdr:col>
      <xdr:colOff>238125</xdr:colOff>
      <xdr:row>5</xdr:row>
      <xdr:rowOff>76200</xdr:rowOff>
    </xdr:from>
    <xdr:to>
      <xdr:col>18</xdr:col>
      <xdr:colOff>238125</xdr:colOff>
      <xdr:row>6</xdr:row>
      <xdr:rowOff>66675</xdr:rowOff>
    </xdr:to>
    <xdr:cxnSp macro="">
      <xdr:nvCxnSpPr>
        <xdr:cNvPr id="46" name="직선 연결선 229">
          <a:extLst>
            <a:ext uri="{FF2B5EF4-FFF2-40B4-BE49-F238E27FC236}">
              <a16:creationId xmlns:a16="http://schemas.microsoft.com/office/drawing/2014/main" id="{00000000-0008-0000-1F00-00002E000000}"/>
            </a:ext>
          </a:extLst>
        </xdr:cNvPr>
        <xdr:cNvCxnSpPr>
          <a:cxnSpLocks noChangeShapeType="1"/>
        </xdr:cNvCxnSpPr>
      </xdr:nvCxnSpPr>
      <xdr:spPr bwMode="auto">
        <a:xfrm rot="16200000" flipH="1">
          <a:off x="12501562" y="1014413"/>
          <a:ext cx="1619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22</xdr:col>
      <xdr:colOff>9525</xdr:colOff>
      <xdr:row>5</xdr:row>
      <xdr:rowOff>57150</xdr:rowOff>
    </xdr:from>
    <xdr:to>
      <xdr:col>22</xdr:col>
      <xdr:colOff>9525</xdr:colOff>
      <xdr:row>6</xdr:row>
      <xdr:rowOff>76200</xdr:rowOff>
    </xdr:to>
    <xdr:cxnSp macro="">
      <xdr:nvCxnSpPr>
        <xdr:cNvPr id="47" name="직선 연결선 230">
          <a:extLst>
            <a:ext uri="{FF2B5EF4-FFF2-40B4-BE49-F238E27FC236}">
              <a16:creationId xmlns:a16="http://schemas.microsoft.com/office/drawing/2014/main" id="{00000000-0008-0000-1F00-00002F000000}"/>
            </a:ext>
          </a:extLst>
        </xdr:cNvPr>
        <xdr:cNvCxnSpPr>
          <a:cxnSpLocks noChangeShapeType="1"/>
        </xdr:cNvCxnSpPr>
      </xdr:nvCxnSpPr>
      <xdr:spPr bwMode="auto">
        <a:xfrm rot="5400000">
          <a:off x="15001875" y="1009650"/>
          <a:ext cx="1905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19</xdr:col>
      <xdr:colOff>0</xdr:colOff>
      <xdr:row>6</xdr:row>
      <xdr:rowOff>66675</xdr:rowOff>
    </xdr:from>
    <xdr:to>
      <xdr:col>19</xdr:col>
      <xdr:colOff>0</xdr:colOff>
      <xdr:row>7</xdr:row>
      <xdr:rowOff>85725</xdr:rowOff>
    </xdr:to>
    <xdr:cxnSp macro="">
      <xdr:nvCxnSpPr>
        <xdr:cNvPr id="48" name="직선 연결선 231">
          <a:extLst>
            <a:ext uri="{FF2B5EF4-FFF2-40B4-BE49-F238E27FC236}">
              <a16:creationId xmlns:a16="http://schemas.microsoft.com/office/drawing/2014/main" id="{00000000-0008-0000-1F00-000030000000}"/>
            </a:ext>
          </a:extLst>
        </xdr:cNvPr>
        <xdr:cNvCxnSpPr>
          <a:cxnSpLocks noChangeShapeType="1"/>
        </xdr:cNvCxnSpPr>
      </xdr:nvCxnSpPr>
      <xdr:spPr bwMode="auto">
        <a:xfrm rot="5400000">
          <a:off x="12934950" y="1190625"/>
          <a:ext cx="1905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22</xdr:col>
      <xdr:colOff>9525</xdr:colOff>
      <xdr:row>6</xdr:row>
      <xdr:rowOff>85725</xdr:rowOff>
    </xdr:from>
    <xdr:to>
      <xdr:col>22</xdr:col>
      <xdr:colOff>9525</xdr:colOff>
      <xdr:row>7</xdr:row>
      <xdr:rowOff>104775</xdr:rowOff>
    </xdr:to>
    <xdr:cxnSp macro="">
      <xdr:nvCxnSpPr>
        <xdr:cNvPr id="49" name="직선 연결선 232">
          <a:extLst>
            <a:ext uri="{FF2B5EF4-FFF2-40B4-BE49-F238E27FC236}">
              <a16:creationId xmlns:a16="http://schemas.microsoft.com/office/drawing/2014/main" id="{00000000-0008-0000-1F00-000031000000}"/>
            </a:ext>
          </a:extLst>
        </xdr:cNvPr>
        <xdr:cNvCxnSpPr>
          <a:cxnSpLocks noChangeShapeType="1"/>
        </xdr:cNvCxnSpPr>
      </xdr:nvCxnSpPr>
      <xdr:spPr bwMode="auto">
        <a:xfrm rot="5400000">
          <a:off x="15001875" y="1209675"/>
          <a:ext cx="1905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15</xdr:col>
      <xdr:colOff>19050</xdr:colOff>
      <xdr:row>16</xdr:row>
      <xdr:rowOff>9525</xdr:rowOff>
    </xdr:from>
    <xdr:to>
      <xdr:col>15</xdr:col>
      <xdr:colOff>285750</xdr:colOff>
      <xdr:row>17</xdr:row>
      <xdr:rowOff>0</xdr:rowOff>
    </xdr:to>
    <xdr:grpSp>
      <xdr:nvGrpSpPr>
        <xdr:cNvPr id="51" name="그룹 248">
          <a:extLst>
            <a:ext uri="{FF2B5EF4-FFF2-40B4-BE49-F238E27FC236}">
              <a16:creationId xmlns:a16="http://schemas.microsoft.com/office/drawing/2014/main" id="{00000000-0008-0000-1F00-000033000000}"/>
            </a:ext>
          </a:extLst>
        </xdr:cNvPr>
        <xdr:cNvGrpSpPr>
          <a:grpSpLocks/>
        </xdr:cNvGrpSpPr>
      </xdr:nvGrpSpPr>
      <xdr:grpSpPr bwMode="auto">
        <a:xfrm>
          <a:off x="6772275" y="2457450"/>
          <a:ext cx="266700" cy="142875"/>
          <a:chOff x="5016501" y="1899047"/>
          <a:chExt cx="261936" cy="142876"/>
        </a:xfrm>
      </xdr:grpSpPr>
      <xdr:cxnSp macro="">
        <xdr:nvCxnSpPr>
          <xdr:cNvPr id="52" name="직선 연결선 249">
            <a:extLst>
              <a:ext uri="{FF2B5EF4-FFF2-40B4-BE49-F238E27FC236}">
                <a16:creationId xmlns:a16="http://schemas.microsoft.com/office/drawing/2014/main" id="{00000000-0008-0000-1F00-000034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5016501" y="1899047"/>
            <a:ext cx="87313" cy="71438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53" name="직선 연결선 250">
            <a:extLst>
              <a:ext uri="{FF2B5EF4-FFF2-40B4-BE49-F238E27FC236}">
                <a16:creationId xmlns:a16="http://schemas.microsoft.com/office/drawing/2014/main" id="{00000000-0008-0000-1F00-000035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5111750" y="1906985"/>
            <a:ext cx="87313" cy="71438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54" name="직선 연결선 251">
            <a:extLst>
              <a:ext uri="{FF2B5EF4-FFF2-40B4-BE49-F238E27FC236}">
                <a16:creationId xmlns:a16="http://schemas.microsoft.com/office/drawing/2014/main" id="{00000000-0008-0000-1F00-000036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5064125" y="1899047"/>
            <a:ext cx="87313" cy="71438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55" name="직선 연결선 252">
            <a:extLst>
              <a:ext uri="{FF2B5EF4-FFF2-40B4-BE49-F238E27FC236}">
                <a16:creationId xmlns:a16="http://schemas.microsoft.com/office/drawing/2014/main" id="{00000000-0008-0000-1F00-000037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5191125" y="1906985"/>
            <a:ext cx="95250" cy="79375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56" name="직선 연결선 253">
            <a:extLst>
              <a:ext uri="{FF2B5EF4-FFF2-40B4-BE49-F238E27FC236}">
                <a16:creationId xmlns:a16="http://schemas.microsoft.com/office/drawing/2014/main" id="{00000000-0008-0000-1F00-000038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5175250" y="1938735"/>
            <a:ext cx="95250" cy="79375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57" name="직선 연결선 254">
            <a:extLst>
              <a:ext uri="{FF2B5EF4-FFF2-40B4-BE49-F238E27FC236}">
                <a16:creationId xmlns:a16="http://schemas.microsoft.com/office/drawing/2014/main" id="{00000000-0008-0000-1F00-000039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5135563" y="1954610"/>
            <a:ext cx="95250" cy="79375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19</xdr:col>
      <xdr:colOff>57150</xdr:colOff>
      <xdr:row>13</xdr:row>
      <xdr:rowOff>76200</xdr:rowOff>
    </xdr:from>
    <xdr:to>
      <xdr:col>19</xdr:col>
      <xdr:colOff>152400</xdr:colOff>
      <xdr:row>14</xdr:row>
      <xdr:rowOff>66675</xdr:rowOff>
    </xdr:to>
    <xdr:sp macro="" textlink="">
      <xdr:nvSpPr>
        <xdr:cNvPr id="58" name="Freeform 49">
          <a:extLst>
            <a:ext uri="{FF2B5EF4-FFF2-40B4-BE49-F238E27FC236}">
              <a16:creationId xmlns:a16="http://schemas.microsoft.com/office/drawing/2014/main" id="{00000000-0008-0000-1F00-00003A000000}"/>
            </a:ext>
          </a:extLst>
        </xdr:cNvPr>
        <xdr:cNvSpPr>
          <a:spLocks/>
        </xdr:cNvSpPr>
      </xdr:nvSpPr>
      <xdr:spPr bwMode="auto">
        <a:xfrm flipV="1">
          <a:off x="13087350" y="2305050"/>
          <a:ext cx="95250" cy="161925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19</xdr:col>
      <xdr:colOff>295275</xdr:colOff>
      <xdr:row>9</xdr:row>
      <xdr:rowOff>28575</xdr:rowOff>
    </xdr:from>
    <xdr:to>
      <xdr:col>20</xdr:col>
      <xdr:colOff>19050</xdr:colOff>
      <xdr:row>10</xdr:row>
      <xdr:rowOff>28575</xdr:rowOff>
    </xdr:to>
    <xdr:sp macro="" textlink="">
      <xdr:nvSpPr>
        <xdr:cNvPr id="59" name="Freeform 33">
          <a:extLst>
            <a:ext uri="{FF2B5EF4-FFF2-40B4-BE49-F238E27FC236}">
              <a16:creationId xmlns:a16="http://schemas.microsoft.com/office/drawing/2014/main" id="{00000000-0008-0000-1F00-00003B000000}"/>
            </a:ext>
          </a:extLst>
        </xdr:cNvPr>
        <xdr:cNvSpPr>
          <a:spLocks/>
        </xdr:cNvSpPr>
      </xdr:nvSpPr>
      <xdr:spPr bwMode="auto">
        <a:xfrm>
          <a:off x="13325475" y="1571625"/>
          <a:ext cx="409575" cy="17145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20</xdr:col>
      <xdr:colOff>104775</xdr:colOff>
      <xdr:row>9</xdr:row>
      <xdr:rowOff>38100</xdr:rowOff>
    </xdr:from>
    <xdr:to>
      <xdr:col>22</xdr:col>
      <xdr:colOff>19050</xdr:colOff>
      <xdr:row>10</xdr:row>
      <xdr:rowOff>9525</xdr:rowOff>
    </xdr:to>
    <xdr:sp macro="" textlink="">
      <xdr:nvSpPr>
        <xdr:cNvPr id="60" name="Freeform 30">
          <a:extLst>
            <a:ext uri="{FF2B5EF4-FFF2-40B4-BE49-F238E27FC236}">
              <a16:creationId xmlns:a16="http://schemas.microsoft.com/office/drawing/2014/main" id="{00000000-0008-0000-1F00-00003C000000}"/>
            </a:ext>
          </a:extLst>
        </xdr:cNvPr>
        <xdr:cNvSpPr>
          <a:spLocks/>
        </xdr:cNvSpPr>
      </xdr:nvSpPr>
      <xdr:spPr bwMode="auto">
        <a:xfrm>
          <a:off x="13820775" y="1581150"/>
          <a:ext cx="1285875" cy="142875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20</xdr:col>
      <xdr:colOff>104775</xdr:colOff>
      <xdr:row>12</xdr:row>
      <xdr:rowOff>76200</xdr:rowOff>
    </xdr:from>
    <xdr:to>
      <xdr:col>22</xdr:col>
      <xdr:colOff>28575</xdr:colOff>
      <xdr:row>13</xdr:row>
      <xdr:rowOff>85725</xdr:rowOff>
    </xdr:to>
    <xdr:sp macro="" textlink="">
      <xdr:nvSpPr>
        <xdr:cNvPr id="61" name="Freeform 31">
          <a:extLst>
            <a:ext uri="{FF2B5EF4-FFF2-40B4-BE49-F238E27FC236}">
              <a16:creationId xmlns:a16="http://schemas.microsoft.com/office/drawing/2014/main" id="{00000000-0008-0000-1F00-00003D000000}"/>
            </a:ext>
          </a:extLst>
        </xdr:cNvPr>
        <xdr:cNvSpPr>
          <a:spLocks/>
        </xdr:cNvSpPr>
      </xdr:nvSpPr>
      <xdr:spPr bwMode="auto">
        <a:xfrm>
          <a:off x="13820775" y="2133600"/>
          <a:ext cx="1295400" cy="180975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19</xdr:col>
      <xdr:colOff>361950</xdr:colOff>
      <xdr:row>9</xdr:row>
      <xdr:rowOff>95250</xdr:rowOff>
    </xdr:from>
    <xdr:to>
      <xdr:col>20</xdr:col>
      <xdr:colOff>152400</xdr:colOff>
      <xdr:row>10</xdr:row>
      <xdr:rowOff>47625</xdr:rowOff>
    </xdr:to>
    <xdr:sp macro="" textlink="">
      <xdr:nvSpPr>
        <xdr:cNvPr id="62" name="Freeform 32">
          <a:extLst>
            <a:ext uri="{FF2B5EF4-FFF2-40B4-BE49-F238E27FC236}">
              <a16:creationId xmlns:a16="http://schemas.microsoft.com/office/drawing/2014/main" id="{00000000-0008-0000-1F00-00003E000000}"/>
            </a:ext>
          </a:extLst>
        </xdr:cNvPr>
        <xdr:cNvSpPr>
          <a:spLocks/>
        </xdr:cNvSpPr>
      </xdr:nvSpPr>
      <xdr:spPr bwMode="auto">
        <a:xfrm>
          <a:off x="13392150" y="1638300"/>
          <a:ext cx="476250" cy="123825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19</xdr:col>
      <xdr:colOff>104775</xdr:colOff>
      <xdr:row>9</xdr:row>
      <xdr:rowOff>114300</xdr:rowOff>
    </xdr:from>
    <xdr:to>
      <xdr:col>19</xdr:col>
      <xdr:colOff>295275</xdr:colOff>
      <xdr:row>10</xdr:row>
      <xdr:rowOff>114300</xdr:rowOff>
    </xdr:to>
    <xdr:sp macro="" textlink="">
      <xdr:nvSpPr>
        <xdr:cNvPr id="63" name="Freeform 34">
          <a:extLst>
            <a:ext uri="{FF2B5EF4-FFF2-40B4-BE49-F238E27FC236}">
              <a16:creationId xmlns:a16="http://schemas.microsoft.com/office/drawing/2014/main" id="{00000000-0008-0000-1F00-00003F000000}"/>
            </a:ext>
          </a:extLst>
        </xdr:cNvPr>
        <xdr:cNvSpPr>
          <a:spLocks/>
        </xdr:cNvSpPr>
      </xdr:nvSpPr>
      <xdr:spPr bwMode="auto">
        <a:xfrm>
          <a:off x="13134975" y="1657350"/>
          <a:ext cx="190500" cy="17145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19</xdr:col>
      <xdr:colOff>371475</xdr:colOff>
      <xdr:row>8</xdr:row>
      <xdr:rowOff>123825</xdr:rowOff>
    </xdr:from>
    <xdr:to>
      <xdr:col>20</xdr:col>
      <xdr:colOff>95250</xdr:colOff>
      <xdr:row>9</xdr:row>
      <xdr:rowOff>142875</xdr:rowOff>
    </xdr:to>
    <xdr:sp macro="" textlink="">
      <xdr:nvSpPr>
        <xdr:cNvPr id="64" name="Freeform 35">
          <a:extLst>
            <a:ext uri="{FF2B5EF4-FFF2-40B4-BE49-F238E27FC236}">
              <a16:creationId xmlns:a16="http://schemas.microsoft.com/office/drawing/2014/main" id="{00000000-0008-0000-1F00-000040000000}"/>
            </a:ext>
          </a:extLst>
        </xdr:cNvPr>
        <xdr:cNvSpPr>
          <a:spLocks/>
        </xdr:cNvSpPr>
      </xdr:nvSpPr>
      <xdr:spPr bwMode="auto">
        <a:xfrm>
          <a:off x="13401675" y="1495425"/>
          <a:ext cx="409575" cy="1905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19</xdr:col>
      <xdr:colOff>171450</xdr:colOff>
      <xdr:row>11</xdr:row>
      <xdr:rowOff>28575</xdr:rowOff>
    </xdr:from>
    <xdr:to>
      <xdr:col>19</xdr:col>
      <xdr:colOff>257175</xdr:colOff>
      <xdr:row>12</xdr:row>
      <xdr:rowOff>85725</xdr:rowOff>
    </xdr:to>
    <xdr:sp macro="" textlink="">
      <xdr:nvSpPr>
        <xdr:cNvPr id="65" name="Freeform 42">
          <a:extLst>
            <a:ext uri="{FF2B5EF4-FFF2-40B4-BE49-F238E27FC236}">
              <a16:creationId xmlns:a16="http://schemas.microsoft.com/office/drawing/2014/main" id="{00000000-0008-0000-1F00-000041000000}"/>
            </a:ext>
          </a:extLst>
        </xdr:cNvPr>
        <xdr:cNvSpPr>
          <a:spLocks/>
        </xdr:cNvSpPr>
      </xdr:nvSpPr>
      <xdr:spPr bwMode="auto">
        <a:xfrm>
          <a:off x="13201650" y="1914525"/>
          <a:ext cx="85725" cy="2286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20</xdr:col>
      <xdr:colOff>66675</xdr:colOff>
      <xdr:row>13</xdr:row>
      <xdr:rowOff>133350</xdr:rowOff>
    </xdr:from>
    <xdr:to>
      <xdr:col>20</xdr:col>
      <xdr:colOff>152400</xdr:colOff>
      <xdr:row>14</xdr:row>
      <xdr:rowOff>104775</xdr:rowOff>
    </xdr:to>
    <xdr:sp macro="" textlink="">
      <xdr:nvSpPr>
        <xdr:cNvPr id="66" name="Freeform 44">
          <a:extLst>
            <a:ext uri="{FF2B5EF4-FFF2-40B4-BE49-F238E27FC236}">
              <a16:creationId xmlns:a16="http://schemas.microsoft.com/office/drawing/2014/main" id="{00000000-0008-0000-1F00-000042000000}"/>
            </a:ext>
          </a:extLst>
        </xdr:cNvPr>
        <xdr:cNvSpPr>
          <a:spLocks/>
        </xdr:cNvSpPr>
      </xdr:nvSpPr>
      <xdr:spPr bwMode="auto">
        <a:xfrm>
          <a:off x="13782675" y="2362200"/>
          <a:ext cx="85725" cy="142875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20</xdr:col>
      <xdr:colOff>85725</xdr:colOff>
      <xdr:row>15</xdr:row>
      <xdr:rowOff>28575</xdr:rowOff>
    </xdr:from>
    <xdr:to>
      <xdr:col>20</xdr:col>
      <xdr:colOff>180975</xdr:colOff>
      <xdr:row>16</xdr:row>
      <xdr:rowOff>142875</xdr:rowOff>
    </xdr:to>
    <xdr:sp macro="" textlink="">
      <xdr:nvSpPr>
        <xdr:cNvPr id="67" name="Freeform 46">
          <a:extLst>
            <a:ext uri="{FF2B5EF4-FFF2-40B4-BE49-F238E27FC236}">
              <a16:creationId xmlns:a16="http://schemas.microsoft.com/office/drawing/2014/main" id="{00000000-0008-0000-1F00-000043000000}"/>
            </a:ext>
          </a:extLst>
        </xdr:cNvPr>
        <xdr:cNvSpPr>
          <a:spLocks/>
        </xdr:cNvSpPr>
      </xdr:nvSpPr>
      <xdr:spPr bwMode="auto">
        <a:xfrm flipV="1">
          <a:off x="13801725" y="2600325"/>
          <a:ext cx="95250" cy="28575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19</xdr:col>
      <xdr:colOff>76200</xdr:colOff>
      <xdr:row>14</xdr:row>
      <xdr:rowOff>142875</xdr:rowOff>
    </xdr:from>
    <xdr:to>
      <xdr:col>19</xdr:col>
      <xdr:colOff>142875</xdr:colOff>
      <xdr:row>16</xdr:row>
      <xdr:rowOff>85725</xdr:rowOff>
    </xdr:to>
    <xdr:sp macro="" textlink="">
      <xdr:nvSpPr>
        <xdr:cNvPr id="68" name="Freeform 33">
          <a:extLst>
            <a:ext uri="{FF2B5EF4-FFF2-40B4-BE49-F238E27FC236}">
              <a16:creationId xmlns:a16="http://schemas.microsoft.com/office/drawing/2014/main" id="{00000000-0008-0000-1F00-000044000000}"/>
            </a:ext>
          </a:extLst>
        </xdr:cNvPr>
        <xdr:cNvSpPr>
          <a:spLocks/>
        </xdr:cNvSpPr>
      </xdr:nvSpPr>
      <xdr:spPr bwMode="auto">
        <a:xfrm>
          <a:off x="13106400" y="2543175"/>
          <a:ext cx="66675" cy="28575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19</xdr:col>
      <xdr:colOff>95250</xdr:colOff>
      <xdr:row>16</xdr:row>
      <xdr:rowOff>38100</xdr:rowOff>
    </xdr:from>
    <xdr:to>
      <xdr:col>19</xdr:col>
      <xdr:colOff>200025</xdr:colOff>
      <xdr:row>17</xdr:row>
      <xdr:rowOff>0</xdr:rowOff>
    </xdr:to>
    <xdr:sp macro="" textlink="">
      <xdr:nvSpPr>
        <xdr:cNvPr id="69" name="Freeform 33">
          <a:extLst>
            <a:ext uri="{FF2B5EF4-FFF2-40B4-BE49-F238E27FC236}">
              <a16:creationId xmlns:a16="http://schemas.microsoft.com/office/drawing/2014/main" id="{00000000-0008-0000-1F00-000045000000}"/>
            </a:ext>
          </a:extLst>
        </xdr:cNvPr>
        <xdr:cNvSpPr>
          <a:spLocks/>
        </xdr:cNvSpPr>
      </xdr:nvSpPr>
      <xdr:spPr bwMode="auto">
        <a:xfrm>
          <a:off x="13125450" y="2781300"/>
          <a:ext cx="104775" cy="13335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19</xdr:col>
      <xdr:colOff>361950</xdr:colOff>
      <xdr:row>14</xdr:row>
      <xdr:rowOff>95250</xdr:rowOff>
    </xdr:from>
    <xdr:to>
      <xdr:col>20</xdr:col>
      <xdr:colOff>85725</xdr:colOff>
      <xdr:row>16</xdr:row>
      <xdr:rowOff>66675</xdr:rowOff>
    </xdr:to>
    <xdr:sp macro="" textlink="">
      <xdr:nvSpPr>
        <xdr:cNvPr id="70" name="Freeform 33">
          <a:extLst>
            <a:ext uri="{FF2B5EF4-FFF2-40B4-BE49-F238E27FC236}">
              <a16:creationId xmlns:a16="http://schemas.microsoft.com/office/drawing/2014/main" id="{00000000-0008-0000-1F00-000046000000}"/>
            </a:ext>
          </a:extLst>
        </xdr:cNvPr>
        <xdr:cNvSpPr>
          <a:spLocks/>
        </xdr:cNvSpPr>
      </xdr:nvSpPr>
      <xdr:spPr bwMode="auto">
        <a:xfrm>
          <a:off x="13392150" y="2495550"/>
          <a:ext cx="409575" cy="314325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19</xdr:col>
      <xdr:colOff>276225</xdr:colOff>
      <xdr:row>16</xdr:row>
      <xdr:rowOff>57150</xdr:rowOff>
    </xdr:from>
    <xdr:to>
      <xdr:col>20</xdr:col>
      <xdr:colOff>9525</xdr:colOff>
      <xdr:row>17</xdr:row>
      <xdr:rowOff>0</xdr:rowOff>
    </xdr:to>
    <xdr:sp macro="" textlink="">
      <xdr:nvSpPr>
        <xdr:cNvPr id="71" name="Freeform 33">
          <a:extLst>
            <a:ext uri="{FF2B5EF4-FFF2-40B4-BE49-F238E27FC236}">
              <a16:creationId xmlns:a16="http://schemas.microsoft.com/office/drawing/2014/main" id="{00000000-0008-0000-1F00-000047000000}"/>
            </a:ext>
          </a:extLst>
        </xdr:cNvPr>
        <xdr:cNvSpPr>
          <a:spLocks/>
        </xdr:cNvSpPr>
      </xdr:nvSpPr>
      <xdr:spPr bwMode="auto">
        <a:xfrm>
          <a:off x="13306425" y="2800350"/>
          <a:ext cx="419100" cy="1143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18</xdr:col>
      <xdr:colOff>57150</xdr:colOff>
      <xdr:row>8</xdr:row>
      <xdr:rowOff>0</xdr:rowOff>
    </xdr:from>
    <xdr:to>
      <xdr:col>22</xdr:col>
      <xdr:colOff>28575</xdr:colOff>
      <xdr:row>17</xdr:row>
      <xdr:rowOff>28575</xdr:rowOff>
    </xdr:to>
    <xdr:grpSp>
      <xdr:nvGrpSpPr>
        <xdr:cNvPr id="72" name="그룹 88">
          <a:extLst>
            <a:ext uri="{FF2B5EF4-FFF2-40B4-BE49-F238E27FC236}">
              <a16:creationId xmlns:a16="http://schemas.microsoft.com/office/drawing/2014/main" id="{00000000-0008-0000-1F00-000048000000}"/>
            </a:ext>
          </a:extLst>
        </xdr:cNvPr>
        <xdr:cNvGrpSpPr>
          <a:grpSpLocks/>
        </xdr:cNvGrpSpPr>
      </xdr:nvGrpSpPr>
      <xdr:grpSpPr bwMode="auto">
        <a:xfrm>
          <a:off x="7877175" y="1438275"/>
          <a:ext cx="895350" cy="1190625"/>
          <a:chOff x="7172775" y="1277938"/>
          <a:chExt cx="907601" cy="1184252"/>
        </a:xfrm>
      </xdr:grpSpPr>
      <xdr:grpSp>
        <xdr:nvGrpSpPr>
          <xdr:cNvPr id="73" name="그룹 122">
            <a:extLst>
              <a:ext uri="{FF2B5EF4-FFF2-40B4-BE49-F238E27FC236}">
                <a16:creationId xmlns:a16="http://schemas.microsoft.com/office/drawing/2014/main" id="{00000000-0008-0000-1F00-000049000000}"/>
              </a:ext>
            </a:extLst>
          </xdr:cNvPr>
          <xdr:cNvGrpSpPr>
            <a:grpSpLocks/>
          </xdr:cNvGrpSpPr>
        </xdr:nvGrpSpPr>
        <xdr:grpSpPr bwMode="auto">
          <a:xfrm rot="662099">
            <a:off x="7172737" y="1285122"/>
            <a:ext cx="517294" cy="1177040"/>
            <a:chOff x="6781214" y="1635702"/>
            <a:chExt cx="515802" cy="1048012"/>
          </a:xfrm>
        </xdr:grpSpPr>
        <xdr:sp macro="" textlink="">
          <xdr:nvSpPr>
            <xdr:cNvPr id="79" name="Freeform 126">
              <a:extLst>
                <a:ext uri="{FF2B5EF4-FFF2-40B4-BE49-F238E27FC236}">
                  <a16:creationId xmlns:a16="http://schemas.microsoft.com/office/drawing/2014/main" id="{00000000-0008-0000-1F00-00004F000000}"/>
                </a:ext>
              </a:extLst>
            </xdr:cNvPr>
            <xdr:cNvSpPr>
              <a:spLocks/>
            </xdr:cNvSpPr>
          </xdr:nvSpPr>
          <xdr:spPr bwMode="auto">
            <a:xfrm>
              <a:off x="6918614" y="1635702"/>
              <a:ext cx="378402" cy="273628"/>
            </a:xfrm>
            <a:custGeom>
              <a:avLst/>
              <a:gdLst>
                <a:gd name="T0" fmla="*/ 2147483647 w 40"/>
                <a:gd name="T1" fmla="*/ 0 h 38"/>
                <a:gd name="T2" fmla="*/ 2147483647 w 40"/>
                <a:gd name="T3" fmla="*/ 2147483647 h 38"/>
                <a:gd name="T4" fmla="*/ 2147483647 w 40"/>
                <a:gd name="T5" fmla="*/ 2147483647 h 38"/>
                <a:gd name="T6" fmla="*/ 2147483647 w 40"/>
                <a:gd name="T7" fmla="*/ 2147483647 h 38"/>
                <a:gd name="T8" fmla="*/ 2147483647 w 40"/>
                <a:gd name="T9" fmla="*/ 2147483647 h 38"/>
                <a:gd name="T10" fmla="*/ 2147483647 w 40"/>
                <a:gd name="T11" fmla="*/ 2147483647 h 38"/>
                <a:gd name="T12" fmla="*/ 2147483647 w 40"/>
                <a:gd name="T13" fmla="*/ 0 h 38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60000 65536"/>
                <a:gd name="T19" fmla="*/ 0 60000 65536"/>
                <a:gd name="T20" fmla="*/ 0 60000 65536"/>
                <a:gd name="T21" fmla="*/ 0 w 40"/>
                <a:gd name="T22" fmla="*/ 0 h 38"/>
                <a:gd name="T23" fmla="*/ 40 w 40"/>
                <a:gd name="T24" fmla="*/ 38 h 38"/>
              </a:gdLst>
              <a:ahLst/>
              <a:cxnLst>
                <a:cxn ang="T14">
                  <a:pos x="T0" y="T1"/>
                </a:cxn>
                <a:cxn ang="T15">
                  <a:pos x="T2" y="T3"/>
                </a:cxn>
                <a:cxn ang="T16">
                  <a:pos x="T4" y="T5"/>
                </a:cxn>
                <a:cxn ang="T17">
                  <a:pos x="T6" y="T7"/>
                </a:cxn>
                <a:cxn ang="T18">
                  <a:pos x="T8" y="T9"/>
                </a:cxn>
                <a:cxn ang="T19">
                  <a:pos x="T10" y="T11"/>
                </a:cxn>
                <a:cxn ang="T20">
                  <a:pos x="T12" y="T13"/>
                </a:cxn>
              </a:cxnLst>
              <a:rect l="T21" t="T22" r="T23" b="T24"/>
              <a:pathLst>
                <a:path w="40" h="38">
                  <a:moveTo>
                    <a:pt x="10" y="0"/>
                  </a:moveTo>
                  <a:cubicBezTo>
                    <a:pt x="7" y="4"/>
                    <a:pt x="7" y="8"/>
                    <a:pt x="5" y="13"/>
                  </a:cubicBezTo>
                  <a:cubicBezTo>
                    <a:pt x="6" y="33"/>
                    <a:pt x="0" y="34"/>
                    <a:pt x="13" y="38"/>
                  </a:cubicBezTo>
                  <a:cubicBezTo>
                    <a:pt x="19" y="37"/>
                    <a:pt x="24" y="35"/>
                    <a:pt x="29" y="32"/>
                  </a:cubicBezTo>
                  <a:cubicBezTo>
                    <a:pt x="32" y="28"/>
                    <a:pt x="35" y="24"/>
                    <a:pt x="38" y="20"/>
                  </a:cubicBezTo>
                  <a:cubicBezTo>
                    <a:pt x="39" y="19"/>
                    <a:pt x="40" y="17"/>
                    <a:pt x="40" y="17"/>
                  </a:cubicBezTo>
                  <a:cubicBezTo>
                    <a:pt x="38" y="6"/>
                    <a:pt x="20" y="2"/>
                    <a:pt x="10" y="0"/>
                  </a:cubicBezTo>
                  <a:close/>
                </a:path>
              </a:pathLst>
            </a:custGeom>
            <a:solidFill>
              <a:srgbClr val="FFFFFF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80" name="Freeform 127">
              <a:extLst>
                <a:ext uri="{FF2B5EF4-FFF2-40B4-BE49-F238E27FC236}">
                  <a16:creationId xmlns:a16="http://schemas.microsoft.com/office/drawing/2014/main" id="{00000000-0008-0000-1F00-000050000000}"/>
                </a:ext>
              </a:extLst>
            </xdr:cNvPr>
            <xdr:cNvSpPr>
              <a:spLocks/>
            </xdr:cNvSpPr>
          </xdr:nvSpPr>
          <xdr:spPr bwMode="auto">
            <a:xfrm>
              <a:off x="6880513" y="1890281"/>
              <a:ext cx="378402" cy="272060"/>
            </a:xfrm>
            <a:custGeom>
              <a:avLst/>
              <a:gdLst>
                <a:gd name="T0" fmla="*/ 2147483647 w 40"/>
                <a:gd name="T1" fmla="*/ 0 h 38"/>
                <a:gd name="T2" fmla="*/ 2147483647 w 40"/>
                <a:gd name="T3" fmla="*/ 2147483647 h 38"/>
                <a:gd name="T4" fmla="*/ 2147483647 w 40"/>
                <a:gd name="T5" fmla="*/ 2147483647 h 38"/>
                <a:gd name="T6" fmla="*/ 2147483647 w 40"/>
                <a:gd name="T7" fmla="*/ 2147483647 h 38"/>
                <a:gd name="T8" fmla="*/ 2147483647 w 40"/>
                <a:gd name="T9" fmla="*/ 2147483647 h 38"/>
                <a:gd name="T10" fmla="*/ 2147483647 w 40"/>
                <a:gd name="T11" fmla="*/ 2147483647 h 38"/>
                <a:gd name="T12" fmla="*/ 2147483647 w 40"/>
                <a:gd name="T13" fmla="*/ 0 h 38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60000 65536"/>
                <a:gd name="T19" fmla="*/ 0 60000 65536"/>
                <a:gd name="T20" fmla="*/ 0 60000 65536"/>
                <a:gd name="T21" fmla="*/ 0 w 40"/>
                <a:gd name="T22" fmla="*/ 0 h 38"/>
                <a:gd name="T23" fmla="*/ 40 w 40"/>
                <a:gd name="T24" fmla="*/ 38 h 38"/>
              </a:gdLst>
              <a:ahLst/>
              <a:cxnLst>
                <a:cxn ang="T14">
                  <a:pos x="T0" y="T1"/>
                </a:cxn>
                <a:cxn ang="T15">
                  <a:pos x="T2" y="T3"/>
                </a:cxn>
                <a:cxn ang="T16">
                  <a:pos x="T4" y="T5"/>
                </a:cxn>
                <a:cxn ang="T17">
                  <a:pos x="T6" y="T7"/>
                </a:cxn>
                <a:cxn ang="T18">
                  <a:pos x="T8" y="T9"/>
                </a:cxn>
                <a:cxn ang="T19">
                  <a:pos x="T10" y="T11"/>
                </a:cxn>
                <a:cxn ang="T20">
                  <a:pos x="T12" y="T13"/>
                </a:cxn>
              </a:cxnLst>
              <a:rect l="T21" t="T22" r="T23" b="T24"/>
              <a:pathLst>
                <a:path w="40" h="38">
                  <a:moveTo>
                    <a:pt x="10" y="0"/>
                  </a:moveTo>
                  <a:cubicBezTo>
                    <a:pt x="7" y="4"/>
                    <a:pt x="7" y="8"/>
                    <a:pt x="5" y="13"/>
                  </a:cubicBezTo>
                  <a:cubicBezTo>
                    <a:pt x="6" y="33"/>
                    <a:pt x="0" y="34"/>
                    <a:pt x="13" y="38"/>
                  </a:cubicBezTo>
                  <a:cubicBezTo>
                    <a:pt x="19" y="37"/>
                    <a:pt x="24" y="35"/>
                    <a:pt x="29" y="32"/>
                  </a:cubicBezTo>
                  <a:cubicBezTo>
                    <a:pt x="32" y="28"/>
                    <a:pt x="35" y="24"/>
                    <a:pt x="38" y="20"/>
                  </a:cubicBezTo>
                  <a:cubicBezTo>
                    <a:pt x="39" y="19"/>
                    <a:pt x="40" y="17"/>
                    <a:pt x="40" y="17"/>
                  </a:cubicBezTo>
                  <a:cubicBezTo>
                    <a:pt x="38" y="6"/>
                    <a:pt x="20" y="2"/>
                    <a:pt x="10" y="0"/>
                  </a:cubicBezTo>
                  <a:close/>
                </a:path>
              </a:pathLst>
            </a:custGeom>
            <a:solidFill>
              <a:srgbClr val="FFFFFF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81" name="Freeform 128">
              <a:extLst>
                <a:ext uri="{FF2B5EF4-FFF2-40B4-BE49-F238E27FC236}">
                  <a16:creationId xmlns:a16="http://schemas.microsoft.com/office/drawing/2014/main" id="{00000000-0008-0000-1F00-000051000000}"/>
                </a:ext>
              </a:extLst>
            </xdr:cNvPr>
            <xdr:cNvSpPr>
              <a:spLocks/>
            </xdr:cNvSpPr>
          </xdr:nvSpPr>
          <xdr:spPr bwMode="auto">
            <a:xfrm>
              <a:off x="6823087" y="2152552"/>
              <a:ext cx="394136" cy="278547"/>
            </a:xfrm>
            <a:custGeom>
              <a:avLst/>
              <a:gdLst>
                <a:gd name="T0" fmla="*/ 2147483647 w 40"/>
                <a:gd name="T1" fmla="*/ 0 h 38"/>
                <a:gd name="T2" fmla="*/ 2147483647 w 40"/>
                <a:gd name="T3" fmla="*/ 2147483647 h 38"/>
                <a:gd name="T4" fmla="*/ 2147483647 w 40"/>
                <a:gd name="T5" fmla="*/ 2147483647 h 38"/>
                <a:gd name="T6" fmla="*/ 2147483647 w 40"/>
                <a:gd name="T7" fmla="*/ 2147483647 h 38"/>
                <a:gd name="T8" fmla="*/ 2147483647 w 40"/>
                <a:gd name="T9" fmla="*/ 2147483647 h 38"/>
                <a:gd name="T10" fmla="*/ 2147483647 w 40"/>
                <a:gd name="T11" fmla="*/ 2147483647 h 38"/>
                <a:gd name="T12" fmla="*/ 2147483647 w 40"/>
                <a:gd name="T13" fmla="*/ 0 h 38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60000 65536"/>
                <a:gd name="T19" fmla="*/ 0 60000 65536"/>
                <a:gd name="T20" fmla="*/ 0 60000 65536"/>
                <a:gd name="T21" fmla="*/ 0 w 40"/>
                <a:gd name="T22" fmla="*/ 0 h 38"/>
                <a:gd name="T23" fmla="*/ 40 w 40"/>
                <a:gd name="T24" fmla="*/ 38 h 38"/>
              </a:gdLst>
              <a:ahLst/>
              <a:cxnLst>
                <a:cxn ang="T14">
                  <a:pos x="T0" y="T1"/>
                </a:cxn>
                <a:cxn ang="T15">
                  <a:pos x="T2" y="T3"/>
                </a:cxn>
                <a:cxn ang="T16">
                  <a:pos x="T4" y="T5"/>
                </a:cxn>
                <a:cxn ang="T17">
                  <a:pos x="T6" y="T7"/>
                </a:cxn>
                <a:cxn ang="T18">
                  <a:pos x="T8" y="T9"/>
                </a:cxn>
                <a:cxn ang="T19">
                  <a:pos x="T10" y="T11"/>
                </a:cxn>
                <a:cxn ang="T20">
                  <a:pos x="T12" y="T13"/>
                </a:cxn>
              </a:cxnLst>
              <a:rect l="T21" t="T22" r="T23" b="T24"/>
              <a:pathLst>
                <a:path w="40" h="38">
                  <a:moveTo>
                    <a:pt x="10" y="0"/>
                  </a:moveTo>
                  <a:cubicBezTo>
                    <a:pt x="7" y="4"/>
                    <a:pt x="7" y="8"/>
                    <a:pt x="5" y="13"/>
                  </a:cubicBezTo>
                  <a:cubicBezTo>
                    <a:pt x="6" y="33"/>
                    <a:pt x="0" y="34"/>
                    <a:pt x="13" y="38"/>
                  </a:cubicBezTo>
                  <a:cubicBezTo>
                    <a:pt x="19" y="37"/>
                    <a:pt x="24" y="35"/>
                    <a:pt x="29" y="32"/>
                  </a:cubicBezTo>
                  <a:cubicBezTo>
                    <a:pt x="32" y="28"/>
                    <a:pt x="35" y="24"/>
                    <a:pt x="38" y="20"/>
                  </a:cubicBezTo>
                  <a:cubicBezTo>
                    <a:pt x="39" y="19"/>
                    <a:pt x="40" y="17"/>
                    <a:pt x="40" y="17"/>
                  </a:cubicBezTo>
                  <a:cubicBezTo>
                    <a:pt x="38" y="6"/>
                    <a:pt x="20" y="2"/>
                    <a:pt x="10" y="0"/>
                  </a:cubicBezTo>
                  <a:close/>
                </a:path>
              </a:pathLst>
            </a:custGeom>
            <a:solidFill>
              <a:srgbClr val="FFFFFF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82" name="Freeform 129">
              <a:extLst>
                <a:ext uri="{FF2B5EF4-FFF2-40B4-BE49-F238E27FC236}">
                  <a16:creationId xmlns:a16="http://schemas.microsoft.com/office/drawing/2014/main" id="{00000000-0008-0000-1F00-000052000000}"/>
                </a:ext>
              </a:extLst>
            </xdr:cNvPr>
            <xdr:cNvSpPr>
              <a:spLocks/>
            </xdr:cNvSpPr>
          </xdr:nvSpPr>
          <xdr:spPr bwMode="auto">
            <a:xfrm>
              <a:off x="6781214" y="2417982"/>
              <a:ext cx="411027" cy="265732"/>
            </a:xfrm>
            <a:custGeom>
              <a:avLst/>
              <a:gdLst>
                <a:gd name="T0" fmla="*/ 2147483647 w 40"/>
                <a:gd name="T1" fmla="*/ 0 h 38"/>
                <a:gd name="T2" fmla="*/ 2147483647 w 40"/>
                <a:gd name="T3" fmla="*/ 2147483647 h 38"/>
                <a:gd name="T4" fmla="*/ 2147483647 w 40"/>
                <a:gd name="T5" fmla="*/ 2147483647 h 38"/>
                <a:gd name="T6" fmla="*/ 2147483647 w 40"/>
                <a:gd name="T7" fmla="*/ 2147483647 h 38"/>
                <a:gd name="T8" fmla="*/ 2147483647 w 40"/>
                <a:gd name="T9" fmla="*/ 2147483647 h 38"/>
                <a:gd name="T10" fmla="*/ 2147483647 w 40"/>
                <a:gd name="T11" fmla="*/ 2147483647 h 38"/>
                <a:gd name="T12" fmla="*/ 2147483647 w 40"/>
                <a:gd name="T13" fmla="*/ 0 h 38"/>
                <a:gd name="T14" fmla="*/ 0 60000 65536"/>
                <a:gd name="T15" fmla="*/ 0 60000 65536"/>
                <a:gd name="T16" fmla="*/ 0 60000 65536"/>
                <a:gd name="T17" fmla="*/ 0 60000 65536"/>
                <a:gd name="T18" fmla="*/ 0 60000 65536"/>
                <a:gd name="T19" fmla="*/ 0 60000 65536"/>
                <a:gd name="T20" fmla="*/ 0 60000 65536"/>
                <a:gd name="T21" fmla="*/ 0 w 40"/>
                <a:gd name="T22" fmla="*/ 0 h 38"/>
                <a:gd name="T23" fmla="*/ 40 w 40"/>
                <a:gd name="T24" fmla="*/ 38 h 38"/>
              </a:gdLst>
              <a:ahLst/>
              <a:cxnLst>
                <a:cxn ang="T14">
                  <a:pos x="T0" y="T1"/>
                </a:cxn>
                <a:cxn ang="T15">
                  <a:pos x="T2" y="T3"/>
                </a:cxn>
                <a:cxn ang="T16">
                  <a:pos x="T4" y="T5"/>
                </a:cxn>
                <a:cxn ang="T17">
                  <a:pos x="T6" y="T7"/>
                </a:cxn>
                <a:cxn ang="T18">
                  <a:pos x="T8" y="T9"/>
                </a:cxn>
                <a:cxn ang="T19">
                  <a:pos x="T10" y="T11"/>
                </a:cxn>
                <a:cxn ang="T20">
                  <a:pos x="T12" y="T13"/>
                </a:cxn>
              </a:cxnLst>
              <a:rect l="T21" t="T22" r="T23" b="T24"/>
              <a:pathLst>
                <a:path w="40" h="38">
                  <a:moveTo>
                    <a:pt x="10" y="0"/>
                  </a:moveTo>
                  <a:cubicBezTo>
                    <a:pt x="7" y="4"/>
                    <a:pt x="7" y="8"/>
                    <a:pt x="5" y="13"/>
                  </a:cubicBezTo>
                  <a:cubicBezTo>
                    <a:pt x="6" y="33"/>
                    <a:pt x="0" y="34"/>
                    <a:pt x="13" y="38"/>
                  </a:cubicBezTo>
                  <a:cubicBezTo>
                    <a:pt x="19" y="37"/>
                    <a:pt x="24" y="35"/>
                    <a:pt x="29" y="32"/>
                  </a:cubicBezTo>
                  <a:cubicBezTo>
                    <a:pt x="32" y="28"/>
                    <a:pt x="35" y="24"/>
                    <a:pt x="38" y="20"/>
                  </a:cubicBezTo>
                  <a:cubicBezTo>
                    <a:pt x="39" y="19"/>
                    <a:pt x="40" y="17"/>
                    <a:pt x="40" y="17"/>
                  </a:cubicBezTo>
                  <a:cubicBezTo>
                    <a:pt x="38" y="6"/>
                    <a:pt x="20" y="2"/>
                    <a:pt x="10" y="0"/>
                  </a:cubicBezTo>
                  <a:close/>
                </a:path>
              </a:pathLst>
            </a:custGeom>
            <a:solidFill>
              <a:srgbClr val="FFFFFF"/>
            </a:solidFill>
            <a:ln w="317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</xdr:grpSp>
      <xdr:sp macro="" textlink="">
        <xdr:nvSpPr>
          <xdr:cNvPr id="74" name="Freeform 36">
            <a:extLst>
              <a:ext uri="{FF2B5EF4-FFF2-40B4-BE49-F238E27FC236}">
                <a16:creationId xmlns:a16="http://schemas.microsoft.com/office/drawing/2014/main" id="{00000000-0008-0000-1F00-00004A000000}"/>
              </a:ext>
            </a:extLst>
          </xdr:cNvPr>
          <xdr:cNvSpPr>
            <a:spLocks/>
          </xdr:cNvSpPr>
        </xdr:nvSpPr>
        <xdr:spPr bwMode="auto">
          <a:xfrm>
            <a:off x="7490403" y="1833563"/>
            <a:ext cx="171450" cy="136814"/>
          </a:xfrm>
          <a:custGeom>
            <a:avLst/>
            <a:gdLst>
              <a:gd name="T0" fmla="*/ 2147483647 w 11"/>
              <a:gd name="T1" fmla="*/ 2147483647 h 17"/>
              <a:gd name="T2" fmla="*/ 0 w 11"/>
              <a:gd name="T3" fmla="*/ 2147483647 h 17"/>
              <a:gd name="T4" fmla="*/ 2147483647 w 11"/>
              <a:gd name="T5" fmla="*/ 2147483647 h 17"/>
              <a:gd name="T6" fmla="*/ 2147483647 w 11"/>
              <a:gd name="T7" fmla="*/ 2147483647 h 17"/>
              <a:gd name="T8" fmla="*/ 0 60000 65536"/>
              <a:gd name="T9" fmla="*/ 0 60000 65536"/>
              <a:gd name="T10" fmla="*/ 0 60000 65536"/>
              <a:gd name="T11" fmla="*/ 0 60000 65536"/>
              <a:gd name="T12" fmla="*/ 0 w 11"/>
              <a:gd name="T13" fmla="*/ 0 h 17"/>
              <a:gd name="T14" fmla="*/ 11 w 11"/>
              <a:gd name="T15" fmla="*/ 17 h 17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11" h="17">
                <a:moveTo>
                  <a:pt x="6" y="4"/>
                </a:moveTo>
                <a:cubicBezTo>
                  <a:pt x="1" y="2"/>
                  <a:pt x="1" y="5"/>
                  <a:pt x="0" y="9"/>
                </a:cubicBezTo>
                <a:cubicBezTo>
                  <a:pt x="1" y="10"/>
                  <a:pt x="1" y="12"/>
                  <a:pt x="2" y="13"/>
                </a:cubicBezTo>
                <a:cubicBezTo>
                  <a:pt x="11" y="17"/>
                  <a:pt x="6" y="0"/>
                  <a:pt x="6" y="4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75" name="Freeform 48">
            <a:extLst>
              <a:ext uri="{FF2B5EF4-FFF2-40B4-BE49-F238E27FC236}">
                <a16:creationId xmlns:a16="http://schemas.microsoft.com/office/drawing/2014/main" id="{00000000-0008-0000-1F00-00004B000000}"/>
              </a:ext>
            </a:extLst>
          </xdr:cNvPr>
          <xdr:cNvSpPr>
            <a:spLocks/>
          </xdr:cNvSpPr>
        </xdr:nvSpPr>
        <xdr:spPr bwMode="auto">
          <a:xfrm flipV="1">
            <a:off x="7428779" y="2324533"/>
            <a:ext cx="143596" cy="120217"/>
          </a:xfrm>
          <a:custGeom>
            <a:avLst/>
            <a:gdLst>
              <a:gd name="T0" fmla="*/ 2147483647 w 11"/>
              <a:gd name="T1" fmla="*/ 2147483647 h 17"/>
              <a:gd name="T2" fmla="*/ 0 w 11"/>
              <a:gd name="T3" fmla="*/ 2147483647 h 17"/>
              <a:gd name="T4" fmla="*/ 2147483647 w 11"/>
              <a:gd name="T5" fmla="*/ 2147483647 h 17"/>
              <a:gd name="T6" fmla="*/ 2147483647 w 11"/>
              <a:gd name="T7" fmla="*/ 2147483647 h 17"/>
              <a:gd name="T8" fmla="*/ 0 60000 65536"/>
              <a:gd name="T9" fmla="*/ 0 60000 65536"/>
              <a:gd name="T10" fmla="*/ 0 60000 65536"/>
              <a:gd name="T11" fmla="*/ 0 60000 65536"/>
              <a:gd name="T12" fmla="*/ 0 w 11"/>
              <a:gd name="T13" fmla="*/ 0 h 17"/>
              <a:gd name="T14" fmla="*/ 11 w 11"/>
              <a:gd name="T15" fmla="*/ 17 h 17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11" h="17">
                <a:moveTo>
                  <a:pt x="6" y="4"/>
                </a:moveTo>
                <a:cubicBezTo>
                  <a:pt x="1" y="2"/>
                  <a:pt x="1" y="5"/>
                  <a:pt x="0" y="9"/>
                </a:cubicBezTo>
                <a:cubicBezTo>
                  <a:pt x="1" y="10"/>
                  <a:pt x="1" y="12"/>
                  <a:pt x="2" y="13"/>
                </a:cubicBezTo>
                <a:cubicBezTo>
                  <a:pt x="11" y="17"/>
                  <a:pt x="6" y="0"/>
                  <a:pt x="6" y="4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76" name="Freeform 34">
            <a:extLst>
              <a:ext uri="{FF2B5EF4-FFF2-40B4-BE49-F238E27FC236}">
                <a16:creationId xmlns:a16="http://schemas.microsoft.com/office/drawing/2014/main" id="{00000000-0008-0000-1F00-00004C000000}"/>
              </a:ext>
            </a:extLst>
          </xdr:cNvPr>
          <xdr:cNvSpPr>
            <a:spLocks/>
          </xdr:cNvSpPr>
        </xdr:nvSpPr>
        <xdr:spPr bwMode="auto">
          <a:xfrm>
            <a:off x="7413625" y="2097233"/>
            <a:ext cx="187902" cy="174913"/>
          </a:xfrm>
          <a:custGeom>
            <a:avLst/>
            <a:gdLst>
              <a:gd name="T0" fmla="*/ 2147483647 w 11"/>
              <a:gd name="T1" fmla="*/ 2147483647 h 17"/>
              <a:gd name="T2" fmla="*/ 0 w 11"/>
              <a:gd name="T3" fmla="*/ 2147483647 h 17"/>
              <a:gd name="T4" fmla="*/ 2147483647 w 11"/>
              <a:gd name="T5" fmla="*/ 2147483647 h 17"/>
              <a:gd name="T6" fmla="*/ 2147483647 w 11"/>
              <a:gd name="T7" fmla="*/ 2147483647 h 17"/>
              <a:gd name="T8" fmla="*/ 0 60000 65536"/>
              <a:gd name="T9" fmla="*/ 0 60000 65536"/>
              <a:gd name="T10" fmla="*/ 0 60000 65536"/>
              <a:gd name="T11" fmla="*/ 0 60000 65536"/>
              <a:gd name="T12" fmla="*/ 0 w 11"/>
              <a:gd name="T13" fmla="*/ 0 h 17"/>
              <a:gd name="T14" fmla="*/ 11 w 11"/>
              <a:gd name="T15" fmla="*/ 17 h 17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11" h="17">
                <a:moveTo>
                  <a:pt x="6" y="4"/>
                </a:moveTo>
                <a:cubicBezTo>
                  <a:pt x="1" y="2"/>
                  <a:pt x="1" y="5"/>
                  <a:pt x="0" y="9"/>
                </a:cubicBezTo>
                <a:cubicBezTo>
                  <a:pt x="1" y="10"/>
                  <a:pt x="1" y="12"/>
                  <a:pt x="2" y="13"/>
                </a:cubicBezTo>
                <a:cubicBezTo>
                  <a:pt x="11" y="17"/>
                  <a:pt x="6" y="0"/>
                  <a:pt x="6" y="4"/>
                </a:cubicBezTo>
                <a:close/>
              </a:path>
            </a:pathLst>
          </a:custGeom>
          <a:solidFill>
            <a:srgbClr val="FFFFFF"/>
          </a:solidFill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77" name="Freeform 6">
            <a:extLst>
              <a:ext uri="{FF2B5EF4-FFF2-40B4-BE49-F238E27FC236}">
                <a16:creationId xmlns:a16="http://schemas.microsoft.com/office/drawing/2014/main" id="{00000000-0008-0000-1F00-00004D000000}"/>
              </a:ext>
            </a:extLst>
          </xdr:cNvPr>
          <xdr:cNvSpPr>
            <a:spLocks/>
          </xdr:cNvSpPr>
        </xdr:nvSpPr>
        <xdr:spPr bwMode="auto">
          <a:xfrm>
            <a:off x="7667626" y="1627188"/>
            <a:ext cx="412750" cy="198437"/>
          </a:xfrm>
          <a:custGeom>
            <a:avLst/>
            <a:gdLst>
              <a:gd name="T0" fmla="*/ 2147483647 w 82"/>
              <a:gd name="T1" fmla="*/ 2147483647 h 51"/>
              <a:gd name="T2" fmla="*/ 2147483647 w 82"/>
              <a:gd name="T3" fmla="*/ 2147483647 h 51"/>
              <a:gd name="T4" fmla="*/ 2147483647 w 82"/>
              <a:gd name="T5" fmla="*/ 2147483647 h 51"/>
              <a:gd name="T6" fmla="*/ 2147483647 w 82"/>
              <a:gd name="T7" fmla="*/ 2147483647 h 51"/>
              <a:gd name="T8" fmla="*/ 2147483647 w 82"/>
              <a:gd name="T9" fmla="*/ 2147483647 h 51"/>
              <a:gd name="T10" fmla="*/ 2147483647 w 82"/>
              <a:gd name="T11" fmla="*/ 2147483647 h 51"/>
              <a:gd name="T12" fmla="*/ 2147483647 w 82"/>
              <a:gd name="T13" fmla="*/ 2147483647 h 51"/>
              <a:gd name="T14" fmla="*/ 2147483647 w 82"/>
              <a:gd name="T15" fmla="*/ 2147483647 h 51"/>
              <a:gd name="T16" fmla="*/ 2147483647 w 82"/>
              <a:gd name="T17" fmla="*/ 2147483647 h 51"/>
              <a:gd name="T18" fmla="*/ 2147483647 w 82"/>
              <a:gd name="T19" fmla="*/ 2147483647 h 51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82"/>
              <a:gd name="T31" fmla="*/ 0 h 51"/>
              <a:gd name="T32" fmla="*/ 82 w 82"/>
              <a:gd name="T33" fmla="*/ 51 h 51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82" h="51">
                <a:moveTo>
                  <a:pt x="50" y="1"/>
                </a:moveTo>
                <a:cubicBezTo>
                  <a:pt x="41" y="1"/>
                  <a:pt x="31" y="1"/>
                  <a:pt x="22" y="2"/>
                </a:cubicBezTo>
                <a:cubicBezTo>
                  <a:pt x="19" y="2"/>
                  <a:pt x="13" y="7"/>
                  <a:pt x="13" y="7"/>
                </a:cubicBezTo>
                <a:cubicBezTo>
                  <a:pt x="8" y="14"/>
                  <a:pt x="11" y="11"/>
                  <a:pt x="6" y="16"/>
                </a:cubicBezTo>
                <a:cubicBezTo>
                  <a:pt x="0" y="35"/>
                  <a:pt x="17" y="46"/>
                  <a:pt x="32" y="51"/>
                </a:cubicBezTo>
                <a:cubicBezTo>
                  <a:pt x="40" y="51"/>
                  <a:pt x="49" y="51"/>
                  <a:pt x="57" y="50"/>
                </a:cubicBezTo>
                <a:cubicBezTo>
                  <a:pt x="62" y="50"/>
                  <a:pt x="72" y="46"/>
                  <a:pt x="72" y="46"/>
                </a:cubicBezTo>
                <a:cubicBezTo>
                  <a:pt x="74" y="43"/>
                  <a:pt x="78" y="37"/>
                  <a:pt x="78" y="37"/>
                </a:cubicBezTo>
                <a:cubicBezTo>
                  <a:pt x="77" y="17"/>
                  <a:pt x="82" y="16"/>
                  <a:pt x="71" y="8"/>
                </a:cubicBezTo>
                <a:cubicBezTo>
                  <a:pt x="66" y="0"/>
                  <a:pt x="59" y="0"/>
                  <a:pt x="50" y="1"/>
                </a:cubicBezTo>
                <a:close/>
              </a:path>
            </a:pathLst>
          </a:custGeom>
          <a:solidFill>
            <a:srgbClr val="FFFFFF"/>
          </a:solidFill>
          <a:ln w="6350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78" name="Freeform 6">
            <a:extLst>
              <a:ext uri="{FF2B5EF4-FFF2-40B4-BE49-F238E27FC236}">
                <a16:creationId xmlns:a16="http://schemas.microsoft.com/office/drawing/2014/main" id="{00000000-0008-0000-1F00-00004E000000}"/>
              </a:ext>
            </a:extLst>
          </xdr:cNvPr>
          <xdr:cNvSpPr>
            <a:spLocks/>
          </xdr:cNvSpPr>
        </xdr:nvSpPr>
        <xdr:spPr bwMode="auto">
          <a:xfrm>
            <a:off x="7659689" y="1277938"/>
            <a:ext cx="412750" cy="174625"/>
          </a:xfrm>
          <a:custGeom>
            <a:avLst/>
            <a:gdLst>
              <a:gd name="T0" fmla="*/ 2147483647 w 82"/>
              <a:gd name="T1" fmla="*/ 2147483647 h 51"/>
              <a:gd name="T2" fmla="*/ 2147483647 w 82"/>
              <a:gd name="T3" fmla="*/ 2147483647 h 51"/>
              <a:gd name="T4" fmla="*/ 2147483647 w 82"/>
              <a:gd name="T5" fmla="*/ 2147483647 h 51"/>
              <a:gd name="T6" fmla="*/ 2147483647 w 82"/>
              <a:gd name="T7" fmla="*/ 2147483647 h 51"/>
              <a:gd name="T8" fmla="*/ 2147483647 w 82"/>
              <a:gd name="T9" fmla="*/ 2147483647 h 51"/>
              <a:gd name="T10" fmla="*/ 2147483647 w 82"/>
              <a:gd name="T11" fmla="*/ 2147483647 h 51"/>
              <a:gd name="T12" fmla="*/ 2147483647 w 82"/>
              <a:gd name="T13" fmla="*/ 2147483647 h 51"/>
              <a:gd name="T14" fmla="*/ 2147483647 w 82"/>
              <a:gd name="T15" fmla="*/ 2147483647 h 51"/>
              <a:gd name="T16" fmla="*/ 2147483647 w 82"/>
              <a:gd name="T17" fmla="*/ 2147483647 h 51"/>
              <a:gd name="T18" fmla="*/ 2147483647 w 82"/>
              <a:gd name="T19" fmla="*/ 2147483647 h 51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82"/>
              <a:gd name="T31" fmla="*/ 0 h 51"/>
              <a:gd name="T32" fmla="*/ 82 w 82"/>
              <a:gd name="T33" fmla="*/ 51 h 51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82" h="51">
                <a:moveTo>
                  <a:pt x="50" y="1"/>
                </a:moveTo>
                <a:cubicBezTo>
                  <a:pt x="41" y="1"/>
                  <a:pt x="31" y="1"/>
                  <a:pt x="22" y="2"/>
                </a:cubicBezTo>
                <a:cubicBezTo>
                  <a:pt x="19" y="2"/>
                  <a:pt x="13" y="7"/>
                  <a:pt x="13" y="7"/>
                </a:cubicBezTo>
                <a:cubicBezTo>
                  <a:pt x="8" y="14"/>
                  <a:pt x="11" y="11"/>
                  <a:pt x="6" y="16"/>
                </a:cubicBezTo>
                <a:cubicBezTo>
                  <a:pt x="0" y="35"/>
                  <a:pt x="17" y="46"/>
                  <a:pt x="32" y="51"/>
                </a:cubicBezTo>
                <a:cubicBezTo>
                  <a:pt x="40" y="51"/>
                  <a:pt x="49" y="51"/>
                  <a:pt x="57" y="50"/>
                </a:cubicBezTo>
                <a:cubicBezTo>
                  <a:pt x="62" y="50"/>
                  <a:pt x="72" y="46"/>
                  <a:pt x="72" y="46"/>
                </a:cubicBezTo>
                <a:cubicBezTo>
                  <a:pt x="74" y="43"/>
                  <a:pt x="78" y="37"/>
                  <a:pt x="78" y="37"/>
                </a:cubicBezTo>
                <a:cubicBezTo>
                  <a:pt x="77" y="17"/>
                  <a:pt x="82" y="16"/>
                  <a:pt x="71" y="8"/>
                </a:cubicBezTo>
                <a:cubicBezTo>
                  <a:pt x="66" y="0"/>
                  <a:pt x="59" y="0"/>
                  <a:pt x="50" y="1"/>
                </a:cubicBezTo>
                <a:close/>
              </a:path>
            </a:pathLst>
          </a:custGeom>
          <a:solidFill>
            <a:srgbClr val="FFFFFF"/>
          </a:solidFill>
          <a:ln w="6350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  <xdr:twoCellAnchor>
    <xdr:from>
      <xdr:col>19</xdr:col>
      <xdr:colOff>114300</xdr:colOff>
      <xdr:row>7</xdr:row>
      <xdr:rowOff>133350</xdr:rowOff>
    </xdr:from>
    <xdr:to>
      <xdr:col>19</xdr:col>
      <xdr:colOff>266700</xdr:colOff>
      <xdr:row>8</xdr:row>
      <xdr:rowOff>85725</xdr:rowOff>
    </xdr:to>
    <xdr:sp macro="" textlink="">
      <xdr:nvSpPr>
        <xdr:cNvPr id="83" name="Freeform 44">
          <a:extLst>
            <a:ext uri="{FF2B5EF4-FFF2-40B4-BE49-F238E27FC236}">
              <a16:creationId xmlns:a16="http://schemas.microsoft.com/office/drawing/2014/main" id="{00000000-0008-0000-1F00-000053000000}"/>
            </a:ext>
          </a:extLst>
        </xdr:cNvPr>
        <xdr:cNvSpPr>
          <a:spLocks/>
        </xdr:cNvSpPr>
      </xdr:nvSpPr>
      <xdr:spPr bwMode="auto">
        <a:xfrm>
          <a:off x="13144500" y="1333500"/>
          <a:ext cx="152400" cy="123825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342900</xdr:colOff>
      <xdr:row>7</xdr:row>
      <xdr:rowOff>9525</xdr:rowOff>
    </xdr:from>
    <xdr:to>
      <xdr:col>20</xdr:col>
      <xdr:colOff>180975</xdr:colOff>
      <xdr:row>15</xdr:row>
      <xdr:rowOff>0</xdr:rowOff>
    </xdr:to>
    <xdr:cxnSp macro="">
      <xdr:nvCxnSpPr>
        <xdr:cNvPr id="2" name="직선 연결선 100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CxnSpPr>
          <a:cxnSpLocks noChangeShapeType="1"/>
        </xdr:cNvCxnSpPr>
      </xdr:nvCxnSpPr>
      <xdr:spPr bwMode="auto">
        <a:xfrm rot="5400000">
          <a:off x="5953125" y="1752600"/>
          <a:ext cx="1133475" cy="428625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20</xdr:col>
      <xdr:colOff>190500</xdr:colOff>
      <xdr:row>5</xdr:row>
      <xdr:rowOff>85725</xdr:rowOff>
    </xdr:from>
    <xdr:to>
      <xdr:col>20</xdr:col>
      <xdr:colOff>190500</xdr:colOff>
      <xdr:row>6</xdr:row>
      <xdr:rowOff>66675</xdr:rowOff>
    </xdr:to>
    <xdr:cxnSp macro="">
      <xdr:nvCxnSpPr>
        <xdr:cNvPr id="3" name="직선 연결선 124">
          <a:extLst>
            <a:ext uri="{FF2B5EF4-FFF2-40B4-BE49-F238E27FC236}">
              <a16:creationId xmlns:a16="http://schemas.microsoft.com/office/drawing/2014/main" id="{00000000-0008-0000-2000-000003000000}"/>
            </a:ext>
          </a:extLst>
        </xdr:cNvPr>
        <xdr:cNvCxnSpPr>
          <a:cxnSpLocks noChangeShapeType="1"/>
        </xdr:cNvCxnSpPr>
      </xdr:nvCxnSpPr>
      <xdr:spPr bwMode="auto">
        <a:xfrm rot="5400000">
          <a:off x="6667500" y="1209675"/>
          <a:ext cx="152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9525</xdr:colOff>
      <xdr:row>5</xdr:row>
      <xdr:rowOff>95250</xdr:rowOff>
    </xdr:from>
    <xdr:to>
      <xdr:col>23</xdr:col>
      <xdr:colOff>9525</xdr:colOff>
      <xdr:row>6</xdr:row>
      <xdr:rowOff>76200</xdr:rowOff>
    </xdr:to>
    <xdr:cxnSp macro="">
      <xdr:nvCxnSpPr>
        <xdr:cNvPr id="4" name="직선 연결선 128">
          <a:extLst>
            <a:ext uri="{FF2B5EF4-FFF2-40B4-BE49-F238E27FC236}">
              <a16:creationId xmlns:a16="http://schemas.microsoft.com/office/drawing/2014/main" id="{00000000-0008-0000-2000-000004000000}"/>
            </a:ext>
          </a:extLst>
        </xdr:cNvPr>
        <xdr:cNvCxnSpPr>
          <a:cxnSpLocks noChangeShapeType="1"/>
        </xdr:cNvCxnSpPr>
      </xdr:nvCxnSpPr>
      <xdr:spPr bwMode="auto">
        <a:xfrm rot="5400000">
          <a:off x="7486650" y="1219200"/>
          <a:ext cx="152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20</xdr:col>
      <xdr:colOff>200025</xdr:colOff>
      <xdr:row>5</xdr:row>
      <xdr:rowOff>161925</xdr:rowOff>
    </xdr:from>
    <xdr:to>
      <xdr:col>23</xdr:col>
      <xdr:colOff>0</xdr:colOff>
      <xdr:row>5</xdr:row>
      <xdr:rowOff>161925</xdr:rowOff>
    </xdr:to>
    <xdr:cxnSp macro="">
      <xdr:nvCxnSpPr>
        <xdr:cNvPr id="5" name="직선 연결선 130">
          <a:extLst>
            <a:ext uri="{FF2B5EF4-FFF2-40B4-BE49-F238E27FC236}">
              <a16:creationId xmlns:a16="http://schemas.microsoft.com/office/drawing/2014/main" id="{00000000-0008-0000-2000-000005000000}"/>
            </a:ext>
          </a:extLst>
        </xdr:cNvPr>
        <xdr:cNvCxnSpPr>
          <a:cxnSpLocks noChangeShapeType="1"/>
        </xdr:cNvCxnSpPr>
      </xdr:nvCxnSpPr>
      <xdr:spPr bwMode="auto">
        <a:xfrm>
          <a:off x="6753225" y="1209675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212480</xdr:colOff>
      <xdr:row>6</xdr:row>
      <xdr:rowOff>161926</xdr:rowOff>
    </xdr:from>
    <xdr:to>
      <xdr:col>23</xdr:col>
      <xdr:colOff>212480</xdr:colOff>
      <xdr:row>14</xdr:row>
      <xdr:rowOff>163599</xdr:rowOff>
    </xdr:to>
    <xdr:cxnSp macro="">
      <xdr:nvCxnSpPr>
        <xdr:cNvPr id="6" name="직선 연결선 132">
          <a:extLst>
            <a:ext uri="{FF2B5EF4-FFF2-40B4-BE49-F238E27FC236}">
              <a16:creationId xmlns:a16="http://schemas.microsoft.com/office/drawing/2014/main" id="{00000000-0008-0000-2000-000006000000}"/>
            </a:ext>
          </a:extLst>
        </xdr:cNvPr>
        <xdr:cNvCxnSpPr>
          <a:cxnSpLocks noChangeShapeType="1"/>
        </xdr:cNvCxnSpPr>
      </xdr:nvCxnSpPr>
      <xdr:spPr bwMode="auto">
        <a:xfrm rot="5400000">
          <a:off x="7193468" y="1953463"/>
          <a:ext cx="1144673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20</xdr:col>
      <xdr:colOff>402016</xdr:colOff>
      <xdr:row>16</xdr:row>
      <xdr:rowOff>9525</xdr:rowOff>
    </xdr:from>
    <xdr:to>
      <xdr:col>24</xdr:col>
      <xdr:colOff>57327</xdr:colOff>
      <xdr:row>16</xdr:row>
      <xdr:rowOff>9525</xdr:rowOff>
    </xdr:to>
    <xdr:cxnSp macro="">
      <xdr:nvCxnSpPr>
        <xdr:cNvPr id="7" name="직선 연결선 134">
          <a:extLst>
            <a:ext uri="{FF2B5EF4-FFF2-40B4-BE49-F238E27FC236}">
              <a16:creationId xmlns:a16="http://schemas.microsoft.com/office/drawing/2014/main" id="{00000000-0008-0000-2000-000007000000}"/>
            </a:ext>
          </a:extLst>
        </xdr:cNvPr>
        <xdr:cNvCxnSpPr>
          <a:cxnSpLocks noChangeShapeType="1"/>
        </xdr:cNvCxnSpPr>
      </xdr:nvCxnSpPr>
      <xdr:spPr bwMode="auto">
        <a:xfrm>
          <a:off x="6955216" y="2781300"/>
          <a:ext cx="864986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152400</xdr:colOff>
      <xdr:row>6</xdr:row>
      <xdr:rowOff>161925</xdr:rowOff>
    </xdr:from>
    <xdr:to>
      <xdr:col>24</xdr:col>
      <xdr:colOff>66675</xdr:colOff>
      <xdr:row>6</xdr:row>
      <xdr:rowOff>161925</xdr:rowOff>
    </xdr:to>
    <xdr:cxnSp macro="">
      <xdr:nvCxnSpPr>
        <xdr:cNvPr id="8" name="직선 연결선 136">
          <a:extLst>
            <a:ext uri="{FF2B5EF4-FFF2-40B4-BE49-F238E27FC236}">
              <a16:creationId xmlns:a16="http://schemas.microsoft.com/office/drawing/2014/main" id="{00000000-0008-0000-2000-000008000000}"/>
            </a:ext>
          </a:extLst>
        </xdr:cNvPr>
        <xdr:cNvCxnSpPr>
          <a:cxnSpLocks noChangeShapeType="1"/>
        </xdr:cNvCxnSpPr>
      </xdr:nvCxnSpPr>
      <xdr:spPr bwMode="auto">
        <a:xfrm>
          <a:off x="7705725" y="1381125"/>
          <a:ext cx="1238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142875</xdr:colOff>
      <xdr:row>15</xdr:row>
      <xdr:rowOff>0</xdr:rowOff>
    </xdr:from>
    <xdr:to>
      <xdr:col>24</xdr:col>
      <xdr:colOff>76200</xdr:colOff>
      <xdr:row>15</xdr:row>
      <xdr:rowOff>0</xdr:rowOff>
    </xdr:to>
    <xdr:cxnSp macro="">
      <xdr:nvCxnSpPr>
        <xdr:cNvPr id="9" name="직선 연결선 138">
          <a:extLst>
            <a:ext uri="{FF2B5EF4-FFF2-40B4-BE49-F238E27FC236}">
              <a16:creationId xmlns:a16="http://schemas.microsoft.com/office/drawing/2014/main" id="{00000000-0008-0000-2000-000009000000}"/>
            </a:ext>
          </a:extLst>
        </xdr:cNvPr>
        <xdr:cNvCxnSpPr>
          <a:cxnSpLocks noChangeShapeType="1"/>
        </xdr:cNvCxnSpPr>
      </xdr:nvCxnSpPr>
      <xdr:spPr bwMode="auto">
        <a:xfrm>
          <a:off x="7696200" y="2533650"/>
          <a:ext cx="1428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21</xdr:col>
      <xdr:colOff>171450</xdr:colOff>
      <xdr:row>14</xdr:row>
      <xdr:rowOff>161925</xdr:rowOff>
    </xdr:from>
    <xdr:to>
      <xdr:col>22</xdr:col>
      <xdr:colOff>66675</xdr:colOff>
      <xdr:row>15</xdr:row>
      <xdr:rowOff>114300</xdr:rowOff>
    </xdr:to>
    <xdr:cxnSp macro="">
      <xdr:nvCxnSpPr>
        <xdr:cNvPr id="10" name="직선 연결선 146">
          <a:extLst>
            <a:ext uri="{FF2B5EF4-FFF2-40B4-BE49-F238E27FC236}">
              <a16:creationId xmlns:a16="http://schemas.microsoft.com/office/drawing/2014/main" id="{00000000-0008-0000-2000-00000A000000}"/>
            </a:ext>
          </a:extLst>
        </xdr:cNvPr>
        <xdr:cNvCxnSpPr>
          <a:cxnSpLocks noChangeShapeType="1"/>
        </xdr:cNvCxnSpPr>
      </xdr:nvCxnSpPr>
      <xdr:spPr bwMode="auto">
        <a:xfrm rot="10800000" flipV="1">
          <a:off x="7172325" y="2524125"/>
          <a:ext cx="133350" cy="123825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21</xdr:col>
      <xdr:colOff>238125</xdr:colOff>
      <xdr:row>14</xdr:row>
      <xdr:rowOff>142875</xdr:rowOff>
    </xdr:from>
    <xdr:to>
      <xdr:col>22</xdr:col>
      <xdr:colOff>180975</xdr:colOff>
      <xdr:row>15</xdr:row>
      <xdr:rowOff>142875</xdr:rowOff>
    </xdr:to>
    <xdr:cxnSp macro="">
      <xdr:nvCxnSpPr>
        <xdr:cNvPr id="11" name="직선 연결선 147">
          <a:extLst>
            <a:ext uri="{FF2B5EF4-FFF2-40B4-BE49-F238E27FC236}">
              <a16:creationId xmlns:a16="http://schemas.microsoft.com/office/drawing/2014/main" id="{00000000-0008-0000-2000-00000B000000}"/>
            </a:ext>
          </a:extLst>
        </xdr:cNvPr>
        <xdr:cNvCxnSpPr>
          <a:cxnSpLocks noChangeShapeType="1"/>
        </xdr:cNvCxnSpPr>
      </xdr:nvCxnSpPr>
      <xdr:spPr bwMode="auto">
        <a:xfrm rot="10800000" flipV="1">
          <a:off x="7239000" y="2505075"/>
          <a:ext cx="180975" cy="1714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22</xdr:col>
      <xdr:colOff>66675</xdr:colOff>
      <xdr:row>15</xdr:row>
      <xdr:rowOff>0</xdr:rowOff>
    </xdr:from>
    <xdr:to>
      <xdr:col>22</xdr:col>
      <xdr:colOff>228600</xdr:colOff>
      <xdr:row>15</xdr:row>
      <xdr:rowOff>142875</xdr:rowOff>
    </xdr:to>
    <xdr:cxnSp macro="">
      <xdr:nvCxnSpPr>
        <xdr:cNvPr id="12" name="직선 연결선 148">
          <a:extLst>
            <a:ext uri="{FF2B5EF4-FFF2-40B4-BE49-F238E27FC236}">
              <a16:creationId xmlns:a16="http://schemas.microsoft.com/office/drawing/2014/main" id="{00000000-0008-0000-2000-00000C000000}"/>
            </a:ext>
          </a:extLst>
        </xdr:cNvPr>
        <xdr:cNvCxnSpPr>
          <a:cxnSpLocks noChangeShapeType="1"/>
        </xdr:cNvCxnSpPr>
      </xdr:nvCxnSpPr>
      <xdr:spPr bwMode="auto">
        <a:xfrm rot="10800000" flipV="1">
          <a:off x="7305675" y="2533650"/>
          <a:ext cx="161925" cy="142875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22</xdr:col>
      <xdr:colOff>190500</xdr:colOff>
      <xdr:row>15</xdr:row>
      <xdr:rowOff>47625</xdr:rowOff>
    </xdr:from>
    <xdr:to>
      <xdr:col>22</xdr:col>
      <xdr:colOff>295275</xdr:colOff>
      <xdr:row>15</xdr:row>
      <xdr:rowOff>142875</xdr:rowOff>
    </xdr:to>
    <xdr:cxnSp macro="">
      <xdr:nvCxnSpPr>
        <xdr:cNvPr id="13" name="직선 연결선 150">
          <a:extLst>
            <a:ext uri="{FF2B5EF4-FFF2-40B4-BE49-F238E27FC236}">
              <a16:creationId xmlns:a16="http://schemas.microsoft.com/office/drawing/2014/main" id="{00000000-0008-0000-2000-00000D000000}"/>
            </a:ext>
          </a:extLst>
        </xdr:cNvPr>
        <xdr:cNvCxnSpPr>
          <a:cxnSpLocks noChangeShapeType="1"/>
        </xdr:cNvCxnSpPr>
      </xdr:nvCxnSpPr>
      <xdr:spPr bwMode="auto">
        <a:xfrm>
          <a:off x="7429500" y="2581275"/>
          <a:ext cx="104775" cy="952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22</xdr:col>
      <xdr:colOff>114300</xdr:colOff>
      <xdr:row>15</xdr:row>
      <xdr:rowOff>114300</xdr:rowOff>
    </xdr:from>
    <xdr:to>
      <xdr:col>22</xdr:col>
      <xdr:colOff>219075</xdr:colOff>
      <xdr:row>15</xdr:row>
      <xdr:rowOff>209550</xdr:rowOff>
    </xdr:to>
    <xdr:cxnSp macro="">
      <xdr:nvCxnSpPr>
        <xdr:cNvPr id="14" name="직선 연결선 151">
          <a:extLst>
            <a:ext uri="{FF2B5EF4-FFF2-40B4-BE49-F238E27FC236}">
              <a16:creationId xmlns:a16="http://schemas.microsoft.com/office/drawing/2014/main" id="{00000000-0008-0000-2000-00000E000000}"/>
            </a:ext>
          </a:extLst>
        </xdr:cNvPr>
        <xdr:cNvCxnSpPr>
          <a:cxnSpLocks noChangeShapeType="1"/>
        </xdr:cNvCxnSpPr>
      </xdr:nvCxnSpPr>
      <xdr:spPr bwMode="auto">
        <a:xfrm>
          <a:off x="7353300" y="2647950"/>
          <a:ext cx="104775" cy="952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22</xdr:col>
      <xdr:colOff>152400</xdr:colOff>
      <xdr:row>15</xdr:row>
      <xdr:rowOff>76200</xdr:rowOff>
    </xdr:from>
    <xdr:to>
      <xdr:col>22</xdr:col>
      <xdr:colOff>257175</xdr:colOff>
      <xdr:row>15</xdr:row>
      <xdr:rowOff>171450</xdr:rowOff>
    </xdr:to>
    <xdr:cxnSp macro="">
      <xdr:nvCxnSpPr>
        <xdr:cNvPr id="15" name="직선 연결선 152">
          <a:extLst>
            <a:ext uri="{FF2B5EF4-FFF2-40B4-BE49-F238E27FC236}">
              <a16:creationId xmlns:a16="http://schemas.microsoft.com/office/drawing/2014/main" id="{00000000-0008-0000-2000-00000F000000}"/>
            </a:ext>
          </a:extLst>
        </xdr:cNvPr>
        <xdr:cNvCxnSpPr>
          <a:cxnSpLocks noChangeShapeType="1"/>
        </xdr:cNvCxnSpPr>
      </xdr:nvCxnSpPr>
      <xdr:spPr bwMode="auto">
        <a:xfrm>
          <a:off x="7391400" y="2609850"/>
          <a:ext cx="104775" cy="952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219896</xdr:colOff>
      <xdr:row>17</xdr:row>
      <xdr:rowOff>0</xdr:rowOff>
    </xdr:from>
    <xdr:to>
      <xdr:col>19</xdr:col>
      <xdr:colOff>157483</xdr:colOff>
      <xdr:row>17</xdr:row>
      <xdr:rowOff>0</xdr:rowOff>
    </xdr:to>
    <xdr:cxnSp macro="">
      <xdr:nvCxnSpPr>
        <xdr:cNvPr id="16" name="직선 연결선 154">
          <a:extLst>
            <a:ext uri="{FF2B5EF4-FFF2-40B4-BE49-F238E27FC236}">
              <a16:creationId xmlns:a16="http://schemas.microsoft.com/office/drawing/2014/main" id="{00000000-0008-0000-2000-000010000000}"/>
            </a:ext>
          </a:extLst>
        </xdr:cNvPr>
        <xdr:cNvCxnSpPr>
          <a:cxnSpLocks noChangeShapeType="1"/>
        </xdr:cNvCxnSpPr>
      </xdr:nvCxnSpPr>
      <xdr:spPr bwMode="auto">
        <a:xfrm>
          <a:off x="6182546" y="3000375"/>
          <a:ext cx="356687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19</xdr:col>
      <xdr:colOff>171450</xdr:colOff>
      <xdr:row>16</xdr:row>
      <xdr:rowOff>48447</xdr:rowOff>
    </xdr:from>
    <xdr:to>
      <xdr:col>19</xdr:col>
      <xdr:colOff>171450</xdr:colOff>
      <xdr:row>17</xdr:row>
      <xdr:rowOff>68534</xdr:rowOff>
    </xdr:to>
    <xdr:cxnSp macro="">
      <xdr:nvCxnSpPr>
        <xdr:cNvPr id="17" name="직선 연결선 157">
          <a:extLst>
            <a:ext uri="{FF2B5EF4-FFF2-40B4-BE49-F238E27FC236}">
              <a16:creationId xmlns:a16="http://schemas.microsoft.com/office/drawing/2014/main" id="{00000000-0008-0000-2000-000011000000}"/>
            </a:ext>
          </a:extLst>
        </xdr:cNvPr>
        <xdr:cNvCxnSpPr>
          <a:cxnSpLocks noChangeShapeType="1"/>
        </xdr:cNvCxnSpPr>
      </xdr:nvCxnSpPr>
      <xdr:spPr bwMode="auto">
        <a:xfrm rot="5400000">
          <a:off x="6428856" y="2944566"/>
          <a:ext cx="248687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352424</xdr:colOff>
      <xdr:row>17</xdr:row>
      <xdr:rowOff>69400</xdr:rowOff>
    </xdr:from>
    <xdr:to>
      <xdr:col>18</xdr:col>
      <xdr:colOff>352424</xdr:colOff>
      <xdr:row>18</xdr:row>
      <xdr:rowOff>58900</xdr:rowOff>
    </xdr:to>
    <xdr:cxnSp macro="">
      <xdr:nvCxnSpPr>
        <xdr:cNvPr id="18" name="직선 연결선 158">
          <a:extLst>
            <a:ext uri="{FF2B5EF4-FFF2-40B4-BE49-F238E27FC236}">
              <a16:creationId xmlns:a16="http://schemas.microsoft.com/office/drawing/2014/main" id="{00000000-0008-0000-2000-000012000000}"/>
            </a:ext>
          </a:extLst>
        </xdr:cNvPr>
        <xdr:cNvCxnSpPr>
          <a:cxnSpLocks noChangeShapeType="1"/>
        </xdr:cNvCxnSpPr>
      </xdr:nvCxnSpPr>
      <xdr:spPr bwMode="auto">
        <a:xfrm rot="5400000">
          <a:off x="6225074" y="3159775"/>
          <a:ext cx="1800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9525</xdr:colOff>
      <xdr:row>16</xdr:row>
      <xdr:rowOff>161925</xdr:rowOff>
    </xdr:from>
    <xdr:to>
      <xdr:col>23</xdr:col>
      <xdr:colOff>9525</xdr:colOff>
      <xdr:row>18</xdr:row>
      <xdr:rowOff>66675</xdr:rowOff>
    </xdr:to>
    <xdr:cxnSp macro="">
      <xdr:nvCxnSpPr>
        <xdr:cNvPr id="19" name="직선 연결선 165">
          <a:extLst>
            <a:ext uri="{FF2B5EF4-FFF2-40B4-BE49-F238E27FC236}">
              <a16:creationId xmlns:a16="http://schemas.microsoft.com/office/drawing/2014/main" id="{00000000-0008-0000-2000-000013000000}"/>
            </a:ext>
          </a:extLst>
        </xdr:cNvPr>
        <xdr:cNvCxnSpPr>
          <a:cxnSpLocks noChangeShapeType="1"/>
        </xdr:cNvCxnSpPr>
      </xdr:nvCxnSpPr>
      <xdr:spPr bwMode="auto">
        <a:xfrm rot="5400000">
          <a:off x="7400925" y="3095625"/>
          <a:ext cx="323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361950</xdr:colOff>
      <xdr:row>18</xdr:row>
      <xdr:rowOff>0</xdr:rowOff>
    </xdr:from>
    <xdr:to>
      <xdr:col>23</xdr:col>
      <xdr:colOff>9525</xdr:colOff>
      <xdr:row>18</xdr:row>
      <xdr:rowOff>0</xdr:rowOff>
    </xdr:to>
    <xdr:cxnSp macro="">
      <xdr:nvCxnSpPr>
        <xdr:cNvPr id="20" name="직선 연결선 177">
          <a:extLst>
            <a:ext uri="{FF2B5EF4-FFF2-40B4-BE49-F238E27FC236}">
              <a16:creationId xmlns:a16="http://schemas.microsoft.com/office/drawing/2014/main" id="{00000000-0008-0000-2000-000014000000}"/>
            </a:ext>
          </a:extLst>
        </xdr:cNvPr>
        <xdr:cNvCxnSpPr>
          <a:cxnSpLocks noChangeShapeType="1"/>
        </xdr:cNvCxnSpPr>
      </xdr:nvCxnSpPr>
      <xdr:spPr bwMode="auto">
        <a:xfrm>
          <a:off x="6324600" y="3190875"/>
          <a:ext cx="12382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</xdr:col>
      <xdr:colOff>0</xdr:colOff>
      <xdr:row>4</xdr:row>
      <xdr:rowOff>47625</xdr:rowOff>
    </xdr:from>
    <xdr:to>
      <xdr:col>12</xdr:col>
      <xdr:colOff>76200</xdr:colOff>
      <xdr:row>5</xdr:row>
      <xdr:rowOff>161925</xdr:rowOff>
    </xdr:to>
    <xdr:grpSp>
      <xdr:nvGrpSpPr>
        <xdr:cNvPr id="21" name="그룹 68">
          <a:extLst>
            <a:ext uri="{FF2B5EF4-FFF2-40B4-BE49-F238E27FC236}">
              <a16:creationId xmlns:a16="http://schemas.microsoft.com/office/drawing/2014/main" id="{00000000-0008-0000-2000-000015000000}"/>
            </a:ext>
          </a:extLst>
        </xdr:cNvPr>
        <xdr:cNvGrpSpPr>
          <a:grpSpLocks/>
        </xdr:cNvGrpSpPr>
      </xdr:nvGrpSpPr>
      <xdr:grpSpPr bwMode="auto">
        <a:xfrm>
          <a:off x="742950" y="952500"/>
          <a:ext cx="2895600" cy="257175"/>
          <a:chOff x="1209675" y="1133475"/>
          <a:chExt cx="2352675" cy="161925"/>
        </a:xfrm>
      </xdr:grpSpPr>
      <xdr:cxnSp macro="">
        <xdr:nvCxnSpPr>
          <xdr:cNvPr id="22" name="직선 연결선 172">
            <a:extLst>
              <a:ext uri="{FF2B5EF4-FFF2-40B4-BE49-F238E27FC236}">
                <a16:creationId xmlns:a16="http://schemas.microsoft.com/office/drawing/2014/main" id="{00000000-0008-0000-2000-000016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3481387" y="1214438"/>
            <a:ext cx="161925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23" name="직선 연결선 193">
            <a:extLst>
              <a:ext uri="{FF2B5EF4-FFF2-40B4-BE49-F238E27FC236}">
                <a16:creationId xmlns:a16="http://schemas.microsoft.com/office/drawing/2014/main" id="{00000000-0008-0000-2000-000017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1128712" y="1214438"/>
            <a:ext cx="161925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24" name="직선 연결선 197">
            <a:extLst>
              <a:ext uri="{FF2B5EF4-FFF2-40B4-BE49-F238E27FC236}">
                <a16:creationId xmlns:a16="http://schemas.microsoft.com/office/drawing/2014/main" id="{00000000-0008-0000-2000-00001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209675" y="1209675"/>
            <a:ext cx="2343150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2</xdr:col>
      <xdr:colOff>0</xdr:colOff>
      <xdr:row>16</xdr:row>
      <xdr:rowOff>152400</xdr:rowOff>
    </xdr:from>
    <xdr:to>
      <xdr:col>12</xdr:col>
      <xdr:colOff>85725</xdr:colOff>
      <xdr:row>17</xdr:row>
      <xdr:rowOff>57150</xdr:rowOff>
    </xdr:to>
    <xdr:grpSp>
      <xdr:nvGrpSpPr>
        <xdr:cNvPr id="25" name="그룹 69">
          <a:extLst>
            <a:ext uri="{FF2B5EF4-FFF2-40B4-BE49-F238E27FC236}">
              <a16:creationId xmlns:a16="http://schemas.microsoft.com/office/drawing/2014/main" id="{00000000-0008-0000-2000-000019000000}"/>
            </a:ext>
          </a:extLst>
        </xdr:cNvPr>
        <xdr:cNvGrpSpPr>
          <a:grpSpLocks/>
        </xdr:cNvGrpSpPr>
      </xdr:nvGrpSpPr>
      <xdr:grpSpPr bwMode="auto">
        <a:xfrm>
          <a:off x="742950" y="2924175"/>
          <a:ext cx="2905125" cy="133350"/>
          <a:chOff x="1209675" y="2914650"/>
          <a:chExt cx="2362200" cy="161925"/>
        </a:xfrm>
      </xdr:grpSpPr>
      <xdr:cxnSp macro="">
        <xdr:nvCxnSpPr>
          <xdr:cNvPr id="26" name="직선 연결선 194">
            <a:extLst>
              <a:ext uri="{FF2B5EF4-FFF2-40B4-BE49-F238E27FC236}">
                <a16:creationId xmlns:a16="http://schemas.microsoft.com/office/drawing/2014/main" id="{00000000-0008-0000-2000-00001A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3490912" y="2995613"/>
            <a:ext cx="161925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27" name="직선 연결선 195">
            <a:extLst>
              <a:ext uri="{FF2B5EF4-FFF2-40B4-BE49-F238E27FC236}">
                <a16:creationId xmlns:a16="http://schemas.microsoft.com/office/drawing/2014/main" id="{00000000-0008-0000-2000-00001B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1128712" y="2995613"/>
            <a:ext cx="161925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28" name="직선 연결선 199">
            <a:extLst>
              <a:ext uri="{FF2B5EF4-FFF2-40B4-BE49-F238E27FC236}">
                <a16:creationId xmlns:a16="http://schemas.microsoft.com/office/drawing/2014/main" id="{00000000-0008-0000-2000-00001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209675" y="3000375"/>
            <a:ext cx="2362200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20</xdr:col>
      <xdr:colOff>47625</xdr:colOff>
      <xdr:row>11</xdr:row>
      <xdr:rowOff>38100</xdr:rowOff>
    </xdr:from>
    <xdr:to>
      <xdr:col>23</xdr:col>
      <xdr:colOff>0</xdr:colOff>
      <xdr:row>12</xdr:row>
      <xdr:rowOff>57150</xdr:rowOff>
    </xdr:to>
    <xdr:sp macro="" textlink="">
      <xdr:nvSpPr>
        <xdr:cNvPr id="29" name="Line 153">
          <a:extLst>
            <a:ext uri="{FF2B5EF4-FFF2-40B4-BE49-F238E27FC236}">
              <a16:creationId xmlns:a16="http://schemas.microsoft.com/office/drawing/2014/main" id="{00000000-0008-0000-2000-00001D000000}"/>
            </a:ext>
          </a:extLst>
        </xdr:cNvPr>
        <xdr:cNvSpPr>
          <a:spLocks noChangeShapeType="1"/>
        </xdr:cNvSpPr>
      </xdr:nvSpPr>
      <xdr:spPr bwMode="auto">
        <a:xfrm flipV="1">
          <a:off x="6600825" y="2143125"/>
          <a:ext cx="952500" cy="1619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20</xdr:col>
      <xdr:colOff>171450</xdr:colOff>
      <xdr:row>12</xdr:row>
      <xdr:rowOff>19050</xdr:rowOff>
    </xdr:from>
    <xdr:to>
      <xdr:col>20</xdr:col>
      <xdr:colOff>314325</xdr:colOff>
      <xdr:row>14</xdr:row>
      <xdr:rowOff>19050</xdr:rowOff>
    </xdr:to>
    <xdr:sp macro="" textlink="">
      <xdr:nvSpPr>
        <xdr:cNvPr id="30" name="Freeform 34">
          <a:extLst>
            <a:ext uri="{FF2B5EF4-FFF2-40B4-BE49-F238E27FC236}">
              <a16:creationId xmlns:a16="http://schemas.microsoft.com/office/drawing/2014/main" id="{00000000-0008-0000-2000-00001E000000}"/>
            </a:ext>
          </a:extLst>
        </xdr:cNvPr>
        <xdr:cNvSpPr>
          <a:spLocks/>
        </xdr:cNvSpPr>
      </xdr:nvSpPr>
      <xdr:spPr bwMode="auto">
        <a:xfrm>
          <a:off x="6724650" y="2266950"/>
          <a:ext cx="142875" cy="1143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22</xdr:col>
      <xdr:colOff>114300</xdr:colOff>
      <xdr:row>13</xdr:row>
      <xdr:rowOff>47625</xdr:rowOff>
    </xdr:from>
    <xdr:to>
      <xdr:col>22</xdr:col>
      <xdr:colOff>257175</xdr:colOff>
      <xdr:row>14</xdr:row>
      <xdr:rowOff>104775</xdr:rowOff>
    </xdr:to>
    <xdr:sp macro="" textlink="">
      <xdr:nvSpPr>
        <xdr:cNvPr id="31" name="Freeform 34">
          <a:extLst>
            <a:ext uri="{FF2B5EF4-FFF2-40B4-BE49-F238E27FC236}">
              <a16:creationId xmlns:a16="http://schemas.microsoft.com/office/drawing/2014/main" id="{00000000-0008-0000-2000-00001F000000}"/>
            </a:ext>
          </a:extLst>
        </xdr:cNvPr>
        <xdr:cNvSpPr>
          <a:spLocks/>
        </xdr:cNvSpPr>
      </xdr:nvSpPr>
      <xdr:spPr bwMode="auto">
        <a:xfrm>
          <a:off x="7353300" y="2352675"/>
          <a:ext cx="142875" cy="1143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22</xdr:col>
      <xdr:colOff>161925</xdr:colOff>
      <xdr:row>8</xdr:row>
      <xdr:rowOff>0</xdr:rowOff>
    </xdr:from>
    <xdr:to>
      <xdr:col>22</xdr:col>
      <xdr:colOff>304800</xdr:colOff>
      <xdr:row>9</xdr:row>
      <xdr:rowOff>28575</xdr:rowOff>
    </xdr:to>
    <xdr:sp macro="" textlink="">
      <xdr:nvSpPr>
        <xdr:cNvPr id="32" name="Freeform 34">
          <a:extLst>
            <a:ext uri="{FF2B5EF4-FFF2-40B4-BE49-F238E27FC236}">
              <a16:creationId xmlns:a16="http://schemas.microsoft.com/office/drawing/2014/main" id="{00000000-0008-0000-2000-000020000000}"/>
            </a:ext>
          </a:extLst>
        </xdr:cNvPr>
        <xdr:cNvSpPr>
          <a:spLocks/>
        </xdr:cNvSpPr>
      </xdr:nvSpPr>
      <xdr:spPr bwMode="auto">
        <a:xfrm>
          <a:off x="7400925" y="1524000"/>
          <a:ext cx="142875" cy="1143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22</xdr:col>
      <xdr:colOff>142875</xdr:colOff>
      <xdr:row>12</xdr:row>
      <xdr:rowOff>0</xdr:rowOff>
    </xdr:from>
    <xdr:to>
      <xdr:col>22</xdr:col>
      <xdr:colOff>285750</xdr:colOff>
      <xdr:row>14</xdr:row>
      <xdr:rowOff>0</xdr:rowOff>
    </xdr:to>
    <xdr:sp macro="" textlink="">
      <xdr:nvSpPr>
        <xdr:cNvPr id="33" name="Freeform 34">
          <a:extLst>
            <a:ext uri="{FF2B5EF4-FFF2-40B4-BE49-F238E27FC236}">
              <a16:creationId xmlns:a16="http://schemas.microsoft.com/office/drawing/2014/main" id="{00000000-0008-0000-2000-000021000000}"/>
            </a:ext>
          </a:extLst>
        </xdr:cNvPr>
        <xdr:cNvSpPr>
          <a:spLocks/>
        </xdr:cNvSpPr>
      </xdr:nvSpPr>
      <xdr:spPr bwMode="auto">
        <a:xfrm>
          <a:off x="7381875" y="2247900"/>
          <a:ext cx="142875" cy="1143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22</xdr:col>
      <xdr:colOff>152400</xdr:colOff>
      <xdr:row>10</xdr:row>
      <xdr:rowOff>28575</xdr:rowOff>
    </xdr:from>
    <xdr:to>
      <xdr:col>22</xdr:col>
      <xdr:colOff>295275</xdr:colOff>
      <xdr:row>10</xdr:row>
      <xdr:rowOff>142875</xdr:rowOff>
    </xdr:to>
    <xdr:sp macro="" textlink="">
      <xdr:nvSpPr>
        <xdr:cNvPr id="34" name="Freeform 34">
          <a:extLst>
            <a:ext uri="{FF2B5EF4-FFF2-40B4-BE49-F238E27FC236}">
              <a16:creationId xmlns:a16="http://schemas.microsoft.com/office/drawing/2014/main" id="{00000000-0008-0000-2000-000022000000}"/>
            </a:ext>
          </a:extLst>
        </xdr:cNvPr>
        <xdr:cNvSpPr>
          <a:spLocks/>
        </xdr:cNvSpPr>
      </xdr:nvSpPr>
      <xdr:spPr bwMode="auto">
        <a:xfrm>
          <a:off x="7391400" y="1685925"/>
          <a:ext cx="142875" cy="1143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21</xdr:col>
      <xdr:colOff>19050</xdr:colOff>
      <xdr:row>6</xdr:row>
      <xdr:rowOff>152400</xdr:rowOff>
    </xdr:from>
    <xdr:to>
      <xdr:col>21</xdr:col>
      <xdr:colOff>161925</xdr:colOff>
      <xdr:row>7</xdr:row>
      <xdr:rowOff>95250</xdr:rowOff>
    </xdr:to>
    <xdr:sp macro="" textlink="">
      <xdr:nvSpPr>
        <xdr:cNvPr id="35" name="Freeform 34">
          <a:extLst>
            <a:ext uri="{FF2B5EF4-FFF2-40B4-BE49-F238E27FC236}">
              <a16:creationId xmlns:a16="http://schemas.microsoft.com/office/drawing/2014/main" id="{00000000-0008-0000-2000-000023000000}"/>
            </a:ext>
          </a:extLst>
        </xdr:cNvPr>
        <xdr:cNvSpPr>
          <a:spLocks/>
        </xdr:cNvSpPr>
      </xdr:nvSpPr>
      <xdr:spPr bwMode="auto">
        <a:xfrm>
          <a:off x="7019925" y="1371600"/>
          <a:ext cx="142875" cy="1143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</xdr:col>
      <xdr:colOff>0</xdr:colOff>
      <xdr:row>6</xdr:row>
      <xdr:rowOff>161925</xdr:rowOff>
    </xdr:from>
    <xdr:to>
      <xdr:col>12</xdr:col>
      <xdr:colOff>76200</xdr:colOff>
      <xdr:row>16</xdr:row>
      <xdr:rowOff>9525</xdr:rowOff>
    </xdr:to>
    <xdr:grpSp>
      <xdr:nvGrpSpPr>
        <xdr:cNvPr id="36" name="그룹 67">
          <a:extLst>
            <a:ext uri="{FF2B5EF4-FFF2-40B4-BE49-F238E27FC236}">
              <a16:creationId xmlns:a16="http://schemas.microsoft.com/office/drawing/2014/main" id="{00000000-0008-0000-2000-000024000000}"/>
            </a:ext>
          </a:extLst>
        </xdr:cNvPr>
        <xdr:cNvGrpSpPr>
          <a:grpSpLocks/>
        </xdr:cNvGrpSpPr>
      </xdr:nvGrpSpPr>
      <xdr:grpSpPr bwMode="auto">
        <a:xfrm>
          <a:off x="742950" y="1381125"/>
          <a:ext cx="2895600" cy="1400175"/>
          <a:chOff x="1190625" y="1381125"/>
          <a:chExt cx="2362200" cy="1400175"/>
        </a:xfrm>
      </xdr:grpSpPr>
      <xdr:sp macro="" textlink="">
        <xdr:nvSpPr>
          <xdr:cNvPr id="37" name="직사각형 74">
            <a:extLst>
              <a:ext uri="{FF2B5EF4-FFF2-40B4-BE49-F238E27FC236}">
                <a16:creationId xmlns:a16="http://schemas.microsoft.com/office/drawing/2014/main" id="{00000000-0008-0000-2000-000025000000}"/>
              </a:ext>
            </a:extLst>
          </xdr:cNvPr>
          <xdr:cNvSpPr>
            <a:spLocks noChangeArrowheads="1"/>
          </xdr:cNvSpPr>
        </xdr:nvSpPr>
        <xdr:spPr bwMode="auto">
          <a:xfrm>
            <a:off x="1190625" y="1381125"/>
            <a:ext cx="2362200" cy="1152525"/>
          </a:xfrm>
          <a:prstGeom prst="rect">
            <a:avLst/>
          </a:prstGeom>
          <a:solidFill>
            <a:srgbClr val="FFFFFF"/>
          </a:solidFill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" name="직사각형 75">
            <a:extLst>
              <a:ext uri="{FF2B5EF4-FFF2-40B4-BE49-F238E27FC236}">
                <a16:creationId xmlns:a16="http://schemas.microsoft.com/office/drawing/2014/main" id="{00000000-0008-0000-2000-000026000000}"/>
              </a:ext>
            </a:extLst>
          </xdr:cNvPr>
          <xdr:cNvSpPr>
            <a:spLocks noChangeArrowheads="1"/>
          </xdr:cNvSpPr>
        </xdr:nvSpPr>
        <xdr:spPr bwMode="auto">
          <a:xfrm>
            <a:off x="1190625" y="2524125"/>
            <a:ext cx="2362200" cy="257175"/>
          </a:xfrm>
          <a:prstGeom prst="rect">
            <a:avLst/>
          </a:prstGeom>
          <a:solidFill>
            <a:srgbClr val="EEECE1"/>
          </a:solidFill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16</xdr:col>
      <xdr:colOff>505482</xdr:colOff>
      <xdr:row>6</xdr:row>
      <xdr:rowOff>142875</xdr:rowOff>
    </xdr:from>
    <xdr:to>
      <xdr:col>23</xdr:col>
      <xdr:colOff>67338</xdr:colOff>
      <xdr:row>15</xdr:row>
      <xdr:rowOff>223345</xdr:rowOff>
    </xdr:to>
    <xdr:grpSp>
      <xdr:nvGrpSpPr>
        <xdr:cNvPr id="39" name="그룹 38">
          <a:extLst>
            <a:ext uri="{FF2B5EF4-FFF2-40B4-BE49-F238E27FC236}">
              <a16:creationId xmlns:a16="http://schemas.microsoft.com/office/drawing/2014/main" id="{00000000-0008-0000-2000-000027000000}"/>
            </a:ext>
          </a:extLst>
        </xdr:cNvPr>
        <xdr:cNvGrpSpPr/>
      </xdr:nvGrpSpPr>
      <xdr:grpSpPr>
        <a:xfrm>
          <a:off x="5801382" y="1362075"/>
          <a:ext cx="1819281" cy="1394920"/>
          <a:chOff x="10391775" y="1364703"/>
          <a:chExt cx="1815011" cy="1394263"/>
        </a:xfrm>
      </xdr:grpSpPr>
      <xdr:cxnSp macro="">
        <xdr:nvCxnSpPr>
          <xdr:cNvPr id="40" name="직선 연결선 98">
            <a:extLst>
              <a:ext uri="{FF2B5EF4-FFF2-40B4-BE49-F238E27FC236}">
                <a16:creationId xmlns:a16="http://schemas.microsoft.com/office/drawing/2014/main" id="{00000000-0008-0000-2000-00002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1354785" y="1392621"/>
            <a:ext cx="823420" cy="9525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41" name="직선 연결선 106">
            <a:extLst>
              <a:ext uri="{FF2B5EF4-FFF2-40B4-BE49-F238E27FC236}">
                <a16:creationId xmlns:a16="http://schemas.microsoft.com/office/drawing/2014/main" id="{00000000-0008-0000-2000-000029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11615901" y="1964450"/>
            <a:ext cx="1124607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42" name="직선 연결선 108">
            <a:extLst>
              <a:ext uri="{FF2B5EF4-FFF2-40B4-BE49-F238E27FC236}">
                <a16:creationId xmlns:a16="http://schemas.microsoft.com/office/drawing/2014/main" id="{00000000-0008-0000-2000-00002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1192860" y="2526753"/>
            <a:ext cx="994870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grpSp>
        <xdr:nvGrpSpPr>
          <xdr:cNvPr id="43" name="그룹 106">
            <a:extLst>
              <a:ext uri="{FF2B5EF4-FFF2-40B4-BE49-F238E27FC236}">
                <a16:creationId xmlns:a16="http://schemas.microsoft.com/office/drawing/2014/main" id="{00000000-0008-0000-2000-00002B000000}"/>
              </a:ext>
            </a:extLst>
          </xdr:cNvPr>
          <xdr:cNvGrpSpPr/>
        </xdr:nvGrpSpPr>
        <xdr:grpSpPr>
          <a:xfrm>
            <a:off x="10391775" y="2500477"/>
            <a:ext cx="311697" cy="245350"/>
            <a:chOff x="10595413" y="2526753"/>
            <a:chExt cx="311697" cy="245350"/>
          </a:xfrm>
        </xdr:grpSpPr>
        <xdr:cxnSp macro="">
          <xdr:nvCxnSpPr>
            <xdr:cNvPr id="71" name="직선 연결선 179">
              <a:extLst>
                <a:ext uri="{FF2B5EF4-FFF2-40B4-BE49-F238E27FC236}">
                  <a16:creationId xmlns:a16="http://schemas.microsoft.com/office/drawing/2014/main" id="{00000000-0008-0000-2000-000047000000}"/>
                </a:ext>
              </a:extLst>
            </xdr:cNvPr>
            <xdr:cNvCxnSpPr>
              <a:cxnSpLocks noChangeShapeType="1"/>
            </xdr:cNvCxnSpPr>
          </xdr:nvCxnSpPr>
          <xdr:spPr bwMode="auto">
            <a:xfrm rot="10800000" flipV="1">
              <a:off x="10671613" y="2772103"/>
              <a:ext cx="235497" cy="0"/>
            </a:xfrm>
            <a:prstGeom prst="line">
              <a:avLst/>
            </a:prstGeom>
            <a:noFill/>
            <a:ln w="3175" algn="ctr">
              <a:solidFill>
                <a:srgbClr val="000000"/>
              </a:solidFill>
              <a:prstDash val="dash"/>
              <a:round/>
              <a:headEnd/>
              <a:tailEnd/>
            </a:ln>
          </xdr:spPr>
        </xdr:cxnSp>
        <xdr:cxnSp macro="">
          <xdr:nvCxnSpPr>
            <xdr:cNvPr id="72" name="직선 연결선 181">
              <a:extLst>
                <a:ext uri="{FF2B5EF4-FFF2-40B4-BE49-F238E27FC236}">
                  <a16:creationId xmlns:a16="http://schemas.microsoft.com/office/drawing/2014/main" id="{00000000-0008-0000-2000-000048000000}"/>
                </a:ext>
              </a:extLst>
            </xdr:cNvPr>
            <xdr:cNvCxnSpPr>
              <a:cxnSpLocks noChangeShapeType="1"/>
            </xdr:cNvCxnSpPr>
          </xdr:nvCxnSpPr>
          <xdr:spPr bwMode="auto">
            <a:xfrm rot="16200000" flipH="1">
              <a:off x="10510838" y="2611328"/>
              <a:ext cx="245350" cy="76200"/>
            </a:xfrm>
            <a:prstGeom prst="line">
              <a:avLst/>
            </a:prstGeom>
            <a:noFill/>
            <a:ln w="3175" algn="ctr">
              <a:solidFill>
                <a:srgbClr val="000000"/>
              </a:solidFill>
              <a:prstDash val="dash"/>
              <a:round/>
              <a:headEnd/>
              <a:tailEnd/>
            </a:ln>
          </xdr:spPr>
        </xdr:cxnSp>
      </xdr:grpSp>
      <xdr:grpSp>
        <xdr:nvGrpSpPr>
          <xdr:cNvPr id="44" name="그룹 105">
            <a:extLst>
              <a:ext uri="{FF2B5EF4-FFF2-40B4-BE49-F238E27FC236}">
                <a16:creationId xmlns:a16="http://schemas.microsoft.com/office/drawing/2014/main" id="{00000000-0008-0000-2000-00002C000000}"/>
              </a:ext>
            </a:extLst>
          </xdr:cNvPr>
          <xdr:cNvGrpSpPr/>
        </xdr:nvGrpSpPr>
        <xdr:grpSpPr>
          <a:xfrm>
            <a:off x="11160193" y="2541534"/>
            <a:ext cx="407098" cy="217432"/>
            <a:chOff x="11087935" y="2554671"/>
            <a:chExt cx="407098" cy="217432"/>
          </a:xfrm>
        </xdr:grpSpPr>
        <xdr:cxnSp macro="">
          <xdr:nvCxnSpPr>
            <xdr:cNvPr id="69" name="직선 연결선 184">
              <a:extLst>
                <a:ext uri="{FF2B5EF4-FFF2-40B4-BE49-F238E27FC236}">
                  <a16:creationId xmlns:a16="http://schemas.microsoft.com/office/drawing/2014/main" id="{00000000-0008-0000-2000-000045000000}"/>
                </a:ext>
              </a:extLst>
            </xdr:cNvPr>
            <xdr:cNvCxnSpPr>
              <a:cxnSpLocks noChangeShapeType="1"/>
            </xdr:cNvCxnSpPr>
          </xdr:nvCxnSpPr>
          <xdr:spPr bwMode="auto">
            <a:xfrm rot="5400000">
              <a:off x="11344768" y="2621838"/>
              <a:ext cx="217432" cy="83098"/>
            </a:xfrm>
            <a:prstGeom prst="line">
              <a:avLst/>
            </a:prstGeom>
            <a:noFill/>
            <a:ln w="3175" algn="ctr">
              <a:solidFill>
                <a:srgbClr val="000000"/>
              </a:solidFill>
              <a:prstDash val="dash"/>
              <a:round/>
              <a:headEnd/>
              <a:tailEnd/>
            </a:ln>
          </xdr:spPr>
        </xdr:cxnSp>
        <xdr:cxnSp macro="">
          <xdr:nvCxnSpPr>
            <xdr:cNvPr id="70" name="직선 연결선 185">
              <a:extLst>
                <a:ext uri="{FF2B5EF4-FFF2-40B4-BE49-F238E27FC236}">
                  <a16:creationId xmlns:a16="http://schemas.microsoft.com/office/drawing/2014/main" id="{00000000-0008-0000-2000-000046000000}"/>
                </a:ext>
              </a:extLst>
            </xdr:cNvPr>
            <xdr:cNvCxnSpPr>
              <a:cxnSpLocks noChangeShapeType="1"/>
            </xdr:cNvCxnSpPr>
          </xdr:nvCxnSpPr>
          <xdr:spPr bwMode="auto">
            <a:xfrm rot="10800000">
              <a:off x="11087935" y="2772103"/>
              <a:ext cx="324000" cy="0"/>
            </a:xfrm>
            <a:prstGeom prst="line">
              <a:avLst/>
            </a:prstGeom>
            <a:noFill/>
            <a:ln w="3175" algn="ctr">
              <a:solidFill>
                <a:srgbClr val="000000"/>
              </a:solidFill>
              <a:prstDash val="dash"/>
              <a:round/>
              <a:headEnd/>
              <a:tailEnd/>
            </a:ln>
          </xdr:spPr>
        </xdr:cxnSp>
      </xdr:grpSp>
      <xdr:sp macro="" textlink="">
        <xdr:nvSpPr>
          <xdr:cNvPr id="45" name="Line 153">
            <a:extLst>
              <a:ext uri="{FF2B5EF4-FFF2-40B4-BE49-F238E27FC236}">
                <a16:creationId xmlns:a16="http://schemas.microsoft.com/office/drawing/2014/main" id="{00000000-0008-0000-2000-00002D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1202385" y="2074479"/>
            <a:ext cx="975820" cy="172107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grpSp>
        <xdr:nvGrpSpPr>
          <xdr:cNvPr id="46" name="그룹 71">
            <a:extLst>
              <a:ext uri="{FF2B5EF4-FFF2-40B4-BE49-F238E27FC236}">
                <a16:creationId xmlns:a16="http://schemas.microsoft.com/office/drawing/2014/main" id="{00000000-0008-0000-2000-00002E000000}"/>
              </a:ext>
            </a:extLst>
          </xdr:cNvPr>
          <xdr:cNvGrpSpPr>
            <a:grpSpLocks/>
          </xdr:cNvGrpSpPr>
        </xdr:nvGrpSpPr>
        <xdr:grpSpPr bwMode="auto">
          <a:xfrm>
            <a:off x="11002331" y="1364703"/>
            <a:ext cx="1204433" cy="1199466"/>
            <a:chOff x="6372187" y="1365250"/>
            <a:chExt cx="1207115" cy="1200092"/>
          </a:xfrm>
        </xdr:grpSpPr>
        <xdr:grpSp>
          <xdr:nvGrpSpPr>
            <xdr:cNvPr id="48" name="그룹 122">
              <a:extLst>
                <a:ext uri="{FF2B5EF4-FFF2-40B4-BE49-F238E27FC236}">
                  <a16:creationId xmlns:a16="http://schemas.microsoft.com/office/drawing/2014/main" id="{00000000-0008-0000-2000-000030000000}"/>
                </a:ext>
              </a:extLst>
            </xdr:cNvPr>
            <xdr:cNvGrpSpPr>
              <a:grpSpLocks/>
            </xdr:cNvGrpSpPr>
          </xdr:nvGrpSpPr>
          <xdr:grpSpPr bwMode="auto">
            <a:xfrm rot="662099">
              <a:off x="6372187" y="1388302"/>
              <a:ext cx="517294" cy="1177040"/>
              <a:chOff x="6781214" y="1635702"/>
              <a:chExt cx="515802" cy="1048012"/>
            </a:xfrm>
          </xdr:grpSpPr>
          <xdr:sp macro="" textlink="">
            <xdr:nvSpPr>
              <xdr:cNvPr id="65" name="Freeform 126">
                <a:extLst>
                  <a:ext uri="{FF2B5EF4-FFF2-40B4-BE49-F238E27FC236}">
                    <a16:creationId xmlns:a16="http://schemas.microsoft.com/office/drawing/2014/main" id="{00000000-0008-0000-2000-000041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18614" y="1635702"/>
                <a:ext cx="378402" cy="273628"/>
              </a:xfrm>
              <a:custGeom>
                <a:avLst/>
                <a:gdLst>
                  <a:gd name="T0" fmla="*/ 2147483647 w 40"/>
                  <a:gd name="T1" fmla="*/ 0 h 38"/>
                  <a:gd name="T2" fmla="*/ 2147483647 w 40"/>
                  <a:gd name="T3" fmla="*/ 2147483647 h 38"/>
                  <a:gd name="T4" fmla="*/ 2147483647 w 40"/>
                  <a:gd name="T5" fmla="*/ 2147483647 h 38"/>
                  <a:gd name="T6" fmla="*/ 2147483647 w 40"/>
                  <a:gd name="T7" fmla="*/ 2147483647 h 38"/>
                  <a:gd name="T8" fmla="*/ 2147483647 w 40"/>
                  <a:gd name="T9" fmla="*/ 2147483647 h 38"/>
                  <a:gd name="T10" fmla="*/ 2147483647 w 40"/>
                  <a:gd name="T11" fmla="*/ 2147483647 h 38"/>
                  <a:gd name="T12" fmla="*/ 2147483647 w 40"/>
                  <a:gd name="T13" fmla="*/ 0 h 38"/>
                  <a:gd name="T14" fmla="*/ 0 60000 65536"/>
                  <a:gd name="T15" fmla="*/ 0 60000 65536"/>
                  <a:gd name="T16" fmla="*/ 0 60000 65536"/>
                  <a:gd name="T17" fmla="*/ 0 60000 65536"/>
                  <a:gd name="T18" fmla="*/ 0 60000 65536"/>
                  <a:gd name="T19" fmla="*/ 0 60000 65536"/>
                  <a:gd name="T20" fmla="*/ 0 60000 65536"/>
                  <a:gd name="T21" fmla="*/ 0 w 40"/>
                  <a:gd name="T22" fmla="*/ 0 h 38"/>
                  <a:gd name="T23" fmla="*/ 40 w 40"/>
                  <a:gd name="T24" fmla="*/ 38 h 38"/>
                </a:gdLst>
                <a:ahLst/>
                <a:cxnLst>
                  <a:cxn ang="T14">
                    <a:pos x="T0" y="T1"/>
                  </a:cxn>
                  <a:cxn ang="T15">
                    <a:pos x="T2" y="T3"/>
                  </a:cxn>
                  <a:cxn ang="T16">
                    <a:pos x="T4" y="T5"/>
                  </a:cxn>
                  <a:cxn ang="T17">
                    <a:pos x="T6" y="T7"/>
                  </a:cxn>
                  <a:cxn ang="T18">
                    <a:pos x="T8" y="T9"/>
                  </a:cxn>
                  <a:cxn ang="T19">
                    <a:pos x="T10" y="T11"/>
                  </a:cxn>
                  <a:cxn ang="T20">
                    <a:pos x="T12" y="T13"/>
                  </a:cxn>
                </a:cxnLst>
                <a:rect l="T21" t="T22" r="T23" b="T24"/>
                <a:pathLst>
                  <a:path w="40" h="38">
                    <a:moveTo>
                      <a:pt x="10" y="0"/>
                    </a:moveTo>
                    <a:cubicBezTo>
                      <a:pt x="7" y="4"/>
                      <a:pt x="7" y="8"/>
                      <a:pt x="5" y="13"/>
                    </a:cubicBezTo>
                    <a:cubicBezTo>
                      <a:pt x="6" y="33"/>
                      <a:pt x="0" y="34"/>
                      <a:pt x="13" y="38"/>
                    </a:cubicBezTo>
                    <a:cubicBezTo>
                      <a:pt x="19" y="37"/>
                      <a:pt x="24" y="35"/>
                      <a:pt x="29" y="32"/>
                    </a:cubicBezTo>
                    <a:cubicBezTo>
                      <a:pt x="32" y="28"/>
                      <a:pt x="35" y="24"/>
                      <a:pt x="38" y="20"/>
                    </a:cubicBezTo>
                    <a:cubicBezTo>
                      <a:pt x="39" y="19"/>
                      <a:pt x="40" y="17"/>
                      <a:pt x="40" y="17"/>
                    </a:cubicBezTo>
                    <a:cubicBezTo>
                      <a:pt x="38" y="6"/>
                      <a:pt x="20" y="2"/>
                      <a:pt x="10" y="0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6" name="Freeform 127">
                <a:extLst>
                  <a:ext uri="{FF2B5EF4-FFF2-40B4-BE49-F238E27FC236}">
                    <a16:creationId xmlns:a16="http://schemas.microsoft.com/office/drawing/2014/main" id="{00000000-0008-0000-2000-000042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80513" y="1890281"/>
                <a:ext cx="378402" cy="272060"/>
              </a:xfrm>
              <a:custGeom>
                <a:avLst/>
                <a:gdLst>
                  <a:gd name="T0" fmla="*/ 2147483647 w 40"/>
                  <a:gd name="T1" fmla="*/ 0 h 38"/>
                  <a:gd name="T2" fmla="*/ 2147483647 w 40"/>
                  <a:gd name="T3" fmla="*/ 2147483647 h 38"/>
                  <a:gd name="T4" fmla="*/ 2147483647 w 40"/>
                  <a:gd name="T5" fmla="*/ 2147483647 h 38"/>
                  <a:gd name="T6" fmla="*/ 2147483647 w 40"/>
                  <a:gd name="T7" fmla="*/ 2147483647 h 38"/>
                  <a:gd name="T8" fmla="*/ 2147483647 w 40"/>
                  <a:gd name="T9" fmla="*/ 2147483647 h 38"/>
                  <a:gd name="T10" fmla="*/ 2147483647 w 40"/>
                  <a:gd name="T11" fmla="*/ 2147483647 h 38"/>
                  <a:gd name="T12" fmla="*/ 2147483647 w 40"/>
                  <a:gd name="T13" fmla="*/ 0 h 38"/>
                  <a:gd name="T14" fmla="*/ 0 60000 65536"/>
                  <a:gd name="T15" fmla="*/ 0 60000 65536"/>
                  <a:gd name="T16" fmla="*/ 0 60000 65536"/>
                  <a:gd name="T17" fmla="*/ 0 60000 65536"/>
                  <a:gd name="T18" fmla="*/ 0 60000 65536"/>
                  <a:gd name="T19" fmla="*/ 0 60000 65536"/>
                  <a:gd name="T20" fmla="*/ 0 60000 65536"/>
                  <a:gd name="T21" fmla="*/ 0 w 40"/>
                  <a:gd name="T22" fmla="*/ 0 h 38"/>
                  <a:gd name="T23" fmla="*/ 40 w 40"/>
                  <a:gd name="T24" fmla="*/ 38 h 38"/>
                </a:gdLst>
                <a:ahLst/>
                <a:cxnLst>
                  <a:cxn ang="T14">
                    <a:pos x="T0" y="T1"/>
                  </a:cxn>
                  <a:cxn ang="T15">
                    <a:pos x="T2" y="T3"/>
                  </a:cxn>
                  <a:cxn ang="T16">
                    <a:pos x="T4" y="T5"/>
                  </a:cxn>
                  <a:cxn ang="T17">
                    <a:pos x="T6" y="T7"/>
                  </a:cxn>
                  <a:cxn ang="T18">
                    <a:pos x="T8" y="T9"/>
                  </a:cxn>
                  <a:cxn ang="T19">
                    <a:pos x="T10" y="T11"/>
                  </a:cxn>
                  <a:cxn ang="T20">
                    <a:pos x="T12" y="T13"/>
                  </a:cxn>
                </a:cxnLst>
                <a:rect l="T21" t="T22" r="T23" b="T24"/>
                <a:pathLst>
                  <a:path w="40" h="38">
                    <a:moveTo>
                      <a:pt x="10" y="0"/>
                    </a:moveTo>
                    <a:cubicBezTo>
                      <a:pt x="7" y="4"/>
                      <a:pt x="7" y="8"/>
                      <a:pt x="5" y="13"/>
                    </a:cubicBezTo>
                    <a:cubicBezTo>
                      <a:pt x="6" y="33"/>
                      <a:pt x="0" y="34"/>
                      <a:pt x="13" y="38"/>
                    </a:cubicBezTo>
                    <a:cubicBezTo>
                      <a:pt x="19" y="37"/>
                      <a:pt x="24" y="35"/>
                      <a:pt x="29" y="32"/>
                    </a:cubicBezTo>
                    <a:cubicBezTo>
                      <a:pt x="32" y="28"/>
                      <a:pt x="35" y="24"/>
                      <a:pt x="38" y="20"/>
                    </a:cubicBezTo>
                    <a:cubicBezTo>
                      <a:pt x="39" y="19"/>
                      <a:pt x="40" y="17"/>
                      <a:pt x="40" y="17"/>
                    </a:cubicBezTo>
                    <a:cubicBezTo>
                      <a:pt x="38" y="6"/>
                      <a:pt x="20" y="2"/>
                      <a:pt x="10" y="0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7" name="Freeform 128">
                <a:extLst>
                  <a:ext uri="{FF2B5EF4-FFF2-40B4-BE49-F238E27FC236}">
                    <a16:creationId xmlns:a16="http://schemas.microsoft.com/office/drawing/2014/main" id="{00000000-0008-0000-2000-000043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23087" y="2152552"/>
                <a:ext cx="394136" cy="278547"/>
              </a:xfrm>
              <a:custGeom>
                <a:avLst/>
                <a:gdLst>
                  <a:gd name="T0" fmla="*/ 2147483647 w 40"/>
                  <a:gd name="T1" fmla="*/ 0 h 38"/>
                  <a:gd name="T2" fmla="*/ 2147483647 w 40"/>
                  <a:gd name="T3" fmla="*/ 2147483647 h 38"/>
                  <a:gd name="T4" fmla="*/ 2147483647 w 40"/>
                  <a:gd name="T5" fmla="*/ 2147483647 h 38"/>
                  <a:gd name="T6" fmla="*/ 2147483647 w 40"/>
                  <a:gd name="T7" fmla="*/ 2147483647 h 38"/>
                  <a:gd name="T8" fmla="*/ 2147483647 w 40"/>
                  <a:gd name="T9" fmla="*/ 2147483647 h 38"/>
                  <a:gd name="T10" fmla="*/ 2147483647 w 40"/>
                  <a:gd name="T11" fmla="*/ 2147483647 h 38"/>
                  <a:gd name="T12" fmla="*/ 2147483647 w 40"/>
                  <a:gd name="T13" fmla="*/ 0 h 38"/>
                  <a:gd name="T14" fmla="*/ 0 60000 65536"/>
                  <a:gd name="T15" fmla="*/ 0 60000 65536"/>
                  <a:gd name="T16" fmla="*/ 0 60000 65536"/>
                  <a:gd name="T17" fmla="*/ 0 60000 65536"/>
                  <a:gd name="T18" fmla="*/ 0 60000 65536"/>
                  <a:gd name="T19" fmla="*/ 0 60000 65536"/>
                  <a:gd name="T20" fmla="*/ 0 60000 65536"/>
                  <a:gd name="T21" fmla="*/ 0 w 40"/>
                  <a:gd name="T22" fmla="*/ 0 h 38"/>
                  <a:gd name="T23" fmla="*/ 40 w 40"/>
                  <a:gd name="T24" fmla="*/ 38 h 38"/>
                </a:gdLst>
                <a:ahLst/>
                <a:cxnLst>
                  <a:cxn ang="T14">
                    <a:pos x="T0" y="T1"/>
                  </a:cxn>
                  <a:cxn ang="T15">
                    <a:pos x="T2" y="T3"/>
                  </a:cxn>
                  <a:cxn ang="T16">
                    <a:pos x="T4" y="T5"/>
                  </a:cxn>
                  <a:cxn ang="T17">
                    <a:pos x="T6" y="T7"/>
                  </a:cxn>
                  <a:cxn ang="T18">
                    <a:pos x="T8" y="T9"/>
                  </a:cxn>
                  <a:cxn ang="T19">
                    <a:pos x="T10" y="T11"/>
                  </a:cxn>
                  <a:cxn ang="T20">
                    <a:pos x="T12" y="T13"/>
                  </a:cxn>
                </a:cxnLst>
                <a:rect l="T21" t="T22" r="T23" b="T24"/>
                <a:pathLst>
                  <a:path w="40" h="38">
                    <a:moveTo>
                      <a:pt x="10" y="0"/>
                    </a:moveTo>
                    <a:cubicBezTo>
                      <a:pt x="7" y="4"/>
                      <a:pt x="7" y="8"/>
                      <a:pt x="5" y="13"/>
                    </a:cubicBezTo>
                    <a:cubicBezTo>
                      <a:pt x="6" y="33"/>
                      <a:pt x="0" y="34"/>
                      <a:pt x="13" y="38"/>
                    </a:cubicBezTo>
                    <a:cubicBezTo>
                      <a:pt x="19" y="37"/>
                      <a:pt x="24" y="35"/>
                      <a:pt x="29" y="32"/>
                    </a:cubicBezTo>
                    <a:cubicBezTo>
                      <a:pt x="32" y="28"/>
                      <a:pt x="35" y="24"/>
                      <a:pt x="38" y="20"/>
                    </a:cubicBezTo>
                    <a:cubicBezTo>
                      <a:pt x="39" y="19"/>
                      <a:pt x="40" y="17"/>
                      <a:pt x="40" y="17"/>
                    </a:cubicBezTo>
                    <a:cubicBezTo>
                      <a:pt x="38" y="6"/>
                      <a:pt x="20" y="2"/>
                      <a:pt x="10" y="0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8" name="Freeform 129">
                <a:extLst>
                  <a:ext uri="{FF2B5EF4-FFF2-40B4-BE49-F238E27FC236}">
                    <a16:creationId xmlns:a16="http://schemas.microsoft.com/office/drawing/2014/main" id="{00000000-0008-0000-2000-000044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781214" y="2417982"/>
                <a:ext cx="411027" cy="265732"/>
              </a:xfrm>
              <a:custGeom>
                <a:avLst/>
                <a:gdLst>
                  <a:gd name="T0" fmla="*/ 2147483647 w 40"/>
                  <a:gd name="T1" fmla="*/ 0 h 38"/>
                  <a:gd name="T2" fmla="*/ 2147483647 w 40"/>
                  <a:gd name="T3" fmla="*/ 2147483647 h 38"/>
                  <a:gd name="T4" fmla="*/ 2147483647 w 40"/>
                  <a:gd name="T5" fmla="*/ 2147483647 h 38"/>
                  <a:gd name="T6" fmla="*/ 2147483647 w 40"/>
                  <a:gd name="T7" fmla="*/ 2147483647 h 38"/>
                  <a:gd name="T8" fmla="*/ 2147483647 w 40"/>
                  <a:gd name="T9" fmla="*/ 2147483647 h 38"/>
                  <a:gd name="T10" fmla="*/ 2147483647 w 40"/>
                  <a:gd name="T11" fmla="*/ 2147483647 h 38"/>
                  <a:gd name="T12" fmla="*/ 2147483647 w 40"/>
                  <a:gd name="T13" fmla="*/ 0 h 38"/>
                  <a:gd name="T14" fmla="*/ 0 60000 65536"/>
                  <a:gd name="T15" fmla="*/ 0 60000 65536"/>
                  <a:gd name="T16" fmla="*/ 0 60000 65536"/>
                  <a:gd name="T17" fmla="*/ 0 60000 65536"/>
                  <a:gd name="T18" fmla="*/ 0 60000 65536"/>
                  <a:gd name="T19" fmla="*/ 0 60000 65536"/>
                  <a:gd name="T20" fmla="*/ 0 60000 65536"/>
                  <a:gd name="T21" fmla="*/ 0 w 40"/>
                  <a:gd name="T22" fmla="*/ 0 h 38"/>
                  <a:gd name="T23" fmla="*/ 40 w 40"/>
                  <a:gd name="T24" fmla="*/ 38 h 38"/>
                </a:gdLst>
                <a:ahLst/>
                <a:cxnLst>
                  <a:cxn ang="T14">
                    <a:pos x="T0" y="T1"/>
                  </a:cxn>
                  <a:cxn ang="T15">
                    <a:pos x="T2" y="T3"/>
                  </a:cxn>
                  <a:cxn ang="T16">
                    <a:pos x="T4" y="T5"/>
                  </a:cxn>
                  <a:cxn ang="T17">
                    <a:pos x="T6" y="T7"/>
                  </a:cxn>
                  <a:cxn ang="T18">
                    <a:pos x="T8" y="T9"/>
                  </a:cxn>
                  <a:cxn ang="T19">
                    <a:pos x="T10" y="T11"/>
                  </a:cxn>
                  <a:cxn ang="T20">
                    <a:pos x="T12" y="T13"/>
                  </a:cxn>
                </a:cxnLst>
                <a:rect l="T21" t="T22" r="T23" b="T24"/>
                <a:pathLst>
                  <a:path w="40" h="38">
                    <a:moveTo>
                      <a:pt x="10" y="0"/>
                    </a:moveTo>
                    <a:cubicBezTo>
                      <a:pt x="7" y="4"/>
                      <a:pt x="7" y="8"/>
                      <a:pt x="5" y="13"/>
                    </a:cubicBezTo>
                    <a:cubicBezTo>
                      <a:pt x="6" y="33"/>
                      <a:pt x="0" y="34"/>
                      <a:pt x="13" y="38"/>
                    </a:cubicBezTo>
                    <a:cubicBezTo>
                      <a:pt x="19" y="37"/>
                      <a:pt x="24" y="35"/>
                      <a:pt x="29" y="32"/>
                    </a:cubicBezTo>
                    <a:cubicBezTo>
                      <a:pt x="32" y="28"/>
                      <a:pt x="35" y="24"/>
                      <a:pt x="38" y="20"/>
                    </a:cubicBezTo>
                    <a:cubicBezTo>
                      <a:pt x="39" y="19"/>
                      <a:pt x="40" y="17"/>
                      <a:pt x="40" y="17"/>
                    </a:cubicBezTo>
                    <a:cubicBezTo>
                      <a:pt x="38" y="6"/>
                      <a:pt x="20" y="2"/>
                      <a:pt x="10" y="0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</xdr:grpSp>
        <xdr:grpSp>
          <xdr:nvGrpSpPr>
            <xdr:cNvPr id="49" name="그룹 70">
              <a:extLst>
                <a:ext uri="{FF2B5EF4-FFF2-40B4-BE49-F238E27FC236}">
                  <a16:creationId xmlns:a16="http://schemas.microsoft.com/office/drawing/2014/main" id="{00000000-0008-0000-2000-00003100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6581775" y="1365250"/>
              <a:ext cx="997527" cy="1173162"/>
              <a:chOff x="6581775" y="1365250"/>
              <a:chExt cx="997527" cy="1173162"/>
            </a:xfrm>
          </xdr:grpSpPr>
          <xdr:sp macro="" textlink="">
            <xdr:nvSpPr>
              <xdr:cNvPr id="50" name="Freeform 36">
                <a:extLst>
                  <a:ext uri="{FF2B5EF4-FFF2-40B4-BE49-F238E27FC236}">
                    <a16:creationId xmlns:a16="http://schemas.microsoft.com/office/drawing/2014/main" id="{00000000-0008-0000-2000-000032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61303" y="1365250"/>
                <a:ext cx="171450" cy="136814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1" name="Freeform 48">
                <a:extLst>
                  <a:ext uri="{FF2B5EF4-FFF2-40B4-BE49-F238E27FC236}">
                    <a16:creationId xmlns:a16="http://schemas.microsoft.com/office/drawing/2014/main" id="{00000000-0008-0000-2000-000033000000}"/>
                  </a:ext>
                </a:extLst>
              </xdr:cNvPr>
              <xdr:cNvSpPr>
                <a:spLocks/>
              </xdr:cNvSpPr>
            </xdr:nvSpPr>
            <xdr:spPr bwMode="auto">
              <a:xfrm flipV="1">
                <a:off x="6666329" y="2418195"/>
                <a:ext cx="143596" cy="120217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2" name="Freeform 34">
                <a:extLst>
                  <a:ext uri="{FF2B5EF4-FFF2-40B4-BE49-F238E27FC236}">
                    <a16:creationId xmlns:a16="http://schemas.microsoft.com/office/drawing/2014/main" id="{00000000-0008-0000-2000-000034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794050" y="1647970"/>
                <a:ext cx="187902" cy="174913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3" name="Freeform 34">
                <a:extLst>
                  <a:ext uri="{FF2B5EF4-FFF2-40B4-BE49-F238E27FC236}">
                    <a16:creationId xmlns:a16="http://schemas.microsoft.com/office/drawing/2014/main" id="{00000000-0008-0000-2000-000035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581775" y="2190750"/>
                <a:ext cx="187902" cy="174913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4" name="Freeform 34">
                <a:extLst>
                  <a:ext uri="{FF2B5EF4-FFF2-40B4-BE49-F238E27FC236}">
                    <a16:creationId xmlns:a16="http://schemas.microsoft.com/office/drawing/2014/main" id="{00000000-0008-0000-2000-000036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705600" y="1924050"/>
                <a:ext cx="187902" cy="174913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5" name="Freeform 34">
                <a:extLst>
                  <a:ext uri="{FF2B5EF4-FFF2-40B4-BE49-F238E27FC236}">
                    <a16:creationId xmlns:a16="http://schemas.microsoft.com/office/drawing/2014/main" id="{00000000-0008-0000-2000-000037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239000" y="2400300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6" name="Freeform 34">
                <a:extLst>
                  <a:ext uri="{FF2B5EF4-FFF2-40B4-BE49-F238E27FC236}">
                    <a16:creationId xmlns:a16="http://schemas.microsoft.com/office/drawing/2014/main" id="{00000000-0008-0000-2000-000038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400925" y="2409825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7" name="Freeform 34">
                <a:extLst>
                  <a:ext uri="{FF2B5EF4-FFF2-40B4-BE49-F238E27FC236}">
                    <a16:creationId xmlns:a16="http://schemas.microsoft.com/office/drawing/2014/main" id="{00000000-0008-0000-2000-000039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315200" y="1428750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8" name="Freeform 34">
                <a:extLst>
                  <a:ext uri="{FF2B5EF4-FFF2-40B4-BE49-F238E27FC236}">
                    <a16:creationId xmlns:a16="http://schemas.microsoft.com/office/drawing/2014/main" id="{00000000-0008-0000-2000-00003A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267575" y="2314575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9" name="Freeform 34">
                <a:extLst>
                  <a:ext uri="{FF2B5EF4-FFF2-40B4-BE49-F238E27FC236}">
                    <a16:creationId xmlns:a16="http://schemas.microsoft.com/office/drawing/2014/main" id="{00000000-0008-0000-2000-00003B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439025" y="1409700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0" name="Freeform 34">
                <a:extLst>
                  <a:ext uri="{FF2B5EF4-FFF2-40B4-BE49-F238E27FC236}">
                    <a16:creationId xmlns:a16="http://schemas.microsoft.com/office/drawing/2014/main" id="{00000000-0008-0000-2000-00003C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372350" y="1866900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1" name="Freeform 34">
                <a:extLst>
                  <a:ext uri="{FF2B5EF4-FFF2-40B4-BE49-F238E27FC236}">
                    <a16:creationId xmlns:a16="http://schemas.microsoft.com/office/drawing/2014/main" id="{00000000-0008-0000-2000-00003D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134225" y="1800225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2" name="Freeform 34">
                <a:extLst>
                  <a:ext uri="{FF2B5EF4-FFF2-40B4-BE49-F238E27FC236}">
                    <a16:creationId xmlns:a16="http://schemas.microsoft.com/office/drawing/2014/main" id="{00000000-0008-0000-2000-00003E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162800" y="1400175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3" name="Freeform 34">
                <a:extLst>
                  <a:ext uri="{FF2B5EF4-FFF2-40B4-BE49-F238E27FC236}">
                    <a16:creationId xmlns:a16="http://schemas.microsoft.com/office/drawing/2014/main" id="{00000000-0008-0000-2000-00003F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248525" y="1571625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4" name="Freeform 34">
                <a:extLst>
                  <a:ext uri="{FF2B5EF4-FFF2-40B4-BE49-F238E27FC236}">
                    <a16:creationId xmlns:a16="http://schemas.microsoft.com/office/drawing/2014/main" id="{00000000-0008-0000-2000-000040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15150" y="2333625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</xdr:grpSp>
      </xdr:grpSp>
      <xdr:sp macro="" textlink="">
        <xdr:nvSpPr>
          <xdr:cNvPr id="47" name="자유형 46">
            <a:extLst>
              <a:ext uri="{FF2B5EF4-FFF2-40B4-BE49-F238E27FC236}">
                <a16:creationId xmlns:a16="http://schemas.microsoft.com/office/drawing/2014/main" id="{00000000-0008-0000-2000-00002F000000}"/>
              </a:ext>
            </a:extLst>
          </xdr:cNvPr>
          <xdr:cNvSpPr/>
        </xdr:nvSpPr>
        <xdr:spPr>
          <a:xfrm>
            <a:off x="10700070" y="2489638"/>
            <a:ext cx="420413" cy="269327"/>
          </a:xfrm>
          <a:custGeom>
            <a:avLst/>
            <a:gdLst>
              <a:gd name="connsiteX0" fmla="*/ 367862 w 650328"/>
              <a:gd name="connsiteY0" fmla="*/ 6569 h 269327"/>
              <a:gd name="connsiteX1" fmla="*/ 0 w 650328"/>
              <a:gd name="connsiteY1" fmla="*/ 0 h 269327"/>
              <a:gd name="connsiteX2" fmla="*/ 0 w 650328"/>
              <a:gd name="connsiteY2" fmla="*/ 269327 h 269327"/>
              <a:gd name="connsiteX3" fmla="*/ 643759 w 650328"/>
              <a:gd name="connsiteY3" fmla="*/ 269327 h 269327"/>
              <a:gd name="connsiteX4" fmla="*/ 650328 w 650328"/>
              <a:gd name="connsiteY4" fmla="*/ 98534 h 269327"/>
              <a:gd name="connsiteX0" fmla="*/ 367862 w 650328"/>
              <a:gd name="connsiteY0" fmla="*/ 6569 h 269327"/>
              <a:gd name="connsiteX1" fmla="*/ 0 w 650328"/>
              <a:gd name="connsiteY1" fmla="*/ 0 h 269327"/>
              <a:gd name="connsiteX2" fmla="*/ 0 w 650328"/>
              <a:gd name="connsiteY2" fmla="*/ 269327 h 269327"/>
              <a:gd name="connsiteX3" fmla="*/ 643759 w 650328"/>
              <a:gd name="connsiteY3" fmla="*/ 269327 h 269327"/>
              <a:gd name="connsiteX4" fmla="*/ 650328 w 650328"/>
              <a:gd name="connsiteY4" fmla="*/ 98534 h 269327"/>
              <a:gd name="connsiteX5" fmla="*/ 367862 w 650328"/>
              <a:gd name="connsiteY5" fmla="*/ 6569 h 26932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</a:cxnLst>
            <a:rect l="l" t="t" r="r" b="b"/>
            <a:pathLst>
              <a:path w="650328" h="269327">
                <a:moveTo>
                  <a:pt x="367862" y="6569"/>
                </a:moveTo>
                <a:lnTo>
                  <a:pt x="0" y="0"/>
                </a:lnTo>
                <a:lnTo>
                  <a:pt x="0" y="269327"/>
                </a:lnTo>
                <a:lnTo>
                  <a:pt x="643759" y="269327"/>
                </a:lnTo>
                <a:lnTo>
                  <a:pt x="650328" y="98534"/>
                </a:lnTo>
                <a:lnTo>
                  <a:pt x="367862" y="6569"/>
                </a:lnTo>
                <a:close/>
              </a:path>
            </a:pathLst>
          </a:custGeom>
          <a:solidFill>
            <a:srgbClr val="EEECE1"/>
          </a:solidFill>
          <a:ln w="6350">
            <a:solidFill>
              <a:srgbClr val="000000"/>
            </a:solidFill>
            <a:miter lim="800000"/>
            <a:headEnd/>
            <a:tailEnd/>
          </a:ln>
        </xdr:spPr>
        <xdr:txBody>
          <a:bodyPr rtlCol="0" anchor="ctr"/>
          <a:lstStyle/>
          <a:p>
            <a:pPr algn="ctr"/>
            <a:endParaRPr lang="ko-KR" altLang="en-US" sz="1100"/>
          </a:p>
        </xdr:txBody>
      </xdr:sp>
    </xdr:grpSp>
    <xdr:clientData/>
  </xdr:twoCellAnchor>
  <xdr:twoCellAnchor>
    <xdr:from>
      <xdr:col>16</xdr:col>
      <xdr:colOff>372209</xdr:colOff>
      <xdr:row>16</xdr:row>
      <xdr:rowOff>9525</xdr:rowOff>
    </xdr:from>
    <xdr:to>
      <xdr:col>16</xdr:col>
      <xdr:colOff>498965</xdr:colOff>
      <xdr:row>16</xdr:row>
      <xdr:rowOff>9525</xdr:rowOff>
    </xdr:to>
    <xdr:cxnSp macro="">
      <xdr:nvCxnSpPr>
        <xdr:cNvPr id="73" name="직선 연결선 134">
          <a:extLst>
            <a:ext uri="{FF2B5EF4-FFF2-40B4-BE49-F238E27FC236}">
              <a16:creationId xmlns:a16="http://schemas.microsoft.com/office/drawing/2014/main" id="{00000000-0008-0000-2000-000049000000}"/>
            </a:ext>
          </a:extLst>
        </xdr:cNvPr>
        <xdr:cNvCxnSpPr>
          <a:cxnSpLocks noChangeShapeType="1"/>
        </xdr:cNvCxnSpPr>
      </xdr:nvCxnSpPr>
      <xdr:spPr bwMode="auto">
        <a:xfrm>
          <a:off x="5668109" y="2781300"/>
          <a:ext cx="126756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16</xdr:col>
      <xdr:colOff>362684</xdr:colOff>
      <xdr:row>15</xdr:row>
      <xdr:rowOff>0</xdr:rowOff>
    </xdr:from>
    <xdr:to>
      <xdr:col>16</xdr:col>
      <xdr:colOff>508490</xdr:colOff>
      <xdr:row>15</xdr:row>
      <xdr:rowOff>0</xdr:rowOff>
    </xdr:to>
    <xdr:cxnSp macro="">
      <xdr:nvCxnSpPr>
        <xdr:cNvPr id="74" name="직선 연결선 138">
          <a:extLst>
            <a:ext uri="{FF2B5EF4-FFF2-40B4-BE49-F238E27FC236}">
              <a16:creationId xmlns:a16="http://schemas.microsoft.com/office/drawing/2014/main" id="{00000000-0008-0000-2000-00004A000000}"/>
            </a:ext>
          </a:extLst>
        </xdr:cNvPr>
        <xdr:cNvCxnSpPr>
          <a:cxnSpLocks noChangeShapeType="1"/>
        </xdr:cNvCxnSpPr>
      </xdr:nvCxnSpPr>
      <xdr:spPr bwMode="auto">
        <a:xfrm>
          <a:off x="5658584" y="2533650"/>
          <a:ext cx="145806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16</xdr:col>
      <xdr:colOff>446943</xdr:colOff>
      <xdr:row>15</xdr:row>
      <xdr:rowOff>735</xdr:rowOff>
    </xdr:from>
    <xdr:to>
      <xdr:col>16</xdr:col>
      <xdr:colOff>446943</xdr:colOff>
      <xdr:row>16</xdr:row>
      <xdr:rowOff>10946</xdr:rowOff>
    </xdr:to>
    <xdr:cxnSp macro="">
      <xdr:nvCxnSpPr>
        <xdr:cNvPr id="75" name="직선 연결선 132">
          <a:extLst>
            <a:ext uri="{FF2B5EF4-FFF2-40B4-BE49-F238E27FC236}">
              <a16:creationId xmlns:a16="http://schemas.microsoft.com/office/drawing/2014/main" id="{00000000-0008-0000-2000-00004B000000}"/>
            </a:ext>
          </a:extLst>
        </xdr:cNvPr>
        <xdr:cNvCxnSpPr>
          <a:cxnSpLocks noChangeShapeType="1"/>
        </xdr:cNvCxnSpPr>
      </xdr:nvCxnSpPr>
      <xdr:spPr bwMode="auto">
        <a:xfrm rot="5400000">
          <a:off x="5618675" y="2658553"/>
          <a:ext cx="248336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20</xdr:col>
      <xdr:colOff>402016</xdr:colOff>
      <xdr:row>15</xdr:row>
      <xdr:rowOff>94921</xdr:rowOff>
    </xdr:from>
    <xdr:to>
      <xdr:col>24</xdr:col>
      <xdr:colOff>57327</xdr:colOff>
      <xdr:row>15</xdr:row>
      <xdr:rowOff>94921</xdr:rowOff>
    </xdr:to>
    <xdr:cxnSp macro="">
      <xdr:nvCxnSpPr>
        <xdr:cNvPr id="76" name="직선 연결선 134">
          <a:extLst>
            <a:ext uri="{FF2B5EF4-FFF2-40B4-BE49-F238E27FC236}">
              <a16:creationId xmlns:a16="http://schemas.microsoft.com/office/drawing/2014/main" id="{00000000-0008-0000-2000-00004C000000}"/>
            </a:ext>
          </a:extLst>
        </xdr:cNvPr>
        <xdr:cNvCxnSpPr>
          <a:cxnSpLocks noChangeShapeType="1"/>
        </xdr:cNvCxnSpPr>
      </xdr:nvCxnSpPr>
      <xdr:spPr bwMode="auto">
        <a:xfrm>
          <a:off x="6955216" y="2628571"/>
          <a:ext cx="864986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208208</xdr:colOff>
      <xdr:row>15</xdr:row>
      <xdr:rowOff>95253</xdr:rowOff>
    </xdr:from>
    <xdr:to>
      <xdr:col>23</xdr:col>
      <xdr:colOff>208208</xdr:colOff>
      <xdr:row>16</xdr:row>
      <xdr:rowOff>1128</xdr:rowOff>
    </xdr:to>
    <xdr:cxnSp macro="">
      <xdr:nvCxnSpPr>
        <xdr:cNvPr id="77" name="직선 연결선 132">
          <a:extLst>
            <a:ext uri="{FF2B5EF4-FFF2-40B4-BE49-F238E27FC236}">
              <a16:creationId xmlns:a16="http://schemas.microsoft.com/office/drawing/2014/main" id="{00000000-0008-0000-2000-00004D000000}"/>
            </a:ext>
          </a:extLst>
        </xdr:cNvPr>
        <xdr:cNvCxnSpPr>
          <a:cxnSpLocks noChangeShapeType="1"/>
        </xdr:cNvCxnSpPr>
      </xdr:nvCxnSpPr>
      <xdr:spPr bwMode="auto">
        <a:xfrm rot="5400000">
          <a:off x="7689533" y="2700903"/>
          <a:ext cx="1440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196297</xdr:colOff>
      <xdr:row>16</xdr:row>
      <xdr:rowOff>48447</xdr:rowOff>
    </xdr:from>
    <xdr:to>
      <xdr:col>18</xdr:col>
      <xdr:colOff>196297</xdr:colOff>
      <xdr:row>17</xdr:row>
      <xdr:rowOff>68534</xdr:rowOff>
    </xdr:to>
    <xdr:cxnSp macro="">
      <xdr:nvCxnSpPr>
        <xdr:cNvPr id="78" name="직선 연결선 157">
          <a:extLst>
            <a:ext uri="{FF2B5EF4-FFF2-40B4-BE49-F238E27FC236}">
              <a16:creationId xmlns:a16="http://schemas.microsoft.com/office/drawing/2014/main" id="{00000000-0008-0000-2000-00004E000000}"/>
            </a:ext>
          </a:extLst>
        </xdr:cNvPr>
        <xdr:cNvCxnSpPr>
          <a:cxnSpLocks noChangeShapeType="1"/>
        </xdr:cNvCxnSpPr>
      </xdr:nvCxnSpPr>
      <xdr:spPr bwMode="auto">
        <a:xfrm rot="5400000">
          <a:off x="6034603" y="2944566"/>
          <a:ext cx="248687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354138</xdr:colOff>
      <xdr:row>13</xdr:row>
      <xdr:rowOff>43009</xdr:rowOff>
    </xdr:from>
    <xdr:to>
      <xdr:col>18</xdr:col>
      <xdr:colOff>354138</xdr:colOff>
      <xdr:row>14</xdr:row>
      <xdr:rowOff>91138</xdr:rowOff>
    </xdr:to>
    <xdr:cxnSp macro="">
      <xdr:nvCxnSpPr>
        <xdr:cNvPr id="79" name="직선 연결선 157">
          <a:extLst>
            <a:ext uri="{FF2B5EF4-FFF2-40B4-BE49-F238E27FC236}">
              <a16:creationId xmlns:a16="http://schemas.microsoft.com/office/drawing/2014/main" id="{00000000-0008-0000-2000-00004F000000}"/>
            </a:ext>
          </a:extLst>
        </xdr:cNvPr>
        <xdr:cNvCxnSpPr>
          <a:cxnSpLocks noChangeShapeType="1"/>
        </xdr:cNvCxnSpPr>
      </xdr:nvCxnSpPr>
      <xdr:spPr bwMode="auto">
        <a:xfrm rot="5400000">
          <a:off x="6264148" y="2400699"/>
          <a:ext cx="105279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155532</xdr:colOff>
      <xdr:row>13</xdr:row>
      <xdr:rowOff>43010</xdr:rowOff>
    </xdr:from>
    <xdr:to>
      <xdr:col>18</xdr:col>
      <xdr:colOff>155532</xdr:colOff>
      <xdr:row>14</xdr:row>
      <xdr:rowOff>91139</xdr:rowOff>
    </xdr:to>
    <xdr:cxnSp macro="">
      <xdr:nvCxnSpPr>
        <xdr:cNvPr id="80" name="직선 연결선 157">
          <a:extLst>
            <a:ext uri="{FF2B5EF4-FFF2-40B4-BE49-F238E27FC236}">
              <a16:creationId xmlns:a16="http://schemas.microsoft.com/office/drawing/2014/main" id="{00000000-0008-0000-2000-000050000000}"/>
            </a:ext>
          </a:extLst>
        </xdr:cNvPr>
        <xdr:cNvCxnSpPr>
          <a:cxnSpLocks noChangeShapeType="1"/>
        </xdr:cNvCxnSpPr>
      </xdr:nvCxnSpPr>
      <xdr:spPr bwMode="auto">
        <a:xfrm rot="5400000">
          <a:off x="6065542" y="2400700"/>
          <a:ext cx="105279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163152</xdr:colOff>
      <xdr:row>14</xdr:row>
      <xdr:rowOff>48639</xdr:rowOff>
    </xdr:from>
    <xdr:to>
      <xdr:col>18</xdr:col>
      <xdr:colOff>343152</xdr:colOff>
      <xdr:row>14</xdr:row>
      <xdr:rowOff>48639</xdr:rowOff>
    </xdr:to>
    <xdr:cxnSp macro="">
      <xdr:nvCxnSpPr>
        <xdr:cNvPr id="81" name="직선 연결선 154">
          <a:extLst>
            <a:ext uri="{FF2B5EF4-FFF2-40B4-BE49-F238E27FC236}">
              <a16:creationId xmlns:a16="http://schemas.microsoft.com/office/drawing/2014/main" id="{00000000-0008-0000-2000-000051000000}"/>
            </a:ext>
          </a:extLst>
        </xdr:cNvPr>
        <xdr:cNvCxnSpPr>
          <a:cxnSpLocks noChangeShapeType="1"/>
        </xdr:cNvCxnSpPr>
      </xdr:nvCxnSpPr>
      <xdr:spPr bwMode="auto">
        <a:xfrm>
          <a:off x="6125802" y="2410839"/>
          <a:ext cx="1800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342900</xdr:colOff>
      <xdr:row>7</xdr:row>
      <xdr:rowOff>9525</xdr:rowOff>
    </xdr:from>
    <xdr:to>
      <xdr:col>20</xdr:col>
      <xdr:colOff>180975</xdr:colOff>
      <xdr:row>15</xdr:row>
      <xdr:rowOff>0</xdr:rowOff>
    </xdr:to>
    <xdr:cxnSp macro="">
      <xdr:nvCxnSpPr>
        <xdr:cNvPr id="2" name="직선 연결선 100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CxnSpPr>
          <a:cxnSpLocks noChangeShapeType="1"/>
        </xdr:cNvCxnSpPr>
      </xdr:nvCxnSpPr>
      <xdr:spPr bwMode="auto">
        <a:xfrm rot="5400000">
          <a:off x="5953125" y="1752600"/>
          <a:ext cx="1133475" cy="428625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20</xdr:col>
      <xdr:colOff>190500</xdr:colOff>
      <xdr:row>5</xdr:row>
      <xdr:rowOff>85725</xdr:rowOff>
    </xdr:from>
    <xdr:to>
      <xdr:col>20</xdr:col>
      <xdr:colOff>190500</xdr:colOff>
      <xdr:row>6</xdr:row>
      <xdr:rowOff>66675</xdr:rowOff>
    </xdr:to>
    <xdr:cxnSp macro="">
      <xdr:nvCxnSpPr>
        <xdr:cNvPr id="3" name="직선 연결선 124">
          <a:extLst>
            <a:ext uri="{FF2B5EF4-FFF2-40B4-BE49-F238E27FC236}">
              <a16:creationId xmlns:a16="http://schemas.microsoft.com/office/drawing/2014/main" id="{00000000-0008-0000-2100-000003000000}"/>
            </a:ext>
          </a:extLst>
        </xdr:cNvPr>
        <xdr:cNvCxnSpPr>
          <a:cxnSpLocks noChangeShapeType="1"/>
        </xdr:cNvCxnSpPr>
      </xdr:nvCxnSpPr>
      <xdr:spPr bwMode="auto">
        <a:xfrm rot="5400000">
          <a:off x="6667500" y="1209675"/>
          <a:ext cx="152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9525</xdr:colOff>
      <xdr:row>5</xdr:row>
      <xdr:rowOff>95250</xdr:rowOff>
    </xdr:from>
    <xdr:to>
      <xdr:col>23</xdr:col>
      <xdr:colOff>9525</xdr:colOff>
      <xdr:row>6</xdr:row>
      <xdr:rowOff>76200</xdr:rowOff>
    </xdr:to>
    <xdr:cxnSp macro="">
      <xdr:nvCxnSpPr>
        <xdr:cNvPr id="4" name="직선 연결선 128">
          <a:extLst>
            <a:ext uri="{FF2B5EF4-FFF2-40B4-BE49-F238E27FC236}">
              <a16:creationId xmlns:a16="http://schemas.microsoft.com/office/drawing/2014/main" id="{00000000-0008-0000-2100-000004000000}"/>
            </a:ext>
          </a:extLst>
        </xdr:cNvPr>
        <xdr:cNvCxnSpPr>
          <a:cxnSpLocks noChangeShapeType="1"/>
        </xdr:cNvCxnSpPr>
      </xdr:nvCxnSpPr>
      <xdr:spPr bwMode="auto">
        <a:xfrm rot="5400000">
          <a:off x="7486650" y="1219200"/>
          <a:ext cx="152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20</xdr:col>
      <xdr:colOff>200025</xdr:colOff>
      <xdr:row>5</xdr:row>
      <xdr:rowOff>161925</xdr:rowOff>
    </xdr:from>
    <xdr:to>
      <xdr:col>23</xdr:col>
      <xdr:colOff>0</xdr:colOff>
      <xdr:row>5</xdr:row>
      <xdr:rowOff>161925</xdr:rowOff>
    </xdr:to>
    <xdr:cxnSp macro="">
      <xdr:nvCxnSpPr>
        <xdr:cNvPr id="5" name="직선 연결선 130">
          <a:extLst>
            <a:ext uri="{FF2B5EF4-FFF2-40B4-BE49-F238E27FC236}">
              <a16:creationId xmlns:a16="http://schemas.microsoft.com/office/drawing/2014/main" id="{00000000-0008-0000-2100-000005000000}"/>
            </a:ext>
          </a:extLst>
        </xdr:cNvPr>
        <xdr:cNvCxnSpPr>
          <a:cxnSpLocks noChangeShapeType="1"/>
        </xdr:cNvCxnSpPr>
      </xdr:nvCxnSpPr>
      <xdr:spPr bwMode="auto">
        <a:xfrm>
          <a:off x="6753225" y="1209675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212480</xdr:colOff>
      <xdr:row>6</xdr:row>
      <xdr:rowOff>161926</xdr:rowOff>
    </xdr:from>
    <xdr:to>
      <xdr:col>23</xdr:col>
      <xdr:colOff>212480</xdr:colOff>
      <xdr:row>14</xdr:row>
      <xdr:rowOff>163599</xdr:rowOff>
    </xdr:to>
    <xdr:cxnSp macro="">
      <xdr:nvCxnSpPr>
        <xdr:cNvPr id="6" name="직선 연결선 132">
          <a:extLst>
            <a:ext uri="{FF2B5EF4-FFF2-40B4-BE49-F238E27FC236}">
              <a16:creationId xmlns:a16="http://schemas.microsoft.com/office/drawing/2014/main" id="{00000000-0008-0000-2100-000006000000}"/>
            </a:ext>
          </a:extLst>
        </xdr:cNvPr>
        <xdr:cNvCxnSpPr>
          <a:cxnSpLocks noChangeShapeType="1"/>
        </xdr:cNvCxnSpPr>
      </xdr:nvCxnSpPr>
      <xdr:spPr bwMode="auto">
        <a:xfrm rot="5400000">
          <a:off x="7193468" y="1953463"/>
          <a:ext cx="1144673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20</xdr:col>
      <xdr:colOff>402016</xdr:colOff>
      <xdr:row>16</xdr:row>
      <xdr:rowOff>9525</xdr:rowOff>
    </xdr:from>
    <xdr:to>
      <xdr:col>24</xdr:col>
      <xdr:colOff>57327</xdr:colOff>
      <xdr:row>16</xdr:row>
      <xdr:rowOff>9525</xdr:rowOff>
    </xdr:to>
    <xdr:cxnSp macro="">
      <xdr:nvCxnSpPr>
        <xdr:cNvPr id="7" name="직선 연결선 134">
          <a:extLst>
            <a:ext uri="{FF2B5EF4-FFF2-40B4-BE49-F238E27FC236}">
              <a16:creationId xmlns:a16="http://schemas.microsoft.com/office/drawing/2014/main" id="{00000000-0008-0000-2100-000007000000}"/>
            </a:ext>
          </a:extLst>
        </xdr:cNvPr>
        <xdr:cNvCxnSpPr>
          <a:cxnSpLocks noChangeShapeType="1"/>
        </xdr:cNvCxnSpPr>
      </xdr:nvCxnSpPr>
      <xdr:spPr bwMode="auto">
        <a:xfrm>
          <a:off x="6955216" y="2781300"/>
          <a:ext cx="864986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152400</xdr:colOff>
      <xdr:row>6</xdr:row>
      <xdr:rowOff>161925</xdr:rowOff>
    </xdr:from>
    <xdr:to>
      <xdr:col>24</xdr:col>
      <xdr:colOff>66675</xdr:colOff>
      <xdr:row>6</xdr:row>
      <xdr:rowOff>161925</xdr:rowOff>
    </xdr:to>
    <xdr:cxnSp macro="">
      <xdr:nvCxnSpPr>
        <xdr:cNvPr id="8" name="직선 연결선 136">
          <a:extLst>
            <a:ext uri="{FF2B5EF4-FFF2-40B4-BE49-F238E27FC236}">
              <a16:creationId xmlns:a16="http://schemas.microsoft.com/office/drawing/2014/main" id="{00000000-0008-0000-2100-000008000000}"/>
            </a:ext>
          </a:extLst>
        </xdr:cNvPr>
        <xdr:cNvCxnSpPr>
          <a:cxnSpLocks noChangeShapeType="1"/>
        </xdr:cNvCxnSpPr>
      </xdr:nvCxnSpPr>
      <xdr:spPr bwMode="auto">
        <a:xfrm>
          <a:off x="7705725" y="1381125"/>
          <a:ext cx="1238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142875</xdr:colOff>
      <xdr:row>15</xdr:row>
      <xdr:rowOff>0</xdr:rowOff>
    </xdr:from>
    <xdr:to>
      <xdr:col>24</xdr:col>
      <xdr:colOff>76200</xdr:colOff>
      <xdr:row>15</xdr:row>
      <xdr:rowOff>0</xdr:rowOff>
    </xdr:to>
    <xdr:cxnSp macro="">
      <xdr:nvCxnSpPr>
        <xdr:cNvPr id="9" name="직선 연결선 138">
          <a:extLst>
            <a:ext uri="{FF2B5EF4-FFF2-40B4-BE49-F238E27FC236}">
              <a16:creationId xmlns:a16="http://schemas.microsoft.com/office/drawing/2014/main" id="{00000000-0008-0000-2100-000009000000}"/>
            </a:ext>
          </a:extLst>
        </xdr:cNvPr>
        <xdr:cNvCxnSpPr>
          <a:cxnSpLocks noChangeShapeType="1"/>
        </xdr:cNvCxnSpPr>
      </xdr:nvCxnSpPr>
      <xdr:spPr bwMode="auto">
        <a:xfrm>
          <a:off x="7696200" y="2533650"/>
          <a:ext cx="1428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21</xdr:col>
      <xdr:colOff>171450</xdr:colOff>
      <xdr:row>14</xdr:row>
      <xdr:rowOff>161925</xdr:rowOff>
    </xdr:from>
    <xdr:to>
      <xdr:col>22</xdr:col>
      <xdr:colOff>66675</xdr:colOff>
      <xdr:row>15</xdr:row>
      <xdr:rowOff>114300</xdr:rowOff>
    </xdr:to>
    <xdr:cxnSp macro="">
      <xdr:nvCxnSpPr>
        <xdr:cNvPr id="10" name="직선 연결선 146">
          <a:extLst>
            <a:ext uri="{FF2B5EF4-FFF2-40B4-BE49-F238E27FC236}">
              <a16:creationId xmlns:a16="http://schemas.microsoft.com/office/drawing/2014/main" id="{00000000-0008-0000-2100-00000A000000}"/>
            </a:ext>
          </a:extLst>
        </xdr:cNvPr>
        <xdr:cNvCxnSpPr>
          <a:cxnSpLocks noChangeShapeType="1"/>
        </xdr:cNvCxnSpPr>
      </xdr:nvCxnSpPr>
      <xdr:spPr bwMode="auto">
        <a:xfrm rot="10800000" flipV="1">
          <a:off x="7172325" y="2524125"/>
          <a:ext cx="133350" cy="123825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21</xdr:col>
      <xdr:colOff>238125</xdr:colOff>
      <xdr:row>14</xdr:row>
      <xdr:rowOff>142875</xdr:rowOff>
    </xdr:from>
    <xdr:to>
      <xdr:col>22</xdr:col>
      <xdr:colOff>180975</xdr:colOff>
      <xdr:row>15</xdr:row>
      <xdr:rowOff>142875</xdr:rowOff>
    </xdr:to>
    <xdr:cxnSp macro="">
      <xdr:nvCxnSpPr>
        <xdr:cNvPr id="11" name="직선 연결선 147">
          <a:extLst>
            <a:ext uri="{FF2B5EF4-FFF2-40B4-BE49-F238E27FC236}">
              <a16:creationId xmlns:a16="http://schemas.microsoft.com/office/drawing/2014/main" id="{00000000-0008-0000-2100-00000B000000}"/>
            </a:ext>
          </a:extLst>
        </xdr:cNvPr>
        <xdr:cNvCxnSpPr>
          <a:cxnSpLocks noChangeShapeType="1"/>
        </xdr:cNvCxnSpPr>
      </xdr:nvCxnSpPr>
      <xdr:spPr bwMode="auto">
        <a:xfrm rot="10800000" flipV="1">
          <a:off x="7239000" y="2505075"/>
          <a:ext cx="180975" cy="1714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22</xdr:col>
      <xdr:colOff>66675</xdr:colOff>
      <xdr:row>15</xdr:row>
      <xdr:rowOff>0</xdr:rowOff>
    </xdr:from>
    <xdr:to>
      <xdr:col>22</xdr:col>
      <xdr:colOff>228600</xdr:colOff>
      <xdr:row>15</xdr:row>
      <xdr:rowOff>142875</xdr:rowOff>
    </xdr:to>
    <xdr:cxnSp macro="">
      <xdr:nvCxnSpPr>
        <xdr:cNvPr id="12" name="직선 연결선 148">
          <a:extLst>
            <a:ext uri="{FF2B5EF4-FFF2-40B4-BE49-F238E27FC236}">
              <a16:creationId xmlns:a16="http://schemas.microsoft.com/office/drawing/2014/main" id="{00000000-0008-0000-2100-00000C000000}"/>
            </a:ext>
          </a:extLst>
        </xdr:cNvPr>
        <xdr:cNvCxnSpPr>
          <a:cxnSpLocks noChangeShapeType="1"/>
        </xdr:cNvCxnSpPr>
      </xdr:nvCxnSpPr>
      <xdr:spPr bwMode="auto">
        <a:xfrm rot="10800000" flipV="1">
          <a:off x="7305675" y="2533650"/>
          <a:ext cx="161925" cy="142875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22</xdr:col>
      <xdr:colOff>190500</xdr:colOff>
      <xdr:row>15</xdr:row>
      <xdr:rowOff>47625</xdr:rowOff>
    </xdr:from>
    <xdr:to>
      <xdr:col>22</xdr:col>
      <xdr:colOff>295275</xdr:colOff>
      <xdr:row>15</xdr:row>
      <xdr:rowOff>142875</xdr:rowOff>
    </xdr:to>
    <xdr:cxnSp macro="">
      <xdr:nvCxnSpPr>
        <xdr:cNvPr id="13" name="직선 연결선 150">
          <a:extLst>
            <a:ext uri="{FF2B5EF4-FFF2-40B4-BE49-F238E27FC236}">
              <a16:creationId xmlns:a16="http://schemas.microsoft.com/office/drawing/2014/main" id="{00000000-0008-0000-2100-00000D000000}"/>
            </a:ext>
          </a:extLst>
        </xdr:cNvPr>
        <xdr:cNvCxnSpPr>
          <a:cxnSpLocks noChangeShapeType="1"/>
        </xdr:cNvCxnSpPr>
      </xdr:nvCxnSpPr>
      <xdr:spPr bwMode="auto">
        <a:xfrm>
          <a:off x="7429500" y="2581275"/>
          <a:ext cx="104775" cy="952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22</xdr:col>
      <xdr:colOff>114300</xdr:colOff>
      <xdr:row>15</xdr:row>
      <xdr:rowOff>114300</xdr:rowOff>
    </xdr:from>
    <xdr:to>
      <xdr:col>22</xdr:col>
      <xdr:colOff>219075</xdr:colOff>
      <xdr:row>15</xdr:row>
      <xdr:rowOff>209550</xdr:rowOff>
    </xdr:to>
    <xdr:cxnSp macro="">
      <xdr:nvCxnSpPr>
        <xdr:cNvPr id="14" name="직선 연결선 151">
          <a:extLst>
            <a:ext uri="{FF2B5EF4-FFF2-40B4-BE49-F238E27FC236}">
              <a16:creationId xmlns:a16="http://schemas.microsoft.com/office/drawing/2014/main" id="{00000000-0008-0000-2100-00000E000000}"/>
            </a:ext>
          </a:extLst>
        </xdr:cNvPr>
        <xdr:cNvCxnSpPr>
          <a:cxnSpLocks noChangeShapeType="1"/>
        </xdr:cNvCxnSpPr>
      </xdr:nvCxnSpPr>
      <xdr:spPr bwMode="auto">
        <a:xfrm>
          <a:off x="7353300" y="2647950"/>
          <a:ext cx="104775" cy="952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22</xdr:col>
      <xdr:colOff>152400</xdr:colOff>
      <xdr:row>15</xdr:row>
      <xdr:rowOff>76200</xdr:rowOff>
    </xdr:from>
    <xdr:to>
      <xdr:col>22</xdr:col>
      <xdr:colOff>257175</xdr:colOff>
      <xdr:row>15</xdr:row>
      <xdr:rowOff>171450</xdr:rowOff>
    </xdr:to>
    <xdr:cxnSp macro="">
      <xdr:nvCxnSpPr>
        <xdr:cNvPr id="15" name="직선 연결선 152">
          <a:extLst>
            <a:ext uri="{FF2B5EF4-FFF2-40B4-BE49-F238E27FC236}">
              <a16:creationId xmlns:a16="http://schemas.microsoft.com/office/drawing/2014/main" id="{00000000-0008-0000-2100-00000F000000}"/>
            </a:ext>
          </a:extLst>
        </xdr:cNvPr>
        <xdr:cNvCxnSpPr>
          <a:cxnSpLocks noChangeShapeType="1"/>
        </xdr:cNvCxnSpPr>
      </xdr:nvCxnSpPr>
      <xdr:spPr bwMode="auto">
        <a:xfrm>
          <a:off x="7391400" y="2609850"/>
          <a:ext cx="104775" cy="952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219896</xdr:colOff>
      <xdr:row>17</xdr:row>
      <xdr:rowOff>0</xdr:rowOff>
    </xdr:from>
    <xdr:to>
      <xdr:col>19</xdr:col>
      <xdr:colOff>157483</xdr:colOff>
      <xdr:row>17</xdr:row>
      <xdr:rowOff>0</xdr:rowOff>
    </xdr:to>
    <xdr:cxnSp macro="">
      <xdr:nvCxnSpPr>
        <xdr:cNvPr id="16" name="직선 연결선 154">
          <a:extLst>
            <a:ext uri="{FF2B5EF4-FFF2-40B4-BE49-F238E27FC236}">
              <a16:creationId xmlns:a16="http://schemas.microsoft.com/office/drawing/2014/main" id="{00000000-0008-0000-2100-000010000000}"/>
            </a:ext>
          </a:extLst>
        </xdr:cNvPr>
        <xdr:cNvCxnSpPr>
          <a:cxnSpLocks noChangeShapeType="1"/>
        </xdr:cNvCxnSpPr>
      </xdr:nvCxnSpPr>
      <xdr:spPr bwMode="auto">
        <a:xfrm>
          <a:off x="6182546" y="3000375"/>
          <a:ext cx="356687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19</xdr:col>
      <xdr:colOff>171450</xdr:colOff>
      <xdr:row>16</xdr:row>
      <xdr:rowOff>48447</xdr:rowOff>
    </xdr:from>
    <xdr:to>
      <xdr:col>19</xdr:col>
      <xdr:colOff>171450</xdr:colOff>
      <xdr:row>17</xdr:row>
      <xdr:rowOff>68534</xdr:rowOff>
    </xdr:to>
    <xdr:cxnSp macro="">
      <xdr:nvCxnSpPr>
        <xdr:cNvPr id="17" name="직선 연결선 157">
          <a:extLst>
            <a:ext uri="{FF2B5EF4-FFF2-40B4-BE49-F238E27FC236}">
              <a16:creationId xmlns:a16="http://schemas.microsoft.com/office/drawing/2014/main" id="{00000000-0008-0000-2100-000011000000}"/>
            </a:ext>
          </a:extLst>
        </xdr:cNvPr>
        <xdr:cNvCxnSpPr>
          <a:cxnSpLocks noChangeShapeType="1"/>
        </xdr:cNvCxnSpPr>
      </xdr:nvCxnSpPr>
      <xdr:spPr bwMode="auto">
        <a:xfrm rot="5400000">
          <a:off x="6428856" y="2944566"/>
          <a:ext cx="248687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352424</xdr:colOff>
      <xdr:row>17</xdr:row>
      <xdr:rowOff>69400</xdr:rowOff>
    </xdr:from>
    <xdr:to>
      <xdr:col>18</xdr:col>
      <xdr:colOff>352424</xdr:colOff>
      <xdr:row>18</xdr:row>
      <xdr:rowOff>58900</xdr:rowOff>
    </xdr:to>
    <xdr:cxnSp macro="">
      <xdr:nvCxnSpPr>
        <xdr:cNvPr id="18" name="직선 연결선 158">
          <a:extLst>
            <a:ext uri="{FF2B5EF4-FFF2-40B4-BE49-F238E27FC236}">
              <a16:creationId xmlns:a16="http://schemas.microsoft.com/office/drawing/2014/main" id="{00000000-0008-0000-2100-000012000000}"/>
            </a:ext>
          </a:extLst>
        </xdr:cNvPr>
        <xdr:cNvCxnSpPr>
          <a:cxnSpLocks noChangeShapeType="1"/>
        </xdr:cNvCxnSpPr>
      </xdr:nvCxnSpPr>
      <xdr:spPr bwMode="auto">
        <a:xfrm rot="5400000">
          <a:off x="6225074" y="3159775"/>
          <a:ext cx="1800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9525</xdr:colOff>
      <xdr:row>16</xdr:row>
      <xdr:rowOff>161925</xdr:rowOff>
    </xdr:from>
    <xdr:to>
      <xdr:col>23</xdr:col>
      <xdr:colOff>9525</xdr:colOff>
      <xdr:row>18</xdr:row>
      <xdr:rowOff>66675</xdr:rowOff>
    </xdr:to>
    <xdr:cxnSp macro="">
      <xdr:nvCxnSpPr>
        <xdr:cNvPr id="19" name="직선 연결선 165">
          <a:extLst>
            <a:ext uri="{FF2B5EF4-FFF2-40B4-BE49-F238E27FC236}">
              <a16:creationId xmlns:a16="http://schemas.microsoft.com/office/drawing/2014/main" id="{00000000-0008-0000-2100-000013000000}"/>
            </a:ext>
          </a:extLst>
        </xdr:cNvPr>
        <xdr:cNvCxnSpPr>
          <a:cxnSpLocks noChangeShapeType="1"/>
        </xdr:cNvCxnSpPr>
      </xdr:nvCxnSpPr>
      <xdr:spPr bwMode="auto">
        <a:xfrm rot="5400000">
          <a:off x="7400925" y="3095625"/>
          <a:ext cx="323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361950</xdr:colOff>
      <xdr:row>18</xdr:row>
      <xdr:rowOff>0</xdr:rowOff>
    </xdr:from>
    <xdr:to>
      <xdr:col>23</xdr:col>
      <xdr:colOff>9525</xdr:colOff>
      <xdr:row>18</xdr:row>
      <xdr:rowOff>0</xdr:rowOff>
    </xdr:to>
    <xdr:cxnSp macro="">
      <xdr:nvCxnSpPr>
        <xdr:cNvPr id="20" name="직선 연결선 177">
          <a:extLst>
            <a:ext uri="{FF2B5EF4-FFF2-40B4-BE49-F238E27FC236}">
              <a16:creationId xmlns:a16="http://schemas.microsoft.com/office/drawing/2014/main" id="{00000000-0008-0000-2100-000014000000}"/>
            </a:ext>
          </a:extLst>
        </xdr:cNvPr>
        <xdr:cNvCxnSpPr>
          <a:cxnSpLocks noChangeShapeType="1"/>
        </xdr:cNvCxnSpPr>
      </xdr:nvCxnSpPr>
      <xdr:spPr bwMode="auto">
        <a:xfrm>
          <a:off x="6324600" y="3190875"/>
          <a:ext cx="12382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</xdr:col>
      <xdr:colOff>0</xdr:colOff>
      <xdr:row>4</xdr:row>
      <xdr:rowOff>47625</xdr:rowOff>
    </xdr:from>
    <xdr:to>
      <xdr:col>12</xdr:col>
      <xdr:colOff>76200</xdr:colOff>
      <xdr:row>5</xdr:row>
      <xdr:rowOff>161925</xdr:rowOff>
    </xdr:to>
    <xdr:grpSp>
      <xdr:nvGrpSpPr>
        <xdr:cNvPr id="21" name="그룹 68">
          <a:extLst>
            <a:ext uri="{FF2B5EF4-FFF2-40B4-BE49-F238E27FC236}">
              <a16:creationId xmlns:a16="http://schemas.microsoft.com/office/drawing/2014/main" id="{00000000-0008-0000-2100-000015000000}"/>
            </a:ext>
          </a:extLst>
        </xdr:cNvPr>
        <xdr:cNvGrpSpPr>
          <a:grpSpLocks/>
        </xdr:cNvGrpSpPr>
      </xdr:nvGrpSpPr>
      <xdr:grpSpPr bwMode="auto">
        <a:xfrm>
          <a:off x="742950" y="952500"/>
          <a:ext cx="2895600" cy="257175"/>
          <a:chOff x="1209675" y="1133475"/>
          <a:chExt cx="2352675" cy="161925"/>
        </a:xfrm>
      </xdr:grpSpPr>
      <xdr:cxnSp macro="">
        <xdr:nvCxnSpPr>
          <xdr:cNvPr id="22" name="직선 연결선 172">
            <a:extLst>
              <a:ext uri="{FF2B5EF4-FFF2-40B4-BE49-F238E27FC236}">
                <a16:creationId xmlns:a16="http://schemas.microsoft.com/office/drawing/2014/main" id="{00000000-0008-0000-2100-000016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3481387" y="1214438"/>
            <a:ext cx="161925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23" name="직선 연결선 193">
            <a:extLst>
              <a:ext uri="{FF2B5EF4-FFF2-40B4-BE49-F238E27FC236}">
                <a16:creationId xmlns:a16="http://schemas.microsoft.com/office/drawing/2014/main" id="{00000000-0008-0000-2100-000017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1128712" y="1214438"/>
            <a:ext cx="161925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24" name="직선 연결선 197">
            <a:extLst>
              <a:ext uri="{FF2B5EF4-FFF2-40B4-BE49-F238E27FC236}">
                <a16:creationId xmlns:a16="http://schemas.microsoft.com/office/drawing/2014/main" id="{00000000-0008-0000-2100-00001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209675" y="1209675"/>
            <a:ext cx="2343150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2</xdr:col>
      <xdr:colOff>0</xdr:colOff>
      <xdr:row>16</xdr:row>
      <xdr:rowOff>152400</xdr:rowOff>
    </xdr:from>
    <xdr:to>
      <xdr:col>12</xdr:col>
      <xdr:colOff>85725</xdr:colOff>
      <xdr:row>17</xdr:row>
      <xdr:rowOff>57150</xdr:rowOff>
    </xdr:to>
    <xdr:grpSp>
      <xdr:nvGrpSpPr>
        <xdr:cNvPr id="25" name="그룹 69">
          <a:extLst>
            <a:ext uri="{FF2B5EF4-FFF2-40B4-BE49-F238E27FC236}">
              <a16:creationId xmlns:a16="http://schemas.microsoft.com/office/drawing/2014/main" id="{00000000-0008-0000-2100-000019000000}"/>
            </a:ext>
          </a:extLst>
        </xdr:cNvPr>
        <xdr:cNvGrpSpPr>
          <a:grpSpLocks/>
        </xdr:cNvGrpSpPr>
      </xdr:nvGrpSpPr>
      <xdr:grpSpPr bwMode="auto">
        <a:xfrm>
          <a:off x="742950" y="2924175"/>
          <a:ext cx="2905125" cy="133350"/>
          <a:chOff x="1209675" y="2914650"/>
          <a:chExt cx="2362200" cy="161925"/>
        </a:xfrm>
      </xdr:grpSpPr>
      <xdr:cxnSp macro="">
        <xdr:nvCxnSpPr>
          <xdr:cNvPr id="26" name="직선 연결선 194">
            <a:extLst>
              <a:ext uri="{FF2B5EF4-FFF2-40B4-BE49-F238E27FC236}">
                <a16:creationId xmlns:a16="http://schemas.microsoft.com/office/drawing/2014/main" id="{00000000-0008-0000-2100-00001A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3490912" y="2995613"/>
            <a:ext cx="161925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27" name="직선 연결선 195">
            <a:extLst>
              <a:ext uri="{FF2B5EF4-FFF2-40B4-BE49-F238E27FC236}">
                <a16:creationId xmlns:a16="http://schemas.microsoft.com/office/drawing/2014/main" id="{00000000-0008-0000-2100-00001B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1128712" y="2995613"/>
            <a:ext cx="161925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28" name="직선 연결선 199">
            <a:extLst>
              <a:ext uri="{FF2B5EF4-FFF2-40B4-BE49-F238E27FC236}">
                <a16:creationId xmlns:a16="http://schemas.microsoft.com/office/drawing/2014/main" id="{00000000-0008-0000-2100-00001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209675" y="3000375"/>
            <a:ext cx="2362200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20</xdr:col>
      <xdr:colOff>47625</xdr:colOff>
      <xdr:row>11</xdr:row>
      <xdr:rowOff>38100</xdr:rowOff>
    </xdr:from>
    <xdr:to>
      <xdr:col>23</xdr:col>
      <xdr:colOff>0</xdr:colOff>
      <xdr:row>12</xdr:row>
      <xdr:rowOff>57150</xdr:rowOff>
    </xdr:to>
    <xdr:sp macro="" textlink="">
      <xdr:nvSpPr>
        <xdr:cNvPr id="29" name="Line 153">
          <a:extLst>
            <a:ext uri="{FF2B5EF4-FFF2-40B4-BE49-F238E27FC236}">
              <a16:creationId xmlns:a16="http://schemas.microsoft.com/office/drawing/2014/main" id="{00000000-0008-0000-2100-00001D000000}"/>
            </a:ext>
          </a:extLst>
        </xdr:cNvPr>
        <xdr:cNvSpPr>
          <a:spLocks noChangeShapeType="1"/>
        </xdr:cNvSpPr>
      </xdr:nvSpPr>
      <xdr:spPr bwMode="auto">
        <a:xfrm flipV="1">
          <a:off x="6600825" y="2143125"/>
          <a:ext cx="952500" cy="161925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20</xdr:col>
      <xdr:colOff>171450</xdr:colOff>
      <xdr:row>12</xdr:row>
      <xdr:rowOff>19050</xdr:rowOff>
    </xdr:from>
    <xdr:to>
      <xdr:col>20</xdr:col>
      <xdr:colOff>314325</xdr:colOff>
      <xdr:row>14</xdr:row>
      <xdr:rowOff>19050</xdr:rowOff>
    </xdr:to>
    <xdr:sp macro="" textlink="">
      <xdr:nvSpPr>
        <xdr:cNvPr id="30" name="Freeform 34">
          <a:extLst>
            <a:ext uri="{FF2B5EF4-FFF2-40B4-BE49-F238E27FC236}">
              <a16:creationId xmlns:a16="http://schemas.microsoft.com/office/drawing/2014/main" id="{00000000-0008-0000-2100-00001E000000}"/>
            </a:ext>
          </a:extLst>
        </xdr:cNvPr>
        <xdr:cNvSpPr>
          <a:spLocks/>
        </xdr:cNvSpPr>
      </xdr:nvSpPr>
      <xdr:spPr bwMode="auto">
        <a:xfrm>
          <a:off x="6724650" y="2266950"/>
          <a:ext cx="142875" cy="1143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22</xdr:col>
      <xdr:colOff>114300</xdr:colOff>
      <xdr:row>13</xdr:row>
      <xdr:rowOff>47625</xdr:rowOff>
    </xdr:from>
    <xdr:to>
      <xdr:col>22</xdr:col>
      <xdr:colOff>257175</xdr:colOff>
      <xdr:row>14</xdr:row>
      <xdr:rowOff>104775</xdr:rowOff>
    </xdr:to>
    <xdr:sp macro="" textlink="">
      <xdr:nvSpPr>
        <xdr:cNvPr id="31" name="Freeform 34">
          <a:extLst>
            <a:ext uri="{FF2B5EF4-FFF2-40B4-BE49-F238E27FC236}">
              <a16:creationId xmlns:a16="http://schemas.microsoft.com/office/drawing/2014/main" id="{00000000-0008-0000-2100-00001F000000}"/>
            </a:ext>
          </a:extLst>
        </xdr:cNvPr>
        <xdr:cNvSpPr>
          <a:spLocks/>
        </xdr:cNvSpPr>
      </xdr:nvSpPr>
      <xdr:spPr bwMode="auto">
        <a:xfrm>
          <a:off x="7353300" y="2352675"/>
          <a:ext cx="142875" cy="1143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22</xdr:col>
      <xdr:colOff>161925</xdr:colOff>
      <xdr:row>8</xdr:row>
      <xdr:rowOff>0</xdr:rowOff>
    </xdr:from>
    <xdr:to>
      <xdr:col>22</xdr:col>
      <xdr:colOff>304800</xdr:colOff>
      <xdr:row>9</xdr:row>
      <xdr:rowOff>28575</xdr:rowOff>
    </xdr:to>
    <xdr:sp macro="" textlink="">
      <xdr:nvSpPr>
        <xdr:cNvPr id="32" name="Freeform 34">
          <a:extLst>
            <a:ext uri="{FF2B5EF4-FFF2-40B4-BE49-F238E27FC236}">
              <a16:creationId xmlns:a16="http://schemas.microsoft.com/office/drawing/2014/main" id="{00000000-0008-0000-2100-000020000000}"/>
            </a:ext>
          </a:extLst>
        </xdr:cNvPr>
        <xdr:cNvSpPr>
          <a:spLocks/>
        </xdr:cNvSpPr>
      </xdr:nvSpPr>
      <xdr:spPr bwMode="auto">
        <a:xfrm>
          <a:off x="7400925" y="1524000"/>
          <a:ext cx="142875" cy="1143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22</xdr:col>
      <xdr:colOff>142875</xdr:colOff>
      <xdr:row>12</xdr:row>
      <xdr:rowOff>0</xdr:rowOff>
    </xdr:from>
    <xdr:to>
      <xdr:col>22</xdr:col>
      <xdr:colOff>285750</xdr:colOff>
      <xdr:row>14</xdr:row>
      <xdr:rowOff>0</xdr:rowOff>
    </xdr:to>
    <xdr:sp macro="" textlink="">
      <xdr:nvSpPr>
        <xdr:cNvPr id="33" name="Freeform 34">
          <a:extLst>
            <a:ext uri="{FF2B5EF4-FFF2-40B4-BE49-F238E27FC236}">
              <a16:creationId xmlns:a16="http://schemas.microsoft.com/office/drawing/2014/main" id="{00000000-0008-0000-2100-000021000000}"/>
            </a:ext>
          </a:extLst>
        </xdr:cNvPr>
        <xdr:cNvSpPr>
          <a:spLocks/>
        </xdr:cNvSpPr>
      </xdr:nvSpPr>
      <xdr:spPr bwMode="auto">
        <a:xfrm>
          <a:off x="7381875" y="2247900"/>
          <a:ext cx="142875" cy="1143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22</xdr:col>
      <xdr:colOff>152400</xdr:colOff>
      <xdr:row>10</xdr:row>
      <xdr:rowOff>28575</xdr:rowOff>
    </xdr:from>
    <xdr:to>
      <xdr:col>22</xdr:col>
      <xdr:colOff>295275</xdr:colOff>
      <xdr:row>10</xdr:row>
      <xdr:rowOff>142875</xdr:rowOff>
    </xdr:to>
    <xdr:sp macro="" textlink="">
      <xdr:nvSpPr>
        <xdr:cNvPr id="34" name="Freeform 34">
          <a:extLst>
            <a:ext uri="{FF2B5EF4-FFF2-40B4-BE49-F238E27FC236}">
              <a16:creationId xmlns:a16="http://schemas.microsoft.com/office/drawing/2014/main" id="{00000000-0008-0000-2100-000022000000}"/>
            </a:ext>
          </a:extLst>
        </xdr:cNvPr>
        <xdr:cNvSpPr>
          <a:spLocks/>
        </xdr:cNvSpPr>
      </xdr:nvSpPr>
      <xdr:spPr bwMode="auto">
        <a:xfrm>
          <a:off x="7391400" y="1685925"/>
          <a:ext cx="142875" cy="1143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21</xdr:col>
      <xdr:colOff>19050</xdr:colOff>
      <xdr:row>6</xdr:row>
      <xdr:rowOff>152400</xdr:rowOff>
    </xdr:from>
    <xdr:to>
      <xdr:col>21</xdr:col>
      <xdr:colOff>161925</xdr:colOff>
      <xdr:row>7</xdr:row>
      <xdr:rowOff>95250</xdr:rowOff>
    </xdr:to>
    <xdr:sp macro="" textlink="">
      <xdr:nvSpPr>
        <xdr:cNvPr id="35" name="Freeform 34">
          <a:extLst>
            <a:ext uri="{FF2B5EF4-FFF2-40B4-BE49-F238E27FC236}">
              <a16:creationId xmlns:a16="http://schemas.microsoft.com/office/drawing/2014/main" id="{00000000-0008-0000-2100-000023000000}"/>
            </a:ext>
          </a:extLst>
        </xdr:cNvPr>
        <xdr:cNvSpPr>
          <a:spLocks/>
        </xdr:cNvSpPr>
      </xdr:nvSpPr>
      <xdr:spPr bwMode="auto">
        <a:xfrm>
          <a:off x="7019925" y="1371600"/>
          <a:ext cx="142875" cy="114300"/>
        </a:xfrm>
        <a:custGeom>
          <a:avLst/>
          <a:gdLst>
            <a:gd name="T0" fmla="*/ 2147483647 w 11"/>
            <a:gd name="T1" fmla="*/ 2147483647 h 17"/>
            <a:gd name="T2" fmla="*/ 0 w 11"/>
            <a:gd name="T3" fmla="*/ 2147483647 h 17"/>
            <a:gd name="T4" fmla="*/ 2147483647 w 11"/>
            <a:gd name="T5" fmla="*/ 2147483647 h 17"/>
            <a:gd name="T6" fmla="*/ 2147483647 w 11"/>
            <a:gd name="T7" fmla="*/ 2147483647 h 17"/>
            <a:gd name="T8" fmla="*/ 0 60000 65536"/>
            <a:gd name="T9" fmla="*/ 0 60000 65536"/>
            <a:gd name="T10" fmla="*/ 0 60000 65536"/>
            <a:gd name="T11" fmla="*/ 0 60000 65536"/>
            <a:gd name="T12" fmla="*/ 0 w 11"/>
            <a:gd name="T13" fmla="*/ 0 h 17"/>
            <a:gd name="T14" fmla="*/ 11 w 11"/>
            <a:gd name="T15" fmla="*/ 17 h 17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1" h="17">
              <a:moveTo>
                <a:pt x="6" y="4"/>
              </a:moveTo>
              <a:cubicBezTo>
                <a:pt x="1" y="2"/>
                <a:pt x="1" y="5"/>
                <a:pt x="0" y="9"/>
              </a:cubicBezTo>
              <a:cubicBezTo>
                <a:pt x="1" y="10"/>
                <a:pt x="1" y="12"/>
                <a:pt x="2" y="13"/>
              </a:cubicBezTo>
              <a:cubicBezTo>
                <a:pt x="11" y="17"/>
                <a:pt x="6" y="0"/>
                <a:pt x="6" y="4"/>
              </a:cubicBezTo>
              <a:close/>
            </a:path>
          </a:pathLst>
        </a:custGeom>
        <a:solidFill>
          <a:srgbClr val="FFFFFF"/>
        </a:solidFill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</xdr:col>
      <xdr:colOff>0</xdr:colOff>
      <xdr:row>6</xdr:row>
      <xdr:rowOff>161925</xdr:rowOff>
    </xdr:from>
    <xdr:to>
      <xdr:col>12</xdr:col>
      <xdr:colOff>76200</xdr:colOff>
      <xdr:row>16</xdr:row>
      <xdr:rowOff>9525</xdr:rowOff>
    </xdr:to>
    <xdr:grpSp>
      <xdr:nvGrpSpPr>
        <xdr:cNvPr id="36" name="그룹 67">
          <a:extLst>
            <a:ext uri="{FF2B5EF4-FFF2-40B4-BE49-F238E27FC236}">
              <a16:creationId xmlns:a16="http://schemas.microsoft.com/office/drawing/2014/main" id="{00000000-0008-0000-2100-000024000000}"/>
            </a:ext>
          </a:extLst>
        </xdr:cNvPr>
        <xdr:cNvGrpSpPr>
          <a:grpSpLocks/>
        </xdr:cNvGrpSpPr>
      </xdr:nvGrpSpPr>
      <xdr:grpSpPr bwMode="auto">
        <a:xfrm>
          <a:off x="742950" y="1381125"/>
          <a:ext cx="2895600" cy="1400175"/>
          <a:chOff x="1190625" y="1381125"/>
          <a:chExt cx="2362200" cy="1400175"/>
        </a:xfrm>
      </xdr:grpSpPr>
      <xdr:sp macro="" textlink="">
        <xdr:nvSpPr>
          <xdr:cNvPr id="37" name="직사각형 74">
            <a:extLst>
              <a:ext uri="{FF2B5EF4-FFF2-40B4-BE49-F238E27FC236}">
                <a16:creationId xmlns:a16="http://schemas.microsoft.com/office/drawing/2014/main" id="{00000000-0008-0000-2100-000025000000}"/>
              </a:ext>
            </a:extLst>
          </xdr:cNvPr>
          <xdr:cNvSpPr>
            <a:spLocks noChangeArrowheads="1"/>
          </xdr:cNvSpPr>
        </xdr:nvSpPr>
        <xdr:spPr bwMode="auto">
          <a:xfrm>
            <a:off x="1190625" y="1381125"/>
            <a:ext cx="2362200" cy="1152525"/>
          </a:xfrm>
          <a:prstGeom prst="rect">
            <a:avLst/>
          </a:prstGeom>
          <a:solidFill>
            <a:srgbClr val="FFFFFF"/>
          </a:solidFill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" name="직사각형 75">
            <a:extLst>
              <a:ext uri="{FF2B5EF4-FFF2-40B4-BE49-F238E27FC236}">
                <a16:creationId xmlns:a16="http://schemas.microsoft.com/office/drawing/2014/main" id="{00000000-0008-0000-2100-000026000000}"/>
              </a:ext>
            </a:extLst>
          </xdr:cNvPr>
          <xdr:cNvSpPr>
            <a:spLocks noChangeArrowheads="1"/>
          </xdr:cNvSpPr>
        </xdr:nvSpPr>
        <xdr:spPr bwMode="auto">
          <a:xfrm>
            <a:off x="1190625" y="2524125"/>
            <a:ext cx="2362200" cy="257175"/>
          </a:xfrm>
          <a:prstGeom prst="rect">
            <a:avLst/>
          </a:prstGeom>
          <a:solidFill>
            <a:srgbClr val="EEECE1"/>
          </a:solidFill>
          <a:ln w="63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16</xdr:col>
      <xdr:colOff>505482</xdr:colOff>
      <xdr:row>6</xdr:row>
      <xdr:rowOff>142875</xdr:rowOff>
    </xdr:from>
    <xdr:to>
      <xdr:col>23</xdr:col>
      <xdr:colOff>67338</xdr:colOff>
      <xdr:row>15</xdr:row>
      <xdr:rowOff>223345</xdr:rowOff>
    </xdr:to>
    <xdr:grpSp>
      <xdr:nvGrpSpPr>
        <xdr:cNvPr id="39" name="그룹 38">
          <a:extLst>
            <a:ext uri="{FF2B5EF4-FFF2-40B4-BE49-F238E27FC236}">
              <a16:creationId xmlns:a16="http://schemas.microsoft.com/office/drawing/2014/main" id="{00000000-0008-0000-2100-000027000000}"/>
            </a:ext>
          </a:extLst>
        </xdr:cNvPr>
        <xdr:cNvGrpSpPr/>
      </xdr:nvGrpSpPr>
      <xdr:grpSpPr>
        <a:xfrm>
          <a:off x="5801382" y="1362075"/>
          <a:ext cx="1819281" cy="1394920"/>
          <a:chOff x="10391775" y="1364703"/>
          <a:chExt cx="1815011" cy="1394263"/>
        </a:xfrm>
      </xdr:grpSpPr>
      <xdr:cxnSp macro="">
        <xdr:nvCxnSpPr>
          <xdr:cNvPr id="40" name="직선 연결선 98">
            <a:extLst>
              <a:ext uri="{FF2B5EF4-FFF2-40B4-BE49-F238E27FC236}">
                <a16:creationId xmlns:a16="http://schemas.microsoft.com/office/drawing/2014/main" id="{00000000-0008-0000-2100-00002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1354785" y="1392621"/>
            <a:ext cx="823420" cy="9525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41" name="직선 연결선 106">
            <a:extLst>
              <a:ext uri="{FF2B5EF4-FFF2-40B4-BE49-F238E27FC236}">
                <a16:creationId xmlns:a16="http://schemas.microsoft.com/office/drawing/2014/main" id="{00000000-0008-0000-2100-000029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11615901" y="1964450"/>
            <a:ext cx="1124607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cxnSp macro="">
        <xdr:nvCxnSpPr>
          <xdr:cNvPr id="42" name="직선 연결선 108">
            <a:extLst>
              <a:ext uri="{FF2B5EF4-FFF2-40B4-BE49-F238E27FC236}">
                <a16:creationId xmlns:a16="http://schemas.microsoft.com/office/drawing/2014/main" id="{00000000-0008-0000-2100-00002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1192860" y="2526753"/>
            <a:ext cx="994870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round/>
            <a:headEnd/>
            <a:tailEnd/>
          </a:ln>
        </xdr:spPr>
      </xdr:cxnSp>
      <xdr:grpSp>
        <xdr:nvGrpSpPr>
          <xdr:cNvPr id="43" name="그룹 106">
            <a:extLst>
              <a:ext uri="{FF2B5EF4-FFF2-40B4-BE49-F238E27FC236}">
                <a16:creationId xmlns:a16="http://schemas.microsoft.com/office/drawing/2014/main" id="{00000000-0008-0000-2100-00002B000000}"/>
              </a:ext>
            </a:extLst>
          </xdr:cNvPr>
          <xdr:cNvGrpSpPr/>
        </xdr:nvGrpSpPr>
        <xdr:grpSpPr>
          <a:xfrm>
            <a:off x="10391775" y="2500477"/>
            <a:ext cx="311697" cy="245350"/>
            <a:chOff x="10595413" y="2526753"/>
            <a:chExt cx="311697" cy="245350"/>
          </a:xfrm>
        </xdr:grpSpPr>
        <xdr:cxnSp macro="">
          <xdr:nvCxnSpPr>
            <xdr:cNvPr id="71" name="직선 연결선 179">
              <a:extLst>
                <a:ext uri="{FF2B5EF4-FFF2-40B4-BE49-F238E27FC236}">
                  <a16:creationId xmlns:a16="http://schemas.microsoft.com/office/drawing/2014/main" id="{00000000-0008-0000-2100-000047000000}"/>
                </a:ext>
              </a:extLst>
            </xdr:cNvPr>
            <xdr:cNvCxnSpPr>
              <a:cxnSpLocks noChangeShapeType="1"/>
            </xdr:cNvCxnSpPr>
          </xdr:nvCxnSpPr>
          <xdr:spPr bwMode="auto">
            <a:xfrm rot="10800000" flipV="1">
              <a:off x="10671613" y="2772103"/>
              <a:ext cx="235497" cy="0"/>
            </a:xfrm>
            <a:prstGeom prst="line">
              <a:avLst/>
            </a:prstGeom>
            <a:noFill/>
            <a:ln w="3175" algn="ctr">
              <a:solidFill>
                <a:srgbClr val="000000"/>
              </a:solidFill>
              <a:prstDash val="dash"/>
              <a:round/>
              <a:headEnd/>
              <a:tailEnd/>
            </a:ln>
          </xdr:spPr>
        </xdr:cxnSp>
        <xdr:cxnSp macro="">
          <xdr:nvCxnSpPr>
            <xdr:cNvPr id="72" name="직선 연결선 181">
              <a:extLst>
                <a:ext uri="{FF2B5EF4-FFF2-40B4-BE49-F238E27FC236}">
                  <a16:creationId xmlns:a16="http://schemas.microsoft.com/office/drawing/2014/main" id="{00000000-0008-0000-2100-000048000000}"/>
                </a:ext>
              </a:extLst>
            </xdr:cNvPr>
            <xdr:cNvCxnSpPr>
              <a:cxnSpLocks noChangeShapeType="1"/>
            </xdr:cNvCxnSpPr>
          </xdr:nvCxnSpPr>
          <xdr:spPr bwMode="auto">
            <a:xfrm rot="16200000" flipH="1">
              <a:off x="10510838" y="2611328"/>
              <a:ext cx="245350" cy="76200"/>
            </a:xfrm>
            <a:prstGeom prst="line">
              <a:avLst/>
            </a:prstGeom>
            <a:noFill/>
            <a:ln w="3175" algn="ctr">
              <a:solidFill>
                <a:srgbClr val="000000"/>
              </a:solidFill>
              <a:prstDash val="dash"/>
              <a:round/>
              <a:headEnd/>
              <a:tailEnd/>
            </a:ln>
          </xdr:spPr>
        </xdr:cxnSp>
      </xdr:grpSp>
      <xdr:grpSp>
        <xdr:nvGrpSpPr>
          <xdr:cNvPr id="44" name="그룹 105">
            <a:extLst>
              <a:ext uri="{FF2B5EF4-FFF2-40B4-BE49-F238E27FC236}">
                <a16:creationId xmlns:a16="http://schemas.microsoft.com/office/drawing/2014/main" id="{00000000-0008-0000-2100-00002C000000}"/>
              </a:ext>
            </a:extLst>
          </xdr:cNvPr>
          <xdr:cNvGrpSpPr/>
        </xdr:nvGrpSpPr>
        <xdr:grpSpPr>
          <a:xfrm>
            <a:off x="11160193" y="2541534"/>
            <a:ext cx="407098" cy="217432"/>
            <a:chOff x="11087935" y="2554671"/>
            <a:chExt cx="407098" cy="217432"/>
          </a:xfrm>
        </xdr:grpSpPr>
        <xdr:cxnSp macro="">
          <xdr:nvCxnSpPr>
            <xdr:cNvPr id="69" name="직선 연결선 184">
              <a:extLst>
                <a:ext uri="{FF2B5EF4-FFF2-40B4-BE49-F238E27FC236}">
                  <a16:creationId xmlns:a16="http://schemas.microsoft.com/office/drawing/2014/main" id="{00000000-0008-0000-2100-000045000000}"/>
                </a:ext>
              </a:extLst>
            </xdr:cNvPr>
            <xdr:cNvCxnSpPr>
              <a:cxnSpLocks noChangeShapeType="1"/>
            </xdr:cNvCxnSpPr>
          </xdr:nvCxnSpPr>
          <xdr:spPr bwMode="auto">
            <a:xfrm rot="5400000">
              <a:off x="11344768" y="2621838"/>
              <a:ext cx="217432" cy="83098"/>
            </a:xfrm>
            <a:prstGeom prst="line">
              <a:avLst/>
            </a:prstGeom>
            <a:noFill/>
            <a:ln w="3175" algn="ctr">
              <a:solidFill>
                <a:srgbClr val="000000"/>
              </a:solidFill>
              <a:prstDash val="dash"/>
              <a:round/>
              <a:headEnd/>
              <a:tailEnd/>
            </a:ln>
          </xdr:spPr>
        </xdr:cxnSp>
        <xdr:cxnSp macro="">
          <xdr:nvCxnSpPr>
            <xdr:cNvPr id="70" name="직선 연결선 185">
              <a:extLst>
                <a:ext uri="{FF2B5EF4-FFF2-40B4-BE49-F238E27FC236}">
                  <a16:creationId xmlns:a16="http://schemas.microsoft.com/office/drawing/2014/main" id="{00000000-0008-0000-2100-000046000000}"/>
                </a:ext>
              </a:extLst>
            </xdr:cNvPr>
            <xdr:cNvCxnSpPr>
              <a:cxnSpLocks noChangeShapeType="1"/>
            </xdr:cNvCxnSpPr>
          </xdr:nvCxnSpPr>
          <xdr:spPr bwMode="auto">
            <a:xfrm rot="10800000">
              <a:off x="11087935" y="2772103"/>
              <a:ext cx="324000" cy="0"/>
            </a:xfrm>
            <a:prstGeom prst="line">
              <a:avLst/>
            </a:prstGeom>
            <a:noFill/>
            <a:ln w="3175" algn="ctr">
              <a:solidFill>
                <a:srgbClr val="000000"/>
              </a:solidFill>
              <a:prstDash val="dash"/>
              <a:round/>
              <a:headEnd/>
              <a:tailEnd/>
            </a:ln>
          </xdr:spPr>
        </xdr:cxnSp>
      </xdr:grpSp>
      <xdr:sp macro="" textlink="">
        <xdr:nvSpPr>
          <xdr:cNvPr id="45" name="Line 153">
            <a:extLst>
              <a:ext uri="{FF2B5EF4-FFF2-40B4-BE49-F238E27FC236}">
                <a16:creationId xmlns:a16="http://schemas.microsoft.com/office/drawing/2014/main" id="{00000000-0008-0000-2100-00002D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1202385" y="2074479"/>
            <a:ext cx="975820" cy="172107"/>
          </a:xfrm>
          <a:prstGeom prst="line">
            <a:avLst/>
          </a:prstGeom>
          <a:noFill/>
          <a:ln w="3175" cap="rnd">
            <a:solidFill>
              <a:srgbClr val="000000"/>
            </a:solidFill>
            <a:prstDash val="sysDot"/>
            <a:round/>
            <a:headEnd/>
            <a:tailEnd/>
          </a:ln>
        </xdr:spPr>
      </xdr:sp>
      <xdr:grpSp>
        <xdr:nvGrpSpPr>
          <xdr:cNvPr id="46" name="그룹 71">
            <a:extLst>
              <a:ext uri="{FF2B5EF4-FFF2-40B4-BE49-F238E27FC236}">
                <a16:creationId xmlns:a16="http://schemas.microsoft.com/office/drawing/2014/main" id="{00000000-0008-0000-2100-00002E000000}"/>
              </a:ext>
            </a:extLst>
          </xdr:cNvPr>
          <xdr:cNvGrpSpPr>
            <a:grpSpLocks/>
          </xdr:cNvGrpSpPr>
        </xdr:nvGrpSpPr>
        <xdr:grpSpPr bwMode="auto">
          <a:xfrm>
            <a:off x="11002329" y="1364703"/>
            <a:ext cx="1204433" cy="1199464"/>
            <a:chOff x="6372187" y="1365250"/>
            <a:chExt cx="1207115" cy="1200090"/>
          </a:xfrm>
        </xdr:grpSpPr>
        <xdr:grpSp>
          <xdr:nvGrpSpPr>
            <xdr:cNvPr id="48" name="그룹 122">
              <a:extLst>
                <a:ext uri="{FF2B5EF4-FFF2-40B4-BE49-F238E27FC236}">
                  <a16:creationId xmlns:a16="http://schemas.microsoft.com/office/drawing/2014/main" id="{00000000-0008-0000-2100-000030000000}"/>
                </a:ext>
              </a:extLst>
            </xdr:cNvPr>
            <xdr:cNvGrpSpPr>
              <a:grpSpLocks/>
            </xdr:cNvGrpSpPr>
          </xdr:nvGrpSpPr>
          <xdr:grpSpPr bwMode="auto">
            <a:xfrm rot="662099">
              <a:off x="6372187" y="1388300"/>
              <a:ext cx="517294" cy="1177040"/>
              <a:chOff x="6781214" y="1635702"/>
              <a:chExt cx="515802" cy="1048012"/>
            </a:xfrm>
          </xdr:grpSpPr>
          <xdr:sp macro="" textlink="">
            <xdr:nvSpPr>
              <xdr:cNvPr id="65" name="Freeform 126">
                <a:extLst>
                  <a:ext uri="{FF2B5EF4-FFF2-40B4-BE49-F238E27FC236}">
                    <a16:creationId xmlns:a16="http://schemas.microsoft.com/office/drawing/2014/main" id="{00000000-0008-0000-2100-000041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18614" y="1635702"/>
                <a:ext cx="378402" cy="273628"/>
              </a:xfrm>
              <a:custGeom>
                <a:avLst/>
                <a:gdLst>
                  <a:gd name="T0" fmla="*/ 2147483647 w 40"/>
                  <a:gd name="T1" fmla="*/ 0 h 38"/>
                  <a:gd name="T2" fmla="*/ 2147483647 w 40"/>
                  <a:gd name="T3" fmla="*/ 2147483647 h 38"/>
                  <a:gd name="T4" fmla="*/ 2147483647 w 40"/>
                  <a:gd name="T5" fmla="*/ 2147483647 h 38"/>
                  <a:gd name="T6" fmla="*/ 2147483647 w 40"/>
                  <a:gd name="T7" fmla="*/ 2147483647 h 38"/>
                  <a:gd name="T8" fmla="*/ 2147483647 w 40"/>
                  <a:gd name="T9" fmla="*/ 2147483647 h 38"/>
                  <a:gd name="T10" fmla="*/ 2147483647 w 40"/>
                  <a:gd name="T11" fmla="*/ 2147483647 h 38"/>
                  <a:gd name="T12" fmla="*/ 2147483647 w 40"/>
                  <a:gd name="T13" fmla="*/ 0 h 38"/>
                  <a:gd name="T14" fmla="*/ 0 60000 65536"/>
                  <a:gd name="T15" fmla="*/ 0 60000 65536"/>
                  <a:gd name="T16" fmla="*/ 0 60000 65536"/>
                  <a:gd name="T17" fmla="*/ 0 60000 65536"/>
                  <a:gd name="T18" fmla="*/ 0 60000 65536"/>
                  <a:gd name="T19" fmla="*/ 0 60000 65536"/>
                  <a:gd name="T20" fmla="*/ 0 60000 65536"/>
                  <a:gd name="T21" fmla="*/ 0 w 40"/>
                  <a:gd name="T22" fmla="*/ 0 h 38"/>
                  <a:gd name="T23" fmla="*/ 40 w 40"/>
                  <a:gd name="T24" fmla="*/ 38 h 38"/>
                </a:gdLst>
                <a:ahLst/>
                <a:cxnLst>
                  <a:cxn ang="T14">
                    <a:pos x="T0" y="T1"/>
                  </a:cxn>
                  <a:cxn ang="T15">
                    <a:pos x="T2" y="T3"/>
                  </a:cxn>
                  <a:cxn ang="T16">
                    <a:pos x="T4" y="T5"/>
                  </a:cxn>
                  <a:cxn ang="T17">
                    <a:pos x="T6" y="T7"/>
                  </a:cxn>
                  <a:cxn ang="T18">
                    <a:pos x="T8" y="T9"/>
                  </a:cxn>
                  <a:cxn ang="T19">
                    <a:pos x="T10" y="T11"/>
                  </a:cxn>
                  <a:cxn ang="T20">
                    <a:pos x="T12" y="T13"/>
                  </a:cxn>
                </a:cxnLst>
                <a:rect l="T21" t="T22" r="T23" b="T24"/>
                <a:pathLst>
                  <a:path w="40" h="38">
                    <a:moveTo>
                      <a:pt x="10" y="0"/>
                    </a:moveTo>
                    <a:cubicBezTo>
                      <a:pt x="7" y="4"/>
                      <a:pt x="7" y="8"/>
                      <a:pt x="5" y="13"/>
                    </a:cubicBezTo>
                    <a:cubicBezTo>
                      <a:pt x="6" y="33"/>
                      <a:pt x="0" y="34"/>
                      <a:pt x="13" y="38"/>
                    </a:cubicBezTo>
                    <a:cubicBezTo>
                      <a:pt x="19" y="37"/>
                      <a:pt x="24" y="35"/>
                      <a:pt x="29" y="32"/>
                    </a:cubicBezTo>
                    <a:cubicBezTo>
                      <a:pt x="32" y="28"/>
                      <a:pt x="35" y="24"/>
                      <a:pt x="38" y="20"/>
                    </a:cubicBezTo>
                    <a:cubicBezTo>
                      <a:pt x="39" y="19"/>
                      <a:pt x="40" y="17"/>
                      <a:pt x="40" y="17"/>
                    </a:cubicBezTo>
                    <a:cubicBezTo>
                      <a:pt x="38" y="6"/>
                      <a:pt x="20" y="2"/>
                      <a:pt x="10" y="0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6" name="Freeform 127">
                <a:extLst>
                  <a:ext uri="{FF2B5EF4-FFF2-40B4-BE49-F238E27FC236}">
                    <a16:creationId xmlns:a16="http://schemas.microsoft.com/office/drawing/2014/main" id="{00000000-0008-0000-2100-000042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80513" y="1890281"/>
                <a:ext cx="378402" cy="272060"/>
              </a:xfrm>
              <a:custGeom>
                <a:avLst/>
                <a:gdLst>
                  <a:gd name="T0" fmla="*/ 2147483647 w 40"/>
                  <a:gd name="T1" fmla="*/ 0 h 38"/>
                  <a:gd name="T2" fmla="*/ 2147483647 w 40"/>
                  <a:gd name="T3" fmla="*/ 2147483647 h 38"/>
                  <a:gd name="T4" fmla="*/ 2147483647 w 40"/>
                  <a:gd name="T5" fmla="*/ 2147483647 h 38"/>
                  <a:gd name="T6" fmla="*/ 2147483647 w 40"/>
                  <a:gd name="T7" fmla="*/ 2147483647 h 38"/>
                  <a:gd name="T8" fmla="*/ 2147483647 w 40"/>
                  <a:gd name="T9" fmla="*/ 2147483647 h 38"/>
                  <a:gd name="T10" fmla="*/ 2147483647 w 40"/>
                  <a:gd name="T11" fmla="*/ 2147483647 h 38"/>
                  <a:gd name="T12" fmla="*/ 2147483647 w 40"/>
                  <a:gd name="T13" fmla="*/ 0 h 38"/>
                  <a:gd name="T14" fmla="*/ 0 60000 65536"/>
                  <a:gd name="T15" fmla="*/ 0 60000 65536"/>
                  <a:gd name="T16" fmla="*/ 0 60000 65536"/>
                  <a:gd name="T17" fmla="*/ 0 60000 65536"/>
                  <a:gd name="T18" fmla="*/ 0 60000 65536"/>
                  <a:gd name="T19" fmla="*/ 0 60000 65536"/>
                  <a:gd name="T20" fmla="*/ 0 60000 65536"/>
                  <a:gd name="T21" fmla="*/ 0 w 40"/>
                  <a:gd name="T22" fmla="*/ 0 h 38"/>
                  <a:gd name="T23" fmla="*/ 40 w 40"/>
                  <a:gd name="T24" fmla="*/ 38 h 38"/>
                </a:gdLst>
                <a:ahLst/>
                <a:cxnLst>
                  <a:cxn ang="T14">
                    <a:pos x="T0" y="T1"/>
                  </a:cxn>
                  <a:cxn ang="T15">
                    <a:pos x="T2" y="T3"/>
                  </a:cxn>
                  <a:cxn ang="T16">
                    <a:pos x="T4" y="T5"/>
                  </a:cxn>
                  <a:cxn ang="T17">
                    <a:pos x="T6" y="T7"/>
                  </a:cxn>
                  <a:cxn ang="T18">
                    <a:pos x="T8" y="T9"/>
                  </a:cxn>
                  <a:cxn ang="T19">
                    <a:pos x="T10" y="T11"/>
                  </a:cxn>
                  <a:cxn ang="T20">
                    <a:pos x="T12" y="T13"/>
                  </a:cxn>
                </a:cxnLst>
                <a:rect l="T21" t="T22" r="T23" b="T24"/>
                <a:pathLst>
                  <a:path w="40" h="38">
                    <a:moveTo>
                      <a:pt x="10" y="0"/>
                    </a:moveTo>
                    <a:cubicBezTo>
                      <a:pt x="7" y="4"/>
                      <a:pt x="7" y="8"/>
                      <a:pt x="5" y="13"/>
                    </a:cubicBezTo>
                    <a:cubicBezTo>
                      <a:pt x="6" y="33"/>
                      <a:pt x="0" y="34"/>
                      <a:pt x="13" y="38"/>
                    </a:cubicBezTo>
                    <a:cubicBezTo>
                      <a:pt x="19" y="37"/>
                      <a:pt x="24" y="35"/>
                      <a:pt x="29" y="32"/>
                    </a:cubicBezTo>
                    <a:cubicBezTo>
                      <a:pt x="32" y="28"/>
                      <a:pt x="35" y="24"/>
                      <a:pt x="38" y="20"/>
                    </a:cubicBezTo>
                    <a:cubicBezTo>
                      <a:pt x="39" y="19"/>
                      <a:pt x="40" y="17"/>
                      <a:pt x="40" y="17"/>
                    </a:cubicBezTo>
                    <a:cubicBezTo>
                      <a:pt x="38" y="6"/>
                      <a:pt x="20" y="2"/>
                      <a:pt x="10" y="0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7" name="Freeform 128">
                <a:extLst>
                  <a:ext uri="{FF2B5EF4-FFF2-40B4-BE49-F238E27FC236}">
                    <a16:creationId xmlns:a16="http://schemas.microsoft.com/office/drawing/2014/main" id="{00000000-0008-0000-2100-000043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23087" y="2152552"/>
                <a:ext cx="394136" cy="278547"/>
              </a:xfrm>
              <a:custGeom>
                <a:avLst/>
                <a:gdLst>
                  <a:gd name="T0" fmla="*/ 2147483647 w 40"/>
                  <a:gd name="T1" fmla="*/ 0 h 38"/>
                  <a:gd name="T2" fmla="*/ 2147483647 w 40"/>
                  <a:gd name="T3" fmla="*/ 2147483647 h 38"/>
                  <a:gd name="T4" fmla="*/ 2147483647 w 40"/>
                  <a:gd name="T5" fmla="*/ 2147483647 h 38"/>
                  <a:gd name="T6" fmla="*/ 2147483647 w 40"/>
                  <a:gd name="T7" fmla="*/ 2147483647 h 38"/>
                  <a:gd name="T8" fmla="*/ 2147483647 w 40"/>
                  <a:gd name="T9" fmla="*/ 2147483647 h 38"/>
                  <a:gd name="T10" fmla="*/ 2147483647 w 40"/>
                  <a:gd name="T11" fmla="*/ 2147483647 h 38"/>
                  <a:gd name="T12" fmla="*/ 2147483647 w 40"/>
                  <a:gd name="T13" fmla="*/ 0 h 38"/>
                  <a:gd name="T14" fmla="*/ 0 60000 65536"/>
                  <a:gd name="T15" fmla="*/ 0 60000 65536"/>
                  <a:gd name="T16" fmla="*/ 0 60000 65536"/>
                  <a:gd name="T17" fmla="*/ 0 60000 65536"/>
                  <a:gd name="T18" fmla="*/ 0 60000 65536"/>
                  <a:gd name="T19" fmla="*/ 0 60000 65536"/>
                  <a:gd name="T20" fmla="*/ 0 60000 65536"/>
                  <a:gd name="T21" fmla="*/ 0 w 40"/>
                  <a:gd name="T22" fmla="*/ 0 h 38"/>
                  <a:gd name="T23" fmla="*/ 40 w 40"/>
                  <a:gd name="T24" fmla="*/ 38 h 38"/>
                </a:gdLst>
                <a:ahLst/>
                <a:cxnLst>
                  <a:cxn ang="T14">
                    <a:pos x="T0" y="T1"/>
                  </a:cxn>
                  <a:cxn ang="T15">
                    <a:pos x="T2" y="T3"/>
                  </a:cxn>
                  <a:cxn ang="T16">
                    <a:pos x="T4" y="T5"/>
                  </a:cxn>
                  <a:cxn ang="T17">
                    <a:pos x="T6" y="T7"/>
                  </a:cxn>
                  <a:cxn ang="T18">
                    <a:pos x="T8" y="T9"/>
                  </a:cxn>
                  <a:cxn ang="T19">
                    <a:pos x="T10" y="T11"/>
                  </a:cxn>
                  <a:cxn ang="T20">
                    <a:pos x="T12" y="T13"/>
                  </a:cxn>
                </a:cxnLst>
                <a:rect l="T21" t="T22" r="T23" b="T24"/>
                <a:pathLst>
                  <a:path w="40" h="38">
                    <a:moveTo>
                      <a:pt x="10" y="0"/>
                    </a:moveTo>
                    <a:cubicBezTo>
                      <a:pt x="7" y="4"/>
                      <a:pt x="7" y="8"/>
                      <a:pt x="5" y="13"/>
                    </a:cubicBezTo>
                    <a:cubicBezTo>
                      <a:pt x="6" y="33"/>
                      <a:pt x="0" y="34"/>
                      <a:pt x="13" y="38"/>
                    </a:cubicBezTo>
                    <a:cubicBezTo>
                      <a:pt x="19" y="37"/>
                      <a:pt x="24" y="35"/>
                      <a:pt x="29" y="32"/>
                    </a:cubicBezTo>
                    <a:cubicBezTo>
                      <a:pt x="32" y="28"/>
                      <a:pt x="35" y="24"/>
                      <a:pt x="38" y="20"/>
                    </a:cubicBezTo>
                    <a:cubicBezTo>
                      <a:pt x="39" y="19"/>
                      <a:pt x="40" y="17"/>
                      <a:pt x="40" y="17"/>
                    </a:cubicBezTo>
                    <a:cubicBezTo>
                      <a:pt x="38" y="6"/>
                      <a:pt x="20" y="2"/>
                      <a:pt x="10" y="0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8" name="Freeform 129">
                <a:extLst>
                  <a:ext uri="{FF2B5EF4-FFF2-40B4-BE49-F238E27FC236}">
                    <a16:creationId xmlns:a16="http://schemas.microsoft.com/office/drawing/2014/main" id="{00000000-0008-0000-2100-000044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781214" y="2417982"/>
                <a:ext cx="411027" cy="265732"/>
              </a:xfrm>
              <a:custGeom>
                <a:avLst/>
                <a:gdLst>
                  <a:gd name="T0" fmla="*/ 2147483647 w 40"/>
                  <a:gd name="T1" fmla="*/ 0 h 38"/>
                  <a:gd name="T2" fmla="*/ 2147483647 w 40"/>
                  <a:gd name="T3" fmla="*/ 2147483647 h 38"/>
                  <a:gd name="T4" fmla="*/ 2147483647 w 40"/>
                  <a:gd name="T5" fmla="*/ 2147483647 h 38"/>
                  <a:gd name="T6" fmla="*/ 2147483647 w 40"/>
                  <a:gd name="T7" fmla="*/ 2147483647 h 38"/>
                  <a:gd name="T8" fmla="*/ 2147483647 w 40"/>
                  <a:gd name="T9" fmla="*/ 2147483647 h 38"/>
                  <a:gd name="T10" fmla="*/ 2147483647 w 40"/>
                  <a:gd name="T11" fmla="*/ 2147483647 h 38"/>
                  <a:gd name="T12" fmla="*/ 2147483647 w 40"/>
                  <a:gd name="T13" fmla="*/ 0 h 38"/>
                  <a:gd name="T14" fmla="*/ 0 60000 65536"/>
                  <a:gd name="T15" fmla="*/ 0 60000 65536"/>
                  <a:gd name="T16" fmla="*/ 0 60000 65536"/>
                  <a:gd name="T17" fmla="*/ 0 60000 65536"/>
                  <a:gd name="T18" fmla="*/ 0 60000 65536"/>
                  <a:gd name="T19" fmla="*/ 0 60000 65536"/>
                  <a:gd name="T20" fmla="*/ 0 60000 65536"/>
                  <a:gd name="T21" fmla="*/ 0 w 40"/>
                  <a:gd name="T22" fmla="*/ 0 h 38"/>
                  <a:gd name="T23" fmla="*/ 40 w 40"/>
                  <a:gd name="T24" fmla="*/ 38 h 38"/>
                </a:gdLst>
                <a:ahLst/>
                <a:cxnLst>
                  <a:cxn ang="T14">
                    <a:pos x="T0" y="T1"/>
                  </a:cxn>
                  <a:cxn ang="T15">
                    <a:pos x="T2" y="T3"/>
                  </a:cxn>
                  <a:cxn ang="T16">
                    <a:pos x="T4" y="T5"/>
                  </a:cxn>
                  <a:cxn ang="T17">
                    <a:pos x="T6" y="T7"/>
                  </a:cxn>
                  <a:cxn ang="T18">
                    <a:pos x="T8" y="T9"/>
                  </a:cxn>
                  <a:cxn ang="T19">
                    <a:pos x="T10" y="T11"/>
                  </a:cxn>
                  <a:cxn ang="T20">
                    <a:pos x="T12" y="T13"/>
                  </a:cxn>
                </a:cxnLst>
                <a:rect l="T21" t="T22" r="T23" b="T24"/>
                <a:pathLst>
                  <a:path w="40" h="38">
                    <a:moveTo>
                      <a:pt x="10" y="0"/>
                    </a:moveTo>
                    <a:cubicBezTo>
                      <a:pt x="7" y="4"/>
                      <a:pt x="7" y="8"/>
                      <a:pt x="5" y="13"/>
                    </a:cubicBezTo>
                    <a:cubicBezTo>
                      <a:pt x="6" y="33"/>
                      <a:pt x="0" y="34"/>
                      <a:pt x="13" y="38"/>
                    </a:cubicBezTo>
                    <a:cubicBezTo>
                      <a:pt x="19" y="37"/>
                      <a:pt x="24" y="35"/>
                      <a:pt x="29" y="32"/>
                    </a:cubicBezTo>
                    <a:cubicBezTo>
                      <a:pt x="32" y="28"/>
                      <a:pt x="35" y="24"/>
                      <a:pt x="38" y="20"/>
                    </a:cubicBezTo>
                    <a:cubicBezTo>
                      <a:pt x="39" y="19"/>
                      <a:pt x="40" y="17"/>
                      <a:pt x="40" y="17"/>
                    </a:cubicBezTo>
                    <a:cubicBezTo>
                      <a:pt x="38" y="6"/>
                      <a:pt x="20" y="2"/>
                      <a:pt x="10" y="0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</xdr:grpSp>
        <xdr:grpSp>
          <xdr:nvGrpSpPr>
            <xdr:cNvPr id="49" name="그룹 70">
              <a:extLst>
                <a:ext uri="{FF2B5EF4-FFF2-40B4-BE49-F238E27FC236}">
                  <a16:creationId xmlns:a16="http://schemas.microsoft.com/office/drawing/2014/main" id="{00000000-0008-0000-2100-00003100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6581775" y="1365250"/>
              <a:ext cx="997527" cy="1173162"/>
              <a:chOff x="6581775" y="1365250"/>
              <a:chExt cx="997527" cy="1173162"/>
            </a:xfrm>
          </xdr:grpSpPr>
          <xdr:sp macro="" textlink="">
            <xdr:nvSpPr>
              <xdr:cNvPr id="50" name="Freeform 36">
                <a:extLst>
                  <a:ext uri="{FF2B5EF4-FFF2-40B4-BE49-F238E27FC236}">
                    <a16:creationId xmlns:a16="http://schemas.microsoft.com/office/drawing/2014/main" id="{00000000-0008-0000-2100-000032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61303" y="1365250"/>
                <a:ext cx="171450" cy="136814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1" name="Freeform 48">
                <a:extLst>
                  <a:ext uri="{FF2B5EF4-FFF2-40B4-BE49-F238E27FC236}">
                    <a16:creationId xmlns:a16="http://schemas.microsoft.com/office/drawing/2014/main" id="{00000000-0008-0000-2100-000033000000}"/>
                  </a:ext>
                </a:extLst>
              </xdr:cNvPr>
              <xdr:cNvSpPr>
                <a:spLocks/>
              </xdr:cNvSpPr>
            </xdr:nvSpPr>
            <xdr:spPr bwMode="auto">
              <a:xfrm flipV="1">
                <a:off x="6666329" y="2418195"/>
                <a:ext cx="143596" cy="120217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2" name="Freeform 34">
                <a:extLst>
                  <a:ext uri="{FF2B5EF4-FFF2-40B4-BE49-F238E27FC236}">
                    <a16:creationId xmlns:a16="http://schemas.microsoft.com/office/drawing/2014/main" id="{00000000-0008-0000-2100-000034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794050" y="1647970"/>
                <a:ext cx="187902" cy="174913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3" name="Freeform 34">
                <a:extLst>
                  <a:ext uri="{FF2B5EF4-FFF2-40B4-BE49-F238E27FC236}">
                    <a16:creationId xmlns:a16="http://schemas.microsoft.com/office/drawing/2014/main" id="{00000000-0008-0000-2100-000035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581775" y="2190750"/>
                <a:ext cx="187902" cy="174913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4" name="Freeform 34">
                <a:extLst>
                  <a:ext uri="{FF2B5EF4-FFF2-40B4-BE49-F238E27FC236}">
                    <a16:creationId xmlns:a16="http://schemas.microsoft.com/office/drawing/2014/main" id="{00000000-0008-0000-2100-000036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705600" y="1924050"/>
                <a:ext cx="187902" cy="174913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5" name="Freeform 34">
                <a:extLst>
                  <a:ext uri="{FF2B5EF4-FFF2-40B4-BE49-F238E27FC236}">
                    <a16:creationId xmlns:a16="http://schemas.microsoft.com/office/drawing/2014/main" id="{00000000-0008-0000-2100-000037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239000" y="2400300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6" name="Freeform 34">
                <a:extLst>
                  <a:ext uri="{FF2B5EF4-FFF2-40B4-BE49-F238E27FC236}">
                    <a16:creationId xmlns:a16="http://schemas.microsoft.com/office/drawing/2014/main" id="{00000000-0008-0000-2100-000038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400925" y="2409825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7" name="Freeform 34">
                <a:extLst>
                  <a:ext uri="{FF2B5EF4-FFF2-40B4-BE49-F238E27FC236}">
                    <a16:creationId xmlns:a16="http://schemas.microsoft.com/office/drawing/2014/main" id="{00000000-0008-0000-2100-000039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315200" y="1428750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8" name="Freeform 34">
                <a:extLst>
                  <a:ext uri="{FF2B5EF4-FFF2-40B4-BE49-F238E27FC236}">
                    <a16:creationId xmlns:a16="http://schemas.microsoft.com/office/drawing/2014/main" id="{00000000-0008-0000-2100-00003A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267575" y="2314575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59" name="Freeform 34">
                <a:extLst>
                  <a:ext uri="{FF2B5EF4-FFF2-40B4-BE49-F238E27FC236}">
                    <a16:creationId xmlns:a16="http://schemas.microsoft.com/office/drawing/2014/main" id="{00000000-0008-0000-2100-00003B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439025" y="1409700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0" name="Freeform 34">
                <a:extLst>
                  <a:ext uri="{FF2B5EF4-FFF2-40B4-BE49-F238E27FC236}">
                    <a16:creationId xmlns:a16="http://schemas.microsoft.com/office/drawing/2014/main" id="{00000000-0008-0000-2100-00003C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372350" y="1866900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1" name="Freeform 34">
                <a:extLst>
                  <a:ext uri="{FF2B5EF4-FFF2-40B4-BE49-F238E27FC236}">
                    <a16:creationId xmlns:a16="http://schemas.microsoft.com/office/drawing/2014/main" id="{00000000-0008-0000-2100-00003D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134225" y="1800225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2" name="Freeform 34">
                <a:extLst>
                  <a:ext uri="{FF2B5EF4-FFF2-40B4-BE49-F238E27FC236}">
                    <a16:creationId xmlns:a16="http://schemas.microsoft.com/office/drawing/2014/main" id="{00000000-0008-0000-2100-00003E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162800" y="1400175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3" name="Freeform 34">
                <a:extLst>
                  <a:ext uri="{FF2B5EF4-FFF2-40B4-BE49-F238E27FC236}">
                    <a16:creationId xmlns:a16="http://schemas.microsoft.com/office/drawing/2014/main" id="{00000000-0008-0000-2100-00003F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248525" y="1571625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  <xdr:sp macro="" textlink="">
            <xdr:nvSpPr>
              <xdr:cNvPr id="64" name="Freeform 34">
                <a:extLst>
                  <a:ext uri="{FF2B5EF4-FFF2-40B4-BE49-F238E27FC236}">
                    <a16:creationId xmlns:a16="http://schemas.microsoft.com/office/drawing/2014/main" id="{00000000-0008-0000-2100-000040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15150" y="2333625"/>
                <a:ext cx="140277" cy="114300"/>
              </a:xfrm>
              <a:custGeom>
                <a:avLst/>
                <a:gdLst>
                  <a:gd name="T0" fmla="*/ 2147483647 w 11"/>
                  <a:gd name="T1" fmla="*/ 2147483647 h 17"/>
                  <a:gd name="T2" fmla="*/ 0 w 11"/>
                  <a:gd name="T3" fmla="*/ 2147483647 h 17"/>
                  <a:gd name="T4" fmla="*/ 2147483647 w 11"/>
                  <a:gd name="T5" fmla="*/ 2147483647 h 17"/>
                  <a:gd name="T6" fmla="*/ 2147483647 w 11"/>
                  <a:gd name="T7" fmla="*/ 2147483647 h 17"/>
                  <a:gd name="T8" fmla="*/ 0 60000 65536"/>
                  <a:gd name="T9" fmla="*/ 0 60000 65536"/>
                  <a:gd name="T10" fmla="*/ 0 60000 65536"/>
                  <a:gd name="T11" fmla="*/ 0 60000 65536"/>
                  <a:gd name="T12" fmla="*/ 0 w 11"/>
                  <a:gd name="T13" fmla="*/ 0 h 17"/>
                  <a:gd name="T14" fmla="*/ 11 w 11"/>
                  <a:gd name="T15" fmla="*/ 17 h 17"/>
                </a:gdLst>
                <a:ahLst/>
                <a:cxnLst>
                  <a:cxn ang="T8">
                    <a:pos x="T0" y="T1"/>
                  </a:cxn>
                  <a:cxn ang="T9">
                    <a:pos x="T2" y="T3"/>
                  </a:cxn>
                  <a:cxn ang="T10">
                    <a:pos x="T4" y="T5"/>
                  </a:cxn>
                  <a:cxn ang="T11">
                    <a:pos x="T6" y="T7"/>
                  </a:cxn>
                </a:cxnLst>
                <a:rect l="T12" t="T13" r="T14" b="T15"/>
                <a:pathLst>
                  <a:path w="11" h="17">
                    <a:moveTo>
                      <a:pt x="6" y="4"/>
                    </a:moveTo>
                    <a:cubicBezTo>
                      <a:pt x="1" y="2"/>
                      <a:pt x="1" y="5"/>
                      <a:pt x="0" y="9"/>
                    </a:cubicBezTo>
                    <a:cubicBezTo>
                      <a:pt x="1" y="10"/>
                      <a:pt x="1" y="12"/>
                      <a:pt x="2" y="13"/>
                    </a:cubicBezTo>
                    <a:cubicBezTo>
                      <a:pt x="11" y="17"/>
                      <a:pt x="6" y="0"/>
                      <a:pt x="6" y="4"/>
                    </a:cubicBezTo>
                    <a:close/>
                  </a:path>
                </a:pathLst>
              </a:custGeom>
              <a:solidFill>
                <a:srgbClr val="FFFFFF"/>
              </a:solidFill>
              <a:ln w="3175">
                <a:solidFill>
                  <a:srgbClr val="000000"/>
                </a:solidFill>
                <a:round/>
                <a:headEnd type="none" w="sm" len="sm"/>
                <a:tailEnd type="none" w="sm" len="sm"/>
              </a:ln>
            </xdr:spPr>
          </xdr:sp>
        </xdr:grpSp>
      </xdr:grpSp>
      <xdr:sp macro="" textlink="">
        <xdr:nvSpPr>
          <xdr:cNvPr id="47" name="자유형 46">
            <a:extLst>
              <a:ext uri="{FF2B5EF4-FFF2-40B4-BE49-F238E27FC236}">
                <a16:creationId xmlns:a16="http://schemas.microsoft.com/office/drawing/2014/main" id="{00000000-0008-0000-2100-00002F000000}"/>
              </a:ext>
            </a:extLst>
          </xdr:cNvPr>
          <xdr:cNvSpPr/>
        </xdr:nvSpPr>
        <xdr:spPr>
          <a:xfrm>
            <a:off x="10700070" y="2489638"/>
            <a:ext cx="420413" cy="269327"/>
          </a:xfrm>
          <a:custGeom>
            <a:avLst/>
            <a:gdLst>
              <a:gd name="connsiteX0" fmla="*/ 367862 w 650328"/>
              <a:gd name="connsiteY0" fmla="*/ 6569 h 269327"/>
              <a:gd name="connsiteX1" fmla="*/ 0 w 650328"/>
              <a:gd name="connsiteY1" fmla="*/ 0 h 269327"/>
              <a:gd name="connsiteX2" fmla="*/ 0 w 650328"/>
              <a:gd name="connsiteY2" fmla="*/ 269327 h 269327"/>
              <a:gd name="connsiteX3" fmla="*/ 643759 w 650328"/>
              <a:gd name="connsiteY3" fmla="*/ 269327 h 269327"/>
              <a:gd name="connsiteX4" fmla="*/ 650328 w 650328"/>
              <a:gd name="connsiteY4" fmla="*/ 98534 h 269327"/>
              <a:gd name="connsiteX0" fmla="*/ 367862 w 650328"/>
              <a:gd name="connsiteY0" fmla="*/ 6569 h 269327"/>
              <a:gd name="connsiteX1" fmla="*/ 0 w 650328"/>
              <a:gd name="connsiteY1" fmla="*/ 0 h 269327"/>
              <a:gd name="connsiteX2" fmla="*/ 0 w 650328"/>
              <a:gd name="connsiteY2" fmla="*/ 269327 h 269327"/>
              <a:gd name="connsiteX3" fmla="*/ 643759 w 650328"/>
              <a:gd name="connsiteY3" fmla="*/ 269327 h 269327"/>
              <a:gd name="connsiteX4" fmla="*/ 650328 w 650328"/>
              <a:gd name="connsiteY4" fmla="*/ 98534 h 269327"/>
              <a:gd name="connsiteX5" fmla="*/ 367862 w 650328"/>
              <a:gd name="connsiteY5" fmla="*/ 6569 h 26932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</a:cxnLst>
            <a:rect l="l" t="t" r="r" b="b"/>
            <a:pathLst>
              <a:path w="650328" h="269327">
                <a:moveTo>
                  <a:pt x="367862" y="6569"/>
                </a:moveTo>
                <a:lnTo>
                  <a:pt x="0" y="0"/>
                </a:lnTo>
                <a:lnTo>
                  <a:pt x="0" y="269327"/>
                </a:lnTo>
                <a:lnTo>
                  <a:pt x="643759" y="269327"/>
                </a:lnTo>
                <a:lnTo>
                  <a:pt x="650328" y="98534"/>
                </a:lnTo>
                <a:lnTo>
                  <a:pt x="367862" y="6569"/>
                </a:lnTo>
                <a:close/>
              </a:path>
            </a:pathLst>
          </a:custGeom>
          <a:solidFill>
            <a:srgbClr val="EEECE1"/>
          </a:solidFill>
          <a:ln w="6350">
            <a:solidFill>
              <a:srgbClr val="000000"/>
            </a:solidFill>
            <a:miter lim="800000"/>
            <a:headEnd/>
            <a:tailEnd/>
          </a:ln>
        </xdr:spPr>
        <xdr:txBody>
          <a:bodyPr rtlCol="0" anchor="ctr"/>
          <a:lstStyle/>
          <a:p>
            <a:pPr algn="ctr"/>
            <a:endParaRPr lang="ko-KR" altLang="en-US" sz="1100"/>
          </a:p>
        </xdr:txBody>
      </xdr:sp>
    </xdr:grpSp>
    <xdr:clientData/>
  </xdr:twoCellAnchor>
  <xdr:twoCellAnchor>
    <xdr:from>
      <xdr:col>16</xdr:col>
      <xdr:colOff>372209</xdr:colOff>
      <xdr:row>16</xdr:row>
      <xdr:rowOff>9525</xdr:rowOff>
    </xdr:from>
    <xdr:to>
      <xdr:col>16</xdr:col>
      <xdr:colOff>498965</xdr:colOff>
      <xdr:row>16</xdr:row>
      <xdr:rowOff>9525</xdr:rowOff>
    </xdr:to>
    <xdr:cxnSp macro="">
      <xdr:nvCxnSpPr>
        <xdr:cNvPr id="73" name="직선 연결선 134">
          <a:extLst>
            <a:ext uri="{FF2B5EF4-FFF2-40B4-BE49-F238E27FC236}">
              <a16:creationId xmlns:a16="http://schemas.microsoft.com/office/drawing/2014/main" id="{00000000-0008-0000-2100-000049000000}"/>
            </a:ext>
          </a:extLst>
        </xdr:cNvPr>
        <xdr:cNvCxnSpPr>
          <a:cxnSpLocks noChangeShapeType="1"/>
        </xdr:cNvCxnSpPr>
      </xdr:nvCxnSpPr>
      <xdr:spPr bwMode="auto">
        <a:xfrm>
          <a:off x="5668109" y="2781300"/>
          <a:ext cx="126756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16</xdr:col>
      <xdr:colOff>362684</xdr:colOff>
      <xdr:row>15</xdr:row>
      <xdr:rowOff>0</xdr:rowOff>
    </xdr:from>
    <xdr:to>
      <xdr:col>16</xdr:col>
      <xdr:colOff>508490</xdr:colOff>
      <xdr:row>15</xdr:row>
      <xdr:rowOff>0</xdr:rowOff>
    </xdr:to>
    <xdr:cxnSp macro="">
      <xdr:nvCxnSpPr>
        <xdr:cNvPr id="74" name="직선 연결선 138">
          <a:extLst>
            <a:ext uri="{FF2B5EF4-FFF2-40B4-BE49-F238E27FC236}">
              <a16:creationId xmlns:a16="http://schemas.microsoft.com/office/drawing/2014/main" id="{00000000-0008-0000-2100-00004A000000}"/>
            </a:ext>
          </a:extLst>
        </xdr:cNvPr>
        <xdr:cNvCxnSpPr>
          <a:cxnSpLocks noChangeShapeType="1"/>
        </xdr:cNvCxnSpPr>
      </xdr:nvCxnSpPr>
      <xdr:spPr bwMode="auto">
        <a:xfrm>
          <a:off x="5658584" y="2533650"/>
          <a:ext cx="145806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16</xdr:col>
      <xdr:colOff>446943</xdr:colOff>
      <xdr:row>15</xdr:row>
      <xdr:rowOff>735</xdr:rowOff>
    </xdr:from>
    <xdr:to>
      <xdr:col>16</xdr:col>
      <xdr:colOff>446943</xdr:colOff>
      <xdr:row>16</xdr:row>
      <xdr:rowOff>10946</xdr:rowOff>
    </xdr:to>
    <xdr:cxnSp macro="">
      <xdr:nvCxnSpPr>
        <xdr:cNvPr id="75" name="직선 연결선 132">
          <a:extLst>
            <a:ext uri="{FF2B5EF4-FFF2-40B4-BE49-F238E27FC236}">
              <a16:creationId xmlns:a16="http://schemas.microsoft.com/office/drawing/2014/main" id="{00000000-0008-0000-2100-00004B000000}"/>
            </a:ext>
          </a:extLst>
        </xdr:cNvPr>
        <xdr:cNvCxnSpPr>
          <a:cxnSpLocks noChangeShapeType="1"/>
        </xdr:cNvCxnSpPr>
      </xdr:nvCxnSpPr>
      <xdr:spPr bwMode="auto">
        <a:xfrm rot="5400000">
          <a:off x="5618675" y="2658553"/>
          <a:ext cx="248336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20</xdr:col>
      <xdr:colOff>402016</xdr:colOff>
      <xdr:row>15</xdr:row>
      <xdr:rowOff>94921</xdr:rowOff>
    </xdr:from>
    <xdr:to>
      <xdr:col>24</xdr:col>
      <xdr:colOff>57327</xdr:colOff>
      <xdr:row>15</xdr:row>
      <xdr:rowOff>94921</xdr:rowOff>
    </xdr:to>
    <xdr:cxnSp macro="">
      <xdr:nvCxnSpPr>
        <xdr:cNvPr id="76" name="직선 연결선 134">
          <a:extLst>
            <a:ext uri="{FF2B5EF4-FFF2-40B4-BE49-F238E27FC236}">
              <a16:creationId xmlns:a16="http://schemas.microsoft.com/office/drawing/2014/main" id="{00000000-0008-0000-2100-00004C000000}"/>
            </a:ext>
          </a:extLst>
        </xdr:cNvPr>
        <xdr:cNvCxnSpPr>
          <a:cxnSpLocks noChangeShapeType="1"/>
        </xdr:cNvCxnSpPr>
      </xdr:nvCxnSpPr>
      <xdr:spPr bwMode="auto">
        <a:xfrm>
          <a:off x="6955216" y="2628571"/>
          <a:ext cx="864986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23</xdr:col>
      <xdr:colOff>208208</xdr:colOff>
      <xdr:row>15</xdr:row>
      <xdr:rowOff>95253</xdr:rowOff>
    </xdr:from>
    <xdr:to>
      <xdr:col>23</xdr:col>
      <xdr:colOff>208208</xdr:colOff>
      <xdr:row>16</xdr:row>
      <xdr:rowOff>1128</xdr:rowOff>
    </xdr:to>
    <xdr:cxnSp macro="">
      <xdr:nvCxnSpPr>
        <xdr:cNvPr id="77" name="직선 연결선 132">
          <a:extLst>
            <a:ext uri="{FF2B5EF4-FFF2-40B4-BE49-F238E27FC236}">
              <a16:creationId xmlns:a16="http://schemas.microsoft.com/office/drawing/2014/main" id="{00000000-0008-0000-2100-00004D000000}"/>
            </a:ext>
          </a:extLst>
        </xdr:cNvPr>
        <xdr:cNvCxnSpPr>
          <a:cxnSpLocks noChangeShapeType="1"/>
        </xdr:cNvCxnSpPr>
      </xdr:nvCxnSpPr>
      <xdr:spPr bwMode="auto">
        <a:xfrm rot="5400000">
          <a:off x="7689533" y="2700903"/>
          <a:ext cx="1440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196297</xdr:colOff>
      <xdr:row>16</xdr:row>
      <xdr:rowOff>48447</xdr:rowOff>
    </xdr:from>
    <xdr:to>
      <xdr:col>18</xdr:col>
      <xdr:colOff>196297</xdr:colOff>
      <xdr:row>17</xdr:row>
      <xdr:rowOff>68534</xdr:rowOff>
    </xdr:to>
    <xdr:cxnSp macro="">
      <xdr:nvCxnSpPr>
        <xdr:cNvPr id="78" name="직선 연결선 157">
          <a:extLst>
            <a:ext uri="{FF2B5EF4-FFF2-40B4-BE49-F238E27FC236}">
              <a16:creationId xmlns:a16="http://schemas.microsoft.com/office/drawing/2014/main" id="{00000000-0008-0000-2100-00004E000000}"/>
            </a:ext>
          </a:extLst>
        </xdr:cNvPr>
        <xdr:cNvCxnSpPr>
          <a:cxnSpLocks noChangeShapeType="1"/>
        </xdr:cNvCxnSpPr>
      </xdr:nvCxnSpPr>
      <xdr:spPr bwMode="auto">
        <a:xfrm rot="5400000">
          <a:off x="6034603" y="2944566"/>
          <a:ext cx="248687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354138</xdr:colOff>
      <xdr:row>13</xdr:row>
      <xdr:rowOff>43009</xdr:rowOff>
    </xdr:from>
    <xdr:to>
      <xdr:col>18</xdr:col>
      <xdr:colOff>354138</xdr:colOff>
      <xdr:row>14</xdr:row>
      <xdr:rowOff>91138</xdr:rowOff>
    </xdr:to>
    <xdr:cxnSp macro="">
      <xdr:nvCxnSpPr>
        <xdr:cNvPr id="79" name="직선 연결선 157">
          <a:extLst>
            <a:ext uri="{FF2B5EF4-FFF2-40B4-BE49-F238E27FC236}">
              <a16:creationId xmlns:a16="http://schemas.microsoft.com/office/drawing/2014/main" id="{00000000-0008-0000-2100-00004F000000}"/>
            </a:ext>
          </a:extLst>
        </xdr:cNvPr>
        <xdr:cNvCxnSpPr>
          <a:cxnSpLocks noChangeShapeType="1"/>
        </xdr:cNvCxnSpPr>
      </xdr:nvCxnSpPr>
      <xdr:spPr bwMode="auto">
        <a:xfrm rot="5400000">
          <a:off x="6264148" y="2400699"/>
          <a:ext cx="105279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155532</xdr:colOff>
      <xdr:row>13</xdr:row>
      <xdr:rowOff>43010</xdr:rowOff>
    </xdr:from>
    <xdr:to>
      <xdr:col>18</xdr:col>
      <xdr:colOff>155532</xdr:colOff>
      <xdr:row>14</xdr:row>
      <xdr:rowOff>91139</xdr:rowOff>
    </xdr:to>
    <xdr:cxnSp macro="">
      <xdr:nvCxnSpPr>
        <xdr:cNvPr id="80" name="직선 연결선 157">
          <a:extLst>
            <a:ext uri="{FF2B5EF4-FFF2-40B4-BE49-F238E27FC236}">
              <a16:creationId xmlns:a16="http://schemas.microsoft.com/office/drawing/2014/main" id="{00000000-0008-0000-2100-000050000000}"/>
            </a:ext>
          </a:extLst>
        </xdr:cNvPr>
        <xdr:cNvCxnSpPr>
          <a:cxnSpLocks noChangeShapeType="1"/>
        </xdr:cNvCxnSpPr>
      </xdr:nvCxnSpPr>
      <xdr:spPr bwMode="auto">
        <a:xfrm rot="5400000">
          <a:off x="6065542" y="2400700"/>
          <a:ext cx="105279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18</xdr:col>
      <xdr:colOff>163152</xdr:colOff>
      <xdr:row>14</xdr:row>
      <xdr:rowOff>48639</xdr:rowOff>
    </xdr:from>
    <xdr:to>
      <xdr:col>18</xdr:col>
      <xdr:colOff>343152</xdr:colOff>
      <xdr:row>14</xdr:row>
      <xdr:rowOff>48639</xdr:rowOff>
    </xdr:to>
    <xdr:cxnSp macro="">
      <xdr:nvCxnSpPr>
        <xdr:cNvPr id="81" name="직선 연결선 154">
          <a:extLst>
            <a:ext uri="{FF2B5EF4-FFF2-40B4-BE49-F238E27FC236}">
              <a16:creationId xmlns:a16="http://schemas.microsoft.com/office/drawing/2014/main" id="{00000000-0008-0000-2100-000051000000}"/>
            </a:ext>
          </a:extLst>
        </xdr:cNvPr>
        <xdr:cNvCxnSpPr>
          <a:cxnSpLocks noChangeShapeType="1"/>
        </xdr:cNvCxnSpPr>
      </xdr:nvCxnSpPr>
      <xdr:spPr bwMode="auto">
        <a:xfrm>
          <a:off x="6125802" y="2410839"/>
          <a:ext cx="1800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2</xdr:row>
      <xdr:rowOff>66676</xdr:rowOff>
    </xdr:from>
    <xdr:to>
      <xdr:col>3</xdr:col>
      <xdr:colOff>828675</xdr:colOff>
      <xdr:row>15</xdr:row>
      <xdr:rowOff>135934</xdr:rowOff>
    </xdr:to>
    <xdr:pic>
      <xdr:nvPicPr>
        <xdr:cNvPr id="2" name="그림 1" descr="종단규준틀.JPG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5425" y="790576"/>
          <a:ext cx="5943600" cy="3784008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771526</xdr:colOff>
      <xdr:row>2</xdr:row>
      <xdr:rowOff>28575</xdr:rowOff>
    </xdr:from>
    <xdr:to>
      <xdr:col>3</xdr:col>
      <xdr:colOff>266701</xdr:colOff>
      <xdr:row>15</xdr:row>
      <xdr:rowOff>198238</xdr:rowOff>
    </xdr:to>
    <xdr:pic>
      <xdr:nvPicPr>
        <xdr:cNvPr id="2" name="그림 1" descr="횡단규준틀.JPG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81201" y="752475"/>
          <a:ext cx="4895850" cy="3884413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16</xdr:row>
      <xdr:rowOff>57150</xdr:rowOff>
    </xdr:from>
    <xdr:to>
      <xdr:col>3</xdr:col>
      <xdr:colOff>381000</xdr:colOff>
      <xdr:row>16</xdr:row>
      <xdr:rowOff>57150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SpPr>
          <a:spLocks noChangeShapeType="1"/>
        </xdr:cNvSpPr>
      </xdr:nvSpPr>
      <xdr:spPr bwMode="auto">
        <a:xfrm flipH="1">
          <a:off x="1428750" y="2695575"/>
          <a:ext cx="13049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19050</xdr:colOff>
      <xdr:row>7</xdr:row>
      <xdr:rowOff>180975</xdr:rowOff>
    </xdr:from>
    <xdr:to>
      <xdr:col>5</xdr:col>
      <xdr:colOff>619125</xdr:colOff>
      <xdr:row>7</xdr:row>
      <xdr:rowOff>180975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2400-000003000000}"/>
            </a:ext>
          </a:extLst>
        </xdr:cNvPr>
        <xdr:cNvSpPr>
          <a:spLocks noChangeShapeType="1"/>
        </xdr:cNvSpPr>
      </xdr:nvSpPr>
      <xdr:spPr bwMode="auto">
        <a:xfrm>
          <a:off x="6286500" y="1419225"/>
          <a:ext cx="6000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2552700</xdr:colOff>
      <xdr:row>8</xdr:row>
      <xdr:rowOff>0</xdr:rowOff>
    </xdr:from>
    <xdr:to>
      <xdr:col>5</xdr:col>
      <xdr:colOff>28575</xdr:colOff>
      <xdr:row>18</xdr:row>
      <xdr:rowOff>85725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2400-000004000000}"/>
            </a:ext>
          </a:extLst>
        </xdr:cNvPr>
        <xdr:cNvSpPr>
          <a:spLocks noChangeShapeType="1"/>
        </xdr:cNvSpPr>
      </xdr:nvSpPr>
      <xdr:spPr bwMode="auto">
        <a:xfrm flipV="1">
          <a:off x="4905375" y="1419225"/>
          <a:ext cx="1390650" cy="1609725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1571625</xdr:colOff>
      <xdr:row>8</xdr:row>
      <xdr:rowOff>0</xdr:rowOff>
    </xdr:from>
    <xdr:to>
      <xdr:col>5</xdr:col>
      <xdr:colOff>28575</xdr:colOff>
      <xdr:row>16</xdr:row>
      <xdr:rowOff>57150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2400-000005000000}"/>
            </a:ext>
          </a:extLst>
        </xdr:cNvPr>
        <xdr:cNvSpPr>
          <a:spLocks noChangeShapeType="1"/>
        </xdr:cNvSpPr>
      </xdr:nvSpPr>
      <xdr:spPr bwMode="auto">
        <a:xfrm flipV="1">
          <a:off x="3924300" y="1419225"/>
          <a:ext cx="2371725" cy="127635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2314575</xdr:colOff>
      <xdr:row>18</xdr:row>
      <xdr:rowOff>171450</xdr:rowOff>
    </xdr:from>
    <xdr:to>
      <xdr:col>3</xdr:col>
      <xdr:colOff>2314575</xdr:colOff>
      <xdr:row>21</xdr:row>
      <xdr:rowOff>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00000000-0008-0000-2400-000006000000}"/>
            </a:ext>
          </a:extLst>
        </xdr:cNvPr>
        <xdr:cNvSpPr>
          <a:spLocks noChangeShapeType="1"/>
        </xdr:cNvSpPr>
      </xdr:nvSpPr>
      <xdr:spPr bwMode="auto">
        <a:xfrm>
          <a:off x="4667250" y="3095625"/>
          <a:ext cx="0" cy="3048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790575</xdr:colOff>
      <xdr:row>18</xdr:row>
      <xdr:rowOff>152400</xdr:rowOff>
    </xdr:from>
    <xdr:to>
      <xdr:col>3</xdr:col>
      <xdr:colOff>790575</xdr:colOff>
      <xdr:row>20</xdr:row>
      <xdr:rowOff>295275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00000000-0008-0000-2400-000007000000}"/>
            </a:ext>
          </a:extLst>
        </xdr:cNvPr>
        <xdr:cNvSpPr>
          <a:spLocks noChangeShapeType="1"/>
        </xdr:cNvSpPr>
      </xdr:nvSpPr>
      <xdr:spPr bwMode="auto">
        <a:xfrm>
          <a:off x="3143250" y="3095625"/>
          <a:ext cx="0" cy="3048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2543175</xdr:colOff>
      <xdr:row>18</xdr:row>
      <xdr:rowOff>114300</xdr:rowOff>
    </xdr:from>
    <xdr:to>
      <xdr:col>3</xdr:col>
      <xdr:colOff>2543175</xdr:colOff>
      <xdr:row>22</xdr:row>
      <xdr:rowOff>57150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00000000-0008-0000-2400-000008000000}"/>
            </a:ext>
          </a:extLst>
        </xdr:cNvPr>
        <xdr:cNvSpPr>
          <a:spLocks noChangeShapeType="1"/>
        </xdr:cNvSpPr>
      </xdr:nvSpPr>
      <xdr:spPr bwMode="auto">
        <a:xfrm>
          <a:off x="4895850" y="3057525"/>
          <a:ext cx="0" cy="55245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142875</xdr:colOff>
      <xdr:row>8</xdr:row>
      <xdr:rowOff>9525</xdr:rowOff>
    </xdr:from>
    <xdr:to>
      <xdr:col>3</xdr:col>
      <xdr:colOff>552450</xdr:colOff>
      <xdr:row>8</xdr:row>
      <xdr:rowOff>9525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00000000-0008-0000-2400-000009000000}"/>
            </a:ext>
          </a:extLst>
        </xdr:cNvPr>
        <xdr:cNvSpPr>
          <a:spLocks noChangeShapeType="1"/>
        </xdr:cNvSpPr>
      </xdr:nvSpPr>
      <xdr:spPr bwMode="auto">
        <a:xfrm flipH="1">
          <a:off x="2495550" y="1428750"/>
          <a:ext cx="409575" cy="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5</xdr:col>
      <xdr:colOff>247650</xdr:colOff>
      <xdr:row>7</xdr:row>
      <xdr:rowOff>142875</xdr:rowOff>
    </xdr:from>
    <xdr:to>
      <xdr:col>5</xdr:col>
      <xdr:colOff>247650</xdr:colOff>
      <xdr:row>16</xdr:row>
      <xdr:rowOff>133350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00000000-0008-0000-2400-00000A000000}"/>
            </a:ext>
          </a:extLst>
        </xdr:cNvPr>
        <xdr:cNvSpPr>
          <a:spLocks noChangeShapeType="1"/>
        </xdr:cNvSpPr>
      </xdr:nvSpPr>
      <xdr:spPr bwMode="auto">
        <a:xfrm flipH="1">
          <a:off x="6515100" y="1409700"/>
          <a:ext cx="0" cy="13620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3</xdr:col>
      <xdr:colOff>66675</xdr:colOff>
      <xdr:row>16</xdr:row>
      <xdr:rowOff>47625</xdr:rowOff>
    </xdr:from>
    <xdr:to>
      <xdr:col>3</xdr:col>
      <xdr:colOff>66675</xdr:colOff>
      <xdr:row>18</xdr:row>
      <xdr:rowOff>66675</xdr:rowOff>
    </xdr:to>
    <xdr:sp macro="" textlink="">
      <xdr:nvSpPr>
        <xdr:cNvPr id="11" name="Line 10">
          <a:extLst>
            <a:ext uri="{FF2B5EF4-FFF2-40B4-BE49-F238E27FC236}">
              <a16:creationId xmlns:a16="http://schemas.microsoft.com/office/drawing/2014/main" id="{00000000-0008-0000-2400-00000B000000}"/>
            </a:ext>
          </a:extLst>
        </xdr:cNvPr>
        <xdr:cNvSpPr>
          <a:spLocks noChangeShapeType="1"/>
        </xdr:cNvSpPr>
      </xdr:nvSpPr>
      <xdr:spPr bwMode="auto">
        <a:xfrm>
          <a:off x="2419350" y="2686050"/>
          <a:ext cx="0" cy="32385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5</xdr:col>
      <xdr:colOff>180975</xdr:colOff>
      <xdr:row>17</xdr:row>
      <xdr:rowOff>9525</xdr:rowOff>
    </xdr:from>
    <xdr:to>
      <xdr:col>5</xdr:col>
      <xdr:colOff>180975</xdr:colOff>
      <xdr:row>18</xdr:row>
      <xdr:rowOff>66675</xdr:rowOff>
    </xdr:to>
    <xdr:sp macro="" textlink="">
      <xdr:nvSpPr>
        <xdr:cNvPr id="12" name="Line 11">
          <a:extLst>
            <a:ext uri="{FF2B5EF4-FFF2-40B4-BE49-F238E27FC236}">
              <a16:creationId xmlns:a16="http://schemas.microsoft.com/office/drawing/2014/main" id="{00000000-0008-0000-2400-00000C000000}"/>
            </a:ext>
          </a:extLst>
        </xdr:cNvPr>
        <xdr:cNvSpPr>
          <a:spLocks noChangeShapeType="1"/>
        </xdr:cNvSpPr>
      </xdr:nvSpPr>
      <xdr:spPr bwMode="auto">
        <a:xfrm>
          <a:off x="6448425" y="2800350"/>
          <a:ext cx="0" cy="20955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3</xdr:col>
      <xdr:colOff>2019300</xdr:colOff>
      <xdr:row>6</xdr:row>
      <xdr:rowOff>19050</xdr:rowOff>
    </xdr:from>
    <xdr:to>
      <xdr:col>3</xdr:col>
      <xdr:colOff>2019300</xdr:colOff>
      <xdr:row>8</xdr:row>
      <xdr:rowOff>19050</xdr:rowOff>
    </xdr:to>
    <xdr:sp macro="" textlink="">
      <xdr:nvSpPr>
        <xdr:cNvPr id="13" name="Line 12">
          <a:extLst>
            <a:ext uri="{FF2B5EF4-FFF2-40B4-BE49-F238E27FC236}">
              <a16:creationId xmlns:a16="http://schemas.microsoft.com/office/drawing/2014/main" id="{00000000-0008-0000-2400-00000D000000}"/>
            </a:ext>
          </a:extLst>
        </xdr:cNvPr>
        <xdr:cNvSpPr>
          <a:spLocks noChangeShapeType="1"/>
        </xdr:cNvSpPr>
      </xdr:nvSpPr>
      <xdr:spPr bwMode="auto">
        <a:xfrm>
          <a:off x="4371975" y="1133475"/>
          <a:ext cx="0" cy="3048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16</xdr:row>
      <xdr:rowOff>66675</xdr:rowOff>
    </xdr:from>
    <xdr:to>
      <xdr:col>3</xdr:col>
      <xdr:colOff>781050</xdr:colOff>
      <xdr:row>18</xdr:row>
      <xdr:rowOff>85725</xdr:rowOff>
    </xdr:to>
    <xdr:sp macro="" textlink="">
      <xdr:nvSpPr>
        <xdr:cNvPr id="14" name="Line 13">
          <a:extLst>
            <a:ext uri="{FF2B5EF4-FFF2-40B4-BE49-F238E27FC236}">
              <a16:creationId xmlns:a16="http://schemas.microsoft.com/office/drawing/2014/main" id="{00000000-0008-0000-2400-00000E000000}"/>
            </a:ext>
          </a:extLst>
        </xdr:cNvPr>
        <xdr:cNvSpPr>
          <a:spLocks noChangeShapeType="1"/>
        </xdr:cNvSpPr>
      </xdr:nvSpPr>
      <xdr:spPr bwMode="auto">
        <a:xfrm flipV="1">
          <a:off x="3133725" y="2705100"/>
          <a:ext cx="0" cy="32385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1800225</xdr:colOff>
      <xdr:row>8</xdr:row>
      <xdr:rowOff>19050</xdr:rowOff>
    </xdr:from>
    <xdr:to>
      <xdr:col>3</xdr:col>
      <xdr:colOff>2047875</xdr:colOff>
      <xdr:row>16</xdr:row>
      <xdr:rowOff>142875</xdr:rowOff>
    </xdr:to>
    <xdr:cxnSp macro="">
      <xdr:nvCxnSpPr>
        <xdr:cNvPr id="15" name="AutoShape 14">
          <a:extLst>
            <a:ext uri="{FF2B5EF4-FFF2-40B4-BE49-F238E27FC236}">
              <a16:creationId xmlns:a16="http://schemas.microsoft.com/office/drawing/2014/main" id="{00000000-0008-0000-2400-00000F000000}"/>
            </a:ext>
          </a:extLst>
        </xdr:cNvPr>
        <xdr:cNvCxnSpPr>
          <a:cxnSpLocks noChangeShapeType="1"/>
        </xdr:cNvCxnSpPr>
      </xdr:nvCxnSpPr>
      <xdr:spPr bwMode="auto">
        <a:xfrm flipV="1">
          <a:off x="4152900" y="1438275"/>
          <a:ext cx="247650" cy="1343025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2305050</xdr:colOff>
      <xdr:row>8</xdr:row>
      <xdr:rowOff>19050</xdr:rowOff>
    </xdr:from>
    <xdr:to>
      <xdr:col>3</xdr:col>
      <xdr:colOff>2305050</xdr:colOff>
      <xdr:row>18</xdr:row>
      <xdr:rowOff>85725</xdr:rowOff>
    </xdr:to>
    <xdr:sp macro="" textlink="">
      <xdr:nvSpPr>
        <xdr:cNvPr id="16" name="Line 15">
          <a:extLst>
            <a:ext uri="{FF2B5EF4-FFF2-40B4-BE49-F238E27FC236}">
              <a16:creationId xmlns:a16="http://schemas.microsoft.com/office/drawing/2014/main" id="{00000000-0008-0000-2400-000010000000}"/>
            </a:ext>
          </a:extLst>
        </xdr:cNvPr>
        <xdr:cNvSpPr>
          <a:spLocks noChangeShapeType="1"/>
        </xdr:cNvSpPr>
      </xdr:nvSpPr>
      <xdr:spPr bwMode="auto">
        <a:xfrm>
          <a:off x="4657725" y="1438275"/>
          <a:ext cx="0" cy="159067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1590675</xdr:colOff>
      <xdr:row>16</xdr:row>
      <xdr:rowOff>57150</xdr:rowOff>
    </xdr:from>
    <xdr:to>
      <xdr:col>3</xdr:col>
      <xdr:colOff>371475</xdr:colOff>
      <xdr:row>16</xdr:row>
      <xdr:rowOff>57150</xdr:rowOff>
    </xdr:to>
    <xdr:sp macro="" textlink="">
      <xdr:nvSpPr>
        <xdr:cNvPr id="17" name="Line 16">
          <a:extLst>
            <a:ext uri="{FF2B5EF4-FFF2-40B4-BE49-F238E27FC236}">
              <a16:creationId xmlns:a16="http://schemas.microsoft.com/office/drawing/2014/main" id="{00000000-0008-0000-2400-000011000000}"/>
            </a:ext>
          </a:extLst>
        </xdr:cNvPr>
        <xdr:cNvSpPr>
          <a:spLocks noChangeShapeType="1"/>
        </xdr:cNvSpPr>
      </xdr:nvSpPr>
      <xdr:spPr bwMode="auto">
        <a:xfrm>
          <a:off x="3943350" y="2695575"/>
          <a:ext cx="0" cy="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2181225</xdr:colOff>
      <xdr:row>11</xdr:row>
      <xdr:rowOff>19050</xdr:rowOff>
    </xdr:from>
    <xdr:to>
      <xdr:col>3</xdr:col>
      <xdr:colOff>2181225</xdr:colOff>
      <xdr:row>18</xdr:row>
      <xdr:rowOff>0</xdr:rowOff>
    </xdr:to>
    <xdr:sp macro="" textlink="">
      <xdr:nvSpPr>
        <xdr:cNvPr id="18" name="Line 17">
          <a:extLst>
            <a:ext uri="{FF2B5EF4-FFF2-40B4-BE49-F238E27FC236}">
              <a16:creationId xmlns:a16="http://schemas.microsoft.com/office/drawing/2014/main" id="{00000000-0008-0000-2400-000012000000}"/>
            </a:ext>
          </a:extLst>
        </xdr:cNvPr>
        <xdr:cNvSpPr>
          <a:spLocks noChangeShapeType="1"/>
        </xdr:cNvSpPr>
      </xdr:nvSpPr>
      <xdr:spPr bwMode="auto">
        <a:xfrm flipV="1">
          <a:off x="4533900" y="1895475"/>
          <a:ext cx="0" cy="104775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2400300</xdr:colOff>
      <xdr:row>6</xdr:row>
      <xdr:rowOff>95250</xdr:rowOff>
    </xdr:from>
    <xdr:to>
      <xdr:col>3</xdr:col>
      <xdr:colOff>2657475</xdr:colOff>
      <xdr:row>11</xdr:row>
      <xdr:rowOff>142875</xdr:rowOff>
    </xdr:to>
    <xdr:sp macro="" textlink="">
      <xdr:nvSpPr>
        <xdr:cNvPr id="19" name="Line 18">
          <a:extLst>
            <a:ext uri="{FF2B5EF4-FFF2-40B4-BE49-F238E27FC236}">
              <a16:creationId xmlns:a16="http://schemas.microsoft.com/office/drawing/2014/main" id="{00000000-0008-0000-2400-000013000000}"/>
            </a:ext>
          </a:extLst>
        </xdr:cNvPr>
        <xdr:cNvSpPr>
          <a:spLocks noChangeShapeType="1"/>
        </xdr:cNvSpPr>
      </xdr:nvSpPr>
      <xdr:spPr bwMode="auto">
        <a:xfrm rot="-3844866" flipH="1" flipV="1">
          <a:off x="4476750" y="1485900"/>
          <a:ext cx="809625" cy="257175"/>
        </a:xfrm>
        <a:prstGeom prst="line">
          <a:avLst/>
        </a:prstGeom>
        <a:noFill/>
        <a:ln w="6350">
          <a:solidFill>
            <a:srgbClr val="000000"/>
          </a:solidFill>
          <a:prstDash val="lgDashDot"/>
          <a:round/>
          <a:headEnd/>
          <a:tailEnd type="stealth" w="med" len="lg"/>
        </a:ln>
      </xdr:spPr>
    </xdr:sp>
    <xdr:clientData/>
  </xdr:twoCellAnchor>
  <xdr:twoCellAnchor>
    <xdr:from>
      <xdr:col>3</xdr:col>
      <xdr:colOff>781050</xdr:colOff>
      <xdr:row>18</xdr:row>
      <xdr:rowOff>95250</xdr:rowOff>
    </xdr:from>
    <xdr:to>
      <xdr:col>3</xdr:col>
      <xdr:colOff>2305050</xdr:colOff>
      <xdr:row>18</xdr:row>
      <xdr:rowOff>95250</xdr:rowOff>
    </xdr:to>
    <xdr:cxnSp macro="">
      <xdr:nvCxnSpPr>
        <xdr:cNvPr id="20" name="AutoShape 19">
          <a:extLst>
            <a:ext uri="{FF2B5EF4-FFF2-40B4-BE49-F238E27FC236}">
              <a16:creationId xmlns:a16="http://schemas.microsoft.com/office/drawing/2014/main" id="{00000000-0008-0000-2400-000014000000}"/>
            </a:ext>
          </a:extLst>
        </xdr:cNvPr>
        <xdr:cNvCxnSpPr>
          <a:cxnSpLocks noChangeShapeType="1"/>
          <a:stCxn id="16" idx="1"/>
          <a:endCxn id="14" idx="0"/>
        </xdr:cNvCxnSpPr>
      </xdr:nvCxnSpPr>
      <xdr:spPr bwMode="auto">
        <a:xfrm flipH="1">
          <a:off x="3133725" y="3038475"/>
          <a:ext cx="152400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2047875</xdr:colOff>
      <xdr:row>8</xdr:row>
      <xdr:rowOff>19050</xdr:rowOff>
    </xdr:from>
    <xdr:to>
      <xdr:col>3</xdr:col>
      <xdr:colOff>2305050</xdr:colOff>
      <xdr:row>8</xdr:row>
      <xdr:rowOff>19050</xdr:rowOff>
    </xdr:to>
    <xdr:sp macro="" textlink="">
      <xdr:nvSpPr>
        <xdr:cNvPr id="21" name="Line 20">
          <a:extLst>
            <a:ext uri="{FF2B5EF4-FFF2-40B4-BE49-F238E27FC236}">
              <a16:creationId xmlns:a16="http://schemas.microsoft.com/office/drawing/2014/main" id="{00000000-0008-0000-2400-000015000000}"/>
            </a:ext>
          </a:extLst>
        </xdr:cNvPr>
        <xdr:cNvSpPr>
          <a:spLocks noChangeShapeType="1"/>
        </xdr:cNvSpPr>
      </xdr:nvSpPr>
      <xdr:spPr bwMode="auto">
        <a:xfrm flipH="1">
          <a:off x="4400550" y="1438275"/>
          <a:ext cx="2571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352425</xdr:colOff>
      <xdr:row>16</xdr:row>
      <xdr:rowOff>57150</xdr:rowOff>
    </xdr:from>
    <xdr:to>
      <xdr:col>3</xdr:col>
      <xdr:colOff>581025</xdr:colOff>
      <xdr:row>18</xdr:row>
      <xdr:rowOff>104775</xdr:rowOff>
    </xdr:to>
    <xdr:sp macro="" textlink="">
      <xdr:nvSpPr>
        <xdr:cNvPr id="22" name="Line 21">
          <a:extLst>
            <a:ext uri="{FF2B5EF4-FFF2-40B4-BE49-F238E27FC236}">
              <a16:creationId xmlns:a16="http://schemas.microsoft.com/office/drawing/2014/main" id="{00000000-0008-0000-2400-000016000000}"/>
            </a:ext>
          </a:extLst>
        </xdr:cNvPr>
        <xdr:cNvSpPr>
          <a:spLocks noChangeShapeType="1"/>
        </xdr:cNvSpPr>
      </xdr:nvSpPr>
      <xdr:spPr bwMode="auto">
        <a:xfrm>
          <a:off x="2705100" y="2695575"/>
          <a:ext cx="228600" cy="352425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2295525</xdr:colOff>
      <xdr:row>18</xdr:row>
      <xdr:rowOff>95250</xdr:rowOff>
    </xdr:from>
    <xdr:to>
      <xdr:col>3</xdr:col>
      <xdr:colOff>2562225</xdr:colOff>
      <xdr:row>18</xdr:row>
      <xdr:rowOff>95250</xdr:rowOff>
    </xdr:to>
    <xdr:sp macro="" textlink="">
      <xdr:nvSpPr>
        <xdr:cNvPr id="23" name="Line 22">
          <a:extLst>
            <a:ext uri="{FF2B5EF4-FFF2-40B4-BE49-F238E27FC236}">
              <a16:creationId xmlns:a16="http://schemas.microsoft.com/office/drawing/2014/main" id="{00000000-0008-0000-2400-000017000000}"/>
            </a:ext>
          </a:extLst>
        </xdr:cNvPr>
        <xdr:cNvSpPr>
          <a:spLocks noChangeShapeType="1"/>
        </xdr:cNvSpPr>
      </xdr:nvSpPr>
      <xdr:spPr bwMode="auto">
        <a:xfrm flipH="1">
          <a:off x="4648200" y="3038475"/>
          <a:ext cx="26670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581025</xdr:colOff>
      <xdr:row>18</xdr:row>
      <xdr:rowOff>95250</xdr:rowOff>
    </xdr:from>
    <xdr:to>
      <xdr:col>3</xdr:col>
      <xdr:colOff>781050</xdr:colOff>
      <xdr:row>18</xdr:row>
      <xdr:rowOff>95250</xdr:rowOff>
    </xdr:to>
    <xdr:sp macro="" textlink="">
      <xdr:nvSpPr>
        <xdr:cNvPr id="24" name="Line 23">
          <a:extLst>
            <a:ext uri="{FF2B5EF4-FFF2-40B4-BE49-F238E27FC236}">
              <a16:creationId xmlns:a16="http://schemas.microsoft.com/office/drawing/2014/main" id="{00000000-0008-0000-2400-000018000000}"/>
            </a:ext>
          </a:extLst>
        </xdr:cNvPr>
        <xdr:cNvSpPr>
          <a:spLocks noChangeShapeType="1"/>
        </xdr:cNvSpPr>
      </xdr:nvSpPr>
      <xdr:spPr bwMode="auto">
        <a:xfrm>
          <a:off x="2933700" y="3038475"/>
          <a:ext cx="2000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571500</xdr:colOff>
      <xdr:row>18</xdr:row>
      <xdr:rowOff>142875</xdr:rowOff>
    </xdr:from>
    <xdr:to>
      <xdr:col>3</xdr:col>
      <xdr:colOff>571500</xdr:colOff>
      <xdr:row>22</xdr:row>
      <xdr:rowOff>85725</xdr:rowOff>
    </xdr:to>
    <xdr:sp macro="" textlink="">
      <xdr:nvSpPr>
        <xdr:cNvPr id="25" name="Line 24">
          <a:extLst>
            <a:ext uri="{FF2B5EF4-FFF2-40B4-BE49-F238E27FC236}">
              <a16:creationId xmlns:a16="http://schemas.microsoft.com/office/drawing/2014/main" id="{00000000-0008-0000-2400-000019000000}"/>
            </a:ext>
          </a:extLst>
        </xdr:cNvPr>
        <xdr:cNvSpPr>
          <a:spLocks noChangeShapeType="1"/>
        </xdr:cNvSpPr>
      </xdr:nvSpPr>
      <xdr:spPr bwMode="auto">
        <a:xfrm>
          <a:off x="2924175" y="3086100"/>
          <a:ext cx="0" cy="55245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1819275</xdr:colOff>
      <xdr:row>20</xdr:row>
      <xdr:rowOff>57150</xdr:rowOff>
    </xdr:from>
    <xdr:to>
      <xdr:col>3</xdr:col>
      <xdr:colOff>2314575</xdr:colOff>
      <xdr:row>20</xdr:row>
      <xdr:rowOff>57150</xdr:rowOff>
    </xdr:to>
    <xdr:sp macro="" textlink="">
      <xdr:nvSpPr>
        <xdr:cNvPr id="26" name="Line 25">
          <a:extLst>
            <a:ext uri="{FF2B5EF4-FFF2-40B4-BE49-F238E27FC236}">
              <a16:creationId xmlns:a16="http://schemas.microsoft.com/office/drawing/2014/main" id="{00000000-0008-0000-2400-00001A000000}"/>
            </a:ext>
          </a:extLst>
        </xdr:cNvPr>
        <xdr:cNvSpPr>
          <a:spLocks noChangeShapeType="1"/>
        </xdr:cNvSpPr>
      </xdr:nvSpPr>
      <xdr:spPr bwMode="auto">
        <a:xfrm flipV="1">
          <a:off x="4171950" y="3305175"/>
          <a:ext cx="49530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3</xdr:col>
      <xdr:colOff>581025</xdr:colOff>
      <xdr:row>22</xdr:row>
      <xdr:rowOff>19050</xdr:rowOff>
    </xdr:from>
    <xdr:to>
      <xdr:col>3</xdr:col>
      <xdr:colOff>2543175</xdr:colOff>
      <xdr:row>22</xdr:row>
      <xdr:rowOff>19050</xdr:rowOff>
    </xdr:to>
    <xdr:sp macro="" textlink="">
      <xdr:nvSpPr>
        <xdr:cNvPr id="27" name="Line 26">
          <a:extLst>
            <a:ext uri="{FF2B5EF4-FFF2-40B4-BE49-F238E27FC236}">
              <a16:creationId xmlns:a16="http://schemas.microsoft.com/office/drawing/2014/main" id="{00000000-0008-0000-2400-00001B000000}"/>
            </a:ext>
          </a:extLst>
        </xdr:cNvPr>
        <xdr:cNvSpPr>
          <a:spLocks noChangeShapeType="1"/>
        </xdr:cNvSpPr>
      </xdr:nvSpPr>
      <xdr:spPr bwMode="auto">
        <a:xfrm>
          <a:off x="2933700" y="3571875"/>
          <a:ext cx="1962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2</xdr:col>
      <xdr:colOff>847725</xdr:colOff>
      <xdr:row>18</xdr:row>
      <xdr:rowOff>95250</xdr:rowOff>
    </xdr:from>
    <xdr:to>
      <xdr:col>3</xdr:col>
      <xdr:colOff>295275</xdr:colOff>
      <xdr:row>18</xdr:row>
      <xdr:rowOff>95250</xdr:rowOff>
    </xdr:to>
    <xdr:sp macro="" textlink="">
      <xdr:nvSpPr>
        <xdr:cNvPr id="28" name="Line 27">
          <a:extLst>
            <a:ext uri="{FF2B5EF4-FFF2-40B4-BE49-F238E27FC236}">
              <a16:creationId xmlns:a16="http://schemas.microsoft.com/office/drawing/2014/main" id="{00000000-0008-0000-2400-00001C000000}"/>
            </a:ext>
          </a:extLst>
        </xdr:cNvPr>
        <xdr:cNvSpPr>
          <a:spLocks noChangeShapeType="1"/>
        </xdr:cNvSpPr>
      </xdr:nvSpPr>
      <xdr:spPr bwMode="auto">
        <a:xfrm flipH="1">
          <a:off x="2257425" y="3038475"/>
          <a:ext cx="390525" cy="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2009775</xdr:colOff>
      <xdr:row>7</xdr:row>
      <xdr:rowOff>38100</xdr:rowOff>
    </xdr:from>
    <xdr:to>
      <xdr:col>3</xdr:col>
      <xdr:colOff>2295525</xdr:colOff>
      <xdr:row>7</xdr:row>
      <xdr:rowOff>38100</xdr:rowOff>
    </xdr:to>
    <xdr:sp macro="" textlink="">
      <xdr:nvSpPr>
        <xdr:cNvPr id="29" name="Line 28">
          <a:extLst>
            <a:ext uri="{FF2B5EF4-FFF2-40B4-BE49-F238E27FC236}">
              <a16:creationId xmlns:a16="http://schemas.microsoft.com/office/drawing/2014/main" id="{00000000-0008-0000-2400-00001D000000}"/>
            </a:ext>
          </a:extLst>
        </xdr:cNvPr>
        <xdr:cNvSpPr>
          <a:spLocks noChangeShapeType="1"/>
        </xdr:cNvSpPr>
      </xdr:nvSpPr>
      <xdr:spPr bwMode="auto">
        <a:xfrm>
          <a:off x="4362450" y="130492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3</xdr:col>
      <xdr:colOff>2809875</xdr:colOff>
      <xdr:row>5</xdr:row>
      <xdr:rowOff>133350</xdr:rowOff>
    </xdr:from>
    <xdr:to>
      <xdr:col>5</xdr:col>
      <xdr:colOff>942975</xdr:colOff>
      <xdr:row>7</xdr:row>
      <xdr:rowOff>38100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00000000-0008-0000-2400-00001E000000}"/>
            </a:ext>
          </a:extLst>
        </xdr:cNvPr>
        <xdr:cNvSpPr txBox="1">
          <a:spLocks noChangeArrowheads="1"/>
        </xdr:cNvSpPr>
      </xdr:nvSpPr>
      <xdr:spPr bwMode="auto">
        <a:xfrm>
          <a:off x="5162550" y="1095375"/>
          <a:ext cx="2047875" cy="209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ko-KR" altLang="en-US" sz="800" b="0" i="0" u="none" strike="noStrike" baseline="0">
              <a:solidFill>
                <a:srgbClr val="000000"/>
              </a:solidFill>
              <a:latin typeface="개성체"/>
            </a:rPr>
            <a:t>   이형철근 </a:t>
          </a:r>
          <a:r>
            <a:rPr lang="el-GR" altLang="ko-KR" sz="800" b="0" i="0" u="none" strike="noStrike" baseline="0">
              <a:solidFill>
                <a:srgbClr val="000000"/>
              </a:solidFill>
              <a:latin typeface="개성체"/>
            </a:rPr>
            <a:t>Φ16</a:t>
          </a:r>
          <a:r>
            <a:rPr lang="en-US" altLang="ko-KR" sz="800" b="0" i="0" u="none" strike="noStrike" baseline="0">
              <a:solidFill>
                <a:srgbClr val="000000"/>
              </a:solidFill>
              <a:latin typeface="개성체"/>
            </a:rPr>
            <a:t>mm L=400@500</a:t>
          </a:r>
        </a:p>
      </xdr:txBody>
    </xdr:sp>
    <xdr:clientData/>
  </xdr:twoCellAnchor>
  <xdr:twoCellAnchor>
    <xdr:from>
      <xdr:col>2</xdr:col>
      <xdr:colOff>19050</xdr:colOff>
      <xdr:row>16</xdr:row>
      <xdr:rowOff>57150</xdr:rowOff>
    </xdr:from>
    <xdr:to>
      <xdr:col>3</xdr:col>
      <xdr:colOff>381000</xdr:colOff>
      <xdr:row>16</xdr:row>
      <xdr:rowOff>57150</xdr:rowOff>
    </xdr:to>
    <xdr:sp macro="" textlink="">
      <xdr:nvSpPr>
        <xdr:cNvPr id="31" name="Line 30">
          <a:extLst>
            <a:ext uri="{FF2B5EF4-FFF2-40B4-BE49-F238E27FC236}">
              <a16:creationId xmlns:a16="http://schemas.microsoft.com/office/drawing/2014/main" id="{00000000-0008-0000-2400-00001F000000}"/>
            </a:ext>
          </a:extLst>
        </xdr:cNvPr>
        <xdr:cNvSpPr>
          <a:spLocks noChangeShapeType="1"/>
        </xdr:cNvSpPr>
      </xdr:nvSpPr>
      <xdr:spPr bwMode="auto">
        <a:xfrm flipH="1">
          <a:off x="1428750" y="2695575"/>
          <a:ext cx="13049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19050</xdr:colOff>
      <xdr:row>7</xdr:row>
      <xdr:rowOff>180975</xdr:rowOff>
    </xdr:from>
    <xdr:to>
      <xdr:col>5</xdr:col>
      <xdr:colOff>619125</xdr:colOff>
      <xdr:row>7</xdr:row>
      <xdr:rowOff>180975</xdr:rowOff>
    </xdr:to>
    <xdr:sp macro="" textlink="">
      <xdr:nvSpPr>
        <xdr:cNvPr id="32" name="Line 31">
          <a:extLst>
            <a:ext uri="{FF2B5EF4-FFF2-40B4-BE49-F238E27FC236}">
              <a16:creationId xmlns:a16="http://schemas.microsoft.com/office/drawing/2014/main" id="{00000000-0008-0000-2400-000020000000}"/>
            </a:ext>
          </a:extLst>
        </xdr:cNvPr>
        <xdr:cNvSpPr>
          <a:spLocks noChangeShapeType="1"/>
        </xdr:cNvSpPr>
      </xdr:nvSpPr>
      <xdr:spPr bwMode="auto">
        <a:xfrm>
          <a:off x="6286500" y="1419225"/>
          <a:ext cx="6000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2552700</xdr:colOff>
      <xdr:row>8</xdr:row>
      <xdr:rowOff>0</xdr:rowOff>
    </xdr:from>
    <xdr:to>
      <xdr:col>5</xdr:col>
      <xdr:colOff>28575</xdr:colOff>
      <xdr:row>18</xdr:row>
      <xdr:rowOff>85725</xdr:rowOff>
    </xdr:to>
    <xdr:sp macro="" textlink="">
      <xdr:nvSpPr>
        <xdr:cNvPr id="33" name="Line 32">
          <a:extLst>
            <a:ext uri="{FF2B5EF4-FFF2-40B4-BE49-F238E27FC236}">
              <a16:creationId xmlns:a16="http://schemas.microsoft.com/office/drawing/2014/main" id="{00000000-0008-0000-2400-000021000000}"/>
            </a:ext>
          </a:extLst>
        </xdr:cNvPr>
        <xdr:cNvSpPr>
          <a:spLocks noChangeShapeType="1"/>
        </xdr:cNvSpPr>
      </xdr:nvSpPr>
      <xdr:spPr bwMode="auto">
        <a:xfrm flipV="1">
          <a:off x="4905375" y="1419225"/>
          <a:ext cx="1390650" cy="1609725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1571625</xdr:colOff>
      <xdr:row>8</xdr:row>
      <xdr:rowOff>0</xdr:rowOff>
    </xdr:from>
    <xdr:to>
      <xdr:col>5</xdr:col>
      <xdr:colOff>28575</xdr:colOff>
      <xdr:row>16</xdr:row>
      <xdr:rowOff>57150</xdr:rowOff>
    </xdr:to>
    <xdr:sp macro="" textlink="">
      <xdr:nvSpPr>
        <xdr:cNvPr id="34" name="Line 33">
          <a:extLst>
            <a:ext uri="{FF2B5EF4-FFF2-40B4-BE49-F238E27FC236}">
              <a16:creationId xmlns:a16="http://schemas.microsoft.com/office/drawing/2014/main" id="{00000000-0008-0000-2400-000022000000}"/>
            </a:ext>
          </a:extLst>
        </xdr:cNvPr>
        <xdr:cNvSpPr>
          <a:spLocks noChangeShapeType="1"/>
        </xdr:cNvSpPr>
      </xdr:nvSpPr>
      <xdr:spPr bwMode="auto">
        <a:xfrm flipV="1">
          <a:off x="3924300" y="1419225"/>
          <a:ext cx="2371725" cy="127635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2314575</xdr:colOff>
      <xdr:row>18</xdr:row>
      <xdr:rowOff>171450</xdr:rowOff>
    </xdr:from>
    <xdr:to>
      <xdr:col>3</xdr:col>
      <xdr:colOff>2314575</xdr:colOff>
      <xdr:row>21</xdr:row>
      <xdr:rowOff>0</xdr:rowOff>
    </xdr:to>
    <xdr:sp macro="" textlink="">
      <xdr:nvSpPr>
        <xdr:cNvPr id="35" name="Line 34">
          <a:extLst>
            <a:ext uri="{FF2B5EF4-FFF2-40B4-BE49-F238E27FC236}">
              <a16:creationId xmlns:a16="http://schemas.microsoft.com/office/drawing/2014/main" id="{00000000-0008-0000-2400-000023000000}"/>
            </a:ext>
          </a:extLst>
        </xdr:cNvPr>
        <xdr:cNvSpPr>
          <a:spLocks noChangeShapeType="1"/>
        </xdr:cNvSpPr>
      </xdr:nvSpPr>
      <xdr:spPr bwMode="auto">
        <a:xfrm>
          <a:off x="4667250" y="3095625"/>
          <a:ext cx="0" cy="3048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790575</xdr:colOff>
      <xdr:row>18</xdr:row>
      <xdr:rowOff>152400</xdr:rowOff>
    </xdr:from>
    <xdr:to>
      <xdr:col>3</xdr:col>
      <xdr:colOff>790575</xdr:colOff>
      <xdr:row>20</xdr:row>
      <xdr:rowOff>295275</xdr:rowOff>
    </xdr:to>
    <xdr:sp macro="" textlink="">
      <xdr:nvSpPr>
        <xdr:cNvPr id="36" name="Line 35">
          <a:extLst>
            <a:ext uri="{FF2B5EF4-FFF2-40B4-BE49-F238E27FC236}">
              <a16:creationId xmlns:a16="http://schemas.microsoft.com/office/drawing/2014/main" id="{00000000-0008-0000-2400-000024000000}"/>
            </a:ext>
          </a:extLst>
        </xdr:cNvPr>
        <xdr:cNvSpPr>
          <a:spLocks noChangeShapeType="1"/>
        </xdr:cNvSpPr>
      </xdr:nvSpPr>
      <xdr:spPr bwMode="auto">
        <a:xfrm>
          <a:off x="3143250" y="3095625"/>
          <a:ext cx="0" cy="3048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2543175</xdr:colOff>
      <xdr:row>18</xdr:row>
      <xdr:rowOff>114300</xdr:rowOff>
    </xdr:from>
    <xdr:to>
      <xdr:col>3</xdr:col>
      <xdr:colOff>2543175</xdr:colOff>
      <xdr:row>22</xdr:row>
      <xdr:rowOff>57150</xdr:rowOff>
    </xdr:to>
    <xdr:sp macro="" textlink="">
      <xdr:nvSpPr>
        <xdr:cNvPr id="37" name="Line 36">
          <a:extLst>
            <a:ext uri="{FF2B5EF4-FFF2-40B4-BE49-F238E27FC236}">
              <a16:creationId xmlns:a16="http://schemas.microsoft.com/office/drawing/2014/main" id="{00000000-0008-0000-2400-000025000000}"/>
            </a:ext>
          </a:extLst>
        </xdr:cNvPr>
        <xdr:cNvSpPr>
          <a:spLocks noChangeShapeType="1"/>
        </xdr:cNvSpPr>
      </xdr:nvSpPr>
      <xdr:spPr bwMode="auto">
        <a:xfrm>
          <a:off x="4895850" y="3057525"/>
          <a:ext cx="0" cy="55245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2514600</xdr:colOff>
      <xdr:row>17</xdr:row>
      <xdr:rowOff>0</xdr:rowOff>
    </xdr:from>
    <xdr:to>
      <xdr:col>5</xdr:col>
      <xdr:colOff>323850</xdr:colOff>
      <xdr:row>17</xdr:row>
      <xdr:rowOff>0</xdr:rowOff>
    </xdr:to>
    <xdr:sp macro="" textlink="">
      <xdr:nvSpPr>
        <xdr:cNvPr id="38" name="Line 37">
          <a:extLst>
            <a:ext uri="{FF2B5EF4-FFF2-40B4-BE49-F238E27FC236}">
              <a16:creationId xmlns:a16="http://schemas.microsoft.com/office/drawing/2014/main" id="{00000000-0008-0000-2400-000026000000}"/>
            </a:ext>
          </a:extLst>
        </xdr:cNvPr>
        <xdr:cNvSpPr>
          <a:spLocks noChangeShapeType="1"/>
        </xdr:cNvSpPr>
      </xdr:nvSpPr>
      <xdr:spPr bwMode="auto">
        <a:xfrm flipH="1">
          <a:off x="4867275" y="2790825"/>
          <a:ext cx="1724025" cy="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66675</xdr:colOff>
      <xdr:row>16</xdr:row>
      <xdr:rowOff>47625</xdr:rowOff>
    </xdr:from>
    <xdr:to>
      <xdr:col>3</xdr:col>
      <xdr:colOff>66675</xdr:colOff>
      <xdr:row>18</xdr:row>
      <xdr:rowOff>66675</xdr:rowOff>
    </xdr:to>
    <xdr:sp macro="" textlink="">
      <xdr:nvSpPr>
        <xdr:cNvPr id="39" name="Line 38">
          <a:extLst>
            <a:ext uri="{FF2B5EF4-FFF2-40B4-BE49-F238E27FC236}">
              <a16:creationId xmlns:a16="http://schemas.microsoft.com/office/drawing/2014/main" id="{00000000-0008-0000-2400-000027000000}"/>
            </a:ext>
          </a:extLst>
        </xdr:cNvPr>
        <xdr:cNvSpPr>
          <a:spLocks noChangeShapeType="1"/>
        </xdr:cNvSpPr>
      </xdr:nvSpPr>
      <xdr:spPr bwMode="auto">
        <a:xfrm>
          <a:off x="2419350" y="2686050"/>
          <a:ext cx="0" cy="32385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3</xdr:col>
      <xdr:colOff>2019300</xdr:colOff>
      <xdr:row>6</xdr:row>
      <xdr:rowOff>19050</xdr:rowOff>
    </xdr:from>
    <xdr:to>
      <xdr:col>3</xdr:col>
      <xdr:colOff>2019300</xdr:colOff>
      <xdr:row>8</xdr:row>
      <xdr:rowOff>19050</xdr:rowOff>
    </xdr:to>
    <xdr:sp macro="" textlink="">
      <xdr:nvSpPr>
        <xdr:cNvPr id="40" name="Line 39">
          <a:extLst>
            <a:ext uri="{FF2B5EF4-FFF2-40B4-BE49-F238E27FC236}">
              <a16:creationId xmlns:a16="http://schemas.microsoft.com/office/drawing/2014/main" id="{00000000-0008-0000-2400-000028000000}"/>
            </a:ext>
          </a:extLst>
        </xdr:cNvPr>
        <xdr:cNvSpPr>
          <a:spLocks noChangeShapeType="1"/>
        </xdr:cNvSpPr>
      </xdr:nvSpPr>
      <xdr:spPr bwMode="auto">
        <a:xfrm>
          <a:off x="4371975" y="1133475"/>
          <a:ext cx="0" cy="3048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16</xdr:row>
      <xdr:rowOff>66675</xdr:rowOff>
    </xdr:from>
    <xdr:to>
      <xdr:col>3</xdr:col>
      <xdr:colOff>781050</xdr:colOff>
      <xdr:row>18</xdr:row>
      <xdr:rowOff>85725</xdr:rowOff>
    </xdr:to>
    <xdr:sp macro="" textlink="">
      <xdr:nvSpPr>
        <xdr:cNvPr id="41" name="Line 40">
          <a:extLst>
            <a:ext uri="{FF2B5EF4-FFF2-40B4-BE49-F238E27FC236}">
              <a16:creationId xmlns:a16="http://schemas.microsoft.com/office/drawing/2014/main" id="{00000000-0008-0000-2400-000029000000}"/>
            </a:ext>
          </a:extLst>
        </xdr:cNvPr>
        <xdr:cNvSpPr>
          <a:spLocks noChangeShapeType="1"/>
        </xdr:cNvSpPr>
      </xdr:nvSpPr>
      <xdr:spPr bwMode="auto">
        <a:xfrm flipV="1">
          <a:off x="3133725" y="2705100"/>
          <a:ext cx="0" cy="32385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1800225</xdr:colOff>
      <xdr:row>8</xdr:row>
      <xdr:rowOff>19050</xdr:rowOff>
    </xdr:from>
    <xdr:to>
      <xdr:col>3</xdr:col>
      <xdr:colOff>2047875</xdr:colOff>
      <xdr:row>16</xdr:row>
      <xdr:rowOff>142875</xdr:rowOff>
    </xdr:to>
    <xdr:cxnSp macro="">
      <xdr:nvCxnSpPr>
        <xdr:cNvPr id="42" name="AutoShape 41">
          <a:extLst>
            <a:ext uri="{FF2B5EF4-FFF2-40B4-BE49-F238E27FC236}">
              <a16:creationId xmlns:a16="http://schemas.microsoft.com/office/drawing/2014/main" id="{00000000-0008-0000-2400-00002A000000}"/>
            </a:ext>
          </a:extLst>
        </xdr:cNvPr>
        <xdr:cNvCxnSpPr>
          <a:cxnSpLocks noChangeShapeType="1"/>
        </xdr:cNvCxnSpPr>
      </xdr:nvCxnSpPr>
      <xdr:spPr bwMode="auto">
        <a:xfrm flipV="1">
          <a:off x="4152900" y="1438275"/>
          <a:ext cx="247650" cy="1343025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2305050</xdr:colOff>
      <xdr:row>8</xdr:row>
      <xdr:rowOff>19050</xdr:rowOff>
    </xdr:from>
    <xdr:to>
      <xdr:col>3</xdr:col>
      <xdr:colOff>2305050</xdr:colOff>
      <xdr:row>18</xdr:row>
      <xdr:rowOff>85725</xdr:rowOff>
    </xdr:to>
    <xdr:sp macro="" textlink="">
      <xdr:nvSpPr>
        <xdr:cNvPr id="43" name="Line 42">
          <a:extLst>
            <a:ext uri="{FF2B5EF4-FFF2-40B4-BE49-F238E27FC236}">
              <a16:creationId xmlns:a16="http://schemas.microsoft.com/office/drawing/2014/main" id="{00000000-0008-0000-2400-00002B000000}"/>
            </a:ext>
          </a:extLst>
        </xdr:cNvPr>
        <xdr:cNvSpPr>
          <a:spLocks noChangeShapeType="1"/>
        </xdr:cNvSpPr>
      </xdr:nvSpPr>
      <xdr:spPr bwMode="auto">
        <a:xfrm>
          <a:off x="4657725" y="1438275"/>
          <a:ext cx="0" cy="159067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1590675</xdr:colOff>
      <xdr:row>16</xdr:row>
      <xdr:rowOff>57150</xdr:rowOff>
    </xdr:from>
    <xdr:to>
      <xdr:col>3</xdr:col>
      <xdr:colOff>371475</xdr:colOff>
      <xdr:row>16</xdr:row>
      <xdr:rowOff>57150</xdr:rowOff>
    </xdr:to>
    <xdr:sp macro="" textlink="">
      <xdr:nvSpPr>
        <xdr:cNvPr id="44" name="Line 43">
          <a:extLst>
            <a:ext uri="{FF2B5EF4-FFF2-40B4-BE49-F238E27FC236}">
              <a16:creationId xmlns:a16="http://schemas.microsoft.com/office/drawing/2014/main" id="{00000000-0008-0000-2400-00002C000000}"/>
            </a:ext>
          </a:extLst>
        </xdr:cNvPr>
        <xdr:cNvSpPr>
          <a:spLocks noChangeShapeType="1"/>
        </xdr:cNvSpPr>
      </xdr:nvSpPr>
      <xdr:spPr bwMode="auto">
        <a:xfrm>
          <a:off x="3943350" y="2695575"/>
          <a:ext cx="0" cy="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2181225</xdr:colOff>
      <xdr:row>11</xdr:row>
      <xdr:rowOff>19050</xdr:rowOff>
    </xdr:from>
    <xdr:to>
      <xdr:col>3</xdr:col>
      <xdr:colOff>2181225</xdr:colOff>
      <xdr:row>18</xdr:row>
      <xdr:rowOff>0</xdr:rowOff>
    </xdr:to>
    <xdr:sp macro="" textlink="">
      <xdr:nvSpPr>
        <xdr:cNvPr id="45" name="Line 44">
          <a:extLst>
            <a:ext uri="{FF2B5EF4-FFF2-40B4-BE49-F238E27FC236}">
              <a16:creationId xmlns:a16="http://schemas.microsoft.com/office/drawing/2014/main" id="{00000000-0008-0000-2400-00002D000000}"/>
            </a:ext>
          </a:extLst>
        </xdr:cNvPr>
        <xdr:cNvSpPr>
          <a:spLocks noChangeShapeType="1"/>
        </xdr:cNvSpPr>
      </xdr:nvSpPr>
      <xdr:spPr bwMode="auto">
        <a:xfrm flipV="1">
          <a:off x="4533900" y="1895475"/>
          <a:ext cx="0" cy="104775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18</xdr:row>
      <xdr:rowOff>95250</xdr:rowOff>
    </xdr:from>
    <xdr:to>
      <xdr:col>3</xdr:col>
      <xdr:colOff>2305050</xdr:colOff>
      <xdr:row>18</xdr:row>
      <xdr:rowOff>95250</xdr:rowOff>
    </xdr:to>
    <xdr:cxnSp macro="">
      <xdr:nvCxnSpPr>
        <xdr:cNvPr id="46" name="AutoShape 46">
          <a:extLst>
            <a:ext uri="{FF2B5EF4-FFF2-40B4-BE49-F238E27FC236}">
              <a16:creationId xmlns:a16="http://schemas.microsoft.com/office/drawing/2014/main" id="{00000000-0008-0000-2400-00002E000000}"/>
            </a:ext>
          </a:extLst>
        </xdr:cNvPr>
        <xdr:cNvCxnSpPr>
          <a:cxnSpLocks noChangeShapeType="1"/>
          <a:stCxn id="43" idx="1"/>
          <a:endCxn id="41" idx="0"/>
        </xdr:cNvCxnSpPr>
      </xdr:nvCxnSpPr>
      <xdr:spPr bwMode="auto">
        <a:xfrm flipH="1">
          <a:off x="3133725" y="3038475"/>
          <a:ext cx="152400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2047875</xdr:colOff>
      <xdr:row>8</xdr:row>
      <xdr:rowOff>19050</xdr:rowOff>
    </xdr:from>
    <xdr:to>
      <xdr:col>3</xdr:col>
      <xdr:colOff>2305050</xdr:colOff>
      <xdr:row>8</xdr:row>
      <xdr:rowOff>19050</xdr:rowOff>
    </xdr:to>
    <xdr:sp macro="" textlink="">
      <xdr:nvSpPr>
        <xdr:cNvPr id="47" name="Line 47">
          <a:extLst>
            <a:ext uri="{FF2B5EF4-FFF2-40B4-BE49-F238E27FC236}">
              <a16:creationId xmlns:a16="http://schemas.microsoft.com/office/drawing/2014/main" id="{00000000-0008-0000-2400-00002F000000}"/>
            </a:ext>
          </a:extLst>
        </xdr:cNvPr>
        <xdr:cNvSpPr>
          <a:spLocks noChangeShapeType="1"/>
        </xdr:cNvSpPr>
      </xdr:nvSpPr>
      <xdr:spPr bwMode="auto">
        <a:xfrm flipH="1">
          <a:off x="4400550" y="1438275"/>
          <a:ext cx="2571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352425</xdr:colOff>
      <xdr:row>16</xdr:row>
      <xdr:rowOff>57150</xdr:rowOff>
    </xdr:from>
    <xdr:to>
      <xdr:col>3</xdr:col>
      <xdr:colOff>581025</xdr:colOff>
      <xdr:row>18</xdr:row>
      <xdr:rowOff>104775</xdr:rowOff>
    </xdr:to>
    <xdr:sp macro="" textlink="">
      <xdr:nvSpPr>
        <xdr:cNvPr id="48" name="Line 48">
          <a:extLst>
            <a:ext uri="{FF2B5EF4-FFF2-40B4-BE49-F238E27FC236}">
              <a16:creationId xmlns:a16="http://schemas.microsoft.com/office/drawing/2014/main" id="{00000000-0008-0000-2400-000030000000}"/>
            </a:ext>
          </a:extLst>
        </xdr:cNvPr>
        <xdr:cNvSpPr>
          <a:spLocks noChangeShapeType="1"/>
        </xdr:cNvSpPr>
      </xdr:nvSpPr>
      <xdr:spPr bwMode="auto">
        <a:xfrm>
          <a:off x="2705100" y="2695575"/>
          <a:ext cx="228600" cy="352425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581025</xdr:colOff>
      <xdr:row>18</xdr:row>
      <xdr:rowOff>95250</xdr:rowOff>
    </xdr:from>
    <xdr:to>
      <xdr:col>3</xdr:col>
      <xdr:colOff>781050</xdr:colOff>
      <xdr:row>18</xdr:row>
      <xdr:rowOff>95250</xdr:rowOff>
    </xdr:to>
    <xdr:sp macro="" textlink="">
      <xdr:nvSpPr>
        <xdr:cNvPr id="49" name="Line 49">
          <a:extLst>
            <a:ext uri="{FF2B5EF4-FFF2-40B4-BE49-F238E27FC236}">
              <a16:creationId xmlns:a16="http://schemas.microsoft.com/office/drawing/2014/main" id="{00000000-0008-0000-2400-000031000000}"/>
            </a:ext>
          </a:extLst>
        </xdr:cNvPr>
        <xdr:cNvSpPr>
          <a:spLocks noChangeShapeType="1"/>
        </xdr:cNvSpPr>
      </xdr:nvSpPr>
      <xdr:spPr bwMode="auto">
        <a:xfrm>
          <a:off x="2933700" y="3038475"/>
          <a:ext cx="2000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571500</xdr:colOff>
      <xdr:row>18</xdr:row>
      <xdr:rowOff>142875</xdr:rowOff>
    </xdr:from>
    <xdr:to>
      <xdr:col>3</xdr:col>
      <xdr:colOff>571500</xdr:colOff>
      <xdr:row>22</xdr:row>
      <xdr:rowOff>85725</xdr:rowOff>
    </xdr:to>
    <xdr:sp macro="" textlink="">
      <xdr:nvSpPr>
        <xdr:cNvPr id="50" name="Line 50">
          <a:extLst>
            <a:ext uri="{FF2B5EF4-FFF2-40B4-BE49-F238E27FC236}">
              <a16:creationId xmlns:a16="http://schemas.microsoft.com/office/drawing/2014/main" id="{00000000-0008-0000-2400-000032000000}"/>
            </a:ext>
          </a:extLst>
        </xdr:cNvPr>
        <xdr:cNvSpPr>
          <a:spLocks noChangeShapeType="1"/>
        </xdr:cNvSpPr>
      </xdr:nvSpPr>
      <xdr:spPr bwMode="auto">
        <a:xfrm>
          <a:off x="2924175" y="3086100"/>
          <a:ext cx="0" cy="55245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790575</xdr:colOff>
      <xdr:row>20</xdr:row>
      <xdr:rowOff>19050</xdr:rowOff>
    </xdr:from>
    <xdr:to>
      <xdr:col>3</xdr:col>
      <xdr:colOff>1800225</xdr:colOff>
      <xdr:row>20</xdr:row>
      <xdr:rowOff>19050</xdr:rowOff>
    </xdr:to>
    <xdr:sp macro="" textlink="">
      <xdr:nvSpPr>
        <xdr:cNvPr id="51" name="Line 51">
          <a:extLst>
            <a:ext uri="{FF2B5EF4-FFF2-40B4-BE49-F238E27FC236}">
              <a16:creationId xmlns:a16="http://schemas.microsoft.com/office/drawing/2014/main" id="{00000000-0008-0000-2400-000033000000}"/>
            </a:ext>
          </a:extLst>
        </xdr:cNvPr>
        <xdr:cNvSpPr>
          <a:spLocks noChangeShapeType="1"/>
        </xdr:cNvSpPr>
      </xdr:nvSpPr>
      <xdr:spPr bwMode="auto">
        <a:xfrm>
          <a:off x="3143250" y="3267075"/>
          <a:ext cx="1009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3</xdr:col>
      <xdr:colOff>581025</xdr:colOff>
      <xdr:row>22</xdr:row>
      <xdr:rowOff>19050</xdr:rowOff>
    </xdr:from>
    <xdr:to>
      <xdr:col>3</xdr:col>
      <xdr:colOff>2543175</xdr:colOff>
      <xdr:row>22</xdr:row>
      <xdr:rowOff>19050</xdr:rowOff>
    </xdr:to>
    <xdr:sp macro="" textlink="">
      <xdr:nvSpPr>
        <xdr:cNvPr id="52" name="Line 52">
          <a:extLst>
            <a:ext uri="{FF2B5EF4-FFF2-40B4-BE49-F238E27FC236}">
              <a16:creationId xmlns:a16="http://schemas.microsoft.com/office/drawing/2014/main" id="{00000000-0008-0000-2400-000034000000}"/>
            </a:ext>
          </a:extLst>
        </xdr:cNvPr>
        <xdr:cNvSpPr>
          <a:spLocks noChangeShapeType="1"/>
        </xdr:cNvSpPr>
      </xdr:nvSpPr>
      <xdr:spPr bwMode="auto">
        <a:xfrm>
          <a:off x="2933700" y="3571875"/>
          <a:ext cx="1962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2</xdr:col>
      <xdr:colOff>847725</xdr:colOff>
      <xdr:row>18</xdr:row>
      <xdr:rowOff>95250</xdr:rowOff>
    </xdr:from>
    <xdr:to>
      <xdr:col>3</xdr:col>
      <xdr:colOff>295275</xdr:colOff>
      <xdr:row>18</xdr:row>
      <xdr:rowOff>95250</xdr:rowOff>
    </xdr:to>
    <xdr:sp macro="" textlink="">
      <xdr:nvSpPr>
        <xdr:cNvPr id="53" name="Line 53">
          <a:extLst>
            <a:ext uri="{FF2B5EF4-FFF2-40B4-BE49-F238E27FC236}">
              <a16:creationId xmlns:a16="http://schemas.microsoft.com/office/drawing/2014/main" id="{00000000-0008-0000-2400-000035000000}"/>
            </a:ext>
          </a:extLst>
        </xdr:cNvPr>
        <xdr:cNvSpPr>
          <a:spLocks noChangeShapeType="1"/>
        </xdr:cNvSpPr>
      </xdr:nvSpPr>
      <xdr:spPr bwMode="auto">
        <a:xfrm flipH="1">
          <a:off x="2257425" y="3038475"/>
          <a:ext cx="390525" cy="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2009775</xdr:colOff>
      <xdr:row>7</xdr:row>
      <xdr:rowOff>38100</xdr:rowOff>
    </xdr:from>
    <xdr:to>
      <xdr:col>3</xdr:col>
      <xdr:colOff>2295525</xdr:colOff>
      <xdr:row>7</xdr:row>
      <xdr:rowOff>38100</xdr:rowOff>
    </xdr:to>
    <xdr:sp macro="" textlink="">
      <xdr:nvSpPr>
        <xdr:cNvPr id="54" name="Line 54">
          <a:extLst>
            <a:ext uri="{FF2B5EF4-FFF2-40B4-BE49-F238E27FC236}">
              <a16:creationId xmlns:a16="http://schemas.microsoft.com/office/drawing/2014/main" id="{00000000-0008-0000-2400-000036000000}"/>
            </a:ext>
          </a:extLst>
        </xdr:cNvPr>
        <xdr:cNvSpPr>
          <a:spLocks noChangeShapeType="1"/>
        </xdr:cNvSpPr>
      </xdr:nvSpPr>
      <xdr:spPr bwMode="auto">
        <a:xfrm>
          <a:off x="4362450" y="130492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3</xdr:col>
      <xdr:colOff>2809875</xdr:colOff>
      <xdr:row>5</xdr:row>
      <xdr:rowOff>133350</xdr:rowOff>
    </xdr:from>
    <xdr:to>
      <xdr:col>5</xdr:col>
      <xdr:colOff>942975</xdr:colOff>
      <xdr:row>7</xdr:row>
      <xdr:rowOff>38100</xdr:rowOff>
    </xdr:to>
    <xdr:sp macro="" textlink="">
      <xdr:nvSpPr>
        <xdr:cNvPr id="55" name="Text Box 55">
          <a:extLst>
            <a:ext uri="{FF2B5EF4-FFF2-40B4-BE49-F238E27FC236}">
              <a16:creationId xmlns:a16="http://schemas.microsoft.com/office/drawing/2014/main" id="{00000000-0008-0000-2400-000037000000}"/>
            </a:ext>
          </a:extLst>
        </xdr:cNvPr>
        <xdr:cNvSpPr txBox="1">
          <a:spLocks noChangeArrowheads="1"/>
        </xdr:cNvSpPr>
      </xdr:nvSpPr>
      <xdr:spPr bwMode="auto">
        <a:xfrm>
          <a:off x="5162550" y="1095375"/>
          <a:ext cx="2047875" cy="209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ko-KR" altLang="en-US" sz="800" b="0" i="0" u="none" strike="noStrike" baseline="0">
              <a:solidFill>
                <a:srgbClr val="000000"/>
              </a:solidFill>
              <a:latin typeface="개성체"/>
            </a:rPr>
            <a:t>   이형철근 </a:t>
          </a:r>
          <a:r>
            <a:rPr lang="el-GR" altLang="ko-KR" sz="800" b="0" i="0" u="none" strike="noStrike" baseline="0">
              <a:solidFill>
                <a:srgbClr val="000000"/>
              </a:solidFill>
              <a:latin typeface="개성체"/>
            </a:rPr>
            <a:t>Φ16</a:t>
          </a:r>
          <a:r>
            <a:rPr lang="en-US" altLang="ko-KR" sz="800" b="0" i="0" u="none" strike="noStrike" baseline="0">
              <a:solidFill>
                <a:srgbClr val="000000"/>
              </a:solidFill>
              <a:latin typeface="개성체"/>
            </a:rPr>
            <a:t>mm L=500@500</a:t>
          </a:r>
        </a:p>
      </xdr:txBody>
    </xdr:sp>
    <xdr:clientData/>
  </xdr:twoCellAnchor>
  <xdr:twoCellAnchor>
    <xdr:from>
      <xdr:col>2</xdr:col>
      <xdr:colOff>19050</xdr:colOff>
      <xdr:row>16</xdr:row>
      <xdr:rowOff>57150</xdr:rowOff>
    </xdr:from>
    <xdr:to>
      <xdr:col>3</xdr:col>
      <xdr:colOff>381000</xdr:colOff>
      <xdr:row>16</xdr:row>
      <xdr:rowOff>57150</xdr:rowOff>
    </xdr:to>
    <xdr:sp macro="" textlink="">
      <xdr:nvSpPr>
        <xdr:cNvPr id="56" name="Line 56">
          <a:extLst>
            <a:ext uri="{FF2B5EF4-FFF2-40B4-BE49-F238E27FC236}">
              <a16:creationId xmlns:a16="http://schemas.microsoft.com/office/drawing/2014/main" id="{00000000-0008-0000-2400-000038000000}"/>
            </a:ext>
          </a:extLst>
        </xdr:cNvPr>
        <xdr:cNvSpPr>
          <a:spLocks noChangeShapeType="1"/>
        </xdr:cNvSpPr>
      </xdr:nvSpPr>
      <xdr:spPr bwMode="auto">
        <a:xfrm flipH="1">
          <a:off x="1428750" y="2695575"/>
          <a:ext cx="13049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19050</xdr:colOff>
      <xdr:row>7</xdr:row>
      <xdr:rowOff>180975</xdr:rowOff>
    </xdr:from>
    <xdr:to>
      <xdr:col>5</xdr:col>
      <xdr:colOff>619125</xdr:colOff>
      <xdr:row>7</xdr:row>
      <xdr:rowOff>180975</xdr:rowOff>
    </xdr:to>
    <xdr:sp macro="" textlink="">
      <xdr:nvSpPr>
        <xdr:cNvPr id="57" name="Line 57">
          <a:extLst>
            <a:ext uri="{FF2B5EF4-FFF2-40B4-BE49-F238E27FC236}">
              <a16:creationId xmlns:a16="http://schemas.microsoft.com/office/drawing/2014/main" id="{00000000-0008-0000-2400-000039000000}"/>
            </a:ext>
          </a:extLst>
        </xdr:cNvPr>
        <xdr:cNvSpPr>
          <a:spLocks noChangeShapeType="1"/>
        </xdr:cNvSpPr>
      </xdr:nvSpPr>
      <xdr:spPr bwMode="auto">
        <a:xfrm>
          <a:off x="6286500" y="1419225"/>
          <a:ext cx="6000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2552700</xdr:colOff>
      <xdr:row>8</xdr:row>
      <xdr:rowOff>0</xdr:rowOff>
    </xdr:from>
    <xdr:to>
      <xdr:col>5</xdr:col>
      <xdr:colOff>28575</xdr:colOff>
      <xdr:row>18</xdr:row>
      <xdr:rowOff>85725</xdr:rowOff>
    </xdr:to>
    <xdr:sp macro="" textlink="">
      <xdr:nvSpPr>
        <xdr:cNvPr id="58" name="Line 58">
          <a:extLst>
            <a:ext uri="{FF2B5EF4-FFF2-40B4-BE49-F238E27FC236}">
              <a16:creationId xmlns:a16="http://schemas.microsoft.com/office/drawing/2014/main" id="{00000000-0008-0000-2400-00003A000000}"/>
            </a:ext>
          </a:extLst>
        </xdr:cNvPr>
        <xdr:cNvSpPr>
          <a:spLocks noChangeShapeType="1"/>
        </xdr:cNvSpPr>
      </xdr:nvSpPr>
      <xdr:spPr bwMode="auto">
        <a:xfrm flipV="1">
          <a:off x="4905375" y="1419225"/>
          <a:ext cx="1390650" cy="1609725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1571625</xdr:colOff>
      <xdr:row>8</xdr:row>
      <xdr:rowOff>0</xdr:rowOff>
    </xdr:from>
    <xdr:to>
      <xdr:col>5</xdr:col>
      <xdr:colOff>28575</xdr:colOff>
      <xdr:row>16</xdr:row>
      <xdr:rowOff>57150</xdr:rowOff>
    </xdr:to>
    <xdr:sp macro="" textlink="">
      <xdr:nvSpPr>
        <xdr:cNvPr id="59" name="Line 59">
          <a:extLst>
            <a:ext uri="{FF2B5EF4-FFF2-40B4-BE49-F238E27FC236}">
              <a16:creationId xmlns:a16="http://schemas.microsoft.com/office/drawing/2014/main" id="{00000000-0008-0000-2400-00003B000000}"/>
            </a:ext>
          </a:extLst>
        </xdr:cNvPr>
        <xdr:cNvSpPr>
          <a:spLocks noChangeShapeType="1"/>
        </xdr:cNvSpPr>
      </xdr:nvSpPr>
      <xdr:spPr bwMode="auto">
        <a:xfrm flipV="1">
          <a:off x="3924300" y="1419225"/>
          <a:ext cx="2371725" cy="127635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2314575</xdr:colOff>
      <xdr:row>18</xdr:row>
      <xdr:rowOff>171450</xdr:rowOff>
    </xdr:from>
    <xdr:to>
      <xdr:col>3</xdr:col>
      <xdr:colOff>2314575</xdr:colOff>
      <xdr:row>21</xdr:row>
      <xdr:rowOff>0</xdr:rowOff>
    </xdr:to>
    <xdr:sp macro="" textlink="">
      <xdr:nvSpPr>
        <xdr:cNvPr id="60" name="Line 60">
          <a:extLst>
            <a:ext uri="{FF2B5EF4-FFF2-40B4-BE49-F238E27FC236}">
              <a16:creationId xmlns:a16="http://schemas.microsoft.com/office/drawing/2014/main" id="{00000000-0008-0000-2400-00003C000000}"/>
            </a:ext>
          </a:extLst>
        </xdr:cNvPr>
        <xdr:cNvSpPr>
          <a:spLocks noChangeShapeType="1"/>
        </xdr:cNvSpPr>
      </xdr:nvSpPr>
      <xdr:spPr bwMode="auto">
        <a:xfrm>
          <a:off x="4667250" y="3095625"/>
          <a:ext cx="0" cy="3048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790575</xdr:colOff>
      <xdr:row>18</xdr:row>
      <xdr:rowOff>152400</xdr:rowOff>
    </xdr:from>
    <xdr:to>
      <xdr:col>3</xdr:col>
      <xdr:colOff>790575</xdr:colOff>
      <xdr:row>20</xdr:row>
      <xdr:rowOff>295275</xdr:rowOff>
    </xdr:to>
    <xdr:sp macro="" textlink="">
      <xdr:nvSpPr>
        <xdr:cNvPr id="61" name="Line 61">
          <a:extLst>
            <a:ext uri="{FF2B5EF4-FFF2-40B4-BE49-F238E27FC236}">
              <a16:creationId xmlns:a16="http://schemas.microsoft.com/office/drawing/2014/main" id="{00000000-0008-0000-2400-00003D000000}"/>
            </a:ext>
          </a:extLst>
        </xdr:cNvPr>
        <xdr:cNvSpPr>
          <a:spLocks noChangeShapeType="1"/>
        </xdr:cNvSpPr>
      </xdr:nvSpPr>
      <xdr:spPr bwMode="auto">
        <a:xfrm>
          <a:off x="3143250" y="3095625"/>
          <a:ext cx="0" cy="3048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2543175</xdr:colOff>
      <xdr:row>18</xdr:row>
      <xdr:rowOff>114300</xdr:rowOff>
    </xdr:from>
    <xdr:to>
      <xdr:col>3</xdr:col>
      <xdr:colOff>2543175</xdr:colOff>
      <xdr:row>22</xdr:row>
      <xdr:rowOff>57150</xdr:rowOff>
    </xdr:to>
    <xdr:sp macro="" textlink="">
      <xdr:nvSpPr>
        <xdr:cNvPr id="62" name="Line 62">
          <a:extLst>
            <a:ext uri="{FF2B5EF4-FFF2-40B4-BE49-F238E27FC236}">
              <a16:creationId xmlns:a16="http://schemas.microsoft.com/office/drawing/2014/main" id="{00000000-0008-0000-2400-00003E000000}"/>
            </a:ext>
          </a:extLst>
        </xdr:cNvPr>
        <xdr:cNvSpPr>
          <a:spLocks noChangeShapeType="1"/>
        </xdr:cNvSpPr>
      </xdr:nvSpPr>
      <xdr:spPr bwMode="auto">
        <a:xfrm>
          <a:off x="4895850" y="3057525"/>
          <a:ext cx="0" cy="55245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66675</xdr:colOff>
      <xdr:row>16</xdr:row>
      <xdr:rowOff>47625</xdr:rowOff>
    </xdr:from>
    <xdr:to>
      <xdr:col>3</xdr:col>
      <xdr:colOff>66675</xdr:colOff>
      <xdr:row>18</xdr:row>
      <xdr:rowOff>66675</xdr:rowOff>
    </xdr:to>
    <xdr:sp macro="" textlink="">
      <xdr:nvSpPr>
        <xdr:cNvPr id="63" name="Line 63">
          <a:extLst>
            <a:ext uri="{FF2B5EF4-FFF2-40B4-BE49-F238E27FC236}">
              <a16:creationId xmlns:a16="http://schemas.microsoft.com/office/drawing/2014/main" id="{00000000-0008-0000-2400-00003F000000}"/>
            </a:ext>
          </a:extLst>
        </xdr:cNvPr>
        <xdr:cNvSpPr>
          <a:spLocks noChangeShapeType="1"/>
        </xdr:cNvSpPr>
      </xdr:nvSpPr>
      <xdr:spPr bwMode="auto">
        <a:xfrm>
          <a:off x="2419350" y="2686050"/>
          <a:ext cx="0" cy="32385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3</xdr:col>
      <xdr:colOff>2019300</xdr:colOff>
      <xdr:row>6</xdr:row>
      <xdr:rowOff>19050</xdr:rowOff>
    </xdr:from>
    <xdr:to>
      <xdr:col>3</xdr:col>
      <xdr:colOff>2019300</xdr:colOff>
      <xdr:row>8</xdr:row>
      <xdr:rowOff>19050</xdr:rowOff>
    </xdr:to>
    <xdr:sp macro="" textlink="">
      <xdr:nvSpPr>
        <xdr:cNvPr id="64" name="Line 64">
          <a:extLst>
            <a:ext uri="{FF2B5EF4-FFF2-40B4-BE49-F238E27FC236}">
              <a16:creationId xmlns:a16="http://schemas.microsoft.com/office/drawing/2014/main" id="{00000000-0008-0000-2400-000040000000}"/>
            </a:ext>
          </a:extLst>
        </xdr:cNvPr>
        <xdr:cNvSpPr>
          <a:spLocks noChangeShapeType="1"/>
        </xdr:cNvSpPr>
      </xdr:nvSpPr>
      <xdr:spPr bwMode="auto">
        <a:xfrm>
          <a:off x="4371975" y="1133475"/>
          <a:ext cx="0" cy="3048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16</xdr:row>
      <xdr:rowOff>66675</xdr:rowOff>
    </xdr:from>
    <xdr:to>
      <xdr:col>3</xdr:col>
      <xdr:colOff>781050</xdr:colOff>
      <xdr:row>18</xdr:row>
      <xdr:rowOff>85725</xdr:rowOff>
    </xdr:to>
    <xdr:sp macro="" textlink="">
      <xdr:nvSpPr>
        <xdr:cNvPr id="65" name="Line 65">
          <a:extLst>
            <a:ext uri="{FF2B5EF4-FFF2-40B4-BE49-F238E27FC236}">
              <a16:creationId xmlns:a16="http://schemas.microsoft.com/office/drawing/2014/main" id="{00000000-0008-0000-2400-000041000000}"/>
            </a:ext>
          </a:extLst>
        </xdr:cNvPr>
        <xdr:cNvSpPr>
          <a:spLocks noChangeShapeType="1"/>
        </xdr:cNvSpPr>
      </xdr:nvSpPr>
      <xdr:spPr bwMode="auto">
        <a:xfrm flipV="1">
          <a:off x="3133725" y="2705100"/>
          <a:ext cx="0" cy="32385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1800225</xdr:colOff>
      <xdr:row>8</xdr:row>
      <xdr:rowOff>19050</xdr:rowOff>
    </xdr:from>
    <xdr:to>
      <xdr:col>3</xdr:col>
      <xdr:colOff>2047875</xdr:colOff>
      <xdr:row>16</xdr:row>
      <xdr:rowOff>142875</xdr:rowOff>
    </xdr:to>
    <xdr:cxnSp macro="">
      <xdr:nvCxnSpPr>
        <xdr:cNvPr id="66" name="AutoShape 66">
          <a:extLst>
            <a:ext uri="{FF2B5EF4-FFF2-40B4-BE49-F238E27FC236}">
              <a16:creationId xmlns:a16="http://schemas.microsoft.com/office/drawing/2014/main" id="{00000000-0008-0000-2400-000042000000}"/>
            </a:ext>
          </a:extLst>
        </xdr:cNvPr>
        <xdr:cNvCxnSpPr>
          <a:cxnSpLocks noChangeShapeType="1"/>
        </xdr:cNvCxnSpPr>
      </xdr:nvCxnSpPr>
      <xdr:spPr bwMode="auto">
        <a:xfrm flipV="1">
          <a:off x="4152900" y="1438275"/>
          <a:ext cx="247650" cy="1343025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2305050</xdr:colOff>
      <xdr:row>8</xdr:row>
      <xdr:rowOff>19050</xdr:rowOff>
    </xdr:from>
    <xdr:to>
      <xdr:col>3</xdr:col>
      <xdr:colOff>2305050</xdr:colOff>
      <xdr:row>18</xdr:row>
      <xdr:rowOff>85725</xdr:rowOff>
    </xdr:to>
    <xdr:sp macro="" textlink="">
      <xdr:nvSpPr>
        <xdr:cNvPr id="67" name="Line 67">
          <a:extLst>
            <a:ext uri="{FF2B5EF4-FFF2-40B4-BE49-F238E27FC236}">
              <a16:creationId xmlns:a16="http://schemas.microsoft.com/office/drawing/2014/main" id="{00000000-0008-0000-2400-000043000000}"/>
            </a:ext>
          </a:extLst>
        </xdr:cNvPr>
        <xdr:cNvSpPr>
          <a:spLocks noChangeShapeType="1"/>
        </xdr:cNvSpPr>
      </xdr:nvSpPr>
      <xdr:spPr bwMode="auto">
        <a:xfrm>
          <a:off x="4657725" y="1438275"/>
          <a:ext cx="0" cy="159067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1590675</xdr:colOff>
      <xdr:row>16</xdr:row>
      <xdr:rowOff>57150</xdr:rowOff>
    </xdr:from>
    <xdr:to>
      <xdr:col>3</xdr:col>
      <xdr:colOff>371475</xdr:colOff>
      <xdr:row>16</xdr:row>
      <xdr:rowOff>57150</xdr:rowOff>
    </xdr:to>
    <xdr:sp macro="" textlink="">
      <xdr:nvSpPr>
        <xdr:cNvPr id="68" name="Line 68">
          <a:extLst>
            <a:ext uri="{FF2B5EF4-FFF2-40B4-BE49-F238E27FC236}">
              <a16:creationId xmlns:a16="http://schemas.microsoft.com/office/drawing/2014/main" id="{00000000-0008-0000-2400-000044000000}"/>
            </a:ext>
          </a:extLst>
        </xdr:cNvPr>
        <xdr:cNvSpPr>
          <a:spLocks noChangeShapeType="1"/>
        </xdr:cNvSpPr>
      </xdr:nvSpPr>
      <xdr:spPr bwMode="auto">
        <a:xfrm>
          <a:off x="3943350" y="2695575"/>
          <a:ext cx="0" cy="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2181225</xdr:colOff>
      <xdr:row>11</xdr:row>
      <xdr:rowOff>19050</xdr:rowOff>
    </xdr:from>
    <xdr:to>
      <xdr:col>3</xdr:col>
      <xdr:colOff>2181225</xdr:colOff>
      <xdr:row>18</xdr:row>
      <xdr:rowOff>0</xdr:rowOff>
    </xdr:to>
    <xdr:sp macro="" textlink="">
      <xdr:nvSpPr>
        <xdr:cNvPr id="69" name="Line 69">
          <a:extLst>
            <a:ext uri="{FF2B5EF4-FFF2-40B4-BE49-F238E27FC236}">
              <a16:creationId xmlns:a16="http://schemas.microsoft.com/office/drawing/2014/main" id="{00000000-0008-0000-2400-000045000000}"/>
            </a:ext>
          </a:extLst>
        </xdr:cNvPr>
        <xdr:cNvSpPr>
          <a:spLocks noChangeShapeType="1"/>
        </xdr:cNvSpPr>
      </xdr:nvSpPr>
      <xdr:spPr bwMode="auto">
        <a:xfrm flipV="1">
          <a:off x="4533900" y="1895475"/>
          <a:ext cx="0" cy="104775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18</xdr:row>
      <xdr:rowOff>95250</xdr:rowOff>
    </xdr:from>
    <xdr:to>
      <xdr:col>3</xdr:col>
      <xdr:colOff>2305050</xdr:colOff>
      <xdr:row>18</xdr:row>
      <xdr:rowOff>95250</xdr:rowOff>
    </xdr:to>
    <xdr:cxnSp macro="">
      <xdr:nvCxnSpPr>
        <xdr:cNvPr id="70" name="AutoShape 71">
          <a:extLst>
            <a:ext uri="{FF2B5EF4-FFF2-40B4-BE49-F238E27FC236}">
              <a16:creationId xmlns:a16="http://schemas.microsoft.com/office/drawing/2014/main" id="{00000000-0008-0000-2400-000046000000}"/>
            </a:ext>
          </a:extLst>
        </xdr:cNvPr>
        <xdr:cNvCxnSpPr>
          <a:cxnSpLocks noChangeShapeType="1"/>
          <a:stCxn id="67" idx="1"/>
          <a:endCxn id="65" idx="0"/>
        </xdr:cNvCxnSpPr>
      </xdr:nvCxnSpPr>
      <xdr:spPr bwMode="auto">
        <a:xfrm flipH="1">
          <a:off x="3133725" y="3038475"/>
          <a:ext cx="152400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2047875</xdr:colOff>
      <xdr:row>8</xdr:row>
      <xdr:rowOff>19050</xdr:rowOff>
    </xdr:from>
    <xdr:to>
      <xdr:col>3</xdr:col>
      <xdr:colOff>2305050</xdr:colOff>
      <xdr:row>8</xdr:row>
      <xdr:rowOff>19050</xdr:rowOff>
    </xdr:to>
    <xdr:sp macro="" textlink="">
      <xdr:nvSpPr>
        <xdr:cNvPr id="71" name="Line 72">
          <a:extLst>
            <a:ext uri="{FF2B5EF4-FFF2-40B4-BE49-F238E27FC236}">
              <a16:creationId xmlns:a16="http://schemas.microsoft.com/office/drawing/2014/main" id="{00000000-0008-0000-2400-000047000000}"/>
            </a:ext>
          </a:extLst>
        </xdr:cNvPr>
        <xdr:cNvSpPr>
          <a:spLocks noChangeShapeType="1"/>
        </xdr:cNvSpPr>
      </xdr:nvSpPr>
      <xdr:spPr bwMode="auto">
        <a:xfrm flipH="1">
          <a:off x="4400550" y="1438275"/>
          <a:ext cx="2571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352425</xdr:colOff>
      <xdr:row>16</xdr:row>
      <xdr:rowOff>57150</xdr:rowOff>
    </xdr:from>
    <xdr:to>
      <xdr:col>3</xdr:col>
      <xdr:colOff>581025</xdr:colOff>
      <xdr:row>18</xdr:row>
      <xdr:rowOff>104775</xdr:rowOff>
    </xdr:to>
    <xdr:sp macro="" textlink="">
      <xdr:nvSpPr>
        <xdr:cNvPr id="72" name="Line 73">
          <a:extLst>
            <a:ext uri="{FF2B5EF4-FFF2-40B4-BE49-F238E27FC236}">
              <a16:creationId xmlns:a16="http://schemas.microsoft.com/office/drawing/2014/main" id="{00000000-0008-0000-2400-000048000000}"/>
            </a:ext>
          </a:extLst>
        </xdr:cNvPr>
        <xdr:cNvSpPr>
          <a:spLocks noChangeShapeType="1"/>
        </xdr:cNvSpPr>
      </xdr:nvSpPr>
      <xdr:spPr bwMode="auto">
        <a:xfrm>
          <a:off x="2705100" y="2695575"/>
          <a:ext cx="228600" cy="352425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581025</xdr:colOff>
      <xdr:row>18</xdr:row>
      <xdr:rowOff>95250</xdr:rowOff>
    </xdr:from>
    <xdr:to>
      <xdr:col>3</xdr:col>
      <xdr:colOff>781050</xdr:colOff>
      <xdr:row>18</xdr:row>
      <xdr:rowOff>95250</xdr:rowOff>
    </xdr:to>
    <xdr:sp macro="" textlink="">
      <xdr:nvSpPr>
        <xdr:cNvPr id="73" name="Line 74">
          <a:extLst>
            <a:ext uri="{FF2B5EF4-FFF2-40B4-BE49-F238E27FC236}">
              <a16:creationId xmlns:a16="http://schemas.microsoft.com/office/drawing/2014/main" id="{00000000-0008-0000-2400-000049000000}"/>
            </a:ext>
          </a:extLst>
        </xdr:cNvPr>
        <xdr:cNvSpPr>
          <a:spLocks noChangeShapeType="1"/>
        </xdr:cNvSpPr>
      </xdr:nvSpPr>
      <xdr:spPr bwMode="auto">
        <a:xfrm>
          <a:off x="2933700" y="3038475"/>
          <a:ext cx="2000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571500</xdr:colOff>
      <xdr:row>18</xdr:row>
      <xdr:rowOff>142875</xdr:rowOff>
    </xdr:from>
    <xdr:to>
      <xdr:col>3</xdr:col>
      <xdr:colOff>571500</xdr:colOff>
      <xdr:row>22</xdr:row>
      <xdr:rowOff>85725</xdr:rowOff>
    </xdr:to>
    <xdr:sp macro="" textlink="">
      <xdr:nvSpPr>
        <xdr:cNvPr id="74" name="Line 75">
          <a:extLst>
            <a:ext uri="{FF2B5EF4-FFF2-40B4-BE49-F238E27FC236}">
              <a16:creationId xmlns:a16="http://schemas.microsoft.com/office/drawing/2014/main" id="{00000000-0008-0000-2400-00004A000000}"/>
            </a:ext>
          </a:extLst>
        </xdr:cNvPr>
        <xdr:cNvSpPr>
          <a:spLocks noChangeShapeType="1"/>
        </xdr:cNvSpPr>
      </xdr:nvSpPr>
      <xdr:spPr bwMode="auto">
        <a:xfrm>
          <a:off x="2924175" y="3086100"/>
          <a:ext cx="0" cy="55245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581025</xdr:colOff>
      <xdr:row>22</xdr:row>
      <xdr:rowOff>19050</xdr:rowOff>
    </xdr:from>
    <xdr:to>
      <xdr:col>3</xdr:col>
      <xdr:colOff>2543175</xdr:colOff>
      <xdr:row>22</xdr:row>
      <xdr:rowOff>19050</xdr:rowOff>
    </xdr:to>
    <xdr:sp macro="" textlink="">
      <xdr:nvSpPr>
        <xdr:cNvPr id="75" name="Line 76">
          <a:extLst>
            <a:ext uri="{FF2B5EF4-FFF2-40B4-BE49-F238E27FC236}">
              <a16:creationId xmlns:a16="http://schemas.microsoft.com/office/drawing/2014/main" id="{00000000-0008-0000-2400-00004B000000}"/>
            </a:ext>
          </a:extLst>
        </xdr:cNvPr>
        <xdr:cNvSpPr>
          <a:spLocks noChangeShapeType="1"/>
        </xdr:cNvSpPr>
      </xdr:nvSpPr>
      <xdr:spPr bwMode="auto">
        <a:xfrm>
          <a:off x="2933700" y="3571875"/>
          <a:ext cx="1962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2</xdr:col>
      <xdr:colOff>847725</xdr:colOff>
      <xdr:row>18</xdr:row>
      <xdr:rowOff>95250</xdr:rowOff>
    </xdr:from>
    <xdr:to>
      <xdr:col>3</xdr:col>
      <xdr:colOff>295275</xdr:colOff>
      <xdr:row>18</xdr:row>
      <xdr:rowOff>95250</xdr:rowOff>
    </xdr:to>
    <xdr:sp macro="" textlink="">
      <xdr:nvSpPr>
        <xdr:cNvPr id="76" name="Line 77">
          <a:extLst>
            <a:ext uri="{FF2B5EF4-FFF2-40B4-BE49-F238E27FC236}">
              <a16:creationId xmlns:a16="http://schemas.microsoft.com/office/drawing/2014/main" id="{00000000-0008-0000-2400-00004C000000}"/>
            </a:ext>
          </a:extLst>
        </xdr:cNvPr>
        <xdr:cNvSpPr>
          <a:spLocks noChangeShapeType="1"/>
        </xdr:cNvSpPr>
      </xdr:nvSpPr>
      <xdr:spPr bwMode="auto">
        <a:xfrm flipH="1">
          <a:off x="2257425" y="3038475"/>
          <a:ext cx="390525" cy="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2009775</xdr:colOff>
      <xdr:row>7</xdr:row>
      <xdr:rowOff>38100</xdr:rowOff>
    </xdr:from>
    <xdr:to>
      <xdr:col>3</xdr:col>
      <xdr:colOff>2295525</xdr:colOff>
      <xdr:row>7</xdr:row>
      <xdr:rowOff>38100</xdr:rowOff>
    </xdr:to>
    <xdr:sp macro="" textlink="">
      <xdr:nvSpPr>
        <xdr:cNvPr id="77" name="Line 78">
          <a:extLst>
            <a:ext uri="{FF2B5EF4-FFF2-40B4-BE49-F238E27FC236}">
              <a16:creationId xmlns:a16="http://schemas.microsoft.com/office/drawing/2014/main" id="{00000000-0008-0000-2400-00004D000000}"/>
            </a:ext>
          </a:extLst>
        </xdr:cNvPr>
        <xdr:cNvSpPr>
          <a:spLocks noChangeShapeType="1"/>
        </xdr:cNvSpPr>
      </xdr:nvSpPr>
      <xdr:spPr bwMode="auto">
        <a:xfrm>
          <a:off x="4362450" y="130492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3</xdr:col>
      <xdr:colOff>2809875</xdr:colOff>
      <xdr:row>5</xdr:row>
      <xdr:rowOff>133350</xdr:rowOff>
    </xdr:from>
    <xdr:to>
      <xdr:col>5</xdr:col>
      <xdr:colOff>942975</xdr:colOff>
      <xdr:row>7</xdr:row>
      <xdr:rowOff>38100</xdr:rowOff>
    </xdr:to>
    <xdr:sp macro="" textlink="">
      <xdr:nvSpPr>
        <xdr:cNvPr id="78" name="Text Box 79">
          <a:extLst>
            <a:ext uri="{FF2B5EF4-FFF2-40B4-BE49-F238E27FC236}">
              <a16:creationId xmlns:a16="http://schemas.microsoft.com/office/drawing/2014/main" id="{00000000-0008-0000-2400-00004E000000}"/>
            </a:ext>
          </a:extLst>
        </xdr:cNvPr>
        <xdr:cNvSpPr txBox="1">
          <a:spLocks noChangeArrowheads="1"/>
        </xdr:cNvSpPr>
      </xdr:nvSpPr>
      <xdr:spPr bwMode="auto">
        <a:xfrm>
          <a:off x="5162550" y="1095375"/>
          <a:ext cx="2047875" cy="209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ko-KR" altLang="en-US" sz="800" b="0" i="0" u="none" strike="noStrike" baseline="0">
              <a:solidFill>
                <a:srgbClr val="000000"/>
              </a:solidFill>
              <a:latin typeface="개성체"/>
            </a:rPr>
            <a:t>   이형철근 </a:t>
          </a:r>
          <a:r>
            <a:rPr lang="el-GR" altLang="ko-KR" sz="800" b="0" i="0" u="none" strike="noStrike" baseline="0">
              <a:solidFill>
                <a:srgbClr val="000000"/>
              </a:solidFill>
              <a:latin typeface="개성체"/>
            </a:rPr>
            <a:t>Φ16</a:t>
          </a:r>
          <a:r>
            <a:rPr lang="en-US" altLang="ko-KR" sz="800" b="0" i="0" u="none" strike="noStrike" baseline="0">
              <a:solidFill>
                <a:srgbClr val="000000"/>
              </a:solidFill>
              <a:latin typeface="개성체"/>
            </a:rPr>
            <a:t>mm L=600@500</a:t>
          </a:r>
        </a:p>
      </xdr:txBody>
    </xdr:sp>
    <xdr:clientData/>
  </xdr:twoCellAnchor>
  <xdr:twoCellAnchor>
    <xdr:from>
      <xdr:col>2</xdr:col>
      <xdr:colOff>19050</xdr:colOff>
      <xdr:row>16</xdr:row>
      <xdr:rowOff>57150</xdr:rowOff>
    </xdr:from>
    <xdr:to>
      <xdr:col>3</xdr:col>
      <xdr:colOff>381000</xdr:colOff>
      <xdr:row>16</xdr:row>
      <xdr:rowOff>57150</xdr:rowOff>
    </xdr:to>
    <xdr:sp macro="" textlink="">
      <xdr:nvSpPr>
        <xdr:cNvPr id="79" name="Line 80">
          <a:extLst>
            <a:ext uri="{FF2B5EF4-FFF2-40B4-BE49-F238E27FC236}">
              <a16:creationId xmlns:a16="http://schemas.microsoft.com/office/drawing/2014/main" id="{00000000-0008-0000-2400-00004F000000}"/>
            </a:ext>
          </a:extLst>
        </xdr:cNvPr>
        <xdr:cNvSpPr>
          <a:spLocks noChangeShapeType="1"/>
        </xdr:cNvSpPr>
      </xdr:nvSpPr>
      <xdr:spPr bwMode="auto">
        <a:xfrm flipH="1">
          <a:off x="1428750" y="2695575"/>
          <a:ext cx="13049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19050</xdr:colOff>
      <xdr:row>7</xdr:row>
      <xdr:rowOff>180975</xdr:rowOff>
    </xdr:from>
    <xdr:to>
      <xdr:col>5</xdr:col>
      <xdr:colOff>619125</xdr:colOff>
      <xdr:row>7</xdr:row>
      <xdr:rowOff>180975</xdr:rowOff>
    </xdr:to>
    <xdr:sp macro="" textlink="">
      <xdr:nvSpPr>
        <xdr:cNvPr id="80" name="Line 81">
          <a:extLst>
            <a:ext uri="{FF2B5EF4-FFF2-40B4-BE49-F238E27FC236}">
              <a16:creationId xmlns:a16="http://schemas.microsoft.com/office/drawing/2014/main" id="{00000000-0008-0000-2400-000050000000}"/>
            </a:ext>
          </a:extLst>
        </xdr:cNvPr>
        <xdr:cNvSpPr>
          <a:spLocks noChangeShapeType="1"/>
        </xdr:cNvSpPr>
      </xdr:nvSpPr>
      <xdr:spPr bwMode="auto">
        <a:xfrm>
          <a:off x="6286500" y="1419225"/>
          <a:ext cx="6000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2552700</xdr:colOff>
      <xdr:row>8</xdr:row>
      <xdr:rowOff>0</xdr:rowOff>
    </xdr:from>
    <xdr:to>
      <xdr:col>5</xdr:col>
      <xdr:colOff>28575</xdr:colOff>
      <xdr:row>18</xdr:row>
      <xdr:rowOff>85725</xdr:rowOff>
    </xdr:to>
    <xdr:sp macro="" textlink="">
      <xdr:nvSpPr>
        <xdr:cNvPr id="81" name="Line 82">
          <a:extLst>
            <a:ext uri="{FF2B5EF4-FFF2-40B4-BE49-F238E27FC236}">
              <a16:creationId xmlns:a16="http://schemas.microsoft.com/office/drawing/2014/main" id="{00000000-0008-0000-2400-000051000000}"/>
            </a:ext>
          </a:extLst>
        </xdr:cNvPr>
        <xdr:cNvSpPr>
          <a:spLocks noChangeShapeType="1"/>
        </xdr:cNvSpPr>
      </xdr:nvSpPr>
      <xdr:spPr bwMode="auto">
        <a:xfrm flipV="1">
          <a:off x="4905375" y="1419225"/>
          <a:ext cx="1390650" cy="1609725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1571625</xdr:colOff>
      <xdr:row>8</xdr:row>
      <xdr:rowOff>0</xdr:rowOff>
    </xdr:from>
    <xdr:to>
      <xdr:col>5</xdr:col>
      <xdr:colOff>28575</xdr:colOff>
      <xdr:row>16</xdr:row>
      <xdr:rowOff>57150</xdr:rowOff>
    </xdr:to>
    <xdr:sp macro="" textlink="">
      <xdr:nvSpPr>
        <xdr:cNvPr id="82" name="Line 83">
          <a:extLst>
            <a:ext uri="{FF2B5EF4-FFF2-40B4-BE49-F238E27FC236}">
              <a16:creationId xmlns:a16="http://schemas.microsoft.com/office/drawing/2014/main" id="{00000000-0008-0000-2400-000052000000}"/>
            </a:ext>
          </a:extLst>
        </xdr:cNvPr>
        <xdr:cNvSpPr>
          <a:spLocks noChangeShapeType="1"/>
        </xdr:cNvSpPr>
      </xdr:nvSpPr>
      <xdr:spPr bwMode="auto">
        <a:xfrm flipV="1">
          <a:off x="3924300" y="1419225"/>
          <a:ext cx="2371725" cy="127635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2314575</xdr:colOff>
      <xdr:row>18</xdr:row>
      <xdr:rowOff>171450</xdr:rowOff>
    </xdr:from>
    <xdr:to>
      <xdr:col>3</xdr:col>
      <xdr:colOff>2314575</xdr:colOff>
      <xdr:row>21</xdr:row>
      <xdr:rowOff>0</xdr:rowOff>
    </xdr:to>
    <xdr:sp macro="" textlink="">
      <xdr:nvSpPr>
        <xdr:cNvPr id="83" name="Line 84">
          <a:extLst>
            <a:ext uri="{FF2B5EF4-FFF2-40B4-BE49-F238E27FC236}">
              <a16:creationId xmlns:a16="http://schemas.microsoft.com/office/drawing/2014/main" id="{00000000-0008-0000-2400-000053000000}"/>
            </a:ext>
          </a:extLst>
        </xdr:cNvPr>
        <xdr:cNvSpPr>
          <a:spLocks noChangeShapeType="1"/>
        </xdr:cNvSpPr>
      </xdr:nvSpPr>
      <xdr:spPr bwMode="auto">
        <a:xfrm>
          <a:off x="4667250" y="3095625"/>
          <a:ext cx="0" cy="3048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790575</xdr:colOff>
      <xdr:row>18</xdr:row>
      <xdr:rowOff>152400</xdr:rowOff>
    </xdr:from>
    <xdr:to>
      <xdr:col>3</xdr:col>
      <xdr:colOff>790575</xdr:colOff>
      <xdr:row>20</xdr:row>
      <xdr:rowOff>295275</xdr:rowOff>
    </xdr:to>
    <xdr:sp macro="" textlink="">
      <xdr:nvSpPr>
        <xdr:cNvPr id="84" name="Line 85">
          <a:extLst>
            <a:ext uri="{FF2B5EF4-FFF2-40B4-BE49-F238E27FC236}">
              <a16:creationId xmlns:a16="http://schemas.microsoft.com/office/drawing/2014/main" id="{00000000-0008-0000-2400-000054000000}"/>
            </a:ext>
          </a:extLst>
        </xdr:cNvPr>
        <xdr:cNvSpPr>
          <a:spLocks noChangeShapeType="1"/>
        </xdr:cNvSpPr>
      </xdr:nvSpPr>
      <xdr:spPr bwMode="auto">
        <a:xfrm>
          <a:off x="3143250" y="3095625"/>
          <a:ext cx="0" cy="3048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2543175</xdr:colOff>
      <xdr:row>18</xdr:row>
      <xdr:rowOff>114300</xdr:rowOff>
    </xdr:from>
    <xdr:to>
      <xdr:col>3</xdr:col>
      <xdr:colOff>2543175</xdr:colOff>
      <xdr:row>22</xdr:row>
      <xdr:rowOff>57150</xdr:rowOff>
    </xdr:to>
    <xdr:sp macro="" textlink="">
      <xdr:nvSpPr>
        <xdr:cNvPr id="85" name="Line 86">
          <a:extLst>
            <a:ext uri="{FF2B5EF4-FFF2-40B4-BE49-F238E27FC236}">
              <a16:creationId xmlns:a16="http://schemas.microsoft.com/office/drawing/2014/main" id="{00000000-0008-0000-2400-000055000000}"/>
            </a:ext>
          </a:extLst>
        </xdr:cNvPr>
        <xdr:cNvSpPr>
          <a:spLocks noChangeShapeType="1"/>
        </xdr:cNvSpPr>
      </xdr:nvSpPr>
      <xdr:spPr bwMode="auto">
        <a:xfrm>
          <a:off x="4895850" y="3057525"/>
          <a:ext cx="0" cy="55245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4</xdr:col>
      <xdr:colOff>485775</xdr:colOff>
      <xdr:row>18</xdr:row>
      <xdr:rowOff>76200</xdr:rowOff>
    </xdr:from>
    <xdr:to>
      <xdr:col>5</xdr:col>
      <xdr:colOff>323850</xdr:colOff>
      <xdr:row>18</xdr:row>
      <xdr:rowOff>76200</xdr:rowOff>
    </xdr:to>
    <xdr:sp macro="" textlink="">
      <xdr:nvSpPr>
        <xdr:cNvPr id="86" name="Line 87">
          <a:extLst>
            <a:ext uri="{FF2B5EF4-FFF2-40B4-BE49-F238E27FC236}">
              <a16:creationId xmlns:a16="http://schemas.microsoft.com/office/drawing/2014/main" id="{00000000-0008-0000-2400-000056000000}"/>
            </a:ext>
          </a:extLst>
        </xdr:cNvPr>
        <xdr:cNvSpPr>
          <a:spLocks noChangeShapeType="1"/>
        </xdr:cNvSpPr>
      </xdr:nvSpPr>
      <xdr:spPr bwMode="auto">
        <a:xfrm flipH="1">
          <a:off x="6057900" y="3019425"/>
          <a:ext cx="533400" cy="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66675</xdr:colOff>
      <xdr:row>16</xdr:row>
      <xdr:rowOff>47625</xdr:rowOff>
    </xdr:from>
    <xdr:to>
      <xdr:col>3</xdr:col>
      <xdr:colOff>66675</xdr:colOff>
      <xdr:row>18</xdr:row>
      <xdr:rowOff>66675</xdr:rowOff>
    </xdr:to>
    <xdr:sp macro="" textlink="">
      <xdr:nvSpPr>
        <xdr:cNvPr id="87" name="Line 88">
          <a:extLst>
            <a:ext uri="{FF2B5EF4-FFF2-40B4-BE49-F238E27FC236}">
              <a16:creationId xmlns:a16="http://schemas.microsoft.com/office/drawing/2014/main" id="{00000000-0008-0000-2400-000057000000}"/>
            </a:ext>
          </a:extLst>
        </xdr:cNvPr>
        <xdr:cNvSpPr>
          <a:spLocks noChangeShapeType="1"/>
        </xdr:cNvSpPr>
      </xdr:nvSpPr>
      <xdr:spPr bwMode="auto">
        <a:xfrm>
          <a:off x="2419350" y="2686050"/>
          <a:ext cx="0" cy="32385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3</xdr:col>
      <xdr:colOff>2019300</xdr:colOff>
      <xdr:row>6</xdr:row>
      <xdr:rowOff>19050</xdr:rowOff>
    </xdr:from>
    <xdr:to>
      <xdr:col>3</xdr:col>
      <xdr:colOff>2019300</xdr:colOff>
      <xdr:row>8</xdr:row>
      <xdr:rowOff>19050</xdr:rowOff>
    </xdr:to>
    <xdr:sp macro="" textlink="">
      <xdr:nvSpPr>
        <xdr:cNvPr id="88" name="Line 89">
          <a:extLst>
            <a:ext uri="{FF2B5EF4-FFF2-40B4-BE49-F238E27FC236}">
              <a16:creationId xmlns:a16="http://schemas.microsoft.com/office/drawing/2014/main" id="{00000000-0008-0000-2400-000058000000}"/>
            </a:ext>
          </a:extLst>
        </xdr:cNvPr>
        <xdr:cNvSpPr>
          <a:spLocks noChangeShapeType="1"/>
        </xdr:cNvSpPr>
      </xdr:nvSpPr>
      <xdr:spPr bwMode="auto">
        <a:xfrm>
          <a:off x="4371975" y="1133475"/>
          <a:ext cx="0" cy="3048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2295525</xdr:colOff>
      <xdr:row>6</xdr:row>
      <xdr:rowOff>9525</xdr:rowOff>
    </xdr:from>
    <xdr:to>
      <xdr:col>3</xdr:col>
      <xdr:colOff>2295525</xdr:colOff>
      <xdr:row>8</xdr:row>
      <xdr:rowOff>66675</xdr:rowOff>
    </xdr:to>
    <xdr:sp macro="" textlink="">
      <xdr:nvSpPr>
        <xdr:cNvPr id="89" name="Line 90">
          <a:extLst>
            <a:ext uri="{FF2B5EF4-FFF2-40B4-BE49-F238E27FC236}">
              <a16:creationId xmlns:a16="http://schemas.microsoft.com/office/drawing/2014/main" id="{00000000-0008-0000-2400-000059000000}"/>
            </a:ext>
          </a:extLst>
        </xdr:cNvPr>
        <xdr:cNvSpPr>
          <a:spLocks noChangeShapeType="1"/>
        </xdr:cNvSpPr>
      </xdr:nvSpPr>
      <xdr:spPr bwMode="auto">
        <a:xfrm>
          <a:off x="4648200" y="1123950"/>
          <a:ext cx="0" cy="36195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16</xdr:row>
      <xdr:rowOff>66675</xdr:rowOff>
    </xdr:from>
    <xdr:to>
      <xdr:col>3</xdr:col>
      <xdr:colOff>781050</xdr:colOff>
      <xdr:row>18</xdr:row>
      <xdr:rowOff>85725</xdr:rowOff>
    </xdr:to>
    <xdr:sp macro="" textlink="">
      <xdr:nvSpPr>
        <xdr:cNvPr id="90" name="Line 91">
          <a:extLst>
            <a:ext uri="{FF2B5EF4-FFF2-40B4-BE49-F238E27FC236}">
              <a16:creationId xmlns:a16="http://schemas.microsoft.com/office/drawing/2014/main" id="{00000000-0008-0000-2400-00005A000000}"/>
            </a:ext>
          </a:extLst>
        </xdr:cNvPr>
        <xdr:cNvSpPr>
          <a:spLocks noChangeShapeType="1"/>
        </xdr:cNvSpPr>
      </xdr:nvSpPr>
      <xdr:spPr bwMode="auto">
        <a:xfrm flipV="1">
          <a:off x="3133725" y="2705100"/>
          <a:ext cx="0" cy="32385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1790700</xdr:colOff>
      <xdr:row>8</xdr:row>
      <xdr:rowOff>19050</xdr:rowOff>
    </xdr:from>
    <xdr:to>
      <xdr:col>3</xdr:col>
      <xdr:colOff>2047875</xdr:colOff>
      <xdr:row>17</xdr:row>
      <xdr:rowOff>28575</xdr:rowOff>
    </xdr:to>
    <xdr:cxnSp macro="">
      <xdr:nvCxnSpPr>
        <xdr:cNvPr id="91" name="AutoShape 92">
          <a:extLst>
            <a:ext uri="{FF2B5EF4-FFF2-40B4-BE49-F238E27FC236}">
              <a16:creationId xmlns:a16="http://schemas.microsoft.com/office/drawing/2014/main" id="{00000000-0008-0000-2400-00005B000000}"/>
            </a:ext>
          </a:extLst>
        </xdr:cNvPr>
        <xdr:cNvCxnSpPr>
          <a:cxnSpLocks noChangeShapeType="1"/>
        </xdr:cNvCxnSpPr>
      </xdr:nvCxnSpPr>
      <xdr:spPr bwMode="auto">
        <a:xfrm flipV="1">
          <a:off x="4143375" y="1438275"/>
          <a:ext cx="257175" cy="1381125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2305050</xdr:colOff>
      <xdr:row>8</xdr:row>
      <xdr:rowOff>19050</xdr:rowOff>
    </xdr:from>
    <xdr:to>
      <xdr:col>3</xdr:col>
      <xdr:colOff>2305050</xdr:colOff>
      <xdr:row>18</xdr:row>
      <xdr:rowOff>85725</xdr:rowOff>
    </xdr:to>
    <xdr:sp macro="" textlink="">
      <xdr:nvSpPr>
        <xdr:cNvPr id="92" name="Line 93">
          <a:extLst>
            <a:ext uri="{FF2B5EF4-FFF2-40B4-BE49-F238E27FC236}">
              <a16:creationId xmlns:a16="http://schemas.microsoft.com/office/drawing/2014/main" id="{00000000-0008-0000-2400-00005C000000}"/>
            </a:ext>
          </a:extLst>
        </xdr:cNvPr>
        <xdr:cNvSpPr>
          <a:spLocks noChangeShapeType="1"/>
        </xdr:cNvSpPr>
      </xdr:nvSpPr>
      <xdr:spPr bwMode="auto">
        <a:xfrm>
          <a:off x="4657725" y="1438275"/>
          <a:ext cx="0" cy="159067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1590675</xdr:colOff>
      <xdr:row>16</xdr:row>
      <xdr:rowOff>57150</xdr:rowOff>
    </xdr:from>
    <xdr:to>
      <xdr:col>3</xdr:col>
      <xdr:colOff>371475</xdr:colOff>
      <xdr:row>16</xdr:row>
      <xdr:rowOff>57150</xdr:rowOff>
    </xdr:to>
    <xdr:sp macro="" textlink="">
      <xdr:nvSpPr>
        <xdr:cNvPr id="93" name="Line 94">
          <a:extLst>
            <a:ext uri="{FF2B5EF4-FFF2-40B4-BE49-F238E27FC236}">
              <a16:creationId xmlns:a16="http://schemas.microsoft.com/office/drawing/2014/main" id="{00000000-0008-0000-2400-00005D000000}"/>
            </a:ext>
          </a:extLst>
        </xdr:cNvPr>
        <xdr:cNvSpPr>
          <a:spLocks noChangeShapeType="1"/>
        </xdr:cNvSpPr>
      </xdr:nvSpPr>
      <xdr:spPr bwMode="auto">
        <a:xfrm>
          <a:off x="3943350" y="2695575"/>
          <a:ext cx="0" cy="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2181225</xdr:colOff>
      <xdr:row>11</xdr:row>
      <xdr:rowOff>19050</xdr:rowOff>
    </xdr:from>
    <xdr:to>
      <xdr:col>3</xdr:col>
      <xdr:colOff>2181225</xdr:colOff>
      <xdr:row>18</xdr:row>
      <xdr:rowOff>0</xdr:rowOff>
    </xdr:to>
    <xdr:sp macro="" textlink="">
      <xdr:nvSpPr>
        <xdr:cNvPr id="94" name="Line 95">
          <a:extLst>
            <a:ext uri="{FF2B5EF4-FFF2-40B4-BE49-F238E27FC236}">
              <a16:creationId xmlns:a16="http://schemas.microsoft.com/office/drawing/2014/main" id="{00000000-0008-0000-2400-00005E000000}"/>
            </a:ext>
          </a:extLst>
        </xdr:cNvPr>
        <xdr:cNvSpPr>
          <a:spLocks noChangeShapeType="1"/>
        </xdr:cNvSpPr>
      </xdr:nvSpPr>
      <xdr:spPr bwMode="auto">
        <a:xfrm flipV="1">
          <a:off x="4533900" y="1895475"/>
          <a:ext cx="0" cy="104775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18</xdr:row>
      <xdr:rowOff>95250</xdr:rowOff>
    </xdr:from>
    <xdr:to>
      <xdr:col>3</xdr:col>
      <xdr:colOff>2305050</xdr:colOff>
      <xdr:row>18</xdr:row>
      <xdr:rowOff>95250</xdr:rowOff>
    </xdr:to>
    <xdr:cxnSp macro="">
      <xdr:nvCxnSpPr>
        <xdr:cNvPr id="95" name="AutoShape 97">
          <a:extLst>
            <a:ext uri="{FF2B5EF4-FFF2-40B4-BE49-F238E27FC236}">
              <a16:creationId xmlns:a16="http://schemas.microsoft.com/office/drawing/2014/main" id="{00000000-0008-0000-2400-00005F000000}"/>
            </a:ext>
          </a:extLst>
        </xdr:cNvPr>
        <xdr:cNvCxnSpPr>
          <a:cxnSpLocks noChangeShapeType="1"/>
          <a:stCxn id="92" idx="1"/>
          <a:endCxn id="90" idx="0"/>
        </xdr:cNvCxnSpPr>
      </xdr:nvCxnSpPr>
      <xdr:spPr bwMode="auto">
        <a:xfrm flipH="1">
          <a:off x="3133725" y="3038475"/>
          <a:ext cx="152400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2047875</xdr:colOff>
      <xdr:row>8</xdr:row>
      <xdr:rowOff>19050</xdr:rowOff>
    </xdr:from>
    <xdr:to>
      <xdr:col>3</xdr:col>
      <xdr:colOff>2305050</xdr:colOff>
      <xdr:row>8</xdr:row>
      <xdr:rowOff>19050</xdr:rowOff>
    </xdr:to>
    <xdr:sp macro="" textlink="">
      <xdr:nvSpPr>
        <xdr:cNvPr id="96" name="Line 98">
          <a:extLst>
            <a:ext uri="{FF2B5EF4-FFF2-40B4-BE49-F238E27FC236}">
              <a16:creationId xmlns:a16="http://schemas.microsoft.com/office/drawing/2014/main" id="{00000000-0008-0000-2400-000060000000}"/>
            </a:ext>
          </a:extLst>
        </xdr:cNvPr>
        <xdr:cNvSpPr>
          <a:spLocks noChangeShapeType="1"/>
        </xdr:cNvSpPr>
      </xdr:nvSpPr>
      <xdr:spPr bwMode="auto">
        <a:xfrm flipH="1">
          <a:off x="4400550" y="1438275"/>
          <a:ext cx="2571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16</xdr:row>
      <xdr:rowOff>57150</xdr:rowOff>
    </xdr:from>
    <xdr:to>
      <xdr:col>3</xdr:col>
      <xdr:colOff>1781175</xdr:colOff>
      <xdr:row>17</xdr:row>
      <xdr:rowOff>19050</xdr:rowOff>
    </xdr:to>
    <xdr:cxnSp macro="">
      <xdr:nvCxnSpPr>
        <xdr:cNvPr id="97" name="AutoShape 99">
          <a:extLst>
            <a:ext uri="{FF2B5EF4-FFF2-40B4-BE49-F238E27FC236}">
              <a16:creationId xmlns:a16="http://schemas.microsoft.com/office/drawing/2014/main" id="{00000000-0008-0000-2400-000061000000}"/>
            </a:ext>
          </a:extLst>
        </xdr:cNvPr>
        <xdr:cNvCxnSpPr>
          <a:cxnSpLocks noChangeShapeType="1"/>
          <a:stCxn id="90" idx="1"/>
        </xdr:cNvCxnSpPr>
      </xdr:nvCxnSpPr>
      <xdr:spPr bwMode="auto">
        <a:xfrm>
          <a:off x="3133725" y="2695575"/>
          <a:ext cx="1000125" cy="11430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352425</xdr:colOff>
      <xdr:row>16</xdr:row>
      <xdr:rowOff>57150</xdr:rowOff>
    </xdr:from>
    <xdr:to>
      <xdr:col>3</xdr:col>
      <xdr:colOff>581025</xdr:colOff>
      <xdr:row>18</xdr:row>
      <xdr:rowOff>104775</xdr:rowOff>
    </xdr:to>
    <xdr:sp macro="" textlink="">
      <xdr:nvSpPr>
        <xdr:cNvPr id="98" name="Line 100">
          <a:extLst>
            <a:ext uri="{FF2B5EF4-FFF2-40B4-BE49-F238E27FC236}">
              <a16:creationId xmlns:a16="http://schemas.microsoft.com/office/drawing/2014/main" id="{00000000-0008-0000-2400-000062000000}"/>
            </a:ext>
          </a:extLst>
        </xdr:cNvPr>
        <xdr:cNvSpPr>
          <a:spLocks noChangeShapeType="1"/>
        </xdr:cNvSpPr>
      </xdr:nvSpPr>
      <xdr:spPr bwMode="auto">
        <a:xfrm>
          <a:off x="2705100" y="2695575"/>
          <a:ext cx="228600" cy="352425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581025</xdr:colOff>
      <xdr:row>18</xdr:row>
      <xdr:rowOff>95250</xdr:rowOff>
    </xdr:from>
    <xdr:to>
      <xdr:col>3</xdr:col>
      <xdr:colOff>781050</xdr:colOff>
      <xdr:row>18</xdr:row>
      <xdr:rowOff>95250</xdr:rowOff>
    </xdr:to>
    <xdr:sp macro="" textlink="">
      <xdr:nvSpPr>
        <xdr:cNvPr id="99" name="Line 101">
          <a:extLst>
            <a:ext uri="{FF2B5EF4-FFF2-40B4-BE49-F238E27FC236}">
              <a16:creationId xmlns:a16="http://schemas.microsoft.com/office/drawing/2014/main" id="{00000000-0008-0000-2400-000063000000}"/>
            </a:ext>
          </a:extLst>
        </xdr:cNvPr>
        <xdr:cNvSpPr>
          <a:spLocks noChangeShapeType="1"/>
        </xdr:cNvSpPr>
      </xdr:nvSpPr>
      <xdr:spPr bwMode="auto">
        <a:xfrm>
          <a:off x="2933700" y="3038475"/>
          <a:ext cx="2000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571500</xdr:colOff>
      <xdr:row>18</xdr:row>
      <xdr:rowOff>142875</xdr:rowOff>
    </xdr:from>
    <xdr:to>
      <xdr:col>3</xdr:col>
      <xdr:colOff>571500</xdr:colOff>
      <xdr:row>22</xdr:row>
      <xdr:rowOff>85725</xdr:rowOff>
    </xdr:to>
    <xdr:sp macro="" textlink="">
      <xdr:nvSpPr>
        <xdr:cNvPr id="100" name="Line 102">
          <a:extLst>
            <a:ext uri="{FF2B5EF4-FFF2-40B4-BE49-F238E27FC236}">
              <a16:creationId xmlns:a16="http://schemas.microsoft.com/office/drawing/2014/main" id="{00000000-0008-0000-2400-000064000000}"/>
            </a:ext>
          </a:extLst>
        </xdr:cNvPr>
        <xdr:cNvSpPr>
          <a:spLocks noChangeShapeType="1"/>
        </xdr:cNvSpPr>
      </xdr:nvSpPr>
      <xdr:spPr bwMode="auto">
        <a:xfrm>
          <a:off x="2924175" y="3086100"/>
          <a:ext cx="0" cy="55245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581025</xdr:colOff>
      <xdr:row>22</xdr:row>
      <xdr:rowOff>19050</xdr:rowOff>
    </xdr:from>
    <xdr:to>
      <xdr:col>3</xdr:col>
      <xdr:colOff>2543175</xdr:colOff>
      <xdr:row>22</xdr:row>
      <xdr:rowOff>19050</xdr:rowOff>
    </xdr:to>
    <xdr:sp macro="" textlink="">
      <xdr:nvSpPr>
        <xdr:cNvPr id="101" name="Line 103">
          <a:extLst>
            <a:ext uri="{FF2B5EF4-FFF2-40B4-BE49-F238E27FC236}">
              <a16:creationId xmlns:a16="http://schemas.microsoft.com/office/drawing/2014/main" id="{00000000-0008-0000-2400-000065000000}"/>
            </a:ext>
          </a:extLst>
        </xdr:cNvPr>
        <xdr:cNvSpPr>
          <a:spLocks noChangeShapeType="1"/>
        </xdr:cNvSpPr>
      </xdr:nvSpPr>
      <xdr:spPr bwMode="auto">
        <a:xfrm>
          <a:off x="2933700" y="3571875"/>
          <a:ext cx="1962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2</xdr:col>
      <xdr:colOff>847725</xdr:colOff>
      <xdr:row>18</xdr:row>
      <xdr:rowOff>95250</xdr:rowOff>
    </xdr:from>
    <xdr:to>
      <xdr:col>3</xdr:col>
      <xdr:colOff>295275</xdr:colOff>
      <xdr:row>18</xdr:row>
      <xdr:rowOff>95250</xdr:rowOff>
    </xdr:to>
    <xdr:sp macro="" textlink="">
      <xdr:nvSpPr>
        <xdr:cNvPr id="102" name="Line 104">
          <a:extLst>
            <a:ext uri="{FF2B5EF4-FFF2-40B4-BE49-F238E27FC236}">
              <a16:creationId xmlns:a16="http://schemas.microsoft.com/office/drawing/2014/main" id="{00000000-0008-0000-2400-000066000000}"/>
            </a:ext>
          </a:extLst>
        </xdr:cNvPr>
        <xdr:cNvSpPr>
          <a:spLocks noChangeShapeType="1"/>
        </xdr:cNvSpPr>
      </xdr:nvSpPr>
      <xdr:spPr bwMode="auto">
        <a:xfrm flipH="1">
          <a:off x="2257425" y="3038475"/>
          <a:ext cx="390525" cy="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2009775</xdr:colOff>
      <xdr:row>7</xdr:row>
      <xdr:rowOff>38100</xdr:rowOff>
    </xdr:from>
    <xdr:to>
      <xdr:col>3</xdr:col>
      <xdr:colOff>2295525</xdr:colOff>
      <xdr:row>7</xdr:row>
      <xdr:rowOff>38100</xdr:rowOff>
    </xdr:to>
    <xdr:sp macro="" textlink="">
      <xdr:nvSpPr>
        <xdr:cNvPr id="103" name="Line 105">
          <a:extLst>
            <a:ext uri="{FF2B5EF4-FFF2-40B4-BE49-F238E27FC236}">
              <a16:creationId xmlns:a16="http://schemas.microsoft.com/office/drawing/2014/main" id="{00000000-0008-0000-2400-000067000000}"/>
            </a:ext>
          </a:extLst>
        </xdr:cNvPr>
        <xdr:cNvSpPr>
          <a:spLocks noChangeShapeType="1"/>
        </xdr:cNvSpPr>
      </xdr:nvSpPr>
      <xdr:spPr bwMode="auto">
        <a:xfrm>
          <a:off x="4362450" y="130492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3</xdr:col>
      <xdr:colOff>1809750</xdr:colOff>
      <xdr:row>17</xdr:row>
      <xdr:rowOff>19050</xdr:rowOff>
    </xdr:from>
    <xdr:to>
      <xdr:col>3</xdr:col>
      <xdr:colOff>2314575</xdr:colOff>
      <xdr:row>17</xdr:row>
      <xdr:rowOff>19050</xdr:rowOff>
    </xdr:to>
    <xdr:sp macro="" textlink="">
      <xdr:nvSpPr>
        <xdr:cNvPr id="104" name="Line 106">
          <a:extLst>
            <a:ext uri="{FF2B5EF4-FFF2-40B4-BE49-F238E27FC236}">
              <a16:creationId xmlns:a16="http://schemas.microsoft.com/office/drawing/2014/main" id="{00000000-0008-0000-2400-000068000000}"/>
            </a:ext>
          </a:extLst>
        </xdr:cNvPr>
        <xdr:cNvSpPr>
          <a:spLocks noChangeShapeType="1"/>
        </xdr:cNvSpPr>
      </xdr:nvSpPr>
      <xdr:spPr bwMode="auto">
        <a:xfrm>
          <a:off x="4162425" y="2809875"/>
          <a:ext cx="504825" cy="0"/>
        </a:xfrm>
        <a:prstGeom prst="line">
          <a:avLst/>
        </a:prstGeom>
        <a:noFill/>
        <a:ln w="6350">
          <a:solidFill>
            <a:srgbClr val="000000"/>
          </a:solidFill>
          <a:prstDash val="lgDashDotDot"/>
          <a:round/>
          <a:headEnd/>
          <a:tailEnd/>
        </a:ln>
      </xdr:spPr>
    </xdr:sp>
    <xdr:clientData/>
  </xdr:twoCellAnchor>
  <xdr:twoCellAnchor>
    <xdr:from>
      <xdr:col>3</xdr:col>
      <xdr:colOff>2809875</xdr:colOff>
      <xdr:row>5</xdr:row>
      <xdr:rowOff>133350</xdr:rowOff>
    </xdr:from>
    <xdr:to>
      <xdr:col>5</xdr:col>
      <xdr:colOff>942975</xdr:colOff>
      <xdr:row>7</xdr:row>
      <xdr:rowOff>38100</xdr:rowOff>
    </xdr:to>
    <xdr:sp macro="" textlink="">
      <xdr:nvSpPr>
        <xdr:cNvPr id="105" name="Text Box 107">
          <a:extLst>
            <a:ext uri="{FF2B5EF4-FFF2-40B4-BE49-F238E27FC236}">
              <a16:creationId xmlns:a16="http://schemas.microsoft.com/office/drawing/2014/main" id="{00000000-0008-0000-2400-000069000000}"/>
            </a:ext>
          </a:extLst>
        </xdr:cNvPr>
        <xdr:cNvSpPr txBox="1">
          <a:spLocks noChangeArrowheads="1"/>
        </xdr:cNvSpPr>
      </xdr:nvSpPr>
      <xdr:spPr bwMode="auto">
        <a:xfrm>
          <a:off x="5162550" y="1095375"/>
          <a:ext cx="2047875" cy="209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ko-KR" altLang="en-US" sz="800" b="0" i="0" u="none" strike="noStrike" baseline="0">
              <a:solidFill>
                <a:srgbClr val="000000"/>
              </a:solidFill>
              <a:latin typeface="개성체"/>
            </a:rPr>
            <a:t>   이형철근 </a:t>
          </a:r>
          <a:r>
            <a:rPr lang="el-GR" altLang="ko-KR" sz="800" b="0" i="0" u="none" strike="noStrike" baseline="0">
              <a:solidFill>
                <a:srgbClr val="000000"/>
              </a:solidFill>
              <a:latin typeface="개성체"/>
            </a:rPr>
            <a:t>Φ13</a:t>
          </a:r>
          <a:r>
            <a:rPr lang="en-US" altLang="ko-KR" sz="800" b="0" i="0" u="none" strike="noStrike" baseline="0">
              <a:solidFill>
                <a:srgbClr val="000000"/>
              </a:solidFill>
              <a:latin typeface="개성체"/>
            </a:rPr>
            <a:t>mm L=200@500</a:t>
          </a:r>
        </a:p>
      </xdr:txBody>
    </xdr:sp>
    <xdr:clientData/>
  </xdr:twoCellAnchor>
  <xdr:twoCellAnchor>
    <xdr:from>
      <xdr:col>3</xdr:col>
      <xdr:colOff>1809750</xdr:colOff>
      <xdr:row>19</xdr:row>
      <xdr:rowOff>0</xdr:rowOff>
    </xdr:from>
    <xdr:to>
      <xdr:col>3</xdr:col>
      <xdr:colOff>1809750</xdr:colOff>
      <xdr:row>21</xdr:row>
      <xdr:rowOff>0</xdr:rowOff>
    </xdr:to>
    <xdr:sp macro="" textlink="">
      <xdr:nvSpPr>
        <xdr:cNvPr id="106" name="Line 108">
          <a:extLst>
            <a:ext uri="{FF2B5EF4-FFF2-40B4-BE49-F238E27FC236}">
              <a16:creationId xmlns:a16="http://schemas.microsoft.com/office/drawing/2014/main" id="{00000000-0008-0000-2400-00006A000000}"/>
            </a:ext>
          </a:extLst>
        </xdr:cNvPr>
        <xdr:cNvSpPr>
          <a:spLocks noChangeShapeType="1"/>
        </xdr:cNvSpPr>
      </xdr:nvSpPr>
      <xdr:spPr bwMode="auto">
        <a:xfrm>
          <a:off x="4162425" y="3095625"/>
          <a:ext cx="0" cy="3048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333375</xdr:colOff>
      <xdr:row>8</xdr:row>
      <xdr:rowOff>9525</xdr:rowOff>
    </xdr:from>
    <xdr:to>
      <xdr:col>3</xdr:col>
      <xdr:colOff>333375</xdr:colOff>
      <xdr:row>16</xdr:row>
      <xdr:rowOff>47625</xdr:rowOff>
    </xdr:to>
    <xdr:sp macro="" textlink="">
      <xdr:nvSpPr>
        <xdr:cNvPr id="107" name="Line 109">
          <a:extLst>
            <a:ext uri="{FF2B5EF4-FFF2-40B4-BE49-F238E27FC236}">
              <a16:creationId xmlns:a16="http://schemas.microsoft.com/office/drawing/2014/main" id="{00000000-0008-0000-2400-00006B000000}"/>
            </a:ext>
          </a:extLst>
        </xdr:cNvPr>
        <xdr:cNvSpPr>
          <a:spLocks noChangeShapeType="1"/>
        </xdr:cNvSpPr>
      </xdr:nvSpPr>
      <xdr:spPr bwMode="auto">
        <a:xfrm>
          <a:off x="2686050" y="1428750"/>
          <a:ext cx="0" cy="125730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6</xdr:row>
          <xdr:rowOff>95250</xdr:rowOff>
        </xdr:from>
        <xdr:to>
          <xdr:col>21</xdr:col>
          <xdr:colOff>581025</xdr:colOff>
          <xdr:row>11</xdr:row>
          <xdr:rowOff>76200</xdr:rowOff>
        </xdr:to>
        <xdr:sp macro="" textlink="">
          <xdr:nvSpPr>
            <xdr:cNvPr id="200705" name="Object 1" hidden="1">
              <a:extLst>
                <a:ext uri="{63B3BB69-23CF-44E3-9099-C40C66FF867C}">
                  <a14:compatExt spid="_x0000_s200705"/>
                </a:ext>
                <a:ext uri="{FF2B5EF4-FFF2-40B4-BE49-F238E27FC236}">
                  <a16:creationId xmlns:a16="http://schemas.microsoft.com/office/drawing/2014/main" id="{00000000-0008-0000-2700-00000110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114300</xdr:colOff>
          <xdr:row>3</xdr:row>
          <xdr:rowOff>76200</xdr:rowOff>
        </xdr:from>
        <xdr:to>
          <xdr:col>30</xdr:col>
          <xdr:colOff>495300</xdr:colOff>
          <xdr:row>31</xdr:row>
          <xdr:rowOff>57150</xdr:rowOff>
        </xdr:to>
        <xdr:sp macro="" textlink="">
          <xdr:nvSpPr>
            <xdr:cNvPr id="334850" name="Object 2" hidden="1">
              <a:extLst>
                <a:ext uri="{63B3BB69-23CF-44E3-9099-C40C66FF867C}">
                  <a14:compatExt spid="_x0000_s334850"/>
                </a:ext>
                <a:ext uri="{FF2B5EF4-FFF2-40B4-BE49-F238E27FC236}">
                  <a16:creationId xmlns:a16="http://schemas.microsoft.com/office/drawing/2014/main" id="{00000000-0008-0000-2800-0000021C05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180975</xdr:colOff>
      <xdr:row>14</xdr:row>
      <xdr:rowOff>161925</xdr:rowOff>
    </xdr:from>
    <xdr:to>
      <xdr:col>19</xdr:col>
      <xdr:colOff>190500</xdr:colOff>
      <xdr:row>14</xdr:row>
      <xdr:rowOff>171450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SpPr>
          <a:spLocks noChangeShapeType="1"/>
        </xdr:cNvSpPr>
      </xdr:nvSpPr>
      <xdr:spPr bwMode="auto">
        <a:xfrm>
          <a:off x="6134100" y="2933700"/>
          <a:ext cx="952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3</xdr:row>
          <xdr:rowOff>47625</xdr:rowOff>
        </xdr:from>
        <xdr:to>
          <xdr:col>19</xdr:col>
          <xdr:colOff>57150</xdr:colOff>
          <xdr:row>20</xdr:row>
          <xdr:rowOff>133350</xdr:rowOff>
        </xdr:to>
        <xdr:sp macro="" textlink="">
          <xdr:nvSpPr>
            <xdr:cNvPr id="335873" name="Object 1" hidden="1">
              <a:extLst>
                <a:ext uri="{63B3BB69-23CF-44E3-9099-C40C66FF867C}">
                  <a14:compatExt spid="_x0000_s335873"/>
                </a:ext>
                <a:ext uri="{FF2B5EF4-FFF2-40B4-BE49-F238E27FC236}">
                  <a16:creationId xmlns:a16="http://schemas.microsoft.com/office/drawing/2014/main" id="{00000000-0008-0000-2900-0000012005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295275</xdr:colOff>
      <xdr:row>7</xdr:row>
      <xdr:rowOff>228600</xdr:rowOff>
    </xdr:from>
    <xdr:to>
      <xdr:col>12</xdr:col>
      <xdr:colOff>295275</xdr:colOff>
      <xdr:row>7</xdr:row>
      <xdr:rowOff>228600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SpPr>
          <a:spLocks noChangeShapeType="1"/>
        </xdr:cNvSpPr>
      </xdr:nvSpPr>
      <xdr:spPr bwMode="auto">
        <a:xfrm>
          <a:off x="7639050" y="251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676275</xdr:colOff>
          <xdr:row>3</xdr:row>
          <xdr:rowOff>257175</xdr:rowOff>
        </xdr:from>
        <xdr:to>
          <xdr:col>14</xdr:col>
          <xdr:colOff>28575</xdr:colOff>
          <xdr:row>13</xdr:row>
          <xdr:rowOff>276225</xdr:rowOff>
        </xdr:to>
        <xdr:sp macro="" textlink="">
          <xdr:nvSpPr>
            <xdr:cNvPr id="348161" name="Object 1" hidden="1">
              <a:extLst>
                <a:ext uri="{63B3BB69-23CF-44E3-9099-C40C66FF867C}">
                  <a14:compatExt spid="_x0000_s348161"/>
                </a:ext>
                <a:ext uri="{FF2B5EF4-FFF2-40B4-BE49-F238E27FC236}">
                  <a16:creationId xmlns:a16="http://schemas.microsoft.com/office/drawing/2014/main" id="{00000000-0008-0000-2A00-0000015005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323850</xdr:colOff>
      <xdr:row>6</xdr:row>
      <xdr:rowOff>9525</xdr:rowOff>
    </xdr:from>
    <xdr:to>
      <xdr:col>9</xdr:col>
      <xdr:colOff>257175</xdr:colOff>
      <xdr:row>17</xdr:row>
      <xdr:rowOff>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GrpSpPr>
          <a:grpSpLocks/>
        </xdr:cNvGrpSpPr>
      </xdr:nvGrpSpPr>
      <xdr:grpSpPr bwMode="auto">
        <a:xfrm>
          <a:off x="1133475" y="1095375"/>
          <a:ext cx="3000375" cy="1543050"/>
          <a:chOff x="119" y="110"/>
          <a:chExt cx="315" cy="162"/>
        </a:xfrm>
      </xdr:grpSpPr>
      <xdr:sp macro="" textlink="">
        <xdr:nvSpPr>
          <xdr:cNvPr id="3" name="Line 2">
            <a:extLst>
              <a:ext uri="{FF2B5EF4-FFF2-40B4-BE49-F238E27FC236}">
                <a16:creationId xmlns:a16="http://schemas.microsoft.com/office/drawing/2014/main" id="{00000000-0008-0000-2B00-000003000000}"/>
              </a:ext>
            </a:extLst>
          </xdr:cNvPr>
          <xdr:cNvSpPr>
            <a:spLocks noChangeShapeType="1"/>
          </xdr:cNvSpPr>
        </xdr:nvSpPr>
        <xdr:spPr bwMode="auto">
          <a:xfrm>
            <a:off x="158" y="215"/>
            <a:ext cx="232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4" name="Line 3">
            <a:extLst>
              <a:ext uri="{FF2B5EF4-FFF2-40B4-BE49-F238E27FC236}">
                <a16:creationId xmlns:a16="http://schemas.microsoft.com/office/drawing/2014/main" id="{00000000-0008-0000-2B00-000004000000}"/>
              </a:ext>
            </a:extLst>
          </xdr:cNvPr>
          <xdr:cNvSpPr>
            <a:spLocks noChangeShapeType="1"/>
          </xdr:cNvSpPr>
        </xdr:nvSpPr>
        <xdr:spPr bwMode="auto">
          <a:xfrm>
            <a:off x="144" y="167"/>
            <a:ext cx="262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grpSp>
        <xdr:nvGrpSpPr>
          <xdr:cNvPr id="5" name="Group 4">
            <a:extLst>
              <a:ext uri="{FF2B5EF4-FFF2-40B4-BE49-F238E27FC236}">
                <a16:creationId xmlns:a16="http://schemas.microsoft.com/office/drawing/2014/main" id="{00000000-0008-0000-2B00-000005000000}"/>
              </a:ext>
            </a:extLst>
          </xdr:cNvPr>
          <xdr:cNvGrpSpPr>
            <a:grpSpLocks/>
          </xdr:cNvGrpSpPr>
        </xdr:nvGrpSpPr>
        <xdr:grpSpPr bwMode="auto">
          <a:xfrm>
            <a:off x="119" y="110"/>
            <a:ext cx="315" cy="162"/>
            <a:chOff x="119" y="110"/>
            <a:chExt cx="315" cy="162"/>
          </a:xfrm>
        </xdr:grpSpPr>
        <xdr:sp macro="" textlink="">
          <xdr:nvSpPr>
            <xdr:cNvPr id="6" name="Freeform 5">
              <a:extLst>
                <a:ext uri="{FF2B5EF4-FFF2-40B4-BE49-F238E27FC236}">
                  <a16:creationId xmlns:a16="http://schemas.microsoft.com/office/drawing/2014/main" id="{00000000-0008-0000-2B00-000006000000}"/>
                </a:ext>
              </a:extLst>
            </xdr:cNvPr>
            <xdr:cNvSpPr>
              <a:spLocks/>
            </xdr:cNvSpPr>
          </xdr:nvSpPr>
          <xdr:spPr bwMode="auto">
            <a:xfrm>
              <a:off x="128" y="119"/>
              <a:ext cx="296" cy="144"/>
            </a:xfrm>
            <a:custGeom>
              <a:avLst/>
              <a:gdLst>
                <a:gd name="T0" fmla="*/ 0 w 248"/>
                <a:gd name="T1" fmla="*/ 0 h 144"/>
                <a:gd name="T2" fmla="*/ 594384 w 248"/>
                <a:gd name="T3" fmla="*/ 0 h 144"/>
                <a:gd name="T4" fmla="*/ 497459 w 248"/>
                <a:gd name="T5" fmla="*/ 144 h 144"/>
                <a:gd name="T6" fmla="*/ 89394 w 248"/>
                <a:gd name="T7" fmla="*/ 144 h 144"/>
                <a:gd name="T8" fmla="*/ 0 w 248"/>
                <a:gd name="T9" fmla="*/ 0 h 144"/>
                <a:gd name="T10" fmla="*/ 0 60000 65536"/>
                <a:gd name="T11" fmla="*/ 0 60000 65536"/>
                <a:gd name="T12" fmla="*/ 0 60000 65536"/>
                <a:gd name="T13" fmla="*/ 0 60000 65536"/>
                <a:gd name="T14" fmla="*/ 0 60000 65536"/>
                <a:gd name="T15" fmla="*/ 0 w 248"/>
                <a:gd name="T16" fmla="*/ 0 h 144"/>
                <a:gd name="T17" fmla="*/ 248 w 248"/>
                <a:gd name="T18" fmla="*/ 144 h 144"/>
              </a:gdLst>
              <a:ahLst/>
              <a:cxnLst>
                <a:cxn ang="T10">
                  <a:pos x="T0" y="T1"/>
                </a:cxn>
                <a:cxn ang="T11">
                  <a:pos x="T2" y="T3"/>
                </a:cxn>
                <a:cxn ang="T12">
                  <a:pos x="T4" y="T5"/>
                </a:cxn>
                <a:cxn ang="T13">
                  <a:pos x="T6" y="T7"/>
                </a:cxn>
                <a:cxn ang="T14">
                  <a:pos x="T8" y="T9"/>
                </a:cxn>
              </a:cxnLst>
              <a:rect l="T15" t="T16" r="T17" b="T18"/>
              <a:pathLst>
                <a:path w="248" h="144">
                  <a:moveTo>
                    <a:pt x="0" y="0"/>
                  </a:moveTo>
                  <a:lnTo>
                    <a:pt x="248" y="0"/>
                  </a:lnTo>
                  <a:lnTo>
                    <a:pt x="207" y="144"/>
                  </a:lnTo>
                  <a:lnTo>
                    <a:pt x="37" y="144"/>
                  </a:lnTo>
                  <a:lnTo>
                    <a:pt x="0" y="0"/>
                  </a:lnTo>
                  <a:close/>
                </a:path>
              </a:pathLst>
            </a:cu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7" name="Freeform 6">
              <a:extLst>
                <a:ext uri="{FF2B5EF4-FFF2-40B4-BE49-F238E27FC236}">
                  <a16:creationId xmlns:a16="http://schemas.microsoft.com/office/drawing/2014/main" id="{00000000-0008-0000-2B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119" y="110"/>
              <a:ext cx="315" cy="162"/>
            </a:xfrm>
            <a:custGeom>
              <a:avLst/>
              <a:gdLst>
                <a:gd name="T0" fmla="*/ 0 w 248"/>
                <a:gd name="T1" fmla="*/ 0 h 144"/>
                <a:gd name="T2" fmla="*/ 9198717 w 248"/>
                <a:gd name="T3" fmla="*/ 0 h 144"/>
                <a:gd name="T4" fmla="*/ 7696645 w 248"/>
                <a:gd name="T5" fmla="*/ 25717 h 144"/>
                <a:gd name="T6" fmla="*/ 1374203 w 248"/>
                <a:gd name="T7" fmla="*/ 25717 h 144"/>
                <a:gd name="T8" fmla="*/ 0 w 248"/>
                <a:gd name="T9" fmla="*/ 0 h 144"/>
                <a:gd name="T10" fmla="*/ 0 60000 65536"/>
                <a:gd name="T11" fmla="*/ 0 60000 65536"/>
                <a:gd name="T12" fmla="*/ 0 60000 65536"/>
                <a:gd name="T13" fmla="*/ 0 60000 65536"/>
                <a:gd name="T14" fmla="*/ 0 60000 65536"/>
                <a:gd name="T15" fmla="*/ 0 w 248"/>
                <a:gd name="T16" fmla="*/ 0 h 144"/>
                <a:gd name="T17" fmla="*/ 248 w 248"/>
                <a:gd name="T18" fmla="*/ 144 h 144"/>
              </a:gdLst>
              <a:ahLst/>
              <a:cxnLst>
                <a:cxn ang="T10">
                  <a:pos x="T0" y="T1"/>
                </a:cxn>
                <a:cxn ang="T11">
                  <a:pos x="T2" y="T3"/>
                </a:cxn>
                <a:cxn ang="T12">
                  <a:pos x="T4" y="T5"/>
                </a:cxn>
                <a:cxn ang="T13">
                  <a:pos x="T6" y="T7"/>
                </a:cxn>
                <a:cxn ang="T14">
                  <a:pos x="T8" y="T9"/>
                </a:cxn>
              </a:cxnLst>
              <a:rect l="T15" t="T16" r="T17" b="T18"/>
              <a:pathLst>
                <a:path w="248" h="144">
                  <a:moveTo>
                    <a:pt x="0" y="0"/>
                  </a:moveTo>
                  <a:lnTo>
                    <a:pt x="248" y="0"/>
                  </a:lnTo>
                  <a:lnTo>
                    <a:pt x="207" y="144"/>
                  </a:lnTo>
                  <a:lnTo>
                    <a:pt x="37" y="144"/>
                  </a:lnTo>
                  <a:lnTo>
                    <a:pt x="0" y="0"/>
                  </a:lnTo>
                  <a:close/>
                </a:path>
              </a:pathLst>
            </a:cu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8" name="Line 7">
              <a:extLst>
                <a:ext uri="{FF2B5EF4-FFF2-40B4-BE49-F238E27FC236}">
                  <a16:creationId xmlns:a16="http://schemas.microsoft.com/office/drawing/2014/main" id="{00000000-0008-0000-2B00-000008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81" y="119"/>
              <a:ext cx="0" cy="49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9" name="Line 8">
              <a:extLst>
                <a:ext uri="{FF2B5EF4-FFF2-40B4-BE49-F238E27FC236}">
                  <a16:creationId xmlns:a16="http://schemas.microsoft.com/office/drawing/2014/main" id="{00000000-0008-0000-2B00-000009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30" y="119"/>
              <a:ext cx="0" cy="4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0" name="Line 9">
              <a:extLst>
                <a:ext uri="{FF2B5EF4-FFF2-40B4-BE49-F238E27FC236}">
                  <a16:creationId xmlns:a16="http://schemas.microsoft.com/office/drawing/2014/main" id="{00000000-0008-0000-2B00-00000A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80" y="120"/>
              <a:ext cx="0" cy="4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1" name="Line 10">
              <a:extLst>
                <a:ext uri="{FF2B5EF4-FFF2-40B4-BE49-F238E27FC236}">
                  <a16:creationId xmlns:a16="http://schemas.microsoft.com/office/drawing/2014/main" id="{00000000-0008-0000-2B00-00000B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28" y="119"/>
              <a:ext cx="0" cy="5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2" name="Line 11">
              <a:extLst>
                <a:ext uri="{FF2B5EF4-FFF2-40B4-BE49-F238E27FC236}">
                  <a16:creationId xmlns:a16="http://schemas.microsoft.com/office/drawing/2014/main" id="{00000000-0008-0000-2B00-00000C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73" y="119"/>
              <a:ext cx="0" cy="5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3" name="Line 12">
              <a:extLst>
                <a:ext uri="{FF2B5EF4-FFF2-40B4-BE49-F238E27FC236}">
                  <a16:creationId xmlns:a16="http://schemas.microsoft.com/office/drawing/2014/main" id="{00000000-0008-0000-2B00-00000D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65" y="168"/>
              <a:ext cx="0" cy="4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4" name="Line 13">
              <a:extLst>
                <a:ext uri="{FF2B5EF4-FFF2-40B4-BE49-F238E27FC236}">
                  <a16:creationId xmlns:a16="http://schemas.microsoft.com/office/drawing/2014/main" id="{00000000-0008-0000-2B00-00000E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09" y="167"/>
              <a:ext cx="0" cy="4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5" name="Line 14">
              <a:extLst>
                <a:ext uri="{FF2B5EF4-FFF2-40B4-BE49-F238E27FC236}">
                  <a16:creationId xmlns:a16="http://schemas.microsoft.com/office/drawing/2014/main" id="{00000000-0008-0000-2B00-00000F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58" y="168"/>
              <a:ext cx="0" cy="4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6" name="Line 15">
              <a:extLst>
                <a:ext uri="{FF2B5EF4-FFF2-40B4-BE49-F238E27FC236}">
                  <a16:creationId xmlns:a16="http://schemas.microsoft.com/office/drawing/2014/main" id="{00000000-0008-0000-2B00-000010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02" y="167"/>
              <a:ext cx="0" cy="4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7" name="Line 16">
              <a:extLst>
                <a:ext uri="{FF2B5EF4-FFF2-40B4-BE49-F238E27FC236}">
                  <a16:creationId xmlns:a16="http://schemas.microsoft.com/office/drawing/2014/main" id="{00000000-0008-0000-2B00-000011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42" y="167"/>
              <a:ext cx="0" cy="4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8" name="Line 17">
              <a:extLst>
                <a:ext uri="{FF2B5EF4-FFF2-40B4-BE49-F238E27FC236}">
                  <a16:creationId xmlns:a16="http://schemas.microsoft.com/office/drawing/2014/main" id="{00000000-0008-0000-2B00-000012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85" y="168"/>
              <a:ext cx="0" cy="4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19" name="Line 18">
              <a:extLst>
                <a:ext uri="{FF2B5EF4-FFF2-40B4-BE49-F238E27FC236}">
                  <a16:creationId xmlns:a16="http://schemas.microsoft.com/office/drawing/2014/main" id="{00000000-0008-0000-2B00-000013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85" y="217"/>
              <a:ext cx="0" cy="4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20" name="Line 19">
              <a:extLst>
                <a:ext uri="{FF2B5EF4-FFF2-40B4-BE49-F238E27FC236}">
                  <a16:creationId xmlns:a16="http://schemas.microsoft.com/office/drawing/2014/main" id="{00000000-0008-0000-2B00-000014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34" y="216"/>
              <a:ext cx="0" cy="4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21" name="Line 20">
              <a:extLst>
                <a:ext uri="{FF2B5EF4-FFF2-40B4-BE49-F238E27FC236}">
                  <a16:creationId xmlns:a16="http://schemas.microsoft.com/office/drawing/2014/main" id="{00000000-0008-0000-2B00-000015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78" y="217"/>
              <a:ext cx="0" cy="4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22" name="Line 21">
              <a:extLst>
                <a:ext uri="{FF2B5EF4-FFF2-40B4-BE49-F238E27FC236}">
                  <a16:creationId xmlns:a16="http://schemas.microsoft.com/office/drawing/2014/main" id="{00000000-0008-0000-2B00-000016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22" y="216"/>
              <a:ext cx="0" cy="4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  <xdr:sp macro="" textlink="">
          <xdr:nvSpPr>
            <xdr:cNvPr id="23" name="Line 22">
              <a:extLst>
                <a:ext uri="{FF2B5EF4-FFF2-40B4-BE49-F238E27FC236}">
                  <a16:creationId xmlns:a16="http://schemas.microsoft.com/office/drawing/2014/main" id="{00000000-0008-0000-2B00-000017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63" y="215"/>
              <a:ext cx="0" cy="48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 type="none" w="sm" len="sm"/>
              <a:tailEnd type="none" w="sm" len="sm"/>
            </a:ln>
          </xdr:spPr>
        </xdr:sp>
      </xdr:grpSp>
    </xdr:grpSp>
    <xdr:clientData/>
  </xdr:twoCellAnchor>
  <xdr:twoCellAnchor>
    <xdr:from>
      <xdr:col>2</xdr:col>
      <xdr:colOff>257175</xdr:colOff>
      <xdr:row>5</xdr:row>
      <xdr:rowOff>28575</xdr:rowOff>
    </xdr:from>
    <xdr:to>
      <xdr:col>9</xdr:col>
      <xdr:colOff>304800</xdr:colOff>
      <xdr:row>5</xdr:row>
      <xdr:rowOff>28575</xdr:rowOff>
    </xdr:to>
    <xdr:sp macro="" textlink="">
      <xdr:nvSpPr>
        <xdr:cNvPr id="24" name="Line 23">
          <a:extLst>
            <a:ext uri="{FF2B5EF4-FFF2-40B4-BE49-F238E27FC236}">
              <a16:creationId xmlns:a16="http://schemas.microsoft.com/office/drawing/2014/main" id="{00000000-0008-0000-2B00-000018000000}"/>
            </a:ext>
          </a:extLst>
        </xdr:cNvPr>
        <xdr:cNvSpPr>
          <a:spLocks noChangeShapeType="1"/>
        </xdr:cNvSpPr>
      </xdr:nvSpPr>
      <xdr:spPr bwMode="auto">
        <a:xfrm>
          <a:off x="1066800" y="962025"/>
          <a:ext cx="3114675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arrow" w="sm" len="sm"/>
          <a:tailEnd type="arrow" w="sm" len="sm"/>
        </a:ln>
      </xdr:spPr>
    </xdr:sp>
    <xdr:clientData/>
  </xdr:twoCellAnchor>
  <xdr:twoCellAnchor>
    <xdr:from>
      <xdr:col>2</xdr:col>
      <xdr:colOff>104775</xdr:colOff>
      <xdr:row>5</xdr:row>
      <xdr:rowOff>133350</xdr:rowOff>
    </xdr:from>
    <xdr:to>
      <xdr:col>2</xdr:col>
      <xdr:colOff>561975</xdr:colOff>
      <xdr:row>16</xdr:row>
      <xdr:rowOff>85725</xdr:rowOff>
    </xdr:to>
    <xdr:sp macro="" textlink="">
      <xdr:nvSpPr>
        <xdr:cNvPr id="25" name="Line 24">
          <a:extLst>
            <a:ext uri="{FF2B5EF4-FFF2-40B4-BE49-F238E27FC236}">
              <a16:creationId xmlns:a16="http://schemas.microsoft.com/office/drawing/2014/main" id="{00000000-0008-0000-2B00-000019000000}"/>
            </a:ext>
          </a:extLst>
        </xdr:cNvPr>
        <xdr:cNvSpPr>
          <a:spLocks noChangeShapeType="1"/>
        </xdr:cNvSpPr>
      </xdr:nvSpPr>
      <xdr:spPr bwMode="auto">
        <a:xfrm>
          <a:off x="914400" y="1066800"/>
          <a:ext cx="457200" cy="1571625"/>
        </a:xfrm>
        <a:prstGeom prst="line">
          <a:avLst/>
        </a:prstGeom>
        <a:noFill/>
        <a:ln w="3175">
          <a:solidFill>
            <a:srgbClr val="000000"/>
          </a:solidFill>
          <a:round/>
          <a:headEnd type="arrow" w="sm" len="sm"/>
          <a:tailEnd type="arrow" w="sm" len="sm"/>
        </a:ln>
      </xdr:spPr>
    </xdr:sp>
    <xdr:clientData/>
  </xdr:twoCellAnchor>
  <xdr:twoCellAnchor>
    <xdr:from>
      <xdr:col>9</xdr:col>
      <xdr:colOff>295275</xdr:colOff>
      <xdr:row>6</xdr:row>
      <xdr:rowOff>0</xdr:rowOff>
    </xdr:from>
    <xdr:to>
      <xdr:col>9</xdr:col>
      <xdr:colOff>295275</xdr:colOff>
      <xdr:row>6</xdr:row>
      <xdr:rowOff>0</xdr:rowOff>
    </xdr:to>
    <xdr:sp macro="" textlink="">
      <xdr:nvSpPr>
        <xdr:cNvPr id="26" name="Line 25">
          <a:extLst>
            <a:ext uri="{FF2B5EF4-FFF2-40B4-BE49-F238E27FC236}">
              <a16:creationId xmlns:a16="http://schemas.microsoft.com/office/drawing/2014/main" id="{00000000-0008-0000-2B00-00001A000000}"/>
            </a:ext>
          </a:extLst>
        </xdr:cNvPr>
        <xdr:cNvSpPr>
          <a:spLocks noChangeShapeType="1"/>
        </xdr:cNvSpPr>
      </xdr:nvSpPr>
      <xdr:spPr bwMode="auto">
        <a:xfrm>
          <a:off x="4171950" y="108585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9</xdr:col>
      <xdr:colOff>266700</xdr:colOff>
      <xdr:row>6</xdr:row>
      <xdr:rowOff>9525</xdr:rowOff>
    </xdr:from>
    <xdr:to>
      <xdr:col>16</xdr:col>
      <xdr:colOff>304800</xdr:colOff>
      <xdr:row>6</xdr:row>
      <xdr:rowOff>9525</xdr:rowOff>
    </xdr:to>
    <xdr:sp macro="" textlink="">
      <xdr:nvSpPr>
        <xdr:cNvPr id="27" name="Line 26">
          <a:extLst>
            <a:ext uri="{FF2B5EF4-FFF2-40B4-BE49-F238E27FC236}">
              <a16:creationId xmlns:a16="http://schemas.microsoft.com/office/drawing/2014/main" id="{00000000-0008-0000-2B00-00001B000000}"/>
            </a:ext>
          </a:extLst>
        </xdr:cNvPr>
        <xdr:cNvSpPr>
          <a:spLocks noChangeShapeType="1"/>
        </xdr:cNvSpPr>
      </xdr:nvSpPr>
      <xdr:spPr bwMode="auto">
        <a:xfrm flipV="1">
          <a:off x="4143375" y="1095375"/>
          <a:ext cx="2905125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15</xdr:col>
      <xdr:colOff>352425</xdr:colOff>
      <xdr:row>15</xdr:row>
      <xdr:rowOff>0</xdr:rowOff>
    </xdr:from>
    <xdr:to>
      <xdr:col>17</xdr:col>
      <xdr:colOff>209550</xdr:colOff>
      <xdr:row>15</xdr:row>
      <xdr:rowOff>0</xdr:rowOff>
    </xdr:to>
    <xdr:sp macro="" textlink="">
      <xdr:nvSpPr>
        <xdr:cNvPr id="28" name="Line 27">
          <a:extLst>
            <a:ext uri="{FF2B5EF4-FFF2-40B4-BE49-F238E27FC236}">
              <a16:creationId xmlns:a16="http://schemas.microsoft.com/office/drawing/2014/main" id="{00000000-0008-0000-2B00-00001C000000}"/>
            </a:ext>
          </a:extLst>
        </xdr:cNvPr>
        <xdr:cNvSpPr>
          <a:spLocks noChangeShapeType="1"/>
        </xdr:cNvSpPr>
      </xdr:nvSpPr>
      <xdr:spPr bwMode="auto">
        <a:xfrm>
          <a:off x="6686550" y="2400300"/>
          <a:ext cx="676275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8</xdr:col>
      <xdr:colOff>228600</xdr:colOff>
      <xdr:row>16</xdr:row>
      <xdr:rowOff>0</xdr:rowOff>
    </xdr:from>
    <xdr:to>
      <xdr:col>15</xdr:col>
      <xdr:colOff>95250</xdr:colOff>
      <xdr:row>16</xdr:row>
      <xdr:rowOff>0</xdr:rowOff>
    </xdr:to>
    <xdr:sp macro="" textlink="">
      <xdr:nvSpPr>
        <xdr:cNvPr id="29" name="Line 28">
          <a:extLst>
            <a:ext uri="{FF2B5EF4-FFF2-40B4-BE49-F238E27FC236}">
              <a16:creationId xmlns:a16="http://schemas.microsoft.com/office/drawing/2014/main" id="{00000000-0008-0000-2B00-00001D000000}"/>
            </a:ext>
          </a:extLst>
        </xdr:cNvPr>
        <xdr:cNvSpPr>
          <a:spLocks noChangeShapeType="1"/>
        </xdr:cNvSpPr>
      </xdr:nvSpPr>
      <xdr:spPr bwMode="auto">
        <a:xfrm flipV="1">
          <a:off x="3695700" y="2552700"/>
          <a:ext cx="2733675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8</xdr:col>
      <xdr:colOff>219075</xdr:colOff>
      <xdr:row>17</xdr:row>
      <xdr:rowOff>0</xdr:rowOff>
    </xdr:from>
    <xdr:to>
      <xdr:col>19</xdr:col>
      <xdr:colOff>142875</xdr:colOff>
      <xdr:row>17</xdr:row>
      <xdr:rowOff>0</xdr:rowOff>
    </xdr:to>
    <xdr:sp macro="" textlink="">
      <xdr:nvSpPr>
        <xdr:cNvPr id="30" name="Line 29">
          <a:extLst>
            <a:ext uri="{FF2B5EF4-FFF2-40B4-BE49-F238E27FC236}">
              <a16:creationId xmlns:a16="http://schemas.microsoft.com/office/drawing/2014/main" id="{00000000-0008-0000-2B00-00001E000000}"/>
            </a:ext>
          </a:extLst>
        </xdr:cNvPr>
        <xdr:cNvSpPr>
          <a:spLocks noChangeShapeType="1"/>
        </xdr:cNvSpPr>
      </xdr:nvSpPr>
      <xdr:spPr bwMode="auto">
        <a:xfrm flipV="1">
          <a:off x="3686175" y="2638425"/>
          <a:ext cx="4657725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16</xdr:col>
      <xdr:colOff>295275</xdr:colOff>
      <xdr:row>3</xdr:row>
      <xdr:rowOff>142875</xdr:rowOff>
    </xdr:from>
    <xdr:to>
      <xdr:col>20</xdr:col>
      <xdr:colOff>0</xdr:colOff>
      <xdr:row>6</xdr:row>
      <xdr:rowOff>0</xdr:rowOff>
    </xdr:to>
    <xdr:sp macro="" textlink="">
      <xdr:nvSpPr>
        <xdr:cNvPr id="31" name="Freeform 30">
          <a:extLst>
            <a:ext uri="{FF2B5EF4-FFF2-40B4-BE49-F238E27FC236}">
              <a16:creationId xmlns:a16="http://schemas.microsoft.com/office/drawing/2014/main" id="{00000000-0008-0000-2B00-00001F000000}"/>
            </a:ext>
          </a:extLst>
        </xdr:cNvPr>
        <xdr:cNvSpPr>
          <a:spLocks/>
        </xdr:cNvSpPr>
      </xdr:nvSpPr>
      <xdr:spPr bwMode="auto">
        <a:xfrm>
          <a:off x="7038975" y="676275"/>
          <a:ext cx="1666875" cy="409575"/>
        </a:xfrm>
        <a:custGeom>
          <a:avLst/>
          <a:gdLst>
            <a:gd name="T0" fmla="*/ 0 w 133"/>
            <a:gd name="T1" fmla="*/ 2147483647 h 48"/>
            <a:gd name="T2" fmla="*/ 2147483647 w 133"/>
            <a:gd name="T3" fmla="*/ 2147483647 h 48"/>
            <a:gd name="T4" fmla="*/ 2147483647 w 133"/>
            <a:gd name="T5" fmla="*/ 0 h 48"/>
            <a:gd name="T6" fmla="*/ 0 60000 65536"/>
            <a:gd name="T7" fmla="*/ 0 60000 65536"/>
            <a:gd name="T8" fmla="*/ 0 60000 65536"/>
            <a:gd name="T9" fmla="*/ 0 w 133"/>
            <a:gd name="T10" fmla="*/ 0 h 48"/>
            <a:gd name="T11" fmla="*/ 133 w 133"/>
            <a:gd name="T12" fmla="*/ 48 h 48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33" h="48">
              <a:moveTo>
                <a:pt x="0" y="48"/>
              </a:moveTo>
              <a:lnTo>
                <a:pt x="69" y="48"/>
              </a:lnTo>
              <a:lnTo>
                <a:pt x="133" y="0"/>
              </a:lnTo>
            </a:path>
          </a:pathLst>
        </a:cu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18</xdr:col>
      <xdr:colOff>447675</xdr:colOff>
      <xdr:row>6</xdr:row>
      <xdr:rowOff>9525</xdr:rowOff>
    </xdr:from>
    <xdr:to>
      <xdr:col>19</xdr:col>
      <xdr:colOff>200025</xdr:colOff>
      <xdr:row>6</xdr:row>
      <xdr:rowOff>9525</xdr:rowOff>
    </xdr:to>
    <xdr:sp macro="" textlink="">
      <xdr:nvSpPr>
        <xdr:cNvPr id="32" name="Line 31">
          <a:extLst>
            <a:ext uri="{FF2B5EF4-FFF2-40B4-BE49-F238E27FC236}">
              <a16:creationId xmlns:a16="http://schemas.microsoft.com/office/drawing/2014/main" id="{00000000-0008-0000-2B00-000020000000}"/>
            </a:ext>
          </a:extLst>
        </xdr:cNvPr>
        <xdr:cNvSpPr>
          <a:spLocks noChangeShapeType="1"/>
        </xdr:cNvSpPr>
      </xdr:nvSpPr>
      <xdr:spPr bwMode="auto">
        <a:xfrm>
          <a:off x="8010525" y="1095375"/>
          <a:ext cx="390525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18</xdr:col>
      <xdr:colOff>381000</xdr:colOff>
      <xdr:row>17</xdr:row>
      <xdr:rowOff>0</xdr:rowOff>
    </xdr:from>
    <xdr:to>
      <xdr:col>19</xdr:col>
      <xdr:colOff>133350</xdr:colOff>
      <xdr:row>17</xdr:row>
      <xdr:rowOff>0</xdr:rowOff>
    </xdr:to>
    <xdr:sp macro="" textlink="">
      <xdr:nvSpPr>
        <xdr:cNvPr id="33" name="Line 32">
          <a:extLst>
            <a:ext uri="{FF2B5EF4-FFF2-40B4-BE49-F238E27FC236}">
              <a16:creationId xmlns:a16="http://schemas.microsoft.com/office/drawing/2014/main" id="{00000000-0008-0000-2B00-000021000000}"/>
            </a:ext>
          </a:extLst>
        </xdr:cNvPr>
        <xdr:cNvSpPr>
          <a:spLocks noChangeShapeType="1"/>
        </xdr:cNvSpPr>
      </xdr:nvSpPr>
      <xdr:spPr bwMode="auto">
        <a:xfrm>
          <a:off x="7943850" y="2638425"/>
          <a:ext cx="390525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18</xdr:col>
      <xdr:colOff>342900</xdr:colOff>
      <xdr:row>6</xdr:row>
      <xdr:rowOff>9525</xdr:rowOff>
    </xdr:from>
    <xdr:to>
      <xdr:col>19</xdr:col>
      <xdr:colOff>9525</xdr:colOff>
      <xdr:row>16</xdr:row>
      <xdr:rowOff>66675</xdr:rowOff>
    </xdr:to>
    <xdr:sp macro="" textlink="">
      <xdr:nvSpPr>
        <xdr:cNvPr id="34" name="Line 33">
          <a:extLst>
            <a:ext uri="{FF2B5EF4-FFF2-40B4-BE49-F238E27FC236}">
              <a16:creationId xmlns:a16="http://schemas.microsoft.com/office/drawing/2014/main" id="{00000000-0008-0000-2B00-000022000000}"/>
            </a:ext>
          </a:extLst>
        </xdr:cNvPr>
        <xdr:cNvSpPr>
          <a:spLocks noChangeShapeType="1"/>
        </xdr:cNvSpPr>
      </xdr:nvSpPr>
      <xdr:spPr bwMode="auto">
        <a:xfrm flipH="1">
          <a:off x="7905750" y="1095375"/>
          <a:ext cx="304800" cy="1524000"/>
        </a:xfrm>
        <a:prstGeom prst="line">
          <a:avLst/>
        </a:prstGeom>
        <a:noFill/>
        <a:ln w="3175">
          <a:solidFill>
            <a:srgbClr val="000000"/>
          </a:solidFill>
          <a:round/>
          <a:headEnd type="arrow" w="sm" len="sm"/>
          <a:tailEnd type="arrow" w="sm" len="sm"/>
        </a:ln>
      </xdr:spPr>
    </xdr:sp>
    <xdr:clientData/>
  </xdr:twoCellAnchor>
  <xdr:twoCellAnchor>
    <xdr:from>
      <xdr:col>17</xdr:col>
      <xdr:colOff>0</xdr:colOff>
      <xdr:row>15</xdr:row>
      <xdr:rowOff>0</xdr:rowOff>
    </xdr:from>
    <xdr:to>
      <xdr:col>17</xdr:col>
      <xdr:colOff>0</xdr:colOff>
      <xdr:row>17</xdr:row>
      <xdr:rowOff>0</xdr:rowOff>
    </xdr:to>
    <xdr:sp macro="" textlink="">
      <xdr:nvSpPr>
        <xdr:cNvPr id="35" name="Line 34">
          <a:extLst>
            <a:ext uri="{FF2B5EF4-FFF2-40B4-BE49-F238E27FC236}">
              <a16:creationId xmlns:a16="http://schemas.microsoft.com/office/drawing/2014/main" id="{00000000-0008-0000-2B00-000023000000}"/>
            </a:ext>
          </a:extLst>
        </xdr:cNvPr>
        <xdr:cNvSpPr>
          <a:spLocks noChangeShapeType="1"/>
        </xdr:cNvSpPr>
      </xdr:nvSpPr>
      <xdr:spPr bwMode="auto">
        <a:xfrm>
          <a:off x="7153275" y="2400300"/>
          <a:ext cx="0" cy="238125"/>
        </a:xfrm>
        <a:prstGeom prst="line">
          <a:avLst/>
        </a:prstGeom>
        <a:noFill/>
        <a:ln w="3175">
          <a:solidFill>
            <a:srgbClr val="000000"/>
          </a:solidFill>
          <a:round/>
          <a:headEnd type="arrow" w="sm" len="sm"/>
          <a:tailEnd type="arrow" w="sm" len="sm"/>
        </a:ln>
      </xdr:spPr>
    </xdr:sp>
    <xdr:clientData/>
  </xdr:twoCellAnchor>
  <xdr:twoCellAnchor>
    <xdr:from>
      <xdr:col>14</xdr:col>
      <xdr:colOff>180975</xdr:colOff>
      <xdr:row>10</xdr:row>
      <xdr:rowOff>9525</xdr:rowOff>
    </xdr:from>
    <xdr:to>
      <xdr:col>15</xdr:col>
      <xdr:colOff>400050</xdr:colOff>
      <xdr:row>11</xdr:row>
      <xdr:rowOff>66675</xdr:rowOff>
    </xdr:to>
    <xdr:sp macro="" textlink="">
      <xdr:nvSpPr>
        <xdr:cNvPr id="36" name="Freeform 35">
          <a:extLst>
            <a:ext uri="{FF2B5EF4-FFF2-40B4-BE49-F238E27FC236}">
              <a16:creationId xmlns:a16="http://schemas.microsoft.com/office/drawing/2014/main" id="{00000000-0008-0000-2B00-000024000000}"/>
            </a:ext>
          </a:extLst>
        </xdr:cNvPr>
        <xdr:cNvSpPr>
          <a:spLocks/>
        </xdr:cNvSpPr>
      </xdr:nvSpPr>
      <xdr:spPr bwMode="auto">
        <a:xfrm>
          <a:off x="6105525" y="1647825"/>
          <a:ext cx="628650" cy="209550"/>
        </a:xfrm>
        <a:custGeom>
          <a:avLst/>
          <a:gdLst>
            <a:gd name="T0" fmla="*/ 0 w 66"/>
            <a:gd name="T1" fmla="*/ 0 h 22"/>
            <a:gd name="T2" fmla="*/ 2147483647 w 66"/>
            <a:gd name="T3" fmla="*/ 0 h 22"/>
            <a:gd name="T4" fmla="*/ 2147483647 w 66"/>
            <a:gd name="T5" fmla="*/ 2147483647 h 22"/>
            <a:gd name="T6" fmla="*/ 0 60000 65536"/>
            <a:gd name="T7" fmla="*/ 0 60000 65536"/>
            <a:gd name="T8" fmla="*/ 0 60000 65536"/>
            <a:gd name="T9" fmla="*/ 0 w 66"/>
            <a:gd name="T10" fmla="*/ 0 h 22"/>
            <a:gd name="T11" fmla="*/ 66 w 66"/>
            <a:gd name="T12" fmla="*/ 22 h 22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66" h="22">
              <a:moveTo>
                <a:pt x="0" y="0"/>
              </a:moveTo>
              <a:lnTo>
                <a:pt x="46" y="0"/>
              </a:lnTo>
              <a:lnTo>
                <a:pt x="66" y="22"/>
              </a:lnTo>
            </a:path>
          </a:pathLst>
        </a:cu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13</xdr:col>
      <xdr:colOff>381000</xdr:colOff>
      <xdr:row>15</xdr:row>
      <xdr:rowOff>0</xdr:rowOff>
    </xdr:from>
    <xdr:to>
      <xdr:col>15</xdr:col>
      <xdr:colOff>190500</xdr:colOff>
      <xdr:row>16</xdr:row>
      <xdr:rowOff>57150</xdr:rowOff>
    </xdr:to>
    <xdr:sp macro="" textlink="">
      <xdr:nvSpPr>
        <xdr:cNvPr id="37" name="Freeform 36">
          <a:extLst>
            <a:ext uri="{FF2B5EF4-FFF2-40B4-BE49-F238E27FC236}">
              <a16:creationId xmlns:a16="http://schemas.microsoft.com/office/drawing/2014/main" id="{00000000-0008-0000-2B00-000025000000}"/>
            </a:ext>
          </a:extLst>
        </xdr:cNvPr>
        <xdr:cNvSpPr>
          <a:spLocks/>
        </xdr:cNvSpPr>
      </xdr:nvSpPr>
      <xdr:spPr bwMode="auto">
        <a:xfrm>
          <a:off x="5895975" y="2400300"/>
          <a:ext cx="628650" cy="209550"/>
        </a:xfrm>
        <a:custGeom>
          <a:avLst/>
          <a:gdLst>
            <a:gd name="T0" fmla="*/ 0 w 66"/>
            <a:gd name="T1" fmla="*/ 0 h 22"/>
            <a:gd name="T2" fmla="*/ 2147483647 w 66"/>
            <a:gd name="T3" fmla="*/ 0 h 22"/>
            <a:gd name="T4" fmla="*/ 2147483647 w 66"/>
            <a:gd name="T5" fmla="*/ 2147483647 h 22"/>
            <a:gd name="T6" fmla="*/ 0 60000 65536"/>
            <a:gd name="T7" fmla="*/ 0 60000 65536"/>
            <a:gd name="T8" fmla="*/ 0 60000 65536"/>
            <a:gd name="T9" fmla="*/ 0 w 66"/>
            <a:gd name="T10" fmla="*/ 0 h 22"/>
            <a:gd name="T11" fmla="*/ 66 w 66"/>
            <a:gd name="T12" fmla="*/ 22 h 22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66" h="22">
              <a:moveTo>
                <a:pt x="0" y="0"/>
              </a:moveTo>
              <a:lnTo>
                <a:pt x="46" y="0"/>
              </a:lnTo>
              <a:lnTo>
                <a:pt x="66" y="22"/>
              </a:lnTo>
            </a:path>
          </a:pathLst>
        </a:cu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8</xdr:col>
      <xdr:colOff>333375</xdr:colOff>
      <xdr:row>11</xdr:row>
      <xdr:rowOff>0</xdr:rowOff>
    </xdr:from>
    <xdr:to>
      <xdr:col>12</xdr:col>
      <xdr:colOff>9525</xdr:colOff>
      <xdr:row>12</xdr:row>
      <xdr:rowOff>104775</xdr:rowOff>
    </xdr:to>
    <xdr:sp macro="" textlink="">
      <xdr:nvSpPr>
        <xdr:cNvPr id="38" name="Freeform 37">
          <a:extLst>
            <a:ext uri="{FF2B5EF4-FFF2-40B4-BE49-F238E27FC236}">
              <a16:creationId xmlns:a16="http://schemas.microsoft.com/office/drawing/2014/main" id="{00000000-0008-0000-2B00-000026000000}"/>
            </a:ext>
          </a:extLst>
        </xdr:cNvPr>
        <xdr:cNvSpPr>
          <a:spLocks/>
        </xdr:cNvSpPr>
      </xdr:nvSpPr>
      <xdr:spPr bwMode="auto">
        <a:xfrm>
          <a:off x="3800475" y="1790700"/>
          <a:ext cx="1314450" cy="257175"/>
        </a:xfrm>
        <a:custGeom>
          <a:avLst/>
          <a:gdLst>
            <a:gd name="T0" fmla="*/ 0 w 138"/>
            <a:gd name="T1" fmla="*/ 2147483647 h 27"/>
            <a:gd name="T2" fmla="*/ 2147483647 w 138"/>
            <a:gd name="T3" fmla="*/ 0 h 27"/>
            <a:gd name="T4" fmla="*/ 2147483647 w 138"/>
            <a:gd name="T5" fmla="*/ 0 h 27"/>
            <a:gd name="T6" fmla="*/ 0 60000 65536"/>
            <a:gd name="T7" fmla="*/ 0 60000 65536"/>
            <a:gd name="T8" fmla="*/ 0 60000 65536"/>
            <a:gd name="T9" fmla="*/ 0 w 138"/>
            <a:gd name="T10" fmla="*/ 0 h 27"/>
            <a:gd name="T11" fmla="*/ 138 w 138"/>
            <a:gd name="T12" fmla="*/ 27 h 2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38" h="27">
              <a:moveTo>
                <a:pt x="0" y="27"/>
              </a:moveTo>
              <a:lnTo>
                <a:pt x="50" y="0"/>
              </a:lnTo>
              <a:lnTo>
                <a:pt x="138" y="0"/>
              </a:lnTo>
            </a:path>
          </a:pathLst>
        </a:cu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16</xdr:col>
      <xdr:colOff>295275</xdr:colOff>
      <xdr:row>5</xdr:row>
      <xdr:rowOff>38100</xdr:rowOff>
    </xdr:from>
    <xdr:to>
      <xdr:col>17</xdr:col>
      <xdr:colOff>285750</xdr:colOff>
      <xdr:row>5</xdr:row>
      <xdr:rowOff>38100</xdr:rowOff>
    </xdr:to>
    <xdr:sp macro="" textlink="">
      <xdr:nvSpPr>
        <xdr:cNvPr id="39" name="Line 38">
          <a:extLst>
            <a:ext uri="{FF2B5EF4-FFF2-40B4-BE49-F238E27FC236}">
              <a16:creationId xmlns:a16="http://schemas.microsoft.com/office/drawing/2014/main" id="{00000000-0008-0000-2B00-000027000000}"/>
            </a:ext>
          </a:extLst>
        </xdr:cNvPr>
        <xdr:cNvSpPr>
          <a:spLocks noChangeShapeType="1"/>
        </xdr:cNvSpPr>
      </xdr:nvSpPr>
      <xdr:spPr bwMode="auto">
        <a:xfrm flipV="1">
          <a:off x="7038975" y="971550"/>
          <a:ext cx="4000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arrow" w="sm" len="sm"/>
          <a:tailEnd type="arrow" w="sm" len="sm"/>
        </a:ln>
      </xdr:spPr>
    </xdr:sp>
    <xdr:clientData/>
  </xdr:twoCellAnchor>
  <xdr:twoCellAnchor>
    <xdr:from>
      <xdr:col>14</xdr:col>
      <xdr:colOff>333375</xdr:colOff>
      <xdr:row>5</xdr:row>
      <xdr:rowOff>19050</xdr:rowOff>
    </xdr:from>
    <xdr:to>
      <xdr:col>17</xdr:col>
      <xdr:colOff>123825</xdr:colOff>
      <xdr:row>6</xdr:row>
      <xdr:rowOff>57150</xdr:rowOff>
    </xdr:to>
    <xdr:sp macro="" textlink="">
      <xdr:nvSpPr>
        <xdr:cNvPr id="40" name="Freeform 39">
          <a:extLst>
            <a:ext uri="{FF2B5EF4-FFF2-40B4-BE49-F238E27FC236}">
              <a16:creationId xmlns:a16="http://schemas.microsoft.com/office/drawing/2014/main" id="{00000000-0008-0000-2B00-000028000000}"/>
            </a:ext>
          </a:extLst>
        </xdr:cNvPr>
        <xdr:cNvSpPr>
          <a:spLocks/>
        </xdr:cNvSpPr>
      </xdr:nvSpPr>
      <xdr:spPr bwMode="auto">
        <a:xfrm>
          <a:off x="6257925" y="952500"/>
          <a:ext cx="1019175" cy="190500"/>
        </a:xfrm>
        <a:custGeom>
          <a:avLst/>
          <a:gdLst>
            <a:gd name="T0" fmla="*/ 0 w 70"/>
            <a:gd name="T1" fmla="*/ 0 h 17"/>
            <a:gd name="T2" fmla="*/ 2147483647 w 70"/>
            <a:gd name="T3" fmla="*/ 0 h 17"/>
            <a:gd name="T4" fmla="*/ 2147483647 w 70"/>
            <a:gd name="T5" fmla="*/ 2147483647 h 17"/>
            <a:gd name="T6" fmla="*/ 0 60000 65536"/>
            <a:gd name="T7" fmla="*/ 0 60000 65536"/>
            <a:gd name="T8" fmla="*/ 0 60000 65536"/>
            <a:gd name="T9" fmla="*/ 0 w 70"/>
            <a:gd name="T10" fmla="*/ 0 h 17"/>
            <a:gd name="T11" fmla="*/ 70 w 70"/>
            <a:gd name="T12" fmla="*/ 17 h 1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70" h="17">
              <a:moveTo>
                <a:pt x="0" y="0"/>
              </a:moveTo>
              <a:lnTo>
                <a:pt x="42" y="0"/>
              </a:lnTo>
              <a:lnTo>
                <a:pt x="70" y="17"/>
              </a:lnTo>
            </a:path>
          </a:pathLst>
        </a:cu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3</xdr:col>
      <xdr:colOff>133350</xdr:colOff>
      <xdr:row>6</xdr:row>
      <xdr:rowOff>9525</xdr:rowOff>
    </xdr:from>
    <xdr:to>
      <xdr:col>3</xdr:col>
      <xdr:colOff>142875</xdr:colOff>
      <xdr:row>7</xdr:row>
      <xdr:rowOff>0</xdr:rowOff>
    </xdr:to>
    <xdr:sp macro="" textlink="">
      <xdr:nvSpPr>
        <xdr:cNvPr id="41" name="Line 40">
          <a:extLst>
            <a:ext uri="{FF2B5EF4-FFF2-40B4-BE49-F238E27FC236}">
              <a16:creationId xmlns:a16="http://schemas.microsoft.com/office/drawing/2014/main" id="{00000000-0008-0000-2B00-000029000000}"/>
            </a:ext>
          </a:extLst>
        </xdr:cNvPr>
        <xdr:cNvSpPr>
          <a:spLocks noChangeShapeType="1"/>
        </xdr:cNvSpPr>
      </xdr:nvSpPr>
      <xdr:spPr bwMode="auto">
        <a:xfrm flipH="1">
          <a:off x="1638300" y="1095375"/>
          <a:ext cx="9525" cy="857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4</xdr:col>
      <xdr:colOff>352425</xdr:colOff>
      <xdr:row>6</xdr:row>
      <xdr:rowOff>9525</xdr:rowOff>
    </xdr:from>
    <xdr:to>
      <xdr:col>4</xdr:col>
      <xdr:colOff>361950</xdr:colOff>
      <xdr:row>7</xdr:row>
      <xdr:rowOff>0</xdr:rowOff>
    </xdr:to>
    <xdr:sp macro="" textlink="">
      <xdr:nvSpPr>
        <xdr:cNvPr id="42" name="Line 41">
          <a:extLst>
            <a:ext uri="{FF2B5EF4-FFF2-40B4-BE49-F238E27FC236}">
              <a16:creationId xmlns:a16="http://schemas.microsoft.com/office/drawing/2014/main" id="{00000000-0008-0000-2B00-00002A000000}"/>
            </a:ext>
          </a:extLst>
        </xdr:cNvPr>
        <xdr:cNvSpPr>
          <a:spLocks noChangeShapeType="1"/>
        </xdr:cNvSpPr>
      </xdr:nvSpPr>
      <xdr:spPr bwMode="auto">
        <a:xfrm flipH="1">
          <a:off x="2124075" y="1095375"/>
          <a:ext cx="9525" cy="857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5</xdr:col>
      <xdr:colOff>400050</xdr:colOff>
      <xdr:row>6</xdr:row>
      <xdr:rowOff>9525</xdr:rowOff>
    </xdr:from>
    <xdr:to>
      <xdr:col>6</xdr:col>
      <xdr:colOff>0</xdr:colOff>
      <xdr:row>7</xdr:row>
      <xdr:rowOff>0</xdr:rowOff>
    </xdr:to>
    <xdr:sp macro="" textlink="">
      <xdr:nvSpPr>
        <xdr:cNvPr id="43" name="Line 42">
          <a:extLst>
            <a:ext uri="{FF2B5EF4-FFF2-40B4-BE49-F238E27FC236}">
              <a16:creationId xmlns:a16="http://schemas.microsoft.com/office/drawing/2014/main" id="{00000000-0008-0000-2B00-00002B000000}"/>
            </a:ext>
          </a:extLst>
        </xdr:cNvPr>
        <xdr:cNvSpPr>
          <a:spLocks noChangeShapeType="1"/>
        </xdr:cNvSpPr>
      </xdr:nvSpPr>
      <xdr:spPr bwMode="auto">
        <a:xfrm flipH="1">
          <a:off x="2638425" y="1095375"/>
          <a:ext cx="9525" cy="857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7</xdr:col>
      <xdr:colOff>114300</xdr:colOff>
      <xdr:row>6</xdr:row>
      <xdr:rowOff>9525</xdr:rowOff>
    </xdr:from>
    <xdr:to>
      <xdr:col>7</xdr:col>
      <xdr:colOff>123825</xdr:colOff>
      <xdr:row>7</xdr:row>
      <xdr:rowOff>0</xdr:rowOff>
    </xdr:to>
    <xdr:sp macro="" textlink="">
      <xdr:nvSpPr>
        <xdr:cNvPr id="44" name="Line 43">
          <a:extLst>
            <a:ext uri="{FF2B5EF4-FFF2-40B4-BE49-F238E27FC236}">
              <a16:creationId xmlns:a16="http://schemas.microsoft.com/office/drawing/2014/main" id="{00000000-0008-0000-2B00-00002C000000}"/>
            </a:ext>
          </a:extLst>
        </xdr:cNvPr>
        <xdr:cNvSpPr>
          <a:spLocks noChangeShapeType="1"/>
        </xdr:cNvSpPr>
      </xdr:nvSpPr>
      <xdr:spPr bwMode="auto">
        <a:xfrm flipH="1">
          <a:off x="3171825" y="1095375"/>
          <a:ext cx="9525" cy="857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8</xdr:col>
      <xdr:colOff>142875</xdr:colOff>
      <xdr:row>6</xdr:row>
      <xdr:rowOff>0</xdr:rowOff>
    </xdr:from>
    <xdr:to>
      <xdr:col>8</xdr:col>
      <xdr:colOff>152400</xdr:colOff>
      <xdr:row>6</xdr:row>
      <xdr:rowOff>85725</xdr:rowOff>
    </xdr:to>
    <xdr:sp macro="" textlink="">
      <xdr:nvSpPr>
        <xdr:cNvPr id="45" name="Line 44">
          <a:extLst>
            <a:ext uri="{FF2B5EF4-FFF2-40B4-BE49-F238E27FC236}">
              <a16:creationId xmlns:a16="http://schemas.microsoft.com/office/drawing/2014/main" id="{00000000-0008-0000-2B00-00002D000000}"/>
            </a:ext>
          </a:extLst>
        </xdr:cNvPr>
        <xdr:cNvSpPr>
          <a:spLocks noChangeShapeType="1"/>
        </xdr:cNvSpPr>
      </xdr:nvSpPr>
      <xdr:spPr bwMode="auto">
        <a:xfrm flipH="1">
          <a:off x="3609975" y="1085850"/>
          <a:ext cx="9525" cy="857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7</xdr:col>
      <xdr:colOff>314325</xdr:colOff>
      <xdr:row>16</xdr:row>
      <xdr:rowOff>9525</xdr:rowOff>
    </xdr:from>
    <xdr:to>
      <xdr:col>7</xdr:col>
      <xdr:colOff>323850</xdr:colOff>
      <xdr:row>17</xdr:row>
      <xdr:rowOff>9525</xdr:rowOff>
    </xdr:to>
    <xdr:sp macro="" textlink="">
      <xdr:nvSpPr>
        <xdr:cNvPr id="46" name="Line 45">
          <a:extLst>
            <a:ext uri="{FF2B5EF4-FFF2-40B4-BE49-F238E27FC236}">
              <a16:creationId xmlns:a16="http://schemas.microsoft.com/office/drawing/2014/main" id="{00000000-0008-0000-2B00-00002E000000}"/>
            </a:ext>
          </a:extLst>
        </xdr:cNvPr>
        <xdr:cNvSpPr>
          <a:spLocks noChangeShapeType="1"/>
        </xdr:cNvSpPr>
      </xdr:nvSpPr>
      <xdr:spPr bwMode="auto">
        <a:xfrm flipH="1">
          <a:off x="3371850" y="2562225"/>
          <a:ext cx="9525" cy="857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6</xdr:col>
      <xdr:colOff>304800</xdr:colOff>
      <xdr:row>16</xdr:row>
      <xdr:rowOff>9525</xdr:rowOff>
    </xdr:from>
    <xdr:to>
      <xdr:col>6</xdr:col>
      <xdr:colOff>314325</xdr:colOff>
      <xdr:row>17</xdr:row>
      <xdr:rowOff>9525</xdr:rowOff>
    </xdr:to>
    <xdr:sp macro="" textlink="">
      <xdr:nvSpPr>
        <xdr:cNvPr id="47" name="Line 46">
          <a:extLst>
            <a:ext uri="{FF2B5EF4-FFF2-40B4-BE49-F238E27FC236}">
              <a16:creationId xmlns:a16="http://schemas.microsoft.com/office/drawing/2014/main" id="{00000000-0008-0000-2B00-00002F000000}"/>
            </a:ext>
          </a:extLst>
        </xdr:cNvPr>
        <xdr:cNvSpPr>
          <a:spLocks noChangeShapeType="1"/>
        </xdr:cNvSpPr>
      </xdr:nvSpPr>
      <xdr:spPr bwMode="auto">
        <a:xfrm flipH="1">
          <a:off x="2952750" y="2562225"/>
          <a:ext cx="9525" cy="857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5</xdr:col>
      <xdr:colOff>323850</xdr:colOff>
      <xdr:row>16</xdr:row>
      <xdr:rowOff>0</xdr:rowOff>
    </xdr:from>
    <xdr:to>
      <xdr:col>5</xdr:col>
      <xdr:colOff>333375</xdr:colOff>
      <xdr:row>17</xdr:row>
      <xdr:rowOff>0</xdr:rowOff>
    </xdr:to>
    <xdr:sp macro="" textlink="">
      <xdr:nvSpPr>
        <xdr:cNvPr id="48" name="Line 47">
          <a:extLst>
            <a:ext uri="{FF2B5EF4-FFF2-40B4-BE49-F238E27FC236}">
              <a16:creationId xmlns:a16="http://schemas.microsoft.com/office/drawing/2014/main" id="{00000000-0008-0000-2B00-000030000000}"/>
            </a:ext>
          </a:extLst>
        </xdr:cNvPr>
        <xdr:cNvSpPr>
          <a:spLocks noChangeShapeType="1"/>
        </xdr:cNvSpPr>
      </xdr:nvSpPr>
      <xdr:spPr bwMode="auto">
        <a:xfrm flipH="1">
          <a:off x="2562225" y="2552700"/>
          <a:ext cx="9525" cy="857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4</xdr:col>
      <xdr:colOff>361950</xdr:colOff>
      <xdr:row>16</xdr:row>
      <xdr:rowOff>0</xdr:rowOff>
    </xdr:from>
    <xdr:to>
      <xdr:col>4</xdr:col>
      <xdr:colOff>371475</xdr:colOff>
      <xdr:row>17</xdr:row>
      <xdr:rowOff>0</xdr:rowOff>
    </xdr:to>
    <xdr:sp macro="" textlink="">
      <xdr:nvSpPr>
        <xdr:cNvPr id="49" name="Line 48">
          <a:extLst>
            <a:ext uri="{FF2B5EF4-FFF2-40B4-BE49-F238E27FC236}">
              <a16:creationId xmlns:a16="http://schemas.microsoft.com/office/drawing/2014/main" id="{00000000-0008-0000-2B00-000031000000}"/>
            </a:ext>
          </a:extLst>
        </xdr:cNvPr>
        <xdr:cNvSpPr>
          <a:spLocks noChangeShapeType="1"/>
        </xdr:cNvSpPr>
      </xdr:nvSpPr>
      <xdr:spPr bwMode="auto">
        <a:xfrm flipH="1">
          <a:off x="2133600" y="2552700"/>
          <a:ext cx="9525" cy="857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4</xdr:col>
      <xdr:colOff>9525</xdr:colOff>
      <xdr:row>16</xdr:row>
      <xdr:rowOff>0</xdr:rowOff>
    </xdr:from>
    <xdr:to>
      <xdr:col>4</xdr:col>
      <xdr:colOff>19050</xdr:colOff>
      <xdr:row>17</xdr:row>
      <xdr:rowOff>0</xdr:rowOff>
    </xdr:to>
    <xdr:sp macro="" textlink="">
      <xdr:nvSpPr>
        <xdr:cNvPr id="50" name="Line 49">
          <a:extLst>
            <a:ext uri="{FF2B5EF4-FFF2-40B4-BE49-F238E27FC236}">
              <a16:creationId xmlns:a16="http://schemas.microsoft.com/office/drawing/2014/main" id="{00000000-0008-0000-2B00-000032000000}"/>
            </a:ext>
          </a:extLst>
        </xdr:cNvPr>
        <xdr:cNvSpPr>
          <a:spLocks noChangeShapeType="1"/>
        </xdr:cNvSpPr>
      </xdr:nvSpPr>
      <xdr:spPr bwMode="auto">
        <a:xfrm flipH="1">
          <a:off x="1781175" y="2552700"/>
          <a:ext cx="9525" cy="857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9</xdr:col>
      <xdr:colOff>152400</xdr:colOff>
      <xdr:row>7</xdr:row>
      <xdr:rowOff>0</xdr:rowOff>
    </xdr:from>
    <xdr:to>
      <xdr:col>9</xdr:col>
      <xdr:colOff>228600</xdr:colOff>
      <xdr:row>7</xdr:row>
      <xdr:rowOff>9525</xdr:rowOff>
    </xdr:to>
    <xdr:sp macro="" textlink="">
      <xdr:nvSpPr>
        <xdr:cNvPr id="51" name="Line 50">
          <a:extLst>
            <a:ext uri="{FF2B5EF4-FFF2-40B4-BE49-F238E27FC236}">
              <a16:creationId xmlns:a16="http://schemas.microsoft.com/office/drawing/2014/main" id="{00000000-0008-0000-2B00-000033000000}"/>
            </a:ext>
          </a:extLst>
        </xdr:cNvPr>
        <xdr:cNvSpPr>
          <a:spLocks noChangeShapeType="1"/>
        </xdr:cNvSpPr>
      </xdr:nvSpPr>
      <xdr:spPr bwMode="auto">
        <a:xfrm>
          <a:off x="4029075" y="1181100"/>
          <a:ext cx="76200" cy="95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9</xdr:col>
      <xdr:colOff>76200</xdr:colOff>
      <xdr:row>8</xdr:row>
      <xdr:rowOff>114300</xdr:rowOff>
    </xdr:from>
    <xdr:to>
      <xdr:col>9</xdr:col>
      <xdr:colOff>152400</xdr:colOff>
      <xdr:row>8</xdr:row>
      <xdr:rowOff>133350</xdr:rowOff>
    </xdr:to>
    <xdr:sp macro="" textlink="">
      <xdr:nvSpPr>
        <xdr:cNvPr id="52" name="Line 51">
          <a:extLst>
            <a:ext uri="{FF2B5EF4-FFF2-40B4-BE49-F238E27FC236}">
              <a16:creationId xmlns:a16="http://schemas.microsoft.com/office/drawing/2014/main" id="{00000000-0008-0000-2B00-000034000000}"/>
            </a:ext>
          </a:extLst>
        </xdr:cNvPr>
        <xdr:cNvSpPr>
          <a:spLocks noChangeShapeType="1"/>
        </xdr:cNvSpPr>
      </xdr:nvSpPr>
      <xdr:spPr bwMode="auto">
        <a:xfrm>
          <a:off x="3952875" y="1447800"/>
          <a:ext cx="76200" cy="190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8</xdr:col>
      <xdr:colOff>371475</xdr:colOff>
      <xdr:row>10</xdr:row>
      <xdr:rowOff>133350</xdr:rowOff>
    </xdr:from>
    <xdr:to>
      <xdr:col>9</xdr:col>
      <xdr:colOff>38100</xdr:colOff>
      <xdr:row>11</xdr:row>
      <xdr:rowOff>0</xdr:rowOff>
    </xdr:to>
    <xdr:sp macro="" textlink="">
      <xdr:nvSpPr>
        <xdr:cNvPr id="53" name="Line 52">
          <a:extLst>
            <a:ext uri="{FF2B5EF4-FFF2-40B4-BE49-F238E27FC236}">
              <a16:creationId xmlns:a16="http://schemas.microsoft.com/office/drawing/2014/main" id="{00000000-0008-0000-2B00-000035000000}"/>
            </a:ext>
          </a:extLst>
        </xdr:cNvPr>
        <xdr:cNvSpPr>
          <a:spLocks noChangeShapeType="1"/>
        </xdr:cNvSpPr>
      </xdr:nvSpPr>
      <xdr:spPr bwMode="auto">
        <a:xfrm>
          <a:off x="3838575" y="1771650"/>
          <a:ext cx="76200" cy="190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8</xdr:col>
      <xdr:colOff>247650</xdr:colOff>
      <xdr:row>13</xdr:row>
      <xdr:rowOff>57150</xdr:rowOff>
    </xdr:from>
    <xdr:to>
      <xdr:col>8</xdr:col>
      <xdr:colOff>323850</xdr:colOff>
      <xdr:row>13</xdr:row>
      <xdr:rowOff>76200</xdr:rowOff>
    </xdr:to>
    <xdr:sp macro="" textlink="">
      <xdr:nvSpPr>
        <xdr:cNvPr id="54" name="Line 53">
          <a:extLst>
            <a:ext uri="{FF2B5EF4-FFF2-40B4-BE49-F238E27FC236}">
              <a16:creationId xmlns:a16="http://schemas.microsoft.com/office/drawing/2014/main" id="{00000000-0008-0000-2B00-000036000000}"/>
            </a:ext>
          </a:extLst>
        </xdr:cNvPr>
        <xdr:cNvSpPr>
          <a:spLocks noChangeShapeType="1"/>
        </xdr:cNvSpPr>
      </xdr:nvSpPr>
      <xdr:spPr bwMode="auto">
        <a:xfrm>
          <a:off x="3714750" y="2152650"/>
          <a:ext cx="76200" cy="190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8</xdr:col>
      <xdr:colOff>161925</xdr:colOff>
      <xdr:row>15</xdr:row>
      <xdr:rowOff>28575</xdr:rowOff>
    </xdr:from>
    <xdr:to>
      <xdr:col>8</xdr:col>
      <xdr:colOff>238125</xdr:colOff>
      <xdr:row>15</xdr:row>
      <xdr:rowOff>47625</xdr:rowOff>
    </xdr:to>
    <xdr:sp macro="" textlink="">
      <xdr:nvSpPr>
        <xdr:cNvPr id="55" name="Line 54">
          <a:extLst>
            <a:ext uri="{FF2B5EF4-FFF2-40B4-BE49-F238E27FC236}">
              <a16:creationId xmlns:a16="http://schemas.microsoft.com/office/drawing/2014/main" id="{00000000-0008-0000-2B00-000037000000}"/>
            </a:ext>
          </a:extLst>
        </xdr:cNvPr>
        <xdr:cNvSpPr>
          <a:spLocks noChangeShapeType="1"/>
        </xdr:cNvSpPr>
      </xdr:nvSpPr>
      <xdr:spPr bwMode="auto">
        <a:xfrm>
          <a:off x="3629025" y="2428875"/>
          <a:ext cx="76200" cy="190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</xdr:col>
      <xdr:colOff>419100</xdr:colOff>
      <xdr:row>8</xdr:row>
      <xdr:rowOff>95250</xdr:rowOff>
    </xdr:from>
    <xdr:to>
      <xdr:col>2</xdr:col>
      <xdr:colOff>495300</xdr:colOff>
      <xdr:row>8</xdr:row>
      <xdr:rowOff>114300</xdr:rowOff>
    </xdr:to>
    <xdr:sp macro="" textlink="">
      <xdr:nvSpPr>
        <xdr:cNvPr id="56" name="Line 55">
          <a:extLst>
            <a:ext uri="{FF2B5EF4-FFF2-40B4-BE49-F238E27FC236}">
              <a16:creationId xmlns:a16="http://schemas.microsoft.com/office/drawing/2014/main" id="{00000000-0008-0000-2B00-000038000000}"/>
            </a:ext>
          </a:extLst>
        </xdr:cNvPr>
        <xdr:cNvSpPr>
          <a:spLocks noChangeShapeType="1"/>
        </xdr:cNvSpPr>
      </xdr:nvSpPr>
      <xdr:spPr bwMode="auto">
        <a:xfrm>
          <a:off x="1228725" y="1428750"/>
          <a:ext cx="76200" cy="190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</xdr:col>
      <xdr:colOff>523875</xdr:colOff>
      <xdr:row>10</xdr:row>
      <xdr:rowOff>123825</xdr:rowOff>
    </xdr:from>
    <xdr:to>
      <xdr:col>2</xdr:col>
      <xdr:colOff>600075</xdr:colOff>
      <xdr:row>10</xdr:row>
      <xdr:rowOff>142875</xdr:rowOff>
    </xdr:to>
    <xdr:sp macro="" textlink="">
      <xdr:nvSpPr>
        <xdr:cNvPr id="57" name="Line 56">
          <a:extLst>
            <a:ext uri="{FF2B5EF4-FFF2-40B4-BE49-F238E27FC236}">
              <a16:creationId xmlns:a16="http://schemas.microsoft.com/office/drawing/2014/main" id="{00000000-0008-0000-2B00-000039000000}"/>
            </a:ext>
          </a:extLst>
        </xdr:cNvPr>
        <xdr:cNvSpPr>
          <a:spLocks noChangeShapeType="1"/>
        </xdr:cNvSpPr>
      </xdr:nvSpPr>
      <xdr:spPr bwMode="auto">
        <a:xfrm>
          <a:off x="1333500" y="1762125"/>
          <a:ext cx="76200" cy="190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2</xdr:col>
      <xdr:colOff>619125</xdr:colOff>
      <xdr:row>12</xdr:row>
      <xdr:rowOff>123825</xdr:rowOff>
    </xdr:from>
    <xdr:to>
      <xdr:col>3</xdr:col>
      <xdr:colOff>0</xdr:colOff>
      <xdr:row>12</xdr:row>
      <xdr:rowOff>142875</xdr:rowOff>
    </xdr:to>
    <xdr:sp macro="" textlink="">
      <xdr:nvSpPr>
        <xdr:cNvPr id="58" name="Line 57">
          <a:extLst>
            <a:ext uri="{FF2B5EF4-FFF2-40B4-BE49-F238E27FC236}">
              <a16:creationId xmlns:a16="http://schemas.microsoft.com/office/drawing/2014/main" id="{00000000-0008-0000-2B00-00003A000000}"/>
            </a:ext>
          </a:extLst>
        </xdr:cNvPr>
        <xdr:cNvSpPr>
          <a:spLocks noChangeShapeType="1"/>
        </xdr:cNvSpPr>
      </xdr:nvSpPr>
      <xdr:spPr bwMode="auto">
        <a:xfrm>
          <a:off x="1428750" y="2066925"/>
          <a:ext cx="76200" cy="190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3</xdr:col>
      <xdr:colOff>9525</xdr:colOff>
      <xdr:row>14</xdr:row>
      <xdr:rowOff>133350</xdr:rowOff>
    </xdr:from>
    <xdr:to>
      <xdr:col>3</xdr:col>
      <xdr:colOff>85725</xdr:colOff>
      <xdr:row>15</xdr:row>
      <xdr:rowOff>0</xdr:rowOff>
    </xdr:to>
    <xdr:sp macro="" textlink="">
      <xdr:nvSpPr>
        <xdr:cNvPr id="59" name="Line 58">
          <a:extLst>
            <a:ext uri="{FF2B5EF4-FFF2-40B4-BE49-F238E27FC236}">
              <a16:creationId xmlns:a16="http://schemas.microsoft.com/office/drawing/2014/main" id="{00000000-0008-0000-2B00-00003B000000}"/>
            </a:ext>
          </a:extLst>
        </xdr:cNvPr>
        <xdr:cNvSpPr>
          <a:spLocks noChangeShapeType="1"/>
        </xdr:cNvSpPr>
      </xdr:nvSpPr>
      <xdr:spPr bwMode="auto">
        <a:xfrm>
          <a:off x="1514475" y="2381250"/>
          <a:ext cx="76200" cy="190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15</xdr:col>
      <xdr:colOff>95250</xdr:colOff>
      <xdr:row>16</xdr:row>
      <xdr:rowOff>0</xdr:rowOff>
    </xdr:from>
    <xdr:to>
      <xdr:col>16</xdr:col>
      <xdr:colOff>285750</xdr:colOff>
      <xdr:row>17</xdr:row>
      <xdr:rowOff>0</xdr:rowOff>
    </xdr:to>
    <xdr:sp macro="" textlink="">
      <xdr:nvSpPr>
        <xdr:cNvPr id="60" name="Freeform 59">
          <a:extLst>
            <a:ext uri="{FF2B5EF4-FFF2-40B4-BE49-F238E27FC236}">
              <a16:creationId xmlns:a16="http://schemas.microsoft.com/office/drawing/2014/main" id="{00000000-0008-0000-2B00-00003C000000}"/>
            </a:ext>
          </a:extLst>
        </xdr:cNvPr>
        <xdr:cNvSpPr>
          <a:spLocks/>
        </xdr:cNvSpPr>
      </xdr:nvSpPr>
      <xdr:spPr bwMode="auto">
        <a:xfrm>
          <a:off x="6429375" y="2552700"/>
          <a:ext cx="600075" cy="85725"/>
        </a:xfrm>
        <a:custGeom>
          <a:avLst/>
          <a:gdLst>
            <a:gd name="T0" fmla="*/ 0 w 63"/>
            <a:gd name="T1" fmla="*/ 2147483647 h 9"/>
            <a:gd name="T2" fmla="*/ 0 w 63"/>
            <a:gd name="T3" fmla="*/ 0 h 9"/>
            <a:gd name="T4" fmla="*/ 2147483647 w 63"/>
            <a:gd name="T5" fmla="*/ 0 h 9"/>
            <a:gd name="T6" fmla="*/ 2147483647 w 63"/>
            <a:gd name="T7" fmla="*/ 2147483647 h 9"/>
            <a:gd name="T8" fmla="*/ 0 w 63"/>
            <a:gd name="T9" fmla="*/ 2147483647 h 9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63"/>
            <a:gd name="T16" fmla="*/ 0 h 9"/>
            <a:gd name="T17" fmla="*/ 63 w 63"/>
            <a:gd name="T18" fmla="*/ 9 h 9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63" h="9">
              <a:moveTo>
                <a:pt x="0" y="9"/>
              </a:moveTo>
              <a:lnTo>
                <a:pt x="0" y="0"/>
              </a:lnTo>
              <a:lnTo>
                <a:pt x="63" y="0"/>
              </a:lnTo>
              <a:lnTo>
                <a:pt x="63" y="9"/>
              </a:lnTo>
              <a:lnTo>
                <a:pt x="0" y="9"/>
              </a:ln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15</xdr:col>
      <xdr:colOff>285750</xdr:colOff>
      <xdr:row>6</xdr:row>
      <xdr:rowOff>0</xdr:rowOff>
    </xdr:from>
    <xdr:to>
      <xdr:col>17</xdr:col>
      <xdr:colOff>295275</xdr:colOff>
      <xdr:row>16</xdr:row>
      <xdr:rowOff>0</xdr:rowOff>
    </xdr:to>
    <xdr:sp macro="" textlink="">
      <xdr:nvSpPr>
        <xdr:cNvPr id="61" name="Freeform 60">
          <a:extLst>
            <a:ext uri="{FF2B5EF4-FFF2-40B4-BE49-F238E27FC236}">
              <a16:creationId xmlns:a16="http://schemas.microsoft.com/office/drawing/2014/main" id="{00000000-0008-0000-2B00-00003D000000}"/>
            </a:ext>
          </a:extLst>
        </xdr:cNvPr>
        <xdr:cNvSpPr>
          <a:spLocks/>
        </xdr:cNvSpPr>
      </xdr:nvSpPr>
      <xdr:spPr bwMode="auto">
        <a:xfrm>
          <a:off x="6619875" y="1085850"/>
          <a:ext cx="828675" cy="1466850"/>
        </a:xfrm>
        <a:custGeom>
          <a:avLst/>
          <a:gdLst>
            <a:gd name="T0" fmla="*/ 2147483647 w 87"/>
            <a:gd name="T1" fmla="*/ 0 h 154"/>
            <a:gd name="T2" fmla="*/ 0 w 87"/>
            <a:gd name="T3" fmla="*/ 2147483647 h 154"/>
            <a:gd name="T4" fmla="*/ 2147483647 w 87"/>
            <a:gd name="T5" fmla="*/ 2147483647 h 154"/>
            <a:gd name="T6" fmla="*/ 2147483647 w 87"/>
            <a:gd name="T7" fmla="*/ 2147483647 h 154"/>
            <a:gd name="T8" fmla="*/ 2147483647 w 87"/>
            <a:gd name="T9" fmla="*/ 2147483647 h 154"/>
            <a:gd name="T10" fmla="*/ 2147483647 w 87"/>
            <a:gd name="T11" fmla="*/ 0 h 154"/>
            <a:gd name="T12" fmla="*/ 2147483647 w 87"/>
            <a:gd name="T13" fmla="*/ 0 h 154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w 87"/>
            <a:gd name="T22" fmla="*/ 0 h 154"/>
            <a:gd name="T23" fmla="*/ 87 w 87"/>
            <a:gd name="T24" fmla="*/ 154 h 154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87" h="154">
              <a:moveTo>
                <a:pt x="46" y="0"/>
              </a:moveTo>
              <a:lnTo>
                <a:pt x="0" y="154"/>
              </a:lnTo>
              <a:lnTo>
                <a:pt x="13" y="154"/>
              </a:lnTo>
              <a:lnTo>
                <a:pt x="56" y="9"/>
              </a:lnTo>
              <a:lnTo>
                <a:pt x="87" y="9"/>
              </a:lnTo>
              <a:lnTo>
                <a:pt x="83" y="0"/>
              </a:lnTo>
              <a:lnTo>
                <a:pt x="46" y="0"/>
              </a:ln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16</xdr:col>
      <xdr:colOff>285750</xdr:colOff>
      <xdr:row>6</xdr:row>
      <xdr:rowOff>76200</xdr:rowOff>
    </xdr:from>
    <xdr:to>
      <xdr:col>16</xdr:col>
      <xdr:colOff>400050</xdr:colOff>
      <xdr:row>6</xdr:row>
      <xdr:rowOff>85725</xdr:rowOff>
    </xdr:to>
    <xdr:sp macro="" textlink="">
      <xdr:nvSpPr>
        <xdr:cNvPr id="62" name="Line 61">
          <a:extLst>
            <a:ext uri="{FF2B5EF4-FFF2-40B4-BE49-F238E27FC236}">
              <a16:creationId xmlns:a16="http://schemas.microsoft.com/office/drawing/2014/main" id="{00000000-0008-0000-2B00-00003E000000}"/>
            </a:ext>
          </a:extLst>
        </xdr:cNvPr>
        <xdr:cNvSpPr>
          <a:spLocks noChangeShapeType="1"/>
        </xdr:cNvSpPr>
      </xdr:nvSpPr>
      <xdr:spPr bwMode="auto">
        <a:xfrm>
          <a:off x="7029450" y="1162050"/>
          <a:ext cx="114300" cy="95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16</xdr:col>
      <xdr:colOff>152400</xdr:colOff>
      <xdr:row>10</xdr:row>
      <xdr:rowOff>19050</xdr:rowOff>
    </xdr:from>
    <xdr:to>
      <xdr:col>16</xdr:col>
      <xdr:colOff>266700</xdr:colOff>
      <xdr:row>10</xdr:row>
      <xdr:rowOff>28575</xdr:rowOff>
    </xdr:to>
    <xdr:sp macro="" textlink="">
      <xdr:nvSpPr>
        <xdr:cNvPr id="63" name="Line 62">
          <a:extLst>
            <a:ext uri="{FF2B5EF4-FFF2-40B4-BE49-F238E27FC236}">
              <a16:creationId xmlns:a16="http://schemas.microsoft.com/office/drawing/2014/main" id="{00000000-0008-0000-2B00-00003F000000}"/>
            </a:ext>
          </a:extLst>
        </xdr:cNvPr>
        <xdr:cNvSpPr>
          <a:spLocks noChangeShapeType="1"/>
        </xdr:cNvSpPr>
      </xdr:nvSpPr>
      <xdr:spPr bwMode="auto">
        <a:xfrm>
          <a:off x="6896100" y="1657350"/>
          <a:ext cx="114300" cy="95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16</xdr:col>
      <xdr:colOff>0</xdr:colOff>
      <xdr:row>13</xdr:row>
      <xdr:rowOff>66675</xdr:rowOff>
    </xdr:from>
    <xdr:to>
      <xdr:col>16</xdr:col>
      <xdr:colOff>114300</xdr:colOff>
      <xdr:row>13</xdr:row>
      <xdr:rowOff>76200</xdr:rowOff>
    </xdr:to>
    <xdr:sp macro="" textlink="">
      <xdr:nvSpPr>
        <xdr:cNvPr id="64" name="Line 63">
          <a:extLst>
            <a:ext uri="{FF2B5EF4-FFF2-40B4-BE49-F238E27FC236}">
              <a16:creationId xmlns:a16="http://schemas.microsoft.com/office/drawing/2014/main" id="{00000000-0008-0000-2B00-000040000000}"/>
            </a:ext>
          </a:extLst>
        </xdr:cNvPr>
        <xdr:cNvSpPr>
          <a:spLocks noChangeShapeType="1"/>
        </xdr:cNvSpPr>
      </xdr:nvSpPr>
      <xdr:spPr bwMode="auto">
        <a:xfrm>
          <a:off x="6743700" y="2162175"/>
          <a:ext cx="114300" cy="95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  <xdr:twoCellAnchor>
    <xdr:from>
      <xdr:col>15</xdr:col>
      <xdr:colOff>85725</xdr:colOff>
      <xdr:row>17</xdr:row>
      <xdr:rowOff>85725</xdr:rowOff>
    </xdr:from>
    <xdr:to>
      <xdr:col>16</xdr:col>
      <xdr:colOff>285750</xdr:colOff>
      <xdr:row>18</xdr:row>
      <xdr:rowOff>76200</xdr:rowOff>
    </xdr:to>
    <xdr:grpSp>
      <xdr:nvGrpSpPr>
        <xdr:cNvPr id="65" name="Group 64">
          <a:extLst>
            <a:ext uri="{FF2B5EF4-FFF2-40B4-BE49-F238E27FC236}">
              <a16:creationId xmlns:a16="http://schemas.microsoft.com/office/drawing/2014/main" id="{00000000-0008-0000-2B00-000041000000}"/>
            </a:ext>
          </a:extLst>
        </xdr:cNvPr>
        <xdr:cNvGrpSpPr>
          <a:grpSpLocks/>
        </xdr:cNvGrpSpPr>
      </xdr:nvGrpSpPr>
      <xdr:grpSpPr bwMode="auto">
        <a:xfrm>
          <a:off x="6419850" y="2724150"/>
          <a:ext cx="609600" cy="142875"/>
          <a:chOff x="674" y="281"/>
          <a:chExt cx="64" cy="15"/>
        </a:xfrm>
      </xdr:grpSpPr>
      <xdr:sp macro="" textlink="">
        <xdr:nvSpPr>
          <xdr:cNvPr id="66" name="Line 65">
            <a:extLst>
              <a:ext uri="{FF2B5EF4-FFF2-40B4-BE49-F238E27FC236}">
                <a16:creationId xmlns:a16="http://schemas.microsoft.com/office/drawing/2014/main" id="{00000000-0008-0000-2B00-000042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675" y="288"/>
            <a:ext cx="62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arrow" w="sm" len="sm"/>
            <a:tailEnd type="arrow" w="sm" len="sm"/>
          </a:ln>
        </xdr:spPr>
      </xdr:sp>
      <xdr:sp macro="" textlink="">
        <xdr:nvSpPr>
          <xdr:cNvPr id="67" name="Line 66">
            <a:extLst>
              <a:ext uri="{FF2B5EF4-FFF2-40B4-BE49-F238E27FC236}">
                <a16:creationId xmlns:a16="http://schemas.microsoft.com/office/drawing/2014/main" id="{00000000-0008-0000-2B00-000043000000}"/>
              </a:ext>
            </a:extLst>
          </xdr:cNvPr>
          <xdr:cNvSpPr>
            <a:spLocks noChangeShapeType="1"/>
          </xdr:cNvSpPr>
        </xdr:nvSpPr>
        <xdr:spPr bwMode="auto">
          <a:xfrm>
            <a:off x="674" y="281"/>
            <a:ext cx="0" cy="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68" name="Line 67">
            <a:extLst>
              <a:ext uri="{FF2B5EF4-FFF2-40B4-BE49-F238E27FC236}">
                <a16:creationId xmlns:a16="http://schemas.microsoft.com/office/drawing/2014/main" id="{00000000-0008-0000-2B00-000044000000}"/>
              </a:ext>
            </a:extLst>
          </xdr:cNvPr>
          <xdr:cNvSpPr>
            <a:spLocks noChangeShapeType="1"/>
          </xdr:cNvSpPr>
        </xdr:nvSpPr>
        <xdr:spPr bwMode="auto">
          <a:xfrm>
            <a:off x="738" y="281"/>
            <a:ext cx="0" cy="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  <xdr:twoCellAnchor>
    <xdr:from>
      <xdr:col>17</xdr:col>
      <xdr:colOff>257175</xdr:colOff>
      <xdr:row>6</xdr:row>
      <xdr:rowOff>0</xdr:rowOff>
    </xdr:from>
    <xdr:to>
      <xdr:col>18</xdr:col>
      <xdr:colOff>200025</xdr:colOff>
      <xdr:row>7</xdr:row>
      <xdr:rowOff>114300</xdr:rowOff>
    </xdr:to>
    <xdr:grpSp>
      <xdr:nvGrpSpPr>
        <xdr:cNvPr id="69" name="Group 68">
          <a:extLst>
            <a:ext uri="{FF2B5EF4-FFF2-40B4-BE49-F238E27FC236}">
              <a16:creationId xmlns:a16="http://schemas.microsoft.com/office/drawing/2014/main" id="{00000000-0008-0000-2B00-000045000000}"/>
            </a:ext>
          </a:extLst>
        </xdr:cNvPr>
        <xdr:cNvGrpSpPr>
          <a:grpSpLocks/>
        </xdr:cNvGrpSpPr>
      </xdr:nvGrpSpPr>
      <xdr:grpSpPr bwMode="auto">
        <a:xfrm>
          <a:off x="7410450" y="1085850"/>
          <a:ext cx="352425" cy="209550"/>
          <a:chOff x="778" y="109"/>
          <a:chExt cx="37" cy="22"/>
        </a:xfrm>
      </xdr:grpSpPr>
      <xdr:sp macro="" textlink="">
        <xdr:nvSpPr>
          <xdr:cNvPr id="70" name="Line 69">
            <a:extLst>
              <a:ext uri="{FF2B5EF4-FFF2-40B4-BE49-F238E27FC236}">
                <a16:creationId xmlns:a16="http://schemas.microsoft.com/office/drawing/2014/main" id="{00000000-0008-0000-2B00-000046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778" y="109"/>
            <a:ext cx="18" cy="1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71" name="Line 70">
            <a:extLst>
              <a:ext uri="{FF2B5EF4-FFF2-40B4-BE49-F238E27FC236}">
                <a16:creationId xmlns:a16="http://schemas.microsoft.com/office/drawing/2014/main" id="{00000000-0008-0000-2B00-000047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783" y="110"/>
            <a:ext cx="18" cy="1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72" name="Line 71">
            <a:extLst>
              <a:ext uri="{FF2B5EF4-FFF2-40B4-BE49-F238E27FC236}">
                <a16:creationId xmlns:a16="http://schemas.microsoft.com/office/drawing/2014/main" id="{00000000-0008-0000-2B00-000048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788" y="110"/>
            <a:ext cx="18" cy="1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73" name="Line 72">
            <a:extLst>
              <a:ext uri="{FF2B5EF4-FFF2-40B4-BE49-F238E27FC236}">
                <a16:creationId xmlns:a16="http://schemas.microsoft.com/office/drawing/2014/main" id="{00000000-0008-0000-2B00-000049000000}"/>
              </a:ext>
            </a:extLst>
          </xdr:cNvPr>
          <xdr:cNvSpPr>
            <a:spLocks noChangeShapeType="1"/>
          </xdr:cNvSpPr>
        </xdr:nvSpPr>
        <xdr:spPr bwMode="auto">
          <a:xfrm>
            <a:off x="805" y="112"/>
            <a:ext cx="10" cy="1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74" name="Line 73">
            <a:extLst>
              <a:ext uri="{FF2B5EF4-FFF2-40B4-BE49-F238E27FC236}">
                <a16:creationId xmlns:a16="http://schemas.microsoft.com/office/drawing/2014/main" id="{00000000-0008-0000-2B00-00004A000000}"/>
              </a:ext>
            </a:extLst>
          </xdr:cNvPr>
          <xdr:cNvSpPr>
            <a:spLocks noChangeShapeType="1"/>
          </xdr:cNvSpPr>
        </xdr:nvSpPr>
        <xdr:spPr bwMode="auto">
          <a:xfrm>
            <a:off x="803" y="116"/>
            <a:ext cx="10" cy="1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75" name="Line 74">
            <a:extLst>
              <a:ext uri="{FF2B5EF4-FFF2-40B4-BE49-F238E27FC236}">
                <a16:creationId xmlns:a16="http://schemas.microsoft.com/office/drawing/2014/main" id="{00000000-0008-0000-2B00-00004B000000}"/>
              </a:ext>
            </a:extLst>
          </xdr:cNvPr>
          <xdr:cNvSpPr>
            <a:spLocks noChangeShapeType="1"/>
          </xdr:cNvSpPr>
        </xdr:nvSpPr>
        <xdr:spPr bwMode="auto">
          <a:xfrm>
            <a:off x="799" y="119"/>
            <a:ext cx="10" cy="1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  <xdr:twoCellAnchor>
    <xdr:from>
      <xdr:col>19</xdr:col>
      <xdr:colOff>209550</xdr:colOff>
      <xdr:row>4</xdr:row>
      <xdr:rowOff>47625</xdr:rowOff>
    </xdr:from>
    <xdr:to>
      <xdr:col>20</xdr:col>
      <xdr:colOff>9525</xdr:colOff>
      <xdr:row>5</xdr:row>
      <xdr:rowOff>114300</xdr:rowOff>
    </xdr:to>
    <xdr:grpSp>
      <xdr:nvGrpSpPr>
        <xdr:cNvPr id="76" name="Group 75">
          <a:extLst>
            <a:ext uri="{FF2B5EF4-FFF2-40B4-BE49-F238E27FC236}">
              <a16:creationId xmlns:a16="http://schemas.microsoft.com/office/drawing/2014/main" id="{00000000-0008-0000-2B00-00004C000000}"/>
            </a:ext>
          </a:extLst>
        </xdr:cNvPr>
        <xdr:cNvGrpSpPr>
          <a:grpSpLocks/>
        </xdr:cNvGrpSpPr>
      </xdr:nvGrpSpPr>
      <xdr:grpSpPr bwMode="auto">
        <a:xfrm>
          <a:off x="8410575" y="828675"/>
          <a:ext cx="304800" cy="219075"/>
          <a:chOff x="883" y="82"/>
          <a:chExt cx="32" cy="23"/>
        </a:xfrm>
      </xdr:grpSpPr>
      <xdr:sp macro="" textlink="">
        <xdr:nvSpPr>
          <xdr:cNvPr id="77" name="Line 76">
            <a:extLst>
              <a:ext uri="{FF2B5EF4-FFF2-40B4-BE49-F238E27FC236}">
                <a16:creationId xmlns:a16="http://schemas.microsoft.com/office/drawing/2014/main" id="{00000000-0008-0000-2B00-00004D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883" y="86"/>
            <a:ext cx="6" cy="19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78" name="Line 77">
            <a:extLst>
              <a:ext uri="{FF2B5EF4-FFF2-40B4-BE49-F238E27FC236}">
                <a16:creationId xmlns:a16="http://schemas.microsoft.com/office/drawing/2014/main" id="{00000000-0008-0000-2B00-00004E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888" y="85"/>
            <a:ext cx="6" cy="19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79" name="Line 78">
            <a:extLst>
              <a:ext uri="{FF2B5EF4-FFF2-40B4-BE49-F238E27FC236}">
                <a16:creationId xmlns:a16="http://schemas.microsoft.com/office/drawing/2014/main" id="{00000000-0008-0000-2B00-00004F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894" y="82"/>
            <a:ext cx="6" cy="19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80" name="Line 79">
            <a:extLst>
              <a:ext uri="{FF2B5EF4-FFF2-40B4-BE49-F238E27FC236}">
                <a16:creationId xmlns:a16="http://schemas.microsoft.com/office/drawing/2014/main" id="{00000000-0008-0000-2B00-000050000000}"/>
              </a:ext>
            </a:extLst>
          </xdr:cNvPr>
          <xdr:cNvSpPr>
            <a:spLocks noChangeShapeType="1"/>
          </xdr:cNvSpPr>
        </xdr:nvSpPr>
        <xdr:spPr bwMode="auto">
          <a:xfrm>
            <a:off x="900" y="86"/>
            <a:ext cx="15" cy="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81" name="Line 80">
            <a:extLst>
              <a:ext uri="{FF2B5EF4-FFF2-40B4-BE49-F238E27FC236}">
                <a16:creationId xmlns:a16="http://schemas.microsoft.com/office/drawing/2014/main" id="{00000000-0008-0000-2B00-000051000000}"/>
              </a:ext>
            </a:extLst>
          </xdr:cNvPr>
          <xdr:cNvSpPr>
            <a:spLocks noChangeShapeType="1"/>
          </xdr:cNvSpPr>
        </xdr:nvSpPr>
        <xdr:spPr bwMode="auto">
          <a:xfrm>
            <a:off x="899" y="91"/>
            <a:ext cx="15" cy="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82" name="Line 81">
            <a:extLst>
              <a:ext uri="{FF2B5EF4-FFF2-40B4-BE49-F238E27FC236}">
                <a16:creationId xmlns:a16="http://schemas.microsoft.com/office/drawing/2014/main" id="{00000000-0008-0000-2B00-000052000000}"/>
              </a:ext>
            </a:extLst>
          </xdr:cNvPr>
          <xdr:cNvSpPr>
            <a:spLocks noChangeShapeType="1"/>
          </xdr:cNvSpPr>
        </xdr:nvSpPr>
        <xdr:spPr bwMode="auto">
          <a:xfrm>
            <a:off x="897" y="95"/>
            <a:ext cx="15" cy="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  <xdr:twoCellAnchor>
    <xdr:from>
      <xdr:col>7</xdr:col>
      <xdr:colOff>314325</xdr:colOff>
      <xdr:row>16</xdr:row>
      <xdr:rowOff>9525</xdr:rowOff>
    </xdr:from>
    <xdr:to>
      <xdr:col>7</xdr:col>
      <xdr:colOff>323850</xdr:colOff>
      <xdr:row>17</xdr:row>
      <xdr:rowOff>9525</xdr:rowOff>
    </xdr:to>
    <xdr:sp macro="" textlink="">
      <xdr:nvSpPr>
        <xdr:cNvPr id="83" name="Line 45">
          <a:extLst>
            <a:ext uri="{FF2B5EF4-FFF2-40B4-BE49-F238E27FC236}">
              <a16:creationId xmlns:a16="http://schemas.microsoft.com/office/drawing/2014/main" id="{00000000-0008-0000-2B00-000053000000}"/>
            </a:ext>
          </a:extLst>
        </xdr:cNvPr>
        <xdr:cNvSpPr>
          <a:spLocks noChangeShapeType="1"/>
        </xdr:cNvSpPr>
      </xdr:nvSpPr>
      <xdr:spPr bwMode="auto">
        <a:xfrm flipH="1">
          <a:off x="3371850" y="2562225"/>
          <a:ext cx="9525" cy="85725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</xdr:spPr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1590675</xdr:colOff>
      <xdr:row>12</xdr:row>
      <xdr:rowOff>57150</xdr:rowOff>
    </xdr:from>
    <xdr:to>
      <xdr:col>3</xdr:col>
      <xdr:colOff>257175</xdr:colOff>
      <xdr:row>12</xdr:row>
      <xdr:rowOff>57150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SpPr>
          <a:spLocks noChangeShapeType="1"/>
        </xdr:cNvSpPr>
      </xdr:nvSpPr>
      <xdr:spPr bwMode="auto">
        <a:xfrm>
          <a:off x="1866900" y="2543175"/>
          <a:ext cx="0" cy="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15</xdr:row>
      <xdr:rowOff>95250</xdr:rowOff>
    </xdr:from>
    <xdr:to>
      <xdr:col>3</xdr:col>
      <xdr:colOff>257175</xdr:colOff>
      <xdr:row>15</xdr:row>
      <xdr:rowOff>95250</xdr:rowOff>
    </xdr:to>
    <xdr:cxnSp macro="">
      <xdr:nvCxnSpPr>
        <xdr:cNvPr id="3" name="AutoShape 2">
          <a:extLst>
            <a:ext uri="{FF2B5EF4-FFF2-40B4-BE49-F238E27FC236}">
              <a16:creationId xmlns:a16="http://schemas.microsoft.com/office/drawing/2014/main" id="{00000000-0008-0000-2C00-000003000000}"/>
            </a:ext>
          </a:extLst>
        </xdr:cNvPr>
        <xdr:cNvCxnSpPr>
          <a:cxnSpLocks noChangeShapeType="1"/>
        </xdr:cNvCxnSpPr>
      </xdr:nvCxnSpPr>
      <xdr:spPr bwMode="auto">
        <a:xfrm flipH="1">
          <a:off x="1866900" y="3095625"/>
          <a:ext cx="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2047875</xdr:colOff>
      <xdr:row>4</xdr:row>
      <xdr:rowOff>0</xdr:rowOff>
    </xdr:from>
    <xdr:to>
      <xdr:col>3</xdr:col>
      <xdr:colOff>257175</xdr:colOff>
      <xdr:row>4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2C00-000004000000}"/>
            </a:ext>
          </a:extLst>
        </xdr:cNvPr>
        <xdr:cNvSpPr>
          <a:spLocks noChangeShapeType="1"/>
        </xdr:cNvSpPr>
      </xdr:nvSpPr>
      <xdr:spPr bwMode="auto">
        <a:xfrm flipH="1">
          <a:off x="1866900" y="111442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2324100</xdr:colOff>
      <xdr:row>15</xdr:row>
      <xdr:rowOff>95250</xdr:rowOff>
    </xdr:from>
    <xdr:to>
      <xdr:col>3</xdr:col>
      <xdr:colOff>257175</xdr:colOff>
      <xdr:row>15</xdr:row>
      <xdr:rowOff>95250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2C00-000005000000}"/>
            </a:ext>
          </a:extLst>
        </xdr:cNvPr>
        <xdr:cNvSpPr>
          <a:spLocks noChangeShapeType="1"/>
        </xdr:cNvSpPr>
      </xdr:nvSpPr>
      <xdr:spPr bwMode="auto">
        <a:xfrm flipH="1">
          <a:off x="1866900" y="3095625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581025</xdr:colOff>
      <xdr:row>15</xdr:row>
      <xdr:rowOff>95250</xdr:rowOff>
    </xdr:from>
    <xdr:to>
      <xdr:col>3</xdr:col>
      <xdr:colOff>257175</xdr:colOff>
      <xdr:row>15</xdr:row>
      <xdr:rowOff>95250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00000000-0008-0000-2C00-000006000000}"/>
            </a:ext>
          </a:extLst>
        </xdr:cNvPr>
        <xdr:cNvSpPr>
          <a:spLocks noChangeShapeType="1"/>
        </xdr:cNvSpPr>
      </xdr:nvSpPr>
      <xdr:spPr bwMode="auto">
        <a:xfrm>
          <a:off x="1866900" y="3095625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1800225</xdr:colOff>
      <xdr:row>12</xdr:row>
      <xdr:rowOff>123825</xdr:rowOff>
    </xdr:from>
    <xdr:to>
      <xdr:col>3</xdr:col>
      <xdr:colOff>257175</xdr:colOff>
      <xdr:row>12</xdr:row>
      <xdr:rowOff>123825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00000000-0008-0000-2C00-000007000000}"/>
            </a:ext>
          </a:extLst>
        </xdr:cNvPr>
        <xdr:cNvSpPr>
          <a:spLocks noChangeShapeType="1"/>
        </xdr:cNvSpPr>
      </xdr:nvSpPr>
      <xdr:spPr bwMode="auto">
        <a:xfrm>
          <a:off x="1866900" y="2609850"/>
          <a:ext cx="0" cy="0"/>
        </a:xfrm>
        <a:prstGeom prst="line">
          <a:avLst/>
        </a:prstGeom>
        <a:noFill/>
        <a:ln w="6350">
          <a:solidFill>
            <a:srgbClr val="000000"/>
          </a:solidFill>
          <a:prstDash val="lgDashDotDot"/>
          <a:round/>
          <a:headEnd/>
          <a:tailEnd/>
        </a:ln>
      </xdr:spPr>
    </xdr:sp>
    <xdr:clientData/>
  </xdr:twoCellAnchor>
  <xdr:twoCellAnchor>
    <xdr:from>
      <xdr:col>6</xdr:col>
      <xdr:colOff>0</xdr:colOff>
      <xdr:row>4</xdr:row>
      <xdr:rowOff>19050</xdr:rowOff>
    </xdr:from>
    <xdr:to>
      <xdr:col>6</xdr:col>
      <xdr:colOff>0</xdr:colOff>
      <xdr:row>5</xdr:row>
      <xdr:rowOff>135600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00000000-0008-0000-2C00-000009000000}"/>
            </a:ext>
          </a:extLst>
        </xdr:cNvPr>
        <xdr:cNvSpPr>
          <a:spLocks noChangeShapeType="1"/>
        </xdr:cNvSpPr>
      </xdr:nvSpPr>
      <xdr:spPr bwMode="auto">
        <a:xfrm flipV="1">
          <a:off x="2381250" y="1133475"/>
          <a:ext cx="0" cy="288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19050</xdr:colOff>
      <xdr:row>12</xdr:row>
      <xdr:rowOff>0</xdr:rowOff>
    </xdr:from>
    <xdr:to>
      <xdr:col>3</xdr:col>
      <xdr:colOff>0</xdr:colOff>
      <xdr:row>12</xdr:row>
      <xdr:rowOff>0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00000000-0008-0000-2C00-00000A000000}"/>
            </a:ext>
          </a:extLst>
        </xdr:cNvPr>
        <xdr:cNvSpPr>
          <a:spLocks noChangeShapeType="1"/>
        </xdr:cNvSpPr>
      </xdr:nvSpPr>
      <xdr:spPr bwMode="auto">
        <a:xfrm>
          <a:off x="1085850" y="2486025"/>
          <a:ext cx="5238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28575</xdr:colOff>
      <xdr:row>6</xdr:row>
      <xdr:rowOff>0</xdr:rowOff>
    </xdr:from>
    <xdr:to>
      <xdr:col>3</xdr:col>
      <xdr:colOff>9525</xdr:colOff>
      <xdr:row>6</xdr:row>
      <xdr:rowOff>0</xdr:rowOff>
    </xdr:to>
    <xdr:sp macro="" textlink="">
      <xdr:nvSpPr>
        <xdr:cNvPr id="11" name="Line 10">
          <a:extLst>
            <a:ext uri="{FF2B5EF4-FFF2-40B4-BE49-F238E27FC236}">
              <a16:creationId xmlns:a16="http://schemas.microsoft.com/office/drawing/2014/main" id="{00000000-0008-0000-2C00-00000B000000}"/>
            </a:ext>
          </a:extLst>
        </xdr:cNvPr>
        <xdr:cNvSpPr>
          <a:spLocks noChangeShapeType="1"/>
        </xdr:cNvSpPr>
      </xdr:nvSpPr>
      <xdr:spPr bwMode="auto">
        <a:xfrm>
          <a:off x="1095375" y="1457325"/>
          <a:ext cx="5238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133350</xdr:colOff>
      <xdr:row>6</xdr:row>
      <xdr:rowOff>9525</xdr:rowOff>
    </xdr:from>
    <xdr:to>
      <xdr:col>2</xdr:col>
      <xdr:colOff>133350</xdr:colOff>
      <xdr:row>11</xdr:row>
      <xdr:rowOff>160275</xdr:rowOff>
    </xdr:to>
    <xdr:sp macro="" textlink="">
      <xdr:nvSpPr>
        <xdr:cNvPr id="12" name="Line 11">
          <a:extLst>
            <a:ext uri="{FF2B5EF4-FFF2-40B4-BE49-F238E27FC236}">
              <a16:creationId xmlns:a16="http://schemas.microsoft.com/office/drawing/2014/main" id="{00000000-0008-0000-2C00-00000C000000}"/>
            </a:ext>
          </a:extLst>
        </xdr:cNvPr>
        <xdr:cNvSpPr>
          <a:spLocks noChangeShapeType="1"/>
        </xdr:cNvSpPr>
      </xdr:nvSpPr>
      <xdr:spPr bwMode="auto">
        <a:xfrm>
          <a:off x="1200150" y="1466850"/>
          <a:ext cx="0" cy="1008000"/>
        </a:xfrm>
        <a:prstGeom prst="line">
          <a:avLst/>
        </a:prstGeom>
        <a:noFill/>
        <a:ln w="6350">
          <a:solidFill>
            <a:srgbClr val="000000"/>
          </a:solidFill>
          <a:round/>
          <a:headEnd type="diamond" w="med" len="med"/>
          <a:tailEnd type="diamond" w="med" len="med"/>
        </a:ln>
      </xdr:spPr>
    </xdr:sp>
    <xdr:clientData/>
  </xdr:twoCellAnchor>
  <xdr:twoCellAnchor>
    <xdr:from>
      <xdr:col>4</xdr:col>
      <xdr:colOff>0</xdr:colOff>
      <xdr:row>5</xdr:row>
      <xdr:rowOff>0</xdr:rowOff>
    </xdr:from>
    <xdr:to>
      <xdr:col>6</xdr:col>
      <xdr:colOff>0</xdr:colOff>
      <xdr:row>5</xdr:row>
      <xdr:rowOff>0</xdr:rowOff>
    </xdr:to>
    <xdr:sp macro="" textlink="">
      <xdr:nvSpPr>
        <xdr:cNvPr id="13" name="Line 12">
          <a:extLst>
            <a:ext uri="{FF2B5EF4-FFF2-40B4-BE49-F238E27FC236}">
              <a16:creationId xmlns:a16="http://schemas.microsoft.com/office/drawing/2014/main" id="{00000000-0008-0000-2C00-00000D000000}"/>
            </a:ext>
          </a:extLst>
        </xdr:cNvPr>
        <xdr:cNvSpPr>
          <a:spLocks noChangeShapeType="1"/>
        </xdr:cNvSpPr>
      </xdr:nvSpPr>
      <xdr:spPr bwMode="auto">
        <a:xfrm>
          <a:off x="1866900" y="1285875"/>
          <a:ext cx="514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diamond" w="med" len="med"/>
          <a:tailEnd type="diamond" w="med" len="med"/>
        </a:ln>
      </xdr:spPr>
    </xdr:sp>
    <xdr:clientData/>
  </xdr:twoCellAnchor>
  <xdr:twoCellAnchor>
    <xdr:from>
      <xdr:col>5</xdr:col>
      <xdr:colOff>0</xdr:colOff>
      <xdr:row>7</xdr:row>
      <xdr:rowOff>161924</xdr:rowOff>
    </xdr:from>
    <xdr:to>
      <xdr:col>5</xdr:col>
      <xdr:colOff>0</xdr:colOff>
      <xdr:row>13</xdr:row>
      <xdr:rowOff>105224</xdr:rowOff>
    </xdr:to>
    <xdr:sp macro="" textlink="">
      <xdr:nvSpPr>
        <xdr:cNvPr id="14" name="Line 13">
          <a:extLst>
            <a:ext uri="{FF2B5EF4-FFF2-40B4-BE49-F238E27FC236}">
              <a16:creationId xmlns:a16="http://schemas.microsoft.com/office/drawing/2014/main" id="{00000000-0008-0000-2C00-00000E000000}"/>
            </a:ext>
          </a:extLst>
        </xdr:cNvPr>
        <xdr:cNvSpPr>
          <a:spLocks noChangeShapeType="1"/>
        </xdr:cNvSpPr>
      </xdr:nvSpPr>
      <xdr:spPr bwMode="auto">
        <a:xfrm>
          <a:off x="2124075" y="1790699"/>
          <a:ext cx="0" cy="9720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323850</xdr:colOff>
      <xdr:row>13</xdr:row>
      <xdr:rowOff>133350</xdr:rowOff>
    </xdr:from>
    <xdr:to>
      <xdr:col>4</xdr:col>
      <xdr:colOff>228600</xdr:colOff>
      <xdr:row>18</xdr:row>
      <xdr:rowOff>104775</xdr:rowOff>
    </xdr:to>
    <xdr:sp macro="" textlink="">
      <xdr:nvSpPr>
        <xdr:cNvPr id="15" name="Line 14">
          <a:extLst>
            <a:ext uri="{FF2B5EF4-FFF2-40B4-BE49-F238E27FC236}">
              <a16:creationId xmlns:a16="http://schemas.microsoft.com/office/drawing/2014/main" id="{00000000-0008-0000-2C00-00000F000000}"/>
            </a:ext>
          </a:extLst>
        </xdr:cNvPr>
        <xdr:cNvSpPr>
          <a:spLocks noChangeShapeType="1"/>
        </xdr:cNvSpPr>
      </xdr:nvSpPr>
      <xdr:spPr bwMode="auto">
        <a:xfrm flipV="1">
          <a:off x="1390650" y="2790825"/>
          <a:ext cx="704850" cy="828675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3</xdr:col>
      <xdr:colOff>256383</xdr:colOff>
      <xdr:row>6</xdr:row>
      <xdr:rowOff>0</xdr:rowOff>
    </xdr:from>
    <xdr:to>
      <xdr:col>4</xdr:col>
      <xdr:colOff>4</xdr:colOff>
      <xdr:row>12</xdr:row>
      <xdr:rowOff>795</xdr:rowOff>
    </xdr:to>
    <xdr:cxnSp macro="">
      <xdr:nvCxnSpPr>
        <xdr:cNvPr id="24" name="직선 연결선 23">
          <a:extLst>
            <a:ext uri="{FF2B5EF4-FFF2-40B4-BE49-F238E27FC236}">
              <a16:creationId xmlns:a16="http://schemas.microsoft.com/office/drawing/2014/main" id="{00000000-0008-0000-2C00-000018000000}"/>
            </a:ext>
          </a:extLst>
        </xdr:cNvPr>
        <xdr:cNvCxnSpPr/>
      </xdr:nvCxnSpPr>
      <xdr:spPr>
        <a:xfrm rot="5400000" flipH="1" flipV="1">
          <a:off x="1351758" y="1971675"/>
          <a:ext cx="1029495" cy="796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0</xdr:rowOff>
    </xdr:from>
    <xdr:to>
      <xdr:col>6</xdr:col>
      <xdr:colOff>0</xdr:colOff>
      <xdr:row>6</xdr:row>
      <xdr:rowOff>1588</xdr:rowOff>
    </xdr:to>
    <xdr:cxnSp macro="">
      <xdr:nvCxnSpPr>
        <xdr:cNvPr id="27" name="직선 연결선 26">
          <a:extLst>
            <a:ext uri="{FF2B5EF4-FFF2-40B4-BE49-F238E27FC236}">
              <a16:creationId xmlns:a16="http://schemas.microsoft.com/office/drawing/2014/main" id="{00000000-0008-0000-2C00-00001B000000}"/>
            </a:ext>
          </a:extLst>
        </xdr:cNvPr>
        <xdr:cNvCxnSpPr/>
      </xdr:nvCxnSpPr>
      <xdr:spPr>
        <a:xfrm>
          <a:off x="1866900" y="1457325"/>
          <a:ext cx="514350" cy="1588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161924</xdr:rowOff>
    </xdr:from>
    <xdr:to>
      <xdr:col>7</xdr:col>
      <xdr:colOff>133350</xdr:colOff>
      <xdr:row>11</xdr:row>
      <xdr:rowOff>171449</xdr:rowOff>
    </xdr:to>
    <xdr:cxnSp macro="">
      <xdr:nvCxnSpPr>
        <xdr:cNvPr id="29" name="직선 연결선 28">
          <a:extLst>
            <a:ext uri="{FF2B5EF4-FFF2-40B4-BE49-F238E27FC236}">
              <a16:creationId xmlns:a16="http://schemas.microsoft.com/office/drawing/2014/main" id="{00000000-0008-0000-2C00-00001D000000}"/>
            </a:ext>
          </a:extLst>
        </xdr:cNvPr>
        <xdr:cNvCxnSpPr/>
      </xdr:nvCxnSpPr>
      <xdr:spPr>
        <a:xfrm rot="16200000" flipH="1">
          <a:off x="2057400" y="1771649"/>
          <a:ext cx="1038225" cy="390525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4</xdr:row>
      <xdr:rowOff>19050</xdr:rowOff>
    </xdr:from>
    <xdr:to>
      <xdr:col>4</xdr:col>
      <xdr:colOff>0</xdr:colOff>
      <xdr:row>5</xdr:row>
      <xdr:rowOff>135600</xdr:rowOff>
    </xdr:to>
    <xdr:sp macro="" textlink="">
      <xdr:nvSpPr>
        <xdr:cNvPr id="30" name="Line 8">
          <a:extLst>
            <a:ext uri="{FF2B5EF4-FFF2-40B4-BE49-F238E27FC236}">
              <a16:creationId xmlns:a16="http://schemas.microsoft.com/office/drawing/2014/main" id="{00000000-0008-0000-2C00-00001E000000}"/>
            </a:ext>
          </a:extLst>
        </xdr:cNvPr>
        <xdr:cNvSpPr>
          <a:spLocks noChangeShapeType="1"/>
        </xdr:cNvSpPr>
      </xdr:nvSpPr>
      <xdr:spPr bwMode="auto">
        <a:xfrm flipV="1">
          <a:off x="1866900" y="1133475"/>
          <a:ext cx="0" cy="288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12</xdr:row>
      <xdr:rowOff>0</xdr:rowOff>
    </xdr:from>
    <xdr:to>
      <xdr:col>7</xdr:col>
      <xdr:colOff>133350</xdr:colOff>
      <xdr:row>12</xdr:row>
      <xdr:rowOff>0</xdr:rowOff>
    </xdr:to>
    <xdr:cxnSp macro="">
      <xdr:nvCxnSpPr>
        <xdr:cNvPr id="32" name="직선 연결선 31">
          <a:extLst>
            <a:ext uri="{FF2B5EF4-FFF2-40B4-BE49-F238E27FC236}">
              <a16:creationId xmlns:a16="http://schemas.microsoft.com/office/drawing/2014/main" id="{00000000-0008-0000-2C00-000020000000}"/>
            </a:ext>
          </a:extLst>
        </xdr:cNvPr>
        <xdr:cNvCxnSpPr/>
      </xdr:nvCxnSpPr>
      <xdr:spPr>
        <a:xfrm flipV="1">
          <a:off x="1866900" y="2486025"/>
          <a:ext cx="904875" cy="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114300</xdr:colOff>
      <xdr:row>4</xdr:row>
      <xdr:rowOff>19050</xdr:rowOff>
    </xdr:from>
    <xdr:to>
      <xdr:col>7</xdr:col>
      <xdr:colOff>114300</xdr:colOff>
      <xdr:row>5</xdr:row>
      <xdr:rowOff>135600</xdr:rowOff>
    </xdr:to>
    <xdr:sp macro="" textlink="">
      <xdr:nvSpPr>
        <xdr:cNvPr id="33" name="Line 8">
          <a:extLst>
            <a:ext uri="{FF2B5EF4-FFF2-40B4-BE49-F238E27FC236}">
              <a16:creationId xmlns:a16="http://schemas.microsoft.com/office/drawing/2014/main" id="{00000000-0008-0000-2C00-000021000000}"/>
            </a:ext>
          </a:extLst>
        </xdr:cNvPr>
        <xdr:cNvSpPr>
          <a:spLocks noChangeShapeType="1"/>
        </xdr:cNvSpPr>
      </xdr:nvSpPr>
      <xdr:spPr bwMode="auto">
        <a:xfrm flipV="1">
          <a:off x="2752725" y="1133475"/>
          <a:ext cx="0" cy="288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4</xdr:row>
      <xdr:rowOff>161925</xdr:rowOff>
    </xdr:from>
    <xdr:to>
      <xdr:col>7</xdr:col>
      <xdr:colOff>102825</xdr:colOff>
      <xdr:row>4</xdr:row>
      <xdr:rowOff>161925</xdr:rowOff>
    </xdr:to>
    <xdr:sp macro="" textlink="">
      <xdr:nvSpPr>
        <xdr:cNvPr id="34" name="Line 12">
          <a:extLst>
            <a:ext uri="{FF2B5EF4-FFF2-40B4-BE49-F238E27FC236}">
              <a16:creationId xmlns:a16="http://schemas.microsoft.com/office/drawing/2014/main" id="{00000000-0008-0000-2C00-000022000000}"/>
            </a:ext>
          </a:extLst>
        </xdr:cNvPr>
        <xdr:cNvSpPr>
          <a:spLocks noChangeShapeType="1"/>
        </xdr:cNvSpPr>
      </xdr:nvSpPr>
      <xdr:spPr bwMode="auto">
        <a:xfrm>
          <a:off x="2381250" y="1276350"/>
          <a:ext cx="360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diamond" w="med" len="med"/>
          <a:tailEnd type="diamond" w="med" len="med"/>
        </a:ln>
      </xdr:spPr>
    </xdr:sp>
    <xdr:clientData/>
  </xdr:twoCellAnchor>
  <xdr:twoCellAnchor>
    <xdr:from>
      <xdr:col>6</xdr:col>
      <xdr:colOff>0</xdr:colOff>
      <xdr:row>4</xdr:row>
      <xdr:rowOff>9525</xdr:rowOff>
    </xdr:from>
    <xdr:to>
      <xdr:col>6</xdr:col>
      <xdr:colOff>0</xdr:colOff>
      <xdr:row>5</xdr:row>
      <xdr:rowOff>126075</xdr:rowOff>
    </xdr:to>
    <xdr:sp macro="" textlink="">
      <xdr:nvSpPr>
        <xdr:cNvPr id="35" name="Line 8">
          <a:extLst>
            <a:ext uri="{FF2B5EF4-FFF2-40B4-BE49-F238E27FC236}">
              <a16:creationId xmlns:a16="http://schemas.microsoft.com/office/drawing/2014/main" id="{00000000-0008-0000-2C00-000023000000}"/>
            </a:ext>
          </a:extLst>
        </xdr:cNvPr>
        <xdr:cNvSpPr>
          <a:spLocks noChangeShapeType="1"/>
        </xdr:cNvSpPr>
      </xdr:nvSpPr>
      <xdr:spPr bwMode="auto">
        <a:xfrm flipV="1">
          <a:off x="2381250" y="1123950"/>
          <a:ext cx="0" cy="288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7</xdr:row>
      <xdr:rowOff>0</xdr:rowOff>
    </xdr:from>
    <xdr:to>
      <xdr:col>12</xdr:col>
      <xdr:colOff>57150</xdr:colOff>
      <xdr:row>10</xdr:row>
      <xdr:rowOff>57150</xdr:rowOff>
    </xdr:to>
    <xdr:sp macro="" textlink="">
      <xdr:nvSpPr>
        <xdr:cNvPr id="112656" name="AutoShape 1">
          <a:extLst>
            <a:ext uri="{FF2B5EF4-FFF2-40B4-BE49-F238E27FC236}">
              <a16:creationId xmlns:a16="http://schemas.microsoft.com/office/drawing/2014/main" id="{00000000-0008-0000-2E00-000010B80100}"/>
            </a:ext>
          </a:extLst>
        </xdr:cNvPr>
        <xdr:cNvSpPr>
          <a:spLocks noChangeArrowheads="1"/>
        </xdr:cNvSpPr>
      </xdr:nvSpPr>
      <xdr:spPr bwMode="auto">
        <a:xfrm>
          <a:off x="2476500" y="1752600"/>
          <a:ext cx="1504950" cy="571500"/>
        </a:xfrm>
        <a:prstGeom prst="parallelogram">
          <a:avLst>
            <a:gd name="adj" fmla="val 65833"/>
          </a:avLst>
        </a:prstGeom>
        <a:solidFill>
          <a:srgbClr val="FFFFFF"/>
        </a:solidFill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209550</xdr:colOff>
      <xdr:row>10</xdr:row>
      <xdr:rowOff>66675</xdr:rowOff>
    </xdr:from>
    <xdr:to>
      <xdr:col>10</xdr:col>
      <xdr:colOff>209550</xdr:colOff>
      <xdr:row>21</xdr:row>
      <xdr:rowOff>133350</xdr:rowOff>
    </xdr:to>
    <xdr:sp macro="" textlink="">
      <xdr:nvSpPr>
        <xdr:cNvPr id="112657" name="Line 2">
          <a:extLst>
            <a:ext uri="{FF2B5EF4-FFF2-40B4-BE49-F238E27FC236}">
              <a16:creationId xmlns:a16="http://schemas.microsoft.com/office/drawing/2014/main" id="{00000000-0008-0000-2E00-000011B80100}"/>
            </a:ext>
          </a:extLst>
        </xdr:cNvPr>
        <xdr:cNvSpPr>
          <a:spLocks noChangeShapeType="1"/>
        </xdr:cNvSpPr>
      </xdr:nvSpPr>
      <xdr:spPr bwMode="auto">
        <a:xfrm>
          <a:off x="3619500" y="2333625"/>
          <a:ext cx="0" cy="1952625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95250</xdr:colOff>
      <xdr:row>10</xdr:row>
      <xdr:rowOff>66675</xdr:rowOff>
    </xdr:from>
    <xdr:to>
      <xdr:col>6</xdr:col>
      <xdr:colOff>95250</xdr:colOff>
      <xdr:row>21</xdr:row>
      <xdr:rowOff>133350</xdr:rowOff>
    </xdr:to>
    <xdr:sp macro="" textlink="">
      <xdr:nvSpPr>
        <xdr:cNvPr id="112658" name="Line 3">
          <a:extLst>
            <a:ext uri="{FF2B5EF4-FFF2-40B4-BE49-F238E27FC236}">
              <a16:creationId xmlns:a16="http://schemas.microsoft.com/office/drawing/2014/main" id="{00000000-0008-0000-2E00-000012B80100}"/>
            </a:ext>
          </a:extLst>
        </xdr:cNvPr>
        <xdr:cNvSpPr>
          <a:spLocks noChangeShapeType="1"/>
        </xdr:cNvSpPr>
      </xdr:nvSpPr>
      <xdr:spPr bwMode="auto">
        <a:xfrm>
          <a:off x="2476500" y="2333625"/>
          <a:ext cx="0" cy="1952625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95250</xdr:colOff>
      <xdr:row>21</xdr:row>
      <xdr:rowOff>114300</xdr:rowOff>
    </xdr:from>
    <xdr:to>
      <xdr:col>10</xdr:col>
      <xdr:colOff>180975</xdr:colOff>
      <xdr:row>21</xdr:row>
      <xdr:rowOff>114300</xdr:rowOff>
    </xdr:to>
    <xdr:sp macro="" textlink="">
      <xdr:nvSpPr>
        <xdr:cNvPr id="112659" name="Line 4">
          <a:extLst>
            <a:ext uri="{FF2B5EF4-FFF2-40B4-BE49-F238E27FC236}">
              <a16:creationId xmlns:a16="http://schemas.microsoft.com/office/drawing/2014/main" id="{00000000-0008-0000-2E00-000013B80100}"/>
            </a:ext>
          </a:extLst>
        </xdr:cNvPr>
        <xdr:cNvSpPr>
          <a:spLocks noChangeShapeType="1"/>
        </xdr:cNvSpPr>
      </xdr:nvSpPr>
      <xdr:spPr bwMode="auto">
        <a:xfrm>
          <a:off x="2476500" y="4267200"/>
          <a:ext cx="11144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180975</xdr:colOff>
      <xdr:row>16</xdr:row>
      <xdr:rowOff>9525</xdr:rowOff>
    </xdr:from>
    <xdr:to>
      <xdr:col>12</xdr:col>
      <xdr:colOff>57150</xdr:colOff>
      <xdr:row>19</xdr:row>
      <xdr:rowOff>47625</xdr:rowOff>
    </xdr:to>
    <xdr:sp macro="" textlink="">
      <xdr:nvSpPr>
        <xdr:cNvPr id="112660" name="Line 5">
          <a:extLst>
            <a:ext uri="{FF2B5EF4-FFF2-40B4-BE49-F238E27FC236}">
              <a16:creationId xmlns:a16="http://schemas.microsoft.com/office/drawing/2014/main" id="{00000000-0008-0000-2E00-000014B80100}"/>
            </a:ext>
          </a:extLst>
        </xdr:cNvPr>
        <xdr:cNvSpPr>
          <a:spLocks noChangeShapeType="1"/>
        </xdr:cNvSpPr>
      </xdr:nvSpPr>
      <xdr:spPr bwMode="auto">
        <a:xfrm flipV="1">
          <a:off x="3590925" y="3305175"/>
          <a:ext cx="390525" cy="552450"/>
        </a:xfrm>
        <a:prstGeom prst="line">
          <a:avLst/>
        </a:prstGeom>
        <a:noFill/>
        <a:ln w="3175">
          <a:solidFill>
            <a:srgbClr val="000000"/>
          </a:solidFill>
          <a:prstDash val="dashDot"/>
          <a:round/>
          <a:headEnd/>
          <a:tailEnd/>
        </a:ln>
      </xdr:spPr>
    </xdr:sp>
    <xdr:clientData/>
  </xdr:twoCellAnchor>
  <xdr:twoCellAnchor>
    <xdr:from>
      <xdr:col>6</xdr:col>
      <xdr:colOff>95250</xdr:colOff>
      <xdr:row>19</xdr:row>
      <xdr:rowOff>38100</xdr:rowOff>
    </xdr:from>
    <xdr:to>
      <xdr:col>10</xdr:col>
      <xdr:colOff>180975</xdr:colOff>
      <xdr:row>19</xdr:row>
      <xdr:rowOff>38100</xdr:rowOff>
    </xdr:to>
    <xdr:sp macro="" textlink="">
      <xdr:nvSpPr>
        <xdr:cNvPr id="112661" name="Line 6">
          <a:extLst>
            <a:ext uri="{FF2B5EF4-FFF2-40B4-BE49-F238E27FC236}">
              <a16:creationId xmlns:a16="http://schemas.microsoft.com/office/drawing/2014/main" id="{00000000-0008-0000-2E00-000015B80100}"/>
            </a:ext>
          </a:extLst>
        </xdr:cNvPr>
        <xdr:cNvSpPr>
          <a:spLocks noChangeShapeType="1"/>
        </xdr:cNvSpPr>
      </xdr:nvSpPr>
      <xdr:spPr bwMode="auto">
        <a:xfrm>
          <a:off x="2476500" y="3848100"/>
          <a:ext cx="1114425" cy="0"/>
        </a:xfrm>
        <a:prstGeom prst="line">
          <a:avLst/>
        </a:prstGeom>
        <a:noFill/>
        <a:ln w="3175">
          <a:solidFill>
            <a:srgbClr val="000000"/>
          </a:solidFill>
          <a:prstDash val="dashDot"/>
          <a:round/>
          <a:headEnd/>
          <a:tailEnd/>
        </a:ln>
      </xdr:spPr>
    </xdr:sp>
    <xdr:clientData/>
  </xdr:twoCellAnchor>
  <xdr:twoCellAnchor>
    <xdr:from>
      <xdr:col>1</xdr:col>
      <xdr:colOff>552450</xdr:colOff>
      <xdr:row>19</xdr:row>
      <xdr:rowOff>38100</xdr:rowOff>
    </xdr:from>
    <xdr:to>
      <xdr:col>6</xdr:col>
      <xdr:colOff>85725</xdr:colOff>
      <xdr:row>19</xdr:row>
      <xdr:rowOff>38100</xdr:rowOff>
    </xdr:to>
    <xdr:sp macro="" textlink="">
      <xdr:nvSpPr>
        <xdr:cNvPr id="112662" name="Line 7">
          <a:extLst>
            <a:ext uri="{FF2B5EF4-FFF2-40B4-BE49-F238E27FC236}">
              <a16:creationId xmlns:a16="http://schemas.microsoft.com/office/drawing/2014/main" id="{00000000-0008-0000-2E00-000016B80100}"/>
            </a:ext>
          </a:extLst>
        </xdr:cNvPr>
        <xdr:cNvSpPr>
          <a:spLocks noChangeShapeType="1"/>
        </xdr:cNvSpPr>
      </xdr:nvSpPr>
      <xdr:spPr bwMode="auto">
        <a:xfrm flipH="1">
          <a:off x="866775" y="384810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19</xdr:row>
      <xdr:rowOff>38100</xdr:rowOff>
    </xdr:from>
    <xdr:to>
      <xdr:col>16</xdr:col>
      <xdr:colOff>209550</xdr:colOff>
      <xdr:row>19</xdr:row>
      <xdr:rowOff>38100</xdr:rowOff>
    </xdr:to>
    <xdr:sp macro="" textlink="">
      <xdr:nvSpPr>
        <xdr:cNvPr id="112663" name="Line 8">
          <a:extLst>
            <a:ext uri="{FF2B5EF4-FFF2-40B4-BE49-F238E27FC236}">
              <a16:creationId xmlns:a16="http://schemas.microsoft.com/office/drawing/2014/main" id="{00000000-0008-0000-2E00-000017B80100}"/>
            </a:ext>
          </a:extLst>
        </xdr:cNvPr>
        <xdr:cNvSpPr>
          <a:spLocks noChangeShapeType="1"/>
        </xdr:cNvSpPr>
      </xdr:nvSpPr>
      <xdr:spPr bwMode="auto">
        <a:xfrm flipH="1">
          <a:off x="3562350" y="384810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</xdr:colOff>
      <xdr:row>4</xdr:row>
      <xdr:rowOff>57150</xdr:rowOff>
    </xdr:from>
    <xdr:to>
      <xdr:col>12</xdr:col>
      <xdr:colOff>9525</xdr:colOff>
      <xdr:row>6</xdr:row>
      <xdr:rowOff>0</xdr:rowOff>
    </xdr:to>
    <xdr:sp macro="" textlink="">
      <xdr:nvSpPr>
        <xdr:cNvPr id="112664" name="Line 9">
          <a:extLst>
            <a:ext uri="{FF2B5EF4-FFF2-40B4-BE49-F238E27FC236}">
              <a16:creationId xmlns:a16="http://schemas.microsoft.com/office/drawing/2014/main" id="{00000000-0008-0000-2E00-000018B80100}"/>
            </a:ext>
          </a:extLst>
        </xdr:cNvPr>
        <xdr:cNvSpPr>
          <a:spLocks noChangeShapeType="1"/>
        </xdr:cNvSpPr>
      </xdr:nvSpPr>
      <xdr:spPr bwMode="auto">
        <a:xfrm flipV="1">
          <a:off x="3933825" y="1295400"/>
          <a:ext cx="0" cy="285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4</xdr:row>
      <xdr:rowOff>57150</xdr:rowOff>
    </xdr:from>
    <xdr:to>
      <xdr:col>8</xdr:col>
      <xdr:colOff>0</xdr:colOff>
      <xdr:row>6</xdr:row>
      <xdr:rowOff>0</xdr:rowOff>
    </xdr:to>
    <xdr:sp macro="" textlink="">
      <xdr:nvSpPr>
        <xdr:cNvPr id="112665" name="Line 10">
          <a:extLst>
            <a:ext uri="{FF2B5EF4-FFF2-40B4-BE49-F238E27FC236}">
              <a16:creationId xmlns:a16="http://schemas.microsoft.com/office/drawing/2014/main" id="{00000000-0008-0000-2E00-000019B80100}"/>
            </a:ext>
          </a:extLst>
        </xdr:cNvPr>
        <xdr:cNvSpPr>
          <a:spLocks noChangeShapeType="1"/>
        </xdr:cNvSpPr>
      </xdr:nvSpPr>
      <xdr:spPr bwMode="auto">
        <a:xfrm flipV="1">
          <a:off x="2895600" y="1295400"/>
          <a:ext cx="0" cy="285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5</xdr:row>
      <xdr:rowOff>66675</xdr:rowOff>
    </xdr:from>
    <xdr:to>
      <xdr:col>12</xdr:col>
      <xdr:colOff>0</xdr:colOff>
      <xdr:row>5</xdr:row>
      <xdr:rowOff>66675</xdr:rowOff>
    </xdr:to>
    <xdr:sp macro="" textlink="">
      <xdr:nvSpPr>
        <xdr:cNvPr id="112666" name="Line 11">
          <a:extLst>
            <a:ext uri="{FF2B5EF4-FFF2-40B4-BE49-F238E27FC236}">
              <a16:creationId xmlns:a16="http://schemas.microsoft.com/office/drawing/2014/main" id="{00000000-0008-0000-2E00-00001AB80100}"/>
            </a:ext>
          </a:extLst>
        </xdr:cNvPr>
        <xdr:cNvSpPr>
          <a:spLocks noChangeShapeType="1"/>
        </xdr:cNvSpPr>
      </xdr:nvSpPr>
      <xdr:spPr bwMode="auto">
        <a:xfrm>
          <a:off x="2895600" y="1476375"/>
          <a:ext cx="1028700" cy="0"/>
        </a:xfrm>
        <a:prstGeom prst="line">
          <a:avLst/>
        </a:prstGeom>
        <a:noFill/>
        <a:ln w="6350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4</xdr:col>
      <xdr:colOff>76200</xdr:colOff>
      <xdr:row>7</xdr:row>
      <xdr:rowOff>0</xdr:rowOff>
    </xdr:from>
    <xdr:to>
      <xdr:col>6</xdr:col>
      <xdr:colOff>0</xdr:colOff>
      <xdr:row>7</xdr:row>
      <xdr:rowOff>0</xdr:rowOff>
    </xdr:to>
    <xdr:sp macro="" textlink="">
      <xdr:nvSpPr>
        <xdr:cNvPr id="112667" name="Line 12">
          <a:extLst>
            <a:ext uri="{FF2B5EF4-FFF2-40B4-BE49-F238E27FC236}">
              <a16:creationId xmlns:a16="http://schemas.microsoft.com/office/drawing/2014/main" id="{00000000-0008-0000-2E00-00001BB80100}"/>
            </a:ext>
          </a:extLst>
        </xdr:cNvPr>
        <xdr:cNvSpPr>
          <a:spLocks noChangeShapeType="1"/>
        </xdr:cNvSpPr>
      </xdr:nvSpPr>
      <xdr:spPr bwMode="auto">
        <a:xfrm flipH="1">
          <a:off x="1943100" y="1752600"/>
          <a:ext cx="438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419100</xdr:colOff>
      <xdr:row>10</xdr:row>
      <xdr:rowOff>9525</xdr:rowOff>
    </xdr:from>
    <xdr:to>
      <xdr:col>4</xdr:col>
      <xdr:colOff>57150</xdr:colOff>
      <xdr:row>10</xdr:row>
      <xdr:rowOff>9525</xdr:rowOff>
    </xdr:to>
    <xdr:sp macro="" textlink="">
      <xdr:nvSpPr>
        <xdr:cNvPr id="112668" name="Line 13">
          <a:extLst>
            <a:ext uri="{FF2B5EF4-FFF2-40B4-BE49-F238E27FC236}">
              <a16:creationId xmlns:a16="http://schemas.microsoft.com/office/drawing/2014/main" id="{00000000-0008-0000-2E00-00001CB80100}"/>
            </a:ext>
          </a:extLst>
        </xdr:cNvPr>
        <xdr:cNvSpPr>
          <a:spLocks noChangeShapeType="1"/>
        </xdr:cNvSpPr>
      </xdr:nvSpPr>
      <xdr:spPr bwMode="auto">
        <a:xfrm flipH="1">
          <a:off x="1485900" y="2276475"/>
          <a:ext cx="438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219075</xdr:colOff>
      <xdr:row>7</xdr:row>
      <xdr:rowOff>0</xdr:rowOff>
    </xdr:from>
    <xdr:to>
      <xdr:col>5</xdr:col>
      <xdr:colOff>104775</xdr:colOff>
      <xdr:row>10</xdr:row>
      <xdr:rowOff>0</xdr:rowOff>
    </xdr:to>
    <xdr:sp macro="" textlink="">
      <xdr:nvSpPr>
        <xdr:cNvPr id="112669" name="Line 14">
          <a:extLst>
            <a:ext uri="{FF2B5EF4-FFF2-40B4-BE49-F238E27FC236}">
              <a16:creationId xmlns:a16="http://schemas.microsoft.com/office/drawing/2014/main" id="{00000000-0008-0000-2E00-00001DB80100}"/>
            </a:ext>
          </a:extLst>
        </xdr:cNvPr>
        <xdr:cNvSpPr>
          <a:spLocks noChangeShapeType="1"/>
        </xdr:cNvSpPr>
      </xdr:nvSpPr>
      <xdr:spPr bwMode="auto">
        <a:xfrm flipV="1">
          <a:off x="1828800" y="1752600"/>
          <a:ext cx="400050" cy="514350"/>
        </a:xfrm>
        <a:prstGeom prst="line">
          <a:avLst/>
        </a:prstGeom>
        <a:noFill/>
        <a:ln w="6350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3</xdr:col>
      <xdr:colOff>200025</xdr:colOff>
      <xdr:row>10</xdr:row>
      <xdr:rowOff>9525</xdr:rowOff>
    </xdr:from>
    <xdr:to>
      <xdr:col>3</xdr:col>
      <xdr:colOff>200025</xdr:colOff>
      <xdr:row>19</xdr:row>
      <xdr:rowOff>28575</xdr:rowOff>
    </xdr:to>
    <xdr:sp macro="" textlink="">
      <xdr:nvSpPr>
        <xdr:cNvPr id="112670" name="Line 15">
          <a:extLst>
            <a:ext uri="{FF2B5EF4-FFF2-40B4-BE49-F238E27FC236}">
              <a16:creationId xmlns:a16="http://schemas.microsoft.com/office/drawing/2014/main" id="{00000000-0008-0000-2E00-00001EB80100}"/>
            </a:ext>
          </a:extLst>
        </xdr:cNvPr>
        <xdr:cNvSpPr>
          <a:spLocks noChangeShapeType="1"/>
        </xdr:cNvSpPr>
      </xdr:nvSpPr>
      <xdr:spPr bwMode="auto">
        <a:xfrm>
          <a:off x="1809750" y="2276475"/>
          <a:ext cx="0" cy="1562100"/>
        </a:xfrm>
        <a:prstGeom prst="line">
          <a:avLst/>
        </a:prstGeom>
        <a:noFill/>
        <a:ln w="6350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2</xdr:col>
      <xdr:colOff>438150</xdr:colOff>
      <xdr:row>21</xdr:row>
      <xdr:rowOff>114300</xdr:rowOff>
    </xdr:from>
    <xdr:to>
      <xdr:col>4</xdr:col>
      <xdr:colOff>28575</xdr:colOff>
      <xdr:row>21</xdr:row>
      <xdr:rowOff>114300</xdr:rowOff>
    </xdr:to>
    <xdr:sp macro="" textlink="">
      <xdr:nvSpPr>
        <xdr:cNvPr id="112671" name="Line 16">
          <a:extLst>
            <a:ext uri="{FF2B5EF4-FFF2-40B4-BE49-F238E27FC236}">
              <a16:creationId xmlns:a16="http://schemas.microsoft.com/office/drawing/2014/main" id="{00000000-0008-0000-2E00-00001FB80100}"/>
            </a:ext>
          </a:extLst>
        </xdr:cNvPr>
        <xdr:cNvSpPr>
          <a:spLocks noChangeShapeType="1"/>
        </xdr:cNvSpPr>
      </xdr:nvSpPr>
      <xdr:spPr bwMode="auto">
        <a:xfrm flipH="1">
          <a:off x="1504950" y="4267200"/>
          <a:ext cx="390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57150</xdr:colOff>
      <xdr:row>19</xdr:row>
      <xdr:rowOff>38100</xdr:rowOff>
    </xdr:from>
    <xdr:to>
      <xdr:col>3</xdr:col>
      <xdr:colOff>57150</xdr:colOff>
      <xdr:row>21</xdr:row>
      <xdr:rowOff>104775</xdr:rowOff>
    </xdr:to>
    <xdr:sp macro="" textlink="">
      <xdr:nvSpPr>
        <xdr:cNvPr id="112672" name="Line 17">
          <a:extLst>
            <a:ext uri="{FF2B5EF4-FFF2-40B4-BE49-F238E27FC236}">
              <a16:creationId xmlns:a16="http://schemas.microsoft.com/office/drawing/2014/main" id="{00000000-0008-0000-2E00-000020B80100}"/>
            </a:ext>
          </a:extLst>
        </xdr:cNvPr>
        <xdr:cNvSpPr>
          <a:spLocks noChangeShapeType="1"/>
        </xdr:cNvSpPr>
      </xdr:nvSpPr>
      <xdr:spPr bwMode="auto">
        <a:xfrm>
          <a:off x="1666875" y="3848100"/>
          <a:ext cx="0" cy="409575"/>
        </a:xfrm>
        <a:prstGeom prst="line">
          <a:avLst/>
        </a:prstGeom>
        <a:noFill/>
        <a:ln w="6350">
          <a:solidFill>
            <a:srgbClr val="000000"/>
          </a:solidFill>
          <a:round/>
          <a:headEnd type="stealth" w="med" len="med"/>
          <a:tailEnd type="stealth" w="med" len="med"/>
        </a:ln>
      </xdr:spPr>
    </xdr:sp>
    <xdr:clientData/>
  </xdr:twoCellAnchor>
  <xdr:twoCellAnchor>
    <xdr:from>
      <xdr:col>5</xdr:col>
      <xdr:colOff>0</xdr:colOff>
      <xdr:row>19</xdr:row>
      <xdr:rowOff>38100</xdr:rowOff>
    </xdr:from>
    <xdr:to>
      <xdr:col>5</xdr:col>
      <xdr:colOff>0</xdr:colOff>
      <xdr:row>24</xdr:row>
      <xdr:rowOff>9525</xdr:rowOff>
    </xdr:to>
    <xdr:sp macro="" textlink="">
      <xdr:nvSpPr>
        <xdr:cNvPr id="112673" name="Line 18">
          <a:extLst>
            <a:ext uri="{FF2B5EF4-FFF2-40B4-BE49-F238E27FC236}">
              <a16:creationId xmlns:a16="http://schemas.microsoft.com/office/drawing/2014/main" id="{00000000-0008-0000-2E00-000021B80100}"/>
            </a:ext>
          </a:extLst>
        </xdr:cNvPr>
        <xdr:cNvSpPr>
          <a:spLocks noChangeShapeType="1"/>
        </xdr:cNvSpPr>
      </xdr:nvSpPr>
      <xdr:spPr bwMode="auto">
        <a:xfrm>
          <a:off x="2124075" y="3848100"/>
          <a:ext cx="0" cy="82867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142875</xdr:colOff>
      <xdr:row>19</xdr:row>
      <xdr:rowOff>38100</xdr:rowOff>
    </xdr:from>
    <xdr:to>
      <xdr:col>12</xdr:col>
      <xdr:colOff>142875</xdr:colOff>
      <xdr:row>24</xdr:row>
      <xdr:rowOff>9525</xdr:rowOff>
    </xdr:to>
    <xdr:sp macro="" textlink="">
      <xdr:nvSpPr>
        <xdr:cNvPr id="112674" name="Line 19">
          <a:extLst>
            <a:ext uri="{FF2B5EF4-FFF2-40B4-BE49-F238E27FC236}">
              <a16:creationId xmlns:a16="http://schemas.microsoft.com/office/drawing/2014/main" id="{00000000-0008-0000-2E00-000022B80100}"/>
            </a:ext>
          </a:extLst>
        </xdr:cNvPr>
        <xdr:cNvSpPr>
          <a:spLocks noChangeShapeType="1"/>
        </xdr:cNvSpPr>
      </xdr:nvSpPr>
      <xdr:spPr bwMode="auto">
        <a:xfrm>
          <a:off x="4067175" y="3848100"/>
          <a:ext cx="0" cy="82867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247650</xdr:colOff>
      <xdr:row>24</xdr:row>
      <xdr:rowOff>0</xdr:rowOff>
    </xdr:from>
    <xdr:to>
      <xdr:col>12</xdr:col>
      <xdr:colOff>142875</xdr:colOff>
      <xdr:row>24</xdr:row>
      <xdr:rowOff>0</xdr:rowOff>
    </xdr:to>
    <xdr:sp macro="" textlink="">
      <xdr:nvSpPr>
        <xdr:cNvPr id="112675" name="Line 20">
          <a:extLst>
            <a:ext uri="{FF2B5EF4-FFF2-40B4-BE49-F238E27FC236}">
              <a16:creationId xmlns:a16="http://schemas.microsoft.com/office/drawing/2014/main" id="{00000000-0008-0000-2E00-000023B80100}"/>
            </a:ext>
          </a:extLst>
        </xdr:cNvPr>
        <xdr:cNvSpPr>
          <a:spLocks noChangeShapeType="1"/>
        </xdr:cNvSpPr>
      </xdr:nvSpPr>
      <xdr:spPr bwMode="auto">
        <a:xfrm>
          <a:off x="2114550" y="4667250"/>
          <a:ext cx="19526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7</xdr:row>
      <xdr:rowOff>0</xdr:rowOff>
    </xdr:from>
    <xdr:to>
      <xdr:col>12</xdr:col>
      <xdr:colOff>66675</xdr:colOff>
      <xdr:row>16</xdr:row>
      <xdr:rowOff>9525</xdr:rowOff>
    </xdr:to>
    <xdr:sp macro="" textlink="">
      <xdr:nvSpPr>
        <xdr:cNvPr id="112676" name="Line 21">
          <a:extLst>
            <a:ext uri="{FF2B5EF4-FFF2-40B4-BE49-F238E27FC236}">
              <a16:creationId xmlns:a16="http://schemas.microsoft.com/office/drawing/2014/main" id="{00000000-0008-0000-2E00-000024B80100}"/>
            </a:ext>
          </a:extLst>
        </xdr:cNvPr>
        <xdr:cNvSpPr>
          <a:spLocks noChangeShapeType="1"/>
        </xdr:cNvSpPr>
      </xdr:nvSpPr>
      <xdr:spPr bwMode="auto">
        <a:xfrm flipV="1">
          <a:off x="3990975" y="1752600"/>
          <a:ext cx="0" cy="1552575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142875</xdr:colOff>
      <xdr:row>22</xdr:row>
      <xdr:rowOff>133350</xdr:rowOff>
    </xdr:from>
    <xdr:to>
      <xdr:col>8</xdr:col>
      <xdr:colOff>219075</xdr:colOff>
      <xdr:row>23</xdr:row>
      <xdr:rowOff>38100</xdr:rowOff>
    </xdr:to>
    <xdr:sp macro="" textlink="">
      <xdr:nvSpPr>
        <xdr:cNvPr id="112677" name="AutoShape 23">
          <a:extLst>
            <a:ext uri="{FF2B5EF4-FFF2-40B4-BE49-F238E27FC236}">
              <a16:creationId xmlns:a16="http://schemas.microsoft.com/office/drawing/2014/main" id="{00000000-0008-0000-2E00-000025B80100}"/>
            </a:ext>
          </a:extLst>
        </xdr:cNvPr>
        <xdr:cNvSpPr>
          <a:spLocks noChangeArrowheads="1"/>
        </xdr:cNvSpPr>
      </xdr:nvSpPr>
      <xdr:spPr bwMode="auto">
        <a:xfrm>
          <a:off x="3038475" y="4457700"/>
          <a:ext cx="76200" cy="76200"/>
        </a:xfrm>
        <a:prstGeom prst="octagon">
          <a:avLst>
            <a:gd name="adj" fmla="val 2928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209550</xdr:colOff>
      <xdr:row>22</xdr:row>
      <xdr:rowOff>161925</xdr:rowOff>
    </xdr:from>
    <xdr:to>
      <xdr:col>11</xdr:col>
      <xdr:colOff>28575</xdr:colOff>
      <xdr:row>23</xdr:row>
      <xdr:rowOff>66675</xdr:rowOff>
    </xdr:to>
    <xdr:sp macro="" textlink="">
      <xdr:nvSpPr>
        <xdr:cNvPr id="112678" name="AutoShape 24">
          <a:extLst>
            <a:ext uri="{FF2B5EF4-FFF2-40B4-BE49-F238E27FC236}">
              <a16:creationId xmlns:a16="http://schemas.microsoft.com/office/drawing/2014/main" id="{00000000-0008-0000-2E00-000026B80100}"/>
            </a:ext>
          </a:extLst>
        </xdr:cNvPr>
        <xdr:cNvSpPr>
          <a:spLocks noChangeArrowheads="1"/>
        </xdr:cNvSpPr>
      </xdr:nvSpPr>
      <xdr:spPr bwMode="auto">
        <a:xfrm>
          <a:off x="3619500" y="4486275"/>
          <a:ext cx="76200" cy="76200"/>
        </a:xfrm>
        <a:prstGeom prst="octagon">
          <a:avLst>
            <a:gd name="adj" fmla="val 2928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209550</xdr:colOff>
      <xdr:row>21</xdr:row>
      <xdr:rowOff>0</xdr:rowOff>
    </xdr:from>
    <xdr:to>
      <xdr:col>12</xdr:col>
      <xdr:colOff>28575</xdr:colOff>
      <xdr:row>21</xdr:row>
      <xdr:rowOff>66675</xdr:rowOff>
    </xdr:to>
    <xdr:sp macro="" textlink="">
      <xdr:nvSpPr>
        <xdr:cNvPr id="112679" name="AutoShape 25">
          <a:extLst>
            <a:ext uri="{FF2B5EF4-FFF2-40B4-BE49-F238E27FC236}">
              <a16:creationId xmlns:a16="http://schemas.microsoft.com/office/drawing/2014/main" id="{00000000-0008-0000-2E00-000027B80100}"/>
            </a:ext>
          </a:extLst>
        </xdr:cNvPr>
        <xdr:cNvSpPr>
          <a:spLocks noChangeArrowheads="1"/>
        </xdr:cNvSpPr>
      </xdr:nvSpPr>
      <xdr:spPr bwMode="auto">
        <a:xfrm>
          <a:off x="3876675" y="4152900"/>
          <a:ext cx="76200" cy="66675"/>
        </a:xfrm>
        <a:prstGeom prst="octagon">
          <a:avLst>
            <a:gd name="adj" fmla="val 2928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104775</xdr:colOff>
      <xdr:row>20</xdr:row>
      <xdr:rowOff>76200</xdr:rowOff>
    </xdr:from>
    <xdr:to>
      <xdr:col>5</xdr:col>
      <xdr:colOff>180975</xdr:colOff>
      <xdr:row>20</xdr:row>
      <xdr:rowOff>152400</xdr:rowOff>
    </xdr:to>
    <xdr:sp macro="" textlink="">
      <xdr:nvSpPr>
        <xdr:cNvPr id="112680" name="AutoShape 26">
          <a:extLst>
            <a:ext uri="{FF2B5EF4-FFF2-40B4-BE49-F238E27FC236}">
              <a16:creationId xmlns:a16="http://schemas.microsoft.com/office/drawing/2014/main" id="{00000000-0008-0000-2E00-000028B80100}"/>
            </a:ext>
          </a:extLst>
        </xdr:cNvPr>
        <xdr:cNvSpPr>
          <a:spLocks noChangeArrowheads="1"/>
        </xdr:cNvSpPr>
      </xdr:nvSpPr>
      <xdr:spPr bwMode="auto">
        <a:xfrm>
          <a:off x="2228850" y="4057650"/>
          <a:ext cx="76200" cy="76200"/>
        </a:xfrm>
        <a:prstGeom prst="octagon">
          <a:avLst>
            <a:gd name="adj" fmla="val 2928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9525</xdr:colOff>
      <xdr:row>22</xdr:row>
      <xdr:rowOff>38100</xdr:rowOff>
    </xdr:from>
    <xdr:to>
      <xdr:col>13</xdr:col>
      <xdr:colOff>238125</xdr:colOff>
      <xdr:row>23</xdr:row>
      <xdr:rowOff>161925</xdr:rowOff>
    </xdr:to>
    <xdr:sp macro="" textlink="">
      <xdr:nvSpPr>
        <xdr:cNvPr id="112681" name="Line 27">
          <a:extLst>
            <a:ext uri="{FF2B5EF4-FFF2-40B4-BE49-F238E27FC236}">
              <a16:creationId xmlns:a16="http://schemas.microsoft.com/office/drawing/2014/main" id="{00000000-0008-0000-2E00-000029B80100}"/>
            </a:ext>
          </a:extLst>
        </xdr:cNvPr>
        <xdr:cNvSpPr>
          <a:spLocks noChangeShapeType="1"/>
        </xdr:cNvSpPr>
      </xdr:nvSpPr>
      <xdr:spPr bwMode="auto">
        <a:xfrm flipH="1" flipV="1">
          <a:off x="3933825" y="4362450"/>
          <a:ext cx="485775" cy="2952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 type="stealth" w="med" len="lg"/>
        </a:ln>
      </xdr:spPr>
    </xdr:sp>
    <xdr:clientData/>
  </xdr:twoCellAnchor>
  <xdr:twoCellAnchor>
    <xdr:from>
      <xdr:col>6</xdr:col>
      <xdr:colOff>114300</xdr:colOff>
      <xdr:row>22</xdr:row>
      <xdr:rowOff>114300</xdr:rowOff>
    </xdr:from>
    <xdr:to>
      <xdr:col>7</xdr:col>
      <xdr:colOff>47625</xdr:colOff>
      <xdr:row>23</xdr:row>
      <xdr:rowOff>57150</xdr:rowOff>
    </xdr:to>
    <xdr:sp macro="" textlink="">
      <xdr:nvSpPr>
        <xdr:cNvPr id="112682" name="AutoShape 28">
          <a:extLst>
            <a:ext uri="{FF2B5EF4-FFF2-40B4-BE49-F238E27FC236}">
              <a16:creationId xmlns:a16="http://schemas.microsoft.com/office/drawing/2014/main" id="{00000000-0008-0000-2E00-00002AB80100}"/>
            </a:ext>
          </a:extLst>
        </xdr:cNvPr>
        <xdr:cNvSpPr>
          <a:spLocks noChangeArrowheads="1"/>
        </xdr:cNvSpPr>
      </xdr:nvSpPr>
      <xdr:spPr bwMode="auto">
        <a:xfrm>
          <a:off x="2495550" y="4438650"/>
          <a:ext cx="190500" cy="114300"/>
        </a:xfrm>
        <a:prstGeom prst="triangle">
          <a:avLst>
            <a:gd name="adj" fmla="val 50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114300</xdr:colOff>
      <xdr:row>22</xdr:row>
      <xdr:rowOff>114300</xdr:rowOff>
    </xdr:from>
    <xdr:to>
      <xdr:col>12</xdr:col>
      <xdr:colOff>47625</xdr:colOff>
      <xdr:row>23</xdr:row>
      <xdr:rowOff>57150</xdr:rowOff>
    </xdr:to>
    <xdr:sp macro="" textlink="">
      <xdr:nvSpPr>
        <xdr:cNvPr id="112683" name="AutoShape 30">
          <a:extLst>
            <a:ext uri="{FF2B5EF4-FFF2-40B4-BE49-F238E27FC236}">
              <a16:creationId xmlns:a16="http://schemas.microsoft.com/office/drawing/2014/main" id="{00000000-0008-0000-2E00-00002BB80100}"/>
            </a:ext>
          </a:extLst>
        </xdr:cNvPr>
        <xdr:cNvSpPr>
          <a:spLocks noChangeArrowheads="1"/>
        </xdr:cNvSpPr>
      </xdr:nvSpPr>
      <xdr:spPr bwMode="auto">
        <a:xfrm>
          <a:off x="3781425" y="4438650"/>
          <a:ext cx="190500" cy="114300"/>
        </a:xfrm>
        <a:prstGeom prst="triangle">
          <a:avLst>
            <a:gd name="adj" fmla="val 50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114300</xdr:colOff>
      <xdr:row>20</xdr:row>
      <xdr:rowOff>114300</xdr:rowOff>
    </xdr:from>
    <xdr:to>
      <xdr:col>12</xdr:col>
      <xdr:colOff>47625</xdr:colOff>
      <xdr:row>21</xdr:row>
      <xdr:rowOff>0</xdr:rowOff>
    </xdr:to>
    <xdr:sp macro="" textlink="">
      <xdr:nvSpPr>
        <xdr:cNvPr id="112684" name="AutoShape 31">
          <a:extLst>
            <a:ext uri="{FF2B5EF4-FFF2-40B4-BE49-F238E27FC236}">
              <a16:creationId xmlns:a16="http://schemas.microsoft.com/office/drawing/2014/main" id="{00000000-0008-0000-2E00-00002CB80100}"/>
            </a:ext>
          </a:extLst>
        </xdr:cNvPr>
        <xdr:cNvSpPr>
          <a:spLocks noChangeArrowheads="1"/>
        </xdr:cNvSpPr>
      </xdr:nvSpPr>
      <xdr:spPr bwMode="auto">
        <a:xfrm>
          <a:off x="3781425" y="4095750"/>
          <a:ext cx="190500" cy="57150"/>
        </a:xfrm>
        <a:prstGeom prst="triangle">
          <a:avLst>
            <a:gd name="adj" fmla="val 50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114300</xdr:colOff>
      <xdr:row>21</xdr:row>
      <xdr:rowOff>0</xdr:rowOff>
    </xdr:from>
    <xdr:to>
      <xdr:col>6</xdr:col>
      <xdr:colOff>47625</xdr:colOff>
      <xdr:row>21</xdr:row>
      <xdr:rowOff>57150</xdr:rowOff>
    </xdr:to>
    <xdr:sp macro="" textlink="">
      <xdr:nvSpPr>
        <xdr:cNvPr id="112685" name="AutoShape 32">
          <a:extLst>
            <a:ext uri="{FF2B5EF4-FFF2-40B4-BE49-F238E27FC236}">
              <a16:creationId xmlns:a16="http://schemas.microsoft.com/office/drawing/2014/main" id="{00000000-0008-0000-2E00-00002DB80100}"/>
            </a:ext>
          </a:extLst>
        </xdr:cNvPr>
        <xdr:cNvSpPr>
          <a:spLocks noChangeArrowheads="1"/>
        </xdr:cNvSpPr>
      </xdr:nvSpPr>
      <xdr:spPr bwMode="auto">
        <a:xfrm>
          <a:off x="2238375" y="4152900"/>
          <a:ext cx="190500" cy="57150"/>
        </a:xfrm>
        <a:prstGeom prst="triangle">
          <a:avLst>
            <a:gd name="adj" fmla="val 50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114300</xdr:colOff>
      <xdr:row>22</xdr:row>
      <xdr:rowOff>114300</xdr:rowOff>
    </xdr:from>
    <xdr:to>
      <xdr:col>10</xdr:col>
      <xdr:colOff>47625</xdr:colOff>
      <xdr:row>23</xdr:row>
      <xdr:rowOff>57150</xdr:rowOff>
    </xdr:to>
    <xdr:sp macro="" textlink="">
      <xdr:nvSpPr>
        <xdr:cNvPr id="112686" name="AutoShape 33">
          <a:extLst>
            <a:ext uri="{FF2B5EF4-FFF2-40B4-BE49-F238E27FC236}">
              <a16:creationId xmlns:a16="http://schemas.microsoft.com/office/drawing/2014/main" id="{00000000-0008-0000-2E00-00002EB80100}"/>
            </a:ext>
          </a:extLst>
        </xdr:cNvPr>
        <xdr:cNvSpPr>
          <a:spLocks noChangeArrowheads="1"/>
        </xdr:cNvSpPr>
      </xdr:nvSpPr>
      <xdr:spPr bwMode="auto">
        <a:xfrm>
          <a:off x="3267075" y="4438650"/>
          <a:ext cx="190500" cy="114300"/>
        </a:xfrm>
        <a:prstGeom prst="triangle">
          <a:avLst>
            <a:gd name="adj" fmla="val 50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38100</xdr:colOff>
      <xdr:row>23</xdr:row>
      <xdr:rowOff>9525</xdr:rowOff>
    </xdr:from>
    <xdr:to>
      <xdr:col>5</xdr:col>
      <xdr:colOff>228600</xdr:colOff>
      <xdr:row>23</xdr:row>
      <xdr:rowOff>123825</xdr:rowOff>
    </xdr:to>
    <xdr:sp macro="" textlink="">
      <xdr:nvSpPr>
        <xdr:cNvPr id="112687" name="AutoShape 34">
          <a:extLst>
            <a:ext uri="{FF2B5EF4-FFF2-40B4-BE49-F238E27FC236}">
              <a16:creationId xmlns:a16="http://schemas.microsoft.com/office/drawing/2014/main" id="{00000000-0008-0000-2E00-00002FB80100}"/>
            </a:ext>
          </a:extLst>
        </xdr:cNvPr>
        <xdr:cNvSpPr>
          <a:spLocks noChangeArrowheads="1"/>
        </xdr:cNvSpPr>
      </xdr:nvSpPr>
      <xdr:spPr bwMode="auto">
        <a:xfrm>
          <a:off x="2162175" y="4505325"/>
          <a:ext cx="190500" cy="114300"/>
        </a:xfrm>
        <a:prstGeom prst="triangle">
          <a:avLst>
            <a:gd name="adj" fmla="val 50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228600</xdr:colOff>
      <xdr:row>18</xdr:row>
      <xdr:rowOff>9525</xdr:rowOff>
    </xdr:from>
    <xdr:to>
      <xdr:col>9</xdr:col>
      <xdr:colOff>38100</xdr:colOff>
      <xdr:row>18</xdr:row>
      <xdr:rowOff>9525</xdr:rowOff>
    </xdr:to>
    <xdr:sp macro="" textlink="">
      <xdr:nvSpPr>
        <xdr:cNvPr id="112688" name="Line 273">
          <a:extLst>
            <a:ext uri="{FF2B5EF4-FFF2-40B4-BE49-F238E27FC236}">
              <a16:creationId xmlns:a16="http://schemas.microsoft.com/office/drawing/2014/main" id="{00000000-0008-0000-2E00-000030B80100}"/>
            </a:ext>
          </a:extLst>
        </xdr:cNvPr>
        <xdr:cNvSpPr>
          <a:spLocks noChangeShapeType="1"/>
        </xdr:cNvSpPr>
      </xdr:nvSpPr>
      <xdr:spPr bwMode="auto">
        <a:xfrm>
          <a:off x="2867025" y="3648075"/>
          <a:ext cx="3238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295275</xdr:colOff>
      <xdr:row>7</xdr:row>
      <xdr:rowOff>228600</xdr:rowOff>
    </xdr:from>
    <xdr:to>
      <xdr:col>12</xdr:col>
      <xdr:colOff>295275</xdr:colOff>
      <xdr:row>7</xdr:row>
      <xdr:rowOff>228600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SpPr>
          <a:spLocks noChangeShapeType="1"/>
        </xdr:cNvSpPr>
      </xdr:nvSpPr>
      <xdr:spPr bwMode="auto">
        <a:xfrm>
          <a:off x="7639050" y="251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676275</xdr:colOff>
          <xdr:row>3</xdr:row>
          <xdr:rowOff>257175</xdr:rowOff>
        </xdr:from>
        <xdr:to>
          <xdr:col>14</xdr:col>
          <xdr:colOff>28575</xdr:colOff>
          <xdr:row>13</xdr:row>
          <xdr:rowOff>276225</xdr:rowOff>
        </xdr:to>
        <xdr:sp macro="" textlink="">
          <xdr:nvSpPr>
            <xdr:cNvPr id="140289" name="Object 1" hidden="1">
              <a:extLst>
                <a:ext uri="{63B3BB69-23CF-44E3-9099-C40C66FF867C}">
                  <a14:compatExt spid="_x0000_s140289"/>
                </a:ext>
                <a:ext uri="{FF2B5EF4-FFF2-40B4-BE49-F238E27FC236}">
                  <a16:creationId xmlns:a16="http://schemas.microsoft.com/office/drawing/2014/main" id="{00000000-0008-0000-2F00-0000012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</xdr:row>
          <xdr:rowOff>95250</xdr:rowOff>
        </xdr:from>
        <xdr:to>
          <xdr:col>14</xdr:col>
          <xdr:colOff>47625</xdr:colOff>
          <xdr:row>20</xdr:row>
          <xdr:rowOff>419100</xdr:rowOff>
        </xdr:to>
        <xdr:sp macro="" textlink="">
          <xdr:nvSpPr>
            <xdr:cNvPr id="305153" name="Object 1" hidden="1">
              <a:extLst>
                <a:ext uri="{63B3BB69-23CF-44E3-9099-C40C66FF867C}">
                  <a14:compatExt spid="_x0000_s305153"/>
                </a:ext>
                <a:ext uri="{FF2B5EF4-FFF2-40B4-BE49-F238E27FC236}">
                  <a16:creationId xmlns:a16="http://schemas.microsoft.com/office/drawing/2014/main" id="{00000000-0008-0000-3000-000001A804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1590675</xdr:colOff>
      <xdr:row>12</xdr:row>
      <xdr:rowOff>57150</xdr:rowOff>
    </xdr:from>
    <xdr:to>
      <xdr:col>3</xdr:col>
      <xdr:colOff>257175</xdr:colOff>
      <xdr:row>12</xdr:row>
      <xdr:rowOff>57150</xdr:rowOff>
    </xdr:to>
    <xdr:sp macro="" textlink="">
      <xdr:nvSpPr>
        <xdr:cNvPr id="46361" name="Line 1">
          <a:extLst>
            <a:ext uri="{FF2B5EF4-FFF2-40B4-BE49-F238E27FC236}">
              <a16:creationId xmlns:a16="http://schemas.microsoft.com/office/drawing/2014/main" id="{00000000-0008-0000-3200-000019B50000}"/>
            </a:ext>
          </a:extLst>
        </xdr:cNvPr>
        <xdr:cNvSpPr>
          <a:spLocks noChangeShapeType="1"/>
        </xdr:cNvSpPr>
      </xdr:nvSpPr>
      <xdr:spPr bwMode="auto">
        <a:xfrm>
          <a:off x="1866900" y="2857500"/>
          <a:ext cx="0" cy="0"/>
        </a:xfrm>
        <a:prstGeom prst="line">
          <a:avLst/>
        </a:prstGeom>
        <a:noFill/>
        <a:ln w="317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</xdr:col>
      <xdr:colOff>781050</xdr:colOff>
      <xdr:row>15</xdr:row>
      <xdr:rowOff>95250</xdr:rowOff>
    </xdr:from>
    <xdr:to>
      <xdr:col>3</xdr:col>
      <xdr:colOff>257175</xdr:colOff>
      <xdr:row>15</xdr:row>
      <xdr:rowOff>95250</xdr:rowOff>
    </xdr:to>
    <xdr:cxnSp macro="">
      <xdr:nvCxnSpPr>
        <xdr:cNvPr id="46362" name="AutoShape 2">
          <a:extLst>
            <a:ext uri="{FF2B5EF4-FFF2-40B4-BE49-F238E27FC236}">
              <a16:creationId xmlns:a16="http://schemas.microsoft.com/office/drawing/2014/main" id="{00000000-0008-0000-3200-00001AB50000}"/>
            </a:ext>
          </a:extLst>
        </xdr:cNvPr>
        <xdr:cNvCxnSpPr>
          <a:cxnSpLocks noChangeShapeType="1"/>
        </xdr:cNvCxnSpPr>
      </xdr:nvCxnSpPr>
      <xdr:spPr bwMode="auto">
        <a:xfrm flipH="1">
          <a:off x="1866900" y="3409950"/>
          <a:ext cx="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2047875</xdr:colOff>
      <xdr:row>4</xdr:row>
      <xdr:rowOff>0</xdr:rowOff>
    </xdr:from>
    <xdr:to>
      <xdr:col>3</xdr:col>
      <xdr:colOff>257175</xdr:colOff>
      <xdr:row>4</xdr:row>
      <xdr:rowOff>0</xdr:rowOff>
    </xdr:to>
    <xdr:sp macro="" textlink="">
      <xdr:nvSpPr>
        <xdr:cNvPr id="46363" name="Line 3">
          <a:extLst>
            <a:ext uri="{FF2B5EF4-FFF2-40B4-BE49-F238E27FC236}">
              <a16:creationId xmlns:a16="http://schemas.microsoft.com/office/drawing/2014/main" id="{00000000-0008-0000-3200-00001BB50000}"/>
            </a:ext>
          </a:extLst>
        </xdr:cNvPr>
        <xdr:cNvSpPr>
          <a:spLocks noChangeShapeType="1"/>
        </xdr:cNvSpPr>
      </xdr:nvSpPr>
      <xdr:spPr bwMode="auto">
        <a:xfrm flipH="1">
          <a:off x="1866900" y="1428750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2324100</xdr:colOff>
      <xdr:row>15</xdr:row>
      <xdr:rowOff>95250</xdr:rowOff>
    </xdr:from>
    <xdr:to>
      <xdr:col>3</xdr:col>
      <xdr:colOff>257175</xdr:colOff>
      <xdr:row>15</xdr:row>
      <xdr:rowOff>95250</xdr:rowOff>
    </xdr:to>
    <xdr:sp macro="" textlink="">
      <xdr:nvSpPr>
        <xdr:cNvPr id="46364" name="Line 4">
          <a:extLst>
            <a:ext uri="{FF2B5EF4-FFF2-40B4-BE49-F238E27FC236}">
              <a16:creationId xmlns:a16="http://schemas.microsoft.com/office/drawing/2014/main" id="{00000000-0008-0000-3200-00001CB50000}"/>
            </a:ext>
          </a:extLst>
        </xdr:cNvPr>
        <xdr:cNvSpPr>
          <a:spLocks noChangeShapeType="1"/>
        </xdr:cNvSpPr>
      </xdr:nvSpPr>
      <xdr:spPr bwMode="auto">
        <a:xfrm flipH="1">
          <a:off x="1866900" y="3409950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581025</xdr:colOff>
      <xdr:row>15</xdr:row>
      <xdr:rowOff>95250</xdr:rowOff>
    </xdr:from>
    <xdr:to>
      <xdr:col>3</xdr:col>
      <xdr:colOff>257175</xdr:colOff>
      <xdr:row>15</xdr:row>
      <xdr:rowOff>95250</xdr:rowOff>
    </xdr:to>
    <xdr:sp macro="" textlink="">
      <xdr:nvSpPr>
        <xdr:cNvPr id="46365" name="Line 5">
          <a:extLst>
            <a:ext uri="{FF2B5EF4-FFF2-40B4-BE49-F238E27FC236}">
              <a16:creationId xmlns:a16="http://schemas.microsoft.com/office/drawing/2014/main" id="{00000000-0008-0000-3200-00001DB50000}"/>
            </a:ext>
          </a:extLst>
        </xdr:cNvPr>
        <xdr:cNvSpPr>
          <a:spLocks noChangeShapeType="1"/>
        </xdr:cNvSpPr>
      </xdr:nvSpPr>
      <xdr:spPr bwMode="auto">
        <a:xfrm>
          <a:off x="1866900" y="3409950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1800225</xdr:colOff>
      <xdr:row>12</xdr:row>
      <xdr:rowOff>123825</xdr:rowOff>
    </xdr:from>
    <xdr:to>
      <xdr:col>3</xdr:col>
      <xdr:colOff>257175</xdr:colOff>
      <xdr:row>12</xdr:row>
      <xdr:rowOff>123825</xdr:rowOff>
    </xdr:to>
    <xdr:sp macro="" textlink="">
      <xdr:nvSpPr>
        <xdr:cNvPr id="46366" name="Line 6">
          <a:extLst>
            <a:ext uri="{FF2B5EF4-FFF2-40B4-BE49-F238E27FC236}">
              <a16:creationId xmlns:a16="http://schemas.microsoft.com/office/drawing/2014/main" id="{00000000-0008-0000-3200-00001EB50000}"/>
            </a:ext>
          </a:extLst>
        </xdr:cNvPr>
        <xdr:cNvSpPr>
          <a:spLocks noChangeShapeType="1"/>
        </xdr:cNvSpPr>
      </xdr:nvSpPr>
      <xdr:spPr bwMode="auto">
        <a:xfrm>
          <a:off x="1866900" y="2924175"/>
          <a:ext cx="0" cy="0"/>
        </a:xfrm>
        <a:prstGeom prst="line">
          <a:avLst/>
        </a:prstGeom>
        <a:noFill/>
        <a:ln w="6350">
          <a:solidFill>
            <a:srgbClr val="000000"/>
          </a:solidFill>
          <a:prstDash val="lgDashDotDot"/>
          <a:round/>
          <a:headEnd/>
          <a:tailEnd/>
        </a:ln>
      </xdr:spPr>
    </xdr:sp>
    <xdr:clientData/>
  </xdr:twoCellAnchor>
  <xdr:twoCellAnchor>
    <xdr:from>
      <xdr:col>4</xdr:col>
      <xdr:colOff>0</xdr:colOff>
      <xdr:row>4</xdr:row>
      <xdr:rowOff>133350</xdr:rowOff>
    </xdr:from>
    <xdr:to>
      <xdr:col>4</xdr:col>
      <xdr:colOff>0</xdr:colOff>
      <xdr:row>7</xdr:row>
      <xdr:rowOff>152400</xdr:rowOff>
    </xdr:to>
    <xdr:sp macro="" textlink="">
      <xdr:nvSpPr>
        <xdr:cNvPr id="46367" name="Line 7">
          <a:extLst>
            <a:ext uri="{FF2B5EF4-FFF2-40B4-BE49-F238E27FC236}">
              <a16:creationId xmlns:a16="http://schemas.microsoft.com/office/drawing/2014/main" id="{00000000-0008-0000-3200-00001FB50000}"/>
            </a:ext>
          </a:extLst>
        </xdr:cNvPr>
        <xdr:cNvSpPr>
          <a:spLocks noChangeShapeType="1"/>
        </xdr:cNvSpPr>
      </xdr:nvSpPr>
      <xdr:spPr bwMode="auto">
        <a:xfrm flipV="1">
          <a:off x="1866900" y="15621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4</xdr:row>
      <xdr:rowOff>133350</xdr:rowOff>
    </xdr:from>
    <xdr:to>
      <xdr:col>6</xdr:col>
      <xdr:colOff>0</xdr:colOff>
      <xdr:row>7</xdr:row>
      <xdr:rowOff>152400</xdr:rowOff>
    </xdr:to>
    <xdr:sp macro="" textlink="">
      <xdr:nvSpPr>
        <xdr:cNvPr id="46368" name="Line 8">
          <a:extLst>
            <a:ext uri="{FF2B5EF4-FFF2-40B4-BE49-F238E27FC236}">
              <a16:creationId xmlns:a16="http://schemas.microsoft.com/office/drawing/2014/main" id="{00000000-0008-0000-3200-000020B50000}"/>
            </a:ext>
          </a:extLst>
        </xdr:cNvPr>
        <xdr:cNvSpPr>
          <a:spLocks noChangeShapeType="1"/>
        </xdr:cNvSpPr>
      </xdr:nvSpPr>
      <xdr:spPr bwMode="auto">
        <a:xfrm flipV="1">
          <a:off x="2381250" y="15621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19050</xdr:colOff>
      <xdr:row>12</xdr:row>
      <xdr:rowOff>0</xdr:rowOff>
    </xdr:from>
    <xdr:to>
      <xdr:col>3</xdr:col>
      <xdr:colOff>0</xdr:colOff>
      <xdr:row>12</xdr:row>
      <xdr:rowOff>0</xdr:rowOff>
    </xdr:to>
    <xdr:sp macro="" textlink="">
      <xdr:nvSpPr>
        <xdr:cNvPr id="46369" name="Line 9">
          <a:extLst>
            <a:ext uri="{FF2B5EF4-FFF2-40B4-BE49-F238E27FC236}">
              <a16:creationId xmlns:a16="http://schemas.microsoft.com/office/drawing/2014/main" id="{00000000-0008-0000-3200-000021B50000}"/>
            </a:ext>
          </a:extLst>
        </xdr:cNvPr>
        <xdr:cNvSpPr>
          <a:spLocks noChangeShapeType="1"/>
        </xdr:cNvSpPr>
      </xdr:nvSpPr>
      <xdr:spPr bwMode="auto">
        <a:xfrm>
          <a:off x="1085850" y="2800350"/>
          <a:ext cx="5238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19050</xdr:colOff>
      <xdr:row>9</xdr:row>
      <xdr:rowOff>0</xdr:rowOff>
    </xdr:from>
    <xdr:to>
      <xdr:col>3</xdr:col>
      <xdr:colOff>0</xdr:colOff>
      <xdr:row>9</xdr:row>
      <xdr:rowOff>0</xdr:rowOff>
    </xdr:to>
    <xdr:sp macro="" textlink="">
      <xdr:nvSpPr>
        <xdr:cNvPr id="46370" name="Line 10">
          <a:extLst>
            <a:ext uri="{FF2B5EF4-FFF2-40B4-BE49-F238E27FC236}">
              <a16:creationId xmlns:a16="http://schemas.microsoft.com/office/drawing/2014/main" id="{00000000-0008-0000-3200-000022B50000}"/>
            </a:ext>
          </a:extLst>
        </xdr:cNvPr>
        <xdr:cNvSpPr>
          <a:spLocks noChangeShapeType="1"/>
        </xdr:cNvSpPr>
      </xdr:nvSpPr>
      <xdr:spPr bwMode="auto">
        <a:xfrm>
          <a:off x="1085850" y="2286000"/>
          <a:ext cx="5238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104775</xdr:colOff>
      <xdr:row>9</xdr:row>
      <xdr:rowOff>9525</xdr:rowOff>
    </xdr:from>
    <xdr:to>
      <xdr:col>2</xdr:col>
      <xdr:colOff>104775</xdr:colOff>
      <xdr:row>12</xdr:row>
      <xdr:rowOff>9525</xdr:rowOff>
    </xdr:to>
    <xdr:sp macro="" textlink="">
      <xdr:nvSpPr>
        <xdr:cNvPr id="46371" name="Line 11">
          <a:extLst>
            <a:ext uri="{FF2B5EF4-FFF2-40B4-BE49-F238E27FC236}">
              <a16:creationId xmlns:a16="http://schemas.microsoft.com/office/drawing/2014/main" id="{00000000-0008-0000-3200-000023B50000}"/>
            </a:ext>
          </a:extLst>
        </xdr:cNvPr>
        <xdr:cNvSpPr>
          <a:spLocks noChangeShapeType="1"/>
        </xdr:cNvSpPr>
      </xdr:nvSpPr>
      <xdr:spPr bwMode="auto">
        <a:xfrm>
          <a:off x="1171575" y="2295525"/>
          <a:ext cx="0" cy="514350"/>
        </a:xfrm>
        <a:prstGeom prst="line">
          <a:avLst/>
        </a:prstGeom>
        <a:noFill/>
        <a:ln w="6350">
          <a:solidFill>
            <a:srgbClr val="000000"/>
          </a:solidFill>
          <a:round/>
          <a:headEnd type="diamond" w="med" len="med"/>
          <a:tailEnd type="diamond" w="med" len="med"/>
        </a:ln>
      </xdr:spPr>
    </xdr:sp>
    <xdr:clientData/>
  </xdr:twoCellAnchor>
  <xdr:twoCellAnchor>
    <xdr:from>
      <xdr:col>4</xdr:col>
      <xdr:colOff>0</xdr:colOff>
      <xdr:row>6</xdr:row>
      <xdr:rowOff>95250</xdr:rowOff>
    </xdr:from>
    <xdr:to>
      <xdr:col>6</xdr:col>
      <xdr:colOff>0</xdr:colOff>
      <xdr:row>6</xdr:row>
      <xdr:rowOff>95250</xdr:rowOff>
    </xdr:to>
    <xdr:sp macro="" textlink="">
      <xdr:nvSpPr>
        <xdr:cNvPr id="46372" name="Line 12">
          <a:extLst>
            <a:ext uri="{FF2B5EF4-FFF2-40B4-BE49-F238E27FC236}">
              <a16:creationId xmlns:a16="http://schemas.microsoft.com/office/drawing/2014/main" id="{00000000-0008-0000-3200-000024B50000}"/>
            </a:ext>
          </a:extLst>
        </xdr:cNvPr>
        <xdr:cNvSpPr>
          <a:spLocks noChangeShapeType="1"/>
        </xdr:cNvSpPr>
      </xdr:nvSpPr>
      <xdr:spPr bwMode="auto">
        <a:xfrm>
          <a:off x="1866900" y="1866900"/>
          <a:ext cx="514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diamond" w="med" len="med"/>
          <a:tailEnd type="diamond" w="med" len="med"/>
        </a:ln>
      </xdr:spPr>
    </xdr:sp>
    <xdr:clientData/>
  </xdr:twoCellAnchor>
  <xdr:twoCellAnchor>
    <xdr:from>
      <xdr:col>4</xdr:col>
      <xdr:colOff>247650</xdr:colOff>
      <xdr:row>10</xdr:row>
      <xdr:rowOff>0</xdr:rowOff>
    </xdr:from>
    <xdr:to>
      <xdr:col>4</xdr:col>
      <xdr:colOff>247650</xdr:colOff>
      <xdr:row>15</xdr:row>
      <xdr:rowOff>9525</xdr:rowOff>
    </xdr:to>
    <xdr:sp macro="" textlink="">
      <xdr:nvSpPr>
        <xdr:cNvPr id="46373" name="Line 13">
          <a:extLst>
            <a:ext uri="{FF2B5EF4-FFF2-40B4-BE49-F238E27FC236}">
              <a16:creationId xmlns:a16="http://schemas.microsoft.com/office/drawing/2014/main" id="{00000000-0008-0000-3200-000025B50000}"/>
            </a:ext>
          </a:extLst>
        </xdr:cNvPr>
        <xdr:cNvSpPr>
          <a:spLocks noChangeShapeType="1"/>
        </xdr:cNvSpPr>
      </xdr:nvSpPr>
      <xdr:spPr bwMode="auto">
        <a:xfrm>
          <a:off x="2114550" y="2457450"/>
          <a:ext cx="0" cy="866775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323850</xdr:colOff>
      <xdr:row>14</xdr:row>
      <xdr:rowOff>142875</xdr:rowOff>
    </xdr:from>
    <xdr:to>
      <xdr:col>4</xdr:col>
      <xdr:colOff>247650</xdr:colOff>
      <xdr:row>18</xdr:row>
      <xdr:rowOff>104775</xdr:rowOff>
    </xdr:to>
    <xdr:sp macro="" textlink="">
      <xdr:nvSpPr>
        <xdr:cNvPr id="46374" name="Line 14">
          <a:extLst>
            <a:ext uri="{FF2B5EF4-FFF2-40B4-BE49-F238E27FC236}">
              <a16:creationId xmlns:a16="http://schemas.microsoft.com/office/drawing/2014/main" id="{00000000-0008-0000-3200-000026B50000}"/>
            </a:ext>
          </a:extLst>
        </xdr:cNvPr>
        <xdr:cNvSpPr>
          <a:spLocks noChangeShapeType="1"/>
        </xdr:cNvSpPr>
      </xdr:nvSpPr>
      <xdr:spPr bwMode="auto">
        <a:xfrm flipV="1">
          <a:off x="1390650" y="3286125"/>
          <a:ext cx="723900" cy="64770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240184</xdr:colOff>
      <xdr:row>14</xdr:row>
      <xdr:rowOff>107675</xdr:rowOff>
    </xdr:from>
    <xdr:to>
      <xdr:col>13</xdr:col>
      <xdr:colOff>207080</xdr:colOff>
      <xdr:row>20</xdr:row>
      <xdr:rowOff>66254</xdr:rowOff>
    </xdr:to>
    <xdr:sp macro="" textlink="">
      <xdr:nvSpPr>
        <xdr:cNvPr id="2" name="정육면체 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SpPr/>
      </xdr:nvSpPr>
      <xdr:spPr>
        <a:xfrm>
          <a:off x="3069109" y="2679425"/>
          <a:ext cx="2710096" cy="987279"/>
        </a:xfrm>
        <a:prstGeom prst="cube">
          <a:avLst/>
        </a:prstGeom>
        <a:noFill/>
        <a:ln w="12700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2047875</xdr:colOff>
      <xdr:row>5</xdr:row>
      <xdr:rowOff>0</xdr:rowOff>
    </xdr:from>
    <xdr:to>
      <xdr:col>3</xdr:col>
      <xdr:colOff>257175</xdr:colOff>
      <xdr:row>5</xdr:row>
      <xdr:rowOff>0</xdr:rowOff>
    </xdr:to>
    <xdr:sp macro="" textlink="">
      <xdr:nvSpPr>
        <xdr:cNvPr id="3" name="Line 3">
          <a:extLst>
            <a:ext uri="{FF2B5EF4-FFF2-40B4-BE49-F238E27FC236}">
              <a16:creationId xmlns:a16="http://schemas.microsoft.com/office/drawing/2014/main" id="{00000000-0008-0000-3300-000003000000}"/>
            </a:ext>
          </a:extLst>
        </xdr:cNvPr>
        <xdr:cNvSpPr>
          <a:spLocks noChangeShapeType="1"/>
        </xdr:cNvSpPr>
      </xdr:nvSpPr>
      <xdr:spPr bwMode="auto">
        <a:xfrm flipH="1">
          <a:off x="2486025" y="1028700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99428</xdr:colOff>
      <xdr:row>10</xdr:row>
      <xdr:rowOff>16567</xdr:rowOff>
    </xdr:from>
    <xdr:to>
      <xdr:col>11</xdr:col>
      <xdr:colOff>215385</xdr:colOff>
      <xdr:row>16</xdr:row>
      <xdr:rowOff>16567</xdr:rowOff>
    </xdr:to>
    <xdr:sp macro="" textlink="">
      <xdr:nvSpPr>
        <xdr:cNvPr id="4" name="정육면체 3">
          <a:extLst>
            <a:ext uri="{FF2B5EF4-FFF2-40B4-BE49-F238E27FC236}">
              <a16:creationId xmlns:a16="http://schemas.microsoft.com/office/drawing/2014/main" id="{00000000-0008-0000-3300-000004000000}"/>
            </a:ext>
          </a:extLst>
        </xdr:cNvPr>
        <xdr:cNvSpPr/>
      </xdr:nvSpPr>
      <xdr:spPr>
        <a:xfrm>
          <a:off x="3614153" y="1902517"/>
          <a:ext cx="1487557" cy="1028700"/>
        </a:xfrm>
        <a:prstGeom prst="cub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191757</xdr:colOff>
      <xdr:row>13</xdr:row>
      <xdr:rowOff>33130</xdr:rowOff>
    </xdr:from>
    <xdr:to>
      <xdr:col>8</xdr:col>
      <xdr:colOff>191757</xdr:colOff>
      <xdr:row>18</xdr:row>
      <xdr:rowOff>42655</xdr:rowOff>
    </xdr:to>
    <xdr:sp macro="" textlink="">
      <xdr:nvSpPr>
        <xdr:cNvPr id="5" name="Line 13">
          <a:extLst>
            <a:ext uri="{FF2B5EF4-FFF2-40B4-BE49-F238E27FC236}">
              <a16:creationId xmlns:a16="http://schemas.microsoft.com/office/drawing/2014/main" id="{00000000-0008-0000-3300-000005000000}"/>
            </a:ext>
          </a:extLst>
        </xdr:cNvPr>
        <xdr:cNvSpPr>
          <a:spLocks noChangeShapeType="1"/>
        </xdr:cNvSpPr>
      </xdr:nvSpPr>
      <xdr:spPr bwMode="auto">
        <a:xfrm>
          <a:off x="4049382" y="2433430"/>
          <a:ext cx="0" cy="866775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249736</xdr:colOff>
      <xdr:row>13</xdr:row>
      <xdr:rowOff>33130</xdr:rowOff>
    </xdr:from>
    <xdr:to>
      <xdr:col>9</xdr:col>
      <xdr:colOff>249736</xdr:colOff>
      <xdr:row>18</xdr:row>
      <xdr:rowOff>42655</xdr:rowOff>
    </xdr:to>
    <xdr:sp macro="" textlink="">
      <xdr:nvSpPr>
        <xdr:cNvPr id="6" name="Line 13">
          <a:extLst>
            <a:ext uri="{FF2B5EF4-FFF2-40B4-BE49-F238E27FC236}">
              <a16:creationId xmlns:a16="http://schemas.microsoft.com/office/drawing/2014/main" id="{00000000-0008-0000-3300-000006000000}"/>
            </a:ext>
          </a:extLst>
        </xdr:cNvPr>
        <xdr:cNvSpPr>
          <a:spLocks noChangeShapeType="1"/>
        </xdr:cNvSpPr>
      </xdr:nvSpPr>
      <xdr:spPr bwMode="auto">
        <a:xfrm>
          <a:off x="4450261" y="2433430"/>
          <a:ext cx="0" cy="866775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8282</xdr:colOff>
      <xdr:row>8</xdr:row>
      <xdr:rowOff>66260</xdr:rowOff>
    </xdr:from>
    <xdr:to>
      <xdr:col>8</xdr:col>
      <xdr:colOff>8282</xdr:colOff>
      <xdr:row>9</xdr:row>
      <xdr:rowOff>160682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3300-000007000000}"/>
            </a:ext>
          </a:extLst>
        </xdr:cNvPr>
        <xdr:cNvSpPr>
          <a:spLocks noChangeShapeType="1"/>
        </xdr:cNvSpPr>
      </xdr:nvSpPr>
      <xdr:spPr bwMode="auto">
        <a:xfrm flipV="1">
          <a:off x="3865907" y="1609310"/>
          <a:ext cx="0" cy="26587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207065</xdr:colOff>
      <xdr:row>8</xdr:row>
      <xdr:rowOff>82826</xdr:rowOff>
    </xdr:from>
    <xdr:to>
      <xdr:col>11</xdr:col>
      <xdr:colOff>207065</xdr:colOff>
      <xdr:row>9</xdr:row>
      <xdr:rowOff>160682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00000000-0008-0000-3300-000008000000}"/>
            </a:ext>
          </a:extLst>
        </xdr:cNvPr>
        <xdr:cNvSpPr>
          <a:spLocks noChangeShapeType="1"/>
        </xdr:cNvSpPr>
      </xdr:nvSpPr>
      <xdr:spPr bwMode="auto">
        <a:xfrm flipV="1">
          <a:off x="5093390" y="1625876"/>
          <a:ext cx="0" cy="24930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16565</xdr:colOff>
      <xdr:row>9</xdr:row>
      <xdr:rowOff>4141</xdr:rowOff>
    </xdr:from>
    <xdr:to>
      <xdr:col>11</xdr:col>
      <xdr:colOff>207066</xdr:colOff>
      <xdr:row>9</xdr:row>
      <xdr:rowOff>4141</xdr:rowOff>
    </xdr:to>
    <xdr:sp macro="" textlink="">
      <xdr:nvSpPr>
        <xdr:cNvPr id="9" name="Line 12">
          <a:extLst>
            <a:ext uri="{FF2B5EF4-FFF2-40B4-BE49-F238E27FC236}">
              <a16:creationId xmlns:a16="http://schemas.microsoft.com/office/drawing/2014/main" id="{00000000-0008-0000-3300-000009000000}"/>
            </a:ext>
          </a:extLst>
        </xdr:cNvPr>
        <xdr:cNvSpPr>
          <a:spLocks noChangeShapeType="1"/>
        </xdr:cNvSpPr>
      </xdr:nvSpPr>
      <xdr:spPr bwMode="auto">
        <a:xfrm>
          <a:off x="3874190" y="1718641"/>
          <a:ext cx="1219201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diamond" w="med" len="med"/>
          <a:tailEnd type="diamond" w="med" len="med"/>
        </a:ln>
      </xdr:spPr>
    </xdr:sp>
    <xdr:clientData/>
  </xdr:twoCellAnchor>
  <xdr:twoCellAnchor>
    <xdr:from>
      <xdr:col>6</xdr:col>
      <xdr:colOff>156492</xdr:colOff>
      <xdr:row>11</xdr:row>
      <xdr:rowOff>97426</xdr:rowOff>
    </xdr:from>
    <xdr:to>
      <xdr:col>7</xdr:col>
      <xdr:colOff>85261</xdr:colOff>
      <xdr:row>11</xdr:row>
      <xdr:rowOff>97426</xdr:rowOff>
    </xdr:to>
    <xdr:sp macro="" textlink="">
      <xdr:nvSpPr>
        <xdr:cNvPr id="10" name="Line 7">
          <a:extLst>
            <a:ext uri="{FF2B5EF4-FFF2-40B4-BE49-F238E27FC236}">
              <a16:creationId xmlns:a16="http://schemas.microsoft.com/office/drawing/2014/main" id="{00000000-0008-0000-3300-00000A000000}"/>
            </a:ext>
          </a:extLst>
        </xdr:cNvPr>
        <xdr:cNvSpPr>
          <a:spLocks noChangeShapeType="1"/>
        </xdr:cNvSpPr>
      </xdr:nvSpPr>
      <xdr:spPr bwMode="auto">
        <a:xfrm rot="5400000" flipV="1">
          <a:off x="3464152" y="2018991"/>
          <a:ext cx="0" cy="27166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13617</xdr:colOff>
      <xdr:row>10</xdr:row>
      <xdr:rowOff>6578</xdr:rowOff>
    </xdr:from>
    <xdr:to>
      <xdr:col>7</xdr:col>
      <xdr:colOff>287668</xdr:colOff>
      <xdr:row>10</xdr:row>
      <xdr:rowOff>6578</xdr:rowOff>
    </xdr:to>
    <xdr:sp macro="" textlink="">
      <xdr:nvSpPr>
        <xdr:cNvPr id="11" name="Line 7">
          <a:extLst>
            <a:ext uri="{FF2B5EF4-FFF2-40B4-BE49-F238E27FC236}">
              <a16:creationId xmlns:a16="http://schemas.microsoft.com/office/drawing/2014/main" id="{00000000-0008-0000-3300-00000B000000}"/>
            </a:ext>
          </a:extLst>
        </xdr:cNvPr>
        <xdr:cNvSpPr>
          <a:spLocks noChangeShapeType="1"/>
        </xdr:cNvSpPr>
      </xdr:nvSpPr>
      <xdr:spPr bwMode="auto">
        <a:xfrm rot="5400000" flipV="1">
          <a:off x="3665368" y="1755502"/>
          <a:ext cx="0" cy="27405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281608</xdr:colOff>
      <xdr:row>10</xdr:row>
      <xdr:rowOff>15011</xdr:rowOff>
    </xdr:from>
    <xdr:to>
      <xdr:col>7</xdr:col>
      <xdr:colOff>173417</xdr:colOff>
      <xdr:row>11</xdr:row>
      <xdr:rowOff>91107</xdr:rowOff>
    </xdr:to>
    <xdr:sp macro="" textlink="">
      <xdr:nvSpPr>
        <xdr:cNvPr id="12" name="Line 12">
          <a:extLst>
            <a:ext uri="{FF2B5EF4-FFF2-40B4-BE49-F238E27FC236}">
              <a16:creationId xmlns:a16="http://schemas.microsoft.com/office/drawing/2014/main" id="{00000000-0008-0000-3300-00000C000000}"/>
            </a:ext>
          </a:extLst>
        </xdr:cNvPr>
        <xdr:cNvSpPr>
          <a:spLocks noChangeShapeType="1"/>
        </xdr:cNvSpPr>
      </xdr:nvSpPr>
      <xdr:spPr bwMode="auto">
        <a:xfrm flipV="1">
          <a:off x="3453433" y="1900961"/>
          <a:ext cx="234709" cy="247546"/>
        </a:xfrm>
        <a:prstGeom prst="line">
          <a:avLst/>
        </a:prstGeom>
        <a:noFill/>
        <a:ln w="9525">
          <a:solidFill>
            <a:srgbClr val="000000"/>
          </a:solidFill>
          <a:round/>
          <a:headEnd type="diamond" w="med" len="med"/>
          <a:tailEnd type="diamond" w="med" len="med"/>
        </a:ln>
      </xdr:spPr>
    </xdr:sp>
    <xdr:clientData/>
  </xdr:twoCellAnchor>
  <xdr:twoCellAnchor>
    <xdr:from>
      <xdr:col>11</xdr:col>
      <xdr:colOff>287460</xdr:colOff>
      <xdr:row>10</xdr:row>
      <xdr:rowOff>30389</xdr:rowOff>
    </xdr:from>
    <xdr:to>
      <xdr:col>12</xdr:col>
      <xdr:colOff>216230</xdr:colOff>
      <xdr:row>10</xdr:row>
      <xdr:rowOff>30389</xdr:rowOff>
    </xdr:to>
    <xdr:sp macro="" textlink="">
      <xdr:nvSpPr>
        <xdr:cNvPr id="13" name="Line 7">
          <a:extLst>
            <a:ext uri="{FF2B5EF4-FFF2-40B4-BE49-F238E27FC236}">
              <a16:creationId xmlns:a16="http://schemas.microsoft.com/office/drawing/2014/main" id="{00000000-0008-0000-3300-00000D000000}"/>
            </a:ext>
          </a:extLst>
        </xdr:cNvPr>
        <xdr:cNvSpPr>
          <a:spLocks noChangeShapeType="1"/>
        </xdr:cNvSpPr>
      </xdr:nvSpPr>
      <xdr:spPr bwMode="auto">
        <a:xfrm rot="5400000" flipV="1">
          <a:off x="5309620" y="1780504"/>
          <a:ext cx="0" cy="27167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105591</xdr:colOff>
      <xdr:row>10</xdr:row>
      <xdr:rowOff>51766</xdr:rowOff>
    </xdr:from>
    <xdr:to>
      <xdr:col>12</xdr:col>
      <xdr:colOff>105591</xdr:colOff>
      <xdr:row>14</xdr:row>
      <xdr:rowOff>83347</xdr:rowOff>
    </xdr:to>
    <xdr:sp macro="" textlink="">
      <xdr:nvSpPr>
        <xdr:cNvPr id="14" name="Line 12">
          <a:extLst>
            <a:ext uri="{FF2B5EF4-FFF2-40B4-BE49-F238E27FC236}">
              <a16:creationId xmlns:a16="http://schemas.microsoft.com/office/drawing/2014/main" id="{00000000-0008-0000-3300-00000E000000}"/>
            </a:ext>
          </a:extLst>
        </xdr:cNvPr>
        <xdr:cNvSpPr>
          <a:spLocks noChangeShapeType="1"/>
        </xdr:cNvSpPr>
      </xdr:nvSpPr>
      <xdr:spPr bwMode="auto">
        <a:xfrm rot="5400000">
          <a:off x="4976125" y="2296407"/>
          <a:ext cx="717381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diamond" w="med" len="med"/>
          <a:tailEnd type="diamond" w="med" len="med"/>
        </a:ln>
      </xdr:spPr>
    </xdr:sp>
    <xdr:clientData/>
  </xdr:twoCellAnchor>
  <xdr:twoCellAnchor>
    <xdr:from>
      <xdr:col>10</xdr:col>
      <xdr:colOff>215347</xdr:colOff>
      <xdr:row>8</xdr:row>
      <xdr:rowOff>124240</xdr:rowOff>
    </xdr:from>
    <xdr:to>
      <xdr:col>13</xdr:col>
      <xdr:colOff>115956</xdr:colOff>
      <xdr:row>10</xdr:row>
      <xdr:rowOff>157369</xdr:rowOff>
    </xdr:to>
    <xdr:sp macro="" textlink="">
      <xdr:nvSpPr>
        <xdr:cNvPr id="15" name="Line 14">
          <a:extLst>
            <a:ext uri="{FF2B5EF4-FFF2-40B4-BE49-F238E27FC236}">
              <a16:creationId xmlns:a16="http://schemas.microsoft.com/office/drawing/2014/main" id="{00000000-0008-0000-3300-00000F000000}"/>
            </a:ext>
          </a:extLst>
        </xdr:cNvPr>
        <xdr:cNvSpPr>
          <a:spLocks noChangeShapeType="1"/>
        </xdr:cNvSpPr>
      </xdr:nvSpPr>
      <xdr:spPr bwMode="auto">
        <a:xfrm flipH="1">
          <a:off x="4758772" y="1667290"/>
          <a:ext cx="929309" cy="376029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9</xdr:col>
      <xdr:colOff>248477</xdr:colOff>
      <xdr:row>17</xdr:row>
      <xdr:rowOff>157369</xdr:rowOff>
    </xdr:from>
    <xdr:to>
      <xdr:col>14</xdr:col>
      <xdr:colOff>10885</xdr:colOff>
      <xdr:row>18</xdr:row>
      <xdr:rowOff>174171</xdr:rowOff>
    </xdr:to>
    <xdr:sp macro="" textlink="">
      <xdr:nvSpPr>
        <xdr:cNvPr id="16" name="Line 14">
          <a:extLst>
            <a:ext uri="{FF2B5EF4-FFF2-40B4-BE49-F238E27FC236}">
              <a16:creationId xmlns:a16="http://schemas.microsoft.com/office/drawing/2014/main" id="{00000000-0008-0000-3300-000010000000}"/>
            </a:ext>
          </a:extLst>
        </xdr:cNvPr>
        <xdr:cNvSpPr>
          <a:spLocks noChangeShapeType="1"/>
        </xdr:cNvSpPr>
      </xdr:nvSpPr>
      <xdr:spPr bwMode="auto">
        <a:xfrm flipH="1" flipV="1">
          <a:off x="4449002" y="3243469"/>
          <a:ext cx="1476908" cy="188252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&#51109;&#54788;&#44368;\PKIDS\SURYANG\DONGC\TOP-BS\D-CHSOI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WS6-&#44277;&#53685;\SU\DAT\DATA\WAN-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12&#50900;27&#51068;CDWR\AS\kyungbu\XLS\GOOMI\APO-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&#51652;&#54840;&#49885;\&#51652;C\DOOSAN\RAHMEN\R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pc\d\01-&#49444;&#44228;&#51088;&#47308;\1-1&#44592;&#52488;&#49688;&#47049;&#49328;&#52636;\&#49688;&#47049;&#49328;&#52636;-&#46321;&#46321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864;&#54788;\C\project\&#44417;&#49888;&#44368;\&#49688;&#47049;\GOOMI\DOHWA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jjpeunju.netian.com/down/&#52572;&#51201;T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8120;\E\&#47785;&#54252;&#44288;&#47144;\0710&#47785;&#54252;&#52572;&#51333;\&#49688;&#47049;\4&#44396;&#50669;\2.4&#44396;&#50669;&#53664;&#44277;\4&#44288;&#47196;&#44288;&#48512;&#4944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1\c\My%20Documents\&#44144;&#47928;&#51453;&#52492;\STA%208+667&#53685;&#4719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2\d\2001\&#49692;&#52380;&#44053;&#48320;\&#49688;&#47049;\&#52572;&#51333;&#49688;&#47049;\&#54252;&#51109;&#44277;&#52628;&#4403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&#49328;&#49324;&#53468;\2005\&#48376;&#49548;\&#49345;&#48152;&#44592;\&#51333;&#54633;\&#54252;&#54637;.&#55141;&#54644;.&#54617;&#52380;\&#49444;&#44228;&#45236;&#50669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ster\&#47196;&#52972;%20&#46356;&#49828;&#53356;%20(e)\&#49324;&#46041;\&#49324;&#46041;&#51473;&#54617;&#4436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&#52980;\01-&#49444;&#44228;&#51088;&#47308;\1-1&#44592;&#52488;&#49688;&#47049;&#49328;&#52636;\&#49688;&#47049;&#49328;&#52636;-&#46321;&#46321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cm\01-&#49444;&#44228;&#51088;&#47308;\1-1&#44592;&#52488;&#49688;&#47049;&#49328;&#52636;\&#49688;&#47049;&#49328;&#52636;-&#46321;&#4632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sus\d\hb\&#49340;&#49328;1&#51648;&#44396;(&#49892;&#49884;)\&#51452;&#44277;&#49688;&#47049;\&#51068;&#50948;&#45824;&#44032;9803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5\c\EXCEL\DATAPCS\DDD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2\c\EXCEL\DUKYONG\DDD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XCEL\DUKYONG\DDD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8120;\E\&#51076;&#49884;\1\&#44592;&#48376;&#53664;&#4932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372;&#51116;\D\WINDOWS\&#48148;&#53461;%20&#54868;&#47732;\LEE\1&#53552;&#45328;&#51077;&#44396;&#49324;&#47732;&#44221;&#49324;&#51312;&#51221;\SINGLE\EMAIL\TEMP\&#44277;&#54637;&#54876;&#51452;\&#44204;&#51201;&#48372;&#44256;\&#52509;&#44292;&#5436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D\EXCEL\DATAPCS\DDD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1\C\EXCEL\DATAPCS\DDD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6020;&#47196;&#49688;&#47049;\&#51473;&#49457;&#49688;&#51204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&#46020;&#47196;&#49688;&#47049;\&#47928;&#50577;&#44552;&#4968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2\D\&#46020;&#47196;&#49688;&#47049;\&#51473;&#49457;&#49688;&#5120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&#51109;&#54788;&#44368;\PKIDS\SURYANG\DONGC\TOP-BS\D-CHPIER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2-&#51060;&#47749;&#49457;\C\&#53556;&#53412;\&#44368;&#45824;&#51068;&#48152;&#49688;&#47049;&#49328;&#52636;&#49436;\&#46020;&#44257;&#44368;&#49688;&#47049;&#49328;&#52636;&#49436;\&#49437;&#50577;&#44256;&#44032;&#44368;&#4582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DATA\&#49688;&#47049;&#49328;&#52636;\&#44368;&#45824;&#53664;&#44277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sweet\DATA\SAMPLE\IGI-SU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48;&#51221;&#49688;\&#54532;&#47196;&#51229;&#53944;\&#46020;&#47196;&#49688;&#47049;\&#51473;&#49457;&#49688;&#51204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2-&#51060;&#47749;&#49457;\C\&#49340;&#50504;tk\&#49569;&#49884;&#51221;\&#44396;&#51312;&#47932;&#49688;&#47049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4396;&#51312;&#46020;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ster\&#45936;&#51060;&#53440;%20(e)\&#46020;&#47196;&#49688;&#47049;\&#51473;&#49457;&#49688;&#51204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6020;&#47196;&#49688;&#47049;\&#47928;&#50577;&#51204;&#4968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&#50641;&#49472;&#45936;&#51060;&#53440;\&#54616;&#49688;&#46020;&#51221;&#48708;\&#50557;&#47785;&#46041;&#50504;(99)\&#52572;&#51333;\&#50557;&#47785;&#50669;&#5052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&#52980;\&#46020;&#47196;&#49688;&#47049;\&#51473;&#49457;&#49688;&#5120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6020;&#47196;&#49688;&#47049;\&#51473;&#49457;&#49688;&#51204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dreamwiz.com/AUTH/mail_attach.cgi/c=d&amp;m=494e424f58&amp;n=341&amp;s=1.5&amp;offset=0&amp;size=1544878&amp;vc=&amp;fname=&amp;rname=&amp;app=app.dreamwiz.com&amp;rnd=3ae69367b2731/&#46972;&#47704;&#53664;&#44277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2\D\&#50641;&#49472;&#45936;&#51060;&#53440;\&#44256;&#47161;&#49548;&#46020;&#51021;&#44032;&#44984;&#44592;\&#53664;&#47785;&#44277;&#49324;&#49688;&#47049;&#49328;&#52636;&#49436;\&#51473;&#47196;3-1&#54840;&#49440;&#49688;&#47049;&#49328;&#52636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ng\d\EXCEL\DATAPCS\DDD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1652;&#49885;\&#54532;&#47196;&#51229;&#53944;\&#46020;&#47196;&#49688;&#47049;\&#47928;&#50577;&#51204;&#4968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0724;&#45909;\&#44428;&#50724;&#45909;\&#45236;&#47928;&#49436;&#51088;&#47308;\Book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&#46020;&#47196;&#49688;&#47049;\&#51473;&#49457;&#49688;&#51204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6020;&#47196;&#49688;&#47049;\&#47928;&#50577;&#51204;&#4968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3\C\windows\&#48148;&#53461;%20&#54868;&#47732;\&#50641;&#49472;&#45936;&#51060;&#53440;\&#44608;&#52380;&#48512;&#54637;\3&#44277;&#44396;\&#49688;&#470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&#46020;&#47196;&#49688;&#47049;\&#47928;&#50577;&#51204;&#4968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5\&#44277;&#49324;&#51068;&#44148;01\EXCEL\DATAPCS\DDD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EXCEL\DATAPCS\DDD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&#51652;&#54840;&#49885;\&#51652;C\&#51452;&#50836;&#47928;&#49436;\&#49688;&#47049;&#49328;&#52636;&#49436;\&#46020;&#47196;&#44368;\&#51649;&#51217;&#44368;&#4582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DATAPCS\DDD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&#51652;&#54840;&#49885;\&#51652;C\&#51452;&#50836;&#47928;&#49436;\&#49688;&#47049;&#49328;&#52636;&#49436;\&#46020;&#47196;&#44368;\&#49345;&#48512;&#49688;&#47049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D\&#50641;&#49472;&#45936;&#51060;&#53440;\&#44256;&#47161;&#44400;\2002&#46301;&#49457;&#47532;&#44228;&#54925;&#46020;&#47196;\&#53664;&#47785;&#49688;&#47049;&#49328;&#52636;&#49436;\&#46020;&#44540;&#44228;&#49328;(&#49468;&#53440;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4228;\&#44396;&#51312;&#46020;\&#49328;&#51648;\&#44396;&#51312;&#46020;(&#49328;&#51648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nsol00\H\01_&#54532;&#47196;&#51229;&#53944;&#47784;&#51020;\01_&#44592;&#51316;%20&#49688;&#54665;%20&#54532;&#47196;&#51229;&#53944;\03_&#44592;&#53440;\2003_&#44396;&#47168;&#50728;&#52380;&#44288;&#44305;&#51648;%20&#51312;&#49457;&#49324;&#50629;\2003.5%20&#51648;&#47532;&#49328;&#50728;&#52380;&#44288;&#44305;&#51648;%20&#44277;&#50896;&#51312;&#49457;&#49324;&#50629;\&#49444;&#44228;&#49436;\&#51088;&#51116;&#52509;&#44292;&#54364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9444;&#44228;\&#44396;&#51312;&#46020;\&#49328;&#51648;\&#44396;&#51312;&#46020;(&#49328;&#51648;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2\D\D\d\2013&#45380;%20&#49444;&#44228;&#50857;&#50669;\04-&#51076;&#46020;&#49888;&#49444;\12&#45380;%2011&#50900;-2-&#51076;&#46020;&#49888;&#49444;-&#50689;&#51452;&#44048;&#44257;%20(&#44396;&#44396;)\02-&#49688;&#47049;\1.06km(&#51089;&#50629;&#50857;)\02-&#44277;&#51333;&#48324;&#50948;&#52824;&#51312;&#49436;=&#48393;&#54617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C\&#49444;&#44228;1\&#44396;&#51312;&#46020;(1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&#52980;\04.&#49324;&#48169;(&#51204;&#49437;)&#50896;&#4837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C\&#45824;&#45909;\&#44396;&#51312;&#46020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8124;\&#47196;&#52972;%20&#46356;&#49828;&#53356;%20(d)\04.&#49324;&#48169;(&#51204;&#49437;)&#50896;&#4837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05;&#44260;\C\&#52292;&#49437;&#51109;%20&#48373;&#44396;\&#52293;&#49437;&#51109;&#48373;&#44396;(&#51312;&#51221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C\&#49328;&#49324;&#53468;\&#49457;&#51452;4\&#49444;&#44228;&#45236;&#50669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04.&#49324;&#48169;(&#51204;&#49437;)&#50896;&#4837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WINDOWS\&#48148;&#53461;%20&#54868;&#47732;\2005&#49444;&#44228;\&#44040;&#51204;(&#53080;&#45840;)\&#49444;&#44228;\&#45236;&#50669;&#44288;&#47532;\&#50556;&#44228;\&#49444;&#44228;&#45236;&#50669;&#49436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4840;\D\&#44608;&#51116;&#54840;\&#44288;&#44592;&#49457;\5&#52264;&#51456;&#44277;\1&#53552;&#45328;&#51077;&#44396;&#49324;&#47732;&#44221;&#49324;&#51312;&#51221;\SINGLE\EMAIL\TEMP\&#44277;&#54637;&#54876;&#51452;\&#44204;&#51201;&#48372;&#44256;\&#52509;&#44292;&#543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5224;&#54840;\C\My%20Documents\&#49444;&#44228;&#48320;&#44221;\&#49444;&#48320;9&#52264;'2001.05.20\9&#54924;&#49688;&#47049;(&#44608;&#51116;&#54840;)\&#49892;&#51221;\&#53552;&#45328;&#49324;&#51060;&#48376;&#49440;\SINGLE\EMAIL\TEMP\&#44277;&#54637;&#54876;&#51452;\&#44204;&#51201;&#48372;&#44256;\&#52509;&#44292;&#54364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ORK\&#48155;&#51008;%20&#54028;&#51068;\&#44256;&#47561;&#49548;~1\&#44592;&#48152;&#44277;&#49324;\&#49444;&#44228;&#49436;\&#44256;&#47561;&#49548;&#44277;&#50896;&#48320;&#44221;&#54028;&#51068;\&#44396;&#54028;&#51068;-&#54632;&#54217;I.C\Documents%20and%20Settings\usa\My%20Documents\&#48155;&#51008;%20&#54028;&#51068;\&#54036;&#45804;&#47928;&#45236;&#50669;(&#51312;&#44221;1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ocuments%20and%20Settings\&#50724;&#49457;&#50857;\My%20Documents\&#45236;%20&#50629;&#47924;\Astn\Dam\2007\&#51453;&#54028;1&#45840;&#45236;&#50669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ster\&#45936;&#51060;&#53440;%20(e)\WORK\&#48155;&#51008;%20&#54028;&#51068;\&#44256;&#47561;&#49548;~1\&#44592;&#48152;&#44277;&#49324;\&#49444;&#44228;&#49436;\&#44256;&#47561;&#49548;&#44277;&#50896;&#48320;&#44221;&#54028;&#51068;\&#44396;&#54028;&#51068;-&#54632;&#54217;I.C\Documents%20and%20Settings\usa\My%20Documents\&#48155;&#51008;%20&#54028;&#51068;\&#54036;&#45804;&#47928;&#45236;&#50669;(&#51312;&#44221;1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C\&#45824;&#45909;\&#49444;&#44228;&#45236;&#50669;&#49436;(&#46028;,&#45824;&#49437;,&#51460;&#46524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nsol00\H\&#50857;&#50669;\&#51473;&#47560;&#51092;&#50668;&#51648;&#44396;&#51312;&#44221;\&#49444;&#44228;&#49436;\&#49444;&#44228;&#49436;\&#49444;&#44228;&#49436;\&#44305;&#50577;&#51473;&#47560;&#51648;&#44396;&#49688;&#47049;&#49328;&#52636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4\h\2012&#45380;%20&#49444;&#44228;&#50857;&#50669;\05-&#49328;&#51648;(&#50696;&#48169;)&#49324;&#48169;-&#49328;&#49324;&#53468;&#48373;&#44396;\04&#50900;-%20&#49328;&#49324;&#53468;&#50696;&#48169;-&#44256;&#47161;%20&#49933;&#47548;%20&#50857;&#47532;\02-&#49688;&#47049;\&#49444;&#44228;\&#45236;&#50669;&#44288;&#47532;\&#50556;&#44228;\&#49444;&#44228;&#45236;&#50669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ster\&#45936;&#51060;&#53440;%20(e)\&#54532;&#47196;&#51229;&#53552;&#48324;\&#49324;&#48169;&#49324;&#50629;&#49444;&#44228;\2004&#49324;&#48169;&#49324;&#50629;&#49444;&#44228;\&#44256;&#47161;&#49324;&#48169;,&#50556;&#44228;\&#49345;&#51452;\&#49444;&#44228;&#45236;&#50669;&#49436;(&#46028;,&#45824;&#49437;,&#51460;&#46524;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&#49324;&#48169;&#45840;\&#49324;&#48169;&#45840;\2005\&#48376;&#49548;\&#50872;&#51652;.&#49436;.&#54616;&#50896;\&#49444;&#44228;&#45236;&#50669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C\&#49328;&#49324;&#53468;\&#49444;&#44228;&#45236;&#50669;&#49436;(&#46028;,&#45824;&#49437;,&#51460;&#46524;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4221;&#54840;\&#47196;&#52972;%20&#46356;&#49828;&#53356;%20(d)\&#54532;&#47196;&#51229;&#53944;&#48324;\&#49324;&#48169;&#49688;&#47049;&#49328;&#52636;\&#45840;&#50577;&#49885;\&#49444;&#44228;&#45236;&#50669;&#49436;(&#46028;,&#45824;&#49437;,&#51460;&#46524;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nsol00\h\&#49444;&#44228;\&#45236;&#50669;&#44288;&#47532;\&#50556;&#44228;\&#49444;&#44228;&#45236;&#50669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9;&#54637;\&#47196;&#52972;%20&#46356;&#49828;&#53356;%20(d)\&#51088;&#47308;\&#49324;&#48169;&#45840;\2005\&#49345;&#48152;&#44592;\&#48513;&#48512;\&#49324;&#48376;%20-%20&#50696;&#52380;.&#54840;&#47749;.&#54889;&#51648;&#50808;1\&#49444;&#44228;&#45236;&#50669;&#49436;(&#46028;,&#45824;&#49437;,&#51460;&#46524;)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nsol00\h\&#50641;&#49472;&#51088;&#47308;\&#44396;&#51312;&#46020;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8120;\E\&#51089;&#50629;\&#51109;&#54840;&#50896;\&#44396;&#51312;&#47932;\&#44032;&#49884;&#49444;&#44277;\&#44592;&#48376;&#53664;&#49324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840;&#50672;\d\Project\RAMP%20B&#49688;&#47049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0689;&#54644;&#49444;&#44228;&#46020;&#49436;\&#49688;&#47049;\&#53664;&#47785;\&#44288;&#47196;\&#45824;&#51652;%20LINE\&#45824;&#51652;-1line\&#45824;&#51652;-1&#45800;&#50948;&#49688;&#47049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C\&#46020;&#47196;&#49688;&#47049;\&#47928;&#50577;&#51204;&#4968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041;&#49688;\D\&#51076;&#46041;&#51648;&#44396;&#49688;&#54644;&#48373;&#44396;&#44277;&#49324;\31%20&#49688;&#47049;\&#49688;%20%20&#47049;\02%20&#49688;%20%20&#47049;\&#51076;&#45817;&#49464;&#52380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&#49328;&#49324;&#53468;\&#49324;&#48169;&#45840;\2004\&#48376;&#49548;\&#49345;&#48152;&#44592;\&#44221;&#51452;&#50577;&#48513;&#50857;&#46041;-&#48320;&#44221;\&#49444;&#44228;&#45236;&#50669;&#49436;(&#46028;,&#45824;&#49437;,&#51460;&#46524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2\D\&#50641;&#49472;&#45936;&#51060;&#53440;\&#44256;&#47161;&#49548;&#46020;&#51021;&#44032;&#44984;&#44592;\&#49548;&#47196;2-11&#54840;&#49440;&#49688;&#47049;&#49328;&#52636;&#4943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8124;\&#47196;&#52972;%20&#46356;&#49828;&#53356;%20(d)\&#46020;&#47196;&#49688;&#47049;\&#51473;&#49457;&#49688;&#51204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6&#44277;\&#44256;C\&#50641;&#49472;&#47928;&#49436;\&#52397;&#47749;ENG\&#49569;&#50516;&#44368;\&#44368;&#44033;&#49688;&#4704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WINDOWS\&#48148;&#53461;%20&#54868;&#47732;\2005&#49444;&#44228;\&#44040;&#51204;(&#53080;&#45840;)\&#47560;&#45824;6-1&#44553;(&#49437;&#48372;&#54869;&#51221;20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nsol00\h\&#49444;&#44228;\&#45236;&#50669;&#44288;&#47532;\&#49328;&#51648;\&#49444;&#44228;&#45236;&#50669;&#49436;(&#49328;&#51648;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5224;&#54840;\C\WINDOWS\&#48148;&#53461;%20&#54868;&#47732;\LEE\1&#53552;&#45328;&#51077;&#44396;&#49324;&#47732;&#44221;&#49324;&#51312;&#51221;\SINGLE\EMAIL\TEMP\&#44277;&#54637;&#54876;&#51452;\&#44204;&#51201;&#48372;&#44256;\&#52509;&#44292;&#54364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Documents%20and%20Settings\User\Local%20Settings\Temp\_AZTMP0_\&#49444;&#44228;\&#45236;&#50669;&#44288;&#47532;\&#49328;&#51648;\&#49444;&#44228;&#45236;&#50669;&#49436;(&#49328;&#51648;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Documents%20and%20Settings\pc\&#48148;&#53461;%20&#54868;&#47732;\&#48393;&#54868;&#50556;&#44228;&#51228;&#52636;\&#49444;&#44228;\&#45236;&#50669;&#44288;&#47532;\&#49328;&#51648;\&#49444;&#44228;&#45236;&#50669;&#49436;(&#49328;&#51648;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4840;\D\My%20Documents\&#49444;&#44228;&#48320;&#44221;\&#52509;&#52404;6&#54924;\&#49892;&#51221;\&#53552;&#45328;&#49324;&#51060;&#48376;&#49440;\SINGLE\EMAIL\TEMP\&#44277;&#54637;&#54876;&#51452;\&#44204;&#51201;&#48372;&#44256;\&#52509;&#44292;&#54364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C\&#49328;&#49324;&#53468;\&#49444;&#44228;&#45236;&#50669;&#494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Documents%20and%20Settings\User\Local%20Settings\Temp\_AZTMP0_\&#47560;&#45824;6-1&#44553;(&#49437;&#48372;&#54869;&#51221;20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C\&#49444;&#44228;\&#45236;&#50669;&#44288;&#47532;\&#49328;&#51648;\&#49444;&#44228;&#45236;&#50669;&#49436;(&#49328;&#51648;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384;\&#47196;&#52972;%20&#46356;&#49828;&#53356;%20(d)\Documents%20and%20Settings\pc\&#48148;&#53461;%20&#54868;&#47732;\&#48393;&#54868;&#50556;&#44228;&#51228;&#52636;\&#49444;&#44228;\&#45236;&#50669;&#44288;&#47532;\&#49328;&#51648;\&#49444;&#44228;&#45236;&#50669;&#49436;(&#49328;&#51648;)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0857;&#54861;\&#51221;&#47928;&#51312;\My%20Documents\&#49328;&#47548;&#51116;&#54644;\&#44305;&#50577;&#49884;%20&#50725;&#44257;&#47732;%20&#45824;&#51453;&#51648;&#44396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020;&#50864;&#51200;&#51312;\D\&#51473;&#50836;&#47928;&#49436;&#51076;&#49884;&#48372;&#44288;\&#45236;&#47928;&#49436;\&#44144;&#47928;01&#49884;&#54665;\&#48176;&#49688;&#44277;~2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0689;\&#49324;&#48169;&#45840;\04.&#51456;&#49444;\&#44256;&#55141;&#44032;&#54868;(&#52509;&#44292;)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2\D\04.&#49324;&#48169;(&#51204;&#49437;)&#50896;&#4837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ster\&#45936;&#51060;&#53440;%20(e)\&#49324;&#46041;\&#49324;&#46041;&#51473;&#54617;&#44368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840;&#50672;\d\Project\&#47564;&#49688;&#44368;(2&#44221;&#44036;&#46972;&#47704;)\&#44552;&#49328;&#44400;&#49688;&#47049;\&#51453;&#47548;1&#44368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46041;\&#49324;&#46041;&#51473;&#54617;&#4436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0\databank\DAEPO-4\&#49688;&#47049;&#49328;&#52636;\END\DAENAE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cm\&#49324;&#46041;\&#49324;&#46041;&#51473;&#54617;&#44368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ster\&#45936;&#51060;&#53440;%20(e)\&#46020;&#47196;&#49688;&#47049;\&#47928;&#50577;&#51204;&#4968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&#50724;&#49457;&#50857;\My%20Documents\&#45236;%20&#50629;&#47924;\Astn\&#45800;&#51648;&#49444;&#44228;\Ocean%20View\&#49688;&#47049;&#49328;&#52636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1652;&#49885;\&#54532;&#47196;&#51229;&#53944;\EXCEL\DATAPCS\DDD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&#52980;\&#46020;&#47196;&#49688;&#47049;\&#47928;&#50577;&#51204;&#4968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i\shareddocs\EXCEL\DATAPCS\DDD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XCEL\DATAPCS\DDD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&#52980;\EXCEL\DATAPCS\DDD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2\D\d\d\d\EXCEL\DATAPCS\DDD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CEL\DATAPCS\DDD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\d\EXCEL\DATAPCS\DDD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8124;\&#47196;&#52972;%20&#46356;&#49828;&#53356;%20(d)\EXCEL\DATAPCS\DDD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\DATAPCS\DDD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&#45784;\&#47196;&#52972;%20&#46356;&#49828;&#53356;%20(f)\EXCEL\DATAPCS\DDD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&#49324;&#48169;&#45840;\2005\&#48513;&#48512;\&#47928;&#44221;.&#46041;&#47196;.&#49437;&#54637;&#50808;1\&#49444;&#44228;&#45236;&#50669;&#49436;(&#46028;,&#45824;&#49437;,&#51460;&#46524;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My%20Documents\&#49444;&#44228;\&#45236;&#50669;&#44288;&#47532;\&#50556;&#44228;\&#49444;&#44228;&#45236;&#50669;&#49436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ster\&#45936;&#51060;&#53440;%20(e)\&#44600;&#50504;.&#45824;&#50864;&#44305;&#49328;\&#45453;&#51648;\&#49444;&#44228;&#45236;&#50669;&#49436;(&#46028;,&#45824;&#49437;,&#51460;&#46524;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cm\d\Documents%20and%20Settings\&#49328;&#47548;&#51312;&#54633;\&#48148;&#53461;%20&#54868;&#47732;\&#49444;&#44228;&#45236;&#50669;&#49436;(&#46028;,&#45824;&#49437;,&#51460;&#46524;)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2\D\d\d\d\d\H\Documents%20and%20Settings\&#49328;&#47548;&#51312;&#54633;\&#48148;&#53461;%20&#54868;&#47732;\&#49444;&#44228;&#45236;&#50669;&#49436;(&#46028;,&#45824;&#49437;,&#51460;&#46524;)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&#49324;&#48169;&#45840;\&#46041;&#54644;&#50504;%20&#49328;&#48520;&#48373;&#44396;\15.%20&#44256;&#49457;%20&#51453;&#50773;%20&#49340;&#54252;\&#44608;&#53468;&#48373;\&#49444;&#44228;&#49436;\&#51228;&#52380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&#52980;\D\d\d\d\d\H\Documents%20and%20Settings\&#49328;&#47548;&#51312;&#54633;\&#48148;&#53461;%20&#54868;&#47732;\&#49444;&#44228;&#45236;&#50669;&#49436;(&#46028;,&#45824;&#49437;,&#51460;&#46524;)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&#49328;&#47548;&#51312;&#54633;\&#48148;&#53461;%20&#54868;&#47732;\&#49444;&#44228;&#45236;&#50669;&#49436;(&#46028;,&#45824;&#49437;,&#51460;&#46524;)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\d\d\d\H\Documents%20and%20Settings\&#49328;&#47548;&#51312;&#54633;\&#48148;&#53461;%20&#54868;&#47732;\&#49444;&#44228;&#45236;&#50669;&#49436;(&#46028;,&#45824;&#49437;,&#51460;&#46524;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&#52980;\H\Documents%20and%20Settings\&#49328;&#47548;&#51312;&#54633;\&#48148;&#53461;%20&#54868;&#47732;\&#49444;&#44228;&#45236;&#50669;&#49436;(&#46028;,&#45824;&#49437;,&#51460;&#46524;)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2\D\d\d\d\H\Documents%20and%20Settings\&#49328;&#47548;&#51312;&#54633;\&#48148;&#53461;%20&#54868;&#47732;\&#49444;&#44228;&#45236;&#50669;&#49436;(&#46028;,&#45824;&#49437;,&#51460;&#46524;)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i\shareddocs\Documents%20and%20Settings\&#49328;&#47548;&#51312;&#54633;\&#48148;&#53461;%20&#54868;&#47732;\&#49444;&#44228;&#45236;&#50669;&#49436;(&#46028;,&#45824;&#49437;,&#51460;&#46524;)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i\shareddocs\Chol2000\DOWN\MSOFFICE\Excel\DATA1\DDD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1652;&#49885;\&#54532;&#47196;&#51229;&#53944;\Chol2000\DOWN\MSOFFICE\Excel\DATA1\DDD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hol2000\DOWN\MSOFFICE\Excel\DATA1\DDD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&#52980;\Chol2000\DOWN\MSOFFICE\Excel\DATA1\DDD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2\D\d\d\d\Chol2000\DOWN\MSOFFICE\Excel\DATA1\DDD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hol2000\DOWN\MSOFFICE\Excel\DATA1\DDD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&#44277;&#49324;&#51068;&#44148;00\&#50896;&#45224;&#48320;&#44221;\&#50896;&#45224;&#52488;&#44368;99.12\1&#52264;&#48516;\&#49688;&#47049;&#51665;&#4422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\d\Chol2000\DOWN\MSOFFICE\Excel\DATA1\DDD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8124;\&#47196;&#52972;%20&#46356;&#49828;&#53356;%20(d)\Chol2000\DOWN\MSOFFICE\Excel\DATA1\DDD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hol2000\DOWN\MSOFFICE\Excel\DATA1\DDD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&#45784;\&#47196;&#52972;%20&#46356;&#49828;&#53356;%20(f)\Chol2000\DOWN\MSOFFICE\Excel\DATA1\DDD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8513;&#48512;\&#51060;&#49345;&#54364;\&#49324;&#48169;&#49444;&#44228;(&#51060;&#49345;&#54364;)\&#44396;&#51312;&#46020;\&#49324;&#48169;&#44396;&#51312;&#46020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G\My%20Documents\Documents%20and%20Settings\User\My%20Documents\&#51649;&#50896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&#50732;&#48764;&#48120;\&#49688;&#47049;&#49328;&#52636;\&#51473;&#47196;3-1&#54840;&#49440;&#49688;&#47049;&#49328;&#52636;&#49436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2\D\Documents%20and%20Settings\&#49328;&#47548;&#51312;&#54633;\&#48148;&#53461;%20&#54868;&#47732;\&#49444;&#44228;&#45236;&#50669;&#49436;(&#46028;,&#45824;&#49437;,&#51460;&#46524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92;&#50696;\&#47196;&#52972;%20&#46356;&#49828;&#53356;%20(d)\&#49444;&#44228;\05&#49444;&#44228;\&#52632;&#44592;&#49324;&#48169;&#45840;(&#50556;&#44228;,&#45840;)\&#45840;\&#54217;&#52285;\&#54217;&#52285;&#49444;&#44228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&#51652;&#54840;&#49885;\&#51652;C\BANDAL\EXCEL\RAHMEN\RAHMEN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2\D\&#46020;&#47196;&#49688;&#47049;\&#47928;&#50577;&#44552;&#49688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6020;&#47196;&#49688;&#47049;\&#47928;&#50577;&#44552;&#4968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5148;\D\2001\&#49692;&#52380;&#44053;&#48320;\&#49688;&#47049;\&#52572;&#51333;&#49688;&#47049;\&#49692;&#52380;&#48176;&#49688;&#44277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C\&#49444;&#44228;\&#45236;&#50669;&#44288;&#47532;\&#50556;&#44228;\&#49444;&#44228;&#45236;&#50669;&#49436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ORK\&#48155;&#51008;%20&#54028;&#51068;\&#44256;&#47561;&#49548;~1\&#44592;&#48152;&#44277;&#49324;\&#49444;&#44228;&#49436;\&#44256;&#47561;&#49548;&#44277;&#50896;&#48320;&#44221;&#54028;&#51068;\&#44396;&#54028;&#51068;-&#54632;&#54217;I.C\&#50857;&#50669;\&#44305;&#50577;&#51473;&#47560;&#46041;&#44540;&#47536;&#44277;&#50896;\&#45236;&#50669;&#49436;\&#44305;&#50577;&#51473;&#47560;&#51648;&#44396;&#49688;&#47049;&#49328;&#52636;&#49436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G\My%20Documents\&#44608;&#54788;&#54840;\&#49444;&#44228;\&#49324;&#48169;&#45840;(2002%20&#48512;&#50668;)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C\EXCEL\DATAPCS\DDD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44277;2\C\&#49688;%20&#47049;\&#49688;&#47049;&#49328;&#52636;&#49436;\&#48176;&#49688;&#44277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11\&#50724;&#49688;&#44288;(&#48393;&#44257;-\&#45225;&#54408;2000\&#50724;&#49688;&#44288;(&#44396;&#48120;&#49884;)\&#49888;&#54217;1&#46041;\&#49688;&#47049;\&#44288;&#47196;&#44277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G\My%20Documents\xls\2006&#45380;&#46020;\&#54840;&#50864;&#54588;&#54644;&#51648;&#49324;&#48169;&#45840;&#44277;&#49324;\&#51221;&#49440;\&#48513;&#54217;&#47732;&#45224;&#54217;&#47532;&#45840;(&#48169;,&#50504;,&#54869;)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&#49444;&#44228;\&#44396;&#51312;&#46020;\&#49328;&#51648;\&#44396;&#51312;&#46020;(&#49328;&#51648;)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G\My%20Documents\&#53468;&#54413;&#47336;&#49324;&#49444;&#44228;\&#53468;&#54413;(&#47588;&#48120;)&#49444;&#44228;('03.12.20)\&#50773;&#49328;&#44256;&#45800;&#50808;1\&#49444;&#44228;&#45236;&#50669;&#49436;(&#44256;&#45800;&#50808;1)&#49688;&#51221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2\D\&#46020;&#47196;&#49688;&#47049;\&#47928;&#50577;&#51204;&#49688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5909;&#44397;&#50976;&#47548;&#44288;&#47532;&#49548;\&#49688;&#48708;%20&#51453;&#54028;1\Documents%20and%20Settings\pc\&#48148;&#53461;%20&#54868;&#47732;\&#48393;&#54868;&#50556;&#44228;&#51228;&#52636;\&#47560;&#45824;6-1&#44553;(&#49437;&#48372;&#54869;&#51221;20)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384;\&#47196;&#52972;%20&#46356;&#49828;&#53356;%20(d)\&#49444;&#44228;\&#44396;&#51312;&#46020;\&#49328;&#51648;\&#44396;&#51312;&#46020;(&#49328;&#51648;)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5148;\D\&#44305;&#51008;&#48169;\&#50641;&#49472;&#47928;&#49436;\&#50641;&#49472;\&#46020;&#51109;&#44368;&#49688;&#47049;&#48143;&#51068;&#52404;\&#54252;&#51109;&#44277;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&#50641;&#49472;&#45936;&#51060;&#53440;\&#44033;%20&#51333;%20&#45800;%20&#50948;&#49688;%20%20%20%20%20&#47049;\HP(F)1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384;\&#47196;&#52972;%20&#46356;&#49828;&#53356;%20(d)\Documents%20and%20Settings\User\Local%20Settings\Temp\_AZTMP0_\&#49444;&#44228;\&#45236;&#50669;&#44288;&#47532;\&#49328;&#51648;\&#49444;&#44228;&#45236;&#50669;&#49436;(&#49328;&#51648;)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3\c\&#49688;&#47049;\2&#44396;&#51312;&#47932;&#44277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nsol00\H\04.&#49324;&#48169;(&#51204;&#49437;)&#50896;&#48376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2384;&#54840;\C\WORK\&#52649;&#51452;\&#50896;&#44032;&#44228;&#49328;&#49436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&#52980;\2023&#45380;%20&#49444;&#44228;&#50857;&#50669;\02-&#51076;&#46020;\22-1031-&#51089;&#50629;&#51076;&#46020;(&#54252;&#54637;%20&#44396;&#47329;&#54252;%20&#49340;&#51221;~&#46041;&#54644;%20&#48156;&#49328;)\02-&#49688;&#47049;\02-&#44277;&#51333;&#49688;&#47049;&#49328;&#52636;-&#50696;&#52380;%20&#51648;&#48372;%20&#47588;&#5228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횡배수관수량집계"/>
      <sheetName val="배수관 집계"/>
      <sheetName val="본선집계"/>
      <sheetName val="횡배수관현황"/>
      <sheetName val="횡배수관"/>
      <sheetName val="횡배수관평균터파기고"/>
      <sheetName val="1호맨홀토공"/>
      <sheetName val="일위대가(계측기설치)"/>
      <sheetName val="흄관기초"/>
      <sheetName val="품셈TABLE"/>
      <sheetName val="Sheet1 (2)"/>
      <sheetName val="Sheet17"/>
      <sheetName val="기둥(원형)"/>
      <sheetName val="일반맨홀수량집계(A-7 LINE)"/>
      <sheetName val="횡배수관토공수량"/>
      <sheetName val="45,46"/>
      <sheetName val="가도공"/>
      <sheetName val="제수"/>
      <sheetName val="공기"/>
      <sheetName val="입찰안"/>
      <sheetName val="D-CHSOIL"/>
      <sheetName val="포장공자재집계표"/>
      <sheetName val="위치조서"/>
      <sheetName val="접속도로1"/>
      <sheetName val="ABUT수량-A1"/>
      <sheetName val="98수문일위"/>
      <sheetName val="덕전리"/>
      <sheetName val="1공구"/>
      <sheetName val="옹벽"/>
      <sheetName val="좌측"/>
      <sheetName val="공사개요"/>
      <sheetName val="EQUIPMENT -2"/>
      <sheetName val="단가 및 재료비"/>
      <sheetName val="토목공사일반"/>
      <sheetName val="IMPEADENCE MAP 취수장"/>
      <sheetName val="주방환기"/>
      <sheetName val="차선도색현황"/>
      <sheetName val="설계요율"/>
      <sheetName val="회사정보"/>
      <sheetName val="6PILE  (돌출)"/>
      <sheetName val="갑지"/>
      <sheetName val="DATE"/>
      <sheetName val="날개벽"/>
      <sheetName val="Sheet1"/>
      <sheetName val="8. 안정검토"/>
      <sheetName val="DATA"/>
      <sheetName val="BOX"/>
      <sheetName val="현장관리비"/>
      <sheetName val="1.설계조건"/>
      <sheetName val="자재단가"/>
      <sheetName val="단면"/>
      <sheetName val="운행기록부(업무용승용차) "/>
      <sheetName val="작성예시"/>
      <sheetName val="깬잡석1.3"/>
      <sheetName val="2. 단면가정"/>
      <sheetName val="재료표"/>
      <sheetName val="일위대가표"/>
      <sheetName val="날개벽(시점좌측)"/>
      <sheetName val="맨홀수량산출"/>
      <sheetName val="#REF"/>
      <sheetName val="설계조건"/>
      <sheetName val="안정계산"/>
      <sheetName val="단면검토"/>
      <sheetName val="1호인버트수량"/>
      <sheetName val="교각1"/>
      <sheetName val="부대공자재집계표"/>
      <sheetName val="중기사용료산출근거"/>
      <sheetName val="내역"/>
      <sheetName val="물량집계"/>
      <sheetName val="3.하중산정4.지지력"/>
      <sheetName val="옹벽철근"/>
      <sheetName val="배수관_집계"/>
      <sheetName val="단위수량(출력X)"/>
      <sheetName val="수량집계"/>
      <sheetName val="낙찰표"/>
      <sheetName val="노임단가"/>
      <sheetName val="INPUT-DATA"/>
      <sheetName val="type-F"/>
      <sheetName val="데리네이타현황"/>
      <sheetName val="용집"/>
      <sheetName val="형식 - 1-2-3"/>
      <sheetName val="슬래브"/>
      <sheetName val="지구단위계획"/>
      <sheetName val="8.PILE  (돌출)"/>
      <sheetName val="교각계산"/>
    </sheetNames>
    <sheetDataSet>
      <sheetData sheetId="0" refreshError="1">
        <row r="3">
          <cell r="C3" t="str">
            <v>S</v>
          </cell>
          <cell r="E3" t="str">
            <v>S</v>
          </cell>
        </row>
        <row r="18">
          <cell r="C18" t="str">
            <v>S</v>
          </cell>
          <cell r="E18" t="str">
            <v>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7"/>
      <sheetName val="날개벽수량표"/>
      <sheetName val="횡배수관수량집계"/>
      <sheetName val="배수관 집계"/>
      <sheetName val="본선집계"/>
      <sheetName val="횡배수관현황"/>
      <sheetName val="횡배수관"/>
      <sheetName val="횡배수관평균터파기고"/>
      <sheetName val="내역서"/>
      <sheetName val="교각1"/>
      <sheetName val="※참고자료※"/>
      <sheetName val="중기일위대가"/>
      <sheetName val="노임단가"/>
      <sheetName val="1.설계조건"/>
      <sheetName val="ABUT수량-A1"/>
      <sheetName val="정부노임단가"/>
      <sheetName val="교각계산"/>
      <sheetName val="배수공"/>
      <sheetName val="암거"/>
      <sheetName val="포장공"/>
      <sheetName val="1. 설계조건 2.단면가정 3. 하중계산"/>
      <sheetName val="DATA 입력란"/>
      <sheetName val="7급줄떼"/>
      <sheetName val="집계표(육상)"/>
      <sheetName val="FOOTING단면력"/>
      <sheetName val="일반수량총괄집계"/>
      <sheetName val="1공구"/>
      <sheetName val="001"/>
      <sheetName val="U-TYPE(1)"/>
      <sheetName val="우수관수량집계표"/>
      <sheetName val="집수정수량집계"/>
      <sheetName val="우수맨홀(3호)토공수량"/>
      <sheetName val="수질정화시설"/>
      <sheetName val="ⴭⴭⴭⴭ"/>
      <sheetName val="3련 BOX"/>
      <sheetName val="보집계표"/>
      <sheetName val="입력DATA"/>
      <sheetName val="바닥판"/>
      <sheetName val="흄관기초"/>
      <sheetName val="BID"/>
      <sheetName val="MOTOR"/>
      <sheetName val="일반공사"/>
      <sheetName val="자재단가"/>
      <sheetName val="설계조건"/>
      <sheetName val="정산입력"/>
      <sheetName val="수량집계"/>
      <sheetName val="타공종이기"/>
      <sheetName val="기계"/>
      <sheetName val="외천교"/>
      <sheetName val="주형"/>
      <sheetName val="부하계산서"/>
      <sheetName val="안정검토"/>
      <sheetName val="수로단위수량"/>
      <sheetName val="INPUT"/>
      <sheetName val="ASP포장"/>
      <sheetName val="4)유동표"/>
      <sheetName val="전력구구조물산근"/>
      <sheetName val="안정계산"/>
      <sheetName val="단면검토"/>
      <sheetName val="부하LOAD"/>
      <sheetName val="WAN-S"/>
      <sheetName val="03.하중계산"/>
      <sheetName val="집수정단"/>
      <sheetName val="DATE"/>
      <sheetName val="L_RPTA05_목록"/>
      <sheetName val="Oper Amount"/>
      <sheetName val="XL4Poppy"/>
      <sheetName val="일위대가"/>
      <sheetName val="기계경비"/>
      <sheetName val="3BL공동구 수량"/>
      <sheetName val="횡배수관단위수량"/>
      <sheetName val="DATA"/>
      <sheetName val="집수정(600-700)"/>
      <sheetName val="전기"/>
      <sheetName val="TOTAL_BOQ"/>
      <sheetName val="기기리스트"/>
      <sheetName val="가도공"/>
      <sheetName val="좌표단면SPRING"/>
      <sheetName val="1.설계기준"/>
      <sheetName val="1.본장"/>
      <sheetName val="최적단면"/>
      <sheetName val="6PILE  (돌출)"/>
      <sheetName val="토공"/>
      <sheetName val="결과조달"/>
      <sheetName val="역T형교대(말뚝기초)"/>
      <sheetName val="입찰안"/>
      <sheetName val="입력값"/>
      <sheetName val="배수관_집계"/>
      <sheetName val="을 2"/>
      <sheetName val="을 1"/>
      <sheetName val="교대시점"/>
      <sheetName val="장비집계"/>
      <sheetName val="차액보증"/>
      <sheetName val="#REF"/>
      <sheetName val="토공A"/>
      <sheetName val="8.PILE  (돌출)"/>
      <sheetName val="관리사무소"/>
      <sheetName val="준검 내역서"/>
      <sheetName val="증감내역서"/>
      <sheetName val="쌍송교"/>
      <sheetName val="현황"/>
      <sheetName val="적용단위길이"/>
      <sheetName val="TRE TABLE"/>
      <sheetName val="조명시설"/>
      <sheetName val="강관루프"/>
      <sheetName val="SAP OUTPUT"/>
    </sheetNames>
    <sheetDataSet>
      <sheetData sheetId="0" refreshError="1">
        <row r="2">
          <cell r="C2">
            <v>147.96600000000001</v>
          </cell>
          <cell r="F2">
            <v>148.80799999999999</v>
          </cell>
        </row>
        <row r="3">
          <cell r="C3">
            <v>147.93700000000001</v>
          </cell>
          <cell r="F3">
            <v>148.77799999999999</v>
          </cell>
        </row>
        <row r="4">
          <cell r="C4">
            <v>147.96600000000001</v>
          </cell>
          <cell r="F4">
            <v>148.80799999999999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면치수"/>
      <sheetName val="Sheet1"/>
      <sheetName val="Sheet2"/>
      <sheetName val="Sheet3"/>
      <sheetName val="ABUT수량-A1"/>
      <sheetName val="노임"/>
      <sheetName val="Sheet17"/>
      <sheetName val="COPING"/>
      <sheetName val="설비"/>
      <sheetName val="APO-1"/>
      <sheetName val="노임단가"/>
      <sheetName val="자재단가"/>
      <sheetName val="일반공사"/>
      <sheetName val="종배수관"/>
      <sheetName val="표면정지 집계"/>
      <sheetName val="PET MAT집계"/>
      <sheetName val="NOMUBI"/>
      <sheetName val="설계서(설치)"/>
      <sheetName val="터널조도"/>
      <sheetName val="원계약서"/>
      <sheetName val="수안보-MBR1"/>
      <sheetName val="기둥"/>
      <sheetName val="저판(버림100)"/>
      <sheetName val="6PILE  (돌출)"/>
      <sheetName val="실행비교"/>
      <sheetName val="암거단위-1련"/>
      <sheetName val="날개벽수량표"/>
      <sheetName val="배수공"/>
      <sheetName val="암거"/>
      <sheetName val="포장공"/>
      <sheetName val="7급줄떼"/>
      <sheetName val="내역서"/>
      <sheetName val="깨기"/>
      <sheetName val="000000"/>
      <sheetName val="자료"/>
      <sheetName val="#REF"/>
      <sheetName val="반중력식옹벽3.5"/>
      <sheetName val="동원(3)"/>
      <sheetName val="예정(3)"/>
      <sheetName val="sw1"/>
      <sheetName val="3련 BOX"/>
      <sheetName val="MOTOR"/>
      <sheetName val="내역"/>
      <sheetName val="1-1"/>
      <sheetName val="정부노임단가"/>
      <sheetName val="우각부보강"/>
      <sheetName val="DATE"/>
      <sheetName val="J형측구단위수량"/>
      <sheetName val="TRE TABLE"/>
      <sheetName val="DATA"/>
      <sheetName val="설계조건"/>
      <sheetName val="대포2교접속"/>
      <sheetName val="천방교접속"/>
      <sheetName val="교각1"/>
      <sheetName val="기계내역"/>
      <sheetName val="일위대가모듈"/>
      <sheetName val="JUCK"/>
      <sheetName val="동해title"/>
      <sheetName val="5.모델링"/>
      <sheetName val="BID"/>
      <sheetName val="실행철강하도"/>
      <sheetName val="자압"/>
      <sheetName val="단면 (2)"/>
      <sheetName val="구분표"/>
      <sheetName val="제원입력"/>
      <sheetName val="우,오수"/>
      <sheetName val="INPUT"/>
      <sheetName val="지급자재"/>
      <sheetName val="준검 내역서"/>
      <sheetName val="조작대(1연)"/>
      <sheetName val="연도별"/>
      <sheetName val="배수내역 (2)"/>
      <sheetName val="바닥판"/>
      <sheetName val="7.1유효폭"/>
      <sheetName val="위치조서"/>
      <sheetName val="1.설계조건"/>
      <sheetName val="일위대가표"/>
      <sheetName val="BOX(8.0X3.4)"/>
      <sheetName val="설계"/>
      <sheetName val="MBR9"/>
      <sheetName val="내역(영일)"/>
      <sheetName val="조명시설"/>
      <sheetName val="CONCRETE"/>
      <sheetName val="가설건물"/>
      <sheetName val="PAC"/>
      <sheetName val="인건-측정"/>
      <sheetName val="통합"/>
      <sheetName val="마산방향철근집계"/>
      <sheetName val="진주방향"/>
      <sheetName val="마산방향"/>
      <sheetName val="합의경상"/>
      <sheetName val="x주형보 설계(3차로)"/>
      <sheetName val="BQ(실행)"/>
      <sheetName val="2000전체분"/>
      <sheetName val="슬래브(유곡)"/>
      <sheetName val="기계경비일람"/>
      <sheetName val="표지1"/>
      <sheetName val="헐기"/>
      <sheetName val="토사(PE)"/>
      <sheetName val="1공구"/>
      <sheetName val="MFAB"/>
      <sheetName val="MFRT"/>
      <sheetName val="MPKG"/>
      <sheetName val="MPRD"/>
      <sheetName val="L형옹벽측구"/>
      <sheetName val="guard(mac)"/>
      <sheetName val="ⴭⴭⴭⴭ"/>
      <sheetName val="노무비"/>
      <sheetName val="SCH"/>
      <sheetName val="외천교"/>
      <sheetName val="우배수"/>
      <sheetName val="계산식"/>
      <sheetName val="Cost bd-&quot;A&quot;"/>
      <sheetName val="주형"/>
      <sheetName val="상반기손익차2총괄"/>
      <sheetName val="3BL공동구 수량"/>
      <sheetName val="001"/>
      <sheetName val="U-TYPE(1)"/>
      <sheetName val="흄관기초"/>
      <sheetName val="L_RPTA05_목록"/>
      <sheetName val="터파기및재료"/>
      <sheetName val="입찰안"/>
      <sheetName val="A-4"/>
      <sheetName val="자재집계"/>
      <sheetName val="眞비상(진주)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  <sheetName val="내역"/>
      <sheetName val="돌 적용인자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주목울타리(2단)"/>
      <sheetName val="목재휀스(H-1.20m) "/>
      <sheetName val="지수벽"/>
      <sheetName val="돌물받이"/>
      <sheetName val="돌계단"/>
      <sheetName val="측구암거수로"/>
      <sheetName val="법면블럭"/>
      <sheetName val="차단기기초"/>
      <sheetName val="수로복개"/>
      <sheetName val="기초보강"/>
      <sheetName val="계단"/>
      <sheetName val="스라브"/>
      <sheetName val="스라브 (3)"/>
      <sheetName val="물받이"/>
      <sheetName val="경계석"/>
      <sheetName val="경계석 (2)"/>
      <sheetName val="아스콘포장"/>
      <sheetName val="낙석방지옹벽"/>
      <sheetName val="낙석방지기초"/>
      <sheetName val="낙석방지기초 (2)"/>
      <sheetName val="측구수로 (3)"/>
      <sheetName val="사각맨홀 (4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총괄내역서"/>
      <sheetName val="종배수관"/>
      <sheetName val="INPUT"/>
      <sheetName val="ITEM"/>
      <sheetName val="수안보-MBR1"/>
      <sheetName val="설계조건"/>
      <sheetName val="날개벽(TYPE3)"/>
      <sheetName val="과천MAIN"/>
      <sheetName val="ABUT수량-A1"/>
      <sheetName val="일반공사"/>
      <sheetName val="DATE"/>
      <sheetName val="Sheet17"/>
      <sheetName val="기둥(원형)"/>
      <sheetName val="기초공"/>
      <sheetName val="단위중량"/>
      <sheetName val="차액보증"/>
      <sheetName val="토목검측서"/>
      <sheetName val="수량산출"/>
      <sheetName val="내역서"/>
      <sheetName val="인건-측정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날개벽"/>
      <sheetName val="대전-교대(A1-A2)"/>
      <sheetName val="다곡2교"/>
      <sheetName val="슬래브(PF)(하류)"/>
      <sheetName val="#REF"/>
      <sheetName val="교대(A1)"/>
      <sheetName val="[_x0001__x000c__x000c__x0000__x0007__x0000__x0000__x0000_Ƞ࿙_x0000__x0000__x0001__x0000__x0003__x0002__x0014__x0003_"/>
      <sheetName val="일위대가표(DEEP)"/>
      <sheetName val="8.PILE  (돌출)"/>
      <sheetName val="01"/>
      <sheetName val="용산1(해보)"/>
      <sheetName val="부대내역"/>
      <sheetName val="현황"/>
      <sheetName val="시점교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최적단면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굴착관로수량집계표"/>
      <sheetName val="관로수량"/>
      <sheetName val="THP관철거"/>
      <sheetName val="기존관철거"/>
      <sheetName val="기존깨기산근"/>
      <sheetName val="물돌리기및물막이집계"/>
      <sheetName val="물돌리기및물막이"/>
      <sheetName val="경고용테이프"/>
      <sheetName val="Sheet1"/>
      <sheetName val="Sheet2"/>
      <sheetName val="Sheet3"/>
      <sheetName val="1.1.2 관부설공"/>
      <sheetName val="(1)토 공"/>
      <sheetName val="가.평균H"/>
      <sheetName val="나.관로토공"/>
      <sheetName val="(2)관로공(PE)"/>
      <sheetName val="(1)토공"/>
      <sheetName val="(2)관로공집계"/>
      <sheetName val="가.관로공(PE)"/>
      <sheetName val="나.관로공(곡관)"/>
      <sheetName val="A-4"/>
      <sheetName val="Sheet17"/>
      <sheetName val="교각1"/>
      <sheetName val="배수공"/>
      <sheetName val="암거"/>
      <sheetName val="포장공"/>
      <sheetName val="날개벽수량표"/>
      <sheetName val="대포2교접속"/>
      <sheetName val="접속도로"/>
      <sheetName val="일위대가"/>
      <sheetName val="천방교접속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Chart3"/>
      <sheetName val="수로단위수량"/>
      <sheetName val="콘_재료분리(1)"/>
      <sheetName val="골막이(야매)"/>
      <sheetName val="속도랑내기(자갈)"/>
      <sheetName val="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용도로"/>
      <sheetName val="Sheet1"/>
      <sheetName val="Sheet2"/>
      <sheetName val="Sheet3"/>
      <sheetName val="Sheet4"/>
      <sheetName val="Sheet5"/>
      <sheetName val="Sheet6"/>
      <sheetName val="Sheet7"/>
      <sheetName val="수로단위수량"/>
      <sheetName val="횡배수관설치현황"/>
      <sheetName val="A-4"/>
      <sheetName val="7급줄떼"/>
      <sheetName val="골막이(야매)"/>
      <sheetName val="일위대가"/>
      <sheetName val="Sheet15"/>
      <sheetName val="5흙막이"/>
      <sheetName val="포장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"/>
      <sheetName val="총괄"/>
      <sheetName val="보막이-콘"/>
      <sheetName val="보막이(야찰)"/>
      <sheetName val="보막이-스톤"/>
      <sheetName val="보막이-혼합1"/>
      <sheetName val="보막이-혼합1-2"/>
      <sheetName val="보막이-혼합2"/>
      <sheetName val="보막이-혼합4"/>
      <sheetName val="바닥막이(야)"/>
      <sheetName val="콘기슭막이3"/>
      <sheetName val="스톤블록"/>
      <sheetName val="돌흙막이(깬)"/>
      <sheetName val="돌흙막이(야)"/>
      <sheetName val="떼흙막이"/>
      <sheetName val="돌수로"/>
      <sheetName val="암거수로"/>
      <sheetName val="콘크리트수로"/>
      <sheetName val="떼수로"/>
      <sheetName val="비탈다듬기"/>
      <sheetName val="산돌쌓기"/>
      <sheetName val="7급줄떼"/>
      <sheetName val="떼붙임"/>
      <sheetName val="잡공사"/>
      <sheetName val="조달자재대"/>
      <sheetName val="운반비"/>
      <sheetName val="Sheet3"/>
      <sheetName val="설계명(총)"/>
      <sheetName val="인내"/>
      <sheetName val="자명"/>
      <sheetName val="장명"/>
      <sheetName val="Sheet2"/>
      <sheetName val="토공"/>
      <sheetName val="보막이-혼합"/>
      <sheetName val="보막이-혼합3"/>
      <sheetName val="보막이-혼합5"/>
      <sheetName val="보막이-혼합6"/>
      <sheetName val="스톤골"/>
      <sheetName val="야골찰"/>
      <sheetName val="바닥막이-야"/>
      <sheetName val="바닥막이-스톤"/>
      <sheetName val="바닥막이-콘"/>
      <sheetName val="바닥막이-콘1"/>
      <sheetName val="바닥막이-콘2"/>
      <sheetName val="콘기슭막이"/>
      <sheetName val="콘낮바닥"/>
      <sheetName val="대석7급"/>
      <sheetName val="보막이-콘2"/>
      <sheetName val="보막이-콘3"/>
      <sheetName val="야보막이"/>
      <sheetName val="야보막이2"/>
      <sheetName val="야보막이3"/>
      <sheetName val="야보막이4"/>
      <sheetName val="야보막이5"/>
      <sheetName val="야보막이6"/>
      <sheetName val="콘바닥막이1"/>
      <sheetName val="콘바닥막이2"/>
      <sheetName val="콘바닥막이3"/>
      <sheetName val="콘바닥막이4"/>
      <sheetName val="옹벽2.4"/>
      <sheetName val="옹벽1.6"/>
      <sheetName val="땅속흙막이(통)"/>
      <sheetName val="통나무흙막이"/>
      <sheetName val="새심기"/>
      <sheetName val="씨뿌리기"/>
      <sheetName val="나무심기"/>
      <sheetName val="관급자재"/>
      <sheetName val="콘기슭막이1.2"/>
      <sheetName val="콘기슭막이1.5"/>
      <sheetName val="Sheet1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"/>
      <sheetName val="집계"/>
      <sheetName val="내역"/>
      <sheetName val="토목 조경공사"/>
      <sheetName val="Sheet2"/>
      <sheetName val="Sheet3"/>
      <sheetName val="Sheet1 (2)"/>
      <sheetName val="5흙막이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주목울타리(2단)"/>
      <sheetName val="목재휀스(H-1.20m) "/>
      <sheetName val="지수벽"/>
      <sheetName val="돌물받이"/>
      <sheetName val="돌계단"/>
      <sheetName val="측구암거수로"/>
      <sheetName val="법면블럭"/>
      <sheetName val="차단기기초"/>
      <sheetName val="수로복개"/>
      <sheetName val="기초보강"/>
      <sheetName val="계단"/>
      <sheetName val="스라브"/>
      <sheetName val="스라브 (3)"/>
      <sheetName val="물받이"/>
      <sheetName val="경계석"/>
      <sheetName val="경계석 (2)"/>
      <sheetName val="아스콘포장"/>
      <sheetName val="낙석방지옹벽"/>
      <sheetName val="낙석방지기초"/>
      <sheetName val="낙석방지기초 (2)"/>
      <sheetName val="측구수로 (3)"/>
      <sheetName val="사각맨홀 (4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주목울타리(2단)"/>
      <sheetName val="목재휀스(H-1.20m) "/>
      <sheetName val="지수벽"/>
      <sheetName val="돌물받이"/>
      <sheetName val="돌계단"/>
      <sheetName val="측구암거수로"/>
      <sheetName val="법면블럭"/>
      <sheetName val="차단기기초"/>
      <sheetName val="수로복개"/>
      <sheetName val="기초보강"/>
      <sheetName val="계단"/>
      <sheetName val="스라브"/>
      <sheetName val="스라브 (3)"/>
      <sheetName val="물받이"/>
      <sheetName val="경계석"/>
      <sheetName val="경계석 (2)"/>
      <sheetName val="아스콘포장"/>
      <sheetName val="낙석방지옹벽"/>
      <sheetName val="낙석방지기초"/>
      <sheetName val="낙석방지기초 (2)"/>
      <sheetName val="측구수로 (3)"/>
      <sheetName val="사각맨홀 (4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변화치수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67"/>
      <sheetName val="수간재적표"/>
      <sheetName val="골막이(야매)"/>
      <sheetName val="7급줄떼"/>
      <sheetName val="편입토지조서"/>
      <sheetName val="덕전리"/>
      <sheetName val="INPUT"/>
      <sheetName val="Sheet17"/>
      <sheetName val="조명시설"/>
      <sheetName val="금호"/>
      <sheetName val="준검 내역서"/>
      <sheetName val="대운산출"/>
      <sheetName val="옹벽단면치수"/>
      <sheetName val="조건표"/>
      <sheetName val="약품공급2"/>
      <sheetName val="기기리스트"/>
      <sheetName val="Total"/>
      <sheetName val="자재일위(경)"/>
      <sheetName val="일위대가(계측기설치)"/>
      <sheetName val="DATA"/>
      <sheetName val="포장집계"/>
      <sheetName val="포장연장"/>
      <sheetName val="부대공자재집계표"/>
      <sheetName val="횡배수관토공수량"/>
      <sheetName val="설계개요"/>
      <sheetName val="약품설비"/>
      <sheetName val="일반수량"/>
      <sheetName val="5흙막이"/>
      <sheetName val="6PILE  (돌출)"/>
      <sheetName val="가격조사서"/>
      <sheetName val="포장수량"/>
      <sheetName val="#REF"/>
      <sheetName val="흄관기초"/>
      <sheetName val="수영4,5,6,7,8,9"/>
      <sheetName val="7급줄떼공"/>
      <sheetName val="수량산출"/>
      <sheetName val="용수량(생활용수)"/>
      <sheetName val="구분표"/>
      <sheetName val="Sheet1"/>
      <sheetName val="양수장(기계)"/>
      <sheetName val="배수"/>
      <sheetName val="용소리교"/>
      <sheetName val="DDD"/>
      <sheetName val="수량이동"/>
      <sheetName val="신기1-LINE별연장"/>
      <sheetName val="수로BOX"/>
      <sheetName val="COPING"/>
      <sheetName val="깨기"/>
      <sheetName val="가설공사비"/>
      <sheetName val="도로구조공사비"/>
      <sheetName val="도로토공공사비"/>
      <sheetName val="여수토공사비"/>
      <sheetName val="DATE"/>
      <sheetName val="업무처리전"/>
      <sheetName val="터파기및재료"/>
      <sheetName val="INPUT(덕도방향-시점)"/>
      <sheetName val="단면치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편입토지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토사(흄관-토류벽)"/>
      <sheetName val="토사(BOX-토류벽)"/>
      <sheetName val="토사(흄관,CON B=)"/>
      <sheetName val="토사(PE-관보호공)"/>
      <sheetName val="구조물공집계"/>
      <sheetName val="가.맨홀토공"/>
      <sheetName val="(1)맨홀"/>
      <sheetName val="(가)맨홀평균H"/>
      <sheetName val="(나)맨홀구조물토공"/>
      <sheetName val="나.맨홀구체공"/>
      <sheetName val="(가)맨홀H"/>
      <sheetName val="(나)수량산출"/>
      <sheetName val="A-4"/>
      <sheetName val="골막이(야매)"/>
      <sheetName val="7급줄떼"/>
      <sheetName val="노임단가"/>
      <sheetName val="총괄표"/>
      <sheetName val="주요자재집계표"/>
      <sheetName val="일위대가목록"/>
      <sheetName val="수량산출표"/>
      <sheetName val="댐구조도"/>
      <sheetName val="세월교산출기초"/>
      <sheetName val="기슭막이(야면석찰쌓기)"/>
      <sheetName val="경산"/>
      <sheetName val="산출"/>
      <sheetName val="내역"/>
      <sheetName val="파일의이용"/>
      <sheetName val="관로토공"/>
      <sheetName val="견적대비"/>
      <sheetName val="XXXXXX"/>
      <sheetName val="원가계산서"/>
      <sheetName val="집계표"/>
      <sheetName val="내역서"/>
      <sheetName val="계수시트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합의경상"/>
      <sheetName val="DATE"/>
      <sheetName val="MOTOR"/>
      <sheetName val="설비"/>
      <sheetName val="계양가시설"/>
      <sheetName val="평가데이터"/>
      <sheetName val="청천내"/>
      <sheetName val="설계내역서"/>
      <sheetName val="수량집계"/>
      <sheetName val="명세서"/>
      <sheetName val=" 부대공집계표"/>
      <sheetName val="(1)포장공"/>
      <sheetName val="가.폐기물"/>
      <sheetName val="나.관로공포장집계"/>
      <sheetName val="(가)관로부"/>
      <sheetName val="(나)맨홀부"/>
      <sheetName val="(2)가시설공"/>
      <sheetName val="가.간이흙막이공"/>
      <sheetName val="(3)경고시설물공"/>
      <sheetName val="가.안전보호책"/>
      <sheetName val="나.경고테이프"/>
      <sheetName val="(4)기존관보호공"/>
      <sheetName val="가.관매달기"/>
      <sheetName val="(5)기타"/>
      <sheetName val="나.C.C.TV"/>
      <sheetName val="다.수밀시험"/>
      <sheetName val="(1)토공"/>
      <sheetName val="조명시설"/>
      <sheetName val="날개벽수량표"/>
      <sheetName val="1호맨홀토공"/>
      <sheetName val="내역서01"/>
      <sheetName val="수량산출서"/>
      <sheetName val="일위대가"/>
      <sheetName val="콘크리트댐수량산출"/>
      <sheetName val="단가산출"/>
      <sheetName val="부대집계"/>
      <sheetName val="산출금액내역"/>
      <sheetName val="물집"/>
      <sheetName val="교사기준면적(초등)"/>
      <sheetName val="요율"/>
      <sheetName val="수량산출"/>
      <sheetName val="설계예시"/>
      <sheetName val="Y-WORK"/>
      <sheetName val="공사비예산서(토목분)"/>
      <sheetName val="효성CB 1P기초"/>
      <sheetName val="기계경비(시간당)"/>
      <sheetName val="램머"/>
      <sheetName val="DATA"/>
      <sheetName val="대전(세창동)"/>
      <sheetName val="값"/>
      <sheetName val="공토공단위당"/>
      <sheetName val="관접합및부설"/>
      <sheetName val="단가"/>
      <sheetName val="Total"/>
      <sheetName val="가중치근거(조경)"/>
      <sheetName val="Sheet2"/>
      <sheetName val="공종목록표"/>
      <sheetName val="CTEMCOST"/>
      <sheetName val="토사_PE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-4"/>
      <sheetName val="날개벽수량표"/>
      <sheetName val="골막이(야매)"/>
      <sheetName val="속도랑내기(자갈)"/>
      <sheetName val="5흙막이"/>
      <sheetName val="토사(PE)"/>
      <sheetName val="7급줄떼"/>
      <sheetName val="편입토지조서"/>
      <sheetName val="설계조건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흄관기초"/>
      <sheetName val="Sheet1"/>
      <sheetName val="단위단가"/>
      <sheetName val="A-4"/>
      <sheetName val="암거"/>
      <sheetName val="포장공"/>
      <sheetName val="배수공"/>
      <sheetName val="단위수량"/>
      <sheetName val="맨홀토공수량"/>
      <sheetName val="계약서"/>
      <sheetName val="쎈타링"/>
      <sheetName val="덕전리"/>
      <sheetName val="수로단위수량"/>
      <sheetName val="배수관공"/>
      <sheetName val="전기단가조사서"/>
      <sheetName val="INPUT"/>
      <sheetName val="자재운반단가일람표"/>
      <sheetName val="낙찰표"/>
      <sheetName val="중동공구"/>
      <sheetName val="DDD"/>
      <sheetName val="내역"/>
      <sheetName val="입찰안"/>
      <sheetName val="5흙막이"/>
      <sheetName val="unitpric"/>
      <sheetName val="도근좌표"/>
      <sheetName val="8.PILE  (돌출)"/>
      <sheetName val="단가대비표"/>
      <sheetName val="노임단가"/>
      <sheetName val="SLAB&quot;1&quot;"/>
      <sheetName val="DATA"/>
      <sheetName val="1. 설계조건 2.단면가정 3. 하중계산"/>
      <sheetName val="DATA 입력란"/>
      <sheetName val="자재단가"/>
      <sheetName val="조명시설"/>
      <sheetName val="데리네이타현황"/>
      <sheetName val="Total"/>
      <sheetName val="차액보증"/>
      <sheetName val="여과지동"/>
      <sheetName val="기초자료"/>
      <sheetName val="적용기준"/>
      <sheetName val="산출내역서집계표"/>
      <sheetName val="(A)내역서"/>
      <sheetName val="Sheet2"/>
      <sheetName val="지급자재"/>
      <sheetName val="6PILE  (돌출)"/>
      <sheetName val="#REF"/>
      <sheetName val="06 일위대가목록"/>
      <sheetName val="교각(P1)수량"/>
      <sheetName val="날개벽"/>
      <sheetName val="암거날개벽"/>
      <sheetName val="옹벽단면치수"/>
      <sheetName val="N賃率-職"/>
      <sheetName val="난간벽단위"/>
      <sheetName val="설계조건"/>
      <sheetName val="수량산출"/>
      <sheetName val="자재 집계표"/>
      <sheetName val="ABUT수량-A1"/>
      <sheetName val="우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암거"/>
      <sheetName val="포장공"/>
      <sheetName val="배수공"/>
      <sheetName val="덕전리"/>
      <sheetName val="터파기및재료"/>
      <sheetName val="7급줄떼"/>
      <sheetName val="속도랑내기(자갈)"/>
      <sheetName val="99총공사내역서"/>
      <sheetName val="실행철강하도"/>
      <sheetName val="집수정단"/>
      <sheetName val="3련 BOX"/>
      <sheetName val="차액보증"/>
      <sheetName val="쎈타링"/>
      <sheetName val="토공집계"/>
      <sheetName val="토적계산서"/>
      <sheetName val="N賃率-職"/>
      <sheetName val="일위대가"/>
      <sheetName val="개요"/>
      <sheetName val="터널조도"/>
      <sheetName val="배수관공"/>
      <sheetName val="TOTAL_BOQ"/>
      <sheetName val="자재단가"/>
      <sheetName val="설비"/>
      <sheetName val="자재조서2"/>
      <sheetName val="호표"/>
      <sheetName val="품셈TABLE"/>
      <sheetName val="여과지동"/>
      <sheetName val="기초자료"/>
      <sheetName val="집계표"/>
      <sheetName val="토적표(1)"/>
      <sheetName val="본관동"/>
      <sheetName val="후관동"/>
      <sheetName val="대림경상68억"/>
      <sheetName val="단위수량"/>
      <sheetName val="적용기준"/>
      <sheetName val="구조물터파기수량집계"/>
      <sheetName val="측구터파기공수량집계"/>
      <sheetName val="배수공 시멘트 및 골재량 산출"/>
      <sheetName val="대가표(품셈)"/>
      <sheetName val="추가예산"/>
      <sheetName val="암거날개벽"/>
      <sheetName val="맨홀토공"/>
      <sheetName val="물건도(원본)"/>
      <sheetName val="#REF"/>
      <sheetName val="TB-내역서"/>
      <sheetName val="DDD"/>
      <sheetName val="도근좌표"/>
      <sheetName val="맨홀수량산출(2호)"/>
      <sheetName val="가감수량(2호)"/>
      <sheetName val="사통"/>
      <sheetName val="조명시설"/>
      <sheetName val="4안전율"/>
      <sheetName val="코드"/>
      <sheetName val="산출내역서집계표"/>
      <sheetName val="내역서"/>
      <sheetName val="01-적용기준"/>
      <sheetName val="15-저수퇴사조절량계산서"/>
      <sheetName val="14-비탈면적계산서"/>
      <sheetName val="12-토적계산서"/>
      <sheetName val="11-토적집계표"/>
      <sheetName val="골막이(야매)"/>
      <sheetName val="T13(P68~72,78)"/>
      <sheetName val="unitpric"/>
      <sheetName val="자재"/>
      <sheetName val="포장(수량)-관로부"/>
      <sheetName val="자재운반단가일람표"/>
      <sheetName val="노임단가"/>
      <sheetName val="Sheet1 (2)"/>
      <sheetName val="1"/>
      <sheetName val="적용(기계)"/>
      <sheetName val="내역"/>
      <sheetName val="지급자재"/>
      <sheetName val="회사개요"/>
      <sheetName val="편입토지조서"/>
      <sheetName val="치수"/>
      <sheetName val="견적(갑지)"/>
      <sheetName val="수량산출"/>
      <sheetName val="ABUT수량-A1"/>
      <sheetName val="5흙막이"/>
      <sheetName val="맨홀토공수량"/>
      <sheetName val="금융비용"/>
      <sheetName val="data"/>
      <sheetName val="총갑지"/>
      <sheetName val="실내건축일위대가"/>
      <sheetName val="흄관기초"/>
      <sheetName val="자재목록"/>
      <sheetName val="중기목록"/>
      <sheetName val="순성토"/>
      <sheetName val="선급금신청서"/>
      <sheetName val="Sheet1"/>
      <sheetName val="노임자재"/>
      <sheetName val="DHEQSUPT"/>
      <sheetName val="04년하반기장비부표"/>
      <sheetName val="산출근거"/>
      <sheetName val="CC16-내역서"/>
      <sheetName val="C97상"/>
      <sheetName val="입찰안"/>
      <sheetName val="제잡비"/>
      <sheetName val="98수문일위"/>
      <sheetName val="화산경계"/>
      <sheetName val="출력X"/>
      <sheetName val="일위대가(가설)"/>
      <sheetName val="코드표"/>
      <sheetName val="데리네이타현황"/>
      <sheetName val="단가산출"/>
      <sheetName val="DATE"/>
      <sheetName val="슬래브(PF)(하류)"/>
      <sheetName val="input"/>
      <sheetName val="단중표"/>
      <sheetName val="원가계산서"/>
      <sheetName val="일위대가(1)"/>
      <sheetName val="모래기초"/>
      <sheetName val="본체"/>
      <sheetName val="6PILE  (돌출)"/>
      <sheetName val="Total"/>
      <sheetName val="총집계표"/>
      <sheetName val="주요측점"/>
      <sheetName val="단가"/>
      <sheetName val="본댐설계"/>
      <sheetName val="내역서(총)"/>
      <sheetName val="산출근거1"/>
      <sheetName val="공사비집계"/>
      <sheetName val="대비2"/>
      <sheetName val="원가서"/>
      <sheetName val="입찰견적보고서"/>
      <sheetName val="통신물량"/>
      <sheetName val="난간벽단위"/>
      <sheetName val="내역서 (2)"/>
      <sheetName val="관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</sheetNames>
    <sheetDataSet>
      <sheetData sheetId="0"/>
      <sheetData sheetId="1" refreshError="1">
        <row r="11">
          <cell r="AH11">
            <v>480</v>
          </cell>
        </row>
        <row r="18">
          <cell r="CP18">
            <v>0</v>
          </cell>
          <cell r="CR18">
            <v>3.823</v>
          </cell>
          <cell r="CS18">
            <v>13.2</v>
          </cell>
        </row>
      </sheetData>
      <sheetData sheetId="2"/>
      <sheetData sheetId="3" refreshError="1">
        <row r="34">
          <cell r="BU34">
            <v>1807.94</v>
          </cell>
        </row>
        <row r="54">
          <cell r="AR54">
            <v>1210</v>
          </cell>
        </row>
        <row r="111">
          <cell r="AR111">
            <v>1210</v>
          </cell>
          <cell r="AW111">
            <v>390</v>
          </cell>
        </row>
      </sheetData>
      <sheetData sheetId="4"/>
      <sheetData sheetId="5"/>
      <sheetData sheetId="6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편입토지조서"/>
      <sheetName val="1"/>
      <sheetName val="속도랑내기(자갈)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62">
          <cell r="AB62">
            <v>79</v>
          </cell>
        </row>
        <row r="65">
          <cell r="AB65">
            <v>146</v>
          </cell>
        </row>
        <row r="72">
          <cell r="AB72">
            <v>72</v>
          </cell>
        </row>
      </sheetData>
      <sheetData sheetId="8" refreshError="1"/>
      <sheetData sheetId="9" refreshError="1"/>
      <sheetData sheetId="1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흄관기초"/>
    </sheetNames>
    <sheetDataSet>
      <sheetData sheetId="0" refreshError="1"/>
      <sheetData sheetId="1" refreshError="1">
        <row r="11">
          <cell r="AH11">
            <v>480</v>
          </cell>
        </row>
        <row r="18">
          <cell r="CP18">
            <v>0</v>
          </cell>
          <cell r="CR18">
            <v>3.823</v>
          </cell>
          <cell r="CS18">
            <v>13.2</v>
          </cell>
        </row>
      </sheetData>
      <sheetData sheetId="2" refreshError="1"/>
      <sheetData sheetId="3" refreshError="1">
        <row r="34">
          <cell r="BU34">
            <v>1807.94</v>
          </cell>
        </row>
        <row r="54">
          <cell r="AR54">
            <v>1210</v>
          </cell>
        </row>
        <row r="111">
          <cell r="AR111">
            <v>1210</v>
          </cell>
          <cell r="AW111">
            <v>390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횡배수관수량집계"/>
      <sheetName val="배수관 집계"/>
      <sheetName val="본선집계"/>
      <sheetName val="횡배수관현황"/>
      <sheetName val="횡배수관"/>
      <sheetName val="횡배수관평균터파기고"/>
      <sheetName val="양수장(기계)"/>
      <sheetName val="ABUT수량-A1"/>
      <sheetName val="입찰안"/>
      <sheetName val="A-4"/>
      <sheetName val="표지"/>
      <sheetName val="본체"/>
      <sheetName val="배수통관토공수량"/>
      <sheetName val="폐목얽기(5열)"/>
      <sheetName val="설계조건"/>
      <sheetName val="낙찰표"/>
      <sheetName val="DATA"/>
      <sheetName val="제수"/>
      <sheetName val="내역서"/>
      <sheetName val="좌측"/>
      <sheetName val="덕전리"/>
      <sheetName val="포장공"/>
      <sheetName val="배수공"/>
      <sheetName val="토공"/>
      <sheetName val="일위대가(계측기설치)"/>
      <sheetName val="예비품"/>
      <sheetName val="노임이"/>
      <sheetName val="집계표"/>
      <sheetName val="역T형"/>
      <sheetName val="가시설(TYPE-A)"/>
      <sheetName val="1-1평균터파기고(1)"/>
      <sheetName val="기초공"/>
      <sheetName val="기둥(원형)"/>
      <sheetName val="단면계수(상부)"/>
      <sheetName val="휴지통"/>
      <sheetName val="설계"/>
      <sheetName val="날개벽수량표"/>
      <sheetName val="용소리교"/>
      <sheetName val="Sheet1 (2)"/>
      <sheetName val="데이타"/>
      <sheetName val="정부노임단가"/>
      <sheetName val="통합"/>
      <sheetName val="내역적용"/>
      <sheetName val="#REF"/>
      <sheetName val="1. 설계조건 2.단면가정 3. 하중계산"/>
      <sheetName val="DATA 입력란"/>
      <sheetName val="Sheet1"/>
      <sheetName val="교각1"/>
      <sheetName val="단면도"/>
      <sheetName val="설계자료"/>
      <sheetName val="설계예산서"/>
      <sheetName val="unitpric"/>
      <sheetName val="1.설계조건"/>
      <sheetName val="토목공사일반"/>
      <sheetName val="차선도색현황"/>
      <sheetName val="일위대가"/>
      <sheetName val="중기사용료"/>
      <sheetName val="ITEM"/>
      <sheetName val="IMPEADENCE MAP 취수장"/>
      <sheetName val="회사정보"/>
      <sheetName val="날개벽"/>
      <sheetName val="주방환기"/>
      <sheetName val="D-CHPIER"/>
      <sheetName val="4)유동표"/>
      <sheetName val="을"/>
      <sheetName val="BOX형 교대"/>
      <sheetName val="목록"/>
      <sheetName val="36신설수량"/>
      <sheetName val="C_d"/>
      <sheetName val="4.2기둥부단면"/>
      <sheetName val="6.교좌면보강"/>
      <sheetName val="Sheet17"/>
      <sheetName val="방배동내역(리라)"/>
      <sheetName val="부대공사총괄"/>
      <sheetName val="현장경비"/>
      <sheetName val="건축공사집계표"/>
      <sheetName val="금액"/>
      <sheetName val="천안IP공장자100노100물량110할증"/>
      <sheetName val="6호기"/>
      <sheetName val="Sheet5"/>
      <sheetName val="기둥(하중)"/>
      <sheetName val="기본DATA"/>
      <sheetName val="Curves"/>
      <sheetName val="Tables"/>
      <sheetName val="1호맨홀토공"/>
      <sheetName val="차수"/>
      <sheetName val="배수관_집계"/>
      <sheetName val="단위수량(출력X)"/>
      <sheetName val="수량집계"/>
      <sheetName val="국도접속 차도부수량"/>
      <sheetName val="입출재고현황 (2)"/>
      <sheetName val="저판(버림100)"/>
      <sheetName val="플랜트 설치"/>
      <sheetName val="데리네이타현황"/>
      <sheetName val="인건비"/>
      <sheetName val="노임단가"/>
      <sheetName val="경비_원본"/>
      <sheetName val="말뚝기초"/>
      <sheetName val="원형1호맨홀토공수량"/>
      <sheetName val="BOX"/>
      <sheetName val="부대집계1"/>
      <sheetName val="inputdata"/>
      <sheetName val="DATE"/>
      <sheetName val="산출근거"/>
      <sheetName val="8.PILE  (돌출)"/>
      <sheetName val="배수및구조물공1"/>
      <sheetName val="부하(성남)"/>
      <sheetName val="2.단면가정"/>
      <sheetName val="5.기둥검토"/>
      <sheetName val="소업1교"/>
      <sheetName val="2월가격"/>
      <sheetName val="7. 결과요약"/>
      <sheetName val="옹벽"/>
      <sheetName val="부대공"/>
      <sheetName val="단면특성치"/>
      <sheetName val="단면검토"/>
      <sheetName val="성서방향-교대(A2)"/>
      <sheetName val="흄관기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1000"/>
      <sheetName val="2000"/>
      <sheetName val="pldt"/>
      <sheetName val="간지"/>
      <sheetName val="표지"/>
      <sheetName val="총괄집계표"/>
      <sheetName val="자재집계표"/>
      <sheetName val="교대수량집계표"/>
      <sheetName val="Sheet1"/>
      <sheetName val="철근시멘트집계"/>
      <sheetName val="토공단면"/>
      <sheetName val="토공산출근거"/>
      <sheetName val="횡단면도(A1)"/>
      <sheetName val="교대본체(A1)"/>
      <sheetName val="교대(A1)-날개벽 "/>
      <sheetName val="횡단면도(A2)"/>
      <sheetName val="교대(A2)"/>
      <sheetName val="교대(A2)-날개벽"/>
      <sheetName val="구조물공(A2)"/>
      <sheetName val="Sheet3"/>
      <sheetName val="DATA 입력"/>
      <sheetName val="구조물공(A1)"/>
      <sheetName val="box-type옹벽(A1)"/>
      <sheetName val="VXXXXX"/>
      <sheetName val="BOX집계"/>
      <sheetName val="철근집계"/>
      <sheetName val="날개벽단"/>
      <sheetName val="BOX1"/>
      <sheetName val="BOX1 (2)"/>
      <sheetName val="BOX1 (3)"/>
      <sheetName val="날개벽1"/>
      <sheetName val="날개벽1 (2)"/>
      <sheetName val="Sheet17"/>
      <sheetName val="기둥(원형)"/>
      <sheetName val="교각1"/>
      <sheetName val="본체"/>
      <sheetName val="COPING"/>
      <sheetName val="INPUT"/>
      <sheetName val="덕전리"/>
      <sheetName val="날개벽수량표"/>
      <sheetName val="포장공"/>
      <sheetName val="배수공"/>
      <sheetName val="토공"/>
      <sheetName val="옹벽"/>
      <sheetName val="땅속흙막이(야)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총괄집계1 (3)"/>
      <sheetName val="총괄집계"/>
      <sheetName val="수량집계(대전)"/>
      <sheetName val="일반수량집계(대전)"/>
      <sheetName val="봉곡교(대전)"/>
      <sheetName val="수량집계(진주)"/>
      <sheetName val="일반수량집계 (진주)"/>
      <sheetName val="봉곡교(진주)"/>
      <sheetName val="접속 슬래브"/>
      <sheetName val="옹벽집계"/>
      <sheetName val="토공집계"/>
      <sheetName val="토공"/>
      <sheetName val="총괄-S"/>
      <sheetName val="총괄-S (2)"/>
      <sheetName val="총괄-S(30)"/>
      <sheetName val="슬래브-S(30)"/>
      <sheetName val="옹벽-S"/>
      <sheetName val="슬래브-S (40)"/>
      <sheetName val="수량집계"/>
      <sheetName val="신흥교"/>
      <sheetName val="시점(우)-날개벽"/>
      <sheetName val="시점(좌)-날개벽"/>
      <sheetName val="종점(우)-날개벽"/>
      <sheetName val="종점(좌)-날개벽"/>
      <sheetName val="옹벽(3-1)"/>
      <sheetName val="옹벽(3-2)"/>
      <sheetName val="총괄"/>
      <sheetName val="총괄 (2)"/>
      <sheetName val="총괄(30)"/>
      <sheetName val="슬래브(30)"/>
      <sheetName val="옹벽"/>
      <sheetName val="슬래브 (40)"/>
      <sheetName val="XXXXXX"/>
      <sheetName val="산청"/>
      <sheetName val="수동"/>
      <sheetName val="30mpc본당수량"/>
      <sheetName val="1m당 (2)"/>
      <sheetName val="강재수량-총"/>
      <sheetName val="철근량"/>
      <sheetName val="토공수량집"/>
      <sheetName val="어곡-타공종"/>
      <sheetName val="VXXXXX"/>
      <sheetName val="표지"/>
      <sheetName val="목차"/>
      <sheetName val="1.설계조건"/>
      <sheetName val="2.1단면가정"/>
      <sheetName val="Sap2000"/>
      <sheetName val="2.5하중재하도"/>
      <sheetName val="2.7 전산입력"/>
      <sheetName val="2.7.2 단면력집계"/>
      <sheetName val="2.8 부재력도(극한)"/>
      <sheetName val="2.9 단면검토"/>
      <sheetName val="2.9.2 벽설계"/>
      <sheetName val="2.10주철근 조립도"/>
      <sheetName val="2.11정착장검토"/>
      <sheetName val="2.12 부재력도(허용)"/>
      <sheetName val="2.13 우각부 보강검토"/>
      <sheetName val="2.14 거더계산"/>
      <sheetName val="2.14.3 거더철근량산정"/>
      <sheetName val="2.14.4 사각기둥설계"/>
      <sheetName val="2.15 사용성검토"/>
      <sheetName val="2.16 부력검토"/>
      <sheetName val="Sheet1"/>
      <sheetName val="토공총괄집계"/>
      <sheetName val="U-TYPE토공"/>
      <sheetName val="교대토공집계"/>
      <sheetName val="교대토공"/>
      <sheetName val="교각토공집계"/>
      <sheetName val="교각토공"/>
      <sheetName val="타공종이월"/>
      <sheetName val="Sheet2"/>
      <sheetName val="Sheet3"/>
      <sheetName val="북한강교교대토공집계(1)"/>
      <sheetName val="북한강교시점측교대"/>
      <sheetName val="북한강교교대토공집계(2)"/>
      <sheetName val="북한강교종점측교대"/>
      <sheetName val="용늪교교대토공집계 "/>
      <sheetName val="용늪교시점측교대"/>
      <sheetName val="용늪교종점측교대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통전1교-A1토공"/>
      <sheetName val="통전1교-A2토공"/>
      <sheetName val="사천2교-A1토공"/>
      <sheetName val="사천2교-A2토공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토공"/>
      <sheetName val="옹벽수량"/>
      <sheetName val="연장조서"/>
      <sheetName val="전단"/>
      <sheetName val="전집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용수개거 내역수량집계표"/>
      <sheetName val="용수개거연장조서"/>
      <sheetName val="용수개거재료집계표"/>
      <sheetName val="용수개거단위수량"/>
      <sheetName val="교대집계"/>
      <sheetName val="총괄토공집계"/>
      <sheetName val="1 line"/>
      <sheetName val="부대공집계(옛날)"/>
      <sheetName val="부대공집계표"/>
      <sheetName val="오수공"/>
      <sheetName val="우수공"/>
      <sheetName val="구내배관"/>
      <sheetName val="BYPASS날개벽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abut집계"/>
      <sheetName val="상-교대"/>
      <sheetName val="AB3400"/>
      <sheetName val="AB3401"/>
      <sheetName val="감독차량비"/>
      <sheetName val="AB3402"/>
      <sheetName val="AB3403"/>
      <sheetName val="터널차량비"/>
      <sheetName val="AB3500"/>
      <sheetName val="부지임대료"/>
      <sheetName val="내역적용(전체)"/>
      <sheetName val="터널공총자재693"/>
      <sheetName val="시멘트및골재수랑지계표694"/>
      <sheetName val="콘크리트695"/>
      <sheetName val="총집계표"/>
      <sheetName val="BM개착"/>
      <sheetName val="(3-1)798"/>
      <sheetName val="(3-2)799"/>
      <sheetName val="800"/>
      <sheetName val="801"/>
      <sheetName val="802"/>
      <sheetName val="803"/>
      <sheetName val="(4-1)822"/>
      <sheetName val="(4-2)823"/>
      <sheetName val="824"/>
      <sheetName val="825"/>
      <sheetName val="826"/>
      <sheetName val="827"/>
      <sheetName val="(6-1)872"/>
      <sheetName val="(6-2)873"/>
      <sheetName val="874"/>
      <sheetName val="875"/>
      <sheetName val="876"/>
      <sheetName val="877"/>
      <sheetName val="본선수량총괄집계표"/>
      <sheetName val="토공수량총괄집계표"/>
      <sheetName val="집계표"/>
      <sheetName val="화심2교(전주 시)"/>
      <sheetName val="화심2교(전주 종)"/>
      <sheetName val="화심2교(함양 시)"/>
      <sheetName val="화심2교(함양 종)"/>
      <sheetName val="민목2교(전주 시)"/>
      <sheetName val="민목2교(전주 종)"/>
      <sheetName val="민목2교(함양 시)"/>
      <sheetName val="민목2교(함양 종)"/>
      <sheetName val="간지"/>
      <sheetName val="설계설명서"/>
      <sheetName val="물량증감내역"/>
      <sheetName val="자재"/>
      <sheetName val="공사용중기"/>
      <sheetName val="공정표(당)"/>
      <sheetName val="공정표(변)"/>
      <sheetName val="표지-1"/>
      <sheetName val="집계표(총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집계표(토목,비목별)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표지 (2)"/>
      <sheetName val="예정공정표"/>
      <sheetName val="공사일보(4월1일)"/>
      <sheetName val="공사일보(4월2일)"/>
      <sheetName val="공사일보(4월3일)"/>
      <sheetName val="공사일보(4월4일)"/>
      <sheetName val="공사일보(4월5일)"/>
      <sheetName val="공사일보(4월6일)"/>
      <sheetName val="공사일보(4월7일)"/>
      <sheetName val="공사일보(4월8일)"/>
      <sheetName val="공사일보(4월9일)"/>
      <sheetName val="공사일보(4월10일)"/>
      <sheetName val="공사일보(4월11일)"/>
      <sheetName val="공사일보(4월12일)"/>
      <sheetName val="공사일보(4월13일)"/>
      <sheetName val="공사일보(4월14일)"/>
      <sheetName val="공사일보(4월15일)"/>
      <sheetName val="공사일보(4월16일)"/>
      <sheetName val="공사일보(4월17일)"/>
      <sheetName val="공사일보(4월18일)"/>
      <sheetName val="공사일보(4월19일)"/>
      <sheetName val="공사일보(4월20일)"/>
      <sheetName val="공사일보(4월21일)"/>
      <sheetName val="공사일보(4월22일)"/>
      <sheetName val="공사일보(4월23일)"/>
      <sheetName val="공사일보(4월24일)"/>
      <sheetName val="공사일보(4월25일)"/>
      <sheetName val="공사일보(4월26일)"/>
      <sheetName val="공사일보(4월27일)"/>
      <sheetName val="공사일보(4월28일)"/>
      <sheetName val="공사일보(4월29일)"/>
      <sheetName val="공사일보(4월30일)"/>
      <sheetName val="설계변경내용"/>
      <sheetName val="토목공사(수량증감대비표)"/>
      <sheetName val="1공구(수량증감대비표)"/>
      <sheetName val="단가조견표"/>
      <sheetName val="주요물량,자재"/>
      <sheetName val="공사기간,변경조건"/>
      <sheetName val="공정표(변경)"/>
      <sheetName val="표지-1 (2)"/>
      <sheetName val="표지-1 (3)"/>
      <sheetName val="내역갑"/>
      <sheetName val="산출내역"/>
      <sheetName val="내역"/>
      <sheetName val="관급자재대,보상비"/>
      <sheetName val="보상비"/>
      <sheetName val="간선계산"/>
      <sheetName val="설계내역서"/>
      <sheetName val="TYPE총괄집계표"/>
      <sheetName val="논리시점우측"/>
      <sheetName val="논리시점좌측"/>
      <sheetName val="논리종점우측"/>
      <sheetName val="논리종점좌측"/>
      <sheetName val="교대수량집계표"/>
      <sheetName val="교대수량"/>
      <sheetName val="토공집계표"/>
      <sheetName val="구조물깨기수량집계"/>
      <sheetName val="교량깨기"/>
      <sheetName val="가시설공(광장부)"/>
      <sheetName val="Anchor수량"/>
      <sheetName val="MSG"/>
      <sheetName val="MSG (2)"/>
      <sheetName val="SQJ"/>
      <sheetName val="가시설공(시점부)"/>
      <sheetName val="MSG(시점부)"/>
      <sheetName val="SQJ(시점부)"/>
      <sheetName val="기본DATA"/>
      <sheetName val="갑"/>
      <sheetName val="변경개요1"/>
      <sheetName val="갑 (1)"/>
      <sheetName val="원가계산서"/>
      <sheetName val="공종별집계표"/>
      <sheetName val="갑지 (2)"/>
      <sheetName val="공량서(옥외방범)"/>
      <sheetName val="단가조사서"/>
      <sheetName val="단가조사서 (업체)"/>
      <sheetName val="갑지 (3)"/>
      <sheetName val="자재총괄(증감)"/>
      <sheetName val="폐수처리장(변경)"/>
      <sheetName val="폐수처리장 (기존)"/>
      <sheetName val="갑지 (4)"/>
      <sheetName val="도면"/>
      <sheetName val="BOQ(전체)"/>
      <sheetName val="정렬"/>
      <sheetName val="단면 (2)"/>
      <sheetName val="요율"/>
      <sheetName val="집 계 표"/>
      <sheetName val="기계내역"/>
      <sheetName val="전체_1설계"/>
      <sheetName val="도급대실행대비표"/>
      <sheetName val="BID"/>
      <sheetName val="3.바닥판설계"/>
      <sheetName val="입찰안"/>
      <sheetName val="당진1,2호기전선관설치및접지4차공사내역서-을지"/>
      <sheetName val="남양내역"/>
      <sheetName val="실행내역"/>
      <sheetName val="绑ꣃ˞짛༏濼殃恸䁍◣"/>
      <sheetName val="INPUT"/>
      <sheetName val="골재산출"/>
      <sheetName val="#REF"/>
      <sheetName val="공사비내역"/>
      <sheetName val="단면가정"/>
      <sheetName val="대전-교대(A1-A2)"/>
      <sheetName val="type-F"/>
      <sheetName val="사  업  비  수  지  예  산  서"/>
      <sheetName val="배수공"/>
      <sheetName val="000000"/>
      <sheetName val="시점부"/>
      <sheetName val="시점부토적표"/>
      <sheetName val="종점부"/>
      <sheetName val="종점부토적표"/>
      <sheetName val="전입"/>
      <sheetName val="가로등내역서"/>
      <sheetName val="현황산출서"/>
      <sheetName val="CABLE SIZE-3"/>
      <sheetName val="전기일위목록"/>
      <sheetName val="전체제잡비"/>
      <sheetName val="공주-교대(A1)"/>
      <sheetName val="Sheet15"/>
      <sheetName val="맨홀수량산출"/>
      <sheetName val="1호인버트수량"/>
      <sheetName val="위치조서"/>
      <sheetName val="기자재비"/>
      <sheetName val="주형"/>
      <sheetName val="조명시설"/>
      <sheetName val="1.취수장"/>
      <sheetName val="["/>
      <sheetName val="apt수량"/>
      <sheetName val="편입토지조서"/>
      <sheetName val="성서방향-교대(A2)"/>
      <sheetName val="B(함)일반수량"/>
      <sheetName val="적용토목"/>
      <sheetName val="날개벽"/>
      <sheetName val="전차선로 물량표"/>
      <sheetName val="소방"/>
      <sheetName val="품셈"/>
      <sheetName val="앉음벽 (2)"/>
      <sheetName val="일위대가(계측기설치)"/>
      <sheetName val="건축내역"/>
      <sheetName val="변화치수"/>
      <sheetName val="산출근거1"/>
      <sheetName val="투찰"/>
      <sheetName val="ABUT수량-A1"/>
      <sheetName val="포장공"/>
      <sheetName val="플랜트 설치"/>
      <sheetName val="상수도토공집계표"/>
      <sheetName val="수량집계표"/>
      <sheetName val="산출근거"/>
      <sheetName val="산수배수"/>
      <sheetName val="2.8 부재_xffff_도(_xffff_한)"/>
      <sheetName val="2._xffff_.2 벽설계"/>
      <sheetName val="교각계산"/>
      <sheetName val="진주방향"/>
      <sheetName val="마산방향"/>
      <sheetName val="마산방향철근집계"/>
      <sheetName val="하수급견적대비"/>
      <sheetName val="수량명세서"/>
      <sheetName val="포장복구집계"/>
      <sheetName val="6공구(당초)"/>
      <sheetName val="기초코드"/>
      <sheetName val="용늪교종점측교대_x0000_ ӐЀ_x0004__x0000__xdfa0_̠ӴЀF_x0000__x0010_[교대토공.XLS]"/>
      <sheetName val="용늪교종점측교대_x0000__x0000__x0000__x0000__x0000__x0000__x0000__x0000__x0000_ _x0000_ӐЀ_x0000__x0004__x0000__x0000__x0000__x0000__x0000__x0000__xdfa0_̠"/>
      <sheetName val="공사비예산서(토목분)"/>
      <sheetName val="B2BERP"/>
      <sheetName val="A-4"/>
      <sheetName val="설계명세서"/>
      <sheetName val="토목"/>
      <sheetName val="(C)원내역"/>
      <sheetName val="자재단가비교표"/>
      <sheetName val="기초공"/>
      <sheetName val="기둥(원형)"/>
      <sheetName val="단위단가"/>
      <sheetName val="품셈TABLE"/>
      <sheetName val="물가시세"/>
      <sheetName val="노임단가"/>
      <sheetName val="공사수행방안"/>
      <sheetName val="시멘트"/>
      <sheetName val="중기일위대가"/>
      <sheetName val="양수장구조물총"/>
      <sheetName val="양수장토공총"/>
      <sheetName val="DATE"/>
      <sheetName val="변수값"/>
      <sheetName val="중기상차"/>
      <sheetName val="AS복구"/>
      <sheetName val="중기터파기"/>
      <sheetName val="공작물조직표(용배수)"/>
      <sheetName val="B부대공"/>
      <sheetName val="유동표"/>
      <sheetName val="TEL"/>
      <sheetName val="70%"/>
      <sheetName val="총괄표"/>
      <sheetName val="서울교대토공집계(★)"/>
      <sheetName val="춘천교대토공집계(★)"/>
      <sheetName val="수로교총재료집계"/>
      <sheetName val="경산(을)"/>
      <sheetName val="연결임시"/>
      <sheetName val="기계경비"/>
      <sheetName val="산출내역서집계표"/>
      <sheetName val="8설7발"/>
      <sheetName val="손익분석"/>
      <sheetName val="터파기및재료"/>
      <sheetName val="VXXXXXXX"/>
      <sheetName val="J형측구단위수량"/>
      <sheetName val="우,오수"/>
      <sheetName val="원가계산서구조조정"/>
      <sheetName val="공사비집계"/>
      <sheetName val="노무비"/>
      <sheetName val="견적서"/>
      <sheetName val="가정단면"/>
      <sheetName val="일위대가"/>
      <sheetName val="단가조사"/>
      <sheetName val="지급자재"/>
      <sheetName val="200"/>
      <sheetName val="토량1-1"/>
      <sheetName val="용산1(해보)"/>
      <sheetName val="현장조사"/>
      <sheetName val="BLOCK-1"/>
      <sheetName val="준검 내역서"/>
      <sheetName val="날개벽(시점좌측)"/>
      <sheetName val="증감대비"/>
      <sheetName val="SLIDES"/>
      <sheetName val="도장수량(하1)"/>
      <sheetName val="시설수량표"/>
      <sheetName val="실행대비"/>
      <sheetName val="JJ"/>
      <sheetName val="부대내역"/>
      <sheetName val="용늪교종점측교대_x0000_ ӐЀ_x0004__x0000__xdfa0_̠ӴЀF_x0010_[교대토공.XLS]S"/>
      <sheetName val="입출재고현황 (2)"/>
      <sheetName val="전선 및 전선관"/>
      <sheetName val="전체"/>
      <sheetName val="내역서1"/>
      <sheetName val="VXXXX"/>
      <sheetName val="명세표지"/>
      <sheetName val="명세서"/>
      <sheetName val="총집계"/>
      <sheetName val="진출콘크.푸집"/>
      <sheetName val="진출철집"/>
      <sheetName val="&lt;접속집계&gt;"/>
      <sheetName val="접속철"/>
      <sheetName val="AP슬래브"/>
      <sheetName val="전기맨홀자재집"/>
      <sheetName val="전기맨홀콘.거푸집총집 "/>
      <sheetName val="전기맨홀철근총집"/>
      <sheetName val="5.정산서"/>
      <sheetName val="6.교좌면보강"/>
      <sheetName val="일위"/>
      <sheetName val="봉양~조차장간고하개명(신설)"/>
      <sheetName val="장문교(대전)"/>
      <sheetName val="도장"/>
      <sheetName val="암거 제원표"/>
      <sheetName val="토공(우물통,기타) "/>
      <sheetName val="3CHBDC"/>
      <sheetName val="자재일람"/>
      <sheetName val="공사일보(4월11탬גּ"/>
      <sheetName val="남양시작동자105노65기1.3화1.2"/>
      <sheetName val="공사비총괄"/>
      <sheetName val="data"/>
      <sheetName val="입적표"/>
      <sheetName val="집수정현황"/>
      <sheetName val="참조-(1)"/>
      <sheetName val="단위수량"/>
      <sheetName val="조도계산서 (도서)"/>
      <sheetName val="포장공사"/>
      <sheetName val="교대(당진방향)삁세집계(A2)"/>
      <sheetName val="Q형플륨집계"/>
      <sheetName val="공사일보_x0008_4월25일)"/>
      <sheetName val="공사일듴(4월28일)"/>
      <sheetName val="冠목공사(수량증감대비표)"/>
      <sheetName val="원본"/>
      <sheetName val="2공구산출내역"/>
      <sheetName val="SLAB"/>
      <sheetName val="초곡1교(일반)"/>
      <sheetName val="전신"/>
      <sheetName val="JUCKEYK"/>
      <sheetName val="2000노임기준"/>
      <sheetName val="주요물韉,자재"/>
      <sheetName val="I一般比"/>
      <sheetName val="설직재-1"/>
      <sheetName val="N賃率-職"/>
      <sheetName val="제직재"/>
      <sheetName val="예산명세서"/>
      <sheetName val="자료입력"/>
      <sheetName val="연부97-1"/>
      <sheetName val="실행철강하도"/>
      <sheetName val="설계조건"/>
      <sheetName val="갑지1"/>
      <sheetName val="일위대가1"/>
      <sheetName val="명세_x0000_"/>
      <sheetName val="wall"/>
      <sheetName val="건축집계"/>
      <sheetName val="토목집계"/>
      <sheetName val="조경집계"/>
      <sheetName val="Macro1"/>
      <sheetName val="상행-교대(A1-A2)"/>
      <sheetName val="토사(PE)"/>
      <sheetName val="가도공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공통가설"/>
      <sheetName val="부대비율"/>
      <sheetName val="Sheet1 (2)"/>
      <sheetName val="sub"/>
      <sheetName val="(1)본선수량집계"/>
      <sheetName val="공사비증감"/>
      <sheetName val="토공산근"/>
      <sheetName val="ETC"/>
      <sheetName val="2000년하반기"/>
      <sheetName val="자판실행"/>
      <sheetName val="1,2공구원가계산서"/>
      <sheetName val="1공구산출내역서"/>
      <sheetName val="양성교상행선"/>
      <sheetName val="양성교하행선"/>
      <sheetName val="양성교총괄"/>
      <sheetName val="인사자료총집계"/>
      <sheetName val="반중력식옹벽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도급"/>
      <sheetName val="근로자자료입력"/>
      <sheetName val="설계예산서"/>
      <sheetName val="기별수량산출서"/>
      <sheetName val="백호우계수"/>
      <sheetName val="설계내역(2000)"/>
      <sheetName val="계산중"/>
      <sheetName val="횡배위치"/>
      <sheetName val="2.단면가정"/>
      <sheetName val="환율"/>
      <sheetName val="부서현황"/>
      <sheetName val="OPT7"/>
      <sheetName val="자재운반단가일람표"/>
      <sheetName val="COPING"/>
      <sheetName val="화산경계"/>
      <sheetName val="기둥"/>
      <sheetName val="저판(버림100)"/>
      <sheetName val="자재단가"/>
      <sheetName val="샘플표지"/>
      <sheetName val="수량산출"/>
      <sheetName val="하중계산"/>
      <sheetName val="안정성검토"/>
      <sheetName val="설계기준"/>
      <sheetName val="EQUIP-H"/>
      <sheetName val="일위대가52-1"/>
      <sheetName val="IN"/>
      <sheetName val="본체"/>
      <sheetName val="가격조사서"/>
      <sheetName val="초기화면"/>
      <sheetName val="인원조직표"/>
      <sheetName val="DATA 입력부"/>
      <sheetName val="IMPEADENCE MAP 취수장"/>
      <sheetName val="사다리"/>
      <sheetName val="일위대가(가설)"/>
      <sheetName val="총괄-1"/>
      <sheetName val="ENTRY"/>
      <sheetName val="밸브설치"/>
      <sheetName val="일반수량"/>
      <sheetName val="예가내역서"/>
      <sheetName val="데리네이타현황"/>
      <sheetName val="DATA 입력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 refreshError="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/>
      <sheetData sheetId="344"/>
      <sheetData sheetId="345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4공구 타공종"/>
      <sheetName val="장곡교 타공종"/>
      <sheetName val="봉암교 타공종"/>
      <sheetName val="중보교 타공종"/>
      <sheetName val="해목교 타공종"/>
      <sheetName val="안상언 타공종"/>
      <sheetName val="용정1 타공종"/>
      <sheetName val="용정2 타공종"/>
      <sheetName val="상용교 타공종"/>
      <sheetName val="용소교 타공종"/>
      <sheetName val="군도교 타공종"/>
      <sheetName val="임도교 타공종 "/>
      <sheetName val="두리티 타공종"/>
      <sheetName val="상보 타공종 "/>
      <sheetName val="본리-타공종"/>
      <sheetName val="귀평-타공종"/>
      <sheetName val="R-A1-타공종"/>
      <sheetName val="R-A2-타공종"/>
      <sheetName val="R-D-타공종"/>
      <sheetName val="R-F-타공종"/>
      <sheetName val="방호벽"/>
      <sheetName val="XXXXXX"/>
      <sheetName val="산청"/>
      <sheetName val="수동"/>
      <sheetName val="30mpc본당수량"/>
      <sheetName val="1m당 (2)"/>
      <sheetName val="총괄"/>
      <sheetName val="laroux"/>
      <sheetName val="간지2"/>
      <sheetName val="교대수량집계"/>
      <sheetName val="교대1"/>
      <sheetName val="날개벽"/>
      <sheetName val="접속슬래브"/>
      <sheetName val="Sheet1"/>
      <sheetName val="Sheet2"/>
      <sheetName val="Sheet3"/>
      <sheetName val="#REF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목   차"/>
      <sheetName val="표지"/>
      <sheetName val="수량집계표"/>
      <sheetName val="내역적용수량"/>
      <sheetName val="구조물공수량총괄집계"/>
      <sheetName val="타공종이기수량"/>
      <sheetName val="구조물공주요자재집계"/>
      <sheetName val="구조물공콘크리트,몰탈,그라우팅 집계표"/>
      <sheetName val="구조물시멘트및골재량산출"/>
      <sheetName val="철근집계표"/>
      <sheetName val="구조물철근집계표(고강)"/>
      <sheetName val="구조물철근집계표(연강)"/>
      <sheetName val="교대일반수량집계"/>
      <sheetName val="교각철근집계표"/>
      <sheetName val="슬래브철근집계표"/>
      <sheetName val="교각집계표"/>
      <sheetName val="슬래브"/>
      <sheetName val="교대철근집계"/>
      <sheetName val="접속슬래브철근집계"/>
      <sheetName val="접속집계"/>
      <sheetName val="접속시종점"/>
      <sheetName val="교각P1,2,6,7"/>
      <sheetName val="교각P4"/>
      <sheetName val="교각P3,5"/>
      <sheetName val="11.기타공"/>
      <sheetName val="laroux1"/>
      <sheetName val="기성연장"/>
      <sheetName val="수량산출서"/>
      <sheetName val="계산하기위한집계표"/>
      <sheetName val="내역적용(전체)"/>
      <sheetName val="터널공 (2)"/>
      <sheetName val="터널공"/>
      <sheetName val="steel rib (2)"/>
      <sheetName val="steel rib"/>
      <sheetName val="패턴 총괄"/>
      <sheetName val="패턴1총괄"/>
      <sheetName val="패턴1상행선"/>
      <sheetName val="패턴1하행선"/>
      <sheetName val="패턴2총괄"/>
      <sheetName val="패턴2상행선"/>
      <sheetName val="패턴2하행선"/>
      <sheetName val="패턴3총괄"/>
      <sheetName val="패턴3상행선"/>
      <sheetName val="패턴3하행선"/>
      <sheetName val="패턴4총괄"/>
      <sheetName val="패턴4상행선"/>
      <sheetName val="패턴4하행선"/>
      <sheetName val="패턴5총괄"/>
      <sheetName val="패턴5상행선"/>
      <sheetName val="패턴5하행선"/>
      <sheetName val="패턴6총괄"/>
      <sheetName val="패턴6상행선"/>
      <sheetName val="패턴6하행선"/>
      <sheetName val="비상주차대총괄"/>
      <sheetName val="비상주차대상행선"/>
      <sheetName val="비상주차대하행선"/>
      <sheetName val="피난연락갱총괄"/>
      <sheetName val="피난연락갱"/>
      <sheetName val="터널부대"/>
      <sheetName val="변경이유서"/>
      <sheetName val="집계표"/>
      <sheetName val="내역서"/>
      <sheetName val="적용대상교량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집계"/>
      <sheetName val="옹벽토공"/>
      <sheetName val="옹벽수량"/>
      <sheetName val="연장조서"/>
      <sheetName val="전단"/>
      <sheetName val="전집"/>
      <sheetName val="품질시험비"/>
      <sheetName val="관사급자재"/>
      <sheetName val="수량집계"/>
      <sheetName val="구조물수량집계"/>
      <sheetName val="침사지"/>
      <sheetName val="최초침전지"/>
      <sheetName val="DNR반응조"/>
      <sheetName val="최종침전지"/>
      <sheetName val="유입유량계실"/>
      <sheetName val="초침분배조"/>
      <sheetName val="UV소독조"/>
      <sheetName val="유출유량계실"/>
      <sheetName val="공동구"/>
      <sheetName val="옹벽"/>
      <sheetName val="교량공"/>
      <sheetName val="토적집계표"/>
      <sheetName val="토공유동표"/>
      <sheetName val="토적표(LINE-1)"/>
      <sheetName val="토적표(LINE-2)"/>
      <sheetName val="사토"/>
      <sheetName val="줄파기단위수량"/>
      <sheetName val="폐기물처리"/>
      <sheetName val="구조물깨기및이설집계"/>
      <sheetName val="깨기및절단집계표"/>
      <sheetName val="기존포장깨기및절단(LINE-1)"/>
      <sheetName val="기존포장깨기및절단(LINE-2)"/>
      <sheetName val="흄관철거단위수량"/>
      <sheetName val="보차도경계석철거단위수량"/>
      <sheetName val="보차도경계석철거단위수량(2)"/>
      <sheetName val="보도경계석철거단위수량"/>
      <sheetName val="호안블럭철거단위수량"/>
      <sheetName val="빗물받이조서"/>
      <sheetName val="빗물받이철거단위수량"/>
      <sheetName val="이설수량(LINE-1-1)"/>
      <sheetName val="이설수량(LINE-1-2)"/>
      <sheetName val="이설수량(LINE-1-3)"/>
      <sheetName val="이설수량(LINE-2-1)"/>
      <sheetName val="이설수량(LINE-2-2)"/>
      <sheetName val="간이흙막이"/>
      <sheetName val="교각1"/>
      <sheetName val="일위대가표"/>
      <sheetName val="실행"/>
      <sheetName val="투찰"/>
      <sheetName val="설계서(본관)"/>
      <sheetName val="I一般比"/>
      <sheetName val="실행내역"/>
      <sheetName val="설직재-1"/>
      <sheetName val="물가시세"/>
      <sheetName val="건축내역서"/>
      <sheetName val="설비내역서"/>
      <sheetName val="전기내역서"/>
      <sheetName val="기본단가표"/>
      <sheetName val="다곡2교"/>
      <sheetName val="설계설명서"/>
      <sheetName val="설계변경내용"/>
      <sheetName val="토목공사(수량증감대비표)"/>
      <sheetName val="1공구(수량증감대비표)"/>
      <sheetName val="단가조견표"/>
      <sheetName val="표지 (2)"/>
      <sheetName val="집계표(총괄)"/>
      <sheetName val="집계표(토목,비목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사업량"/>
      <sheetName val="공사비증감(전체)"/>
      <sheetName val="수량및공사비증감현황"/>
      <sheetName val="주요설계변경사항(전체)"/>
      <sheetName val="공사비증감(3차2회변경)"/>
      <sheetName val="수량및공사비증감현황(3차분2회변경)"/>
      <sheetName val="BID"/>
      <sheetName val="골막이(야매)"/>
      <sheetName val="98수문일위"/>
      <sheetName val="우수받이"/>
      <sheetName val="자재단가"/>
      <sheetName val="노임단가"/>
      <sheetName val="지수"/>
      <sheetName val="중기조종사 단위단가"/>
      <sheetName val="부대내역"/>
      <sheetName val="단가"/>
      <sheetName val="터파기및재료"/>
      <sheetName val="준공조서갑지"/>
      <sheetName val="인건비"/>
      <sheetName val="사  업  비  수  지  예  산  서"/>
      <sheetName val="견적단가"/>
      <sheetName val="정렬"/>
      <sheetName val="내역표지"/>
      <sheetName val="실행대비"/>
      <sheetName val="단위수량"/>
      <sheetName val="7급줄떼"/>
      <sheetName val="중사"/>
      <sheetName val="총괄표"/>
      <sheetName val="A-4"/>
      <sheetName val="인부노임단가"/>
      <sheetName val="1"/>
      <sheetName val="단가비교표"/>
      <sheetName val="교대(A1)"/>
      <sheetName val="견적서"/>
      <sheetName val="급여조견표"/>
      <sheetName val="장비"/>
      <sheetName val="산근1"/>
      <sheetName val="참고 1"/>
      <sheetName val="노무"/>
      <sheetName val="자압"/>
      <sheetName val="자재"/>
      <sheetName val="가시설공(종점부2)"/>
      <sheetName val="SQJ(종점부2)"/>
      <sheetName val="땅속흙막이(야)"/>
      <sheetName val="설계내역"/>
      <sheetName val="IGI-SU"/>
      <sheetName val="공량산출서"/>
      <sheetName val="배수장토목공사비"/>
      <sheetName val="수문일1"/>
      <sheetName val="지급자재"/>
      <sheetName val="VXXXXX"/>
      <sheetName val="원형1호맨홀토공수량"/>
      <sheetName val="설계기준"/>
      <sheetName val="결합부검토"/>
      <sheetName val="ABUT수량-A1"/>
      <sheetName val="제출내역 (2)"/>
      <sheetName val="기초단가"/>
      <sheetName val="-배수구조총재료"/>
      <sheetName val="용수개거 내역수량집계표"/>
      <sheetName val="unitpric"/>
      <sheetName val="원가"/>
      <sheetName val="노임자재단가"/>
      <sheetName val="데이타"/>
      <sheetName val="식재인부"/>
      <sheetName val="산출1"/>
      <sheetName val="소업1교"/>
      <sheetName val="자재일위(경)"/>
      <sheetName val="접속도로1"/>
      <sheetName val="일위대가"/>
      <sheetName val="제원"/>
      <sheetName val="백호우계수"/>
      <sheetName val="배수공"/>
      <sheetName val="토공"/>
      <sheetName val="장문교(대전)"/>
      <sheetName val="시점교대"/>
      <sheetName val="부안일위"/>
      <sheetName val="DATE"/>
      <sheetName val="SLAB&quot;1&quot;"/>
      <sheetName val="3.하중산정4.지지력"/>
      <sheetName val="노무비단가"/>
      <sheetName val="H-PILE수량집계"/>
      <sheetName val="날개벽수량표"/>
      <sheetName val="관급자재대"/>
      <sheetName val="제잡비"/>
      <sheetName val="N賃率-職"/>
      <sheetName val="기계경비산출기준"/>
      <sheetName val="도급"/>
      <sheetName val="대전-교대(A1-A2)"/>
      <sheetName val="내역1"/>
      <sheetName val="중기사용료산출근거"/>
      <sheetName val="단가 및 재료비"/>
      <sheetName val="AS포장복구 "/>
      <sheetName val="내역"/>
      <sheetName val="부대공집계표"/>
      <sheetName val="전기"/>
      <sheetName val="기둥(원형)"/>
      <sheetName val="기성내역"/>
      <sheetName val="설계조건및안정검토"/>
      <sheetName val="단가조사서"/>
      <sheetName val="관경별내역서"/>
      <sheetName val="수량산출"/>
      <sheetName val="가시설수량"/>
      <sheetName val="단면치수"/>
      <sheetName val="1.설계조건"/>
      <sheetName val="3.바닥판설계"/>
      <sheetName val="입력란"/>
      <sheetName val="97노임단가"/>
      <sheetName val="포장공"/>
      <sheetName val="공사비명세서"/>
      <sheetName val="상부공"/>
      <sheetName val="조명시설"/>
      <sheetName val="일위대가목록"/>
      <sheetName val="낙석방지망 (2)"/>
      <sheetName val="낙석방지망"/>
      <sheetName val="원가계산서 (전체2.0-&gt;2.5m) (2)"/>
      <sheetName val="품셈TABLE"/>
      <sheetName val="계약서"/>
      <sheetName val="1. 설계조건 2.단면가정 3. 하중계산"/>
      <sheetName val="DATA 입력란"/>
      <sheetName val="참조자료"/>
      <sheetName val="하수실행"/>
      <sheetName val="단가표"/>
      <sheetName val="입찰보고"/>
      <sheetName val="목록"/>
      <sheetName val="단재적표"/>
      <sheetName val="말뚝지지력산정"/>
      <sheetName val="식재수량표"/>
      <sheetName val="배수관집계"/>
      <sheetName val="밸브설치"/>
      <sheetName val="암거단위"/>
      <sheetName val="횡 연장"/>
      <sheetName val="경비공통"/>
      <sheetName val="현북"/>
      <sheetName val="일위대가(가설)"/>
      <sheetName val="실행철강하도"/>
      <sheetName val="1단계"/>
      <sheetName val="토목공사"/>
      <sheetName val="적용토목"/>
      <sheetName val="국산화"/>
      <sheetName val="이토변실"/>
      <sheetName val="T13(P68~72,78)"/>
      <sheetName val="2축기둥해석"/>
      <sheetName val="공내역"/>
      <sheetName val="위치"/>
      <sheetName val="0.단가"/>
      <sheetName val="Sheet1 (2)"/>
      <sheetName val="재료집계표"/>
      <sheetName val="pier-1"/>
      <sheetName val="설계조건"/>
      <sheetName val="ACUNIT"/>
      <sheetName val="데리네이타현황"/>
      <sheetName val="8.PILE  (돌출)"/>
      <sheetName val="중기경유지급대장"/>
      <sheetName val="중기잡유공제"/>
      <sheetName val="중기잡유지급대장"/>
      <sheetName val="중기임차료"/>
      <sheetName val="중기경유공제"/>
      <sheetName val="별표집계"/>
      <sheetName val="산출근거"/>
      <sheetName val="4.중기단가산출"/>
      <sheetName val="5.노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토목"/>
      <sheetName val="A2"/>
      <sheetName val="평가데이터"/>
      <sheetName val="입력"/>
      <sheetName val="부표총괄"/>
      <sheetName val="품셈1-26"/>
      <sheetName val="비교1"/>
      <sheetName val="구체"/>
      <sheetName val="좌측날개벽"/>
      <sheetName val="우측날개벽"/>
      <sheetName val="도장 및 용접 수량"/>
      <sheetName val="코드표"/>
      <sheetName val="별표 "/>
      <sheetName val="적점"/>
      <sheetName val="주beam"/>
      <sheetName val="예산명세서"/>
      <sheetName val="설계명세서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교각1"/>
      <sheetName val="날개벽수량표"/>
      <sheetName val="단면가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시청1"/>
      <sheetName val="1-시청2"/>
      <sheetName val="종각집계"/>
      <sheetName val="종각1"/>
      <sheetName val="2-시청1"/>
      <sheetName val="#REF"/>
      <sheetName val="구조물수량"/>
      <sheetName val="ABUT수량-A1"/>
      <sheetName val="교각1"/>
      <sheetName val="Sheet17"/>
      <sheetName val="노임단가"/>
      <sheetName val="INPUT"/>
      <sheetName val="돌 적용인자표"/>
      <sheetName val="7급줄떼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골막이(콘)"/>
      <sheetName val="야골찰"/>
      <sheetName val="기슭막이(깬찰1.00)"/>
      <sheetName val="바닥막이"/>
      <sheetName val="야기슭막이(1.0m)"/>
      <sheetName val="야기슭막이(1.2m)"/>
      <sheetName val="야기슭막이(1.5m)"/>
      <sheetName val="원형돌망태(3단)"/>
      <sheetName val="돌흙막이"/>
      <sheetName val="떼흙막이"/>
      <sheetName val="돌수로(야찰)"/>
      <sheetName val="제형수로(야)"/>
      <sheetName val="떼수로"/>
      <sheetName val="돌붙임(찰)"/>
      <sheetName val="7급줄떼"/>
      <sheetName val="돌쌓기(찰)"/>
      <sheetName val="돌쌓기(메)"/>
      <sheetName val="산돌쌓기(야)"/>
      <sheetName val="6급줄마대공"/>
      <sheetName val="통나무"/>
      <sheetName val="떼수로공"/>
      <sheetName val="씨뿌리기"/>
      <sheetName val="나무심기"/>
      <sheetName val="Sheet3"/>
      <sheetName val="스톤기슭1.2"/>
      <sheetName val="산돌(깬) (2)"/>
      <sheetName val="전석"/>
      <sheetName val="스톤(골)"/>
      <sheetName val="스톤(골)2"/>
      <sheetName val="계간수로"/>
      <sheetName val="스톤(흙)"/>
      <sheetName val="스톤(흙)2"/>
      <sheetName val="옹벽1.6"/>
      <sheetName val="산돌(깬)"/>
      <sheetName val="계간수로2"/>
      <sheetName val="돌 적용인자표"/>
      <sheetName val="Sheet1"/>
      <sheetName val="교각1"/>
      <sheetName val="포장공"/>
      <sheetName val="배수공"/>
    </sheetNames>
    <definedNames>
      <definedName name="camberWork" refersTo="#REF!" sheetId="36"/>
      <definedName name="EARTH" refersTo="#REF!" sheetId="36"/>
      <definedName name="EARTHSAPDATA.StartProgram" refersTo="#REF!" sheetId="36"/>
      <definedName name="EARTHSAPDATA.StartProgram1" refersTo="#REF!" sheetId="36"/>
      <definedName name="EARTHSAPDATA.StartProgram2" refersTo="#REF!" sheetId="36"/>
      <definedName name="IUOPOOPI" refersTo="#REF!" sheetId="36"/>
      <definedName name="OPI" refersTo="#REF!" sheetId="36"/>
      <definedName name="라멘1" refersTo="#REF!" sheetId="36"/>
      <definedName name="라멘123" refersTo="#REF!" sheetId="36"/>
      <definedName name="설계단면력요약.SAP90Work" refersTo="#REF!" sheetId="36"/>
      <definedName name="ㅇㅎㅎㄷㄳㄷㄱ" refersTo="#REF!" sheetId="36"/>
      <definedName name="ㅈㅈㄷㅈㅂㄷ" refersTo="#REF!" sheetId="36"/>
      <definedName name="ㅎㄹㅇ" refersTo="#REF!" sheetId="3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5흙막이"/>
      <sheetName val="단면가정"/>
      <sheetName val="XL4Poppy"/>
      <sheetName val="돌 적용인자표"/>
    </sheetNames>
    <definedNames>
      <definedName name="camberWork" sheetId="10"/>
      <definedName name="EARTH" sheetId="10"/>
      <definedName name="EARTHSAPDATA.StartProgram" sheetId="10"/>
      <definedName name="EARTHSAPDATA.StartProgram1" sheetId="10"/>
      <definedName name="EARTHSAPDATA.StartProgram2" sheetId="10"/>
      <definedName name="IUOPOOPI" sheetId="10"/>
      <definedName name="OPI" sheetId="10"/>
      <definedName name="라멘1" sheetId="10"/>
      <definedName name="라멘123" sheetId="10"/>
      <definedName name="설계단면력요약.SAP90Work" sheetId="10"/>
      <definedName name="ㅇㅎㅎㄷㄳㄷㄱ" sheetId="10"/>
      <definedName name="ㅈㅈㄷㅈㅂㄷ" sheetId="10"/>
      <definedName name="ㅎㄹㅇ" sheetId="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  <sheetName val="내역"/>
      <sheetName val="5흙막이"/>
      <sheetName val="교대(A1)"/>
      <sheetName val="A-4"/>
    </sheetNames>
    <sheetDataSet>
      <sheetData sheetId="0"/>
      <sheetData sheetId="1">
        <row r="35">
          <cell r="DJ35">
            <v>5.01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재료집계표"/>
      <sheetName val="토적"/>
      <sheetName val="깨기집계표"/>
      <sheetName val="암거깨기"/>
      <sheetName val="슬라브깨기"/>
      <sheetName val="담장및휀스"/>
      <sheetName val="중력식옹벽깨기(1.0)"/>
      <sheetName val="중력식옹벽깨기(2.0)"/>
      <sheetName val="암거집계"/>
      <sheetName val="암거(2.0×1.5)"/>
      <sheetName val="신축이음"/>
      <sheetName val="암거맨홀"/>
      <sheetName val="흄관기초"/>
      <sheetName val="휀스"/>
      <sheetName val="토적계산서"/>
      <sheetName val="토공집계(소계)"/>
      <sheetName val="총괄자재집계"/>
      <sheetName val="관급자재대"/>
      <sheetName val="포장자재수량집계"/>
      <sheetName val="콘크리트포장"/>
      <sheetName val="배수공수량"/>
      <sheetName val="면벽수량"/>
      <sheetName val="흄관(보호)(1연)"/>
      <sheetName val="흄관 보호토공(1연)"/>
      <sheetName val="표 지 "/>
      <sheetName val="자재집계"/>
      <sheetName val="토공집계"/>
      <sheetName val="지수벽 및 파라피트"/>
      <sheetName val="암거수량"/>
      <sheetName val="암거날개벽수량(1.5M)"/>
      <sheetName val="암거날개벽토공(1.5)"/>
      <sheetName val="횡배수관날개벽"/>
      <sheetName val="횡배수관날개벽수량표"/>
      <sheetName val="횡배수관날개벽잔토 "/>
      <sheetName val="횡배수관날개벽잔토산식치수표"/>
      <sheetName val="골막이(야매)"/>
      <sheetName val="79"/>
      <sheetName val="78"/>
      <sheetName val="77"/>
      <sheetName val="76"/>
      <sheetName val="75"/>
      <sheetName val="74"/>
      <sheetName val="73"/>
      <sheetName val="72"/>
      <sheetName val="71"/>
      <sheetName val="70"/>
      <sheetName val="68"/>
      <sheetName val="67"/>
      <sheetName val="66"/>
      <sheetName val="65"/>
      <sheetName val="64"/>
      <sheetName val="63"/>
      <sheetName val="62"/>
      <sheetName val="60"/>
      <sheetName val="59"/>
      <sheetName val="58"/>
      <sheetName val="57"/>
      <sheetName val="56"/>
      <sheetName val="54"/>
      <sheetName val="52"/>
      <sheetName val="50"/>
      <sheetName val="49"/>
      <sheetName val="48"/>
      <sheetName val="47"/>
      <sheetName val="46"/>
      <sheetName val="45"/>
      <sheetName val="43"/>
      <sheetName val="42"/>
      <sheetName val="41"/>
      <sheetName val="40"/>
      <sheetName val="39"/>
      <sheetName val="38"/>
      <sheetName val="37"/>
      <sheetName val="36"/>
      <sheetName val="35"/>
      <sheetName val="34"/>
      <sheetName val="33"/>
      <sheetName val="32"/>
      <sheetName val="31"/>
      <sheetName val="30"/>
      <sheetName val="29"/>
      <sheetName val="28"/>
      <sheetName val="27"/>
      <sheetName val="26"/>
      <sheetName val="25"/>
      <sheetName val="24"/>
      <sheetName val="23"/>
      <sheetName val="22"/>
      <sheetName val="21"/>
      <sheetName val="20"/>
      <sheetName val="19"/>
      <sheetName val="18"/>
      <sheetName val="17"/>
      <sheetName val="16"/>
      <sheetName val="15"/>
      <sheetName val="14"/>
      <sheetName val="13"/>
      <sheetName val="12"/>
      <sheetName val="11"/>
      <sheetName val="10"/>
      <sheetName val="9"/>
      <sheetName val="8"/>
      <sheetName val="7"/>
      <sheetName val="6"/>
      <sheetName val="5"/>
      <sheetName val="4"/>
      <sheetName val="3"/>
      <sheetName val="2"/>
      <sheetName val="1"/>
      <sheetName val="수간재적표"/>
      <sheetName val="토사(PE)"/>
      <sheetName val="산출근거"/>
      <sheetName val="포장공"/>
      <sheetName val="배수공"/>
      <sheetName val="Sheet2"/>
      <sheetName val="수납명단"/>
      <sheetName val="터파기및재료"/>
      <sheetName val="날개벽수량표"/>
      <sheetName val="unitpric"/>
      <sheetName val="도근좌표"/>
      <sheetName val="ABUT수량-A1"/>
      <sheetName val="단위중량"/>
      <sheetName val="설계조건"/>
      <sheetName val="덕전리"/>
      <sheetName val="교각1"/>
      <sheetName val="슬래브(PF)(하류)"/>
      <sheetName val="DATE"/>
      <sheetName val="단면가정"/>
      <sheetName val="내역"/>
      <sheetName val="조명시설"/>
      <sheetName val="약목역앞"/>
      <sheetName val="토공"/>
      <sheetName val="자재단가"/>
      <sheetName val="노임단가"/>
      <sheetName val="말뚝지지력산정"/>
      <sheetName val="목록"/>
      <sheetName val="맨홀수량산출"/>
      <sheetName val="자재목록"/>
      <sheetName val="중기목록"/>
      <sheetName val="일위목록"/>
      <sheetName val="단가목록"/>
      <sheetName val="암거"/>
      <sheetName val="BID"/>
      <sheetName val="버스운행안내"/>
      <sheetName val="예방접종계획"/>
      <sheetName val="근태계획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</sheetNames>
    <sheetDataSet>
      <sheetData sheetId="0" refreshError="1"/>
      <sheetData sheetId="1" refreshError="1">
        <row r="11">
          <cell r="AH11">
            <v>480</v>
          </cell>
        </row>
        <row r="18">
          <cell r="CS18">
            <v>13.2</v>
          </cell>
        </row>
      </sheetData>
      <sheetData sheetId="2" refreshError="1"/>
      <sheetData sheetId="3" refreshError="1">
        <row r="34">
          <cell r="BU34">
            <v>1807.94</v>
          </cell>
        </row>
        <row r="111">
          <cell r="AW111">
            <v>390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교각1"/>
      <sheetName val="흄관기초"/>
      <sheetName val="5흙막이"/>
      <sheetName val="단면가정"/>
    </sheetNames>
    <sheetDataSet>
      <sheetData sheetId="0" refreshError="1"/>
      <sheetData sheetId="1" refreshError="1">
        <row r="11">
          <cell r="AH11">
            <v>480</v>
          </cell>
        </row>
        <row r="18">
          <cell r="CS18">
            <v>13.2</v>
          </cell>
        </row>
      </sheetData>
      <sheetData sheetId="2" refreshError="1"/>
      <sheetData sheetId="3" refreshError="1">
        <row r="34">
          <cell r="BU34">
            <v>1807.94</v>
          </cell>
        </row>
        <row r="111">
          <cell r="AW111">
            <v>390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토 공(시 점)"/>
      <sheetName val="토 공(종 점)"/>
      <sheetName val="형식-2-2"/>
      <sheetName val="종배수관면벽구"/>
      <sheetName val="A-4"/>
      <sheetName val="기본단가표"/>
      <sheetName val="중기사용료"/>
      <sheetName val="흄관기초"/>
      <sheetName val="#REF"/>
      <sheetName val="주beam"/>
      <sheetName val="토사(PE)"/>
      <sheetName val="TOTAL_BOQ"/>
      <sheetName val="정부노임단가"/>
      <sheetName val="7급줄떼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료총집계"/>
      <sheetName val="시멘트골재집계"/>
      <sheetName val="토공총집계"/>
      <sheetName val="토공집계"/>
      <sheetName val="측구연장조서"/>
      <sheetName val="배수공토공집계표"/>
      <sheetName val="배수공재료집계"/>
      <sheetName val="집수정토공"/>
      <sheetName val="집수정재료"/>
      <sheetName val="관로공토공"/>
      <sheetName val="배수관재료"/>
      <sheetName val="맨홀공단위수량집계"/>
      <sheetName val="관로공단위수량집계"/>
      <sheetName val="L형측구단위수량집계"/>
      <sheetName val="부대공재료집계표"/>
      <sheetName val="화강석경계블럭연장조서"/>
      <sheetName val="소형고압블럭연장조서"/>
      <sheetName val="차선도색"/>
      <sheetName val="포장공재료집계표"/>
      <sheetName val="포장수량집계"/>
      <sheetName val="포장면적"/>
      <sheetName val="구조물공재료집계표"/>
      <sheetName val="옹벽공수량"/>
      <sheetName val="옹벽단위수량"/>
      <sheetName val="옹벽높이별연장조서"/>
      <sheetName val="옹벽공연장조서"/>
      <sheetName val="구조물깨기"/>
      <sheetName val="조경공연장"/>
      <sheetName val="흄관기초"/>
      <sheetName val="단면가정"/>
      <sheetName val="교각1"/>
      <sheetName val="편입토지조서"/>
      <sheetName val="돌 적용인자표"/>
      <sheetName val="기둥(원형)"/>
      <sheetName val="포장공"/>
      <sheetName val="배수공"/>
      <sheetName val="danga"/>
      <sheetName val="ilch"/>
      <sheetName val="설계조건"/>
      <sheetName val="날개벽수량표"/>
      <sheetName val="단위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편입토지조서"/>
      <sheetName val="포장공"/>
      <sheetName val="배수공"/>
      <sheetName val="암거"/>
      <sheetName val="돌 적용인자표"/>
      <sheetName val="교각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배수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  <sheetName val="속도랑내기(자갈)"/>
      <sheetName val="#REF"/>
      <sheetName val="주beam"/>
      <sheetName val="7급줄떼"/>
      <sheetName val="덕전리"/>
    </sheetNames>
    <sheetDataSet>
      <sheetData sheetId="0"/>
      <sheetData sheetId="1">
        <row r="11">
          <cell r="AL11">
            <v>0</v>
          </cell>
        </row>
      </sheetData>
      <sheetData sheetId="2">
        <row r="26">
          <cell r="AY26">
            <v>91.02</v>
          </cell>
        </row>
      </sheetData>
      <sheetData sheetId="3">
        <row r="8">
          <cell r="AY8" t="e">
            <v>#REF!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1"/>
      <sheetName val="#REF"/>
      <sheetName val="Sheet1 (2)"/>
      <sheetName val="주beam"/>
      <sheetName val="토사(PE)"/>
      <sheetName val="7급줄떼"/>
      <sheetName val="배수공"/>
      <sheetName val="포장공"/>
      <sheetName val="흄관기초"/>
      <sheetName val="돌 적용인자표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날개벽수량표"/>
      <sheetName val="#REF"/>
    </sheetNames>
    <sheetDataSet>
      <sheetData sheetId="0" refreshError="1"/>
      <sheetData sheetId="1" refreshError="1">
        <row r="11">
          <cell r="AH11">
            <v>480</v>
          </cell>
        </row>
        <row r="18">
          <cell r="CP18">
            <v>0</v>
          </cell>
          <cell r="CR18">
            <v>3.823</v>
          </cell>
          <cell r="CS18">
            <v>13.2</v>
          </cell>
        </row>
      </sheetData>
      <sheetData sheetId="2" refreshError="1"/>
      <sheetData sheetId="3" refreshError="1">
        <row r="34">
          <cell r="BU34">
            <v>1807.94</v>
          </cell>
        </row>
        <row r="54">
          <cell r="AR54">
            <v>1210</v>
          </cell>
        </row>
        <row r="111">
          <cell r="AR111">
            <v>1210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  <sheetName val="#REF"/>
      <sheetName val="덕전리"/>
    </sheetNames>
    <sheetDataSet>
      <sheetData sheetId="0"/>
      <sheetData sheetId="1">
        <row r="11">
          <cell r="AL11">
            <v>0</v>
          </cell>
        </row>
        <row r="35">
          <cell r="DI35">
            <v>24.619999999999997</v>
          </cell>
          <cell r="DJ35">
            <v>5.01</v>
          </cell>
          <cell r="DM35">
            <v>7.5999999999999998E-2</v>
          </cell>
          <cell r="DN35">
            <v>20</v>
          </cell>
          <cell r="DO35">
            <v>16.5</v>
          </cell>
        </row>
      </sheetData>
      <sheetData sheetId="2">
        <row r="26">
          <cell r="AY26">
            <v>91.02</v>
          </cell>
          <cell r="AZ26">
            <v>9.98</v>
          </cell>
          <cell r="BV26">
            <v>56</v>
          </cell>
          <cell r="CI26">
            <v>2.1720000000000002</v>
          </cell>
          <cell r="CJ26">
            <v>3.1349999999999998</v>
          </cell>
          <cell r="CK26">
            <v>2.4359999999999999</v>
          </cell>
          <cell r="CL26">
            <v>1.01</v>
          </cell>
          <cell r="CM26">
            <v>0.378</v>
          </cell>
        </row>
      </sheetData>
      <sheetData sheetId="3">
        <row r="8">
          <cell r="AY8" t="e">
            <v>#REF!</v>
          </cell>
        </row>
        <row r="13">
          <cell r="AY13" t="e">
            <v>#REF!</v>
          </cell>
        </row>
        <row r="18">
          <cell r="AY18" t="e">
            <v>#REF!</v>
          </cell>
        </row>
        <row r="23">
          <cell r="AY23" t="e">
            <v>#REF!</v>
          </cell>
        </row>
        <row r="28">
          <cell r="AT28" t="e">
            <v>#REF!</v>
          </cell>
        </row>
        <row r="33">
          <cell r="AT33" t="e">
            <v>#REF!</v>
          </cell>
        </row>
        <row r="38">
          <cell r="AT38" t="e">
            <v>#REF!</v>
          </cell>
        </row>
        <row r="43">
          <cell r="AV43" t="e">
            <v>#REF!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폐기물처리공"/>
      <sheetName val="교량단면도"/>
      <sheetName val="교명주깨기"/>
      <sheetName val="상부난간"/>
      <sheetName val="난간(2)"/>
      <sheetName val="슬라브깨기"/>
      <sheetName val="교대깨기"/>
      <sheetName val="교각깨기"/>
      <sheetName val="사급자재대"/>
      <sheetName val="골재집계표"/>
      <sheetName val="관급자재집계"/>
      <sheetName val="총괄자재집계표"/>
      <sheetName val="토공"/>
      <sheetName val="구조물깨기집계표"/>
      <sheetName val="깨기수량"/>
      <sheetName val="옹벽형L형측구"/>
      <sheetName val="맹암거"/>
      <sheetName val="횡배수관리스트"/>
      <sheetName val="옹벽형형L측구조서"/>
      <sheetName val="맹암거설치조서"/>
      <sheetName val="L형측구"/>
      <sheetName val="L형측구조서"/>
      <sheetName val="배수구조물공수량표"/>
      <sheetName val="흄관"/>
      <sheetName val="흄관 (2)"/>
      <sheetName val="배수구조물토공표"/>
      <sheetName val="배수관단위"/>
      <sheetName val="역T옹벽 "/>
      <sheetName val="역T옹벽조서 "/>
      <sheetName val="구조물재료표"/>
      <sheetName val="포장공수량집계"/>
      <sheetName val="포장수량집계"/>
      <sheetName val="본선구간 포장수량"/>
      <sheetName val="편구배별연장산출서"/>
      <sheetName val="확폭구간포장수량"/>
      <sheetName val="확폭수량산출"/>
      <sheetName val="접속도로포장수량"/>
      <sheetName val="포장공제및추가수량"/>
      <sheetName val="구조물공제량"/>
      <sheetName val="L형옹벽공제"/>
      <sheetName val="L형측구공제"/>
      <sheetName val="가드레일조서"/>
      <sheetName val="차선도색집계"/>
      <sheetName val="낙석방지책"/>
      <sheetName val="교통표지판"/>
      <sheetName val="갈매기표지판"/>
      <sheetName val="도로표지병"/>
      <sheetName val="표지"/>
      <sheetName val="토공집계"/>
      <sheetName val="토적표"/>
      <sheetName val="구조물 깨기"/>
      <sheetName val="배수공수량집계표"/>
      <sheetName val="암거(1.0×1.0)"/>
      <sheetName val="날개벽수량산출"/>
      <sheetName val="날개벽터파기"/>
      <sheetName val="차수벽 수량산출"/>
      <sheetName val="포장수량집꼐"/>
      <sheetName val="포장조서"/>
      <sheetName val="포장단위일반"/>
      <sheetName val="줄눈수량조서"/>
      <sheetName val="토공집계표"/>
      <sheetName val="구조물깨기"/>
      <sheetName val="옹벽형형L측구조서 (H=0.5)"/>
      <sheetName val="옹벽수량집계"/>
      <sheetName val="옹벽형L형측구 "/>
      <sheetName val="횡배수관날개벽"/>
      <sheetName val="면벽수량집계"/>
      <sheetName val="면벽수량산출"/>
      <sheetName val="흄관기초"/>
      <sheetName val="접속도로"/>
      <sheetName val="포장(3.0)"/>
      <sheetName val="포장(2.5)"/>
      <sheetName val="수량"/>
      <sheetName val="2집"/>
      <sheetName val="저도"/>
      <sheetName val="토적(2지구)"/>
      <sheetName val="배수집"/>
      <sheetName val="개조"/>
      <sheetName val="집수보"/>
      <sheetName val="옹벽수량 (2.0)"/>
      <sheetName val="옹벽수량2.5"/>
      <sheetName val="관"/>
      <sheetName val="흄관토공"/>
      <sheetName val="암거"/>
      <sheetName val="포장공"/>
      <sheetName val="배수공"/>
      <sheetName val="토공집계표(전체)"/>
      <sheetName val="토공집계표(도로점용)"/>
      <sheetName val="토공집계표(공장부지부)"/>
      <sheetName val="토공집계표(근생)"/>
      <sheetName val="토적표(1부지부)"/>
      <sheetName val="토적표(2부지부)"/>
      <sheetName val="토적표(진입도로부)"/>
      <sheetName val="토적표(도로점용)"/>
      <sheetName val="재료총집계표"/>
      <sheetName val="재료총집계표 (2)"/>
      <sheetName val="흄관 600"/>
      <sheetName val="흄관 800"/>
      <sheetName val="흄관 450 "/>
      <sheetName val="흄관 300(1)"/>
      <sheetName val="U형측구(0.5X0.5)"/>
      <sheetName val="산마루측구"/>
      <sheetName val="벤치플륨관 (B600)"/>
      <sheetName val="집수정(0.7X0.7)"/>
      <sheetName val="L형옹벽재료집계표"/>
      <sheetName val="L형옹벽전개도 "/>
      <sheetName val="L형옹벽전개도 2"/>
      <sheetName val="L형옹벽H=1M"/>
      <sheetName val="L형옹벽H=3M"/>
      <sheetName val="L형옹벽H=4.0M"/>
      <sheetName val="L형옹벽H=5M"/>
      <sheetName val="전석쌓기 재료집계표"/>
      <sheetName val="전석쌓기1-1"/>
      <sheetName val="전석쌓기1-2"/>
      <sheetName val="전석쌓기2-1"/>
      <sheetName val="전석쌓기2-2"/>
      <sheetName val="전석쌓기3"/>
      <sheetName val="A-4"/>
      <sheetName val="7급줄떼"/>
      <sheetName val="날개벽수량표"/>
      <sheetName val="총집계표"/>
      <sheetName val="DATE"/>
      <sheetName val="접속슬라브"/>
      <sheetName val="MYUN(MAC)"/>
      <sheetName val="포장단면별단위수량"/>
      <sheetName val="주요"/>
      <sheetName val="토집"/>
      <sheetName val="폐기물"/>
      <sheetName val="깨기"/>
      <sheetName val="배집"/>
      <sheetName val="개수"/>
      <sheetName val="개단"/>
      <sheetName val="개연"/>
      <sheetName val="B수"/>
      <sheetName val="B단"/>
      <sheetName val="B연"/>
      <sheetName val="횡수"/>
      <sheetName val="횡단"/>
      <sheetName val="횡연"/>
      <sheetName val="포재"/>
      <sheetName val="포수"/>
      <sheetName val="진입로"/>
      <sheetName val="단위"/>
      <sheetName val="포연"/>
      <sheetName val="옹수"/>
      <sheetName val="옹단"/>
      <sheetName val="옹연"/>
      <sheetName val="가드레일"/>
      <sheetName val="차선도색"/>
      <sheetName val="덕전리"/>
      <sheetName val="폐목얽기(5열)"/>
      <sheetName val="토공수량집계표"/>
      <sheetName val="아스팔트 포장총괄집계표"/>
      <sheetName val="이토변실(A3-LINE)"/>
      <sheetName val="단위수량"/>
      <sheetName val="용소리교"/>
      <sheetName val="DANGA"/>
      <sheetName val="일위대가목록"/>
      <sheetName val="06 일위대가목록"/>
      <sheetName val="조명시설"/>
      <sheetName val="DATA"/>
      <sheetName val="부대공(집계)"/>
      <sheetName val="도근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  <sheetName val="덕전리"/>
      <sheetName val="흄관기초"/>
      <sheetName val="#REF"/>
      <sheetName val="7급줄떼"/>
      <sheetName val="속도랑내기(자갈)"/>
    </sheetNames>
    <sheetDataSet>
      <sheetData sheetId="0"/>
      <sheetData sheetId="1">
        <row r="11">
          <cell r="AL11">
            <v>0</v>
          </cell>
        </row>
        <row r="35">
          <cell r="DI35">
            <v>24.619999999999997</v>
          </cell>
          <cell r="DJ35">
            <v>5.01</v>
          </cell>
          <cell r="DM35">
            <v>7.5999999999999998E-2</v>
          </cell>
          <cell r="DN35">
            <v>20</v>
          </cell>
          <cell r="DO35">
            <v>16.5</v>
          </cell>
        </row>
      </sheetData>
      <sheetData sheetId="2">
        <row r="26">
          <cell r="AY26">
            <v>91.02</v>
          </cell>
          <cell r="AZ26">
            <v>9.98</v>
          </cell>
          <cell r="BV26">
            <v>56</v>
          </cell>
          <cell r="CI26">
            <v>2.1720000000000002</v>
          </cell>
          <cell r="CJ26">
            <v>3.1349999999999998</v>
          </cell>
          <cell r="CK26">
            <v>2.4359999999999999</v>
          </cell>
          <cell r="CL26">
            <v>1.01</v>
          </cell>
          <cell r="CM26">
            <v>0.378</v>
          </cell>
        </row>
      </sheetData>
      <sheetData sheetId="3">
        <row r="8">
          <cell r="AY8" t="e">
            <v>#REF!</v>
          </cell>
        </row>
        <row r="13">
          <cell r="AY13" t="e">
            <v>#REF!</v>
          </cell>
        </row>
        <row r="18">
          <cell r="AY18" t="e">
            <v>#REF!</v>
          </cell>
        </row>
        <row r="23">
          <cell r="AY23" t="e">
            <v>#REF!</v>
          </cell>
        </row>
        <row r="28">
          <cell r="AT28" t="e">
            <v>#REF!</v>
          </cell>
        </row>
        <row r="33">
          <cell r="AT33" t="e">
            <v>#REF!</v>
          </cell>
        </row>
        <row r="38">
          <cell r="AT38" t="e">
            <v>#REF!</v>
          </cell>
        </row>
        <row r="43">
          <cell r="AV43" t="e">
            <v>#REF!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MOTOR"/>
      <sheetName val="ⴭⴭⴭⴭ"/>
      <sheetName val="덕전리"/>
      <sheetName val="일반공사"/>
      <sheetName val="안정계산"/>
      <sheetName val="단면검토"/>
      <sheetName val="편입토지조서"/>
      <sheetName val="보집계표"/>
      <sheetName val="6PILE  (돌출)"/>
      <sheetName val="1.설계조건"/>
      <sheetName val="단위수량"/>
      <sheetName val="ITEM"/>
      <sheetName val="ilch"/>
      <sheetName val="배수공"/>
      <sheetName val="암거"/>
      <sheetName val="포장공"/>
      <sheetName val="중기일위대가"/>
      <sheetName val="토공A"/>
      <sheetName val="입찰안"/>
      <sheetName val="Sheet1"/>
      <sheetName val="단면가정"/>
      <sheetName val="차액보증"/>
      <sheetName val="3련 BOX"/>
      <sheetName val="설계조건"/>
      <sheetName val="001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#REF"/>
      <sheetName val="신우"/>
      <sheetName val="집계표"/>
      <sheetName val="인자기준_2007"/>
      <sheetName val="할인_할증률산정"/>
      <sheetName val="금액단가표"/>
      <sheetName val="자료기입"/>
      <sheetName val="예정공정표(장기간)"/>
      <sheetName val="수량"/>
      <sheetName val="조명시설"/>
      <sheetName val="금액내역서"/>
      <sheetName val="관급자대내역서"/>
      <sheetName val="설계내역서(고사목 제거)"/>
      <sheetName val="덕전리"/>
      <sheetName val="수량집계"/>
      <sheetName val="DDD"/>
      <sheetName val="연습"/>
      <sheetName val="대치판정"/>
      <sheetName val="옹벽단면치수"/>
      <sheetName val="공통비"/>
      <sheetName val="암거"/>
      <sheetName val="포장공"/>
      <sheetName val="단면가정"/>
      <sheetName val="치수표"/>
      <sheetName val="3BL공동구 수량"/>
      <sheetName val="집수A"/>
      <sheetName val="001"/>
      <sheetName val="코드표"/>
      <sheetName val="배수공"/>
      <sheetName val="자재단가"/>
      <sheetName val="대포2교접속"/>
      <sheetName val="제1호단위수량"/>
      <sheetName val="부경대총괄내역서"/>
      <sheetName val="버스운행안내"/>
      <sheetName val="예방접종계획"/>
      <sheetName val="근태계획서"/>
      <sheetName val="1.수인터널"/>
      <sheetName val="주차구획선수량"/>
      <sheetName val="내역서 (2)"/>
      <sheetName val="4.내진설계"/>
      <sheetName val="일위대가모듈"/>
      <sheetName val="골막이(야매)"/>
      <sheetName val="차액보증"/>
      <sheetName val="SORCE1"/>
      <sheetName val="표지"/>
      <sheetName val="Sheet1 (2)"/>
      <sheetName val="000000"/>
      <sheetName val="Sheet3"/>
      <sheetName val="DATA 입력란"/>
      <sheetName val="1. 설계조건 2.단면가정 3. 하중계산"/>
      <sheetName val="토공수량산출"/>
      <sheetName val="낙찰표"/>
      <sheetName val="실행철강하도"/>
      <sheetName val="계약서"/>
      <sheetName val="ⴭⴭⴭⴭ"/>
      <sheetName val="6PILE  (돌출)"/>
      <sheetName val="1"/>
      <sheetName val="7급줄떼"/>
      <sheetName val="대로근거"/>
      <sheetName val="식생블럭단위수량"/>
      <sheetName val="단가산출서"/>
      <sheetName val="내역"/>
      <sheetName val="인자기준"/>
      <sheetName val="ABUT수량-A1"/>
      <sheetName val="토사(PE)"/>
      <sheetName val="2경간"/>
      <sheetName val="8.PILE  (돌출)"/>
      <sheetName val="입찰안"/>
      <sheetName val="wall"/>
      <sheetName val="마산방향"/>
      <sheetName val="진주방향"/>
      <sheetName val="98수문일위"/>
      <sheetName val="일위대가(가설)"/>
      <sheetName val="구조물공"/>
      <sheetName val="지구단위계획"/>
      <sheetName val="수량산출"/>
      <sheetName val="철근량"/>
      <sheetName val="각형맨홀"/>
      <sheetName val="정부노임단가"/>
      <sheetName val="단위수량"/>
      <sheetName val="변화치수"/>
      <sheetName val="VXXXXXXX"/>
      <sheetName val="tggwan(mac)"/>
      <sheetName val="총괄내역"/>
      <sheetName val="Sheet1"/>
      <sheetName val="을"/>
      <sheetName val="MOTOR"/>
      <sheetName val="2공구산출내역"/>
      <sheetName val="일위대가목차"/>
      <sheetName val="토량산출서"/>
      <sheetName val="내역서적용수량"/>
      <sheetName val="배수공 시멘트 및 골재량 산출"/>
      <sheetName val="수량3"/>
      <sheetName val="도급내역서"/>
      <sheetName val="깨기"/>
      <sheetName val="본체"/>
      <sheetName val="암거단위"/>
      <sheetName val="소산진입"/>
      <sheetName val="담장산출"/>
      <sheetName val="총집계표"/>
      <sheetName val="01-적용기준"/>
      <sheetName val="08-공사비총괄표(경남외)"/>
      <sheetName val="06-원가계산서(경남외)"/>
      <sheetName val="안정검토1"/>
      <sheetName val="17-횡단측량야장(본선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본체"/>
      <sheetName val="교좌받침"/>
      <sheetName val="날개벽"/>
      <sheetName val="접속슬래브"/>
      <sheetName val="날개벽수량표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배수공"/>
      <sheetName val="토사(PE)"/>
      <sheetName val="포장공"/>
      <sheetName val="Sheet1"/>
      <sheetName val="골막이(야매)"/>
      <sheetName val="암거"/>
      <sheetName val="집수정"/>
      <sheetName val="본체"/>
      <sheetName val="교각1"/>
      <sheetName val="TOTAL_BOQ"/>
      <sheetName val="덕전리"/>
      <sheetName val="조명시설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단가 (2)"/>
      <sheetName val="중기일위대가"/>
      <sheetName val="일위대가"/>
      <sheetName val="unitpric"/>
      <sheetName val="에너지요금"/>
      <sheetName val="구역화물"/>
      <sheetName val="방송(체육관)"/>
      <sheetName val="일반교실"/>
      <sheetName val="금액내역서"/>
      <sheetName val="G.R300경비"/>
      <sheetName val="예정(3)"/>
      <sheetName val="APT"/>
      <sheetName val="우,오수"/>
      <sheetName val="sw1"/>
      <sheetName val="단위수량"/>
      <sheetName val="교각(P1)수량"/>
      <sheetName val="DDD"/>
      <sheetName val="말뚝지지력산정"/>
      <sheetName val="맨홀토공산출"/>
      <sheetName val="용소리교"/>
      <sheetName val="전선관"/>
      <sheetName val="조건표"/>
      <sheetName val="연결임시"/>
      <sheetName val="토공(우물통,기타) "/>
      <sheetName val="설계내역서"/>
      <sheetName val="DATE"/>
      <sheetName val="물가시세"/>
      <sheetName val="실행철강하도"/>
      <sheetName val="Sheet17"/>
      <sheetName val="흥양2교토공집계표"/>
      <sheetName val="측구공"/>
      <sheetName val="ABUT수량-A1"/>
      <sheetName val="P_E이중관보호공800(터파기)"/>
      <sheetName val="P_E이중관보호공800"/>
      <sheetName val="Excel"/>
      <sheetName val="3BL공동구 수량"/>
      <sheetName val="빌딩 안내"/>
      <sheetName val="내역서1"/>
      <sheetName val="대로근거"/>
      <sheetName val="6동"/>
      <sheetName val="산근"/>
      <sheetName val="교육종류"/>
      <sheetName val="파일의이용"/>
      <sheetName val="차액보증"/>
      <sheetName val="노무비계"/>
      <sheetName val="wall"/>
      <sheetName val="내역"/>
      <sheetName val="2000년1차"/>
      <sheetName val="2공구산출내역"/>
      <sheetName val="식재가격"/>
      <sheetName val="식재총괄"/>
      <sheetName val="수량3"/>
      <sheetName val="TEST1"/>
      <sheetName val="총괄"/>
      <sheetName val="2000년 공정표"/>
      <sheetName val="C-직노1"/>
      <sheetName val="품셈TABLE"/>
      <sheetName val="천방교접속"/>
      <sheetName val="현장관리비"/>
      <sheetName val="포장수량"/>
      <sheetName val="우수공"/>
      <sheetName val="가도공"/>
      <sheetName val="공종"/>
      <sheetName val="tggwan(mac)"/>
      <sheetName val="기계경비목록"/>
      <sheetName val="noyim"/>
      <sheetName val="경산"/>
      <sheetName val="아스팔트 포장총괄집계표"/>
      <sheetName val="단가일람"/>
      <sheetName val="SLAB"/>
      <sheetName val="6PILE  (돌출)"/>
      <sheetName val="단면검토"/>
      <sheetName val="설계조건"/>
      <sheetName val="수량집계"/>
      <sheetName val="인건비 "/>
      <sheetName val="Total"/>
      <sheetName val="설계설명서"/>
      <sheetName val="토목주소"/>
      <sheetName val="프랜트면허"/>
      <sheetName val="Sheet2"/>
      <sheetName val="cal"/>
      <sheetName val="계정"/>
      <sheetName val="내역서"/>
      <sheetName val="2@ BOX"/>
      <sheetName val="구천"/>
      <sheetName val="input"/>
      <sheetName val="갑지"/>
      <sheetName val="집계표"/>
      <sheetName val="수량산출"/>
      <sheetName val="산출근거"/>
      <sheetName val="기계경비"/>
      <sheetName val="#REF"/>
      <sheetName val="상 부"/>
      <sheetName val="부대공자재집계표"/>
      <sheetName val="현장식당(1)"/>
      <sheetName val="단면"/>
      <sheetName val="공량산출서"/>
      <sheetName val="자재 집계표"/>
      <sheetName val="Sheet1 (2)"/>
      <sheetName val="취수탑"/>
      <sheetName val="단면 (2)"/>
      <sheetName val="9811"/>
      <sheetName val="신우"/>
      <sheetName val="EP0618"/>
      <sheetName val="설비"/>
      <sheetName val="적용단가"/>
      <sheetName val="동해title"/>
      <sheetName val="공통가설공사"/>
      <sheetName val="슬래브"/>
      <sheetName val="1공구(입찰내역)"/>
      <sheetName val="2000전체분"/>
      <sheetName val="설계명세서"/>
      <sheetName val="예산명세서"/>
      <sheetName val="자료입력"/>
      <sheetName val="토목품셈"/>
      <sheetName val="대포2교접속"/>
      <sheetName val="시중노임단가"/>
      <sheetName val="토공"/>
      <sheetName val="교사기준면적(초등)"/>
      <sheetName val="일반문틀 설치"/>
      <sheetName val="샌딩 에폭시 도장"/>
      <sheetName val="스텐문틀설치"/>
      <sheetName val="운동장 (2)"/>
      <sheetName val="구조물철거타공정이월"/>
      <sheetName val="7급줄떼"/>
      <sheetName val="최적단면"/>
      <sheetName val="일위대가목록"/>
      <sheetName val="터파기및재료"/>
      <sheetName val="N賃率-職"/>
      <sheetName val="입찰안"/>
      <sheetName val="JUCKEYK"/>
      <sheetName val="단가산출서"/>
      <sheetName val="대창(함평)"/>
      <sheetName val="대창(장성)"/>
      <sheetName val="대창(함평)-창열"/>
      <sheetName val="절대건들지마시오"/>
      <sheetName val="관급"/>
      <sheetName val="시험비"/>
      <sheetName val="자재단가"/>
      <sheetName val="기계경비일람"/>
      <sheetName val="구조물공"/>
      <sheetName val="부대공"/>
      <sheetName val="사통"/>
      <sheetName val="2001계약현황"/>
      <sheetName val="기초목"/>
      <sheetName val="열린교실"/>
      <sheetName val="1호인버트수량"/>
      <sheetName val="2호맨홀공제수량"/>
      <sheetName val="견"/>
      <sheetName val="내역서(증축)"/>
      <sheetName val="중로근거"/>
      <sheetName val="견적조건"/>
      <sheetName val="수량BOQ"/>
      <sheetName val="날개벽"/>
      <sheetName val="총괄표"/>
      <sheetName val="골조시행"/>
      <sheetName val="일위대가목차"/>
      <sheetName val="자재비"/>
      <sheetName val="1.취수장"/>
      <sheetName val="원가계산"/>
      <sheetName val="DNT OSBL"/>
      <sheetName val="1.설계조건"/>
      <sheetName val="내역(한신APT)"/>
      <sheetName val="기초자료입력"/>
      <sheetName val="원가계산서"/>
      <sheetName val="배관(TDI ISBL)"/>
      <sheetName val="01"/>
      <sheetName val="개요"/>
      <sheetName val="참고자료"/>
      <sheetName val="대장"/>
      <sheetName val="기술자관리"/>
      <sheetName val="공동업체"/>
      <sheetName val="공사진행현황"/>
      <sheetName val="하도계약"/>
      <sheetName val="보증 및 분담"/>
      <sheetName val="약품설비"/>
      <sheetName val="주방환기"/>
      <sheetName val="토공총괄표"/>
      <sheetName val="입찰보고"/>
      <sheetName val="금광1터널"/>
      <sheetName val="실행간접비용"/>
      <sheetName val="온도 데이터"/>
      <sheetName val="일위"/>
      <sheetName val="세원견적서"/>
      <sheetName val="수안보-MBR1"/>
      <sheetName val="우각부검토"/>
      <sheetName val="7.전산해석결과"/>
      <sheetName val="4.하중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/>
      <sheetData sheetId="98"/>
      <sheetData sheetId="99"/>
      <sheetData sheetId="100"/>
      <sheetData sheetId="101" refreshError="1"/>
      <sheetData sheetId="102"/>
      <sheetData sheetId="103" refreshError="1"/>
      <sheetData sheetId="104" refreshError="1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Flex수량집계"/>
      <sheetName val="집계표"/>
      <sheetName val="왕십리방향-집계"/>
      <sheetName val="궁촌1교집계"/>
      <sheetName val="철근집계표"/>
      <sheetName val="왕십리방향"/>
      <sheetName val="궁촌1교"/>
      <sheetName val="날개벽수량표"/>
      <sheetName val="기슭막이(야면석찰쌓기)"/>
      <sheetName val="기기리스트"/>
      <sheetName val="배수공"/>
      <sheetName val="암거"/>
      <sheetName val="포장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6">
          <cell r="DD6">
            <v>2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로2-1"/>
      <sheetName val="교통표지판"/>
      <sheetName val="가로수수량"/>
      <sheetName val="부대공단위"/>
      <sheetName val="부대공연장조서"/>
      <sheetName val="교통토집계"/>
      <sheetName val="부대토공"/>
      <sheetName val="날개벽수량표"/>
      <sheetName val="배수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콘기슭막이"/>
      <sheetName val="콘기슭막이(2)"/>
      <sheetName val="콘기슭막이(3)"/>
      <sheetName val="떼흙막이"/>
      <sheetName val="떼수로내기"/>
      <sheetName val="5급줄떼공(객토)"/>
      <sheetName val="5급줄떼공"/>
      <sheetName val="7급줄떼공"/>
      <sheetName val="떼붙이기"/>
      <sheetName val="씨뿌리기"/>
      <sheetName val="나무심기"/>
      <sheetName val="산비탈돌쌓기(야면석)"/>
      <sheetName val="돌수로내기"/>
      <sheetName val="돌흙막이(야면석)"/>
      <sheetName val="돌골막이(야면석)"/>
      <sheetName val="돌골막이(깬잡석)"/>
      <sheetName val="돌땅속흙막이(야면석)"/>
      <sheetName val="기슭막이(깬잡석)"/>
      <sheetName val="기슭막이(깬잡석) (2)"/>
      <sheetName val="기슭막이(야면석)"/>
      <sheetName val="폐목얽기(5열)"/>
      <sheetName val="폐목얽기(3열)"/>
      <sheetName val="통나무땅속흙막이"/>
      <sheetName val="돌흙막이(깬잡석)"/>
      <sheetName val="통나무흙막이"/>
      <sheetName val="산비탈돌쌓기(깬잡석)"/>
      <sheetName val="산비탈돌쌓기(깬잡석) (2)"/>
      <sheetName val="새심기"/>
      <sheetName val="콘크리트포장"/>
      <sheetName val="보막이(야면석)"/>
      <sheetName val="산비탈돌쌓기(깬잡석찰쌓기)"/>
      <sheetName val="보막이(깬잡석)"/>
      <sheetName val="보막이(야면석찰쌓기) "/>
      <sheetName val="보막이(깬잡석찰쌓기)"/>
      <sheetName val="콘크리보막이"/>
      <sheetName val="돌골막이(야면석찰쌓기)"/>
      <sheetName val="기슭막이(야면석찰쌓기)"/>
      <sheetName val="기슭막이(깬잡석찰쌓기)"/>
      <sheetName val="돌땅속흙막이(깬잡석)"/>
      <sheetName val="산비탈돌쌓기(야면석 찰쌓기)"/>
      <sheetName val="벤치포륨관"/>
      <sheetName val="대석줄떼"/>
      <sheetName val="콘크리트보막이"/>
      <sheetName val="낮은바닥막이"/>
      <sheetName val="바닥막이"/>
      <sheetName val="6급줄떼공"/>
      <sheetName val="속도랑내기(조약돌)"/>
      <sheetName val="속도랑내기(자갈)"/>
      <sheetName val="암거떼수로"/>
      <sheetName val="새조공"/>
      <sheetName val="H형강바자얽기"/>
      <sheetName val="보막이(구조2)"/>
      <sheetName val="보막이(계산2)"/>
      <sheetName val="돌골막이(깬잡석찰쌓기)"/>
      <sheetName val="돌흙막이(깬잡석찰쌓기)"/>
      <sheetName val="보막이(구조1)"/>
      <sheetName val="보막이(계산1)"/>
      <sheetName val="산비탈바자얽기"/>
      <sheetName val="파형강관부설"/>
      <sheetName val="스톤블록쌓기"/>
      <sheetName val="수로1"/>
      <sheetName val="수로2 "/>
      <sheetName val="벤치포륨관(600)"/>
      <sheetName val="벤치포륨관(500)"/>
      <sheetName val="골막이(야매)"/>
      <sheetName val="왕십리방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 t="str">
            <v>폐 목 산 얽 기 구 조 도 및 수 량 산 출 표(5열)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및목차"/>
      <sheetName val="간지"/>
      <sheetName val="관급자재총괄표"/>
      <sheetName val="사급자재총괄표"/>
      <sheetName val="골재총괄표"/>
      <sheetName val="시설물수량표"/>
      <sheetName val="포장수량표"/>
      <sheetName val="수목수량총괄표"/>
      <sheetName val="수목자재총괄"/>
      <sheetName val="시설물수량"/>
      <sheetName val="포장수량"/>
      <sheetName val="시설물포장골재집계표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골막이(야매)"/>
      <sheetName val="덕전리"/>
      <sheetName val="왕십리방향"/>
      <sheetName val="5흙막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콘기슭막이"/>
      <sheetName val="콘기슭막이(2)"/>
      <sheetName val="콘기슭막이(3)"/>
      <sheetName val="떼흙막이"/>
      <sheetName val="떼수로내기"/>
      <sheetName val="5급줄떼공(객토)"/>
      <sheetName val="5급줄떼공"/>
      <sheetName val="7급줄떼공"/>
      <sheetName val="떼붙이기"/>
      <sheetName val="씨뿌리기"/>
      <sheetName val="나무심기"/>
      <sheetName val="산비탈돌쌓기(야면석)"/>
      <sheetName val="돌수로내기"/>
      <sheetName val="돌흙막이(야면석)"/>
      <sheetName val="돌골막이(야면석)"/>
      <sheetName val="돌골막이(깬잡석)"/>
      <sheetName val="돌땅속흙막이(야면석)"/>
      <sheetName val="기슭막이(깬잡석)"/>
      <sheetName val="기슭막이(깬잡석) (2)"/>
      <sheetName val="기슭막이(야면석)"/>
      <sheetName val="폐목얽기(5열)"/>
      <sheetName val="폐목얽기(3열)"/>
      <sheetName val="통나무땅속흙막이"/>
      <sheetName val="돌흙막이(깬잡석)"/>
      <sheetName val="통나무흙막이"/>
      <sheetName val="산비탈돌쌓기(깬잡석)"/>
      <sheetName val="산비탈돌쌓기(깬잡석) (2)"/>
      <sheetName val="새심기"/>
      <sheetName val="콘크리트포장"/>
      <sheetName val="보막이(야면석)"/>
      <sheetName val="산비탈돌쌓기(깬잡석찰쌓기)"/>
      <sheetName val="보막이(깬잡석)"/>
      <sheetName val="보막이(야면석찰쌓기) "/>
      <sheetName val="보막이(깬잡석찰쌓기)"/>
      <sheetName val="콘크리보막이"/>
      <sheetName val="돌골막이(야면석찰쌓기)"/>
      <sheetName val="기슭막이(야면석찰쌓기)"/>
      <sheetName val="기슭막이(깬잡석찰쌓기)"/>
      <sheetName val="돌땅속흙막이(깬잡석)"/>
      <sheetName val="산비탈돌쌓기(야면석 찰쌓기)"/>
      <sheetName val="벤치포륨관"/>
      <sheetName val="대석줄떼"/>
      <sheetName val="콘크리트보막이"/>
      <sheetName val="낮은바닥막이"/>
      <sheetName val="바닥막이"/>
      <sheetName val="6급줄떼공"/>
      <sheetName val="속도랑내기(조약돌)"/>
      <sheetName val="속도랑내기(자갈)"/>
      <sheetName val="암거떼수로"/>
      <sheetName val="새조공"/>
      <sheetName val="H형강바자얽기"/>
      <sheetName val="보막이(구조2)"/>
      <sheetName val="보막이(계산2)"/>
      <sheetName val="돌골막이(깬잡석찰쌓기)"/>
      <sheetName val="돌흙막이(깬잡석찰쌓기)"/>
      <sheetName val="보막이(구조1)"/>
      <sheetName val="보막이(계산1)"/>
      <sheetName val="산비탈바자얽기"/>
      <sheetName val="파형강관부설"/>
      <sheetName val="스톤블록쌓기"/>
      <sheetName val="수로1"/>
      <sheetName val="수로2 "/>
      <sheetName val="벤치포륨관(600)"/>
      <sheetName val="벤치포륨관(500)"/>
      <sheetName val="골막이(야매)"/>
      <sheetName val="편입토지조서"/>
      <sheetName val="왕십리방향"/>
      <sheetName val="교각1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 t="str">
            <v>폐 목 산 얽 기 구 조 도 및 수 량 산 출 표(5열)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(2)"/>
      <sheetName val="관집계"/>
      <sheetName val="포장및난간개거"/>
      <sheetName val="포장확폭"/>
      <sheetName val="혼합석"/>
      <sheetName val="그외구조물"/>
      <sheetName val="사방공"/>
      <sheetName val="Sheet1"/>
      <sheetName val="Sheet2"/>
      <sheetName val="Sheet3"/>
      <sheetName val="골막이(야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야면석찰쌓기)(3)"/>
      <sheetName val="기슭막이(야면석찰쌓기)(2)"/>
      <sheetName val="콘크리보막이 "/>
      <sheetName val="깬골막이"/>
      <sheetName val="콘기슭막이"/>
      <sheetName val="깬흙막이"/>
      <sheetName val="돌기슭막이 (2)"/>
      <sheetName val="돌흙막이"/>
      <sheetName val="돌수로내기"/>
      <sheetName val="돌기슭막이"/>
      <sheetName val="떼붙이기"/>
      <sheetName val="기슭막이(야면석찰쌓기)"/>
      <sheetName val="돌쌓기(찰)"/>
      <sheetName val="골막이(야매)"/>
      <sheetName val="5흙막이"/>
      <sheetName val="산출근거"/>
      <sheetName val="Sheet17"/>
      <sheetName val="날개벽수량표"/>
      <sheetName val="TOTAL_BOQ"/>
      <sheetName val="등록"/>
      <sheetName val="구조물철거타공정이월"/>
      <sheetName val="교각1"/>
      <sheetName val="본체"/>
      <sheetName val="배수공"/>
      <sheetName val="흄관기초"/>
      <sheetName val="세월교산출기초"/>
      <sheetName val="일위대가"/>
      <sheetName val="우각부보강"/>
      <sheetName val="왕십리방향"/>
      <sheetName val="집수정(600-700)"/>
      <sheetName val="BID"/>
      <sheetName val="유림골조"/>
      <sheetName val="암거"/>
      <sheetName val="인자기준_2007"/>
      <sheetName val="약품공급2"/>
      <sheetName val="단면"/>
      <sheetName val="INPUT"/>
      <sheetName val="수량산출표"/>
      <sheetName val="설계내역"/>
      <sheetName val="댐구조도"/>
      <sheetName val="unitpric"/>
      <sheetName val="인자기준"/>
      <sheetName val="대치판정"/>
      <sheetName val="ilch"/>
      <sheetName val="일위대가목록"/>
    </sheetNames>
    <sheetDataSet>
      <sheetData sheetId="0">
        <row r="1">
          <cell r="A1" t="str">
            <v>야 면 석 찰 쌓 기 구 조 도 및 수 량 산 출 표</v>
          </cell>
        </row>
      </sheetData>
      <sheetData sheetId="1">
        <row r="1">
          <cell r="A1" t="str">
            <v>야 면 석 찰 쌓 기 구 조 도 및 수 량 산 출 표</v>
          </cell>
        </row>
      </sheetData>
      <sheetData sheetId="2">
        <row r="1">
          <cell r="A1" t="str">
            <v>야 면 석 찰 쌓 기 구 조 도 및 수 량 산 출 표</v>
          </cell>
        </row>
      </sheetData>
      <sheetData sheetId="3">
        <row r="1">
          <cell r="A1" t="str">
            <v>야 면 석 찰 쌓 기 구 조 도 및 수 량 산 출 표</v>
          </cell>
        </row>
      </sheetData>
      <sheetData sheetId="4"/>
      <sheetData sheetId="5"/>
      <sheetData sheetId="6"/>
      <sheetData sheetId="7"/>
      <sheetData sheetId="8">
        <row r="1">
          <cell r="A1" t="str">
            <v>야 면 석 찰 쌓 기 구 조 도 및 수 량 산 출 표</v>
          </cell>
        </row>
      </sheetData>
      <sheetData sheetId="9">
        <row r="1">
          <cell r="A1" t="str">
            <v>야 면 석 찰 쌓 기 구 조 도 및 수 량 산 출 표</v>
          </cell>
        </row>
      </sheetData>
      <sheetData sheetId="10">
        <row r="1">
          <cell r="A1" t="str">
            <v>야 면 석 찰 쌓 기 구 조 도 및 수 량 산 출 표</v>
          </cell>
        </row>
      </sheetData>
      <sheetData sheetId="11" refreshError="1">
        <row r="1">
          <cell r="A1" t="str">
            <v>야 면 석 찰 쌓 기 구 조 도 및 수 량 산 출 표</v>
          </cell>
        </row>
      </sheetData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명서(1)"/>
      <sheetName val="설명서 (2)"/>
      <sheetName val="원가"/>
      <sheetName val="총괄"/>
      <sheetName val="공사명세총괄"/>
      <sheetName val="명세"/>
      <sheetName val="일위"/>
      <sheetName val="재료"/>
      <sheetName val="단가1"/>
      <sheetName val="단가2운반"/>
      <sheetName val="운반거리표"/>
      <sheetName val="기계경비"/>
      <sheetName val="수량집계"/>
      <sheetName val="직접자재"/>
      <sheetName val="노임,자재단가"/>
      <sheetName val="안정검정"/>
      <sheetName val="댐구조도"/>
      <sheetName val="수량산출표"/>
      <sheetName val="토적집계표"/>
      <sheetName val="토적계산"/>
      <sheetName val="돌수로도면,산출"/>
      <sheetName val="어도U형"/>
      <sheetName val="어도산출"/>
      <sheetName val="어도구조"/>
      <sheetName val="지적"/>
      <sheetName val="야장"/>
      <sheetName val="날개벽구조"/>
      <sheetName val="세월교산출기초"/>
      <sheetName val="세월교구조도"/>
      <sheetName val="기슭막이(야면석찰쌓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돌바닥막이"/>
      <sheetName val="돌 적용인자표"/>
      <sheetName val="con.c 낮은바닥막이(1)"/>
      <sheetName val="con.c 낮은바닥막이(2)"/>
      <sheetName val="기초"/>
      <sheetName val="콘크리트타설"/>
      <sheetName val="#REF"/>
      <sheetName val="기슭막이(야면석찰쌓기)"/>
      <sheetName val="콘크리트사방댐"/>
      <sheetName val="콘보막이"/>
      <sheetName val="야면석3단쌓기"/>
      <sheetName val="기슭막이(야찰1.5)"/>
      <sheetName val="기슭막이(야메1.0)"/>
      <sheetName val="콘기슭막이1.5"/>
      <sheetName val="콘기슭막이2.0"/>
      <sheetName val="낮바닥(상당)"/>
      <sheetName val="낮바닥"/>
      <sheetName val="깬돌기슭(1.5)"/>
      <sheetName val="깬돌골막"/>
      <sheetName val="떼붙임"/>
      <sheetName val="Sheet4"/>
      <sheetName val="0"/>
      <sheetName val="수량산출표"/>
      <sheetName val="댐구조도"/>
      <sheetName val="세월교산출기초"/>
      <sheetName val="골막이(야매)"/>
      <sheetName val="돌수(1.24)"/>
      <sheetName val="돌붙임L3=35(야면석찰붙임)"/>
      <sheetName val="줄떼공(7급)"/>
      <sheetName val="돌흙깬메"/>
      <sheetName val="땅속-돌흙깬메"/>
      <sheetName val="7급줄떼공"/>
      <sheetName val="일위대가"/>
      <sheetName val="구조물철거타공정이월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명서(1)"/>
      <sheetName val="설명서 (2)"/>
      <sheetName val="원가"/>
      <sheetName val="총괄"/>
      <sheetName val="공사명세총괄"/>
      <sheetName val="명세"/>
      <sheetName val="일위"/>
      <sheetName val="재료"/>
      <sheetName val="단가1"/>
      <sheetName val="단가2운반"/>
      <sheetName val="운반거리표"/>
      <sheetName val="기계경비"/>
      <sheetName val="수량집계"/>
      <sheetName val="직접자재"/>
      <sheetName val="노임,자재단가"/>
      <sheetName val="안정검정"/>
      <sheetName val="댐구조도"/>
      <sheetName val="수량산출표"/>
      <sheetName val="토적집계표"/>
      <sheetName val="토적계산"/>
      <sheetName val="돌수로도면,산출"/>
      <sheetName val="어도U형"/>
      <sheetName val="어도산출"/>
      <sheetName val="어도구조"/>
      <sheetName val="지적"/>
      <sheetName val="야장"/>
      <sheetName val="날개벽구조"/>
      <sheetName val="세월교산출기초"/>
      <sheetName val="세월교구조도"/>
      <sheetName val="기슭막이(야면석찰쌓기)"/>
      <sheetName val="배수공"/>
      <sheetName val="골막이(야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설계순서"/>
      <sheetName val="목차표지"/>
      <sheetName val="예정공정표"/>
      <sheetName val="설명자료"/>
      <sheetName val="관계지적조서"/>
      <sheetName val="공사안내판"/>
      <sheetName val="원가계산서"/>
      <sheetName val="공사비총괄표"/>
      <sheetName val="공사비명세서"/>
      <sheetName val="수량집계"/>
      <sheetName val="집계표"/>
      <sheetName val="일위대가"/>
      <sheetName val="단가산출"/>
      <sheetName val="단가2운반"/>
      <sheetName val="기계경비"/>
      <sheetName val="일반자재"/>
      <sheetName val="단가표"/>
      <sheetName val="운반거리표 (2)"/>
      <sheetName val="운반거리표"/>
      <sheetName val="떼흙막이"/>
      <sheetName val="떼흙막이산출"/>
      <sheetName val="구조"/>
      <sheetName val="집계서식"/>
      <sheetName val="토적계산 (2)"/>
      <sheetName val="토적계산"/>
      <sheetName val="떼산출표"/>
      <sheetName val="기슭막이거리산출"/>
      <sheetName val="콘옹벽구조"/>
      <sheetName val="옹벽수량3.0"/>
      <sheetName val="떼수로공"/>
      <sheetName val="떼수로공산출"/>
      <sheetName val="콘크리트수로"/>
      <sheetName val="콘크리트수로산출"/>
      <sheetName val="돌수로구조"/>
      <sheetName val="돌수로산출"/>
      <sheetName val="u형골막이"/>
      <sheetName val="u형골막이산출"/>
      <sheetName val="산돌쌓기"/>
      <sheetName val="산돌산출"/>
      <sheetName val="배수관날개벽(1000mm)"/>
      <sheetName val="배수관매설(구조)"/>
      <sheetName val="생목무치기"/>
      <sheetName val="생목무치기수량"/>
      <sheetName val="집수정"/>
      <sheetName val="집수정산출"/>
      <sheetName val="낙차공"/>
      <sheetName val="낙차공산출"/>
      <sheetName val="기슭막이구조도"/>
      <sheetName val="기슭막이산출기초"/>
      <sheetName val="ws공법"/>
      <sheetName val="ws(6.0)산출"/>
      <sheetName val="ws(1.23)산출"/>
      <sheetName val="세월교"/>
      <sheetName val="세월교산출기초"/>
      <sheetName val="세월교구조도"/>
      <sheetName val="바닥막이2.0"/>
      <sheetName val="바닥막이2.0산출"/>
      <sheetName val="바닥막이1.5"/>
      <sheetName val="바닥막이1.5산출"/>
      <sheetName val="바닥막이1.0(A형)"/>
      <sheetName val="바닥막이1.0산출(A형)"/>
      <sheetName val="바닥막이1.0(B형)"/>
      <sheetName val="바닥막이1.0산출(B형)"/>
      <sheetName val="바닥막이0.5(C형)"/>
      <sheetName val="바닥막이0.5산출(C형)"/>
      <sheetName val="바닥막이0.5(D형)"/>
      <sheetName val="바닥막이0.5산출(D형)"/>
      <sheetName val="대공구조"/>
      <sheetName val="대공산출기초"/>
      <sheetName val="박스구조3"/>
      <sheetName val="박스3교산출기초 "/>
      <sheetName val="박스구조2"/>
      <sheetName val="박스2교산출기초"/>
      <sheetName val="슬라이딩 산출기초"/>
      <sheetName val="슬라이딩구조 "/>
      <sheetName val="유량산출"/>
      <sheetName val="표주석"/>
      <sheetName val="공종별총괄표"/>
      <sheetName val="수량산출표"/>
      <sheetName val="댐구조도"/>
      <sheetName val="속도랑내기(자갈)"/>
      <sheetName val="종배수관면벽구"/>
      <sheetName val="교대(A1)"/>
      <sheetName val="편입토지조서"/>
      <sheetName val="부대단위수량"/>
      <sheetName val="7급줄떼"/>
      <sheetName val="단재적표"/>
      <sheetName val="골막이(야매)"/>
      <sheetName val="설계요소"/>
      <sheetName val="표지"/>
      <sheetName val="토공사"/>
      <sheetName val="ACUNIT"/>
      <sheetName val="200"/>
      <sheetName val="직노"/>
      <sheetName val="날개벽수량표"/>
      <sheetName val="기초자료"/>
      <sheetName val="A-4"/>
      <sheetName val="계약서"/>
      <sheetName val="책석장복구(조정)"/>
      <sheetName val="근로자료"/>
      <sheetName val="조명시설"/>
      <sheetName val="일위대가표"/>
      <sheetName val="배수통관(좌)"/>
      <sheetName val="전기"/>
      <sheetName val="지급자재"/>
      <sheetName val="CTEMCOST"/>
      <sheetName val="#REF"/>
      <sheetName val="총괄내역"/>
      <sheetName val="1"/>
      <sheetName val="부대공Ⅱ"/>
      <sheetName val="(C)원내역"/>
      <sheetName val="조명일위"/>
      <sheetName val="내역서"/>
      <sheetName val="폐목얽기(5열)"/>
      <sheetName val="7급줄떼공"/>
      <sheetName val="일위대가목록"/>
      <sheetName val="입찰안"/>
      <sheetName val="자료입력"/>
      <sheetName val="적용단위길이"/>
      <sheetName val="피벗테이블데이터분석"/>
      <sheetName val="특수기호강도거푸집"/>
      <sheetName val="종배수관면벽신"/>
      <sheetName val="종배수관(신)"/>
      <sheetName val="산출근거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원가계산"/>
      <sheetName val="총괄표"/>
      <sheetName val="보막이(야)"/>
      <sheetName val="깬찰보막이"/>
      <sheetName val="콘크리트보막이"/>
      <sheetName val="골막이(깬찰)"/>
      <sheetName val="기슭막이(깬찰)"/>
      <sheetName val="콘기슭막이"/>
      <sheetName val="통땅속흙막이"/>
      <sheetName val="땅속흙막이(야)"/>
      <sheetName val="땅속흙막이(깬)"/>
      <sheetName val="흙막이(야)"/>
      <sheetName val="흙막이(깬)"/>
      <sheetName val="떼흙막이"/>
      <sheetName val="비탈다듬기"/>
      <sheetName val="돌수로(깬)"/>
      <sheetName val="돌수로"/>
      <sheetName val="떼수로"/>
      <sheetName val="7급줄떼"/>
      <sheetName val="6급마대공"/>
      <sheetName val="폐목울얽기"/>
      <sheetName val="산돌(야)쌓기"/>
      <sheetName val="산돌(깬)쌓기"/>
      <sheetName val="산돌(깬찰)쌓기"/>
      <sheetName val="암거수로"/>
      <sheetName val="새심기"/>
      <sheetName val="잡공사"/>
      <sheetName val="운반비"/>
      <sheetName val="조달자재대"/>
      <sheetName val="Sheet1"/>
      <sheetName val="설계비명세서"/>
      <sheetName val="인부명세"/>
      <sheetName val="자재명세"/>
      <sheetName val="장비명세"/>
      <sheetName val="골막이(깬)"/>
      <sheetName val="기슭막이(깬)"/>
      <sheetName val="겉표지"/>
      <sheetName val="배수공"/>
      <sheetName val="암거"/>
      <sheetName val="포장공"/>
      <sheetName val="수량산출표"/>
      <sheetName val="골막이(야매)"/>
      <sheetName val="댐구조도"/>
      <sheetName val="세월교산출기초"/>
      <sheetName val="기슭막이(야면석찰쌓기)"/>
      <sheetName val="A-4"/>
      <sheetName val="바닥막이1.5"/>
      <sheetName val="토공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명서(1)"/>
      <sheetName val="설명서 (2)"/>
      <sheetName val="원가"/>
      <sheetName val="총괄"/>
      <sheetName val="공사명세총괄"/>
      <sheetName val="명세"/>
      <sheetName val="일위"/>
      <sheetName val="재료"/>
      <sheetName val="단가1"/>
      <sheetName val="단가2운반"/>
      <sheetName val="운반거리표"/>
      <sheetName val="기계경비"/>
      <sheetName val="수량집계"/>
      <sheetName val="직접자재"/>
      <sheetName val="노임,자재단가"/>
      <sheetName val="안정검정"/>
      <sheetName val="댐구조도"/>
      <sheetName val="수량산출표"/>
      <sheetName val="토적집계표"/>
      <sheetName val="토적계산"/>
      <sheetName val="돌수로도면,산출"/>
      <sheetName val="어도U형"/>
      <sheetName val="어도산출"/>
      <sheetName val="어도구조"/>
      <sheetName val="지적"/>
      <sheetName val="야장"/>
      <sheetName val="날개벽구조"/>
      <sheetName val="세월교산출기초"/>
      <sheetName val="세월교구조도"/>
      <sheetName val="기슭막이(야면석찰쌓기)"/>
      <sheetName val="일위대가"/>
      <sheetName val="골막이(야매)"/>
      <sheetName val="수로단위수량"/>
      <sheetName val="04.사방(전석)원본"/>
      <sheetName val="DATE"/>
      <sheetName val="일위대가표"/>
      <sheetName val="적현로"/>
      <sheetName val="공통가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30">
          <cell r="U130">
            <v>1669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>
        <row r="11">
          <cell r="J11">
            <v>0.3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토공"/>
      <sheetName val="둑쌓기"/>
      <sheetName val="바닥막이(1.0)"/>
      <sheetName val="바닥막이(0.7)"/>
      <sheetName val="바닥막이(1.0) (2)"/>
      <sheetName val="바닥막이(0.7) (2)"/>
      <sheetName val="골막이"/>
      <sheetName val="기슭막이(야)"/>
      <sheetName val="기슭막이(야,점토)"/>
      <sheetName val="기슭막이(야) (2)"/>
      <sheetName val="개간수로"/>
      <sheetName val="벤치플륨관"/>
      <sheetName val="측구수로관설치"/>
      <sheetName val="연못"/>
      <sheetName val="폭포"/>
      <sheetName val="대석줄떼"/>
      <sheetName val="7비탈다듬기"/>
      <sheetName val="돌흙막이"/>
      <sheetName val="6떼흙막이"/>
      <sheetName val="8돌수로"/>
      <sheetName val="9떼수로"/>
      <sheetName val="7급줄떼"/>
      <sheetName val="평떼붙임"/>
      <sheetName val="잡공사"/>
      <sheetName val="운반비"/>
      <sheetName val="조달자재대"/>
      <sheetName val="자재명세"/>
      <sheetName val="명세서(단가1)"/>
      <sheetName val="설계명세 "/>
      <sheetName val="인부명세"/>
      <sheetName val="장비명세"/>
      <sheetName val="바닥막이(0.5)"/>
      <sheetName val="낮은바닥막이"/>
      <sheetName val="기슭막이 (깬)"/>
      <sheetName val="낮은바닥막이(콘)"/>
      <sheetName val="낮은바닥막이(콘) (2)"/>
      <sheetName val="대석"/>
      <sheetName val="목교설치"/>
      <sheetName val="수량산출표"/>
      <sheetName val="댐구조도"/>
      <sheetName val="세월교산출기초"/>
      <sheetName val="A-4"/>
      <sheetName val="골막이(야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-4"/>
      <sheetName val="기슭막이(야면석찰쌓기)"/>
      <sheetName val="총괄표"/>
      <sheetName val="골막이(야매)"/>
      <sheetName val="데이타"/>
      <sheetName val="식재인부"/>
      <sheetName val="수로단위수량"/>
      <sheetName val="수량산출표"/>
      <sheetName val="댐구조도"/>
      <sheetName val="세월교산출기초"/>
      <sheetName val="바닥막이1.5"/>
      <sheetName val="땅속흙막이(야)"/>
      <sheetName val="토사(PE)"/>
      <sheetName val="날개벽수량표"/>
      <sheetName val="unitpric"/>
      <sheetName val="noyim"/>
      <sheetName val="배수공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-4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5흙막이"/>
      <sheetName val="일위대가"/>
      <sheetName val="내역"/>
      <sheetName val="총괄표"/>
      <sheetName val="날개벽수량표"/>
      <sheetName val="골막이(야매)"/>
      <sheetName val="2공구산출내역"/>
      <sheetName val="수량산출표"/>
      <sheetName val="댐구조도"/>
      <sheetName val="세월교산출기초"/>
      <sheetName val="건축공사실행"/>
      <sheetName val="건축원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표지2"/>
      <sheetName val="표지3"/>
      <sheetName val="설계서"/>
      <sheetName val="설계설명서"/>
      <sheetName val="예정공정표"/>
      <sheetName val="공사원가(조경)"/>
      <sheetName val="원가계산제비율기준"/>
      <sheetName val="내역서"/>
      <sheetName val="일위목록"/>
      <sheetName val="식재일위"/>
      <sheetName val="시설일위"/>
      <sheetName val="기초일위"/>
      <sheetName val="광섬유일위"/>
      <sheetName val="식재수량표"/>
      <sheetName val="시설수량표"/>
      <sheetName val="광섬유수량산출서"/>
      <sheetName val="수목단가"/>
      <sheetName val="자재단가"/>
      <sheetName val="노임단가"/>
      <sheetName val="별산자재집계표"/>
      <sheetName val="관급사급"/>
      <sheetName val="시멘모래"/>
      <sheetName val="조적공사"/>
      <sheetName val="식재기준"/>
      <sheetName val="유기질비료기준"/>
      <sheetName val="생명정사용량 (2)"/>
      <sheetName val="견적의뢰서"/>
      <sheetName val="견적"/>
      <sheetName val="기계경비개요"/>
      <sheetName val="산근목록"/>
      <sheetName val="중기비목록"/>
      <sheetName val="중기경비산출"/>
      <sheetName val="기계경비산출근거"/>
      <sheetName val="2002기계경비산출표"/>
      <sheetName val="해상장비조정원"/>
      <sheetName val="7급줄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서"/>
      <sheetName val="공사원가"/>
      <sheetName val="총괄표"/>
      <sheetName val="내역서"/>
      <sheetName val="대가"/>
      <sheetName val="죽파1토공"/>
      <sheetName val="단가산출"/>
      <sheetName val="장비단가"/>
      <sheetName val="자재단가"/>
      <sheetName val="인부단가"/>
      <sheetName val="각종명세서"/>
      <sheetName val="인부명세"/>
      <sheetName val="자재명세"/>
      <sheetName val="장비명세"/>
      <sheetName val="호지별공종"/>
      <sheetName val="화물"/>
      <sheetName val="치수조서"/>
      <sheetName val="구조"/>
      <sheetName val="7급줄떼"/>
      <sheetName val="날개벽수량표"/>
      <sheetName val="덕전리"/>
      <sheetName val="A-4"/>
      <sheetName val="바닥막이1.5"/>
      <sheetName val="골막이(야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표지2"/>
      <sheetName val="표지3"/>
      <sheetName val="설계서"/>
      <sheetName val="설계설명서"/>
      <sheetName val="예정공정표"/>
      <sheetName val="공사원가(조경)"/>
      <sheetName val="원가계산제비율기준"/>
      <sheetName val="내역서"/>
      <sheetName val="일위목록"/>
      <sheetName val="식재일위"/>
      <sheetName val="시설일위"/>
      <sheetName val="기초일위"/>
      <sheetName val="광섬유일위"/>
      <sheetName val="식재수량표"/>
      <sheetName val="시설수량표"/>
      <sheetName val="광섬유수량산출서"/>
      <sheetName val="수목단가"/>
      <sheetName val="자재단가"/>
      <sheetName val="노임단가"/>
      <sheetName val="별산자재집계표"/>
      <sheetName val="관급사급"/>
      <sheetName val="시멘모래"/>
      <sheetName val="조적공사"/>
      <sheetName val="식재기준"/>
      <sheetName val="유기질비료기준"/>
      <sheetName val="생명정사용량 (2)"/>
      <sheetName val="견적의뢰서"/>
      <sheetName val="견적"/>
      <sheetName val="기계경비개요"/>
      <sheetName val="산근목록"/>
      <sheetName val="중기비목록"/>
      <sheetName val="중기경비산출"/>
      <sheetName val="기계경비산출근거"/>
      <sheetName val="2002기계경비산출표"/>
      <sheetName val="해상장비조정원"/>
      <sheetName val="7급줄떼"/>
      <sheetName val="A-4"/>
      <sheetName val="토사(PE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  <sheetName val="장비집계"/>
      <sheetName val="땅속흙막이(야)"/>
      <sheetName val="노임단가"/>
      <sheetName val="기슭막이(야면석찰쌓기)"/>
      <sheetName val="수량산출표"/>
      <sheetName val="댐구조도"/>
      <sheetName val="7급줄떼"/>
      <sheetName val="총괄표"/>
      <sheetName val="A-4"/>
      <sheetName val="세월교산출기초"/>
      <sheetName val="일위대가"/>
      <sheetName val="6-1. 관개량조서"/>
      <sheetName val="Sheet1"/>
      <sheetName val="Sheet1 (2)"/>
      <sheetName val="산출1"/>
      <sheetName val="99노임단가"/>
      <sheetName val="일위대가목록"/>
      <sheetName val="2공구산출내역"/>
      <sheetName val="토사(PE)"/>
      <sheetName val="조명시설"/>
      <sheetName val="노임자재단가"/>
      <sheetName val="환경기계공정표 (3)"/>
      <sheetName val="unitpric"/>
      <sheetName val="noyim"/>
      <sheetName val="인자기준_2007"/>
      <sheetName val="할인_할증률산정"/>
      <sheetName val="금액단가표"/>
      <sheetName val="자료기입"/>
      <sheetName val="예정공정표(장기간)"/>
      <sheetName val="수량"/>
      <sheetName val="계산서(곡선부)"/>
      <sheetName val="-치수표(곡선부)"/>
      <sheetName val="데이타"/>
      <sheetName val="노무"/>
      <sheetName val="설계내역서"/>
      <sheetName val="06 일위대가목록"/>
      <sheetName val="교각1"/>
      <sheetName val="노단"/>
      <sheetName val="단산"/>
      <sheetName val="중사"/>
      <sheetName val="Sheet3"/>
      <sheetName val="일위대가표"/>
      <sheetName val="식재인부"/>
    </sheetNames>
    <sheetDataSet>
      <sheetData sheetId="0">
        <row r="1">
          <cell r="A1" t="str">
            <v>설        계        내        역        서</v>
          </cell>
        </row>
      </sheetData>
      <sheetData sheetId="1">
        <row r="1">
          <cell r="A1" t="str">
            <v>설        계        내        역        서</v>
          </cell>
        </row>
      </sheetData>
      <sheetData sheetId="2">
        <row r="1">
          <cell r="A1" t="str">
            <v>설        계        내        역        서</v>
          </cell>
        </row>
      </sheetData>
      <sheetData sheetId="3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(2)"/>
      <sheetName val="심사용표지"/>
      <sheetName val="설계표지"/>
      <sheetName val="설계설명서"/>
      <sheetName val="목차"/>
      <sheetName val="표지"/>
      <sheetName val="시멘모래"/>
      <sheetName val="별산자재집계표"/>
      <sheetName val="토공량집계표"/>
      <sheetName val="시설수량표"/>
      <sheetName val="식재수량표"/>
      <sheetName val="수량표지"/>
      <sheetName val="수량산출서"/>
      <sheetName val="Sheet1"/>
      <sheetName val="Sheet2"/>
      <sheetName val="Sheet3"/>
      <sheetName val="노임단가"/>
      <sheetName val="7급줄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토공"/>
      <sheetName val="둑쌓기"/>
      <sheetName val="바닥막이(1.0)"/>
      <sheetName val="바닥막이(0.7)"/>
      <sheetName val="바닥막이(1.0) (2)"/>
      <sheetName val="바닥막이(0.7) (2)"/>
      <sheetName val="골막이"/>
      <sheetName val="기슭막이(야)"/>
      <sheetName val="기슭막이(야,점토)"/>
      <sheetName val="기슭막이(야) (2)"/>
      <sheetName val="개간수로"/>
      <sheetName val="벤치플륨관"/>
      <sheetName val="측구수로관설치"/>
      <sheetName val="연못"/>
      <sheetName val="폭포"/>
      <sheetName val="대석줄떼"/>
      <sheetName val="7비탈다듬기"/>
      <sheetName val="돌흙막이"/>
      <sheetName val="6떼흙막이"/>
      <sheetName val="8돌수로"/>
      <sheetName val="9떼수로"/>
      <sheetName val="7급줄떼"/>
      <sheetName val="평떼붙임"/>
      <sheetName val="잡공사"/>
      <sheetName val="운반비"/>
      <sheetName val="조달자재대"/>
      <sheetName val="자재명세"/>
      <sheetName val="명세서(단가1)"/>
      <sheetName val="설계명세 "/>
      <sheetName val="인부명세"/>
      <sheetName val="장비명세"/>
      <sheetName val="바닥막이(0.5)"/>
      <sheetName val="낮은바닥막이"/>
      <sheetName val="기슭막이 (깬)"/>
      <sheetName val="낮은바닥막이(콘)"/>
      <sheetName val="낮은바닥막이(콘) (2)"/>
      <sheetName val="대석"/>
      <sheetName val="목교설치"/>
      <sheetName val="노임단가"/>
      <sheetName val="골막이(야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</sheetNames>
    <sheetDataSet>
      <sheetData sheetId="0"/>
      <sheetData sheetId="1"/>
      <sheetData sheetId="2"/>
      <sheetData sheetId="3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"/>
      <sheetName val="총괄"/>
      <sheetName val="보막이-콘"/>
      <sheetName val="보막이-콘2"/>
      <sheetName val="보막이-콘3"/>
      <sheetName val="보막이-스톤"/>
      <sheetName val="야보막이"/>
      <sheetName val="야보막이2"/>
      <sheetName val="야보막이3"/>
      <sheetName val="야보막이4"/>
      <sheetName val="야보막이5"/>
      <sheetName val="야보막이6"/>
      <sheetName val="야골찰"/>
      <sheetName val="콘바닥막이1"/>
      <sheetName val="콘바닥막이2"/>
      <sheetName val="콘바닥막이3"/>
      <sheetName val="콘바닥막이4"/>
      <sheetName val="옹벽2.4"/>
      <sheetName val="옹벽1.6"/>
      <sheetName val="스톤블록"/>
      <sheetName val="땅속흙막이(통)"/>
      <sheetName val="돌흙막이(깬)"/>
      <sheetName val="돌흙막이(야)"/>
      <sheetName val="통나무흙막이"/>
      <sheetName val="떼흙막이"/>
      <sheetName val="돌수로"/>
      <sheetName val="암거수로"/>
      <sheetName val="콘크리트수로"/>
      <sheetName val="떼수로"/>
      <sheetName val="비탈다듬기"/>
      <sheetName val="산돌쌓기"/>
      <sheetName val="7급줄떼"/>
      <sheetName val="떼붙임"/>
      <sheetName val="새심기"/>
      <sheetName val="씨뿌리기"/>
      <sheetName val="나무심기"/>
      <sheetName val="잡공사"/>
      <sheetName val="조달자재대"/>
      <sheetName val="운반비"/>
      <sheetName val="관급자재"/>
      <sheetName val="Sheet3"/>
      <sheetName val="설계명(총)"/>
      <sheetName val="인내"/>
      <sheetName val="자명"/>
      <sheetName val="장명"/>
      <sheetName val="Sheet2"/>
      <sheetName val="토공"/>
      <sheetName val="보막이-혼합"/>
      <sheetName val="보막이-혼합3"/>
      <sheetName val="보막이-혼합5"/>
      <sheetName val="보막이-혼합6"/>
      <sheetName val="스톤골"/>
      <sheetName val="바닥막이-야"/>
      <sheetName val="바닥막이-스톤"/>
      <sheetName val="바닥막이-콘"/>
      <sheetName val="콘낮바닥"/>
      <sheetName val="대석7급"/>
      <sheetName val="보막이(야찰)"/>
      <sheetName val="바닥막이(야)"/>
      <sheetName val="콘기슭막이1.2"/>
      <sheetName val="보막이-혼합1"/>
      <sheetName val="보막이-혼합1-2"/>
      <sheetName val="보막이-혼합2"/>
      <sheetName val="보막이-혼합4"/>
      <sheetName val="콘기슭막이1.5"/>
      <sheetName val="바닥막이-콘1"/>
      <sheetName val="바닥막이1.5"/>
      <sheetName val="부대단위수량"/>
      <sheetName val="골막이(야매)"/>
      <sheetName val="직노"/>
      <sheetName val="맨홀수량산출"/>
      <sheetName val="단재적표"/>
      <sheetName val="편입토지조서"/>
      <sheetName val="날개벽수량표"/>
      <sheetName val="계약서"/>
      <sheetName val="천방교접속"/>
      <sheetName val="대포2교접속"/>
      <sheetName val="일위대가목록"/>
      <sheetName val="종배수관면벽구"/>
      <sheetName val="토공사"/>
      <sheetName val="7급줄떼공"/>
      <sheetName val="부대공Ⅱ"/>
      <sheetName val="기슭막이(야면석찰쌓기)"/>
      <sheetName val="증감대비"/>
      <sheetName val="자재단가"/>
      <sheetName val="일위대가"/>
      <sheetName val="6-1. 관개량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낮은바닥막이"/>
      <sheetName val="골막이(야찰)"/>
      <sheetName val="기슭막이(야,천단)"/>
      <sheetName val="대석줄떼(야7)"/>
      <sheetName val="기슭막이(깬매)"/>
      <sheetName val="기슭막이(야찰)"/>
      <sheetName val="통나무흙땅속흙막이(3열)"/>
      <sheetName val="산비탈돌쌓기(야매)"/>
      <sheetName val="산비탈돌쌓기(깬매)"/>
      <sheetName val="H형강폐목얽기"/>
      <sheetName val="보막이(야매)"/>
      <sheetName val="보막이(야찰)"/>
      <sheetName val="보막이(깬매)"/>
      <sheetName val="보막이(깬찰)"/>
      <sheetName val="콘크리트보막이"/>
      <sheetName val="골막이(깬찰)"/>
      <sheetName val="기슭막이(야매)"/>
      <sheetName val="기슭막이(깬찰)"/>
      <sheetName val="폐목얽기(5열)"/>
      <sheetName val="폐목얽기(5열철근)"/>
      <sheetName val="폐목얽기(3열철근)"/>
      <sheetName val="돌흙막이(깬찰)"/>
      <sheetName val="통나무흙막이(3열)"/>
      <sheetName val="통나무흙막이(철근)"/>
      <sheetName val="산비탈돌쌓기(야찰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  <sheetName val="골막이(야매)"/>
      <sheetName val="골막이(깬매)"/>
      <sheetName val="돌보막이(1)"/>
      <sheetName val="노임단가"/>
      <sheetName val="땅속흙막이(야)"/>
      <sheetName val="일위대가"/>
      <sheetName val="노임자재단가"/>
    </sheetNames>
    <sheetDataSet>
      <sheetData sheetId="0">
        <row r="1">
          <cell r="A1" t="str">
            <v>설        계        내        역        서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>
        <row r="1">
          <cell r="A1" t="str">
            <v>설        계        내        역        서</v>
          </cell>
        </row>
      </sheetData>
      <sheetData sheetId="35">
        <row r="1">
          <cell r="A1" t="str">
            <v>설        계        내        역        서</v>
          </cell>
        </row>
      </sheetData>
      <sheetData sheetId="36"/>
      <sheetData sheetId="37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  <sheetName val="노임단가"/>
      <sheetName val="날개벽수량표"/>
    </sheetNames>
    <sheetDataSet>
      <sheetData sheetId="0"/>
      <sheetData sheetId="1"/>
      <sheetData sheetId="2"/>
      <sheetData sheetId="3" refreshError="1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토공"/>
      <sheetName val="둑쌓기"/>
      <sheetName val="바닥막이(1.0)"/>
      <sheetName val="바닥막이(0.7)"/>
      <sheetName val="바닥막이(1.0) (2)"/>
      <sheetName val="바닥막이(0.7) (2)"/>
      <sheetName val="골막이"/>
      <sheetName val="기슭막이(야)"/>
      <sheetName val="기슭막이(야,점토)"/>
      <sheetName val="기슭막이(야) (2)"/>
      <sheetName val="개간수로"/>
      <sheetName val="벤치플륨관"/>
      <sheetName val="측구수로관설치"/>
      <sheetName val="연못"/>
      <sheetName val="폭포"/>
      <sheetName val="대석줄떼"/>
      <sheetName val="7비탈다듬기"/>
      <sheetName val="돌흙막이"/>
      <sheetName val="6떼흙막이"/>
      <sheetName val="8돌수로"/>
      <sheetName val="9떼수로"/>
      <sheetName val="7급줄떼"/>
      <sheetName val="평떼붙임"/>
      <sheetName val="잡공사"/>
      <sheetName val="운반비"/>
      <sheetName val="조달자재대"/>
      <sheetName val="자재명세"/>
      <sheetName val="명세서(단가1)"/>
      <sheetName val="설계명세 "/>
      <sheetName val="인부명세"/>
      <sheetName val="장비명세"/>
      <sheetName val="바닥막이(0.5)"/>
      <sheetName val="낮은바닥막이"/>
      <sheetName val="기슭막이 (깬)"/>
      <sheetName val="낮은바닥막이(콘)"/>
      <sheetName val="낮은바닥막이(콘) (2)"/>
      <sheetName val="대석"/>
      <sheetName val="목교설치"/>
      <sheetName val="날개벽수량표"/>
      <sheetName val="골막이(야매)"/>
      <sheetName val="TOTAL_BOQ"/>
      <sheetName val="포장공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  <sheetName val="노임단가"/>
      <sheetName val="7급줄떼"/>
      <sheetName val="바닥막이1.5"/>
    </sheetNames>
    <sheetDataSet>
      <sheetData sheetId="0"/>
      <sheetData sheetId="1"/>
      <sheetData sheetId="2"/>
      <sheetData sheetId="3" refreshError="1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떼흙막이"/>
      <sheetName val="떼수로내기"/>
      <sheetName val="7급줄떼공"/>
      <sheetName val="돌땅속흙막이(야면석)"/>
      <sheetName val="골막이(야면석)"/>
      <sheetName val="골막이(야면석찰쌓기)"/>
      <sheetName val="골막이(깬잡석메쌓기)"/>
      <sheetName val="씨뿌리기"/>
      <sheetName val="나무심기"/>
      <sheetName val="콘기슭막이"/>
      <sheetName val="골막이(깬잡석찰쌓기)"/>
      <sheetName val="돌골막이(야찰기초)"/>
      <sheetName val="돌흙막이(야면석)"/>
      <sheetName val="돌흙막이(깬잡석)"/>
      <sheetName val="돌흙막이(깬잡석찰쌓기)"/>
      <sheetName val="통나무흙막이(3열)"/>
      <sheetName val="통나무흙막이"/>
      <sheetName val="통나무흙막이(철근)"/>
      <sheetName val="돌수로내기"/>
      <sheetName val="기슭막이(야면석메쌓기)"/>
      <sheetName val="기슭막이(야면석찰쌓기)"/>
      <sheetName val="야면석찰쌓기(기.천)"/>
      <sheetName val="돌 적용인자표"/>
      <sheetName val="기슭막이(깬잡석)"/>
      <sheetName val="기슭막이(깬잡석찰쌓기)"/>
      <sheetName val="기슭막이(깬잡석찰쌓기기초천단)"/>
      <sheetName val="산비탈돌쌓기(야면석)"/>
      <sheetName val="산비탈돌쌓기(야면석찰쌓기)"/>
      <sheetName val="줄마대공"/>
      <sheetName val="산비탈돌쌓기(깬잡석)"/>
      <sheetName val="산비탈돌쌓기(깬잡석찰쌓기)"/>
      <sheetName val="산비탈돌쌓기(깬잡석찰쌓기)(2)"/>
      <sheetName val="폐목얽기(5열)"/>
      <sheetName val="폐목얽기(3열)"/>
      <sheetName val="폐목얽기(5열철근)"/>
      <sheetName val="폐목얽기(3열철근)"/>
      <sheetName val="떼붙이기"/>
      <sheetName val="새심기"/>
      <sheetName val="대석줄떼"/>
      <sheetName val="5급줄떼공"/>
      <sheetName val="5급줄떼공(객토)"/>
      <sheetName val="콘크리트보막이"/>
      <sheetName val="낮은바닥막이"/>
      <sheetName val="바닥막이"/>
      <sheetName val="속도랑내기(조약돌)"/>
      <sheetName val="속도랑내기(자갈)"/>
      <sheetName val="산비탈바자얽기"/>
      <sheetName val="새조공"/>
      <sheetName val="H형강바자얽기"/>
      <sheetName val="콘크리트난간설치"/>
      <sheetName val="콘크리트포장"/>
      <sheetName val="벤치포륨관(600)"/>
      <sheetName val="벤치포륨관(500)"/>
      <sheetName val="측구수로관(400)"/>
      <sheetName val="con.c사방댐(구조)"/>
      <sheetName val="con.c사방댐(계산)"/>
      <sheetName val="야면석사방댐(구덕산11-1)"/>
      <sheetName val="야면석사방댐(계덕산11-1)"/>
      <sheetName val="야면석사방댐(구덕산19-1)"/>
      <sheetName val="야면석사방댐(계덕산19-1)"/>
      <sheetName val="야면석사방댐(구덕산22-1)"/>
      <sheetName val="야면석사방댐(계덕산22-1)"/>
      <sheetName val="야면석사방댐(구덕산22-4)"/>
      <sheetName val="야면석사방댐(계덕산22-4)"/>
      <sheetName val="야면석사방댐(구덕산25)"/>
      <sheetName val="야면석사방댐(계덕산25)"/>
      <sheetName val="야면석사방댐(구덕산41-3)"/>
      <sheetName val="야면석사방댐(계덕산41-3)"/>
      <sheetName val="야면석사방댐(구덕산78(1))"/>
      <sheetName val="야면석사방댐(계덕산78(1))"/>
      <sheetName val="야면석사방댐(구덕산78(2))"/>
      <sheetName val="야면석사방댐(계덕산78(2))"/>
      <sheetName val="야면석사방댐(구덕산78(3))"/>
      <sheetName val="야면석사방댐(계덕산78(3))"/>
      <sheetName val="야면석사방댐(구덕산78(4))"/>
      <sheetName val="사방댐보막이(계덕산78(4))"/>
      <sheetName val="어도"/>
      <sheetName val="7급줄떼"/>
      <sheetName val="#REF"/>
      <sheetName val="주beam"/>
      <sheetName val="포장공"/>
      <sheetName val="골막이(야매)"/>
      <sheetName val="배수공"/>
      <sheetName val="TOTAL_BO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  <sheetName val=" 부대공집계표"/>
      <sheetName val="(1)포장공"/>
      <sheetName val="가.폐기물"/>
      <sheetName val="나.관로공포장집계"/>
      <sheetName val="(가)관로부"/>
      <sheetName val="(나)맨홀부"/>
      <sheetName val="(2)가시설공"/>
      <sheetName val="가.간이흙막이공"/>
      <sheetName val="(3)경고시설물공"/>
      <sheetName val="가.안전보호책"/>
      <sheetName val="나.경고테이프"/>
      <sheetName val="(4)기존관보호공"/>
      <sheetName val="가.관매달기"/>
      <sheetName val="(5)기타"/>
      <sheetName val="나.C.C.TV"/>
      <sheetName val="다.수밀시험"/>
      <sheetName val="(1)토공"/>
      <sheetName val="A-4"/>
      <sheetName val="골막이(야매)"/>
      <sheetName val="경산"/>
      <sheetName val="7급줄떼"/>
      <sheetName val="계수시트"/>
      <sheetName val="구조물공집계"/>
      <sheetName val="조명시설"/>
      <sheetName val="노임단가"/>
      <sheetName val="일위대가"/>
      <sheetName val="콘크리트댐수량산출"/>
      <sheetName val="단가산출"/>
      <sheetName val="날개벽수량표"/>
      <sheetName val="계양가시설"/>
      <sheetName val="간지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평가데이터"/>
      <sheetName val="토목공사"/>
      <sheetName val="청천내"/>
      <sheetName val="일위대가목록"/>
      <sheetName val="데이타"/>
      <sheetName val="산출"/>
      <sheetName val="내역"/>
      <sheetName val="수량집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_BOQ"/>
      <sheetName val="최종BOQ"/>
      <sheetName val="주요자재1"/>
      <sheetName val="주요자재2"/>
      <sheetName val="골재수량수량집계표"/>
      <sheetName val="타공종집계표"/>
      <sheetName val="토공총괄집계"/>
      <sheetName val="총괄철근수량집계표 (1)"/>
      <sheetName val="총괄철근수량집계표(2)"/>
      <sheetName val="라멘토공집계"/>
      <sheetName val="옹벽토공총괄집계"/>
      <sheetName val="옹벽토공(W1)집계"/>
      <sheetName val="옹벽토공(W2)집계 "/>
      <sheetName val="라멘토공(R-B)"/>
      <sheetName val="기존구조물깨기"/>
      <sheetName val="라멘옹벽토공(R-B,W1)"/>
      <sheetName val="라멘옹벽토공(H=8.00,W1)(R-B)"/>
      <sheetName val="라멘옹벽토공(H=3.50,W1)(R-B)"/>
      <sheetName val="라멘옹벽토공(R-B,W2)"/>
      <sheetName val="라멘옹벽토공(H=8.00,W2)(R-B)"/>
      <sheetName val="라멘옹벽토공(H=3.828,W2)(R-B)"/>
      <sheetName val="총괄일반수량집계표"/>
      <sheetName val="라멘구체수량집계"/>
      <sheetName val="라멘(구체)철근수량집계"/>
      <sheetName val="라멘(다웰바)철근수량집계 "/>
      <sheetName val="라멘구체수량산출근거"/>
      <sheetName val="접속슬래브집계"/>
      <sheetName val="접속슬래브철근수량집계"/>
      <sheetName val="접속슬래브산출근거"/>
      <sheetName val="옹벽일반수량집계"/>
      <sheetName val="옹벽철근수량집계"/>
      <sheetName val="라멘옹벽산출근거(W1)"/>
      <sheetName val="라멘옹벽산출근거(W2)"/>
      <sheetName val="라멘옹벽산출근거(H=8.0)"/>
      <sheetName val="라멘옹벽산출근거(H=2.078)"/>
      <sheetName val="라멘옹벽산출근거(H=3.828)"/>
      <sheetName val="표지"/>
      <sheetName val="표지 (2)"/>
      <sheetName val="표지 (3)"/>
      <sheetName val="표지 (4)"/>
      <sheetName val="표지 (5)"/>
      <sheetName val="표지 (6)"/>
      <sheetName val="삽도"/>
      <sheetName val="관보호공단위수량"/>
      <sheetName val="골막이(야매)"/>
      <sheetName val="토사(PE)"/>
      <sheetName val="RAMP B수량"/>
      <sheetName val="일위대가목록"/>
      <sheetName val="교대(A1)"/>
      <sheetName val="유림골조"/>
      <sheetName val="단위수량"/>
      <sheetName val="데이타"/>
      <sheetName val="기초일위"/>
      <sheetName val="시설일위"/>
      <sheetName val="조명일위"/>
      <sheetName val="기슭막이(야면석찰쌓기)"/>
      <sheetName val="가시설단위수량"/>
      <sheetName val="SORCE1"/>
      <sheetName val="7급줄떼"/>
      <sheetName val="Sheet1 (2)"/>
      <sheetName val="원가계산서"/>
      <sheetName val="내역서01"/>
      <sheetName val="unitpric"/>
      <sheetName val="일위대가"/>
      <sheetName val="노임자재단가"/>
      <sheetName val="배수관집계"/>
      <sheetName val="공종단가"/>
      <sheetName val="출력X"/>
      <sheetName val="5흙막이"/>
      <sheetName val="경산"/>
      <sheetName val="계수시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P포장"/>
      <sheetName val="CON'C포장"/>
      <sheetName val="(2)기존구조물깨기및복구"/>
      <sheetName val="L형측구"/>
      <sheetName val="1.1.2 관부설공"/>
      <sheetName val="단위수량"/>
      <sheetName val="토사(PE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  <sheetName val="날개벽수량표"/>
      <sheetName val="토사(PE)"/>
      <sheetName val="DATE"/>
      <sheetName val="가시설수량"/>
      <sheetName val="단위수량"/>
      <sheetName val="편입용지조서"/>
      <sheetName val="TOTAL_BOQ"/>
      <sheetName val="7급줄떼"/>
      <sheetName val="측구공"/>
      <sheetName val="내역"/>
      <sheetName val="#REF"/>
      <sheetName val="주beam"/>
      <sheetName val="터파기및재료"/>
      <sheetName val="2@ BOX"/>
      <sheetName val="R15"/>
      <sheetName val="본체"/>
      <sheetName val="tggwan(mac)"/>
      <sheetName val="덕전리"/>
      <sheetName val="노임단가"/>
      <sheetName val="아스팔트 포장총괄집계표"/>
      <sheetName val="암거날개벽"/>
      <sheetName val="조명시설"/>
      <sheetName val="용소리교"/>
      <sheetName val="집계표"/>
    </sheetNames>
    <sheetDataSet>
      <sheetData sheetId="0">
        <row r="26">
          <cell r="BV26">
            <v>56</v>
          </cell>
        </row>
      </sheetData>
      <sheetData sheetId="1"/>
      <sheetData sheetId="2" refreshError="1">
        <row r="26">
          <cell r="BV26">
            <v>56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1,2공구토공"/>
      <sheetName val="석축위치2공구"/>
      <sheetName val="석축집"/>
      <sheetName val="석축위치1공구"/>
      <sheetName val="석축단위"/>
      <sheetName val="표  지"/>
      <sheetName val="자재집계"/>
      <sheetName val="토공집계"/>
      <sheetName val="폐기물"/>
      <sheetName val="구조물집"/>
      <sheetName val="BOX집계"/>
      <sheetName val="철근집"/>
      <sheetName val="BOX3520수량"/>
      <sheetName val="날개벽단15"/>
      <sheetName val="토공산출"/>
      <sheetName val="보수량집계"/>
      <sheetName val="보단위"/>
      <sheetName val="토공종단"/>
      <sheetName val="ACUNIT"/>
      <sheetName val="TOTAL_BOQ"/>
      <sheetName val="7급줄떼"/>
      <sheetName val="바닥막이1.5"/>
      <sheetName val="덕전리"/>
      <sheetName val="편입토지조서"/>
      <sheetName val="토사(PE)"/>
      <sheetName val="날개벽수량표"/>
      <sheetName val="토공사"/>
      <sheetName val="부대단위수량"/>
      <sheetName val="토공"/>
      <sheetName val="부대공Ⅱ"/>
      <sheetName val="종배수관면벽구"/>
      <sheetName val="골막이(야매)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  <sheetName val="포장공"/>
      <sheetName val="암거"/>
      <sheetName val="바닥막이1.5"/>
      <sheetName val="기슭막이(야면석찰쌓기)"/>
      <sheetName val="배수공"/>
      <sheetName val="토공"/>
      <sheetName val="수량산출표"/>
      <sheetName val="댐구조도"/>
      <sheetName val="세월교산출기초"/>
      <sheetName val="TOTAL_BOQ"/>
      <sheetName val="납부서"/>
      <sheetName val="자재단가"/>
      <sheetName val="현장관리비"/>
      <sheetName val="06 일위대가목록"/>
      <sheetName val="기초일위"/>
      <sheetName val="시설일위"/>
      <sheetName val="조명일위"/>
      <sheetName val="수목표준대가"/>
      <sheetName val="일위대가"/>
      <sheetName val="토사(PE)"/>
      <sheetName val="7급줄떼"/>
      <sheetName val="노임단가"/>
      <sheetName val="비탈면보호공수량산출"/>
      <sheetName val="용소리교"/>
      <sheetName val="건축내역"/>
      <sheetName val="예가평정서표지"/>
      <sheetName val="설계내역서"/>
      <sheetName val="총괄내역서"/>
      <sheetName val="조명시설"/>
      <sheetName val="총괄내역"/>
    </sheetNames>
    <sheetDataSet>
      <sheetData sheetId="0">
        <row r="1">
          <cell r="A1" t="str">
            <v>설        계        내        역        서</v>
          </cell>
        </row>
      </sheetData>
      <sheetData sheetId="1">
        <row r="1">
          <cell r="A1" t="str">
            <v>설        계        내        역        서</v>
          </cell>
        </row>
      </sheetData>
      <sheetData sheetId="2">
        <row r="1">
          <cell r="A1" t="str">
            <v>설        계        내        역        서</v>
          </cell>
        </row>
      </sheetData>
      <sheetData sheetId="3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간지"/>
      <sheetName val="토적표"/>
      <sheetName val="Sheet3"/>
      <sheetName val="배수공간지"/>
      <sheetName val="배수공토공집계표"/>
      <sheetName val="배수공수량집계표"/>
      <sheetName val="맨홀공단위수량집계"/>
      <sheetName val="관로공단위수량집계"/>
      <sheetName val="L형측구단위수량집계"/>
      <sheetName val="Sheet1"/>
      <sheetName val="포장공간지"/>
      <sheetName val="포장공재료집계표 "/>
      <sheetName val="아스콘포장집계표"/>
      <sheetName val="본선부면적집계표"/>
      <sheetName val="가각부면적집계표"/>
      <sheetName val="접속도로면적집계표"/>
      <sheetName val="Sheet6"/>
      <sheetName val="부대공간지"/>
      <sheetName val="부대공재료"/>
      <sheetName val="Sheet2"/>
      <sheetName val="옹벽공간지"/>
      <sheetName val="옹벽공수량집계표"/>
      <sheetName val="반중력식옹벽단위수량집계"/>
      <sheetName val="옹벽높이별연장조서"/>
      <sheetName val="옹벽공연장조서"/>
      <sheetName val="Sheet10"/>
      <sheetName val="Sheet11"/>
      <sheetName val="구조물깨기집계표"/>
      <sheetName val="구조물깨기"/>
      <sheetName val="Sheet9"/>
      <sheetName val="자재집계표간지"/>
      <sheetName val="관급자재집계표"/>
      <sheetName val="사급자재집계표"/>
      <sheetName val="골재집계표"/>
      <sheetName val="토공수량집계표"/>
      <sheetName val="Sheet14"/>
      <sheetName val="암거"/>
      <sheetName val="포장공"/>
      <sheetName val="슬래브(PF)(하류)"/>
      <sheetName val="골막이(야매)"/>
      <sheetName val="Sheet1 (2)"/>
      <sheetName val="날개벽수량표"/>
      <sheetName val="데리네이타현황"/>
      <sheetName val="일위대가"/>
      <sheetName val="덕전리"/>
      <sheetName val="#REF"/>
      <sheetName val="노임단가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TOTAL_BOQ"/>
      <sheetName val="접속도로"/>
      <sheetName val="날개벽수량표"/>
    </sheetNames>
    <sheetDataSet>
      <sheetData sheetId="0"/>
      <sheetData sheetId="1" refreshError="1"/>
      <sheetData sheetId="2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2"/>
      <sheetName val="P3-1"/>
      <sheetName val="P2"/>
      <sheetName val="교각"/>
      <sheetName val="P3"/>
      <sheetName val="교각1 (2)"/>
      <sheetName val="5흙막이"/>
      <sheetName val="골막이(야매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석보막이1확정"/>
      <sheetName val="야면석보막이2(확정)"/>
      <sheetName val=" 야골메"/>
      <sheetName val="시멘트대운반(리프트트럭)"/>
      <sheetName val="6급줄마대공"/>
      <sheetName val="골막이(야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산비탈돌쌓기"/>
      <sheetName val="5흙막이"/>
      <sheetName val="6떼흙막이"/>
      <sheetName val="7비탈다듬기"/>
      <sheetName val="8돌수로"/>
      <sheetName val="9떼수로"/>
      <sheetName val="대석줄떼"/>
      <sheetName val="줄떼공"/>
      <sheetName val="씨뿌리기"/>
      <sheetName val="3기슭막이"/>
      <sheetName val="나무심기"/>
      <sheetName val="잡공사"/>
      <sheetName val="2골막이"/>
      <sheetName val="운반비"/>
      <sheetName val="성  토"/>
      <sheetName val="돌보막이(1)"/>
      <sheetName val="돌보막이(2)"/>
      <sheetName val="4땅속흙막이"/>
      <sheetName val="평떼붙임"/>
      <sheetName val="새심기"/>
      <sheetName val="조달자재"/>
      <sheetName val="관급자재"/>
      <sheetName val="콘크리트포장"/>
      <sheetName val="1보막이"/>
      <sheetName val="속도량내기"/>
      <sheetName val="바자얽기"/>
      <sheetName val="새조공"/>
      <sheetName val="3콘크리트기슭막이(1)"/>
      <sheetName val="3콘크리트기슭막이(2)"/>
      <sheetName val="포장공"/>
      <sheetName val="토공"/>
      <sheetName val="배수공"/>
      <sheetName val="골막이(야매)"/>
      <sheetName val="7급줄떼"/>
    </sheetNames>
    <sheetDataSet>
      <sheetData sheetId="0"/>
      <sheetData sheetId="1"/>
      <sheetData sheetId="2"/>
      <sheetData sheetId="3"/>
      <sheetData sheetId="4">
        <row r="1">
          <cell r="A1" t="str">
            <v>설        계        내        역        서</v>
          </cell>
        </row>
        <row r="36">
          <cell r="A36" t="str">
            <v>설        계        내        역        서</v>
          </cell>
        </row>
        <row r="138">
          <cell r="A138" t="str">
            <v>설        계        내        역        서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-4"/>
      <sheetName val="배수공"/>
      <sheetName val="포장공"/>
      <sheetName val="7급줄떼"/>
      <sheetName val="골막이(야매)"/>
      <sheetName val="토사(PE)"/>
      <sheetName val="5흙막이"/>
      <sheetName val="난간벽단위"/>
      <sheetName val="06 일위대가목록"/>
      <sheetName val="암거"/>
      <sheetName val="TOTAL_BOQ"/>
      <sheetName val="일위대가"/>
      <sheetName val="단가산출"/>
      <sheetName val="수목표준대가"/>
      <sheetName val="이토변실(A3-LINE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산비탈돌쌓기"/>
      <sheetName val="5흙막이"/>
      <sheetName val="6떼흙막이"/>
      <sheetName val="7비탈다듬기"/>
      <sheetName val="8돌수로"/>
      <sheetName val="9떼수로"/>
      <sheetName val="대석줄떼"/>
      <sheetName val="줄떼공"/>
      <sheetName val="씨뿌리기"/>
      <sheetName val="3기슭막이"/>
      <sheetName val="나무심기"/>
      <sheetName val="잡공사"/>
      <sheetName val="2골막이"/>
      <sheetName val="운반비"/>
      <sheetName val="성  토"/>
      <sheetName val="돌보막이(1)"/>
      <sheetName val="돌보막이(2)"/>
      <sheetName val="4땅속흙막이"/>
      <sheetName val="평떼붙임"/>
      <sheetName val="새심기"/>
      <sheetName val="조달자재"/>
      <sheetName val="관급자재"/>
      <sheetName val="콘크리트포장"/>
      <sheetName val="1보막이"/>
      <sheetName val="속도량내기"/>
      <sheetName val="바자얽기"/>
      <sheetName val="새조공"/>
      <sheetName val="3콘크리트기슭막이(1)"/>
      <sheetName val="3콘크리트기슭막이(2)"/>
      <sheetName val="7급줄떼"/>
      <sheetName val="흄관기초"/>
      <sheetName val="폐목얽기(5열)"/>
      <sheetName val="날개벽수량표"/>
      <sheetName val="접속도로"/>
      <sheetName val="A-4"/>
    </sheetNames>
    <sheetDataSet>
      <sheetData sheetId="0"/>
      <sheetData sheetId="1"/>
      <sheetData sheetId="2"/>
      <sheetData sheetId="3"/>
      <sheetData sheetId="4">
        <row r="36">
          <cell r="A36" t="str">
            <v>설        계        내        역        서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산비탈돌쌓기"/>
      <sheetName val="5흙막이"/>
      <sheetName val="6떼흙막이"/>
      <sheetName val="7비탈다듬기"/>
      <sheetName val="8돌수로"/>
      <sheetName val="9떼수로"/>
      <sheetName val="대석줄떼"/>
      <sheetName val="줄떼공"/>
      <sheetName val="씨뿌리기"/>
      <sheetName val="3기슭막이"/>
      <sheetName val="나무심기"/>
      <sheetName val="잡공사"/>
      <sheetName val="2골막이"/>
      <sheetName val="운반비"/>
      <sheetName val="성  토"/>
      <sheetName val="돌보막이(1)"/>
      <sheetName val="돌보막이(2)"/>
      <sheetName val="4땅속흙막이"/>
      <sheetName val="평떼붙임"/>
      <sheetName val="새심기"/>
      <sheetName val="조달자재"/>
      <sheetName val="관급자재"/>
      <sheetName val="콘크리트포장"/>
      <sheetName val="1보막이"/>
      <sheetName val="속도량내기"/>
      <sheetName val="바자얽기"/>
      <sheetName val="새조공"/>
      <sheetName val="3콘크리트기슭막이(1)"/>
      <sheetName val="3콘크리트기슭막이(2)"/>
      <sheetName val="A-4"/>
      <sheetName val="땅속흙막이(야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7급줄떼"/>
      <sheetName val="배수공"/>
      <sheetName val="포장공"/>
    </sheetNames>
    <sheetDataSet>
      <sheetData sheetId="0"/>
      <sheetData sheetId="1"/>
      <sheetData sheetId="2"/>
      <sheetData sheetId="3"/>
      <sheetData sheetId="4">
        <row r="1">
          <cell r="A1" t="str">
            <v>설        계        내        역        서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-4"/>
      <sheetName val="폐목얽기(5열)"/>
      <sheetName val="부대단위수량"/>
      <sheetName val="1"/>
      <sheetName val="날개벽수량표"/>
      <sheetName val="부대공(집계)"/>
      <sheetName val="바닥막이1.5"/>
      <sheetName val="7급줄떼"/>
      <sheetName val="용소리교"/>
      <sheetName val="7급줄떼공"/>
      <sheetName val="일위대가"/>
      <sheetName val="수량집계"/>
      <sheetName val="포장공"/>
      <sheetName val="배수공"/>
      <sheetName val="접속도로"/>
      <sheetName val="흄관기초"/>
      <sheetName val="자재단가"/>
      <sheetName val="포장공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스톤블록골막이"/>
      <sheetName val="기슭막이(con.c)"/>
      <sheetName val="스톤블록기슭막이"/>
      <sheetName val="돌흙막이(야)"/>
      <sheetName val="돌흙막이(깬)"/>
      <sheetName val="떼흙막이"/>
      <sheetName val="통나무흙막이"/>
      <sheetName val="돌흙땅속흙막이(깬)"/>
      <sheetName val="땅속흙막이(통나무)"/>
      <sheetName val="비탈다듬기"/>
      <sheetName val="떼수로"/>
      <sheetName val="줄떼공(7급)"/>
      <sheetName val="떼붙임"/>
      <sheetName val="폐목얽기(3열)"/>
      <sheetName val="새심기"/>
      <sheetName val="잡공사"/>
      <sheetName val="운반비"/>
      <sheetName val="조달자재"/>
      <sheetName val="나무심기"/>
      <sheetName val="돌수로"/>
      <sheetName val="콘크리트포장"/>
      <sheetName val="씨뿌리기"/>
      <sheetName val="관급자재"/>
      <sheetName val="땅속흙막이(야)"/>
      <sheetName val="땅속흙막이(깬)"/>
      <sheetName val="암거떼수로내기"/>
      <sheetName val="성  토"/>
      <sheetName val="땅속흙막이(통나무,철근)"/>
      <sheetName val="바자얽기"/>
      <sheetName val="새조공"/>
      <sheetName val="설계명세 "/>
      <sheetName val="인부명세"/>
      <sheetName val="장비명세"/>
      <sheetName val="자재명세"/>
      <sheetName val="명세서(단가)"/>
      <sheetName val="골막이(야매)"/>
      <sheetName val="A-4"/>
      <sheetName val="암거"/>
      <sheetName val="건축내역"/>
      <sheetName val="도급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석보막이1확정"/>
      <sheetName val="야면석보막이2(확정)"/>
      <sheetName val=" 야골메"/>
      <sheetName val="시멘트대운반(리프트트럭)"/>
      <sheetName val="6급줄마대공"/>
      <sheetName val="5흙막이"/>
      <sheetName val="속도랑내기(자갈)"/>
      <sheetName val="골막이(야매)"/>
      <sheetName val="땅속흙막이(야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산비탈돌쌓기"/>
      <sheetName val="5흙막이"/>
      <sheetName val="6떼흙막이"/>
      <sheetName val="7비탈다듬기"/>
      <sheetName val="8돌수로"/>
      <sheetName val="9떼수로"/>
      <sheetName val="대석줄떼"/>
      <sheetName val="줄떼공"/>
      <sheetName val="씨뿌리기"/>
      <sheetName val="3기슭막이"/>
      <sheetName val="나무심기"/>
      <sheetName val="잡공사"/>
      <sheetName val="2골막이"/>
      <sheetName val="운반비"/>
      <sheetName val="성  토"/>
      <sheetName val="돌보막이(1)"/>
      <sheetName val="돌보막이(2)"/>
      <sheetName val="4땅속흙막이"/>
      <sheetName val="평떼붙임"/>
      <sheetName val="새심기"/>
      <sheetName val="조달자재"/>
      <sheetName val="관급자재"/>
      <sheetName val="콘크리트포장"/>
      <sheetName val="1보막이"/>
      <sheetName val="속도량내기"/>
      <sheetName val="바자얽기"/>
      <sheetName val="새조공"/>
      <sheetName val="3콘크리트기슭막이(1)"/>
      <sheetName val="3콘크리트기슭막이(2)"/>
      <sheetName val="벤치플륨관(500)"/>
      <sheetName val="벤치플륨관(600)"/>
      <sheetName val="골막이(야매)"/>
      <sheetName val="땅속흙막이(야)"/>
      <sheetName val="TOTAL_BOQ"/>
      <sheetName val="2공구산출내역"/>
      <sheetName val="등록"/>
      <sheetName val="A-4"/>
      <sheetName val="7급줄떼"/>
      <sheetName val="건축내역"/>
      <sheetName val="교대(A1)"/>
      <sheetName val="R15"/>
      <sheetName val="06 일위대가목록"/>
      <sheetName val="용소리교"/>
      <sheetName val="7급줄떼공"/>
      <sheetName val="바닥막이1.5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도급내역서"/>
      <sheetName val="데이타"/>
      <sheetName val="단위수량"/>
      <sheetName val="수목표준대가"/>
      <sheetName val="암거"/>
      <sheetName val="전선 및 전선관"/>
      <sheetName val="내역"/>
      <sheetName val="Sheet3"/>
      <sheetName val="일위대가"/>
      <sheetName val="단가산출"/>
      <sheetName val="자재단가"/>
      <sheetName val="용산1(해보)"/>
    </sheetNames>
    <sheetDataSet>
      <sheetData sheetId="0">
        <row r="1">
          <cell r="A1" t="str">
            <v>설        계        내        역        서</v>
          </cell>
        </row>
      </sheetData>
      <sheetData sheetId="1">
        <row r="1">
          <cell r="A1" t="str">
            <v>설        계        내        역        서</v>
          </cell>
        </row>
      </sheetData>
      <sheetData sheetId="2">
        <row r="1">
          <cell r="A1" t="str">
            <v>설        계        내        역        서</v>
          </cell>
        </row>
      </sheetData>
      <sheetData sheetId="3">
        <row r="1">
          <cell r="A1" t="str">
            <v>설        계        내        역        서</v>
          </cell>
        </row>
      </sheetData>
      <sheetData sheetId="4" refreshError="1">
        <row r="1">
          <cell r="A1" t="str">
            <v>설        계        내        역        서</v>
          </cell>
        </row>
        <row r="36">
          <cell r="A36" t="str">
            <v>설        계        내        역        서</v>
          </cell>
        </row>
        <row r="138">
          <cell r="A138" t="str">
            <v>설        계        내        역        서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산비탈돌쌓기"/>
      <sheetName val="5흙막이"/>
      <sheetName val="6떼흙막이"/>
      <sheetName val="7비탈다듬기"/>
      <sheetName val="8돌수로"/>
      <sheetName val="9떼수로"/>
      <sheetName val="대석줄떼"/>
      <sheetName val="줄떼공"/>
      <sheetName val="씨뿌리기"/>
      <sheetName val="3기슭막이"/>
      <sheetName val="나무심기"/>
      <sheetName val="잡공사"/>
      <sheetName val="2골막이"/>
      <sheetName val="운반비"/>
      <sheetName val="성  토"/>
      <sheetName val="돌보막이(1)"/>
      <sheetName val="돌보막이(2)"/>
      <sheetName val="4땅속흙막이"/>
      <sheetName val="평떼붙임"/>
      <sheetName val="새심기"/>
      <sheetName val="조달자재"/>
      <sheetName val="관급자재"/>
      <sheetName val="콘크리트포장"/>
      <sheetName val="1보막이"/>
      <sheetName val="속도량내기"/>
      <sheetName val="바자얽기"/>
      <sheetName val="새조공"/>
      <sheetName val="3콘크리트기슭막이(1)"/>
      <sheetName val="3콘크리트기슭막이(2)"/>
      <sheetName val="포장공"/>
      <sheetName val="배수공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</sheetNames>
    <sheetDataSet>
      <sheetData sheetId="0"/>
      <sheetData sheetId="1"/>
      <sheetData sheetId="2"/>
      <sheetData sheetId="3"/>
      <sheetData sheetId="4">
        <row r="1">
          <cell r="A1" t="str">
            <v>설        계        내        역        서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자료"/>
      <sheetName val="목차표지"/>
      <sheetName val="설명자료"/>
      <sheetName val="원가계산서"/>
      <sheetName val="관계지적조서"/>
      <sheetName val="공사비총괄표"/>
      <sheetName val="공사비명세서"/>
      <sheetName val="수량집계"/>
      <sheetName val="일반자재"/>
      <sheetName val="예정공정표"/>
      <sheetName val="일위대가"/>
      <sheetName val="운반거리표"/>
      <sheetName val="단가산출"/>
      <sheetName val="기계경비"/>
      <sheetName val="단가표"/>
      <sheetName val="전석기슭막이산출"/>
      <sheetName val="산돌쌓기"/>
      <sheetName val="산돌쌓기산출"/>
      <sheetName val="집수정산출"/>
      <sheetName val="집수정"/>
      <sheetName val="돌기슭막이산출"/>
      <sheetName val="돌기슭막이"/>
      <sheetName val="생목무치기수량"/>
      <sheetName val="생목무치기"/>
      <sheetName val="바자얽기산출"/>
      <sheetName val="바자얽기"/>
      <sheetName val="눈섭떼(줄떼)산출"/>
      <sheetName val="SDP유공관산출"/>
      <sheetName val="SDP부직포유공관"/>
      <sheetName val="줄떼공산출"/>
      <sheetName val="줄떼공"/>
      <sheetName val="돌흙막이산출"/>
      <sheetName val="돌흙막이"/>
      <sheetName val="골막이산출"/>
      <sheetName val="골막이"/>
      <sheetName val="골막이규격"/>
      <sheetName val="떼흙막이산출"/>
      <sheetName val="떼흙막이"/>
      <sheetName val="옹벽수량2.5"/>
      <sheetName val="옹벽수량1.9"/>
      <sheetName val="콘옹벽구조"/>
      <sheetName val="콘크리트수로산출"/>
      <sheetName val="콘크리트수로"/>
      <sheetName val="야면석수로"/>
      <sheetName val="야면석수로산출"/>
      <sheetName val="떼수로공"/>
      <sheetName val="떼수로공산출"/>
      <sheetName val="무치기구조"/>
      <sheetName val="무치기수량"/>
      <sheetName val="토적계산"/>
      <sheetName val="세월구조"/>
      <sheetName val="세월교산출기초"/>
      <sheetName val="박스교산술기초"/>
      <sheetName val="박스구조"/>
      <sheetName val="2단가산출"/>
      <sheetName val="공사안내판"/>
      <sheetName val="공종별총괄표"/>
      <sheetName val="수량산출표"/>
      <sheetName val="댐구조도"/>
      <sheetName val="골막이(야매)"/>
      <sheetName val="5흙막이"/>
      <sheetName val="기슭막이(야면석찰쌓기)"/>
      <sheetName val="바닥막이1.5"/>
      <sheetName val="Base"/>
      <sheetName val="단면"/>
      <sheetName val="도급내역서"/>
      <sheetName val="Sheet3"/>
      <sheetName val="건축원가"/>
      <sheetName val="TOTAL_BOQ"/>
      <sheetName val="부대내역"/>
      <sheetName val="00000000"/>
      <sheetName val="VXXXXXXX"/>
      <sheetName val="unitpric"/>
      <sheetName val="토적기초"/>
      <sheetName val="A-4"/>
      <sheetName val="땅속흙막이(야)"/>
      <sheetName val="단위수량산출"/>
      <sheetName val="노임자재"/>
      <sheetName val="2공구산출내역"/>
      <sheetName val="DATA 입력란"/>
      <sheetName val="1. 설계조건 2.단면가정 3. 하중계산"/>
      <sheetName val="noyim"/>
      <sheetName val="금액내역서"/>
      <sheetName val="메서,변+증"/>
      <sheetName val="광양시 옥곡면 대죽지구"/>
      <sheetName val="대치판정"/>
      <sheetName val="수목표준대가"/>
      <sheetName val="06 일위대가목록"/>
      <sheetName val="교대(A1)"/>
      <sheetName val="front"/>
      <sheetName val="단가산출서"/>
      <sheetName val="건축내역"/>
      <sheetName val="중기사용료"/>
      <sheetName val="공사예산하조서(O.K)"/>
      <sheetName val="7급줄떼공"/>
      <sheetName val="암거"/>
      <sheetName val="7급줄떼"/>
      <sheetName val="덕전리"/>
      <sheetName val="피벗테이블데이터분석"/>
      <sheetName val="종배수관면벽신"/>
      <sheetName val="종배수관(신)"/>
      <sheetName val="자료입력"/>
      <sheetName val="차액보증"/>
      <sheetName val="토공수량산출"/>
      <sheetName val="토적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입력"/>
      <sheetName val="횡배수관수량총"/>
      <sheetName val="맹암거단위수량(절성토경계부)"/>
      <sheetName val="종배수관(신)"/>
      <sheetName val="종배수관면벽신"/>
      <sheetName val="횡배수관수량"/>
      <sheetName val="횡배수관날개수량(구배1.5)"/>
      <sheetName val="횡배수관날개벽공제토&amp;공제떼산출식"/>
      <sheetName val="집수정"/>
      <sheetName val="횡배수관위치조서"/>
      <sheetName val="평균높이산출근거"/>
      <sheetName val="적용단위길이"/>
      <sheetName val="특수기호강도거푸집"/>
      <sheetName val="피벗테이블데이터분석"/>
      <sheetName val="Dialog3"/>
      <sheetName val="집수정수량집계표"/>
      <sheetName val="조언자"/>
      <sheetName val="5흙막이"/>
      <sheetName val="A-4"/>
      <sheetName val="일위대가"/>
      <sheetName val="배수공~2"/>
      <sheetName val="날개벽수량표"/>
      <sheetName val="직노"/>
      <sheetName val="건축공사실행"/>
      <sheetName val="단위수량"/>
      <sheetName val="슬래브"/>
      <sheetName val="암거날개벽재료집계"/>
      <sheetName val="일위대가(가설)"/>
      <sheetName val="덕전리"/>
      <sheetName val="unitpric"/>
      <sheetName val="시설물기초"/>
    </sheetNames>
    <sheetDataSet>
      <sheetData sheetId="0">
        <row r="16">
          <cell r="A16">
            <v>2</v>
          </cell>
        </row>
        <row r="21">
          <cell r="C21">
            <v>20</v>
          </cell>
        </row>
      </sheetData>
      <sheetData sheetId="1"/>
      <sheetData sheetId="2"/>
      <sheetData sheetId="3">
        <row r="27">
          <cell r="A27">
            <v>500</v>
          </cell>
          <cell r="B27">
            <v>4.2000000000000003E-2</v>
          </cell>
          <cell r="C27">
            <v>0.58399999999999996</v>
          </cell>
          <cell r="D27">
            <v>0.2</v>
          </cell>
          <cell r="E27">
            <v>1</v>
          </cell>
          <cell r="F27">
            <v>1.5840000000000001</v>
          </cell>
          <cell r="G27">
            <v>0.78400000000000003</v>
          </cell>
          <cell r="H27">
            <v>1.0840000000000001</v>
          </cell>
          <cell r="I27">
            <v>0.67900000000000005</v>
          </cell>
          <cell r="J27">
            <v>0.40500000000000003</v>
          </cell>
          <cell r="K27">
            <v>0.13700000000000001</v>
          </cell>
          <cell r="L27">
            <v>4.0000000000000001E-3</v>
          </cell>
        </row>
        <row r="28">
          <cell r="A28">
            <v>0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 t="str">
            <v/>
          </cell>
          <cell r="I28" t="str">
            <v/>
          </cell>
          <cell r="J28" t="str">
            <v/>
          </cell>
          <cell r="K28" t="str">
            <v/>
          </cell>
          <cell r="L28">
            <v>0</v>
          </cell>
        </row>
        <row r="29">
          <cell r="A29">
            <v>0</v>
          </cell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 t="str">
            <v/>
          </cell>
          <cell r="I29" t="str">
            <v/>
          </cell>
          <cell r="J29" t="str">
            <v/>
          </cell>
          <cell r="K29" t="str">
            <v/>
          </cell>
          <cell r="L29">
            <v>0</v>
          </cell>
        </row>
        <row r="30">
          <cell r="A30">
            <v>0</v>
          </cell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 t="str">
            <v/>
          </cell>
          <cell r="I30" t="str">
            <v/>
          </cell>
          <cell r="J30" t="str">
            <v/>
          </cell>
          <cell r="K30" t="str">
            <v/>
          </cell>
          <cell r="L30">
            <v>0</v>
          </cell>
        </row>
        <row r="31">
          <cell r="A31">
            <v>0</v>
          </cell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 t="str">
            <v/>
          </cell>
          <cell r="I31" t="str">
            <v/>
          </cell>
          <cell r="J31" t="str">
            <v/>
          </cell>
          <cell r="K31" t="str">
            <v/>
          </cell>
          <cell r="L31">
            <v>0</v>
          </cell>
        </row>
        <row r="32">
          <cell r="A32">
            <v>0</v>
          </cell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 t="str">
            <v/>
          </cell>
          <cell r="I32" t="str">
            <v/>
          </cell>
          <cell r="J32" t="str">
            <v/>
          </cell>
          <cell r="K32" t="str">
            <v/>
          </cell>
          <cell r="L32">
            <v>0</v>
          </cell>
        </row>
        <row r="33">
          <cell r="A33">
            <v>0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 t="str">
            <v/>
          </cell>
          <cell r="I33" t="str">
            <v/>
          </cell>
          <cell r="J33" t="str">
            <v/>
          </cell>
          <cell r="K33" t="str">
            <v/>
          </cell>
          <cell r="L33">
            <v>0</v>
          </cell>
        </row>
      </sheetData>
      <sheetData sheetId="4">
        <row r="34">
          <cell r="A34">
            <v>500</v>
          </cell>
          <cell r="B34">
            <v>4.2000000000000003E-2</v>
          </cell>
          <cell r="C34">
            <v>1.1000000000000001</v>
          </cell>
          <cell r="D34">
            <v>1.9</v>
          </cell>
          <cell r="E34">
            <v>0.58399999999999996</v>
          </cell>
          <cell r="F34">
            <v>0.27300000000000002</v>
          </cell>
          <cell r="G34">
            <v>3.9740000000000002</v>
          </cell>
          <cell r="H34">
            <v>0.54700000000000004</v>
          </cell>
          <cell r="I34">
            <v>0.47599999999999998</v>
          </cell>
          <cell r="J34">
            <v>7.0999999999999994E-2</v>
          </cell>
        </row>
        <row r="35">
          <cell r="A35">
            <v>0</v>
          </cell>
          <cell r="B35" t="str">
            <v/>
          </cell>
          <cell r="C35" t="str">
            <v/>
          </cell>
          <cell r="D35" t="str">
            <v/>
          </cell>
          <cell r="E35" t="str">
            <v/>
          </cell>
          <cell r="F35" t="str">
            <v/>
          </cell>
          <cell r="G35" t="str">
            <v/>
          </cell>
          <cell r="H35" t="str">
            <v/>
          </cell>
          <cell r="I35" t="str">
            <v/>
          </cell>
          <cell r="J35" t="str">
            <v/>
          </cell>
        </row>
        <row r="36">
          <cell r="A36">
            <v>0</v>
          </cell>
          <cell r="B36" t="str">
            <v/>
          </cell>
          <cell r="C36" t="str">
            <v/>
          </cell>
          <cell r="D36" t="str">
            <v/>
          </cell>
          <cell r="E36" t="str">
            <v/>
          </cell>
          <cell r="F36" t="str">
            <v/>
          </cell>
          <cell r="G36" t="str">
            <v/>
          </cell>
          <cell r="H36" t="str">
            <v/>
          </cell>
          <cell r="I36" t="str">
            <v/>
          </cell>
          <cell r="J36" t="str">
            <v/>
          </cell>
        </row>
        <row r="37">
          <cell r="A37">
            <v>0</v>
          </cell>
          <cell r="B37" t="str">
            <v/>
          </cell>
          <cell r="C37" t="str">
            <v/>
          </cell>
          <cell r="D37" t="str">
            <v/>
          </cell>
          <cell r="E37" t="str">
            <v/>
          </cell>
          <cell r="F37" t="str">
            <v/>
          </cell>
          <cell r="G37" t="str">
            <v/>
          </cell>
          <cell r="H37" t="str">
            <v/>
          </cell>
          <cell r="I37" t="str">
            <v/>
          </cell>
          <cell r="J37" t="str">
            <v/>
          </cell>
        </row>
        <row r="38">
          <cell r="A38">
            <v>0</v>
          </cell>
          <cell r="B38" t="str">
            <v/>
          </cell>
          <cell r="C38" t="str">
            <v/>
          </cell>
          <cell r="D38" t="str">
            <v/>
          </cell>
          <cell r="E38" t="str">
            <v/>
          </cell>
          <cell r="F38" t="str">
            <v/>
          </cell>
          <cell r="G38" t="str">
            <v/>
          </cell>
          <cell r="H38" t="str">
            <v/>
          </cell>
          <cell r="I38" t="str">
            <v/>
          </cell>
          <cell r="J38" t="str">
            <v/>
          </cell>
        </row>
        <row r="39">
          <cell r="A39">
            <v>0</v>
          </cell>
          <cell r="B39" t="str">
            <v/>
          </cell>
          <cell r="C39" t="str">
            <v/>
          </cell>
          <cell r="D39" t="str">
            <v/>
          </cell>
          <cell r="E39" t="str">
            <v/>
          </cell>
          <cell r="F39" t="str">
            <v/>
          </cell>
          <cell r="G39" t="str">
            <v/>
          </cell>
          <cell r="H39" t="str">
            <v/>
          </cell>
          <cell r="I39" t="str">
            <v/>
          </cell>
          <cell r="J39" t="str">
            <v/>
          </cell>
        </row>
        <row r="40">
          <cell r="A40">
            <v>0</v>
          </cell>
          <cell r="B40" t="str">
            <v/>
          </cell>
          <cell r="C40" t="str">
            <v/>
          </cell>
          <cell r="D40" t="str">
            <v/>
          </cell>
          <cell r="E40" t="str">
            <v/>
          </cell>
          <cell r="F40" t="str">
            <v/>
          </cell>
          <cell r="G40" t="str">
            <v/>
          </cell>
          <cell r="H40" t="str">
            <v/>
          </cell>
          <cell r="I40" t="str">
            <v/>
          </cell>
          <cell r="J40" t="str">
            <v/>
          </cell>
        </row>
      </sheetData>
      <sheetData sheetId="5"/>
      <sheetData sheetId="6"/>
      <sheetData sheetId="7"/>
      <sheetData sheetId="8">
        <row r="1">
          <cell r="L1" t="str">
            <v>흄관면벽단위수량입력</v>
          </cell>
        </row>
      </sheetData>
      <sheetData sheetId="9">
        <row r="2">
          <cell r="S2" t="str">
            <v>횡배수관</v>
          </cell>
        </row>
      </sheetData>
      <sheetData sheetId="10"/>
      <sheetData sheetId="11">
        <row r="1">
          <cell r="L1" t="str">
            <v>흄관면벽단위수량입력</v>
          </cell>
          <cell r="P1" t="str">
            <v>윗</v>
          </cell>
          <cell r="Q1" t="str">
            <v xml:space="preserve">          횡       배       수        관        단        위      수       량</v>
          </cell>
          <cell r="AB1" t="str">
            <v>맹암거수량집계표</v>
          </cell>
        </row>
        <row r="2">
          <cell r="L2" t="str">
            <v>흄관(MM)</v>
          </cell>
          <cell r="M2" t="str">
            <v>두께(M)</v>
          </cell>
          <cell r="N2" t="str">
            <v>폭(M)</v>
          </cell>
          <cell r="O2" t="str">
            <v>높이(M)</v>
          </cell>
          <cell r="P2">
            <v>0.3</v>
          </cell>
          <cell r="Q2" t="str">
            <v>A</v>
          </cell>
          <cell r="R2" t="str">
            <v>B</v>
          </cell>
          <cell r="S2" t="str">
            <v>C</v>
          </cell>
          <cell r="T2" t="str">
            <v>W</v>
          </cell>
          <cell r="U2" t="str">
            <v>E</v>
          </cell>
          <cell r="V2" t="str">
            <v>모르터</v>
          </cell>
          <cell r="AB2" t="str">
            <v>TYPE</v>
          </cell>
          <cell r="AC2" t="str">
            <v>유공관</v>
          </cell>
          <cell r="AD2" t="str">
            <v>쇄석</v>
          </cell>
          <cell r="AE2" t="str">
            <v>부직포</v>
          </cell>
          <cell r="AF2" t="str">
            <v>터파기</v>
          </cell>
          <cell r="AG2" t="str">
            <v>잔토</v>
          </cell>
          <cell r="AH2" t="str">
            <v>면고르기</v>
          </cell>
        </row>
        <row r="3">
          <cell r="L3">
            <v>200</v>
          </cell>
          <cell r="M3">
            <v>2.7E-2</v>
          </cell>
          <cell r="N3">
            <v>1</v>
          </cell>
          <cell r="O3">
            <v>0.5</v>
          </cell>
          <cell r="Q3">
            <v>0.127</v>
          </cell>
          <cell r="R3">
            <v>0.16</v>
          </cell>
          <cell r="S3">
            <v>0.127</v>
          </cell>
          <cell r="T3">
            <v>0.45400000000000001</v>
          </cell>
          <cell r="U3">
            <v>0.03</v>
          </cell>
          <cell r="V3">
            <v>1.2800000000000001E-3</v>
          </cell>
          <cell r="AC3">
            <v>200</v>
          </cell>
          <cell r="AD3" t="str">
            <v>㎥</v>
          </cell>
          <cell r="AE3" t="str">
            <v>㎡</v>
          </cell>
          <cell r="AF3" t="str">
            <v>㎥</v>
          </cell>
          <cell r="AG3" t="str">
            <v>㎥</v>
          </cell>
          <cell r="AH3" t="str">
            <v>㎡</v>
          </cell>
        </row>
        <row r="4">
          <cell r="L4">
            <v>250</v>
          </cell>
          <cell r="M4">
            <v>2.8000000000000001E-2</v>
          </cell>
          <cell r="N4">
            <v>1</v>
          </cell>
          <cell r="O4">
            <v>0.55000000000000004</v>
          </cell>
          <cell r="Q4">
            <v>0.153</v>
          </cell>
          <cell r="R4">
            <v>0.16</v>
          </cell>
          <cell r="S4">
            <v>0.153</v>
          </cell>
          <cell r="T4">
            <v>0.50600000000000001</v>
          </cell>
          <cell r="U4">
            <v>0.03</v>
          </cell>
          <cell r="V4">
            <v>1.6000000000000001E-3</v>
          </cell>
          <cell r="AB4">
            <v>1</v>
          </cell>
          <cell r="AC4">
            <v>1</v>
          </cell>
          <cell r="AD4">
            <v>0.20899999999999999</v>
          </cell>
          <cell r="AE4">
            <v>2.0169999999999999</v>
          </cell>
          <cell r="AF4">
            <v>0.24</v>
          </cell>
          <cell r="AG4">
            <v>0.24</v>
          </cell>
        </row>
        <row r="5">
          <cell r="L5">
            <v>300</v>
          </cell>
          <cell r="M5">
            <v>0.03</v>
          </cell>
          <cell r="N5">
            <v>1.5</v>
          </cell>
          <cell r="O5">
            <v>0.6</v>
          </cell>
          <cell r="Q5">
            <v>0.18</v>
          </cell>
          <cell r="R5">
            <v>0.16</v>
          </cell>
          <cell r="S5">
            <v>0.18</v>
          </cell>
          <cell r="T5">
            <v>0.56000000000000005</v>
          </cell>
          <cell r="U5">
            <v>0.03</v>
          </cell>
          <cell r="V5">
            <v>2.32E-3</v>
          </cell>
          <cell r="AB5">
            <v>2</v>
          </cell>
          <cell r="AC5">
            <v>1</v>
          </cell>
          <cell r="AD5">
            <v>0.21</v>
          </cell>
          <cell r="AE5">
            <v>0</v>
          </cell>
          <cell r="AF5">
            <v>0.24</v>
          </cell>
          <cell r="AG5">
            <v>0.24</v>
          </cell>
          <cell r="AH5">
            <v>0</v>
          </cell>
        </row>
        <row r="6">
          <cell r="L6">
            <v>350</v>
          </cell>
          <cell r="M6">
            <v>3.2000000000000001E-2</v>
          </cell>
          <cell r="N6">
            <v>1.5</v>
          </cell>
          <cell r="O6">
            <v>0.64999999999999991</v>
          </cell>
          <cell r="Q6">
            <v>0.20699999999999999</v>
          </cell>
          <cell r="R6">
            <v>0.16</v>
          </cell>
          <cell r="S6">
            <v>0.20699999999999999</v>
          </cell>
          <cell r="T6">
            <v>0.61399999999999999</v>
          </cell>
          <cell r="U6">
            <v>0.03</v>
          </cell>
          <cell r="V6">
            <v>2.5999999999999999E-3</v>
          </cell>
          <cell r="AB6">
            <v>3</v>
          </cell>
          <cell r="AC6">
            <v>0</v>
          </cell>
          <cell r="AD6">
            <v>0.24</v>
          </cell>
          <cell r="AE6">
            <v>2.0169999999999999</v>
          </cell>
          <cell r="AF6">
            <v>0.24</v>
          </cell>
          <cell r="AG6">
            <v>0.24</v>
          </cell>
        </row>
        <row r="7">
          <cell r="L7">
            <v>400</v>
          </cell>
          <cell r="M7">
            <v>3.5000000000000003E-2</v>
          </cell>
          <cell r="N7">
            <v>1.5</v>
          </cell>
          <cell r="O7">
            <v>0.7</v>
          </cell>
          <cell r="Q7">
            <v>0.23500000000000001</v>
          </cell>
          <cell r="R7">
            <v>0.16</v>
          </cell>
          <cell r="S7">
            <v>0.23500000000000001</v>
          </cell>
          <cell r="T7">
            <v>0.67</v>
          </cell>
          <cell r="U7">
            <v>0.03</v>
          </cell>
          <cell r="V7">
            <v>3.1199999999999999E-3</v>
          </cell>
        </row>
        <row r="8">
          <cell r="L8">
            <v>450</v>
          </cell>
          <cell r="M8">
            <v>3.7999999999999999E-2</v>
          </cell>
          <cell r="N8">
            <v>1.5</v>
          </cell>
          <cell r="O8">
            <v>0.75</v>
          </cell>
          <cell r="Q8">
            <v>0.26300000000000001</v>
          </cell>
          <cell r="R8">
            <v>0.16</v>
          </cell>
          <cell r="S8">
            <v>0.26300000000000001</v>
          </cell>
          <cell r="T8">
            <v>0.72599999999999998</v>
          </cell>
          <cell r="U8">
            <v>0.03</v>
          </cell>
          <cell r="V8">
            <v>3.5999999999999999E-3</v>
          </cell>
        </row>
        <row r="9">
          <cell r="L9">
            <v>500</v>
          </cell>
          <cell r="M9">
            <v>4.2000000000000003E-2</v>
          </cell>
          <cell r="N9">
            <v>1.8</v>
          </cell>
          <cell r="O9">
            <v>0.8</v>
          </cell>
          <cell r="Q9">
            <v>0.29199999999999998</v>
          </cell>
          <cell r="R9">
            <v>0.25</v>
          </cell>
          <cell r="S9">
            <v>0.29199999999999998</v>
          </cell>
          <cell r="T9">
            <v>0.78400000000000003</v>
          </cell>
          <cell r="U9">
            <v>0.03</v>
          </cell>
          <cell r="V9">
            <v>4.0000000000000001E-3</v>
          </cell>
        </row>
        <row r="10">
          <cell r="L10">
            <v>600</v>
          </cell>
          <cell r="M10">
            <v>0.05</v>
          </cell>
          <cell r="N10">
            <v>1.8</v>
          </cell>
          <cell r="O10">
            <v>0.89999999999999991</v>
          </cell>
          <cell r="Q10">
            <v>0.35</v>
          </cell>
          <cell r="R10">
            <v>0.25</v>
          </cell>
          <cell r="S10">
            <v>0.35</v>
          </cell>
          <cell r="T10">
            <v>0.89999999999999991</v>
          </cell>
          <cell r="U10">
            <v>0.03</v>
          </cell>
          <cell r="V10">
            <v>4.8000000000000004E-3</v>
          </cell>
        </row>
        <row r="11">
          <cell r="L11">
            <v>700</v>
          </cell>
          <cell r="M11">
            <v>5.8000000000000003E-2</v>
          </cell>
          <cell r="N11">
            <v>1.8</v>
          </cell>
          <cell r="O11">
            <v>1</v>
          </cell>
          <cell r="Q11">
            <v>0.40799999999999997</v>
          </cell>
          <cell r="R11">
            <v>0.25</v>
          </cell>
          <cell r="S11">
            <v>0.40799999999999997</v>
          </cell>
          <cell r="T11">
            <v>1.016</v>
          </cell>
          <cell r="U11">
            <v>0.04</v>
          </cell>
          <cell r="V11">
            <v>5.5999999999999999E-3</v>
          </cell>
        </row>
        <row r="12">
          <cell r="L12">
            <v>800</v>
          </cell>
          <cell r="M12">
            <v>6.6000000000000003E-2</v>
          </cell>
          <cell r="N12">
            <v>2.1</v>
          </cell>
          <cell r="O12">
            <v>1.1000000000000001</v>
          </cell>
          <cell r="Q12">
            <v>0.46600000000000003</v>
          </cell>
          <cell r="R12">
            <v>0.25</v>
          </cell>
          <cell r="S12">
            <v>0.46600000000000003</v>
          </cell>
          <cell r="T12">
            <v>1.1320000000000001</v>
          </cell>
          <cell r="U12">
            <v>0.05</v>
          </cell>
          <cell r="V12">
            <v>6.4000000000000003E-3</v>
          </cell>
        </row>
        <row r="13">
          <cell r="L13">
            <v>900</v>
          </cell>
          <cell r="M13">
            <v>7.4999999999999997E-2</v>
          </cell>
          <cell r="N13">
            <v>2.1</v>
          </cell>
          <cell r="O13">
            <v>1.2</v>
          </cell>
          <cell r="Q13">
            <v>0.52500000000000002</v>
          </cell>
          <cell r="R13">
            <v>0.28000000000000003</v>
          </cell>
          <cell r="S13">
            <v>0.52500000000000002</v>
          </cell>
          <cell r="T13">
            <v>1.25</v>
          </cell>
          <cell r="U13">
            <v>0.05</v>
          </cell>
          <cell r="V13">
            <v>7.1999999999999998E-3</v>
          </cell>
        </row>
        <row r="14">
          <cell r="L14">
            <v>1000</v>
          </cell>
          <cell r="M14">
            <v>8.2000000000000003E-2</v>
          </cell>
          <cell r="N14">
            <v>2.1</v>
          </cell>
          <cell r="O14">
            <v>1.3</v>
          </cell>
          <cell r="Q14">
            <v>0.58199999999999996</v>
          </cell>
          <cell r="R14">
            <v>0.28000000000000003</v>
          </cell>
          <cell r="S14">
            <v>0.58199999999999996</v>
          </cell>
          <cell r="T14">
            <v>1.3639999999999999</v>
          </cell>
          <cell r="U14">
            <v>0.05</v>
          </cell>
          <cell r="V14">
            <v>1.192E-2</v>
          </cell>
        </row>
        <row r="15">
          <cell r="L15">
            <v>1100</v>
          </cell>
          <cell r="M15">
            <v>8.7999999999999995E-2</v>
          </cell>
          <cell r="N15">
            <v>2.1</v>
          </cell>
          <cell r="O15">
            <v>1.4000000000000001</v>
          </cell>
          <cell r="Q15">
            <v>0.63800000000000001</v>
          </cell>
          <cell r="R15">
            <v>0.28000000000000003</v>
          </cell>
          <cell r="S15">
            <v>0.63800000000000001</v>
          </cell>
          <cell r="T15">
            <v>1.476</v>
          </cell>
          <cell r="U15">
            <v>0.05</v>
          </cell>
          <cell r="V15">
            <v>1.3000000000000001E-2</v>
          </cell>
        </row>
        <row r="16">
          <cell r="L16">
            <v>1200</v>
          </cell>
          <cell r="M16">
            <v>9.5000000000000001E-2</v>
          </cell>
          <cell r="N16">
            <v>2.4</v>
          </cell>
          <cell r="O16">
            <v>1.5</v>
          </cell>
          <cell r="Q16">
            <v>0.69499999999999995</v>
          </cell>
          <cell r="R16">
            <v>0.36</v>
          </cell>
          <cell r="S16">
            <v>0.69499999999999995</v>
          </cell>
          <cell r="T16">
            <v>1.5899999999999999</v>
          </cell>
          <cell r="U16">
            <v>0.06</v>
          </cell>
          <cell r="V16">
            <v>1.4199999999999999E-2</v>
          </cell>
        </row>
        <row r="17">
          <cell r="L17">
            <v>1350</v>
          </cell>
          <cell r="M17">
            <v>0.10299999999999999</v>
          </cell>
          <cell r="N17">
            <v>2.4</v>
          </cell>
          <cell r="O17">
            <v>1.6500000000000001</v>
          </cell>
          <cell r="Q17">
            <v>0.77800000000000002</v>
          </cell>
          <cell r="R17">
            <v>0.36</v>
          </cell>
          <cell r="S17">
            <v>0.77800000000000002</v>
          </cell>
          <cell r="T17">
            <v>1.756</v>
          </cell>
          <cell r="U17">
            <v>0.06</v>
          </cell>
          <cell r="V17">
            <v>1.5800000000000002E-2</v>
          </cell>
        </row>
        <row r="18">
          <cell r="L18">
            <v>1500</v>
          </cell>
          <cell r="M18">
            <v>0.112</v>
          </cell>
          <cell r="N18">
            <v>2.4</v>
          </cell>
          <cell r="O18">
            <v>1.8</v>
          </cell>
          <cell r="Q18">
            <v>0.86199999999999999</v>
          </cell>
          <cell r="R18">
            <v>0.36</v>
          </cell>
          <cell r="S18">
            <v>0.86199999999999999</v>
          </cell>
          <cell r="T18">
            <v>1.9239999999999999</v>
          </cell>
          <cell r="U18">
            <v>0.06</v>
          </cell>
          <cell r="V18">
            <v>2.1600000000000001E-2</v>
          </cell>
        </row>
        <row r="19">
          <cell r="L19">
            <v>1650</v>
          </cell>
          <cell r="N19">
            <v>2.7</v>
          </cell>
          <cell r="O19">
            <v>1.95</v>
          </cell>
          <cell r="Q19">
            <v>0.82499999999999996</v>
          </cell>
          <cell r="R19">
            <v>0.44</v>
          </cell>
          <cell r="S19">
            <v>0.82499999999999996</v>
          </cell>
          <cell r="T19">
            <v>1.8499999999999999</v>
          </cell>
          <cell r="U19">
            <v>7.0000000000000007E-2</v>
          </cell>
          <cell r="V19">
            <v>2.3400000000000001E-2</v>
          </cell>
        </row>
        <row r="20">
          <cell r="L20">
            <v>1800</v>
          </cell>
          <cell r="N20">
            <v>2.7</v>
          </cell>
          <cell r="O20">
            <v>2.1</v>
          </cell>
          <cell r="Q20">
            <v>0.9</v>
          </cell>
          <cell r="R20">
            <v>0.44</v>
          </cell>
          <cell r="S20">
            <v>0.9</v>
          </cell>
          <cell r="T20">
            <v>2</v>
          </cell>
          <cell r="U20">
            <v>7.0000000000000007E-2</v>
          </cell>
          <cell r="V20">
            <v>2.5600000000000001E-2</v>
          </cell>
        </row>
        <row r="21">
          <cell r="L21">
            <v>2000</v>
          </cell>
          <cell r="N21">
            <v>2.7</v>
          </cell>
          <cell r="O21">
            <v>2.2999999999999998</v>
          </cell>
          <cell r="Q21">
            <v>1</v>
          </cell>
          <cell r="R21">
            <v>0.44</v>
          </cell>
          <cell r="S21">
            <v>1</v>
          </cell>
          <cell r="T21">
            <v>2.2000000000000002</v>
          </cell>
          <cell r="U21">
            <v>7.0000000000000007E-2</v>
          </cell>
          <cell r="V21">
            <v>2.8399999999999998E-2</v>
          </cell>
        </row>
        <row r="27">
          <cell r="L27">
            <v>4.0000000000000001E-3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</sheetData>
      <sheetData sheetId="12">
        <row r="2">
          <cell r="S2" t="str">
            <v>횡배수관</v>
          </cell>
          <cell r="T2" t="str">
            <v>40-180-8</v>
          </cell>
          <cell r="U2" t="str">
            <v>합판6회</v>
          </cell>
          <cell r="V2" t="str">
            <v>1:2</v>
          </cell>
        </row>
        <row r="3">
          <cell r="S3" t="str">
            <v>횡배수관날개벽</v>
          </cell>
          <cell r="T3" t="str">
            <v>25-210-8</v>
          </cell>
          <cell r="U3" t="str">
            <v>합판4회</v>
          </cell>
          <cell r="V3" t="e">
            <v>#VALUE!</v>
          </cell>
        </row>
        <row r="4">
          <cell r="S4" t="str">
            <v>종배수관면벽</v>
          </cell>
          <cell r="T4" t="str">
            <v>40-180-8</v>
          </cell>
          <cell r="U4" t="str">
            <v>합판6회</v>
          </cell>
          <cell r="V4" t="str">
            <v>1:2</v>
          </cell>
        </row>
        <row r="5">
          <cell r="S5" t="str">
            <v>집수정</v>
          </cell>
          <cell r="T5" t="str">
            <v>40-180-8</v>
          </cell>
          <cell r="U5" t="str">
            <v>합판6회</v>
          </cell>
          <cell r="V5" t="e">
            <v>#VALUE!</v>
          </cell>
        </row>
        <row r="6">
          <cell r="S6" t="str">
            <v>취수문</v>
          </cell>
          <cell r="T6" t="str">
            <v>40-180-8</v>
          </cell>
          <cell r="U6" t="str">
            <v>합판4회</v>
          </cell>
          <cell r="V6" t="e">
            <v>#VALUE!</v>
          </cell>
        </row>
        <row r="7">
          <cell r="S7">
            <v>0</v>
          </cell>
          <cell r="T7" t="e">
            <v>#VALUE!</v>
          </cell>
          <cell r="U7" t="e">
            <v>#VALUE!</v>
          </cell>
          <cell r="V7" t="e">
            <v>#VALUE!</v>
          </cell>
        </row>
      </sheetData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명서"/>
      <sheetName val="시방서"/>
      <sheetName val="원가계산"/>
      <sheetName val="공사비총괄"/>
      <sheetName val="명세"/>
      <sheetName val="표지(휀스)"/>
      <sheetName val="일위 (휀스)"/>
      <sheetName val="재료비(휀스)"/>
      <sheetName val="단가산출(휀스)"/>
      <sheetName val="일위대가"/>
      <sheetName val="수량집계 "/>
      <sheetName val="단가산출"/>
      <sheetName val="기계경비(2004)"/>
      <sheetName val="노임및자재단가"/>
      <sheetName val="일반자재"/>
      <sheetName val="운반거리표"/>
      <sheetName val="야면석도면및단가"/>
      <sheetName val="콘크리트옹벽도면,산출"/>
      <sheetName val="물받이콘크리트도면,산출"/>
      <sheetName val="콘크리트수로도면,산출"/>
      <sheetName val="배수관도면,산출"/>
      <sheetName val="야면석골막이도면,수량"/>
      <sheetName val="돌수로도면,산출"/>
      <sheetName val="산돌쌓기도면,수량"/>
      <sheetName val="떼수로공도면,산출"/>
      <sheetName val="8급줄떼도면,산출"/>
      <sheetName val="발파석골막이도면,산출"/>
      <sheetName val="대공물막이 끝돌림구조도"/>
      <sheetName val="구조도, 산출"/>
      <sheetName val="골막이(야매)"/>
      <sheetName val="5흙막이"/>
      <sheetName val="바닥막이1.5"/>
      <sheetName val="편입토지조서"/>
      <sheetName val="대치판정"/>
      <sheetName val="세월교산출기초"/>
      <sheetName val="계약서"/>
      <sheetName val="DATA"/>
      <sheetName val="내역서"/>
      <sheetName val="Sheet1"/>
      <sheetName val="수량산출표"/>
      <sheetName val="고흥가화(총괄)"/>
      <sheetName val="날개벽수량표"/>
      <sheetName val="7급줄떼"/>
      <sheetName val="1"/>
      <sheetName val="흄관기초"/>
      <sheetName val="수량집계"/>
      <sheetName val="Sheet3"/>
      <sheetName val="00000000"/>
      <sheetName val="VXXXXXXX"/>
      <sheetName val="일위대가모듈"/>
      <sheetName val="구조물철거타공정이월"/>
      <sheetName val="배수공"/>
      <sheetName val="암거"/>
      <sheetName val="포장공"/>
      <sheetName val="부대단위수량"/>
      <sheetName val="T13(P68~72,78)"/>
      <sheetName val="토사(PE)"/>
      <sheetName val="낙찰표"/>
      <sheetName val="집계표"/>
      <sheetName val="접속도로"/>
      <sheetName val="자재단가"/>
      <sheetName val="횡배수관토공수량"/>
      <sheetName val="각형맨홀"/>
      <sheetName val="입찰안"/>
      <sheetName val="포장공수량집계표"/>
      <sheetName val="공사설명서"/>
      <sheetName val="설계설명서"/>
      <sheetName val="내역"/>
      <sheetName val="일위대가목록"/>
      <sheetName val="부경대총괄내역서"/>
      <sheetName val="A-4"/>
      <sheetName val="별표집계"/>
      <sheetName val="설계요소"/>
      <sheetName val="수문일1"/>
      <sheetName val="신우"/>
      <sheetName val="총괄내역"/>
      <sheetName val="위치조서"/>
      <sheetName val="unitpric"/>
      <sheetName val="노임자재"/>
      <sheetName val="폐목얽기(5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명서(1)"/>
      <sheetName val="설명서 (2)"/>
      <sheetName val="원가"/>
      <sheetName val="총괄"/>
      <sheetName val="공사명세총괄"/>
      <sheetName val="명세"/>
      <sheetName val="일위"/>
      <sheetName val="재료"/>
      <sheetName val="단가1"/>
      <sheetName val="단가2운반"/>
      <sheetName val="운반거리표"/>
      <sheetName val="기계경비"/>
      <sheetName val="수량집계"/>
      <sheetName val="직접자재"/>
      <sheetName val="노임,자재단가"/>
      <sheetName val="안정검정"/>
      <sheetName val="댐구조도"/>
      <sheetName val="수량산출표"/>
      <sheetName val="토적집계표"/>
      <sheetName val="토적계산"/>
      <sheetName val="돌수로도면,산출"/>
      <sheetName val="어도U형"/>
      <sheetName val="어도산출"/>
      <sheetName val="어도구조"/>
      <sheetName val="지적"/>
      <sheetName val="야장"/>
      <sheetName val="날개벽구조"/>
      <sheetName val="세월교산출기초"/>
      <sheetName val="세월교구조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"/>
      <sheetName val="집계"/>
      <sheetName val="내역"/>
      <sheetName val="토목 조경공사"/>
      <sheetName val="Sheet2"/>
      <sheetName val="Sheet3"/>
      <sheetName val="교대(A1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일위대가"/>
      <sheetName val="5흙막이"/>
      <sheetName val="A-4"/>
      <sheetName val="날개벽수량표"/>
      <sheetName val="댐구조도"/>
      <sheetName val="세월교산출기초"/>
      <sheetName val="수량산출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"/>
      <sheetName val="철근집계표"/>
      <sheetName val="slab집계"/>
      <sheetName val="슬래브(30)"/>
      <sheetName val="부대공"/>
      <sheetName val="슬래브(1)"/>
      <sheetName val="슬래브(2)"/>
      <sheetName val="교대집계"/>
      <sheetName val="교대철근"/>
      <sheetName val="교대(A1)집계"/>
      <sheetName val="교대(A1)"/>
      <sheetName val="접속S(A1)"/>
      <sheetName val="교대(A2)집계"/>
      <sheetName val="교대(A2)"/>
      <sheetName val="날개벽(A2,좌)"/>
      <sheetName val="날개벽(A2,우)"/>
      <sheetName val="접속S(A2)"/>
      <sheetName val="교각집계"/>
      <sheetName val="교각철근"/>
      <sheetName val="P1-집계"/>
      <sheetName val="P1"/>
      <sheetName val="P2-집계"/>
      <sheetName val="P2"/>
      <sheetName val="P3-집계"/>
      <sheetName val="P3"/>
      <sheetName val="P4-집계"/>
      <sheetName val="P4"/>
      <sheetName val="P5-집계"/>
      <sheetName val="P5"/>
      <sheetName val="P6-집계"/>
      <sheetName val="P6"/>
      <sheetName val="옹벽집계"/>
      <sheetName val="옹벽철근(30)"/>
      <sheetName val="옹벽토공(RW1)"/>
      <sheetName val="옹벽토공(RW2)"/>
      <sheetName val="토공집계"/>
      <sheetName val="교대토공집계"/>
      <sheetName val="교대토공상세집계(A1)"/>
      <sheetName val="교대토공(A1)"/>
      <sheetName val="교대토공상세집계(A2)"/>
      <sheetName val="교대토공(A2)"/>
      <sheetName val="교각토공집계"/>
      <sheetName val="교각토공집계(P1)"/>
      <sheetName val="교각토공(P1)"/>
      <sheetName val="교각토공집계(P2)"/>
      <sheetName val="교각토공(P2)"/>
      <sheetName val="교각토공집계(P3)"/>
      <sheetName val="교각토공(P3)"/>
      <sheetName val="교각토공집계(P4)"/>
      <sheetName val="교각토공(P4)"/>
      <sheetName val="교각토공집계(P5)"/>
      <sheetName val="교각토공(P5)"/>
      <sheetName val="교각토공집계(P6)"/>
      <sheetName val="교각토공(P6)"/>
      <sheetName val="교각1"/>
      <sheetName val="골막이(야매)"/>
      <sheetName val="A-4"/>
      <sheetName val="일위대가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5흙막이"/>
      <sheetName val="조서"/>
      <sheetName val="배수계"/>
      <sheetName val="기본사항"/>
      <sheetName val="설계내역서"/>
      <sheetName val="건축공사실행"/>
      <sheetName val="날개벽수량표"/>
      <sheetName val="유림골조"/>
      <sheetName val="죽림1교"/>
      <sheetName val="건축원가"/>
      <sheetName val="내역"/>
      <sheetName val="DATE"/>
      <sheetName val="땅속흙막이(야)"/>
      <sheetName val=""/>
      <sheetName val="일위대가목록"/>
      <sheetName val="배수공"/>
      <sheetName val="본체"/>
      <sheetName val="단위수량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 refreshError="1"/>
      <sheetData sheetId="81"/>
      <sheetData sheetId="82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"/>
      <sheetName val="집계"/>
      <sheetName val="내역"/>
      <sheetName val="토목 조경공사"/>
      <sheetName val="Sheet2"/>
      <sheetName val="Sheet3"/>
      <sheetName val="골막이(야매)"/>
      <sheetName val="교대(A1)"/>
      <sheetName val="A-4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Sheet1"/>
      <sheetName val="#REF"/>
      <sheetName val="Sheet2"/>
      <sheetName val="Sheet3"/>
      <sheetName val="교대(A1)"/>
      <sheetName val="포장복구집계"/>
      <sheetName val="간선계산"/>
      <sheetName val="ABUT수량-A1"/>
      <sheetName val="INPUT"/>
      <sheetName val="입출재고현황 (2)"/>
      <sheetName val="공사비예산서(토목분)"/>
      <sheetName val="BID"/>
      <sheetName val="SLIDES"/>
      <sheetName val="MPO"/>
      <sheetName val="품셈"/>
      <sheetName val="교각1"/>
      <sheetName val="골막이(야매)"/>
      <sheetName val="XL4Poppy"/>
      <sheetName val="단면 (2)"/>
      <sheetName val="차액보증"/>
      <sheetName val="수로교총재료집계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unitpric"/>
      <sheetName val="위치조서"/>
      <sheetName val="겉표지"/>
      <sheetName val="야계유량산출"/>
      <sheetName val="1"/>
      <sheetName val="Sheet1 (2)"/>
      <sheetName val="포장공"/>
      <sheetName val="토공"/>
      <sheetName val="배수공"/>
      <sheetName val="AS복구"/>
      <sheetName val="중기터파기"/>
      <sheetName val="변수값"/>
      <sheetName val="중기상차"/>
      <sheetName val="3CHBDC"/>
      <sheetName val="설계조건"/>
      <sheetName val="Stem Footing"/>
      <sheetName val="노임단가"/>
      <sheetName val="가시설공(시점부)"/>
      <sheetName val="MSG(시점부)"/>
      <sheetName val="SQJ(시점부)"/>
      <sheetName val="지(2)"/>
      <sheetName val="흄관기초"/>
      <sheetName val="자재 집계표"/>
      <sheetName val="상행-교대(A1-A2)"/>
      <sheetName val="11.1 단면hwp"/>
      <sheetName val="CPM챠트"/>
      <sheetName val="입찰안"/>
      <sheetName val="정렬"/>
      <sheetName val="A-4"/>
      <sheetName val="품셈TABLE"/>
      <sheetName val="가정단면"/>
      <sheetName val="사용성검토"/>
      <sheetName val="상행-교대(A1)"/>
      <sheetName val="부서현황"/>
      <sheetName val="DATA"/>
      <sheetName val="DAENAE"/>
      <sheetName val="교대_A1_"/>
      <sheetName val="도장수량(하1)"/>
      <sheetName val="주형"/>
      <sheetName val="기계내역"/>
      <sheetName val="설계"/>
      <sheetName val="설 계"/>
      <sheetName val="EQUIPMENT -2"/>
      <sheetName val="내역서"/>
      <sheetName val="001"/>
      <sheetName val="암거"/>
      <sheetName val="CABLE SIZE-3"/>
      <sheetName val="1.설계조건"/>
      <sheetName val="반중력식옹벽3.5"/>
      <sheetName val="수로단위수량"/>
      <sheetName val="역T형"/>
      <sheetName val="Sheet17"/>
      <sheetName val="반중력식옹벽"/>
      <sheetName val="각종장비전압강하계산"/>
      <sheetName val="도장"/>
      <sheetName val="3BL공동구 수량"/>
      <sheetName val="말뚝지지력산정"/>
      <sheetName val="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"/>
      <sheetName val="집계"/>
      <sheetName val="내역"/>
      <sheetName val="토목 조경공사"/>
      <sheetName val="Sheet2"/>
      <sheetName val="Sheet3"/>
      <sheetName val="골막이(야매)"/>
      <sheetName val="교대(A1)"/>
      <sheetName val="A-4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  <sheetName val="내역"/>
      <sheetName val="교대(A1)"/>
    </sheetNames>
    <sheetDataSet>
      <sheetData sheetId="0"/>
      <sheetData sheetId="1">
        <row r="35">
          <cell r="DJ35">
            <v>5.01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서"/>
      <sheetName val="내역"/>
    </sheetNames>
    <sheetDataSet>
      <sheetData sheetId="0" refreshError="1"/>
      <sheetData sheetId="1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내역"/>
      <sheetName val="배수공"/>
      <sheetName val="암거"/>
      <sheetName val="포장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  <sheetName val="#REF"/>
    </sheetNames>
    <sheetDataSet>
      <sheetData sheetId="0"/>
      <sheetData sheetId="1">
        <row r="11">
          <cell r="AL11">
            <v>0</v>
          </cell>
        </row>
        <row r="35">
          <cell r="DJ35">
            <v>5.01</v>
          </cell>
        </row>
      </sheetData>
      <sheetData sheetId="2">
        <row r="26">
          <cell r="AY26">
            <v>91.02</v>
          </cell>
        </row>
      </sheetData>
      <sheetData sheetId="3">
        <row r="8">
          <cell r="AY8" t="e">
            <v>#REF!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배수공"/>
      <sheetName val="교대(A1)"/>
      <sheetName val="댐구조도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배수공"/>
      <sheetName val="편입토지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포장공"/>
      <sheetName val="배수공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배수공"/>
      <sheetName val="교대(A1)"/>
      <sheetName val="편입토지조서"/>
      <sheetName val="MOTOR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  <sheetName val="날개벽수량표"/>
      <sheetName val="바닥막이1.5"/>
      <sheetName val="배수공"/>
      <sheetName val="7급줄떼"/>
      <sheetName val="내역"/>
      <sheetName val="2경간"/>
      <sheetName val="투찰"/>
      <sheetName val="노임단가"/>
      <sheetName val="자재단가"/>
      <sheetName val="Sheet1 (2)"/>
    </sheetNames>
    <sheetDataSet>
      <sheetData sheetId="0"/>
      <sheetData sheetId="1"/>
      <sheetData sheetId="2"/>
      <sheetData sheetId="3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토공"/>
      <sheetName val="둑쌓기"/>
      <sheetName val="바닥막이(1.0)"/>
      <sheetName val="바닥막이(0.7)"/>
      <sheetName val="바닥막이(1.0) (2)"/>
      <sheetName val="바닥막이(0.7) (2)"/>
      <sheetName val="골막이"/>
      <sheetName val="기슭막이(야)"/>
      <sheetName val="기슭막이(야,점토)"/>
      <sheetName val="기슭막이(야) (2)"/>
      <sheetName val="개간수로"/>
      <sheetName val="벤치플륨관"/>
      <sheetName val="측구수로관설치"/>
      <sheetName val="연못"/>
      <sheetName val="폭포"/>
      <sheetName val="대석줄떼"/>
      <sheetName val="7비탈다듬기"/>
      <sheetName val="돌흙막이"/>
      <sheetName val="6떼흙막이"/>
      <sheetName val="8돌수로"/>
      <sheetName val="9떼수로"/>
      <sheetName val="7급줄떼"/>
      <sheetName val="평떼붙임"/>
      <sheetName val="잡공사"/>
      <sheetName val="운반비"/>
      <sheetName val="조달자재대"/>
      <sheetName val="자재명세"/>
      <sheetName val="명세서(단가1)"/>
      <sheetName val="설계명세 "/>
      <sheetName val="인부명세"/>
      <sheetName val="장비명세"/>
      <sheetName val="바닥막이(0.5)"/>
      <sheetName val="낮은바닥막이"/>
      <sheetName val="기슭막이 (깬)"/>
      <sheetName val="낮은바닥막이(콘)"/>
      <sheetName val="낮은바닥막이(콘) (2)"/>
      <sheetName val="대석"/>
      <sheetName val="목교설치"/>
      <sheetName val="내역"/>
      <sheetName val="골막이(야매)"/>
      <sheetName val="흄관기초"/>
      <sheetName val="5흙막이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  <sheetName val="교각1"/>
      <sheetName val="5흙막이"/>
      <sheetName val="날개벽수량표"/>
      <sheetName val="INPUT"/>
    </sheetNames>
    <sheetDataSet>
      <sheetData sheetId="0"/>
      <sheetData sheetId="1"/>
      <sheetData sheetId="2"/>
      <sheetData sheetId="3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  <sheetName val="5흙막이"/>
      <sheetName val="7급줄떼"/>
    </sheetNames>
    <sheetDataSet>
      <sheetData sheetId="0"/>
      <sheetData sheetId="1"/>
      <sheetData sheetId="2"/>
      <sheetData sheetId="3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  <sheetName val="7급줄떼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(실제)"/>
      <sheetName val="사방댐설계내역서(1)"/>
      <sheetName val="견적 (1)"/>
      <sheetName val="사방댐설계내역서(2)"/>
      <sheetName val="견적 (2)"/>
      <sheetName val="사방댐설계내역서 (3)"/>
      <sheetName val="견적 (3)"/>
      <sheetName val="7급줄떼"/>
      <sheetName val="5흙막이"/>
      <sheetName val="골막이(야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  <sheetName val="5흙막이"/>
      <sheetName val="7급줄떼"/>
      <sheetName val="기슭막이(야면석찰쌓기)"/>
      <sheetName val="암거"/>
      <sheetName val="1"/>
      <sheetName val="일위대가"/>
      <sheetName val="날개벽수량표"/>
      <sheetName val="DATE"/>
      <sheetName val="단재적표"/>
    </sheetNames>
    <sheetDataSet>
      <sheetData sheetId="0"/>
      <sheetData sheetId="1"/>
      <sheetData sheetId="2"/>
      <sheetData sheetId="3" refreshError="1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</sheetNames>
    <sheetDataSet>
      <sheetData sheetId="0"/>
      <sheetData sheetId="1"/>
      <sheetData sheetId="2"/>
      <sheetData sheetId="3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날개벽수량표"/>
      <sheetName val="골막이(야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날개벽수량표"/>
      <sheetName val="골막이(야매)"/>
      <sheetName val="흄관기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흄관기초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흄관기초"/>
      <sheetName val="날개벽수량표"/>
      <sheetName val="배수관공"/>
      <sheetName val="배수공"/>
      <sheetName val="암거"/>
      <sheetName val="포장공"/>
      <sheetName val="골막이(야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총괄집계"/>
      <sheetName val="관급자재집계"/>
      <sheetName val="사급자재집계"/>
      <sheetName val="토공집계표"/>
      <sheetName val="포장공자재수량집계"/>
      <sheetName val="배수공자재수량집계"/>
      <sheetName val="배수관접합및부설 "/>
      <sheetName val="계단공자재수량집계"/>
      <sheetName val="스탠드수량집계"/>
      <sheetName val="담장기초수량집계"/>
      <sheetName val="포장철거및복구공집계 "/>
      <sheetName val="조경공자재집계"/>
      <sheetName val="세륜기기초"/>
      <sheetName val="덕전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7급줄떼"/>
      <sheetName val="골막이(야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흄관기초"/>
      <sheetName val="날개벽수량표"/>
      <sheetName val="배수관공"/>
      <sheetName val="배수공"/>
      <sheetName val="암거"/>
      <sheetName val="포장공"/>
      <sheetName val="일위대가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7급줄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돌골막이(야면석)"/>
      <sheetName val="기슭막이(야면석)"/>
      <sheetName val="돌흙막이(야면석)"/>
      <sheetName val="떼흙막이"/>
      <sheetName val="통나무흙막이"/>
      <sheetName val="떼수로내기"/>
      <sheetName val="7급줄떼공"/>
      <sheetName val="대석줄떼"/>
      <sheetName val="폐목얽기(3열)"/>
      <sheetName val="새심기"/>
      <sheetName val="씨뿌리기"/>
      <sheetName val="나무심기"/>
      <sheetName val="보막이(야면석)"/>
      <sheetName val="보막이(깬잡석)"/>
      <sheetName val="보막이(야면석찰쌓기) "/>
      <sheetName val="보막이(깬잡석찰쌓기)"/>
      <sheetName val="콘크리보막이"/>
      <sheetName val="보막이(구조1)"/>
      <sheetName val="보막이(계산1)"/>
      <sheetName val="보막이(구조2)"/>
      <sheetName val="보막이(계산2)"/>
      <sheetName val="암거떼수로"/>
      <sheetName val="콘기슭막이"/>
      <sheetName val="돌땅속흙막이(야면석)"/>
      <sheetName val="돌땅속흙막이(깬잡석)"/>
      <sheetName val="통나무땅속흙막이"/>
      <sheetName val="통나무땅속흙막이(철근)"/>
      <sheetName val="돌골막이(야면석찰쌓기)"/>
      <sheetName val="돌골막이(깬잡석)"/>
      <sheetName val="돌골막이(깬잡석찰쌓기)"/>
      <sheetName val="돌골막이(야찰기초)"/>
      <sheetName val="돌흙막이(깬잡석)"/>
      <sheetName val="돌흙막이(깬잡석찰쌓기)"/>
      <sheetName val="통나무흙막이(3열)"/>
      <sheetName val="통나무흙막이(철근)"/>
      <sheetName val="돌수로내기"/>
      <sheetName val="돌 적용인자표"/>
      <sheetName val="기슭막이(야면석찰쌓기)"/>
      <sheetName val="야기찰쌓기(기,천)"/>
      <sheetName val="기슭막이(깬잡석)"/>
      <sheetName val="기슭막이(깬잡석찰쌓기)"/>
      <sheetName val="산비탈돌쌓기(야면석)"/>
      <sheetName val="산비탈돌쌓기(야면석찰쌓기)"/>
      <sheetName val="산비탈돌쌓기(깬잡석)"/>
      <sheetName val="산비탈돌쌓기(깬잡석찰쌓기)"/>
      <sheetName val="산비탈돌쌓기(깬잡석찰쌓기)(2)"/>
      <sheetName val="폐목얽기(5열)"/>
      <sheetName val="폐목얽기(5열철근)"/>
      <sheetName val="폐목얽기(3열철근)"/>
      <sheetName val="떼붙이기"/>
      <sheetName val="5급줄떼공"/>
      <sheetName val="5급줄떼공(객토)"/>
      <sheetName val="콘크리트보막이"/>
      <sheetName val="낮은바닥막이"/>
      <sheetName val="바닥막이"/>
      <sheetName val="속도랑내기(조약돌)"/>
      <sheetName val="속도랑내기(자갈)"/>
      <sheetName val="산비탈바자얽기"/>
      <sheetName val="새조공"/>
      <sheetName val="H형강바자얽기"/>
      <sheetName val="콘크리트난간설치"/>
      <sheetName val="콘크리트포장"/>
      <sheetName val="벤치포륨관(600)"/>
      <sheetName val="벤치포륨관(500)"/>
      <sheetName val="측구수로관(400)"/>
      <sheetName val="골막이(야매)"/>
      <sheetName val="덕전리"/>
      <sheetName val="7급줄떼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/>
      <sheetData sheetId="38" refreshError="1"/>
      <sheetData sheetId="39"/>
      <sheetData sheetId="40" refreshError="1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/>
      <sheetData sheetId="53"/>
      <sheetData sheetId="54"/>
      <sheetData sheetId="55"/>
      <sheetData sheetId="56">
        <row r="1">
          <cell r="A1" t="str">
            <v>속 도 량 내 기 구 조 도 및 수 량 산 출 표</v>
          </cell>
        </row>
      </sheetData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원"/>
      <sheetName val="1"/>
      <sheetName val="Sheet1"/>
      <sheetName val="Sheet1 (2)"/>
      <sheetName val="Sheet2"/>
      <sheetName val="Sheet3"/>
      <sheetName val="일위대가"/>
      <sheetName val="날개벽수량표"/>
      <sheetName val="암거"/>
      <sheetName val="포장공"/>
      <sheetName val="배수공"/>
      <sheetName val="편입토지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료총집계"/>
      <sheetName val="시멘트골재집계"/>
      <sheetName val="토공총집계"/>
      <sheetName val="토공집계"/>
      <sheetName val="측구연장조서"/>
      <sheetName val="배수공토공집계표"/>
      <sheetName val="배수공재료집계"/>
      <sheetName val="집수정토공"/>
      <sheetName val="집수정재료"/>
      <sheetName val="관로공토공"/>
      <sheetName val="배수관재료"/>
      <sheetName val="맨홀공단위수량집계"/>
      <sheetName val="관로공단위수량집계"/>
      <sheetName val="L형측구단위수량집계"/>
      <sheetName val="부대공재료집계표"/>
      <sheetName val="화강석경계블럭연장조서"/>
      <sheetName val="소형고압블럭연장조서"/>
      <sheetName val="차선도색"/>
      <sheetName val="포장공재료집계표"/>
      <sheetName val="포장수량집계"/>
      <sheetName val="포장면적"/>
      <sheetName val="구조물공재료집계표"/>
      <sheetName val="옹벽공수량"/>
      <sheetName val="옹벽단위수량"/>
      <sheetName val="옹벽높이별연장조서"/>
      <sheetName val="옹벽공연장조서"/>
      <sheetName val="구조물깨기"/>
      <sheetName val="조경공연장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  <sheetName val="5흙막이"/>
      <sheetName val="7급줄떼"/>
      <sheetName val="1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설명서"/>
      <sheetName val="안정검정"/>
      <sheetName val="1"/>
      <sheetName val="A-4"/>
      <sheetName val="접속도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HMEN"/>
      <sheetName val="#REF"/>
      <sheetName val="건축내역"/>
      <sheetName val="골막이(야매)"/>
      <sheetName val="1"/>
      <sheetName val="날개벽수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편입토지조서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62">
          <cell r="AB62">
            <v>79</v>
          </cell>
        </row>
      </sheetData>
      <sheetData sheetId="8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편입토지조서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62">
          <cell r="AB62">
            <v>79</v>
          </cell>
        </row>
        <row r="65">
          <cell r="AB65">
            <v>146</v>
          </cell>
        </row>
        <row r="72">
          <cell r="AB72">
            <v>72</v>
          </cell>
        </row>
      </sheetData>
      <sheetData sheetId="8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적용수량"/>
      <sheetName val="자재집계"/>
      <sheetName val="자재집계(2)"/>
      <sheetName val="토공"/>
      <sheetName val="타공종이월수량"/>
      <sheetName val="내역집계"/>
      <sheetName val="배수공집계"/>
      <sheetName val="측구집계"/>
      <sheetName val="측구위치"/>
      <sheetName val="개거수량1"/>
      <sheetName val="개거수량2"/>
      <sheetName val="측구"/>
      <sheetName val="종배수관"/>
      <sheetName val="종.위치"/>
      <sheetName val="종배수관면벽구"/>
      <sheetName val="Sheet3"/>
      <sheetName val="접속도로"/>
      <sheetName val="편입토지조서"/>
      <sheetName val="7급줄떼"/>
      <sheetName val="1"/>
      <sheetName val="암거"/>
      <sheetName val="포장공"/>
      <sheetName val="배수공"/>
      <sheetName val="날개벽수량표"/>
      <sheetName val="산출근거"/>
      <sheetName val="산근"/>
      <sheetName val="1 자원총괄"/>
      <sheetName val="접속도로1"/>
      <sheetName val="입찰안"/>
      <sheetName val="속도랑내기(자갈)"/>
      <sheetName val="건축내역"/>
      <sheetName val="천방교접속"/>
      <sheetName val="대포2교접속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토공"/>
      <sheetName val="둑쌓기"/>
      <sheetName val="바닥막이(1.0)"/>
      <sheetName val="바닥막이(0.7)"/>
      <sheetName val="바닥막이(1.0) (2)"/>
      <sheetName val="바닥막이(0.7) (2)"/>
      <sheetName val="골막이"/>
      <sheetName val="기슭막이(야)"/>
      <sheetName val="기슭막이(야,점토)"/>
      <sheetName val="기슭막이(야) (2)"/>
      <sheetName val="개간수로"/>
      <sheetName val="벤치플륨관"/>
      <sheetName val="측구수로관설치"/>
      <sheetName val="연못"/>
      <sheetName val="폭포"/>
      <sheetName val="대석줄떼"/>
      <sheetName val="7비탈다듬기"/>
      <sheetName val="돌흙막이"/>
      <sheetName val="6떼흙막이"/>
      <sheetName val="8돌수로"/>
      <sheetName val="9떼수로"/>
      <sheetName val="7급줄떼"/>
      <sheetName val="평떼붙임"/>
      <sheetName val="잡공사"/>
      <sheetName val="운반비"/>
      <sheetName val="조달자재대"/>
      <sheetName val="자재명세"/>
      <sheetName val="명세서(단가1)"/>
      <sheetName val="설계명세 "/>
      <sheetName val="인부명세"/>
      <sheetName val="장비명세"/>
      <sheetName val="바닥막이(0.5)"/>
      <sheetName val="낮은바닥막이"/>
      <sheetName val="기슭막이 (깬)"/>
      <sheetName val="낮은바닥막이(콘)"/>
      <sheetName val="낮은바닥막이(콘) (2)"/>
      <sheetName val="대석"/>
      <sheetName val="목교설치"/>
      <sheetName val="골막이(야매)"/>
      <sheetName val="일위대가"/>
      <sheetName val="종배수관면벽구"/>
      <sheetName val="포장공"/>
      <sheetName val="배수공"/>
      <sheetName val="편입토지조서"/>
      <sheetName val="7급줄떼공"/>
      <sheetName val="대포2교접속"/>
      <sheetName val="천방교접속"/>
      <sheetName val="건축내역"/>
      <sheetName val="속도랑내기(자갈)"/>
      <sheetName val="일위대가목록"/>
      <sheetName val="설계내역서"/>
      <sheetName val="TOTAL_BOQ"/>
      <sheetName val="#REF"/>
      <sheetName val="교대(A1)"/>
      <sheetName val="접속도로"/>
      <sheetName val="날개벽수량표"/>
      <sheetName val="단재적표"/>
      <sheetName val="재적표"/>
      <sheetName val="덕전리"/>
      <sheetName val="요율표"/>
      <sheetName val="원가계산서"/>
      <sheetName val="5흙막이"/>
      <sheetName val="입찰안"/>
      <sheetName val="1"/>
      <sheetName val="집수정토공"/>
      <sheetName val="제품정보"/>
      <sheetName val="수종선택"/>
      <sheetName val="계약서"/>
      <sheetName val="시방서"/>
      <sheetName val="조명일위"/>
      <sheetName val="DANGA"/>
      <sheetName val="위치조서"/>
      <sheetName val="산출근거"/>
      <sheetName val="조명율표"/>
      <sheetName val="unitpric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(2)"/>
      <sheetName val="심사용표지"/>
      <sheetName val="설계표지"/>
      <sheetName val="설계설명서"/>
      <sheetName val="목차"/>
      <sheetName val="표지"/>
      <sheetName val="시멘모래"/>
      <sheetName val="별산자재집계표"/>
      <sheetName val="토공량집계표"/>
      <sheetName val="시설수량표"/>
      <sheetName val="식재수량표"/>
      <sheetName val="수량표지"/>
      <sheetName val="수량산출서"/>
      <sheetName val="Sheet1"/>
      <sheetName val="Sheet2"/>
      <sheetName val="Sheet3"/>
      <sheetName val="종배수관면벽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결재란"/>
      <sheetName val="설계설명서"/>
      <sheetName val="예정공정표"/>
      <sheetName val="설계내역"/>
      <sheetName val="원가계산서"/>
      <sheetName val="총괄내역서"/>
      <sheetName val="관급자재소요량"/>
      <sheetName val="노무비"/>
      <sheetName val="재료비"/>
      <sheetName val="기계경비"/>
      <sheetName val="품셈"/>
      <sheetName val="노무비총괄"/>
      <sheetName val="자재비총괄"/>
      <sheetName val="기계경비단가표총괄"/>
      <sheetName val="자재운반거리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지번별"/>
      <sheetName val="토적"/>
      <sheetName val="줄떼DATA"/>
      <sheetName val="줄떼"/>
      <sheetName val="산돌쌓기"/>
      <sheetName val="야면석(깬잡석) 기슭막이"/>
      <sheetName val="야면석(깬잡석) 기슭막이 (2)"/>
      <sheetName val="트레일러 경비내역"/>
      <sheetName val="펌프카 경비내역"/>
      <sheetName val="덤프트럭"/>
      <sheetName val="굴삭기 경비내역"/>
      <sheetName val="뿌레카 경비내역"/>
      <sheetName val="깬돌 운반비 및 재료비"/>
      <sheetName val="깬잡석 운반비 및 재료비"/>
      <sheetName val="재료비 단가표"/>
      <sheetName val="노무비단가표총괄"/>
      <sheetName val="노무비단가표"/>
      <sheetName val="자재비단가표"/>
      <sheetName val="기계경비단가총괄"/>
      <sheetName val="기계경비 단가표"/>
      <sheetName val="Sheet1"/>
      <sheetName val="사방댐 DATA"/>
      <sheetName val="사방댐안전점검표 (2)"/>
      <sheetName val="유량산출"/>
      <sheetName val="부댐구조도"/>
      <sheetName val="부댐구조도 (2)"/>
      <sheetName val="부댐"/>
      <sheetName val="바닥막이"/>
      <sheetName val="바닥막이 (3)"/>
      <sheetName val="본댐구조도"/>
      <sheetName val="본댐구조도 (2)"/>
      <sheetName val="본댐구조도 (3)"/>
      <sheetName val="상굴토DATA"/>
      <sheetName val="산출근거"/>
      <sheetName val="Sheet2"/>
      <sheetName val="바닥막이1.5"/>
      <sheetName val="부대단위수량"/>
      <sheetName val="종배수관면벽구"/>
      <sheetName val="폐목얽기(5열)"/>
      <sheetName val="일위대가"/>
      <sheetName val="7급줄떼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">
          <cell r="A1" t="str">
            <v>토 공  설 계 명 세 서</v>
          </cell>
        </row>
        <row r="3">
          <cell r="A3" t="str">
            <v>명     칭</v>
          </cell>
          <cell r="B3" t="str">
            <v>치     수</v>
          </cell>
          <cell r="C3" t="str">
            <v>수 량</v>
          </cell>
          <cell r="D3" t="str">
            <v>단 위</v>
          </cell>
          <cell r="E3" t="str">
            <v>단   가</v>
          </cell>
          <cell r="F3" t="str">
            <v>금    액</v>
          </cell>
          <cell r="G3" t="str">
            <v>적                               요</v>
          </cell>
          <cell r="O3" t="str">
            <v>코드번호</v>
          </cell>
        </row>
        <row r="4">
          <cell r="A4" t="str">
            <v>계</v>
          </cell>
          <cell r="F4">
            <v>11124580</v>
          </cell>
        </row>
        <row r="5">
          <cell r="A5" t="str">
            <v>절  토</v>
          </cell>
          <cell r="C5">
            <v>2287.393</v>
          </cell>
          <cell r="D5" t="str">
            <v>㎥</v>
          </cell>
          <cell r="G5" t="str">
            <v>절  토 :</v>
          </cell>
          <cell r="H5">
            <v>864.68299999999999</v>
          </cell>
          <cell r="I5" t="str">
            <v>㎥</v>
          </cell>
          <cell r="J5" t="str">
            <v>상굴토 :</v>
          </cell>
          <cell r="K5">
            <v>1422.71</v>
          </cell>
          <cell r="L5" t="str">
            <v>㎥  (암 :</v>
          </cell>
          <cell r="M5">
            <v>52.209999999999994</v>
          </cell>
          <cell r="N5" t="str">
            <v>㎥)</v>
          </cell>
        </row>
        <row r="6">
          <cell r="A6" t="str">
            <v>성  토</v>
          </cell>
          <cell r="C6">
            <v>761.28199999999993</v>
          </cell>
          <cell r="D6" t="str">
            <v>㎥</v>
          </cell>
          <cell r="G6" t="str">
            <v>성  토 :</v>
          </cell>
          <cell r="H6">
            <v>761.28199999999993</v>
          </cell>
          <cell r="I6" t="str">
            <v>㎥</v>
          </cell>
          <cell r="J6" t="str">
            <v/>
          </cell>
          <cell r="K6">
            <v>0</v>
          </cell>
          <cell r="L6" t="str">
            <v/>
          </cell>
        </row>
        <row r="7">
          <cell r="A7" t="str">
            <v>떼</v>
          </cell>
          <cell r="B7" t="str">
            <v>200×200×30</v>
          </cell>
          <cell r="C7">
            <v>537.27</v>
          </cell>
          <cell r="D7" t="str">
            <v>㎡</v>
          </cell>
          <cell r="E7">
            <v>5000</v>
          </cell>
          <cell r="F7">
            <v>2686350</v>
          </cell>
          <cell r="G7" t="str">
            <v>평  떼 :</v>
          </cell>
          <cell r="H7">
            <v>537.27</v>
          </cell>
          <cell r="I7" t="str">
            <v>㎡</v>
          </cell>
          <cell r="O7" t="str">
            <v>M00085</v>
          </cell>
        </row>
        <row r="8">
          <cell r="A8" t="str">
            <v>트레일러</v>
          </cell>
          <cell r="B8" t="str">
            <v>20TON</v>
          </cell>
          <cell r="C8">
            <v>2</v>
          </cell>
          <cell r="D8" t="str">
            <v>회</v>
          </cell>
          <cell r="E8">
            <v>59818</v>
          </cell>
          <cell r="F8">
            <v>119636</v>
          </cell>
          <cell r="G8" t="str">
            <v>굴삭기 왕복운반</v>
          </cell>
          <cell r="O8" t="str">
            <v>S00001</v>
          </cell>
        </row>
        <row r="9">
          <cell r="A9" t="str">
            <v>굴삭기</v>
          </cell>
          <cell r="B9" t="str">
            <v>q : 0.7</v>
          </cell>
          <cell r="C9">
            <v>102.63999999999999</v>
          </cell>
          <cell r="D9" t="str">
            <v>hr</v>
          </cell>
          <cell r="E9">
            <v>42491</v>
          </cell>
          <cell r="F9">
            <v>4361276</v>
          </cell>
          <cell r="G9">
            <v>0</v>
          </cell>
          <cell r="O9" t="str">
            <v>S00003</v>
          </cell>
        </row>
        <row r="10">
          <cell r="A10">
            <v>0</v>
          </cell>
          <cell r="B10">
            <v>0</v>
          </cell>
          <cell r="C10">
            <v>67.489999999999995</v>
          </cell>
          <cell r="D10">
            <v>0</v>
          </cell>
          <cell r="E10">
            <v>0</v>
          </cell>
          <cell r="F10">
            <v>0</v>
          </cell>
          <cell r="G10" t="str">
            <v>절  토 :</v>
          </cell>
          <cell r="H10">
            <v>2287.393</v>
          </cell>
          <cell r="I10" t="str">
            <v>㎥×</v>
          </cell>
          <cell r="J10">
            <v>95</v>
          </cell>
          <cell r="K10" t="str">
            <v>%÷32.2㎥/hr</v>
          </cell>
          <cell r="O10" t="str">
            <v>S00003-1</v>
          </cell>
        </row>
        <row r="11">
          <cell r="A11">
            <v>0</v>
          </cell>
          <cell r="B11">
            <v>0</v>
          </cell>
          <cell r="C11">
            <v>35.15</v>
          </cell>
          <cell r="D11">
            <v>0</v>
          </cell>
          <cell r="E11">
            <v>0</v>
          </cell>
          <cell r="F11">
            <v>0</v>
          </cell>
          <cell r="G11" t="str">
            <v>되메우기 및 잔토처리 :</v>
          </cell>
          <cell r="H11">
            <v>1578.3209999999997</v>
          </cell>
          <cell r="I11" t="str">
            <v>㎥÷44.9㎥/hr</v>
          </cell>
          <cell r="O11" t="str">
            <v>S00003-4</v>
          </cell>
        </row>
        <row r="12">
          <cell r="A12" t="str">
            <v>뿌레카</v>
          </cell>
          <cell r="B12" t="str">
            <v>q:0.7</v>
          </cell>
          <cell r="C12">
            <v>20.88</v>
          </cell>
          <cell r="D12" t="str">
            <v>hr</v>
          </cell>
          <cell r="E12">
            <v>51513</v>
          </cell>
          <cell r="F12">
            <v>1075591</v>
          </cell>
          <cell r="G12" t="str">
            <v>암터파기 :</v>
          </cell>
          <cell r="H12">
            <v>52.209999999999994</v>
          </cell>
          <cell r="I12" t="str">
            <v>㎥÷2.5㎥/hr</v>
          </cell>
          <cell r="O12" t="str">
            <v>S00004</v>
          </cell>
        </row>
        <row r="13">
          <cell r="A13" t="str">
            <v>보통인부</v>
          </cell>
          <cell r="B13">
            <v>0</v>
          </cell>
          <cell r="C13">
            <v>70.42</v>
          </cell>
          <cell r="D13" t="str">
            <v>인</v>
          </cell>
          <cell r="E13">
            <v>40922</v>
          </cell>
          <cell r="F13">
            <v>2881727</v>
          </cell>
          <cell r="G13">
            <v>0</v>
          </cell>
          <cell r="O13" t="str">
            <v>L00020</v>
          </cell>
        </row>
        <row r="14">
          <cell r="A14">
            <v>0</v>
          </cell>
          <cell r="B14">
            <v>0</v>
          </cell>
          <cell r="C14">
            <v>18.3</v>
          </cell>
          <cell r="D14" t="str">
            <v>인</v>
          </cell>
          <cell r="E14">
            <v>0</v>
          </cell>
          <cell r="F14">
            <v>0</v>
          </cell>
          <cell r="G14" t="str">
            <v>절  토</v>
          </cell>
          <cell r="H14">
            <v>2287.393</v>
          </cell>
          <cell r="I14" t="str">
            <v>㎥×</v>
          </cell>
          <cell r="J14">
            <v>5</v>
          </cell>
          <cell r="K14" t="str">
            <v>%×0.16인/㎥</v>
          </cell>
          <cell r="O14" t="str">
            <v>L00020-20</v>
          </cell>
        </row>
        <row r="15">
          <cell r="A15">
            <v>0</v>
          </cell>
          <cell r="B15">
            <v>0</v>
          </cell>
          <cell r="C15">
            <v>10.210000000000001</v>
          </cell>
          <cell r="D15" t="str">
            <v>인</v>
          </cell>
          <cell r="E15">
            <v>0</v>
          </cell>
          <cell r="F15">
            <v>0</v>
          </cell>
          <cell r="G15" t="str">
            <v>사면 고르기</v>
          </cell>
          <cell r="H15">
            <v>537.27</v>
          </cell>
          <cell r="I15" t="str">
            <v>㎡×0.019인/㎡</v>
          </cell>
          <cell r="O15" t="str">
            <v>L00020-7</v>
          </cell>
        </row>
        <row r="16">
          <cell r="A16">
            <v>0</v>
          </cell>
          <cell r="B16">
            <v>0</v>
          </cell>
          <cell r="C16">
            <v>4.84</v>
          </cell>
          <cell r="D16" t="str">
            <v>인</v>
          </cell>
          <cell r="E16">
            <v>0</v>
          </cell>
          <cell r="F16">
            <v>0</v>
          </cell>
          <cell r="G16" t="str">
            <v>떼 운반</v>
          </cell>
          <cell r="H16">
            <v>537.27</v>
          </cell>
          <cell r="I16" t="str">
            <v>㎡×0.009인/㎡</v>
          </cell>
          <cell r="O16" t="str">
            <v>L00020-8</v>
          </cell>
        </row>
        <row r="17">
          <cell r="A17">
            <v>0</v>
          </cell>
          <cell r="B17">
            <v>0</v>
          </cell>
          <cell r="C17">
            <v>37.07</v>
          </cell>
          <cell r="D17" t="str">
            <v>인</v>
          </cell>
          <cell r="E17">
            <v>0</v>
          </cell>
          <cell r="F17">
            <v>0</v>
          </cell>
          <cell r="G17" t="str">
            <v>떼 붙임</v>
          </cell>
          <cell r="H17">
            <v>537.27</v>
          </cell>
          <cell r="I17" t="str">
            <v>㎡×0.069인/㎡</v>
          </cell>
          <cell r="O17" t="str">
            <v>L00020-9</v>
          </cell>
        </row>
        <row r="18">
          <cell r="A18" t="str">
            <v/>
          </cell>
          <cell r="B18" t="str">
            <v/>
          </cell>
          <cell r="D18" t="str">
            <v/>
          </cell>
          <cell r="E18" t="str">
            <v/>
          </cell>
          <cell r="F18" t="str">
            <v/>
          </cell>
          <cell r="G18" t="str">
            <v/>
          </cell>
        </row>
        <row r="19">
          <cell r="A19" t="str">
            <v/>
          </cell>
          <cell r="B19" t="str">
            <v/>
          </cell>
          <cell r="D19" t="str">
            <v/>
          </cell>
          <cell r="E19" t="str">
            <v/>
          </cell>
          <cell r="F19" t="str">
            <v/>
          </cell>
          <cell r="G19" t="str">
            <v/>
          </cell>
        </row>
        <row r="20">
          <cell r="A20" t="str">
            <v/>
          </cell>
          <cell r="B20" t="str">
            <v/>
          </cell>
          <cell r="D20" t="str">
            <v/>
          </cell>
          <cell r="E20" t="str">
            <v/>
          </cell>
          <cell r="F20" t="str">
            <v/>
          </cell>
          <cell r="G20" t="str">
            <v/>
          </cell>
        </row>
        <row r="21">
          <cell r="A21" t="str">
            <v/>
          </cell>
          <cell r="B21" t="str">
            <v/>
          </cell>
          <cell r="D21" t="str">
            <v/>
          </cell>
          <cell r="E21" t="str">
            <v/>
          </cell>
          <cell r="F21" t="str">
            <v/>
          </cell>
          <cell r="G21" t="str">
            <v/>
          </cell>
        </row>
        <row r="22">
          <cell r="A22" t="str">
            <v/>
          </cell>
          <cell r="B22" t="str">
            <v/>
          </cell>
          <cell r="D22" t="str">
            <v/>
          </cell>
          <cell r="E22" t="str">
            <v/>
          </cell>
          <cell r="F22" t="str">
            <v/>
          </cell>
          <cell r="G22" t="str">
            <v/>
          </cell>
        </row>
        <row r="23">
          <cell r="A23" t="str">
            <v/>
          </cell>
          <cell r="B23" t="str">
            <v/>
          </cell>
          <cell r="D23" t="str">
            <v/>
          </cell>
          <cell r="E23" t="str">
            <v/>
          </cell>
          <cell r="F23" t="str">
            <v/>
          </cell>
          <cell r="G23" t="str">
            <v/>
          </cell>
        </row>
        <row r="24">
          <cell r="A24" t="str">
            <v/>
          </cell>
          <cell r="B24" t="str">
            <v/>
          </cell>
          <cell r="D24" t="str">
            <v/>
          </cell>
          <cell r="E24" t="str">
            <v/>
          </cell>
          <cell r="F24" t="str">
            <v/>
          </cell>
          <cell r="G24" t="str">
            <v/>
          </cell>
        </row>
        <row r="25">
          <cell r="A25" t="str">
            <v/>
          </cell>
          <cell r="B25" t="str">
            <v/>
          </cell>
          <cell r="D25" t="str">
            <v/>
          </cell>
          <cell r="E25" t="str">
            <v/>
          </cell>
          <cell r="F25" t="str">
            <v/>
          </cell>
          <cell r="G25" t="str">
            <v/>
          </cell>
        </row>
        <row r="26">
          <cell r="A26" t="str">
            <v/>
          </cell>
          <cell r="B26" t="str">
            <v/>
          </cell>
          <cell r="D26" t="str">
            <v/>
          </cell>
          <cell r="E26" t="str">
            <v/>
          </cell>
          <cell r="F26" t="str">
            <v/>
          </cell>
          <cell r="G26" t="str">
            <v/>
          </cell>
        </row>
        <row r="27">
          <cell r="A27" t="str">
            <v/>
          </cell>
          <cell r="B27" t="str">
            <v/>
          </cell>
          <cell r="D27" t="str">
            <v/>
          </cell>
          <cell r="E27" t="str">
            <v/>
          </cell>
          <cell r="F27" t="str">
            <v/>
          </cell>
          <cell r="G27" t="str">
            <v/>
          </cell>
        </row>
        <row r="28">
          <cell r="A28" t="str">
            <v/>
          </cell>
          <cell r="B28" t="str">
            <v/>
          </cell>
          <cell r="D28" t="str">
            <v/>
          </cell>
          <cell r="E28" t="str">
            <v/>
          </cell>
          <cell r="F28" t="str">
            <v/>
          </cell>
          <cell r="G28" t="str">
            <v/>
          </cell>
        </row>
        <row r="29">
          <cell r="A29" t="str">
            <v/>
          </cell>
          <cell r="B29" t="str">
            <v/>
          </cell>
          <cell r="D29" t="str">
            <v/>
          </cell>
          <cell r="E29" t="str">
            <v/>
          </cell>
          <cell r="F29" t="str">
            <v/>
          </cell>
          <cell r="G29" t="str">
            <v/>
          </cell>
        </row>
        <row r="30">
          <cell r="A30" t="str">
            <v/>
          </cell>
          <cell r="B30" t="str">
            <v/>
          </cell>
          <cell r="D30" t="str">
            <v/>
          </cell>
          <cell r="E30" t="str">
            <v/>
          </cell>
          <cell r="F30" t="str">
            <v/>
          </cell>
          <cell r="G30" t="str">
            <v/>
          </cell>
        </row>
        <row r="31">
          <cell r="A31" t="str">
            <v/>
          </cell>
          <cell r="B31" t="str">
            <v/>
          </cell>
          <cell r="D31" t="str">
            <v/>
          </cell>
          <cell r="E31" t="str">
            <v/>
          </cell>
          <cell r="F31" t="str">
            <v/>
          </cell>
          <cell r="G31" t="str">
            <v/>
          </cell>
        </row>
        <row r="32">
          <cell r="A32" t="str">
            <v/>
          </cell>
          <cell r="B32" t="str">
            <v/>
          </cell>
          <cell r="D32" t="str">
            <v/>
          </cell>
          <cell r="E32" t="str">
            <v/>
          </cell>
          <cell r="F32" t="str">
            <v/>
          </cell>
          <cell r="G32" t="str">
            <v/>
          </cell>
        </row>
        <row r="33">
          <cell r="A33" t="str">
            <v/>
          </cell>
          <cell r="B33" t="str">
            <v/>
          </cell>
          <cell r="D33" t="str">
            <v/>
          </cell>
          <cell r="E33" t="str">
            <v/>
          </cell>
          <cell r="F33" t="str">
            <v/>
          </cell>
          <cell r="G33" t="str">
            <v/>
          </cell>
        </row>
        <row r="34">
          <cell r="A34" t="str">
            <v/>
          </cell>
          <cell r="B34" t="str">
            <v/>
          </cell>
          <cell r="D34" t="str">
            <v/>
          </cell>
          <cell r="E34" t="str">
            <v/>
          </cell>
          <cell r="F34" t="str">
            <v/>
          </cell>
          <cell r="G34" t="str">
            <v/>
          </cell>
        </row>
        <row r="35">
          <cell r="A35" t="str">
            <v/>
          </cell>
          <cell r="B35" t="str">
            <v/>
          </cell>
          <cell r="D35" t="str">
            <v/>
          </cell>
          <cell r="E35" t="str">
            <v/>
          </cell>
          <cell r="F35" t="str">
            <v/>
          </cell>
          <cell r="G35" t="str">
            <v/>
          </cell>
        </row>
        <row r="36">
          <cell r="A36" t="str">
            <v/>
          </cell>
          <cell r="B36" t="str">
            <v/>
          </cell>
          <cell r="D36" t="str">
            <v/>
          </cell>
          <cell r="E36" t="str">
            <v/>
          </cell>
          <cell r="F36" t="str">
            <v/>
          </cell>
          <cell r="G36" t="str">
            <v/>
          </cell>
        </row>
        <row r="37">
          <cell r="A37" t="str">
            <v/>
          </cell>
          <cell r="B37" t="str">
            <v/>
          </cell>
          <cell r="D37" t="str">
            <v/>
          </cell>
          <cell r="E37" t="str">
            <v/>
          </cell>
          <cell r="F37" t="str">
            <v/>
          </cell>
          <cell r="G37" t="str">
            <v/>
          </cell>
        </row>
        <row r="38">
          <cell r="A38" t="str">
            <v/>
          </cell>
          <cell r="B38" t="str">
            <v/>
          </cell>
          <cell r="D38" t="str">
            <v/>
          </cell>
          <cell r="E38" t="str">
            <v/>
          </cell>
          <cell r="F38" t="str">
            <v/>
          </cell>
          <cell r="G38" t="str">
            <v/>
          </cell>
        </row>
        <row r="39">
          <cell r="A39" t="str">
            <v/>
          </cell>
          <cell r="B39" t="str">
            <v/>
          </cell>
          <cell r="D39" t="str">
            <v/>
          </cell>
          <cell r="E39" t="str">
            <v/>
          </cell>
          <cell r="F39" t="str">
            <v/>
          </cell>
          <cell r="G39" t="str">
            <v/>
          </cell>
        </row>
        <row r="40">
          <cell r="A40" t="str">
            <v/>
          </cell>
          <cell r="B40" t="str">
            <v/>
          </cell>
          <cell r="D40" t="str">
            <v/>
          </cell>
          <cell r="E40" t="str">
            <v/>
          </cell>
          <cell r="F40" t="str">
            <v/>
          </cell>
          <cell r="G40" t="str">
            <v/>
          </cell>
        </row>
        <row r="41">
          <cell r="A41" t="str">
            <v/>
          </cell>
          <cell r="B41" t="str">
            <v/>
          </cell>
          <cell r="D41" t="str">
            <v/>
          </cell>
          <cell r="E41" t="str">
            <v/>
          </cell>
          <cell r="F41" t="str">
            <v/>
          </cell>
          <cell r="G41" t="str">
            <v/>
          </cell>
        </row>
        <row r="42">
          <cell r="A42" t="str">
            <v/>
          </cell>
          <cell r="B42" t="str">
            <v/>
          </cell>
          <cell r="D42" t="str">
            <v/>
          </cell>
          <cell r="E42" t="str">
            <v/>
          </cell>
          <cell r="F42" t="str">
            <v/>
          </cell>
          <cell r="G42" t="str">
            <v/>
          </cell>
        </row>
        <row r="43">
          <cell r="A43" t="str">
            <v/>
          </cell>
          <cell r="B43" t="str">
            <v/>
          </cell>
          <cell r="D43" t="str">
            <v/>
          </cell>
          <cell r="E43" t="str">
            <v/>
          </cell>
          <cell r="F43" t="str">
            <v/>
          </cell>
          <cell r="G43" t="str">
            <v/>
          </cell>
        </row>
        <row r="44">
          <cell r="A44" t="str">
            <v/>
          </cell>
          <cell r="B44" t="str">
            <v/>
          </cell>
          <cell r="D44" t="str">
            <v/>
          </cell>
          <cell r="E44" t="str">
            <v/>
          </cell>
          <cell r="F44" t="str">
            <v/>
          </cell>
          <cell r="G44" t="str">
            <v/>
          </cell>
        </row>
        <row r="45">
          <cell r="A45" t="str">
            <v/>
          </cell>
          <cell r="B45" t="str">
            <v/>
          </cell>
          <cell r="D45" t="str">
            <v/>
          </cell>
          <cell r="E45" t="str">
            <v/>
          </cell>
          <cell r="F45" t="str">
            <v/>
          </cell>
          <cell r="G45" t="str">
            <v/>
          </cell>
        </row>
        <row r="46">
          <cell r="A46" t="str">
            <v/>
          </cell>
          <cell r="B46" t="str">
            <v/>
          </cell>
          <cell r="D46" t="str">
            <v/>
          </cell>
          <cell r="E46" t="str">
            <v/>
          </cell>
          <cell r="F46" t="str">
            <v/>
          </cell>
          <cell r="G46" t="str">
            <v/>
          </cell>
        </row>
        <row r="47">
          <cell r="A47" t="str">
            <v/>
          </cell>
          <cell r="B47" t="str">
            <v/>
          </cell>
          <cell r="D47" t="str">
            <v/>
          </cell>
          <cell r="E47" t="str">
            <v/>
          </cell>
          <cell r="F47" t="str">
            <v/>
          </cell>
          <cell r="G47" t="str">
            <v/>
          </cell>
        </row>
        <row r="48">
          <cell r="A48" t="str">
            <v/>
          </cell>
          <cell r="B48" t="str">
            <v/>
          </cell>
          <cell r="D48" t="str">
            <v/>
          </cell>
          <cell r="E48" t="str">
            <v/>
          </cell>
          <cell r="F48" t="str">
            <v/>
          </cell>
          <cell r="G48" t="str">
            <v/>
          </cell>
        </row>
        <row r="49">
          <cell r="A49" t="str">
            <v/>
          </cell>
          <cell r="B49" t="str">
            <v/>
          </cell>
          <cell r="D49" t="str">
            <v/>
          </cell>
          <cell r="E49" t="str">
            <v/>
          </cell>
          <cell r="F49" t="str">
            <v/>
          </cell>
          <cell r="G49" t="str">
            <v/>
          </cell>
        </row>
        <row r="50">
          <cell r="A50" t="str">
            <v/>
          </cell>
          <cell r="B50" t="str">
            <v/>
          </cell>
          <cell r="D50" t="str">
            <v/>
          </cell>
          <cell r="E50" t="str">
            <v/>
          </cell>
          <cell r="F50" t="str">
            <v/>
          </cell>
          <cell r="G50" t="str">
            <v/>
          </cell>
        </row>
        <row r="51">
          <cell r="A51" t="str">
            <v/>
          </cell>
          <cell r="B51" t="str">
            <v/>
          </cell>
          <cell r="D51" t="str">
            <v/>
          </cell>
          <cell r="E51" t="str">
            <v/>
          </cell>
          <cell r="F51" t="str">
            <v/>
          </cell>
          <cell r="G51" t="str">
            <v/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흄관기초"/>
      <sheetName val="편입토지조서"/>
      <sheetName val="7급줄떼공"/>
      <sheetName val="주beam"/>
      <sheetName val="바닥판"/>
      <sheetName val="입력DATA"/>
      <sheetName val="DDD"/>
      <sheetName val="암거날개벽"/>
      <sheetName val="포장공"/>
      <sheetName val="오동"/>
      <sheetName val="대조"/>
      <sheetName val="나한"/>
      <sheetName val="7급줄떼"/>
      <sheetName val="종배수관면벽구"/>
      <sheetName val="부대단위수량"/>
      <sheetName val="덕전리"/>
      <sheetName val="실행철강하도"/>
      <sheetName val="총수량집계표"/>
      <sheetName val="대포2교접속"/>
      <sheetName val="재료"/>
      <sheetName val="약품공급2"/>
      <sheetName val="산출근거"/>
      <sheetName val="#REF"/>
      <sheetName val="철근량"/>
      <sheetName val="지점별강우량"/>
      <sheetName val="영창26"/>
      <sheetName val="제1호단위수량"/>
      <sheetName val="입찰안"/>
      <sheetName val="조명시설"/>
      <sheetName val="단가"/>
      <sheetName val="내역서적용수량"/>
      <sheetName val="총괄표"/>
      <sheetName val="유입량"/>
      <sheetName val="자재단가"/>
      <sheetName val="내역"/>
      <sheetName val="천방교접속"/>
      <sheetName val="일위대가"/>
      <sheetName val="기계경비시간당손료목록"/>
      <sheetName val="노임단가"/>
      <sheetName val="도근좌표"/>
      <sheetName val="공사비총괄표"/>
      <sheetName val="직원자료입력"/>
      <sheetName val="데리네이타현황"/>
      <sheetName val="DATE"/>
      <sheetName val="암거"/>
      <sheetName val="암거단위"/>
      <sheetName val="골조"/>
      <sheetName val="항목별진도율"/>
      <sheetName val="앉음벽 (2)"/>
      <sheetName val="PAY"/>
      <sheetName val="일위대가목차"/>
      <sheetName val="원가"/>
      <sheetName val="1 자원총괄"/>
      <sheetName val="요율"/>
      <sheetName val="일위대가목록"/>
      <sheetName val="재적표"/>
      <sheetName val="지급자재"/>
      <sheetName val="일위대가표"/>
      <sheetName val="단위단가"/>
      <sheetName val="Sheet1"/>
      <sheetName val="Sheet2"/>
      <sheetName val="Sheet3"/>
      <sheetName val="계약서"/>
      <sheetName val="건축내역"/>
      <sheetName val="내역서"/>
      <sheetName val="기안문"/>
      <sheetName val="교수설계"/>
      <sheetName val="N賃率-職"/>
      <sheetName val="102역사"/>
      <sheetName val="골재산출"/>
      <sheetName val="국도접속 차도부수량"/>
      <sheetName val="속도랑내기(자갈)"/>
      <sheetName val="자재단가비교표"/>
      <sheetName val="편입용지조서"/>
      <sheetName val="DATA"/>
      <sheetName val="조명율표"/>
      <sheetName val="설명"/>
      <sheetName val="중사"/>
      <sheetName val="자가"/>
      <sheetName val="구조물터파기수량집계"/>
      <sheetName val="측구터파기공수량집계"/>
      <sheetName val="배수공 시멘트 및 골재량 산출"/>
      <sheetName val="회사개요"/>
      <sheetName val="직원명부"/>
      <sheetName val="교각1"/>
      <sheetName val="품셈TABLE"/>
      <sheetName val="수량산출"/>
      <sheetName val="집수정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횡배수집계"/>
      <sheetName val="암거수량및 물량집계표"/>
      <sheetName val="배수집계"/>
      <sheetName val="배수관본체수량집계표"/>
      <sheetName val="맹암거 수량"/>
      <sheetName val="암거 집계표"/>
      <sheetName val="배수수량집계표"/>
      <sheetName val="횡배수조서,집계"/>
      <sheetName val="집수정수량집계표"/>
      <sheetName val="배수공집계표"/>
      <sheetName val="집 수 정"/>
      <sheetName val="기초자료및 집수정 리스트  "/>
      <sheetName val="측구단위, 연장, 집계표 "/>
      <sheetName val="부대단위수량"/>
      <sheetName val="종배수관"/>
      <sheetName val="배수단위,측구집계"/>
      <sheetName val="횡단위"/>
      <sheetName val="평균높이와날개단위수량"/>
      <sheetName val="배수공집계"/>
      <sheetName val="수량산출"/>
      <sheetName val="날개벽수량표"/>
      <sheetName val="편입토지조서"/>
      <sheetName val="터파기및재료"/>
      <sheetName val="구조물공"/>
      <sheetName val="주beam"/>
      <sheetName val="종배수관면벽구"/>
      <sheetName val="7급줄떼"/>
      <sheetName val="흄관기초"/>
      <sheetName val="직노"/>
      <sheetName val="7급줄떼공"/>
      <sheetName val="단위수량"/>
      <sheetName val="#REF"/>
      <sheetName val="DATE"/>
      <sheetName val="Sheet1"/>
      <sheetName val="설계명세서"/>
      <sheetName val="일위대가"/>
      <sheetName val="입찰안"/>
      <sheetName val="A-4"/>
      <sheetName val="noyim"/>
      <sheetName val="200"/>
      <sheetName val="조명시설"/>
      <sheetName val="5흙막이"/>
      <sheetName val="내역서"/>
      <sheetName val="아산경희980422"/>
      <sheetName val="배수공"/>
      <sheetName val="대포2교접속"/>
      <sheetName val="일위대가표"/>
      <sheetName val="포장공"/>
      <sheetName val="FILE1"/>
      <sheetName val="총괄"/>
      <sheetName val="3BL공동구 수량"/>
      <sheetName val="시중노임단가"/>
      <sheetName val="손익분석"/>
      <sheetName val="순성토"/>
      <sheetName val="계약서"/>
      <sheetName val="횡배수관토공수량"/>
      <sheetName val="골재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LIST"/>
      <sheetName val="우수관수량"/>
      <sheetName val="우수단수"/>
      <sheetName val="구조물집계"/>
      <sheetName val="우수맨홀집계"/>
      <sheetName val="우수맨홀단수(원형1호)"/>
      <sheetName val="우수맨홀단수(원형2호) "/>
      <sheetName val="우_수받이수량집계"/>
      <sheetName val="우수받이단수"/>
      <sheetName val="오수관LIST"/>
      <sheetName val="관자재집계"/>
      <sheetName val="오수관자재집계 "/>
      <sheetName val="가정오수관"/>
      <sheetName val="주철관절단"/>
      <sheetName val="오수맨홀수량집계"/>
      <sheetName val="오수맨홀단수"/>
      <sheetName val="오수받이수량집계"/>
      <sheetName val="오수받이"/>
      <sheetName val="관로공집계"/>
      <sheetName val="오수관수량"/>
      <sheetName val="오수관"/>
      <sheetName val="부대단위수량"/>
      <sheetName val="단면가정"/>
      <sheetName val="포장수량"/>
      <sheetName val="포장공"/>
      <sheetName val="배수공"/>
      <sheetName val="흄관기초"/>
      <sheetName val="교각1"/>
      <sheetName val="도근좌표"/>
      <sheetName val="편입토지조서"/>
      <sheetName val="하수실행"/>
      <sheetName val="부대공"/>
      <sheetName val="방호벽"/>
      <sheetName val="낙석방지책"/>
      <sheetName val="대비내역"/>
      <sheetName val="code"/>
      <sheetName val="날개벽수량표"/>
      <sheetName val="단위수량"/>
      <sheetName val="원형맨홀수량"/>
      <sheetName val="data"/>
      <sheetName val="대포2교접속"/>
      <sheetName val="천방교접속"/>
      <sheetName val="Y-WORK"/>
      <sheetName val="COPING"/>
      <sheetName val="SLAB&quot;1&quot;"/>
      <sheetName val="총괄표"/>
      <sheetName val="기둥(원형)"/>
      <sheetName val="별표"/>
      <sheetName val="000000"/>
      <sheetName val="FORM-0"/>
      <sheetName val="내역"/>
      <sheetName val="ABUT수량-A1"/>
      <sheetName val="4)유동표"/>
      <sheetName val="7급줄떼"/>
      <sheetName val="일위대가"/>
      <sheetName val="A-4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5흙막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방수로(정선남평)"/>
      <sheetName val="안정검정(정선남평)"/>
      <sheetName val="확률50.강릉.영월(정선.남평)"/>
      <sheetName val="바닥막이1.5"/>
      <sheetName val="5흙막이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콘기슭막이"/>
      <sheetName val="콘기슭막이(2)"/>
      <sheetName val="콘기슭막이(3)"/>
      <sheetName val="떼흙막이"/>
      <sheetName val="떼수로내기"/>
      <sheetName val="5급줄떼공(객토)"/>
      <sheetName val="5급줄떼공"/>
      <sheetName val="7급줄떼공"/>
      <sheetName val="떼붙이기"/>
      <sheetName val="씨뿌리기"/>
      <sheetName val="나무심기"/>
      <sheetName val="산비탈돌쌓기(야면석)"/>
      <sheetName val="돌수로내기"/>
      <sheetName val="돌흙막이(야면석)"/>
      <sheetName val="돌골막이(야면석)"/>
      <sheetName val="돌골막이(깬잡석)"/>
      <sheetName val="돌땅속흙막이(야면석)"/>
      <sheetName val="기슭막이(깬잡석)"/>
      <sheetName val="기슭막이(깬잡석) (2)"/>
      <sheetName val="기슭막이(야면석)"/>
      <sheetName val="폐목얽기(5열)"/>
      <sheetName val="폐목얽기(3열)"/>
      <sheetName val="통나무땅속흙막이"/>
      <sheetName val="돌흙막이(깬잡석)"/>
      <sheetName val="통나무흙막이"/>
      <sheetName val="산비탈돌쌓기(깬잡석)"/>
      <sheetName val="산비탈돌쌓기(깬잡석) (2)"/>
      <sheetName val="새심기"/>
      <sheetName val="콘크리트포장"/>
      <sheetName val="보막이(야면석)"/>
      <sheetName val="산비탈돌쌓기(깬잡석찰쌓기)"/>
      <sheetName val="보막이(깬잡석)"/>
      <sheetName val="보막이(야면석찰쌓기) "/>
      <sheetName val="보막이(깬잡석찰쌓기)"/>
      <sheetName val="콘크리보막이"/>
      <sheetName val="돌골막이(야면석찰쌓기)"/>
      <sheetName val="기슭막이(야면석찰쌓기)"/>
      <sheetName val="기슭막이(깬잡석찰쌓기)"/>
      <sheetName val="돌땅속흙막이(깬잡석)"/>
      <sheetName val="산비탈돌쌓기(야면석 찰쌓기)"/>
      <sheetName val="벤치포륨관"/>
      <sheetName val="대석줄떼"/>
      <sheetName val="콘크리트보막이"/>
      <sheetName val="낮은바닥막이"/>
      <sheetName val="바닥막이"/>
      <sheetName val="6급줄떼공"/>
      <sheetName val="속도랑내기(조약돌)"/>
      <sheetName val="속도랑내기(자갈)"/>
      <sheetName val="암거떼수로"/>
      <sheetName val="새조공"/>
      <sheetName val="H형강바자얽기"/>
      <sheetName val="보막이(구조2)"/>
      <sheetName val="보막이(계산2)"/>
      <sheetName val="돌골막이(깬잡석찰쌓기)"/>
      <sheetName val="돌흙막이(깬잡석찰쌓기)"/>
      <sheetName val="보막이(구조1)"/>
      <sheetName val="보막이(계산1)"/>
      <sheetName val="산비탈바자얽기"/>
      <sheetName val="파형강관부설"/>
      <sheetName val="스톤블록쌓기"/>
      <sheetName val="수로1"/>
      <sheetName val="수로2 "/>
      <sheetName val="벤치포륨관(600)"/>
      <sheetName val="벤치포륨관(500)"/>
      <sheetName val="1"/>
      <sheetName val="바닥막이1.5"/>
      <sheetName val="편입토지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 t="str">
            <v>폐 목 산 얽 기 구 조 도 및 수 량 산 출 표(5열)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앞표지"/>
      <sheetName val="목차"/>
      <sheetName val="설계설명서"/>
      <sheetName val="설계적용기준"/>
      <sheetName val="표지"/>
      <sheetName val="공사원가계산서"/>
      <sheetName val="공사예정공정표"/>
      <sheetName val="공사비총괄표"/>
      <sheetName val="설계내역서"/>
      <sheetName val="자재대명세서"/>
      <sheetName val="자재입력"/>
      <sheetName val="인부임명세서"/>
      <sheetName val="인부입력"/>
      <sheetName val="설계비명세서"/>
      <sheetName val="자재수급명세서"/>
      <sheetName val="경비"/>
      <sheetName val="중력식옹벽2.5폼(신,적)"/>
      <sheetName val="중력식옹벽2.0폼(적)"/>
      <sheetName val="중력식옹벽1.5폼"/>
      <sheetName val="gabion(h=2.0)(적)"/>
      <sheetName val="gabion(h=2.0)(적,변)"/>
      <sheetName val="전석기슭막이2.0(적)"/>
      <sheetName val="돌망태기슭막이2.0(적)"/>
      <sheetName val="돌망태기슭막이2(적,변)"/>
      <sheetName val="돌망태기슭막이3.0"/>
      <sheetName val="돌망태기슭막이3(적,변)"/>
      <sheetName val="타돌골"/>
      <sheetName val="타돌골1 "/>
      <sheetName val="타돌골1(적,변)"/>
      <sheetName val="원돌골"/>
      <sheetName val="원돌골(적,변)"/>
      <sheetName val="원돌흙1"/>
      <sheetName val="원돌흙1(적,변)"/>
      <sheetName val="원돌흙2"/>
      <sheetName val="원돌흙3"/>
      <sheetName val="원돌흙3(적,신)"/>
      <sheetName val="돌흙막이"/>
      <sheetName val="돌흙막이 (적,변)"/>
      <sheetName val="마사마대흙막이(적)"/>
      <sheetName val="녹화마대흙막이(적)"/>
      <sheetName val="떼흙막이(적)"/>
      <sheetName val="심줄2단"/>
      <sheetName val="심줄2단(적,변)"/>
      <sheetName val="돌기슭막이(깬잡석)"/>
      <sheetName val="돌기슭막이(깬잡석) (적,변)"/>
      <sheetName val="산돌"/>
      <sheetName val="산돌(적,변)"/>
      <sheetName val="마사마대쌓기(적)"/>
      <sheetName val="녹화마대쌓기(적)"/>
      <sheetName val="7급(적)"/>
      <sheetName val="9급"/>
      <sheetName val="반호형돌수로"/>
      <sheetName val="반호형(적,변)"/>
      <sheetName val="마사마대수로내기(적)"/>
      <sheetName val="녹화마대수로(적)"/>
      <sheetName val="떼수로(B0.6)(적)"/>
      <sheetName val="떼수로(B0.8)(적)"/>
      <sheetName val="비탈다듬기(적)"/>
      <sheetName val="씨뿌리기(적)"/>
      <sheetName val="나무심기(적)"/>
      <sheetName val="피해목벌채(적)"/>
      <sheetName val="잡공사(적)"/>
      <sheetName val="돌기슭막이돌(영주)"/>
      <sheetName val="돌쌓기용운반(옥계)"/>
      <sheetName val="돌망태용운반(옥계)"/>
      <sheetName val="뒷채움자갈운반(옥계)"/>
      <sheetName val="사토운반"/>
      <sheetName val="거리이정표 (2)"/>
      <sheetName val="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  <sheetName val="#REF"/>
      <sheetName val="내역"/>
    </sheetNames>
    <sheetDataSet>
      <sheetData sheetId="0"/>
      <sheetData sheetId="1">
        <row r="11">
          <cell r="AL11">
            <v>0</v>
          </cell>
        </row>
      </sheetData>
      <sheetData sheetId="2">
        <row r="26">
          <cell r="AY26">
            <v>91.02</v>
          </cell>
        </row>
      </sheetData>
      <sheetData sheetId="3">
        <row r="8">
          <cell r="AY8" t="e">
            <v>#REF!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석보막이1확정"/>
      <sheetName val="야면석보막이2(확정)"/>
      <sheetName val=" 야골메"/>
      <sheetName val="시멘트대운반(리프트트럭)"/>
      <sheetName val="6급줄마대공"/>
      <sheetName val="폐목얽기(5열)"/>
      <sheetName val="날개벽수량표"/>
      <sheetName val="7급줄떼공"/>
      <sheetName val="1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콘기슭막이"/>
      <sheetName val="콘기슭막이(2)"/>
      <sheetName val="콘기슭막이(3)"/>
      <sheetName val="떼흙막이"/>
      <sheetName val="떼수로내기"/>
      <sheetName val="5급줄떼공(객토)"/>
      <sheetName val="5급줄떼공"/>
      <sheetName val="7급줄떼공"/>
      <sheetName val="떼붙이기"/>
      <sheetName val="씨뿌리기"/>
      <sheetName val="나무심기"/>
      <sheetName val="산비탈돌쌓기(야면석)"/>
      <sheetName val="돌수로내기"/>
      <sheetName val="돌흙막이(야면석)"/>
      <sheetName val="돌골막이(야면석)"/>
      <sheetName val="돌골막이(깬잡석)"/>
      <sheetName val="돌땅속흙막이(야면석)"/>
      <sheetName val="기슭막이(깬잡석)"/>
      <sheetName val="기슭막이(깬잡석) (2)"/>
      <sheetName val="기슭막이(야면석)"/>
      <sheetName val="폐목얽기(5열)"/>
      <sheetName val="폐목얽기(3열)"/>
      <sheetName val="통나무땅속흙막이"/>
      <sheetName val="돌흙막이(깬잡석)"/>
      <sheetName val="통나무흙막이"/>
      <sheetName val="산비탈돌쌓기(깬잡석)"/>
      <sheetName val="산비탈돌쌓기(깬잡석) (2)"/>
      <sheetName val="새심기"/>
      <sheetName val="콘크리트포장"/>
      <sheetName val="보막이(야면석)"/>
      <sheetName val="산비탈돌쌓기(깬잡석찰쌓기)"/>
      <sheetName val="보막이(깬잡석)"/>
      <sheetName val="보막이(야면석찰쌓기) "/>
      <sheetName val="보막이(깬잡석찰쌓기)"/>
      <sheetName val="콘크리보막이"/>
      <sheetName val="돌골막이(야면석찰쌓기)"/>
      <sheetName val="기슭막이(야면석찰쌓기)"/>
      <sheetName val="기슭막이(깬잡석찰쌓기)"/>
      <sheetName val="돌땅속흙막이(깬잡석)"/>
      <sheetName val="산비탈돌쌓기(야면석 찰쌓기)"/>
      <sheetName val="벤치포륨관"/>
      <sheetName val="대석줄떼"/>
      <sheetName val="콘크리트보막이"/>
      <sheetName val="낮은바닥막이"/>
      <sheetName val="바닥막이"/>
      <sheetName val="6급줄떼공"/>
      <sheetName val="속도랑내기(조약돌)"/>
      <sheetName val="속도랑내기(자갈)"/>
      <sheetName val="암거떼수로"/>
      <sheetName val="새조공"/>
      <sheetName val="H형강바자얽기"/>
      <sheetName val="보막이(구조2)"/>
      <sheetName val="보막이(계산2)"/>
      <sheetName val="돌골막이(깬잡석찰쌓기)"/>
      <sheetName val="돌흙막이(깬잡석찰쌓기)"/>
      <sheetName val="보막이(구조1)"/>
      <sheetName val="보막이(계산1)"/>
      <sheetName val="산비탈바자얽기"/>
      <sheetName val="파형강관부설"/>
      <sheetName val="스톤블록쌓기"/>
      <sheetName val="수로1"/>
      <sheetName val="수로2 "/>
      <sheetName val="벤치포륨관(600)"/>
      <sheetName val="벤치포륨관(500)"/>
      <sheetName val="편입토지조서"/>
      <sheetName val="접속도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 t="str">
            <v>폐 목 산 얽 기 구 조 도 및 수 량 산 출 표(5열)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적용"/>
      <sheetName val="포장자재집계표"/>
      <sheetName val="포장공집계"/>
      <sheetName val="본선포장산출"/>
      <sheetName val="구조물구간 "/>
      <sheetName val="공제단위수량 "/>
      <sheetName val="본선단위수량"/>
      <sheetName val="접속도로"/>
      <sheetName val="정차,과속"/>
      <sheetName val="차선도색"/>
      <sheetName val="조절층포장"/>
      <sheetName val="교통안전시설"/>
      <sheetName val="폐목얽기(5열)"/>
      <sheetName val="교통표지판기초자료"/>
      <sheetName val="A-4"/>
      <sheetName val="관보호공단위수량"/>
      <sheetName val="부대공(집계)"/>
      <sheetName val="바닥막이1.5"/>
      <sheetName val="종배수관면벽구"/>
      <sheetName val="1"/>
      <sheetName val="흄관기초"/>
      <sheetName val="-배수구조총재료"/>
      <sheetName val="시설물기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흄관기초"/>
      <sheetName val="A-4"/>
      <sheetName val="날개벽수량표"/>
      <sheetName val="INPUT"/>
      <sheetName val="접속도로"/>
      <sheetName val="DATA"/>
      <sheetName val="부대공(집계)"/>
      <sheetName val="대비"/>
      <sheetName val="9GNG운반"/>
      <sheetName val="횡배수관토공수량"/>
      <sheetName val="포장공"/>
      <sheetName val="HP(F)1"/>
      <sheetName val="45,46"/>
      <sheetName val="1"/>
      <sheetName val="폐목얽기(5열)"/>
      <sheetName val="배수공"/>
      <sheetName val="구조물공"/>
      <sheetName val="부대단위수량"/>
      <sheetName val="용소리교"/>
      <sheetName val="바닥막이1.5"/>
      <sheetName val="단가조사"/>
      <sheetName val="덕전리"/>
      <sheetName val="설계명세서"/>
      <sheetName val="5흙막이"/>
      <sheetName val="낙찰표"/>
      <sheetName val="품셈TABLE"/>
      <sheetName val="정부노임"/>
      <sheetName val="수문일1"/>
      <sheetName val="98수문일위"/>
      <sheetName val="위치조서"/>
      <sheetName val="자재단가"/>
      <sheetName val="0파형강관산출"/>
      <sheetName val="배수"/>
      <sheetName val="#REF"/>
      <sheetName val="도근좌표"/>
      <sheetName val="입찰안"/>
      <sheetName val="중사"/>
      <sheetName val="I一般比"/>
      <sheetName val="가도공"/>
      <sheetName val="ABUT수량-A1"/>
      <sheetName val="횡배수관 토공량 산출"/>
      <sheetName val="Type(123)"/>
      <sheetName val="기계경비"/>
      <sheetName val="대치판정"/>
      <sheetName val="날개벽"/>
      <sheetName val="별표 "/>
      <sheetName val="배수공집계표"/>
      <sheetName val="일위대가표"/>
      <sheetName val="포장단면별단위수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산비탈돌쌓기"/>
      <sheetName val="5흙막이"/>
      <sheetName val="6떼흙막이"/>
      <sheetName val="7비탈다듬기"/>
      <sheetName val="8돌수로"/>
      <sheetName val="9떼수로"/>
      <sheetName val="대석줄떼"/>
      <sheetName val="줄떼공"/>
      <sheetName val="씨뿌리기"/>
      <sheetName val="3기슭막이"/>
      <sheetName val="나무심기"/>
      <sheetName val="잡공사"/>
      <sheetName val="2골막이"/>
      <sheetName val="운반비"/>
      <sheetName val="성  토"/>
      <sheetName val="돌보막이(1)"/>
      <sheetName val="돌보막이(2)"/>
      <sheetName val="4땅속흙막이"/>
      <sheetName val="평떼붙임"/>
      <sheetName val="새심기"/>
      <sheetName val="조달자재"/>
      <sheetName val="관급자재"/>
      <sheetName val="콘크리트포장"/>
      <sheetName val="1보막이"/>
      <sheetName val="속도량내기"/>
      <sheetName val="바자얽기"/>
      <sheetName val="새조공"/>
      <sheetName val="3콘크리트기슭막이(1)"/>
      <sheetName val="3콘크리트기슭막이(2)"/>
      <sheetName val="폐목얽기(5열)"/>
      <sheetName val="흄관기초"/>
    </sheetNames>
    <sheetDataSet>
      <sheetData sheetId="0"/>
      <sheetData sheetId="1"/>
      <sheetData sheetId="2"/>
      <sheetData sheetId="3"/>
      <sheetData sheetId="4">
        <row r="36">
          <cell r="A36" t="str">
            <v>설        계        내        역        서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관급"/>
      <sheetName val="골재량집계표"/>
      <sheetName val="토적표토공집계"/>
      <sheetName val="토적계산서 "/>
      <sheetName val="깨기수량"/>
      <sheetName val="측구공"/>
      <sheetName val="포장집계"/>
      <sheetName val="콘크리트포장"/>
      <sheetName val="보도포장"/>
      <sheetName val="보도포장단위수량"/>
      <sheetName val="우,오수맨홀"/>
      <sheetName val="맨홀뚜껑집계"/>
      <sheetName val="우오수PE관"/>
      <sheetName val="관기초모래부설"/>
      <sheetName val="오수연결관"/>
      <sheetName val="연결관포장집계"/>
      <sheetName val="연결관터파기제원조서"/>
      <sheetName val="연결관토공단위수량"/>
      <sheetName val="부대공"/>
      <sheetName val="토류벽"/>
      <sheetName val="구조물공수량집계"/>
      <sheetName val="구조물공자재집계"/>
      <sheetName val="낙차보"/>
      <sheetName val="구조물토공"/>
      <sheetName val="구조물설치조서"/>
      <sheetName val="반중력식단위수량"/>
      <sheetName val="역T 단위수량"/>
      <sheetName val="휴지통"/>
      <sheetName val="배수공자재집계표"/>
      <sheetName val="배수공자재산출표"/>
      <sheetName val="배수공집계표"/>
      <sheetName val="가설도로"/>
      <sheetName val="각종조서"/>
      <sheetName val="배수공토공"/>
      <sheetName val="배수구조물단위수량"/>
      <sheetName val="Sheet1"/>
      <sheetName val="배수공재료집계"/>
      <sheetName val="횡배수관토공집계"/>
      <sheetName val="횡배수관단위수량"/>
      <sheetName val="토공치수표"/>
      <sheetName val="날개벽수량"/>
      <sheetName val="날개벽단위수량"/>
      <sheetName val="잔토수량산출식"/>
      <sheetName val="집수정단위수량"/>
      <sheetName val="집수정"/>
      <sheetName val="수목보호덮게"/>
      <sheetName val="산마루측구"/>
      <sheetName val="면벽단위수량"/>
      <sheetName val="구조물공단위수량"/>
      <sheetName val="5흙막이"/>
      <sheetName val="골막이(야매)"/>
      <sheetName val="#REF"/>
      <sheetName val="수량산출표"/>
      <sheetName val="댐구조도"/>
      <sheetName val="세월교산출기초"/>
      <sheetName val="일위대가"/>
      <sheetName val="난간벽단위"/>
      <sheetName val="단위수량"/>
      <sheetName val="치수"/>
      <sheetName val="기슭막이(야면석찰쌓기)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명서(1)"/>
      <sheetName val="설명서 (2)"/>
      <sheetName val="원가"/>
      <sheetName val="총괄"/>
      <sheetName val="공사명세총괄"/>
      <sheetName val="명세"/>
      <sheetName val="일위"/>
      <sheetName val="재료"/>
      <sheetName val="단가1"/>
      <sheetName val="단가2운반"/>
      <sheetName val="운반거리표"/>
      <sheetName val="기계경비"/>
      <sheetName val="수량집계"/>
      <sheetName val="직접자재"/>
      <sheetName val="노임,자재단가"/>
      <sheetName val="안정검정"/>
      <sheetName val="댐구조도"/>
      <sheetName val="수량산출표"/>
      <sheetName val="토적집계표"/>
      <sheetName val="토적계산"/>
      <sheetName val="돌수로도면,산출"/>
      <sheetName val="어도U형"/>
      <sheetName val="어도산출"/>
      <sheetName val="어도구조"/>
      <sheetName val="지적"/>
      <sheetName val="야장"/>
      <sheetName val="날개벽구조"/>
      <sheetName val="세월교산출기초"/>
      <sheetName val="세월교구조도"/>
      <sheetName val="일위대가"/>
      <sheetName val="Sheet17"/>
      <sheetName val="날개벽수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총괄내역서"/>
      <sheetName val="원가출력"/>
      <sheetName val="원가출력 (군)"/>
      <sheetName val="기타경비"/>
      <sheetName val="기준율"/>
      <sheetName val="적용율"/>
      <sheetName val="원가출력 (2)"/>
      <sheetName val="기타경비 (2)"/>
      <sheetName val="XL4Poppy"/>
      <sheetName val="일위대가"/>
      <sheetName val="집수난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1)"/>
      <sheetName val="관집계"/>
      <sheetName val="포장및난간개거"/>
      <sheetName val="혼합석"/>
      <sheetName val="포장확폭"/>
      <sheetName val="그외구조물"/>
      <sheetName val="사방공"/>
      <sheetName val="표지(2)"/>
      <sheetName val="총괄집계"/>
      <sheetName val="수량집계표"/>
      <sheetName val="콘크리트자재"/>
      <sheetName val="Sheet1"/>
    </sheetNames>
    <sheetDataSet>
      <sheetData sheetId="0"/>
      <sheetData sheetId="1">
        <row r="12">
          <cell r="B12" t="str">
            <v>33+5</v>
          </cell>
        </row>
        <row r="13">
          <cell r="B13" t="str">
            <v>37+5</v>
          </cell>
        </row>
      </sheetData>
      <sheetData sheetId="2">
        <row r="14">
          <cell r="M14">
            <v>36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4.emf"/><Relationship Id="rId4" Type="http://schemas.openxmlformats.org/officeDocument/2006/relationships/oleObject" Target="../embeddings/oleObject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5" Type="http://schemas.openxmlformats.org/officeDocument/2006/relationships/image" Target="../media/image5.emf"/><Relationship Id="rId4" Type="http://schemas.openxmlformats.org/officeDocument/2006/relationships/oleObject" Target="../embeddings/oleObject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Relationship Id="rId5" Type="http://schemas.openxmlformats.org/officeDocument/2006/relationships/image" Target="../media/image6.emf"/><Relationship Id="rId4" Type="http://schemas.openxmlformats.org/officeDocument/2006/relationships/oleObject" Target="../embeddings/oleObject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9.bin"/><Relationship Id="rId5" Type="http://schemas.openxmlformats.org/officeDocument/2006/relationships/image" Target="../media/image10.emf"/><Relationship Id="rId4" Type="http://schemas.openxmlformats.org/officeDocument/2006/relationships/oleObject" Target="../embeddings/oleObject6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0.bin"/><Relationship Id="rId5" Type="http://schemas.openxmlformats.org/officeDocument/2006/relationships/image" Target="../media/image14.emf"/><Relationship Id="rId4" Type="http://schemas.openxmlformats.org/officeDocument/2006/relationships/oleObject" Target="../embeddings/oleObject7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1.bin"/><Relationship Id="rId5" Type="http://schemas.openxmlformats.org/officeDocument/2006/relationships/image" Target="../media/image17.emf"/><Relationship Id="rId4" Type="http://schemas.openxmlformats.org/officeDocument/2006/relationships/oleObject" Target="../embeddings/oleObject8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2.bin"/><Relationship Id="rId5" Type="http://schemas.openxmlformats.org/officeDocument/2006/relationships/image" Target="../media/image18.emf"/><Relationship Id="rId4" Type="http://schemas.openxmlformats.org/officeDocument/2006/relationships/oleObject" Target="../embeddings/oleObject9.bin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3.bin"/><Relationship Id="rId5" Type="http://schemas.openxmlformats.org/officeDocument/2006/relationships/image" Target="../media/image19.emf"/><Relationship Id="rId4" Type="http://schemas.openxmlformats.org/officeDocument/2006/relationships/oleObject" Target="../embeddings/oleObject10.bin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4.bin"/><Relationship Id="rId5" Type="http://schemas.openxmlformats.org/officeDocument/2006/relationships/image" Target="../media/image20.emf"/><Relationship Id="rId4" Type="http://schemas.openxmlformats.org/officeDocument/2006/relationships/oleObject" Target="../embeddings/oleObject11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9.bin"/><Relationship Id="rId5" Type="http://schemas.openxmlformats.org/officeDocument/2006/relationships/image" Target="../media/image20.emf"/><Relationship Id="rId4" Type="http://schemas.openxmlformats.org/officeDocument/2006/relationships/oleObject" Target="../embeddings/oleObject12.bin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0.bin"/><Relationship Id="rId5" Type="http://schemas.openxmlformats.org/officeDocument/2006/relationships/image" Target="../media/image21.emf"/><Relationship Id="rId4" Type="http://schemas.openxmlformats.org/officeDocument/2006/relationships/oleObject" Target="../embeddings/oleObject13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AI30"/>
  <sheetViews>
    <sheetView showGridLines="0" zoomScale="85" zoomScaleNormal="85" zoomScaleSheetLayoutView="85" workbookViewId="0">
      <selection activeCell="AF30" sqref="AF30"/>
    </sheetView>
  </sheetViews>
  <sheetFormatPr defaultRowHeight="24.75" customHeight="1"/>
  <cols>
    <col min="1" max="1" width="4.125" style="1" customWidth="1"/>
    <col min="2" max="2" width="9.875" style="1" customWidth="1"/>
    <col min="3" max="3" width="4.75" style="1" customWidth="1"/>
    <col min="4" max="4" width="5" style="1" customWidth="1"/>
    <col min="5" max="5" width="9" style="1" bestFit="1" customWidth="1"/>
    <col min="6" max="6" width="2.875" style="1" bestFit="1" customWidth="1"/>
    <col min="7" max="7" width="8" style="1" bestFit="1" customWidth="1"/>
    <col min="8" max="8" width="5" style="1" customWidth="1"/>
    <col min="9" max="9" width="6.375" style="1" bestFit="1" customWidth="1"/>
    <col min="10" max="10" width="5" style="1" customWidth="1"/>
    <col min="11" max="11" width="6.375" style="1" bestFit="1" customWidth="1"/>
    <col min="12" max="12" width="5" style="1" customWidth="1"/>
    <col min="13" max="13" width="8" style="1" bestFit="1" customWidth="1"/>
    <col min="14" max="14" width="5" style="1" customWidth="1"/>
    <col min="15" max="15" width="8" style="1" bestFit="1" customWidth="1"/>
    <col min="16" max="16" width="2.875" style="1" bestFit="1" customWidth="1"/>
    <col min="17" max="17" width="6.375" style="1" bestFit="1" customWidth="1"/>
    <col min="18" max="18" width="5" style="1" customWidth="1"/>
    <col min="19" max="19" width="5.5" style="1" bestFit="1" customWidth="1"/>
    <col min="20" max="20" width="5" style="1" customWidth="1"/>
    <col min="21" max="21" width="5.125" style="1" bestFit="1" customWidth="1"/>
    <col min="22" max="22" width="5.125" style="1" customWidth="1"/>
    <col min="23" max="23" width="5.875" style="1" customWidth="1"/>
    <col min="24" max="24" width="6.375" style="1" customWidth="1"/>
    <col min="25" max="25" width="10.125" style="1" customWidth="1"/>
    <col min="26" max="28" width="9" style="1"/>
    <col min="29" max="29" width="5.875" style="1" bestFit="1" customWidth="1"/>
    <col min="30" max="257" width="9" style="1"/>
    <col min="258" max="258" width="4.125" style="1" customWidth="1"/>
    <col min="259" max="259" width="9.875" style="1" customWidth="1"/>
    <col min="260" max="260" width="4.75" style="1" customWidth="1"/>
    <col min="261" max="261" width="5" style="1" customWidth="1"/>
    <col min="262" max="262" width="6.25" style="1" bestFit="1" customWidth="1"/>
    <col min="263" max="265" width="5" style="1" customWidth="1"/>
    <col min="266" max="266" width="9.625" style="1" bestFit="1" customWidth="1"/>
    <col min="267" max="267" width="5" style="1" customWidth="1"/>
    <col min="268" max="268" width="8.25" style="1" bestFit="1" customWidth="1"/>
    <col min="269" max="269" width="5" style="1" customWidth="1"/>
    <col min="270" max="270" width="8" style="1" bestFit="1" customWidth="1"/>
    <col min="271" max="271" width="5" style="1" customWidth="1"/>
    <col min="272" max="272" width="8" style="1" bestFit="1" customWidth="1"/>
    <col min="273" max="278" width="5" style="1" customWidth="1"/>
    <col min="279" max="279" width="5.875" style="1" customWidth="1"/>
    <col min="280" max="280" width="6.375" style="1" customWidth="1"/>
    <col min="281" max="281" width="10.125" style="1" customWidth="1"/>
    <col min="282" max="284" width="9" style="1"/>
    <col min="285" max="285" width="5" style="1" bestFit="1" customWidth="1"/>
    <col min="286" max="513" width="9" style="1"/>
    <col min="514" max="514" width="4.125" style="1" customWidth="1"/>
    <col min="515" max="515" width="9.875" style="1" customWidth="1"/>
    <col min="516" max="516" width="4.75" style="1" customWidth="1"/>
    <col min="517" max="517" width="5" style="1" customWidth="1"/>
    <col min="518" max="518" width="6.25" style="1" bestFit="1" customWidth="1"/>
    <col min="519" max="521" width="5" style="1" customWidth="1"/>
    <col min="522" max="522" width="9.625" style="1" bestFit="1" customWidth="1"/>
    <col min="523" max="523" width="5" style="1" customWidth="1"/>
    <col min="524" max="524" width="8.25" style="1" bestFit="1" customWidth="1"/>
    <col min="525" max="525" width="5" style="1" customWidth="1"/>
    <col min="526" max="526" width="8" style="1" bestFit="1" customWidth="1"/>
    <col min="527" max="527" width="5" style="1" customWidth="1"/>
    <col min="528" max="528" width="8" style="1" bestFit="1" customWidth="1"/>
    <col min="529" max="534" width="5" style="1" customWidth="1"/>
    <col min="535" max="535" width="5.875" style="1" customWidth="1"/>
    <col min="536" max="536" width="6.375" style="1" customWidth="1"/>
    <col min="537" max="537" width="10.125" style="1" customWidth="1"/>
    <col min="538" max="540" width="9" style="1"/>
    <col min="541" max="541" width="5" style="1" bestFit="1" customWidth="1"/>
    <col min="542" max="769" width="9" style="1"/>
    <col min="770" max="770" width="4.125" style="1" customWidth="1"/>
    <col min="771" max="771" width="9.875" style="1" customWidth="1"/>
    <col min="772" max="772" width="4.75" style="1" customWidth="1"/>
    <col min="773" max="773" width="5" style="1" customWidth="1"/>
    <col min="774" max="774" width="6.25" style="1" bestFit="1" customWidth="1"/>
    <col min="775" max="777" width="5" style="1" customWidth="1"/>
    <col min="778" max="778" width="9.625" style="1" bestFit="1" customWidth="1"/>
    <col min="779" max="779" width="5" style="1" customWidth="1"/>
    <col min="780" max="780" width="8.25" style="1" bestFit="1" customWidth="1"/>
    <col min="781" max="781" width="5" style="1" customWidth="1"/>
    <col min="782" max="782" width="8" style="1" bestFit="1" customWidth="1"/>
    <col min="783" max="783" width="5" style="1" customWidth="1"/>
    <col min="784" max="784" width="8" style="1" bestFit="1" customWidth="1"/>
    <col min="785" max="790" width="5" style="1" customWidth="1"/>
    <col min="791" max="791" width="5.875" style="1" customWidth="1"/>
    <col min="792" max="792" width="6.375" style="1" customWidth="1"/>
    <col min="793" max="793" width="10.125" style="1" customWidth="1"/>
    <col min="794" max="796" width="9" style="1"/>
    <col min="797" max="797" width="5" style="1" bestFit="1" customWidth="1"/>
    <col min="798" max="1025" width="9" style="1"/>
    <col min="1026" max="1026" width="4.125" style="1" customWidth="1"/>
    <col min="1027" max="1027" width="9.875" style="1" customWidth="1"/>
    <col min="1028" max="1028" width="4.75" style="1" customWidth="1"/>
    <col min="1029" max="1029" width="5" style="1" customWidth="1"/>
    <col min="1030" max="1030" width="6.25" style="1" bestFit="1" customWidth="1"/>
    <col min="1031" max="1033" width="5" style="1" customWidth="1"/>
    <col min="1034" max="1034" width="9.625" style="1" bestFit="1" customWidth="1"/>
    <col min="1035" max="1035" width="5" style="1" customWidth="1"/>
    <col min="1036" max="1036" width="8.25" style="1" bestFit="1" customWidth="1"/>
    <col min="1037" max="1037" width="5" style="1" customWidth="1"/>
    <col min="1038" max="1038" width="8" style="1" bestFit="1" customWidth="1"/>
    <col min="1039" max="1039" width="5" style="1" customWidth="1"/>
    <col min="1040" max="1040" width="8" style="1" bestFit="1" customWidth="1"/>
    <col min="1041" max="1046" width="5" style="1" customWidth="1"/>
    <col min="1047" max="1047" width="5.875" style="1" customWidth="1"/>
    <col min="1048" max="1048" width="6.375" style="1" customWidth="1"/>
    <col min="1049" max="1049" width="10.125" style="1" customWidth="1"/>
    <col min="1050" max="1052" width="9" style="1"/>
    <col min="1053" max="1053" width="5" style="1" bestFit="1" customWidth="1"/>
    <col min="1054" max="1281" width="9" style="1"/>
    <col min="1282" max="1282" width="4.125" style="1" customWidth="1"/>
    <col min="1283" max="1283" width="9.875" style="1" customWidth="1"/>
    <col min="1284" max="1284" width="4.75" style="1" customWidth="1"/>
    <col min="1285" max="1285" width="5" style="1" customWidth="1"/>
    <col min="1286" max="1286" width="6.25" style="1" bestFit="1" customWidth="1"/>
    <col min="1287" max="1289" width="5" style="1" customWidth="1"/>
    <col min="1290" max="1290" width="9.625" style="1" bestFit="1" customWidth="1"/>
    <col min="1291" max="1291" width="5" style="1" customWidth="1"/>
    <col min="1292" max="1292" width="8.25" style="1" bestFit="1" customWidth="1"/>
    <col min="1293" max="1293" width="5" style="1" customWidth="1"/>
    <col min="1294" max="1294" width="8" style="1" bestFit="1" customWidth="1"/>
    <col min="1295" max="1295" width="5" style="1" customWidth="1"/>
    <col min="1296" max="1296" width="8" style="1" bestFit="1" customWidth="1"/>
    <col min="1297" max="1302" width="5" style="1" customWidth="1"/>
    <col min="1303" max="1303" width="5.875" style="1" customWidth="1"/>
    <col min="1304" max="1304" width="6.375" style="1" customWidth="1"/>
    <col min="1305" max="1305" width="10.125" style="1" customWidth="1"/>
    <col min="1306" max="1308" width="9" style="1"/>
    <col min="1309" max="1309" width="5" style="1" bestFit="1" customWidth="1"/>
    <col min="1310" max="1537" width="9" style="1"/>
    <col min="1538" max="1538" width="4.125" style="1" customWidth="1"/>
    <col min="1539" max="1539" width="9.875" style="1" customWidth="1"/>
    <col min="1540" max="1540" width="4.75" style="1" customWidth="1"/>
    <col min="1541" max="1541" width="5" style="1" customWidth="1"/>
    <col min="1542" max="1542" width="6.25" style="1" bestFit="1" customWidth="1"/>
    <col min="1543" max="1545" width="5" style="1" customWidth="1"/>
    <col min="1546" max="1546" width="9.625" style="1" bestFit="1" customWidth="1"/>
    <col min="1547" max="1547" width="5" style="1" customWidth="1"/>
    <col min="1548" max="1548" width="8.25" style="1" bestFit="1" customWidth="1"/>
    <col min="1549" max="1549" width="5" style="1" customWidth="1"/>
    <col min="1550" max="1550" width="8" style="1" bestFit="1" customWidth="1"/>
    <col min="1551" max="1551" width="5" style="1" customWidth="1"/>
    <col min="1552" max="1552" width="8" style="1" bestFit="1" customWidth="1"/>
    <col min="1553" max="1558" width="5" style="1" customWidth="1"/>
    <col min="1559" max="1559" width="5.875" style="1" customWidth="1"/>
    <col min="1560" max="1560" width="6.375" style="1" customWidth="1"/>
    <col min="1561" max="1561" width="10.125" style="1" customWidth="1"/>
    <col min="1562" max="1564" width="9" style="1"/>
    <col min="1565" max="1565" width="5" style="1" bestFit="1" customWidth="1"/>
    <col min="1566" max="1793" width="9" style="1"/>
    <col min="1794" max="1794" width="4.125" style="1" customWidth="1"/>
    <col min="1795" max="1795" width="9.875" style="1" customWidth="1"/>
    <col min="1796" max="1796" width="4.75" style="1" customWidth="1"/>
    <col min="1797" max="1797" width="5" style="1" customWidth="1"/>
    <col min="1798" max="1798" width="6.25" style="1" bestFit="1" customWidth="1"/>
    <col min="1799" max="1801" width="5" style="1" customWidth="1"/>
    <col min="1802" max="1802" width="9.625" style="1" bestFit="1" customWidth="1"/>
    <col min="1803" max="1803" width="5" style="1" customWidth="1"/>
    <col min="1804" max="1804" width="8.25" style="1" bestFit="1" customWidth="1"/>
    <col min="1805" max="1805" width="5" style="1" customWidth="1"/>
    <col min="1806" max="1806" width="8" style="1" bestFit="1" customWidth="1"/>
    <col min="1807" max="1807" width="5" style="1" customWidth="1"/>
    <col min="1808" max="1808" width="8" style="1" bestFit="1" customWidth="1"/>
    <col min="1809" max="1814" width="5" style="1" customWidth="1"/>
    <col min="1815" max="1815" width="5.875" style="1" customWidth="1"/>
    <col min="1816" max="1816" width="6.375" style="1" customWidth="1"/>
    <col min="1817" max="1817" width="10.125" style="1" customWidth="1"/>
    <col min="1818" max="1820" width="9" style="1"/>
    <col min="1821" max="1821" width="5" style="1" bestFit="1" customWidth="1"/>
    <col min="1822" max="2049" width="9" style="1"/>
    <col min="2050" max="2050" width="4.125" style="1" customWidth="1"/>
    <col min="2051" max="2051" width="9.875" style="1" customWidth="1"/>
    <col min="2052" max="2052" width="4.75" style="1" customWidth="1"/>
    <col min="2053" max="2053" width="5" style="1" customWidth="1"/>
    <col min="2054" max="2054" width="6.25" style="1" bestFit="1" customWidth="1"/>
    <col min="2055" max="2057" width="5" style="1" customWidth="1"/>
    <col min="2058" max="2058" width="9.625" style="1" bestFit="1" customWidth="1"/>
    <col min="2059" max="2059" width="5" style="1" customWidth="1"/>
    <col min="2060" max="2060" width="8.25" style="1" bestFit="1" customWidth="1"/>
    <col min="2061" max="2061" width="5" style="1" customWidth="1"/>
    <col min="2062" max="2062" width="8" style="1" bestFit="1" customWidth="1"/>
    <col min="2063" max="2063" width="5" style="1" customWidth="1"/>
    <col min="2064" max="2064" width="8" style="1" bestFit="1" customWidth="1"/>
    <col min="2065" max="2070" width="5" style="1" customWidth="1"/>
    <col min="2071" max="2071" width="5.875" style="1" customWidth="1"/>
    <col min="2072" max="2072" width="6.375" style="1" customWidth="1"/>
    <col min="2073" max="2073" width="10.125" style="1" customWidth="1"/>
    <col min="2074" max="2076" width="9" style="1"/>
    <col min="2077" max="2077" width="5" style="1" bestFit="1" customWidth="1"/>
    <col min="2078" max="2305" width="9" style="1"/>
    <col min="2306" max="2306" width="4.125" style="1" customWidth="1"/>
    <col min="2307" max="2307" width="9.875" style="1" customWidth="1"/>
    <col min="2308" max="2308" width="4.75" style="1" customWidth="1"/>
    <col min="2309" max="2309" width="5" style="1" customWidth="1"/>
    <col min="2310" max="2310" width="6.25" style="1" bestFit="1" customWidth="1"/>
    <col min="2311" max="2313" width="5" style="1" customWidth="1"/>
    <col min="2314" max="2314" width="9.625" style="1" bestFit="1" customWidth="1"/>
    <col min="2315" max="2315" width="5" style="1" customWidth="1"/>
    <col min="2316" max="2316" width="8.25" style="1" bestFit="1" customWidth="1"/>
    <col min="2317" max="2317" width="5" style="1" customWidth="1"/>
    <col min="2318" max="2318" width="8" style="1" bestFit="1" customWidth="1"/>
    <col min="2319" max="2319" width="5" style="1" customWidth="1"/>
    <col min="2320" max="2320" width="8" style="1" bestFit="1" customWidth="1"/>
    <col min="2321" max="2326" width="5" style="1" customWidth="1"/>
    <col min="2327" max="2327" width="5.875" style="1" customWidth="1"/>
    <col min="2328" max="2328" width="6.375" style="1" customWidth="1"/>
    <col min="2329" max="2329" width="10.125" style="1" customWidth="1"/>
    <col min="2330" max="2332" width="9" style="1"/>
    <col min="2333" max="2333" width="5" style="1" bestFit="1" customWidth="1"/>
    <col min="2334" max="2561" width="9" style="1"/>
    <col min="2562" max="2562" width="4.125" style="1" customWidth="1"/>
    <col min="2563" max="2563" width="9.875" style="1" customWidth="1"/>
    <col min="2564" max="2564" width="4.75" style="1" customWidth="1"/>
    <col min="2565" max="2565" width="5" style="1" customWidth="1"/>
    <col min="2566" max="2566" width="6.25" style="1" bestFit="1" customWidth="1"/>
    <col min="2567" max="2569" width="5" style="1" customWidth="1"/>
    <col min="2570" max="2570" width="9.625" style="1" bestFit="1" customWidth="1"/>
    <col min="2571" max="2571" width="5" style="1" customWidth="1"/>
    <col min="2572" max="2572" width="8.25" style="1" bestFit="1" customWidth="1"/>
    <col min="2573" max="2573" width="5" style="1" customWidth="1"/>
    <col min="2574" max="2574" width="8" style="1" bestFit="1" customWidth="1"/>
    <col min="2575" max="2575" width="5" style="1" customWidth="1"/>
    <col min="2576" max="2576" width="8" style="1" bestFit="1" customWidth="1"/>
    <col min="2577" max="2582" width="5" style="1" customWidth="1"/>
    <col min="2583" max="2583" width="5.875" style="1" customWidth="1"/>
    <col min="2584" max="2584" width="6.375" style="1" customWidth="1"/>
    <col min="2585" max="2585" width="10.125" style="1" customWidth="1"/>
    <col min="2586" max="2588" width="9" style="1"/>
    <col min="2589" max="2589" width="5" style="1" bestFit="1" customWidth="1"/>
    <col min="2590" max="2817" width="9" style="1"/>
    <col min="2818" max="2818" width="4.125" style="1" customWidth="1"/>
    <col min="2819" max="2819" width="9.875" style="1" customWidth="1"/>
    <col min="2820" max="2820" width="4.75" style="1" customWidth="1"/>
    <col min="2821" max="2821" width="5" style="1" customWidth="1"/>
    <col min="2822" max="2822" width="6.25" style="1" bestFit="1" customWidth="1"/>
    <col min="2823" max="2825" width="5" style="1" customWidth="1"/>
    <col min="2826" max="2826" width="9.625" style="1" bestFit="1" customWidth="1"/>
    <col min="2827" max="2827" width="5" style="1" customWidth="1"/>
    <col min="2828" max="2828" width="8.25" style="1" bestFit="1" customWidth="1"/>
    <col min="2829" max="2829" width="5" style="1" customWidth="1"/>
    <col min="2830" max="2830" width="8" style="1" bestFit="1" customWidth="1"/>
    <col min="2831" max="2831" width="5" style="1" customWidth="1"/>
    <col min="2832" max="2832" width="8" style="1" bestFit="1" customWidth="1"/>
    <col min="2833" max="2838" width="5" style="1" customWidth="1"/>
    <col min="2839" max="2839" width="5.875" style="1" customWidth="1"/>
    <col min="2840" max="2840" width="6.375" style="1" customWidth="1"/>
    <col min="2841" max="2841" width="10.125" style="1" customWidth="1"/>
    <col min="2842" max="2844" width="9" style="1"/>
    <col min="2845" max="2845" width="5" style="1" bestFit="1" customWidth="1"/>
    <col min="2846" max="3073" width="9" style="1"/>
    <col min="3074" max="3074" width="4.125" style="1" customWidth="1"/>
    <col min="3075" max="3075" width="9.875" style="1" customWidth="1"/>
    <col min="3076" max="3076" width="4.75" style="1" customWidth="1"/>
    <col min="3077" max="3077" width="5" style="1" customWidth="1"/>
    <col min="3078" max="3078" width="6.25" style="1" bestFit="1" customWidth="1"/>
    <col min="3079" max="3081" width="5" style="1" customWidth="1"/>
    <col min="3082" max="3082" width="9.625" style="1" bestFit="1" customWidth="1"/>
    <col min="3083" max="3083" width="5" style="1" customWidth="1"/>
    <col min="3084" max="3084" width="8.25" style="1" bestFit="1" customWidth="1"/>
    <col min="3085" max="3085" width="5" style="1" customWidth="1"/>
    <col min="3086" max="3086" width="8" style="1" bestFit="1" customWidth="1"/>
    <col min="3087" max="3087" width="5" style="1" customWidth="1"/>
    <col min="3088" max="3088" width="8" style="1" bestFit="1" customWidth="1"/>
    <col min="3089" max="3094" width="5" style="1" customWidth="1"/>
    <col min="3095" max="3095" width="5.875" style="1" customWidth="1"/>
    <col min="3096" max="3096" width="6.375" style="1" customWidth="1"/>
    <col min="3097" max="3097" width="10.125" style="1" customWidth="1"/>
    <col min="3098" max="3100" width="9" style="1"/>
    <col min="3101" max="3101" width="5" style="1" bestFit="1" customWidth="1"/>
    <col min="3102" max="3329" width="9" style="1"/>
    <col min="3330" max="3330" width="4.125" style="1" customWidth="1"/>
    <col min="3331" max="3331" width="9.875" style="1" customWidth="1"/>
    <col min="3332" max="3332" width="4.75" style="1" customWidth="1"/>
    <col min="3333" max="3333" width="5" style="1" customWidth="1"/>
    <col min="3334" max="3334" width="6.25" style="1" bestFit="1" customWidth="1"/>
    <col min="3335" max="3337" width="5" style="1" customWidth="1"/>
    <col min="3338" max="3338" width="9.625" style="1" bestFit="1" customWidth="1"/>
    <col min="3339" max="3339" width="5" style="1" customWidth="1"/>
    <col min="3340" max="3340" width="8.25" style="1" bestFit="1" customWidth="1"/>
    <col min="3341" max="3341" width="5" style="1" customWidth="1"/>
    <col min="3342" max="3342" width="8" style="1" bestFit="1" customWidth="1"/>
    <col min="3343" max="3343" width="5" style="1" customWidth="1"/>
    <col min="3344" max="3344" width="8" style="1" bestFit="1" customWidth="1"/>
    <col min="3345" max="3350" width="5" style="1" customWidth="1"/>
    <col min="3351" max="3351" width="5.875" style="1" customWidth="1"/>
    <col min="3352" max="3352" width="6.375" style="1" customWidth="1"/>
    <col min="3353" max="3353" width="10.125" style="1" customWidth="1"/>
    <col min="3354" max="3356" width="9" style="1"/>
    <col min="3357" max="3357" width="5" style="1" bestFit="1" customWidth="1"/>
    <col min="3358" max="3585" width="9" style="1"/>
    <col min="3586" max="3586" width="4.125" style="1" customWidth="1"/>
    <col min="3587" max="3587" width="9.875" style="1" customWidth="1"/>
    <col min="3588" max="3588" width="4.75" style="1" customWidth="1"/>
    <col min="3589" max="3589" width="5" style="1" customWidth="1"/>
    <col min="3590" max="3590" width="6.25" style="1" bestFit="1" customWidth="1"/>
    <col min="3591" max="3593" width="5" style="1" customWidth="1"/>
    <col min="3594" max="3594" width="9.625" style="1" bestFit="1" customWidth="1"/>
    <col min="3595" max="3595" width="5" style="1" customWidth="1"/>
    <col min="3596" max="3596" width="8.25" style="1" bestFit="1" customWidth="1"/>
    <col min="3597" max="3597" width="5" style="1" customWidth="1"/>
    <col min="3598" max="3598" width="8" style="1" bestFit="1" customWidth="1"/>
    <col min="3599" max="3599" width="5" style="1" customWidth="1"/>
    <col min="3600" max="3600" width="8" style="1" bestFit="1" customWidth="1"/>
    <col min="3601" max="3606" width="5" style="1" customWidth="1"/>
    <col min="3607" max="3607" width="5.875" style="1" customWidth="1"/>
    <col min="3608" max="3608" width="6.375" style="1" customWidth="1"/>
    <col min="3609" max="3609" width="10.125" style="1" customWidth="1"/>
    <col min="3610" max="3612" width="9" style="1"/>
    <col min="3613" max="3613" width="5" style="1" bestFit="1" customWidth="1"/>
    <col min="3614" max="3841" width="9" style="1"/>
    <col min="3842" max="3842" width="4.125" style="1" customWidth="1"/>
    <col min="3843" max="3843" width="9.875" style="1" customWidth="1"/>
    <col min="3844" max="3844" width="4.75" style="1" customWidth="1"/>
    <col min="3845" max="3845" width="5" style="1" customWidth="1"/>
    <col min="3846" max="3846" width="6.25" style="1" bestFit="1" customWidth="1"/>
    <col min="3847" max="3849" width="5" style="1" customWidth="1"/>
    <col min="3850" max="3850" width="9.625" style="1" bestFit="1" customWidth="1"/>
    <col min="3851" max="3851" width="5" style="1" customWidth="1"/>
    <col min="3852" max="3852" width="8.25" style="1" bestFit="1" customWidth="1"/>
    <col min="3853" max="3853" width="5" style="1" customWidth="1"/>
    <col min="3854" max="3854" width="8" style="1" bestFit="1" customWidth="1"/>
    <col min="3855" max="3855" width="5" style="1" customWidth="1"/>
    <col min="3856" max="3856" width="8" style="1" bestFit="1" customWidth="1"/>
    <col min="3857" max="3862" width="5" style="1" customWidth="1"/>
    <col min="3863" max="3863" width="5.875" style="1" customWidth="1"/>
    <col min="3864" max="3864" width="6.375" style="1" customWidth="1"/>
    <col min="3865" max="3865" width="10.125" style="1" customWidth="1"/>
    <col min="3866" max="3868" width="9" style="1"/>
    <col min="3869" max="3869" width="5" style="1" bestFit="1" customWidth="1"/>
    <col min="3870" max="4097" width="9" style="1"/>
    <col min="4098" max="4098" width="4.125" style="1" customWidth="1"/>
    <col min="4099" max="4099" width="9.875" style="1" customWidth="1"/>
    <col min="4100" max="4100" width="4.75" style="1" customWidth="1"/>
    <col min="4101" max="4101" width="5" style="1" customWidth="1"/>
    <col min="4102" max="4102" width="6.25" style="1" bestFit="1" customWidth="1"/>
    <col min="4103" max="4105" width="5" style="1" customWidth="1"/>
    <col min="4106" max="4106" width="9.625" style="1" bestFit="1" customWidth="1"/>
    <col min="4107" max="4107" width="5" style="1" customWidth="1"/>
    <col min="4108" max="4108" width="8.25" style="1" bestFit="1" customWidth="1"/>
    <col min="4109" max="4109" width="5" style="1" customWidth="1"/>
    <col min="4110" max="4110" width="8" style="1" bestFit="1" customWidth="1"/>
    <col min="4111" max="4111" width="5" style="1" customWidth="1"/>
    <col min="4112" max="4112" width="8" style="1" bestFit="1" customWidth="1"/>
    <col min="4113" max="4118" width="5" style="1" customWidth="1"/>
    <col min="4119" max="4119" width="5.875" style="1" customWidth="1"/>
    <col min="4120" max="4120" width="6.375" style="1" customWidth="1"/>
    <col min="4121" max="4121" width="10.125" style="1" customWidth="1"/>
    <col min="4122" max="4124" width="9" style="1"/>
    <col min="4125" max="4125" width="5" style="1" bestFit="1" customWidth="1"/>
    <col min="4126" max="4353" width="9" style="1"/>
    <col min="4354" max="4354" width="4.125" style="1" customWidth="1"/>
    <col min="4355" max="4355" width="9.875" style="1" customWidth="1"/>
    <col min="4356" max="4356" width="4.75" style="1" customWidth="1"/>
    <col min="4357" max="4357" width="5" style="1" customWidth="1"/>
    <col min="4358" max="4358" width="6.25" style="1" bestFit="1" customWidth="1"/>
    <col min="4359" max="4361" width="5" style="1" customWidth="1"/>
    <col min="4362" max="4362" width="9.625" style="1" bestFit="1" customWidth="1"/>
    <col min="4363" max="4363" width="5" style="1" customWidth="1"/>
    <col min="4364" max="4364" width="8.25" style="1" bestFit="1" customWidth="1"/>
    <col min="4365" max="4365" width="5" style="1" customWidth="1"/>
    <col min="4366" max="4366" width="8" style="1" bestFit="1" customWidth="1"/>
    <col min="4367" max="4367" width="5" style="1" customWidth="1"/>
    <col min="4368" max="4368" width="8" style="1" bestFit="1" customWidth="1"/>
    <col min="4369" max="4374" width="5" style="1" customWidth="1"/>
    <col min="4375" max="4375" width="5.875" style="1" customWidth="1"/>
    <col min="4376" max="4376" width="6.375" style="1" customWidth="1"/>
    <col min="4377" max="4377" width="10.125" style="1" customWidth="1"/>
    <col min="4378" max="4380" width="9" style="1"/>
    <col min="4381" max="4381" width="5" style="1" bestFit="1" customWidth="1"/>
    <col min="4382" max="4609" width="9" style="1"/>
    <col min="4610" max="4610" width="4.125" style="1" customWidth="1"/>
    <col min="4611" max="4611" width="9.875" style="1" customWidth="1"/>
    <col min="4612" max="4612" width="4.75" style="1" customWidth="1"/>
    <col min="4613" max="4613" width="5" style="1" customWidth="1"/>
    <col min="4614" max="4614" width="6.25" style="1" bestFit="1" customWidth="1"/>
    <col min="4615" max="4617" width="5" style="1" customWidth="1"/>
    <col min="4618" max="4618" width="9.625" style="1" bestFit="1" customWidth="1"/>
    <col min="4619" max="4619" width="5" style="1" customWidth="1"/>
    <col min="4620" max="4620" width="8.25" style="1" bestFit="1" customWidth="1"/>
    <col min="4621" max="4621" width="5" style="1" customWidth="1"/>
    <col min="4622" max="4622" width="8" style="1" bestFit="1" customWidth="1"/>
    <col min="4623" max="4623" width="5" style="1" customWidth="1"/>
    <col min="4624" max="4624" width="8" style="1" bestFit="1" customWidth="1"/>
    <col min="4625" max="4630" width="5" style="1" customWidth="1"/>
    <col min="4631" max="4631" width="5.875" style="1" customWidth="1"/>
    <col min="4632" max="4632" width="6.375" style="1" customWidth="1"/>
    <col min="4633" max="4633" width="10.125" style="1" customWidth="1"/>
    <col min="4634" max="4636" width="9" style="1"/>
    <col min="4637" max="4637" width="5" style="1" bestFit="1" customWidth="1"/>
    <col min="4638" max="4865" width="9" style="1"/>
    <col min="4866" max="4866" width="4.125" style="1" customWidth="1"/>
    <col min="4867" max="4867" width="9.875" style="1" customWidth="1"/>
    <col min="4868" max="4868" width="4.75" style="1" customWidth="1"/>
    <col min="4869" max="4869" width="5" style="1" customWidth="1"/>
    <col min="4870" max="4870" width="6.25" style="1" bestFit="1" customWidth="1"/>
    <col min="4871" max="4873" width="5" style="1" customWidth="1"/>
    <col min="4874" max="4874" width="9.625" style="1" bestFit="1" customWidth="1"/>
    <col min="4875" max="4875" width="5" style="1" customWidth="1"/>
    <col min="4876" max="4876" width="8.25" style="1" bestFit="1" customWidth="1"/>
    <col min="4877" max="4877" width="5" style="1" customWidth="1"/>
    <col min="4878" max="4878" width="8" style="1" bestFit="1" customWidth="1"/>
    <col min="4879" max="4879" width="5" style="1" customWidth="1"/>
    <col min="4880" max="4880" width="8" style="1" bestFit="1" customWidth="1"/>
    <col min="4881" max="4886" width="5" style="1" customWidth="1"/>
    <col min="4887" max="4887" width="5.875" style="1" customWidth="1"/>
    <col min="4888" max="4888" width="6.375" style="1" customWidth="1"/>
    <col min="4889" max="4889" width="10.125" style="1" customWidth="1"/>
    <col min="4890" max="4892" width="9" style="1"/>
    <col min="4893" max="4893" width="5" style="1" bestFit="1" customWidth="1"/>
    <col min="4894" max="5121" width="9" style="1"/>
    <col min="5122" max="5122" width="4.125" style="1" customWidth="1"/>
    <col min="5123" max="5123" width="9.875" style="1" customWidth="1"/>
    <col min="5124" max="5124" width="4.75" style="1" customWidth="1"/>
    <col min="5125" max="5125" width="5" style="1" customWidth="1"/>
    <col min="5126" max="5126" width="6.25" style="1" bestFit="1" customWidth="1"/>
    <col min="5127" max="5129" width="5" style="1" customWidth="1"/>
    <col min="5130" max="5130" width="9.625" style="1" bestFit="1" customWidth="1"/>
    <col min="5131" max="5131" width="5" style="1" customWidth="1"/>
    <col min="5132" max="5132" width="8.25" style="1" bestFit="1" customWidth="1"/>
    <col min="5133" max="5133" width="5" style="1" customWidth="1"/>
    <col min="5134" max="5134" width="8" style="1" bestFit="1" customWidth="1"/>
    <col min="5135" max="5135" width="5" style="1" customWidth="1"/>
    <col min="5136" max="5136" width="8" style="1" bestFit="1" customWidth="1"/>
    <col min="5137" max="5142" width="5" style="1" customWidth="1"/>
    <col min="5143" max="5143" width="5.875" style="1" customWidth="1"/>
    <col min="5144" max="5144" width="6.375" style="1" customWidth="1"/>
    <col min="5145" max="5145" width="10.125" style="1" customWidth="1"/>
    <col min="5146" max="5148" width="9" style="1"/>
    <col min="5149" max="5149" width="5" style="1" bestFit="1" customWidth="1"/>
    <col min="5150" max="5377" width="9" style="1"/>
    <col min="5378" max="5378" width="4.125" style="1" customWidth="1"/>
    <col min="5379" max="5379" width="9.875" style="1" customWidth="1"/>
    <col min="5380" max="5380" width="4.75" style="1" customWidth="1"/>
    <col min="5381" max="5381" width="5" style="1" customWidth="1"/>
    <col min="5382" max="5382" width="6.25" style="1" bestFit="1" customWidth="1"/>
    <col min="5383" max="5385" width="5" style="1" customWidth="1"/>
    <col min="5386" max="5386" width="9.625" style="1" bestFit="1" customWidth="1"/>
    <col min="5387" max="5387" width="5" style="1" customWidth="1"/>
    <col min="5388" max="5388" width="8.25" style="1" bestFit="1" customWidth="1"/>
    <col min="5389" max="5389" width="5" style="1" customWidth="1"/>
    <col min="5390" max="5390" width="8" style="1" bestFit="1" customWidth="1"/>
    <col min="5391" max="5391" width="5" style="1" customWidth="1"/>
    <col min="5392" max="5392" width="8" style="1" bestFit="1" customWidth="1"/>
    <col min="5393" max="5398" width="5" style="1" customWidth="1"/>
    <col min="5399" max="5399" width="5.875" style="1" customWidth="1"/>
    <col min="5400" max="5400" width="6.375" style="1" customWidth="1"/>
    <col min="5401" max="5401" width="10.125" style="1" customWidth="1"/>
    <col min="5402" max="5404" width="9" style="1"/>
    <col min="5405" max="5405" width="5" style="1" bestFit="1" customWidth="1"/>
    <col min="5406" max="5633" width="9" style="1"/>
    <col min="5634" max="5634" width="4.125" style="1" customWidth="1"/>
    <col min="5635" max="5635" width="9.875" style="1" customWidth="1"/>
    <col min="5636" max="5636" width="4.75" style="1" customWidth="1"/>
    <col min="5637" max="5637" width="5" style="1" customWidth="1"/>
    <col min="5638" max="5638" width="6.25" style="1" bestFit="1" customWidth="1"/>
    <col min="5639" max="5641" width="5" style="1" customWidth="1"/>
    <col min="5642" max="5642" width="9.625" style="1" bestFit="1" customWidth="1"/>
    <col min="5643" max="5643" width="5" style="1" customWidth="1"/>
    <col min="5644" max="5644" width="8.25" style="1" bestFit="1" customWidth="1"/>
    <col min="5645" max="5645" width="5" style="1" customWidth="1"/>
    <col min="5646" max="5646" width="8" style="1" bestFit="1" customWidth="1"/>
    <col min="5647" max="5647" width="5" style="1" customWidth="1"/>
    <col min="5648" max="5648" width="8" style="1" bestFit="1" customWidth="1"/>
    <col min="5649" max="5654" width="5" style="1" customWidth="1"/>
    <col min="5655" max="5655" width="5.875" style="1" customWidth="1"/>
    <col min="5656" max="5656" width="6.375" style="1" customWidth="1"/>
    <col min="5657" max="5657" width="10.125" style="1" customWidth="1"/>
    <col min="5658" max="5660" width="9" style="1"/>
    <col min="5661" max="5661" width="5" style="1" bestFit="1" customWidth="1"/>
    <col min="5662" max="5889" width="9" style="1"/>
    <col min="5890" max="5890" width="4.125" style="1" customWidth="1"/>
    <col min="5891" max="5891" width="9.875" style="1" customWidth="1"/>
    <col min="5892" max="5892" width="4.75" style="1" customWidth="1"/>
    <col min="5893" max="5893" width="5" style="1" customWidth="1"/>
    <col min="5894" max="5894" width="6.25" style="1" bestFit="1" customWidth="1"/>
    <col min="5895" max="5897" width="5" style="1" customWidth="1"/>
    <col min="5898" max="5898" width="9.625" style="1" bestFit="1" customWidth="1"/>
    <col min="5899" max="5899" width="5" style="1" customWidth="1"/>
    <col min="5900" max="5900" width="8.25" style="1" bestFit="1" customWidth="1"/>
    <col min="5901" max="5901" width="5" style="1" customWidth="1"/>
    <col min="5902" max="5902" width="8" style="1" bestFit="1" customWidth="1"/>
    <col min="5903" max="5903" width="5" style="1" customWidth="1"/>
    <col min="5904" max="5904" width="8" style="1" bestFit="1" customWidth="1"/>
    <col min="5905" max="5910" width="5" style="1" customWidth="1"/>
    <col min="5911" max="5911" width="5.875" style="1" customWidth="1"/>
    <col min="5912" max="5912" width="6.375" style="1" customWidth="1"/>
    <col min="5913" max="5913" width="10.125" style="1" customWidth="1"/>
    <col min="5914" max="5916" width="9" style="1"/>
    <col min="5917" max="5917" width="5" style="1" bestFit="1" customWidth="1"/>
    <col min="5918" max="6145" width="9" style="1"/>
    <col min="6146" max="6146" width="4.125" style="1" customWidth="1"/>
    <col min="6147" max="6147" width="9.875" style="1" customWidth="1"/>
    <col min="6148" max="6148" width="4.75" style="1" customWidth="1"/>
    <col min="6149" max="6149" width="5" style="1" customWidth="1"/>
    <col min="6150" max="6150" width="6.25" style="1" bestFit="1" customWidth="1"/>
    <col min="6151" max="6153" width="5" style="1" customWidth="1"/>
    <col min="6154" max="6154" width="9.625" style="1" bestFit="1" customWidth="1"/>
    <col min="6155" max="6155" width="5" style="1" customWidth="1"/>
    <col min="6156" max="6156" width="8.25" style="1" bestFit="1" customWidth="1"/>
    <col min="6157" max="6157" width="5" style="1" customWidth="1"/>
    <col min="6158" max="6158" width="8" style="1" bestFit="1" customWidth="1"/>
    <col min="6159" max="6159" width="5" style="1" customWidth="1"/>
    <col min="6160" max="6160" width="8" style="1" bestFit="1" customWidth="1"/>
    <col min="6161" max="6166" width="5" style="1" customWidth="1"/>
    <col min="6167" max="6167" width="5.875" style="1" customWidth="1"/>
    <col min="6168" max="6168" width="6.375" style="1" customWidth="1"/>
    <col min="6169" max="6169" width="10.125" style="1" customWidth="1"/>
    <col min="6170" max="6172" width="9" style="1"/>
    <col min="6173" max="6173" width="5" style="1" bestFit="1" customWidth="1"/>
    <col min="6174" max="6401" width="9" style="1"/>
    <col min="6402" max="6402" width="4.125" style="1" customWidth="1"/>
    <col min="6403" max="6403" width="9.875" style="1" customWidth="1"/>
    <col min="6404" max="6404" width="4.75" style="1" customWidth="1"/>
    <col min="6405" max="6405" width="5" style="1" customWidth="1"/>
    <col min="6406" max="6406" width="6.25" style="1" bestFit="1" customWidth="1"/>
    <col min="6407" max="6409" width="5" style="1" customWidth="1"/>
    <col min="6410" max="6410" width="9.625" style="1" bestFit="1" customWidth="1"/>
    <col min="6411" max="6411" width="5" style="1" customWidth="1"/>
    <col min="6412" max="6412" width="8.25" style="1" bestFit="1" customWidth="1"/>
    <col min="6413" max="6413" width="5" style="1" customWidth="1"/>
    <col min="6414" max="6414" width="8" style="1" bestFit="1" customWidth="1"/>
    <col min="6415" max="6415" width="5" style="1" customWidth="1"/>
    <col min="6416" max="6416" width="8" style="1" bestFit="1" customWidth="1"/>
    <col min="6417" max="6422" width="5" style="1" customWidth="1"/>
    <col min="6423" max="6423" width="5.875" style="1" customWidth="1"/>
    <col min="6424" max="6424" width="6.375" style="1" customWidth="1"/>
    <col min="6425" max="6425" width="10.125" style="1" customWidth="1"/>
    <col min="6426" max="6428" width="9" style="1"/>
    <col min="6429" max="6429" width="5" style="1" bestFit="1" customWidth="1"/>
    <col min="6430" max="6657" width="9" style="1"/>
    <col min="6658" max="6658" width="4.125" style="1" customWidth="1"/>
    <col min="6659" max="6659" width="9.875" style="1" customWidth="1"/>
    <col min="6660" max="6660" width="4.75" style="1" customWidth="1"/>
    <col min="6661" max="6661" width="5" style="1" customWidth="1"/>
    <col min="6662" max="6662" width="6.25" style="1" bestFit="1" customWidth="1"/>
    <col min="6663" max="6665" width="5" style="1" customWidth="1"/>
    <col min="6666" max="6666" width="9.625" style="1" bestFit="1" customWidth="1"/>
    <col min="6667" max="6667" width="5" style="1" customWidth="1"/>
    <col min="6668" max="6668" width="8.25" style="1" bestFit="1" customWidth="1"/>
    <col min="6669" max="6669" width="5" style="1" customWidth="1"/>
    <col min="6670" max="6670" width="8" style="1" bestFit="1" customWidth="1"/>
    <col min="6671" max="6671" width="5" style="1" customWidth="1"/>
    <col min="6672" max="6672" width="8" style="1" bestFit="1" customWidth="1"/>
    <col min="6673" max="6678" width="5" style="1" customWidth="1"/>
    <col min="6679" max="6679" width="5.875" style="1" customWidth="1"/>
    <col min="6680" max="6680" width="6.375" style="1" customWidth="1"/>
    <col min="6681" max="6681" width="10.125" style="1" customWidth="1"/>
    <col min="6682" max="6684" width="9" style="1"/>
    <col min="6685" max="6685" width="5" style="1" bestFit="1" customWidth="1"/>
    <col min="6686" max="6913" width="9" style="1"/>
    <col min="6914" max="6914" width="4.125" style="1" customWidth="1"/>
    <col min="6915" max="6915" width="9.875" style="1" customWidth="1"/>
    <col min="6916" max="6916" width="4.75" style="1" customWidth="1"/>
    <col min="6917" max="6917" width="5" style="1" customWidth="1"/>
    <col min="6918" max="6918" width="6.25" style="1" bestFit="1" customWidth="1"/>
    <col min="6919" max="6921" width="5" style="1" customWidth="1"/>
    <col min="6922" max="6922" width="9.625" style="1" bestFit="1" customWidth="1"/>
    <col min="6923" max="6923" width="5" style="1" customWidth="1"/>
    <col min="6924" max="6924" width="8.25" style="1" bestFit="1" customWidth="1"/>
    <col min="6925" max="6925" width="5" style="1" customWidth="1"/>
    <col min="6926" max="6926" width="8" style="1" bestFit="1" customWidth="1"/>
    <col min="6927" max="6927" width="5" style="1" customWidth="1"/>
    <col min="6928" max="6928" width="8" style="1" bestFit="1" customWidth="1"/>
    <col min="6929" max="6934" width="5" style="1" customWidth="1"/>
    <col min="6935" max="6935" width="5.875" style="1" customWidth="1"/>
    <col min="6936" max="6936" width="6.375" style="1" customWidth="1"/>
    <col min="6937" max="6937" width="10.125" style="1" customWidth="1"/>
    <col min="6938" max="6940" width="9" style="1"/>
    <col min="6941" max="6941" width="5" style="1" bestFit="1" customWidth="1"/>
    <col min="6942" max="7169" width="9" style="1"/>
    <col min="7170" max="7170" width="4.125" style="1" customWidth="1"/>
    <col min="7171" max="7171" width="9.875" style="1" customWidth="1"/>
    <col min="7172" max="7172" width="4.75" style="1" customWidth="1"/>
    <col min="7173" max="7173" width="5" style="1" customWidth="1"/>
    <col min="7174" max="7174" width="6.25" style="1" bestFit="1" customWidth="1"/>
    <col min="7175" max="7177" width="5" style="1" customWidth="1"/>
    <col min="7178" max="7178" width="9.625" style="1" bestFit="1" customWidth="1"/>
    <col min="7179" max="7179" width="5" style="1" customWidth="1"/>
    <col min="7180" max="7180" width="8.25" style="1" bestFit="1" customWidth="1"/>
    <col min="7181" max="7181" width="5" style="1" customWidth="1"/>
    <col min="7182" max="7182" width="8" style="1" bestFit="1" customWidth="1"/>
    <col min="7183" max="7183" width="5" style="1" customWidth="1"/>
    <col min="7184" max="7184" width="8" style="1" bestFit="1" customWidth="1"/>
    <col min="7185" max="7190" width="5" style="1" customWidth="1"/>
    <col min="7191" max="7191" width="5.875" style="1" customWidth="1"/>
    <col min="7192" max="7192" width="6.375" style="1" customWidth="1"/>
    <col min="7193" max="7193" width="10.125" style="1" customWidth="1"/>
    <col min="7194" max="7196" width="9" style="1"/>
    <col min="7197" max="7197" width="5" style="1" bestFit="1" customWidth="1"/>
    <col min="7198" max="7425" width="9" style="1"/>
    <col min="7426" max="7426" width="4.125" style="1" customWidth="1"/>
    <col min="7427" max="7427" width="9.875" style="1" customWidth="1"/>
    <col min="7428" max="7428" width="4.75" style="1" customWidth="1"/>
    <col min="7429" max="7429" width="5" style="1" customWidth="1"/>
    <col min="7430" max="7430" width="6.25" style="1" bestFit="1" customWidth="1"/>
    <col min="7431" max="7433" width="5" style="1" customWidth="1"/>
    <col min="7434" max="7434" width="9.625" style="1" bestFit="1" customWidth="1"/>
    <col min="7435" max="7435" width="5" style="1" customWidth="1"/>
    <col min="7436" max="7436" width="8.25" style="1" bestFit="1" customWidth="1"/>
    <col min="7437" max="7437" width="5" style="1" customWidth="1"/>
    <col min="7438" max="7438" width="8" style="1" bestFit="1" customWidth="1"/>
    <col min="7439" max="7439" width="5" style="1" customWidth="1"/>
    <col min="7440" max="7440" width="8" style="1" bestFit="1" customWidth="1"/>
    <col min="7441" max="7446" width="5" style="1" customWidth="1"/>
    <col min="7447" max="7447" width="5.875" style="1" customWidth="1"/>
    <col min="7448" max="7448" width="6.375" style="1" customWidth="1"/>
    <col min="7449" max="7449" width="10.125" style="1" customWidth="1"/>
    <col min="7450" max="7452" width="9" style="1"/>
    <col min="7453" max="7453" width="5" style="1" bestFit="1" customWidth="1"/>
    <col min="7454" max="7681" width="9" style="1"/>
    <col min="7682" max="7682" width="4.125" style="1" customWidth="1"/>
    <col min="7683" max="7683" width="9.875" style="1" customWidth="1"/>
    <col min="7684" max="7684" width="4.75" style="1" customWidth="1"/>
    <col min="7685" max="7685" width="5" style="1" customWidth="1"/>
    <col min="7686" max="7686" width="6.25" style="1" bestFit="1" customWidth="1"/>
    <col min="7687" max="7689" width="5" style="1" customWidth="1"/>
    <col min="7690" max="7690" width="9.625" style="1" bestFit="1" customWidth="1"/>
    <col min="7691" max="7691" width="5" style="1" customWidth="1"/>
    <col min="7692" max="7692" width="8.25" style="1" bestFit="1" customWidth="1"/>
    <col min="7693" max="7693" width="5" style="1" customWidth="1"/>
    <col min="7694" max="7694" width="8" style="1" bestFit="1" customWidth="1"/>
    <col min="7695" max="7695" width="5" style="1" customWidth="1"/>
    <col min="7696" max="7696" width="8" style="1" bestFit="1" customWidth="1"/>
    <col min="7697" max="7702" width="5" style="1" customWidth="1"/>
    <col min="7703" max="7703" width="5.875" style="1" customWidth="1"/>
    <col min="7704" max="7704" width="6.375" style="1" customWidth="1"/>
    <col min="7705" max="7705" width="10.125" style="1" customWidth="1"/>
    <col min="7706" max="7708" width="9" style="1"/>
    <col min="7709" max="7709" width="5" style="1" bestFit="1" customWidth="1"/>
    <col min="7710" max="7937" width="9" style="1"/>
    <col min="7938" max="7938" width="4.125" style="1" customWidth="1"/>
    <col min="7939" max="7939" width="9.875" style="1" customWidth="1"/>
    <col min="7940" max="7940" width="4.75" style="1" customWidth="1"/>
    <col min="7941" max="7941" width="5" style="1" customWidth="1"/>
    <col min="7942" max="7942" width="6.25" style="1" bestFit="1" customWidth="1"/>
    <col min="7943" max="7945" width="5" style="1" customWidth="1"/>
    <col min="7946" max="7946" width="9.625" style="1" bestFit="1" customWidth="1"/>
    <col min="7947" max="7947" width="5" style="1" customWidth="1"/>
    <col min="7948" max="7948" width="8.25" style="1" bestFit="1" customWidth="1"/>
    <col min="7949" max="7949" width="5" style="1" customWidth="1"/>
    <col min="7950" max="7950" width="8" style="1" bestFit="1" customWidth="1"/>
    <col min="7951" max="7951" width="5" style="1" customWidth="1"/>
    <col min="7952" max="7952" width="8" style="1" bestFit="1" customWidth="1"/>
    <col min="7953" max="7958" width="5" style="1" customWidth="1"/>
    <col min="7959" max="7959" width="5.875" style="1" customWidth="1"/>
    <col min="7960" max="7960" width="6.375" style="1" customWidth="1"/>
    <col min="7961" max="7961" width="10.125" style="1" customWidth="1"/>
    <col min="7962" max="7964" width="9" style="1"/>
    <col min="7965" max="7965" width="5" style="1" bestFit="1" customWidth="1"/>
    <col min="7966" max="8193" width="9" style="1"/>
    <col min="8194" max="8194" width="4.125" style="1" customWidth="1"/>
    <col min="8195" max="8195" width="9.875" style="1" customWidth="1"/>
    <col min="8196" max="8196" width="4.75" style="1" customWidth="1"/>
    <col min="8197" max="8197" width="5" style="1" customWidth="1"/>
    <col min="8198" max="8198" width="6.25" style="1" bestFit="1" customWidth="1"/>
    <col min="8199" max="8201" width="5" style="1" customWidth="1"/>
    <col min="8202" max="8202" width="9.625" style="1" bestFit="1" customWidth="1"/>
    <col min="8203" max="8203" width="5" style="1" customWidth="1"/>
    <col min="8204" max="8204" width="8.25" style="1" bestFit="1" customWidth="1"/>
    <col min="8205" max="8205" width="5" style="1" customWidth="1"/>
    <col min="8206" max="8206" width="8" style="1" bestFit="1" customWidth="1"/>
    <col min="8207" max="8207" width="5" style="1" customWidth="1"/>
    <col min="8208" max="8208" width="8" style="1" bestFit="1" customWidth="1"/>
    <col min="8209" max="8214" width="5" style="1" customWidth="1"/>
    <col min="8215" max="8215" width="5.875" style="1" customWidth="1"/>
    <col min="8216" max="8216" width="6.375" style="1" customWidth="1"/>
    <col min="8217" max="8217" width="10.125" style="1" customWidth="1"/>
    <col min="8218" max="8220" width="9" style="1"/>
    <col min="8221" max="8221" width="5" style="1" bestFit="1" customWidth="1"/>
    <col min="8222" max="8449" width="9" style="1"/>
    <col min="8450" max="8450" width="4.125" style="1" customWidth="1"/>
    <col min="8451" max="8451" width="9.875" style="1" customWidth="1"/>
    <col min="8452" max="8452" width="4.75" style="1" customWidth="1"/>
    <col min="8453" max="8453" width="5" style="1" customWidth="1"/>
    <col min="8454" max="8454" width="6.25" style="1" bestFit="1" customWidth="1"/>
    <col min="8455" max="8457" width="5" style="1" customWidth="1"/>
    <col min="8458" max="8458" width="9.625" style="1" bestFit="1" customWidth="1"/>
    <col min="8459" max="8459" width="5" style="1" customWidth="1"/>
    <col min="8460" max="8460" width="8.25" style="1" bestFit="1" customWidth="1"/>
    <col min="8461" max="8461" width="5" style="1" customWidth="1"/>
    <col min="8462" max="8462" width="8" style="1" bestFit="1" customWidth="1"/>
    <col min="8463" max="8463" width="5" style="1" customWidth="1"/>
    <col min="8464" max="8464" width="8" style="1" bestFit="1" customWidth="1"/>
    <col min="8465" max="8470" width="5" style="1" customWidth="1"/>
    <col min="8471" max="8471" width="5.875" style="1" customWidth="1"/>
    <col min="8472" max="8472" width="6.375" style="1" customWidth="1"/>
    <col min="8473" max="8473" width="10.125" style="1" customWidth="1"/>
    <col min="8474" max="8476" width="9" style="1"/>
    <col min="8477" max="8477" width="5" style="1" bestFit="1" customWidth="1"/>
    <col min="8478" max="8705" width="9" style="1"/>
    <col min="8706" max="8706" width="4.125" style="1" customWidth="1"/>
    <col min="8707" max="8707" width="9.875" style="1" customWidth="1"/>
    <col min="8708" max="8708" width="4.75" style="1" customWidth="1"/>
    <col min="8709" max="8709" width="5" style="1" customWidth="1"/>
    <col min="8710" max="8710" width="6.25" style="1" bestFit="1" customWidth="1"/>
    <col min="8711" max="8713" width="5" style="1" customWidth="1"/>
    <col min="8714" max="8714" width="9.625" style="1" bestFit="1" customWidth="1"/>
    <col min="8715" max="8715" width="5" style="1" customWidth="1"/>
    <col min="8716" max="8716" width="8.25" style="1" bestFit="1" customWidth="1"/>
    <col min="8717" max="8717" width="5" style="1" customWidth="1"/>
    <col min="8718" max="8718" width="8" style="1" bestFit="1" customWidth="1"/>
    <col min="8719" max="8719" width="5" style="1" customWidth="1"/>
    <col min="8720" max="8720" width="8" style="1" bestFit="1" customWidth="1"/>
    <col min="8721" max="8726" width="5" style="1" customWidth="1"/>
    <col min="8727" max="8727" width="5.875" style="1" customWidth="1"/>
    <col min="8728" max="8728" width="6.375" style="1" customWidth="1"/>
    <col min="8729" max="8729" width="10.125" style="1" customWidth="1"/>
    <col min="8730" max="8732" width="9" style="1"/>
    <col min="8733" max="8733" width="5" style="1" bestFit="1" customWidth="1"/>
    <col min="8734" max="8961" width="9" style="1"/>
    <col min="8962" max="8962" width="4.125" style="1" customWidth="1"/>
    <col min="8963" max="8963" width="9.875" style="1" customWidth="1"/>
    <col min="8964" max="8964" width="4.75" style="1" customWidth="1"/>
    <col min="8965" max="8965" width="5" style="1" customWidth="1"/>
    <col min="8966" max="8966" width="6.25" style="1" bestFit="1" customWidth="1"/>
    <col min="8967" max="8969" width="5" style="1" customWidth="1"/>
    <col min="8970" max="8970" width="9.625" style="1" bestFit="1" customWidth="1"/>
    <col min="8971" max="8971" width="5" style="1" customWidth="1"/>
    <col min="8972" max="8972" width="8.25" style="1" bestFit="1" customWidth="1"/>
    <col min="8973" max="8973" width="5" style="1" customWidth="1"/>
    <col min="8974" max="8974" width="8" style="1" bestFit="1" customWidth="1"/>
    <col min="8975" max="8975" width="5" style="1" customWidth="1"/>
    <col min="8976" max="8976" width="8" style="1" bestFit="1" customWidth="1"/>
    <col min="8977" max="8982" width="5" style="1" customWidth="1"/>
    <col min="8983" max="8983" width="5.875" style="1" customWidth="1"/>
    <col min="8984" max="8984" width="6.375" style="1" customWidth="1"/>
    <col min="8985" max="8985" width="10.125" style="1" customWidth="1"/>
    <col min="8986" max="8988" width="9" style="1"/>
    <col min="8989" max="8989" width="5" style="1" bestFit="1" customWidth="1"/>
    <col min="8990" max="9217" width="9" style="1"/>
    <col min="9218" max="9218" width="4.125" style="1" customWidth="1"/>
    <col min="9219" max="9219" width="9.875" style="1" customWidth="1"/>
    <col min="9220" max="9220" width="4.75" style="1" customWidth="1"/>
    <col min="9221" max="9221" width="5" style="1" customWidth="1"/>
    <col min="9222" max="9222" width="6.25" style="1" bestFit="1" customWidth="1"/>
    <col min="9223" max="9225" width="5" style="1" customWidth="1"/>
    <col min="9226" max="9226" width="9.625" style="1" bestFit="1" customWidth="1"/>
    <col min="9227" max="9227" width="5" style="1" customWidth="1"/>
    <col min="9228" max="9228" width="8.25" style="1" bestFit="1" customWidth="1"/>
    <col min="9229" max="9229" width="5" style="1" customWidth="1"/>
    <col min="9230" max="9230" width="8" style="1" bestFit="1" customWidth="1"/>
    <col min="9231" max="9231" width="5" style="1" customWidth="1"/>
    <col min="9232" max="9232" width="8" style="1" bestFit="1" customWidth="1"/>
    <col min="9233" max="9238" width="5" style="1" customWidth="1"/>
    <col min="9239" max="9239" width="5.875" style="1" customWidth="1"/>
    <col min="9240" max="9240" width="6.375" style="1" customWidth="1"/>
    <col min="9241" max="9241" width="10.125" style="1" customWidth="1"/>
    <col min="9242" max="9244" width="9" style="1"/>
    <col min="9245" max="9245" width="5" style="1" bestFit="1" customWidth="1"/>
    <col min="9246" max="9473" width="9" style="1"/>
    <col min="9474" max="9474" width="4.125" style="1" customWidth="1"/>
    <col min="9475" max="9475" width="9.875" style="1" customWidth="1"/>
    <col min="9476" max="9476" width="4.75" style="1" customWidth="1"/>
    <col min="9477" max="9477" width="5" style="1" customWidth="1"/>
    <col min="9478" max="9478" width="6.25" style="1" bestFit="1" customWidth="1"/>
    <col min="9479" max="9481" width="5" style="1" customWidth="1"/>
    <col min="9482" max="9482" width="9.625" style="1" bestFit="1" customWidth="1"/>
    <col min="9483" max="9483" width="5" style="1" customWidth="1"/>
    <col min="9484" max="9484" width="8.25" style="1" bestFit="1" customWidth="1"/>
    <col min="9485" max="9485" width="5" style="1" customWidth="1"/>
    <col min="9486" max="9486" width="8" style="1" bestFit="1" customWidth="1"/>
    <col min="9487" max="9487" width="5" style="1" customWidth="1"/>
    <col min="9488" max="9488" width="8" style="1" bestFit="1" customWidth="1"/>
    <col min="9489" max="9494" width="5" style="1" customWidth="1"/>
    <col min="9495" max="9495" width="5.875" style="1" customWidth="1"/>
    <col min="9496" max="9496" width="6.375" style="1" customWidth="1"/>
    <col min="9497" max="9497" width="10.125" style="1" customWidth="1"/>
    <col min="9498" max="9500" width="9" style="1"/>
    <col min="9501" max="9501" width="5" style="1" bestFit="1" customWidth="1"/>
    <col min="9502" max="9729" width="9" style="1"/>
    <col min="9730" max="9730" width="4.125" style="1" customWidth="1"/>
    <col min="9731" max="9731" width="9.875" style="1" customWidth="1"/>
    <col min="9732" max="9732" width="4.75" style="1" customWidth="1"/>
    <col min="9733" max="9733" width="5" style="1" customWidth="1"/>
    <col min="9734" max="9734" width="6.25" style="1" bestFit="1" customWidth="1"/>
    <col min="9735" max="9737" width="5" style="1" customWidth="1"/>
    <col min="9738" max="9738" width="9.625" style="1" bestFit="1" customWidth="1"/>
    <col min="9739" max="9739" width="5" style="1" customWidth="1"/>
    <col min="9740" max="9740" width="8.25" style="1" bestFit="1" customWidth="1"/>
    <col min="9741" max="9741" width="5" style="1" customWidth="1"/>
    <col min="9742" max="9742" width="8" style="1" bestFit="1" customWidth="1"/>
    <col min="9743" max="9743" width="5" style="1" customWidth="1"/>
    <col min="9744" max="9744" width="8" style="1" bestFit="1" customWidth="1"/>
    <col min="9745" max="9750" width="5" style="1" customWidth="1"/>
    <col min="9751" max="9751" width="5.875" style="1" customWidth="1"/>
    <col min="9752" max="9752" width="6.375" style="1" customWidth="1"/>
    <col min="9753" max="9753" width="10.125" style="1" customWidth="1"/>
    <col min="9754" max="9756" width="9" style="1"/>
    <col min="9757" max="9757" width="5" style="1" bestFit="1" customWidth="1"/>
    <col min="9758" max="9985" width="9" style="1"/>
    <col min="9986" max="9986" width="4.125" style="1" customWidth="1"/>
    <col min="9987" max="9987" width="9.875" style="1" customWidth="1"/>
    <col min="9988" max="9988" width="4.75" style="1" customWidth="1"/>
    <col min="9989" max="9989" width="5" style="1" customWidth="1"/>
    <col min="9990" max="9990" width="6.25" style="1" bestFit="1" customWidth="1"/>
    <col min="9991" max="9993" width="5" style="1" customWidth="1"/>
    <col min="9994" max="9994" width="9.625" style="1" bestFit="1" customWidth="1"/>
    <col min="9995" max="9995" width="5" style="1" customWidth="1"/>
    <col min="9996" max="9996" width="8.25" style="1" bestFit="1" customWidth="1"/>
    <col min="9997" max="9997" width="5" style="1" customWidth="1"/>
    <col min="9998" max="9998" width="8" style="1" bestFit="1" customWidth="1"/>
    <col min="9999" max="9999" width="5" style="1" customWidth="1"/>
    <col min="10000" max="10000" width="8" style="1" bestFit="1" customWidth="1"/>
    <col min="10001" max="10006" width="5" style="1" customWidth="1"/>
    <col min="10007" max="10007" width="5.875" style="1" customWidth="1"/>
    <col min="10008" max="10008" width="6.375" style="1" customWidth="1"/>
    <col min="10009" max="10009" width="10.125" style="1" customWidth="1"/>
    <col min="10010" max="10012" width="9" style="1"/>
    <col min="10013" max="10013" width="5" style="1" bestFit="1" customWidth="1"/>
    <col min="10014" max="10241" width="9" style="1"/>
    <col min="10242" max="10242" width="4.125" style="1" customWidth="1"/>
    <col min="10243" max="10243" width="9.875" style="1" customWidth="1"/>
    <col min="10244" max="10244" width="4.75" style="1" customWidth="1"/>
    <col min="10245" max="10245" width="5" style="1" customWidth="1"/>
    <col min="10246" max="10246" width="6.25" style="1" bestFit="1" customWidth="1"/>
    <col min="10247" max="10249" width="5" style="1" customWidth="1"/>
    <col min="10250" max="10250" width="9.625" style="1" bestFit="1" customWidth="1"/>
    <col min="10251" max="10251" width="5" style="1" customWidth="1"/>
    <col min="10252" max="10252" width="8.25" style="1" bestFit="1" customWidth="1"/>
    <col min="10253" max="10253" width="5" style="1" customWidth="1"/>
    <col min="10254" max="10254" width="8" style="1" bestFit="1" customWidth="1"/>
    <col min="10255" max="10255" width="5" style="1" customWidth="1"/>
    <col min="10256" max="10256" width="8" style="1" bestFit="1" customWidth="1"/>
    <col min="10257" max="10262" width="5" style="1" customWidth="1"/>
    <col min="10263" max="10263" width="5.875" style="1" customWidth="1"/>
    <col min="10264" max="10264" width="6.375" style="1" customWidth="1"/>
    <col min="10265" max="10265" width="10.125" style="1" customWidth="1"/>
    <col min="10266" max="10268" width="9" style="1"/>
    <col min="10269" max="10269" width="5" style="1" bestFit="1" customWidth="1"/>
    <col min="10270" max="10497" width="9" style="1"/>
    <col min="10498" max="10498" width="4.125" style="1" customWidth="1"/>
    <col min="10499" max="10499" width="9.875" style="1" customWidth="1"/>
    <col min="10500" max="10500" width="4.75" style="1" customWidth="1"/>
    <col min="10501" max="10501" width="5" style="1" customWidth="1"/>
    <col min="10502" max="10502" width="6.25" style="1" bestFit="1" customWidth="1"/>
    <col min="10503" max="10505" width="5" style="1" customWidth="1"/>
    <col min="10506" max="10506" width="9.625" style="1" bestFit="1" customWidth="1"/>
    <col min="10507" max="10507" width="5" style="1" customWidth="1"/>
    <col min="10508" max="10508" width="8.25" style="1" bestFit="1" customWidth="1"/>
    <col min="10509" max="10509" width="5" style="1" customWidth="1"/>
    <col min="10510" max="10510" width="8" style="1" bestFit="1" customWidth="1"/>
    <col min="10511" max="10511" width="5" style="1" customWidth="1"/>
    <col min="10512" max="10512" width="8" style="1" bestFit="1" customWidth="1"/>
    <col min="10513" max="10518" width="5" style="1" customWidth="1"/>
    <col min="10519" max="10519" width="5.875" style="1" customWidth="1"/>
    <col min="10520" max="10520" width="6.375" style="1" customWidth="1"/>
    <col min="10521" max="10521" width="10.125" style="1" customWidth="1"/>
    <col min="10522" max="10524" width="9" style="1"/>
    <col min="10525" max="10525" width="5" style="1" bestFit="1" customWidth="1"/>
    <col min="10526" max="10753" width="9" style="1"/>
    <col min="10754" max="10754" width="4.125" style="1" customWidth="1"/>
    <col min="10755" max="10755" width="9.875" style="1" customWidth="1"/>
    <col min="10756" max="10756" width="4.75" style="1" customWidth="1"/>
    <col min="10757" max="10757" width="5" style="1" customWidth="1"/>
    <col min="10758" max="10758" width="6.25" style="1" bestFit="1" customWidth="1"/>
    <col min="10759" max="10761" width="5" style="1" customWidth="1"/>
    <col min="10762" max="10762" width="9.625" style="1" bestFit="1" customWidth="1"/>
    <col min="10763" max="10763" width="5" style="1" customWidth="1"/>
    <col min="10764" max="10764" width="8.25" style="1" bestFit="1" customWidth="1"/>
    <col min="10765" max="10765" width="5" style="1" customWidth="1"/>
    <col min="10766" max="10766" width="8" style="1" bestFit="1" customWidth="1"/>
    <col min="10767" max="10767" width="5" style="1" customWidth="1"/>
    <col min="10768" max="10768" width="8" style="1" bestFit="1" customWidth="1"/>
    <col min="10769" max="10774" width="5" style="1" customWidth="1"/>
    <col min="10775" max="10775" width="5.875" style="1" customWidth="1"/>
    <col min="10776" max="10776" width="6.375" style="1" customWidth="1"/>
    <col min="10777" max="10777" width="10.125" style="1" customWidth="1"/>
    <col min="10778" max="10780" width="9" style="1"/>
    <col min="10781" max="10781" width="5" style="1" bestFit="1" customWidth="1"/>
    <col min="10782" max="11009" width="9" style="1"/>
    <col min="11010" max="11010" width="4.125" style="1" customWidth="1"/>
    <col min="11011" max="11011" width="9.875" style="1" customWidth="1"/>
    <col min="11012" max="11012" width="4.75" style="1" customWidth="1"/>
    <col min="11013" max="11013" width="5" style="1" customWidth="1"/>
    <col min="11014" max="11014" width="6.25" style="1" bestFit="1" customWidth="1"/>
    <col min="11015" max="11017" width="5" style="1" customWidth="1"/>
    <col min="11018" max="11018" width="9.625" style="1" bestFit="1" customWidth="1"/>
    <col min="11019" max="11019" width="5" style="1" customWidth="1"/>
    <col min="11020" max="11020" width="8.25" style="1" bestFit="1" customWidth="1"/>
    <col min="11021" max="11021" width="5" style="1" customWidth="1"/>
    <col min="11022" max="11022" width="8" style="1" bestFit="1" customWidth="1"/>
    <col min="11023" max="11023" width="5" style="1" customWidth="1"/>
    <col min="11024" max="11024" width="8" style="1" bestFit="1" customWidth="1"/>
    <col min="11025" max="11030" width="5" style="1" customWidth="1"/>
    <col min="11031" max="11031" width="5.875" style="1" customWidth="1"/>
    <col min="11032" max="11032" width="6.375" style="1" customWidth="1"/>
    <col min="11033" max="11033" width="10.125" style="1" customWidth="1"/>
    <col min="11034" max="11036" width="9" style="1"/>
    <col min="11037" max="11037" width="5" style="1" bestFit="1" customWidth="1"/>
    <col min="11038" max="11265" width="9" style="1"/>
    <col min="11266" max="11266" width="4.125" style="1" customWidth="1"/>
    <col min="11267" max="11267" width="9.875" style="1" customWidth="1"/>
    <col min="11268" max="11268" width="4.75" style="1" customWidth="1"/>
    <col min="11269" max="11269" width="5" style="1" customWidth="1"/>
    <col min="11270" max="11270" width="6.25" style="1" bestFit="1" customWidth="1"/>
    <col min="11271" max="11273" width="5" style="1" customWidth="1"/>
    <col min="11274" max="11274" width="9.625" style="1" bestFit="1" customWidth="1"/>
    <col min="11275" max="11275" width="5" style="1" customWidth="1"/>
    <col min="11276" max="11276" width="8.25" style="1" bestFit="1" customWidth="1"/>
    <col min="11277" max="11277" width="5" style="1" customWidth="1"/>
    <col min="11278" max="11278" width="8" style="1" bestFit="1" customWidth="1"/>
    <col min="11279" max="11279" width="5" style="1" customWidth="1"/>
    <col min="11280" max="11280" width="8" style="1" bestFit="1" customWidth="1"/>
    <col min="11281" max="11286" width="5" style="1" customWidth="1"/>
    <col min="11287" max="11287" width="5.875" style="1" customWidth="1"/>
    <col min="11288" max="11288" width="6.375" style="1" customWidth="1"/>
    <col min="11289" max="11289" width="10.125" style="1" customWidth="1"/>
    <col min="11290" max="11292" width="9" style="1"/>
    <col min="11293" max="11293" width="5" style="1" bestFit="1" customWidth="1"/>
    <col min="11294" max="11521" width="9" style="1"/>
    <col min="11522" max="11522" width="4.125" style="1" customWidth="1"/>
    <col min="11523" max="11523" width="9.875" style="1" customWidth="1"/>
    <col min="11524" max="11524" width="4.75" style="1" customWidth="1"/>
    <col min="11525" max="11525" width="5" style="1" customWidth="1"/>
    <col min="11526" max="11526" width="6.25" style="1" bestFit="1" customWidth="1"/>
    <col min="11527" max="11529" width="5" style="1" customWidth="1"/>
    <col min="11530" max="11530" width="9.625" style="1" bestFit="1" customWidth="1"/>
    <col min="11531" max="11531" width="5" style="1" customWidth="1"/>
    <col min="11532" max="11532" width="8.25" style="1" bestFit="1" customWidth="1"/>
    <col min="11533" max="11533" width="5" style="1" customWidth="1"/>
    <col min="11534" max="11534" width="8" style="1" bestFit="1" customWidth="1"/>
    <col min="11535" max="11535" width="5" style="1" customWidth="1"/>
    <col min="11536" max="11536" width="8" style="1" bestFit="1" customWidth="1"/>
    <col min="11537" max="11542" width="5" style="1" customWidth="1"/>
    <col min="11543" max="11543" width="5.875" style="1" customWidth="1"/>
    <col min="11544" max="11544" width="6.375" style="1" customWidth="1"/>
    <col min="11545" max="11545" width="10.125" style="1" customWidth="1"/>
    <col min="11546" max="11548" width="9" style="1"/>
    <col min="11549" max="11549" width="5" style="1" bestFit="1" customWidth="1"/>
    <col min="11550" max="11777" width="9" style="1"/>
    <col min="11778" max="11778" width="4.125" style="1" customWidth="1"/>
    <col min="11779" max="11779" width="9.875" style="1" customWidth="1"/>
    <col min="11780" max="11780" width="4.75" style="1" customWidth="1"/>
    <col min="11781" max="11781" width="5" style="1" customWidth="1"/>
    <col min="11782" max="11782" width="6.25" style="1" bestFit="1" customWidth="1"/>
    <col min="11783" max="11785" width="5" style="1" customWidth="1"/>
    <col min="11786" max="11786" width="9.625" style="1" bestFit="1" customWidth="1"/>
    <col min="11787" max="11787" width="5" style="1" customWidth="1"/>
    <col min="11788" max="11788" width="8.25" style="1" bestFit="1" customWidth="1"/>
    <col min="11789" max="11789" width="5" style="1" customWidth="1"/>
    <col min="11790" max="11790" width="8" style="1" bestFit="1" customWidth="1"/>
    <col min="11791" max="11791" width="5" style="1" customWidth="1"/>
    <col min="11792" max="11792" width="8" style="1" bestFit="1" customWidth="1"/>
    <col min="11793" max="11798" width="5" style="1" customWidth="1"/>
    <col min="11799" max="11799" width="5.875" style="1" customWidth="1"/>
    <col min="11800" max="11800" width="6.375" style="1" customWidth="1"/>
    <col min="11801" max="11801" width="10.125" style="1" customWidth="1"/>
    <col min="11802" max="11804" width="9" style="1"/>
    <col min="11805" max="11805" width="5" style="1" bestFit="1" customWidth="1"/>
    <col min="11806" max="12033" width="9" style="1"/>
    <col min="12034" max="12034" width="4.125" style="1" customWidth="1"/>
    <col min="12035" max="12035" width="9.875" style="1" customWidth="1"/>
    <col min="12036" max="12036" width="4.75" style="1" customWidth="1"/>
    <col min="12037" max="12037" width="5" style="1" customWidth="1"/>
    <col min="12038" max="12038" width="6.25" style="1" bestFit="1" customWidth="1"/>
    <col min="12039" max="12041" width="5" style="1" customWidth="1"/>
    <col min="12042" max="12042" width="9.625" style="1" bestFit="1" customWidth="1"/>
    <col min="12043" max="12043" width="5" style="1" customWidth="1"/>
    <col min="12044" max="12044" width="8.25" style="1" bestFit="1" customWidth="1"/>
    <col min="12045" max="12045" width="5" style="1" customWidth="1"/>
    <col min="12046" max="12046" width="8" style="1" bestFit="1" customWidth="1"/>
    <col min="12047" max="12047" width="5" style="1" customWidth="1"/>
    <col min="12048" max="12048" width="8" style="1" bestFit="1" customWidth="1"/>
    <col min="12049" max="12054" width="5" style="1" customWidth="1"/>
    <col min="12055" max="12055" width="5.875" style="1" customWidth="1"/>
    <col min="12056" max="12056" width="6.375" style="1" customWidth="1"/>
    <col min="12057" max="12057" width="10.125" style="1" customWidth="1"/>
    <col min="12058" max="12060" width="9" style="1"/>
    <col min="12061" max="12061" width="5" style="1" bestFit="1" customWidth="1"/>
    <col min="12062" max="12289" width="9" style="1"/>
    <col min="12290" max="12290" width="4.125" style="1" customWidth="1"/>
    <col min="12291" max="12291" width="9.875" style="1" customWidth="1"/>
    <col min="12292" max="12292" width="4.75" style="1" customWidth="1"/>
    <col min="12293" max="12293" width="5" style="1" customWidth="1"/>
    <col min="12294" max="12294" width="6.25" style="1" bestFit="1" customWidth="1"/>
    <col min="12295" max="12297" width="5" style="1" customWidth="1"/>
    <col min="12298" max="12298" width="9.625" style="1" bestFit="1" customWidth="1"/>
    <col min="12299" max="12299" width="5" style="1" customWidth="1"/>
    <col min="12300" max="12300" width="8.25" style="1" bestFit="1" customWidth="1"/>
    <col min="12301" max="12301" width="5" style="1" customWidth="1"/>
    <col min="12302" max="12302" width="8" style="1" bestFit="1" customWidth="1"/>
    <col min="12303" max="12303" width="5" style="1" customWidth="1"/>
    <col min="12304" max="12304" width="8" style="1" bestFit="1" customWidth="1"/>
    <col min="12305" max="12310" width="5" style="1" customWidth="1"/>
    <col min="12311" max="12311" width="5.875" style="1" customWidth="1"/>
    <col min="12312" max="12312" width="6.375" style="1" customWidth="1"/>
    <col min="12313" max="12313" width="10.125" style="1" customWidth="1"/>
    <col min="12314" max="12316" width="9" style="1"/>
    <col min="12317" max="12317" width="5" style="1" bestFit="1" customWidth="1"/>
    <col min="12318" max="12545" width="9" style="1"/>
    <col min="12546" max="12546" width="4.125" style="1" customWidth="1"/>
    <col min="12547" max="12547" width="9.875" style="1" customWidth="1"/>
    <col min="12548" max="12548" width="4.75" style="1" customWidth="1"/>
    <col min="12549" max="12549" width="5" style="1" customWidth="1"/>
    <col min="12550" max="12550" width="6.25" style="1" bestFit="1" customWidth="1"/>
    <col min="12551" max="12553" width="5" style="1" customWidth="1"/>
    <col min="12554" max="12554" width="9.625" style="1" bestFit="1" customWidth="1"/>
    <col min="12555" max="12555" width="5" style="1" customWidth="1"/>
    <col min="12556" max="12556" width="8.25" style="1" bestFit="1" customWidth="1"/>
    <col min="12557" max="12557" width="5" style="1" customWidth="1"/>
    <col min="12558" max="12558" width="8" style="1" bestFit="1" customWidth="1"/>
    <col min="12559" max="12559" width="5" style="1" customWidth="1"/>
    <col min="12560" max="12560" width="8" style="1" bestFit="1" customWidth="1"/>
    <col min="12561" max="12566" width="5" style="1" customWidth="1"/>
    <col min="12567" max="12567" width="5.875" style="1" customWidth="1"/>
    <col min="12568" max="12568" width="6.375" style="1" customWidth="1"/>
    <col min="12569" max="12569" width="10.125" style="1" customWidth="1"/>
    <col min="12570" max="12572" width="9" style="1"/>
    <col min="12573" max="12573" width="5" style="1" bestFit="1" customWidth="1"/>
    <col min="12574" max="12801" width="9" style="1"/>
    <col min="12802" max="12802" width="4.125" style="1" customWidth="1"/>
    <col min="12803" max="12803" width="9.875" style="1" customWidth="1"/>
    <col min="12804" max="12804" width="4.75" style="1" customWidth="1"/>
    <col min="12805" max="12805" width="5" style="1" customWidth="1"/>
    <col min="12806" max="12806" width="6.25" style="1" bestFit="1" customWidth="1"/>
    <col min="12807" max="12809" width="5" style="1" customWidth="1"/>
    <col min="12810" max="12810" width="9.625" style="1" bestFit="1" customWidth="1"/>
    <col min="12811" max="12811" width="5" style="1" customWidth="1"/>
    <col min="12812" max="12812" width="8.25" style="1" bestFit="1" customWidth="1"/>
    <col min="12813" max="12813" width="5" style="1" customWidth="1"/>
    <col min="12814" max="12814" width="8" style="1" bestFit="1" customWidth="1"/>
    <col min="12815" max="12815" width="5" style="1" customWidth="1"/>
    <col min="12816" max="12816" width="8" style="1" bestFit="1" customWidth="1"/>
    <col min="12817" max="12822" width="5" style="1" customWidth="1"/>
    <col min="12823" max="12823" width="5.875" style="1" customWidth="1"/>
    <col min="12824" max="12824" width="6.375" style="1" customWidth="1"/>
    <col min="12825" max="12825" width="10.125" style="1" customWidth="1"/>
    <col min="12826" max="12828" width="9" style="1"/>
    <col min="12829" max="12829" width="5" style="1" bestFit="1" customWidth="1"/>
    <col min="12830" max="13057" width="9" style="1"/>
    <col min="13058" max="13058" width="4.125" style="1" customWidth="1"/>
    <col min="13059" max="13059" width="9.875" style="1" customWidth="1"/>
    <col min="13060" max="13060" width="4.75" style="1" customWidth="1"/>
    <col min="13061" max="13061" width="5" style="1" customWidth="1"/>
    <col min="13062" max="13062" width="6.25" style="1" bestFit="1" customWidth="1"/>
    <col min="13063" max="13065" width="5" style="1" customWidth="1"/>
    <col min="13066" max="13066" width="9.625" style="1" bestFit="1" customWidth="1"/>
    <col min="13067" max="13067" width="5" style="1" customWidth="1"/>
    <col min="13068" max="13068" width="8.25" style="1" bestFit="1" customWidth="1"/>
    <col min="13069" max="13069" width="5" style="1" customWidth="1"/>
    <col min="13070" max="13070" width="8" style="1" bestFit="1" customWidth="1"/>
    <col min="13071" max="13071" width="5" style="1" customWidth="1"/>
    <col min="13072" max="13072" width="8" style="1" bestFit="1" customWidth="1"/>
    <col min="13073" max="13078" width="5" style="1" customWidth="1"/>
    <col min="13079" max="13079" width="5.875" style="1" customWidth="1"/>
    <col min="13080" max="13080" width="6.375" style="1" customWidth="1"/>
    <col min="13081" max="13081" width="10.125" style="1" customWidth="1"/>
    <col min="13082" max="13084" width="9" style="1"/>
    <col min="13085" max="13085" width="5" style="1" bestFit="1" customWidth="1"/>
    <col min="13086" max="13313" width="9" style="1"/>
    <col min="13314" max="13314" width="4.125" style="1" customWidth="1"/>
    <col min="13315" max="13315" width="9.875" style="1" customWidth="1"/>
    <col min="13316" max="13316" width="4.75" style="1" customWidth="1"/>
    <col min="13317" max="13317" width="5" style="1" customWidth="1"/>
    <col min="13318" max="13318" width="6.25" style="1" bestFit="1" customWidth="1"/>
    <col min="13319" max="13321" width="5" style="1" customWidth="1"/>
    <col min="13322" max="13322" width="9.625" style="1" bestFit="1" customWidth="1"/>
    <col min="13323" max="13323" width="5" style="1" customWidth="1"/>
    <col min="13324" max="13324" width="8.25" style="1" bestFit="1" customWidth="1"/>
    <col min="13325" max="13325" width="5" style="1" customWidth="1"/>
    <col min="13326" max="13326" width="8" style="1" bestFit="1" customWidth="1"/>
    <col min="13327" max="13327" width="5" style="1" customWidth="1"/>
    <col min="13328" max="13328" width="8" style="1" bestFit="1" customWidth="1"/>
    <col min="13329" max="13334" width="5" style="1" customWidth="1"/>
    <col min="13335" max="13335" width="5.875" style="1" customWidth="1"/>
    <col min="13336" max="13336" width="6.375" style="1" customWidth="1"/>
    <col min="13337" max="13337" width="10.125" style="1" customWidth="1"/>
    <col min="13338" max="13340" width="9" style="1"/>
    <col min="13341" max="13341" width="5" style="1" bestFit="1" customWidth="1"/>
    <col min="13342" max="13569" width="9" style="1"/>
    <col min="13570" max="13570" width="4.125" style="1" customWidth="1"/>
    <col min="13571" max="13571" width="9.875" style="1" customWidth="1"/>
    <col min="13572" max="13572" width="4.75" style="1" customWidth="1"/>
    <col min="13573" max="13573" width="5" style="1" customWidth="1"/>
    <col min="13574" max="13574" width="6.25" style="1" bestFit="1" customWidth="1"/>
    <col min="13575" max="13577" width="5" style="1" customWidth="1"/>
    <col min="13578" max="13578" width="9.625" style="1" bestFit="1" customWidth="1"/>
    <col min="13579" max="13579" width="5" style="1" customWidth="1"/>
    <col min="13580" max="13580" width="8.25" style="1" bestFit="1" customWidth="1"/>
    <col min="13581" max="13581" width="5" style="1" customWidth="1"/>
    <col min="13582" max="13582" width="8" style="1" bestFit="1" customWidth="1"/>
    <col min="13583" max="13583" width="5" style="1" customWidth="1"/>
    <col min="13584" max="13584" width="8" style="1" bestFit="1" customWidth="1"/>
    <col min="13585" max="13590" width="5" style="1" customWidth="1"/>
    <col min="13591" max="13591" width="5.875" style="1" customWidth="1"/>
    <col min="13592" max="13592" width="6.375" style="1" customWidth="1"/>
    <col min="13593" max="13593" width="10.125" style="1" customWidth="1"/>
    <col min="13594" max="13596" width="9" style="1"/>
    <col min="13597" max="13597" width="5" style="1" bestFit="1" customWidth="1"/>
    <col min="13598" max="13825" width="9" style="1"/>
    <col min="13826" max="13826" width="4.125" style="1" customWidth="1"/>
    <col min="13827" max="13827" width="9.875" style="1" customWidth="1"/>
    <col min="13828" max="13828" width="4.75" style="1" customWidth="1"/>
    <col min="13829" max="13829" width="5" style="1" customWidth="1"/>
    <col min="13830" max="13830" width="6.25" style="1" bestFit="1" customWidth="1"/>
    <col min="13831" max="13833" width="5" style="1" customWidth="1"/>
    <col min="13834" max="13834" width="9.625" style="1" bestFit="1" customWidth="1"/>
    <col min="13835" max="13835" width="5" style="1" customWidth="1"/>
    <col min="13836" max="13836" width="8.25" style="1" bestFit="1" customWidth="1"/>
    <col min="13837" max="13837" width="5" style="1" customWidth="1"/>
    <col min="13838" max="13838" width="8" style="1" bestFit="1" customWidth="1"/>
    <col min="13839" max="13839" width="5" style="1" customWidth="1"/>
    <col min="13840" max="13840" width="8" style="1" bestFit="1" customWidth="1"/>
    <col min="13841" max="13846" width="5" style="1" customWidth="1"/>
    <col min="13847" max="13847" width="5.875" style="1" customWidth="1"/>
    <col min="13848" max="13848" width="6.375" style="1" customWidth="1"/>
    <col min="13849" max="13849" width="10.125" style="1" customWidth="1"/>
    <col min="13850" max="13852" width="9" style="1"/>
    <col min="13853" max="13853" width="5" style="1" bestFit="1" customWidth="1"/>
    <col min="13854" max="14081" width="9" style="1"/>
    <col min="14082" max="14082" width="4.125" style="1" customWidth="1"/>
    <col min="14083" max="14083" width="9.875" style="1" customWidth="1"/>
    <col min="14084" max="14084" width="4.75" style="1" customWidth="1"/>
    <col min="14085" max="14085" width="5" style="1" customWidth="1"/>
    <col min="14086" max="14086" width="6.25" style="1" bestFit="1" customWidth="1"/>
    <col min="14087" max="14089" width="5" style="1" customWidth="1"/>
    <col min="14090" max="14090" width="9.625" style="1" bestFit="1" customWidth="1"/>
    <col min="14091" max="14091" width="5" style="1" customWidth="1"/>
    <col min="14092" max="14092" width="8.25" style="1" bestFit="1" customWidth="1"/>
    <col min="14093" max="14093" width="5" style="1" customWidth="1"/>
    <col min="14094" max="14094" width="8" style="1" bestFit="1" customWidth="1"/>
    <col min="14095" max="14095" width="5" style="1" customWidth="1"/>
    <col min="14096" max="14096" width="8" style="1" bestFit="1" customWidth="1"/>
    <col min="14097" max="14102" width="5" style="1" customWidth="1"/>
    <col min="14103" max="14103" width="5.875" style="1" customWidth="1"/>
    <col min="14104" max="14104" width="6.375" style="1" customWidth="1"/>
    <col min="14105" max="14105" width="10.125" style="1" customWidth="1"/>
    <col min="14106" max="14108" width="9" style="1"/>
    <col min="14109" max="14109" width="5" style="1" bestFit="1" customWidth="1"/>
    <col min="14110" max="14337" width="9" style="1"/>
    <col min="14338" max="14338" width="4.125" style="1" customWidth="1"/>
    <col min="14339" max="14339" width="9.875" style="1" customWidth="1"/>
    <col min="14340" max="14340" width="4.75" style="1" customWidth="1"/>
    <col min="14341" max="14341" width="5" style="1" customWidth="1"/>
    <col min="14342" max="14342" width="6.25" style="1" bestFit="1" customWidth="1"/>
    <col min="14343" max="14345" width="5" style="1" customWidth="1"/>
    <col min="14346" max="14346" width="9.625" style="1" bestFit="1" customWidth="1"/>
    <col min="14347" max="14347" width="5" style="1" customWidth="1"/>
    <col min="14348" max="14348" width="8.25" style="1" bestFit="1" customWidth="1"/>
    <col min="14349" max="14349" width="5" style="1" customWidth="1"/>
    <col min="14350" max="14350" width="8" style="1" bestFit="1" customWidth="1"/>
    <col min="14351" max="14351" width="5" style="1" customWidth="1"/>
    <col min="14352" max="14352" width="8" style="1" bestFit="1" customWidth="1"/>
    <col min="14353" max="14358" width="5" style="1" customWidth="1"/>
    <col min="14359" max="14359" width="5.875" style="1" customWidth="1"/>
    <col min="14360" max="14360" width="6.375" style="1" customWidth="1"/>
    <col min="14361" max="14361" width="10.125" style="1" customWidth="1"/>
    <col min="14362" max="14364" width="9" style="1"/>
    <col min="14365" max="14365" width="5" style="1" bestFit="1" customWidth="1"/>
    <col min="14366" max="14593" width="9" style="1"/>
    <col min="14594" max="14594" width="4.125" style="1" customWidth="1"/>
    <col min="14595" max="14595" width="9.875" style="1" customWidth="1"/>
    <col min="14596" max="14596" width="4.75" style="1" customWidth="1"/>
    <col min="14597" max="14597" width="5" style="1" customWidth="1"/>
    <col min="14598" max="14598" width="6.25" style="1" bestFit="1" customWidth="1"/>
    <col min="14599" max="14601" width="5" style="1" customWidth="1"/>
    <col min="14602" max="14602" width="9.625" style="1" bestFit="1" customWidth="1"/>
    <col min="14603" max="14603" width="5" style="1" customWidth="1"/>
    <col min="14604" max="14604" width="8.25" style="1" bestFit="1" customWidth="1"/>
    <col min="14605" max="14605" width="5" style="1" customWidth="1"/>
    <col min="14606" max="14606" width="8" style="1" bestFit="1" customWidth="1"/>
    <col min="14607" max="14607" width="5" style="1" customWidth="1"/>
    <col min="14608" max="14608" width="8" style="1" bestFit="1" customWidth="1"/>
    <col min="14609" max="14614" width="5" style="1" customWidth="1"/>
    <col min="14615" max="14615" width="5.875" style="1" customWidth="1"/>
    <col min="14616" max="14616" width="6.375" style="1" customWidth="1"/>
    <col min="14617" max="14617" width="10.125" style="1" customWidth="1"/>
    <col min="14618" max="14620" width="9" style="1"/>
    <col min="14621" max="14621" width="5" style="1" bestFit="1" customWidth="1"/>
    <col min="14622" max="14849" width="9" style="1"/>
    <col min="14850" max="14850" width="4.125" style="1" customWidth="1"/>
    <col min="14851" max="14851" width="9.875" style="1" customWidth="1"/>
    <col min="14852" max="14852" width="4.75" style="1" customWidth="1"/>
    <col min="14853" max="14853" width="5" style="1" customWidth="1"/>
    <col min="14854" max="14854" width="6.25" style="1" bestFit="1" customWidth="1"/>
    <col min="14855" max="14857" width="5" style="1" customWidth="1"/>
    <col min="14858" max="14858" width="9.625" style="1" bestFit="1" customWidth="1"/>
    <col min="14859" max="14859" width="5" style="1" customWidth="1"/>
    <col min="14860" max="14860" width="8.25" style="1" bestFit="1" customWidth="1"/>
    <col min="14861" max="14861" width="5" style="1" customWidth="1"/>
    <col min="14862" max="14862" width="8" style="1" bestFit="1" customWidth="1"/>
    <col min="14863" max="14863" width="5" style="1" customWidth="1"/>
    <col min="14864" max="14864" width="8" style="1" bestFit="1" customWidth="1"/>
    <col min="14865" max="14870" width="5" style="1" customWidth="1"/>
    <col min="14871" max="14871" width="5.875" style="1" customWidth="1"/>
    <col min="14872" max="14872" width="6.375" style="1" customWidth="1"/>
    <col min="14873" max="14873" width="10.125" style="1" customWidth="1"/>
    <col min="14874" max="14876" width="9" style="1"/>
    <col min="14877" max="14877" width="5" style="1" bestFit="1" customWidth="1"/>
    <col min="14878" max="15105" width="9" style="1"/>
    <col min="15106" max="15106" width="4.125" style="1" customWidth="1"/>
    <col min="15107" max="15107" width="9.875" style="1" customWidth="1"/>
    <col min="15108" max="15108" width="4.75" style="1" customWidth="1"/>
    <col min="15109" max="15109" width="5" style="1" customWidth="1"/>
    <col min="15110" max="15110" width="6.25" style="1" bestFit="1" customWidth="1"/>
    <col min="15111" max="15113" width="5" style="1" customWidth="1"/>
    <col min="15114" max="15114" width="9.625" style="1" bestFit="1" customWidth="1"/>
    <col min="15115" max="15115" width="5" style="1" customWidth="1"/>
    <col min="15116" max="15116" width="8.25" style="1" bestFit="1" customWidth="1"/>
    <col min="15117" max="15117" width="5" style="1" customWidth="1"/>
    <col min="15118" max="15118" width="8" style="1" bestFit="1" customWidth="1"/>
    <col min="15119" max="15119" width="5" style="1" customWidth="1"/>
    <col min="15120" max="15120" width="8" style="1" bestFit="1" customWidth="1"/>
    <col min="15121" max="15126" width="5" style="1" customWidth="1"/>
    <col min="15127" max="15127" width="5.875" style="1" customWidth="1"/>
    <col min="15128" max="15128" width="6.375" style="1" customWidth="1"/>
    <col min="15129" max="15129" width="10.125" style="1" customWidth="1"/>
    <col min="15130" max="15132" width="9" style="1"/>
    <col min="15133" max="15133" width="5" style="1" bestFit="1" customWidth="1"/>
    <col min="15134" max="15361" width="9" style="1"/>
    <col min="15362" max="15362" width="4.125" style="1" customWidth="1"/>
    <col min="15363" max="15363" width="9.875" style="1" customWidth="1"/>
    <col min="15364" max="15364" width="4.75" style="1" customWidth="1"/>
    <col min="15365" max="15365" width="5" style="1" customWidth="1"/>
    <col min="15366" max="15366" width="6.25" style="1" bestFit="1" customWidth="1"/>
    <col min="15367" max="15369" width="5" style="1" customWidth="1"/>
    <col min="15370" max="15370" width="9.625" style="1" bestFit="1" customWidth="1"/>
    <col min="15371" max="15371" width="5" style="1" customWidth="1"/>
    <col min="15372" max="15372" width="8.25" style="1" bestFit="1" customWidth="1"/>
    <col min="15373" max="15373" width="5" style="1" customWidth="1"/>
    <col min="15374" max="15374" width="8" style="1" bestFit="1" customWidth="1"/>
    <col min="15375" max="15375" width="5" style="1" customWidth="1"/>
    <col min="15376" max="15376" width="8" style="1" bestFit="1" customWidth="1"/>
    <col min="15377" max="15382" width="5" style="1" customWidth="1"/>
    <col min="15383" max="15383" width="5.875" style="1" customWidth="1"/>
    <col min="15384" max="15384" width="6.375" style="1" customWidth="1"/>
    <col min="15385" max="15385" width="10.125" style="1" customWidth="1"/>
    <col min="15386" max="15388" width="9" style="1"/>
    <col min="15389" max="15389" width="5" style="1" bestFit="1" customWidth="1"/>
    <col min="15390" max="15617" width="9" style="1"/>
    <col min="15618" max="15618" width="4.125" style="1" customWidth="1"/>
    <col min="15619" max="15619" width="9.875" style="1" customWidth="1"/>
    <col min="15620" max="15620" width="4.75" style="1" customWidth="1"/>
    <col min="15621" max="15621" width="5" style="1" customWidth="1"/>
    <col min="15622" max="15622" width="6.25" style="1" bestFit="1" customWidth="1"/>
    <col min="15623" max="15625" width="5" style="1" customWidth="1"/>
    <col min="15626" max="15626" width="9.625" style="1" bestFit="1" customWidth="1"/>
    <col min="15627" max="15627" width="5" style="1" customWidth="1"/>
    <col min="15628" max="15628" width="8.25" style="1" bestFit="1" customWidth="1"/>
    <col min="15629" max="15629" width="5" style="1" customWidth="1"/>
    <col min="15630" max="15630" width="8" style="1" bestFit="1" customWidth="1"/>
    <col min="15631" max="15631" width="5" style="1" customWidth="1"/>
    <col min="15632" max="15632" width="8" style="1" bestFit="1" customWidth="1"/>
    <col min="15633" max="15638" width="5" style="1" customWidth="1"/>
    <col min="15639" max="15639" width="5.875" style="1" customWidth="1"/>
    <col min="15640" max="15640" width="6.375" style="1" customWidth="1"/>
    <col min="15641" max="15641" width="10.125" style="1" customWidth="1"/>
    <col min="15642" max="15644" width="9" style="1"/>
    <col min="15645" max="15645" width="5" style="1" bestFit="1" customWidth="1"/>
    <col min="15646" max="15873" width="9" style="1"/>
    <col min="15874" max="15874" width="4.125" style="1" customWidth="1"/>
    <col min="15875" max="15875" width="9.875" style="1" customWidth="1"/>
    <col min="15876" max="15876" width="4.75" style="1" customWidth="1"/>
    <col min="15877" max="15877" width="5" style="1" customWidth="1"/>
    <col min="15878" max="15878" width="6.25" style="1" bestFit="1" customWidth="1"/>
    <col min="15879" max="15881" width="5" style="1" customWidth="1"/>
    <col min="15882" max="15882" width="9.625" style="1" bestFit="1" customWidth="1"/>
    <col min="15883" max="15883" width="5" style="1" customWidth="1"/>
    <col min="15884" max="15884" width="8.25" style="1" bestFit="1" customWidth="1"/>
    <col min="15885" max="15885" width="5" style="1" customWidth="1"/>
    <col min="15886" max="15886" width="8" style="1" bestFit="1" customWidth="1"/>
    <col min="15887" max="15887" width="5" style="1" customWidth="1"/>
    <col min="15888" max="15888" width="8" style="1" bestFit="1" customWidth="1"/>
    <col min="15889" max="15894" width="5" style="1" customWidth="1"/>
    <col min="15895" max="15895" width="5.875" style="1" customWidth="1"/>
    <col min="15896" max="15896" width="6.375" style="1" customWidth="1"/>
    <col min="15897" max="15897" width="10.125" style="1" customWidth="1"/>
    <col min="15898" max="15900" width="9" style="1"/>
    <col min="15901" max="15901" width="5" style="1" bestFit="1" customWidth="1"/>
    <col min="15902" max="16129" width="9" style="1"/>
    <col min="16130" max="16130" width="4.125" style="1" customWidth="1"/>
    <col min="16131" max="16131" width="9.875" style="1" customWidth="1"/>
    <col min="16132" max="16132" width="4.75" style="1" customWidth="1"/>
    <col min="16133" max="16133" width="5" style="1" customWidth="1"/>
    <col min="16134" max="16134" width="6.25" style="1" bestFit="1" customWidth="1"/>
    <col min="16135" max="16137" width="5" style="1" customWidth="1"/>
    <col min="16138" max="16138" width="9.625" style="1" bestFit="1" customWidth="1"/>
    <col min="16139" max="16139" width="5" style="1" customWidth="1"/>
    <col min="16140" max="16140" width="8.25" style="1" bestFit="1" customWidth="1"/>
    <col min="16141" max="16141" width="5" style="1" customWidth="1"/>
    <col min="16142" max="16142" width="8" style="1" bestFit="1" customWidth="1"/>
    <col min="16143" max="16143" width="5" style="1" customWidth="1"/>
    <col min="16144" max="16144" width="8" style="1" bestFit="1" customWidth="1"/>
    <col min="16145" max="16150" width="5" style="1" customWidth="1"/>
    <col min="16151" max="16151" width="5.875" style="1" customWidth="1"/>
    <col min="16152" max="16152" width="6.375" style="1" customWidth="1"/>
    <col min="16153" max="16153" width="10.125" style="1" customWidth="1"/>
    <col min="16154" max="16156" width="9" style="1"/>
    <col min="16157" max="16157" width="5" style="1" bestFit="1" customWidth="1"/>
    <col min="16158" max="16384" width="9" style="1"/>
  </cols>
  <sheetData>
    <row r="1" spans="1:35" ht="20.25">
      <c r="A1" s="1721" t="s">
        <v>0</v>
      </c>
      <c r="B1" s="1722"/>
      <c r="C1" s="1722"/>
      <c r="D1" s="1722"/>
      <c r="E1" s="1722"/>
      <c r="F1" s="1722"/>
      <c r="G1" s="1722"/>
      <c r="H1" s="1722"/>
      <c r="I1" s="1722"/>
      <c r="J1" s="1722"/>
      <c r="K1" s="1722"/>
      <c r="L1" s="1722"/>
      <c r="M1" s="1722"/>
      <c r="N1" s="1722"/>
      <c r="O1" s="1722"/>
      <c r="P1" s="1722"/>
      <c r="Q1" s="1722"/>
      <c r="R1" s="1722"/>
      <c r="S1" s="1722"/>
      <c r="T1" s="1722"/>
      <c r="U1" s="1722"/>
      <c r="V1" s="1722"/>
      <c r="W1" s="1722"/>
      <c r="X1" s="1722"/>
      <c r="Y1" s="1723"/>
    </row>
    <row r="2" spans="1:35" ht="19.5" customHeight="1">
      <c r="A2" s="970"/>
      <c r="Y2" s="971"/>
      <c r="AA2" s="972" t="s">
        <v>557</v>
      </c>
      <c r="AB2" s="972"/>
      <c r="AC2" s="972"/>
      <c r="AD2" s="972"/>
      <c r="AE2" s="972"/>
    </row>
    <row r="3" spans="1:35" ht="28.5" customHeight="1">
      <c r="A3" s="1724" t="s">
        <v>558</v>
      </c>
      <c r="B3" s="1725"/>
      <c r="C3" s="1725"/>
      <c r="D3" s="1725" t="str">
        <f>"집수정"&amp;"  Ø"&amp;FIXED(AE9*1000,0)&amp;"m/m"</f>
        <v>집수정  Ø800m/m</v>
      </c>
      <c r="E3" s="1725"/>
      <c r="F3" s="1725"/>
      <c r="G3" s="1725"/>
      <c r="H3" s="1725"/>
      <c r="I3" s="1725"/>
      <c r="J3" s="1725"/>
      <c r="K3" s="1725"/>
      <c r="L3" s="1725"/>
      <c r="M3" s="1725"/>
      <c r="N3" s="1725"/>
      <c r="O3" s="1725"/>
      <c r="P3" s="1725"/>
      <c r="Q3" s="1725"/>
      <c r="R3" s="1725"/>
      <c r="S3" s="1725"/>
      <c r="T3" s="1725"/>
      <c r="U3" s="1725"/>
      <c r="V3" s="1725"/>
      <c r="W3" s="1725"/>
      <c r="X3" s="1726" t="s">
        <v>559</v>
      </c>
      <c r="Y3" s="1727"/>
      <c r="AA3" s="972" t="s">
        <v>560</v>
      </c>
      <c r="AB3" s="972"/>
      <c r="AC3" s="972"/>
      <c r="AD3" s="972" t="s">
        <v>561</v>
      </c>
      <c r="AE3" s="972"/>
    </row>
    <row r="4" spans="1:35" ht="23.25" customHeight="1">
      <c r="A4" s="3"/>
      <c r="B4" s="1728" t="s">
        <v>1</v>
      </c>
      <c r="C4" s="1729"/>
      <c r="D4" s="1730" t="s">
        <v>64</v>
      </c>
      <c r="E4" s="1726"/>
      <c r="F4" s="1726"/>
      <c r="G4" s="1726"/>
      <c r="H4" s="1726"/>
      <c r="I4" s="1726"/>
      <c r="J4" s="1726"/>
      <c r="K4" s="1726"/>
      <c r="L4" s="1726"/>
      <c r="M4" s="1726"/>
      <c r="N4" s="1726"/>
      <c r="O4" s="1726"/>
      <c r="P4" s="1726"/>
      <c r="Q4" s="1726"/>
      <c r="R4" s="1726"/>
      <c r="S4" s="1726"/>
      <c r="T4" s="1726"/>
      <c r="U4" s="1726"/>
      <c r="V4" s="1726"/>
      <c r="W4" s="1731"/>
      <c r="X4" s="4" t="s">
        <v>3</v>
      </c>
      <c r="Y4" s="5" t="s">
        <v>4</v>
      </c>
      <c r="AA4" s="972" t="s">
        <v>562</v>
      </c>
      <c r="AB4" s="973">
        <v>3</v>
      </c>
      <c r="AC4" s="974">
        <f>AB4*1000</f>
        <v>3000</v>
      </c>
      <c r="AD4" s="975">
        <f>AB4+2*AB9</f>
        <v>3.4</v>
      </c>
      <c r="AE4" s="974">
        <f>AD4*1000</f>
        <v>3400</v>
      </c>
      <c r="AF4" s="972"/>
      <c r="AG4" s="972"/>
      <c r="AH4" s="972"/>
      <c r="AI4" s="972"/>
    </row>
    <row r="5" spans="1:35" ht="19.5" customHeight="1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8"/>
      <c r="AA5" s="972" t="s">
        <v>563</v>
      </c>
      <c r="AB5" s="973">
        <v>1</v>
      </c>
      <c r="AC5" s="974">
        <f>AB5*1000</f>
        <v>1000</v>
      </c>
      <c r="AD5" s="975">
        <f>AB5+(AB9*2)</f>
        <v>1.4</v>
      </c>
      <c r="AE5" s="974">
        <f>AD5*1000</f>
        <v>1400</v>
      </c>
      <c r="AH5" s="972"/>
      <c r="AI5" s="972"/>
    </row>
    <row r="6" spans="1:35" ht="19.5" customHeight="1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1"/>
      <c r="AA6" s="972" t="s">
        <v>564</v>
      </c>
      <c r="AB6" s="973">
        <v>1.2</v>
      </c>
      <c r="AC6" s="972"/>
      <c r="AD6" s="975">
        <f>AB6</f>
        <v>1.2</v>
      </c>
      <c r="AE6" s="972"/>
      <c r="AH6" s="972"/>
      <c r="AI6" s="972"/>
    </row>
    <row r="7" spans="1:35" ht="19.5" customHeight="1">
      <c r="A7" s="9"/>
      <c r="B7" s="10"/>
      <c r="C7" s="12"/>
      <c r="D7" s="12"/>
      <c r="E7" s="12"/>
      <c r="F7" s="12"/>
      <c r="G7" s="12"/>
      <c r="Q7" s="10"/>
      <c r="W7" s="10"/>
      <c r="X7" s="10"/>
      <c r="Y7" s="11"/>
      <c r="AA7" s="972"/>
      <c r="AB7" s="972"/>
      <c r="AC7" s="972"/>
      <c r="AD7" s="972"/>
      <c r="AE7" s="972"/>
      <c r="AH7" s="972"/>
      <c r="AI7" s="972"/>
    </row>
    <row r="8" spans="1:35" ht="19.5" customHeight="1">
      <c r="A8" s="9"/>
      <c r="B8" s="10"/>
      <c r="C8" s="12"/>
      <c r="D8" s="12"/>
      <c r="G8" s="12"/>
      <c r="H8" s="12"/>
      <c r="I8" s="12"/>
      <c r="J8" s="12"/>
      <c r="K8" s="12"/>
      <c r="L8" s="12"/>
      <c r="M8" s="12"/>
      <c r="N8" s="12"/>
      <c r="O8" s="12"/>
      <c r="P8" s="10"/>
      <c r="Q8" s="10"/>
      <c r="R8" s="10"/>
      <c r="S8" s="10"/>
      <c r="T8" s="10"/>
      <c r="U8" s="10"/>
      <c r="V8" s="10"/>
      <c r="W8" s="10"/>
      <c r="X8" s="10"/>
      <c r="Y8" s="11"/>
      <c r="AA8" s="972" t="s">
        <v>565</v>
      </c>
      <c r="AB8" s="972"/>
      <c r="AC8" s="972"/>
      <c r="AD8" s="972" t="s">
        <v>566</v>
      </c>
      <c r="AE8" s="972"/>
      <c r="AH8" s="972"/>
      <c r="AI8" s="972"/>
    </row>
    <row r="9" spans="1:35" ht="19.5" customHeight="1">
      <c r="A9" s="9"/>
      <c r="B9" s="10"/>
      <c r="C9" s="12"/>
      <c r="D9" s="12"/>
      <c r="E9" s="12"/>
      <c r="F9" s="12"/>
      <c r="G9" s="12"/>
      <c r="H9" s="1716"/>
      <c r="I9" s="1716"/>
      <c r="J9" s="12"/>
      <c r="K9" s="12"/>
      <c r="L9" s="12"/>
      <c r="M9" s="12"/>
      <c r="N9" s="12"/>
      <c r="O9" s="12"/>
      <c r="P9" s="10"/>
      <c r="Q9" s="10"/>
      <c r="R9" s="10"/>
      <c r="S9" s="12"/>
      <c r="T9" s="10"/>
      <c r="U9" s="10"/>
      <c r="V9" s="10"/>
      <c r="W9" s="10"/>
      <c r="X9" s="10"/>
      <c r="Y9" s="11"/>
      <c r="AA9" s="972" t="s">
        <v>567</v>
      </c>
      <c r="AB9" s="973">
        <v>0.2</v>
      </c>
      <c r="AC9" s="972"/>
      <c r="AD9" s="972" t="s">
        <v>568</v>
      </c>
      <c r="AE9" s="973">
        <v>0.8</v>
      </c>
      <c r="AH9" s="972"/>
      <c r="AI9" s="972"/>
    </row>
    <row r="10" spans="1:35" ht="19.5" customHeight="1">
      <c r="A10" s="9"/>
      <c r="B10" s="10"/>
      <c r="C10" s="12"/>
      <c r="D10" s="12"/>
      <c r="E10" s="12"/>
      <c r="F10" s="12"/>
      <c r="P10" s="10"/>
      <c r="Q10" s="10"/>
      <c r="R10" s="12"/>
      <c r="S10" s="10"/>
      <c r="T10" s="10"/>
      <c r="U10" s="10"/>
      <c r="V10" s="10"/>
      <c r="W10" s="10"/>
      <c r="X10" s="10"/>
      <c r="Y10" s="11"/>
      <c r="AA10" s="972"/>
      <c r="AB10" s="972"/>
      <c r="AC10" s="972"/>
      <c r="AD10" s="972" t="s">
        <v>569</v>
      </c>
      <c r="AE10" s="973">
        <f>AE9/2</f>
        <v>0.4</v>
      </c>
      <c r="AH10" s="972"/>
      <c r="AI10" s="972"/>
    </row>
    <row r="11" spans="1:35" ht="19.5" customHeight="1">
      <c r="A11" s="9"/>
      <c r="B11" s="1716"/>
      <c r="C11" s="1716"/>
      <c r="D11" s="1716"/>
      <c r="E11" s="1716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0"/>
      <c r="Q11" s="10"/>
      <c r="R11" s="10"/>
      <c r="S11" s="10"/>
      <c r="T11" s="10"/>
      <c r="U11" s="10"/>
      <c r="V11" s="10"/>
      <c r="W11" s="10"/>
      <c r="X11" s="10"/>
      <c r="Y11" s="11"/>
      <c r="AA11" s="972"/>
      <c r="AB11" s="972"/>
      <c r="AC11" s="972"/>
      <c r="AD11" s="972"/>
      <c r="AE11" s="973"/>
      <c r="AH11" s="972"/>
      <c r="AI11" s="972"/>
    </row>
    <row r="12" spans="1:35" ht="19.5" customHeight="1">
      <c r="A12" s="9"/>
      <c r="B12" s="10"/>
      <c r="C12" s="12"/>
      <c r="D12" s="12"/>
      <c r="E12" s="12"/>
      <c r="F12" s="12"/>
      <c r="G12" s="976"/>
      <c r="H12" s="976"/>
      <c r="I12" s="976"/>
      <c r="J12" s="976"/>
      <c r="K12" s="976"/>
      <c r="L12" s="976"/>
      <c r="M12" s="976"/>
      <c r="N12" s="976"/>
      <c r="O12" s="976"/>
      <c r="P12" s="10"/>
      <c r="Q12" s="10"/>
      <c r="R12" s="977"/>
      <c r="S12" s="977"/>
      <c r="T12" s="977"/>
      <c r="U12" s="10"/>
      <c r="V12" s="10"/>
      <c r="W12" s="10"/>
      <c r="X12" s="10"/>
      <c r="Y12" s="11"/>
      <c r="AC12" s="972"/>
      <c r="AD12" s="972"/>
      <c r="AE12" s="975"/>
      <c r="AH12" s="972"/>
      <c r="AI12" s="972"/>
    </row>
    <row r="13" spans="1:35" ht="19.5" customHeight="1">
      <c r="A13" s="9"/>
      <c r="B13" s="1717"/>
      <c r="C13" s="12"/>
      <c r="D13" s="12"/>
      <c r="E13" s="12"/>
      <c r="F13" s="12"/>
      <c r="G13" s="978"/>
      <c r="H13" s="978"/>
      <c r="I13" s="978"/>
      <c r="J13" s="978"/>
      <c r="K13" s="978"/>
      <c r="L13" s="978"/>
      <c r="M13" s="978"/>
      <c r="N13" s="978"/>
      <c r="O13" s="978"/>
      <c r="P13" s="10"/>
      <c r="Q13" s="10"/>
      <c r="R13" s="977"/>
      <c r="S13" s="977"/>
      <c r="T13" s="977"/>
      <c r="U13" s="10"/>
      <c r="V13" s="10"/>
      <c r="W13" s="10"/>
      <c r="X13" s="715"/>
      <c r="Y13" s="11"/>
      <c r="AA13" s="972" t="s">
        <v>570</v>
      </c>
      <c r="AB13" s="972"/>
      <c r="AC13" s="972"/>
      <c r="AD13" s="972" t="s">
        <v>571</v>
      </c>
      <c r="AE13" s="972"/>
      <c r="AF13" s="972"/>
      <c r="AG13" s="972"/>
      <c r="AH13" s="972"/>
      <c r="AI13" s="972"/>
    </row>
    <row r="14" spans="1:35" ht="19.5" customHeight="1">
      <c r="A14" s="9"/>
      <c r="B14" s="1717"/>
      <c r="D14" s="12"/>
      <c r="E14" s="12"/>
      <c r="F14" s="12"/>
      <c r="G14" s="976"/>
      <c r="H14" s="978"/>
      <c r="I14" s="978"/>
      <c r="J14" s="978"/>
      <c r="K14" s="978"/>
      <c r="L14" s="978"/>
      <c r="M14" s="978"/>
      <c r="N14" s="978"/>
      <c r="O14" s="978"/>
      <c r="P14" s="10"/>
      <c r="Q14" s="10"/>
      <c r="R14" s="977"/>
      <c r="S14" s="977"/>
      <c r="T14" s="977"/>
      <c r="U14" s="10"/>
      <c r="V14" s="10"/>
      <c r="W14" s="10"/>
      <c r="Y14" s="11"/>
      <c r="AA14" s="972" t="s">
        <v>572</v>
      </c>
      <c r="AB14" s="975">
        <f>AD4</f>
        <v>3.4</v>
      </c>
      <c r="AC14" s="972"/>
      <c r="AD14" s="972" t="s">
        <v>573</v>
      </c>
      <c r="AE14" s="979">
        <v>3</v>
      </c>
      <c r="AF14" s="972"/>
      <c r="AG14" s="972"/>
      <c r="AH14" s="972"/>
      <c r="AI14" s="972"/>
    </row>
    <row r="15" spans="1:35" ht="19.5" customHeight="1">
      <c r="A15" s="9"/>
      <c r="B15" s="10"/>
      <c r="D15" s="12"/>
      <c r="E15" s="12"/>
      <c r="F15" s="12"/>
      <c r="G15" s="978"/>
      <c r="H15" s="978"/>
      <c r="I15" s="978"/>
      <c r="J15" s="978"/>
      <c r="K15" s="978"/>
      <c r="L15" s="978"/>
      <c r="M15" s="978"/>
      <c r="N15" s="978"/>
      <c r="O15" s="978"/>
      <c r="P15" s="10"/>
      <c r="Q15" s="10"/>
      <c r="R15" s="977"/>
      <c r="S15" s="977"/>
      <c r="T15" s="977"/>
      <c r="U15" s="10"/>
      <c r="V15" s="10"/>
      <c r="W15" s="10"/>
      <c r="X15" s="12"/>
      <c r="Y15" s="11"/>
      <c r="AA15" s="972" t="s">
        <v>574</v>
      </c>
      <c r="AB15" s="975">
        <f>AD5</f>
        <v>1.4</v>
      </c>
      <c r="AC15" s="972"/>
      <c r="AD15" s="972" t="s">
        <v>575</v>
      </c>
      <c r="AE15" s="973">
        <v>1</v>
      </c>
      <c r="AF15" s="972"/>
      <c r="AG15" s="972"/>
      <c r="AH15" s="972"/>
      <c r="AI15" s="972"/>
    </row>
    <row r="16" spans="1:35" ht="19.5" customHeight="1">
      <c r="A16" s="9"/>
      <c r="B16" s="1718"/>
      <c r="C16" s="1718"/>
      <c r="D16" s="1718"/>
      <c r="E16" s="1718"/>
      <c r="F16" s="12"/>
      <c r="G16" s="978"/>
      <c r="H16" s="978"/>
      <c r="I16" s="978"/>
      <c r="J16" s="978"/>
      <c r="K16" s="978"/>
      <c r="L16" s="978"/>
      <c r="M16" s="978"/>
      <c r="N16" s="978"/>
      <c r="O16" s="978"/>
      <c r="P16" s="10"/>
      <c r="Q16" s="10"/>
      <c r="R16" s="977"/>
      <c r="S16" s="977"/>
      <c r="T16" s="977"/>
      <c r="U16" s="10"/>
      <c r="V16" s="10"/>
      <c r="W16" s="10"/>
      <c r="X16" s="10"/>
      <c r="Y16" s="11"/>
      <c r="AA16" s="972" t="s">
        <v>576</v>
      </c>
      <c r="AB16" s="973">
        <v>0.2</v>
      </c>
      <c r="AC16" s="972"/>
      <c r="AD16" s="972" t="s">
        <v>577</v>
      </c>
      <c r="AE16" s="973">
        <v>0.4</v>
      </c>
      <c r="AF16" s="972"/>
      <c r="AG16" s="972"/>
      <c r="AH16" s="972"/>
      <c r="AI16" s="972"/>
    </row>
    <row r="17" spans="1:35" ht="19.5" customHeight="1">
      <c r="A17" s="9"/>
      <c r="B17" s="1718"/>
      <c r="C17" s="1718"/>
      <c r="D17" s="1718"/>
      <c r="E17" s="1718"/>
      <c r="F17" s="10"/>
      <c r="G17" s="977"/>
      <c r="H17" s="977"/>
      <c r="I17" s="977"/>
      <c r="J17" s="977"/>
      <c r="K17" s="977"/>
      <c r="L17" s="977"/>
      <c r="M17" s="977"/>
      <c r="N17" s="977"/>
      <c r="O17" s="977"/>
      <c r="P17" s="10"/>
      <c r="Q17" s="10"/>
      <c r="R17" s="977"/>
      <c r="S17" s="977"/>
      <c r="T17" s="977"/>
      <c r="U17" s="10"/>
      <c r="V17" s="10"/>
      <c r="W17" s="10"/>
      <c r="X17" s="715"/>
      <c r="Y17" s="11"/>
      <c r="AA17" s="972"/>
      <c r="AB17" s="972"/>
      <c r="AC17" s="972"/>
      <c r="AD17" s="972" t="s">
        <v>578</v>
      </c>
      <c r="AE17" s="973">
        <v>0.3</v>
      </c>
      <c r="AF17" s="972"/>
      <c r="AG17" s="972"/>
      <c r="AH17" s="972"/>
      <c r="AI17" s="972"/>
    </row>
    <row r="18" spans="1:35" ht="19.5" customHeight="1">
      <c r="A18" s="9"/>
      <c r="B18" s="10"/>
      <c r="C18" s="10"/>
      <c r="D18" s="10"/>
      <c r="E18" s="10"/>
      <c r="F18" s="10"/>
      <c r="G18" s="977"/>
      <c r="H18" s="977"/>
      <c r="I18" s="977"/>
      <c r="J18" s="977"/>
      <c r="K18" s="977"/>
      <c r="L18" s="977"/>
      <c r="M18" s="977"/>
      <c r="N18" s="977"/>
      <c r="O18" s="977"/>
      <c r="P18" s="10"/>
      <c r="Q18" s="10"/>
      <c r="R18" s="977"/>
      <c r="S18" s="977"/>
      <c r="T18" s="977"/>
      <c r="U18" s="10"/>
      <c r="V18" s="10"/>
      <c r="W18" s="10"/>
      <c r="X18" s="10"/>
      <c r="Y18" s="11"/>
      <c r="AF18" s="972"/>
      <c r="AG18" s="972"/>
      <c r="AH18" s="972"/>
      <c r="AI18" s="972"/>
    </row>
    <row r="19" spans="1:35" ht="19.5" customHeight="1">
      <c r="A19" s="9"/>
      <c r="B19" s="1718"/>
      <c r="C19" s="1718"/>
      <c r="D19" s="1718"/>
      <c r="E19" s="1718"/>
      <c r="F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1"/>
      <c r="AF19" s="972"/>
      <c r="AG19" s="972"/>
      <c r="AH19" s="972"/>
      <c r="AI19" s="972"/>
    </row>
    <row r="20" spans="1:35" ht="19.5" customHeight="1">
      <c r="A20" s="9"/>
      <c r="B20" s="1719"/>
      <c r="C20" s="1719"/>
      <c r="D20" s="1719"/>
      <c r="E20" s="1719"/>
      <c r="F20" s="153"/>
      <c r="G20" s="980"/>
      <c r="H20" s="980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981"/>
      <c r="AA20" s="972"/>
      <c r="AB20" s="972"/>
      <c r="AC20" s="972"/>
      <c r="AD20" s="972"/>
      <c r="AE20" s="972"/>
      <c r="AF20" s="972"/>
      <c r="AG20" s="972"/>
      <c r="AH20" s="972"/>
      <c r="AI20" s="972"/>
    </row>
    <row r="21" spans="1:35" ht="21.95" customHeight="1">
      <c r="A21" s="982" t="s">
        <v>579</v>
      </c>
      <c r="B21" s="983" t="s">
        <v>580</v>
      </c>
      <c r="C21" s="984"/>
      <c r="D21" s="985" t="s">
        <v>581</v>
      </c>
      <c r="E21" s="1720">
        <f>AD4</f>
        <v>3.4</v>
      </c>
      <c r="F21" s="1720"/>
      <c r="G21" s="986" t="s">
        <v>582</v>
      </c>
      <c r="H21" s="1720">
        <v>0.4</v>
      </c>
      <c r="I21" s="1720"/>
      <c r="J21" s="986" t="s">
        <v>583</v>
      </c>
      <c r="K21" s="986">
        <v>2</v>
      </c>
      <c r="L21" s="986" t="s">
        <v>584</v>
      </c>
      <c r="M21" s="987">
        <f>AD6+AB16</f>
        <v>1.4</v>
      </c>
      <c r="N21" s="988"/>
      <c r="O21" s="988"/>
      <c r="P21" s="989"/>
      <c r="Q21" s="989"/>
      <c r="R21" s="989"/>
      <c r="S21" s="989"/>
      <c r="T21" s="989"/>
      <c r="U21" s="989"/>
      <c r="V21" s="989"/>
      <c r="W21" s="990"/>
      <c r="X21" s="991" t="s">
        <v>585</v>
      </c>
      <c r="Y21" s="992">
        <f>(E21+H21)*K21*M21</f>
        <v>10.639999999999999</v>
      </c>
      <c r="AA21" s="972"/>
      <c r="AB21" s="972"/>
      <c r="AC21" s="972"/>
      <c r="AD21" s="972"/>
      <c r="AE21" s="972"/>
      <c r="AF21" s="972"/>
      <c r="AG21" s="972"/>
      <c r="AH21" s="972"/>
      <c r="AI21" s="972"/>
    </row>
    <row r="22" spans="1:35" ht="21.95" customHeight="1">
      <c r="A22" s="993" t="s">
        <v>586</v>
      </c>
      <c r="B22" s="994" t="s">
        <v>587</v>
      </c>
      <c r="C22" s="995"/>
      <c r="D22" s="996"/>
      <c r="E22" s="1713">
        <f>Y21</f>
        <v>10.639999999999999</v>
      </c>
      <c r="F22" s="1714"/>
      <c r="G22" s="997" t="s">
        <v>588</v>
      </c>
      <c r="H22" s="1715">
        <f>AB4</f>
        <v>3</v>
      </c>
      <c r="I22" s="1715"/>
      <c r="J22" s="998" t="s">
        <v>584</v>
      </c>
      <c r="K22" s="999">
        <f>AB5</f>
        <v>1</v>
      </c>
      <c r="L22" s="1000" t="s">
        <v>584</v>
      </c>
      <c r="M22" s="1001">
        <f>M21</f>
        <v>1.4</v>
      </c>
      <c r="N22" s="1000" t="s">
        <v>589</v>
      </c>
      <c r="O22" s="1002"/>
      <c r="P22" s="996"/>
      <c r="Q22" s="996"/>
      <c r="R22" s="996"/>
      <c r="S22" s="996"/>
      <c r="T22" s="996"/>
      <c r="U22" s="996"/>
      <c r="V22" s="996"/>
      <c r="W22" s="1003"/>
      <c r="X22" s="1004" t="s">
        <v>585</v>
      </c>
      <c r="Y22" s="1005">
        <f>E22-(H22*K22*M22)</f>
        <v>6.4399999999999995</v>
      </c>
      <c r="AA22" s="972"/>
      <c r="AB22" s="972"/>
      <c r="AC22" s="972"/>
      <c r="AD22" s="972"/>
      <c r="AE22" s="972"/>
      <c r="AF22" s="972"/>
      <c r="AG22" s="972"/>
      <c r="AH22" s="972"/>
      <c r="AI22" s="972"/>
    </row>
    <row r="23" spans="1:35" ht="21.95" customHeight="1">
      <c r="A23" s="993" t="s">
        <v>590</v>
      </c>
      <c r="B23" s="994" t="s">
        <v>591</v>
      </c>
      <c r="C23" s="995"/>
      <c r="D23" s="996"/>
      <c r="E23" s="1713">
        <f>Y21</f>
        <v>10.639999999999999</v>
      </c>
      <c r="F23" s="1714"/>
      <c r="G23" s="1000" t="s">
        <v>592</v>
      </c>
      <c r="H23" s="1713">
        <f>Y22</f>
        <v>6.4399999999999995</v>
      </c>
      <c r="I23" s="1714"/>
      <c r="J23" s="1002"/>
      <c r="K23" s="1002"/>
      <c r="L23" s="1002"/>
      <c r="M23" s="1002"/>
      <c r="N23" s="1002"/>
      <c r="O23" s="1006"/>
      <c r="P23" s="996"/>
      <c r="Q23" s="1007"/>
      <c r="R23" s="996"/>
      <c r="S23" s="996"/>
      <c r="T23" s="996"/>
      <c r="U23" s="996"/>
      <c r="V23" s="996"/>
      <c r="W23" s="1008"/>
      <c r="X23" s="1004" t="s">
        <v>585</v>
      </c>
      <c r="Y23" s="1005">
        <f>Y21-Y22</f>
        <v>4.1999999999999993</v>
      </c>
      <c r="AA23" s="972"/>
      <c r="AB23" s="972"/>
      <c r="AC23" s="972"/>
      <c r="AD23" s="972"/>
      <c r="AE23" s="972"/>
      <c r="AG23" s="972"/>
      <c r="AH23" s="972"/>
      <c r="AI23" s="972"/>
    </row>
    <row r="24" spans="1:35" ht="21.95" customHeight="1">
      <c r="A24" s="1009" t="s">
        <v>593</v>
      </c>
      <c r="B24" s="1010" t="s">
        <v>594</v>
      </c>
      <c r="C24" s="1011"/>
      <c r="D24" s="1012"/>
      <c r="E24" s="1013" t="s">
        <v>595</v>
      </c>
      <c r="F24" s="1014" t="s">
        <v>596</v>
      </c>
      <c r="G24" s="1013" t="s">
        <v>597</v>
      </c>
      <c r="H24" s="1014" t="s">
        <v>596</v>
      </c>
      <c r="I24" s="1015" t="s">
        <v>598</v>
      </c>
      <c r="J24" s="1014" t="s">
        <v>596</v>
      </c>
      <c r="K24" s="1015" t="s">
        <v>566</v>
      </c>
      <c r="L24" s="1014" t="s">
        <v>599</v>
      </c>
      <c r="M24" s="1016" t="s">
        <v>600</v>
      </c>
      <c r="N24" s="1017"/>
      <c r="O24" s="1013"/>
      <c r="P24" s="1017"/>
      <c r="Q24" s="1013"/>
      <c r="R24" s="1017"/>
      <c r="S24" s="1013"/>
      <c r="T24" s="1017"/>
      <c r="U24" s="1013"/>
      <c r="V24" s="1013"/>
      <c r="W24" s="1018"/>
      <c r="X24" s="1019"/>
      <c r="Y24" s="1020"/>
      <c r="AA24" s="972"/>
      <c r="AB24" s="972"/>
      <c r="AC24" s="975"/>
      <c r="AD24" s="972"/>
      <c r="AE24" s="972"/>
      <c r="AF24" s="972"/>
      <c r="AG24" s="972"/>
      <c r="AH24" s="972"/>
      <c r="AI24" s="972"/>
    </row>
    <row r="25" spans="1:35" ht="21.95" customHeight="1">
      <c r="A25" s="1021"/>
      <c r="B25" s="1022"/>
      <c r="C25" s="1023"/>
      <c r="D25" s="1024"/>
      <c r="E25" s="1025">
        <f>AD4*AD5*AD6</f>
        <v>5.7119999999999997</v>
      </c>
      <c r="F25" s="1026" t="s">
        <v>596</v>
      </c>
      <c r="G25" s="1027">
        <f>AB4*AB5*AB6</f>
        <v>3.5999999999999996</v>
      </c>
      <c r="H25" s="1026" t="s">
        <v>596</v>
      </c>
      <c r="I25" s="1028">
        <f>AE14*((AE15+AE16)/2*AE17)*AB9</f>
        <v>0.126</v>
      </c>
      <c r="J25" s="1026" t="s">
        <v>596</v>
      </c>
      <c r="K25" s="1028">
        <f>3.14*AE10^2*AB9</f>
        <v>0.10048000000000001</v>
      </c>
      <c r="L25" s="1026" t="s">
        <v>599</v>
      </c>
      <c r="M25" s="1028">
        <f>AB14*AB15*AB16</f>
        <v>0.95199999999999996</v>
      </c>
      <c r="N25" s="1029"/>
      <c r="O25" s="1028"/>
      <c r="P25" s="1029"/>
      <c r="Q25" s="1030"/>
      <c r="R25" s="1029"/>
      <c r="S25" s="1028"/>
      <c r="T25" s="1029"/>
      <c r="U25" s="1028"/>
      <c r="V25" s="1028"/>
      <c r="W25" s="1031"/>
      <c r="X25" s="1032" t="s">
        <v>601</v>
      </c>
      <c r="Y25" s="1033">
        <f>E25-G25-I25-K25+M25</f>
        <v>2.83752</v>
      </c>
      <c r="AA25" s="975"/>
      <c r="AB25" s="972"/>
      <c r="AC25" s="972"/>
      <c r="AD25" s="972"/>
      <c r="AE25" s="972"/>
      <c r="AF25" s="972"/>
      <c r="AG25" s="972"/>
      <c r="AH25" s="972"/>
      <c r="AI25" s="972"/>
    </row>
    <row r="26" spans="1:35" ht="21.95" customHeight="1">
      <c r="A26" s="1009" t="s">
        <v>602</v>
      </c>
      <c r="B26" s="1010" t="s">
        <v>603</v>
      </c>
      <c r="C26" s="1011"/>
      <c r="D26" s="1034" t="s">
        <v>604</v>
      </c>
      <c r="E26" s="1013">
        <v>3.4</v>
      </c>
      <c r="F26" s="1017" t="s">
        <v>662</v>
      </c>
      <c r="G26" s="1133">
        <v>2.6</v>
      </c>
      <c r="H26" s="1014" t="s">
        <v>599</v>
      </c>
      <c r="I26" s="1015">
        <f>AD5-2*AB9</f>
        <v>0.99999999999999989</v>
      </c>
      <c r="J26" s="1017" t="s">
        <v>605</v>
      </c>
      <c r="K26" s="1035">
        <v>2</v>
      </c>
      <c r="L26" s="1017" t="s">
        <v>606</v>
      </c>
      <c r="M26" s="1036">
        <v>0.5</v>
      </c>
      <c r="N26" s="1017" t="s">
        <v>605</v>
      </c>
      <c r="O26" s="1037">
        <v>0.3</v>
      </c>
      <c r="P26" s="1017" t="s">
        <v>605</v>
      </c>
      <c r="Q26" s="1038">
        <v>0.995</v>
      </c>
      <c r="R26" s="1017" t="s">
        <v>607</v>
      </c>
      <c r="S26" s="1015"/>
      <c r="T26" s="1017"/>
      <c r="U26" s="1015"/>
      <c r="V26" s="1015"/>
      <c r="W26" s="1039"/>
      <c r="X26" s="1019" t="s">
        <v>608</v>
      </c>
      <c r="Y26" s="1020">
        <f>(E26+G26+I26*K26)/M26*O26*Q26</f>
        <v>4.7759999999999998</v>
      </c>
      <c r="AA26" s="972"/>
      <c r="AB26" s="972"/>
      <c r="AD26" s="972"/>
      <c r="AE26" s="972"/>
      <c r="AF26" s="972"/>
      <c r="AG26" s="972"/>
      <c r="AH26" s="972"/>
      <c r="AI26" s="972"/>
    </row>
    <row r="27" spans="1:35" ht="21.95" customHeight="1">
      <c r="A27" s="1021"/>
      <c r="B27" s="1022"/>
      <c r="C27" s="1023"/>
      <c r="D27" s="1040"/>
      <c r="E27" s="1025"/>
      <c r="F27" s="1029"/>
      <c r="G27" s="1041"/>
      <c r="H27" s="1026"/>
      <c r="I27" s="1028"/>
      <c r="J27" s="1029"/>
      <c r="K27" s="1041"/>
      <c r="L27" s="1029"/>
      <c r="M27" s="1042"/>
      <c r="N27" s="1029"/>
      <c r="O27" s="1028"/>
      <c r="P27" s="1029"/>
      <c r="Q27" s="1043"/>
      <c r="R27" s="1029"/>
      <c r="S27" s="1028"/>
      <c r="T27" s="1029"/>
      <c r="U27" s="1028"/>
      <c r="V27" s="1028"/>
      <c r="W27" s="1031"/>
      <c r="X27" s="1032" t="s">
        <v>609</v>
      </c>
      <c r="Y27" s="1044">
        <f>Y26/1000</f>
        <v>4.7759999999999999E-3</v>
      </c>
      <c r="AA27" s="972"/>
      <c r="AB27" s="972"/>
      <c r="AC27" s="972"/>
      <c r="AD27" s="972"/>
      <c r="AE27" s="972"/>
      <c r="AF27" s="972"/>
      <c r="AG27" s="972"/>
      <c r="AH27" s="972"/>
      <c r="AI27" s="972"/>
    </row>
    <row r="28" spans="1:35" ht="21.95" customHeight="1">
      <c r="A28" s="993" t="s">
        <v>610</v>
      </c>
      <c r="B28" s="994" t="s">
        <v>611</v>
      </c>
      <c r="C28" s="28"/>
      <c r="D28" s="1045"/>
      <c r="E28" s="1046">
        <f>AD4</f>
        <v>3.4</v>
      </c>
      <c r="F28" s="1047" t="s">
        <v>612</v>
      </c>
      <c r="G28" s="1048">
        <f>AB4*2</f>
        <v>6</v>
      </c>
      <c r="H28" s="1047" t="s">
        <v>612</v>
      </c>
      <c r="I28" s="1049">
        <f>SQRT(((AE15-AE16)/2)^2+(AE17)^2)*3</f>
        <v>1.2727922061357855</v>
      </c>
      <c r="J28" s="1047" t="s">
        <v>612</v>
      </c>
      <c r="K28" s="1048">
        <f>AE16*3</f>
        <v>1.2000000000000002</v>
      </c>
      <c r="L28" s="1047" t="s">
        <v>612</v>
      </c>
      <c r="M28" s="1050">
        <f>AB9*4</f>
        <v>0.8</v>
      </c>
      <c r="N28" s="1051"/>
      <c r="O28" s="1049"/>
      <c r="P28" s="1051"/>
      <c r="Q28" s="1052"/>
      <c r="R28" s="1051"/>
      <c r="S28" s="1049"/>
      <c r="T28" s="1051"/>
      <c r="U28" s="1049"/>
      <c r="V28" s="1049"/>
      <c r="W28" s="34"/>
      <c r="X28" s="24" t="s">
        <v>613</v>
      </c>
      <c r="Y28" s="31">
        <f>E28+G28+I28+K28+M28</f>
        <v>12.672792206135785</v>
      </c>
      <c r="AA28" s="972"/>
      <c r="AB28" s="972"/>
      <c r="AC28" s="972"/>
      <c r="AD28" s="972"/>
      <c r="AE28" s="972"/>
      <c r="AF28" s="972"/>
      <c r="AG28" s="972"/>
      <c r="AH28" s="972"/>
      <c r="AI28" s="972"/>
    </row>
    <row r="29" spans="1:35" ht="21.95" customHeight="1">
      <c r="A29" s="1009" t="s">
        <v>614</v>
      </c>
      <c r="B29" s="1010" t="s">
        <v>615</v>
      </c>
      <c r="C29" s="1011"/>
      <c r="D29" s="1012"/>
      <c r="E29" s="1053" t="s">
        <v>616</v>
      </c>
      <c r="F29" s="1014"/>
      <c r="G29" s="1013"/>
      <c r="H29" s="1014"/>
      <c r="I29" s="1013"/>
      <c r="J29" s="1014"/>
      <c r="K29" s="1013"/>
      <c r="L29" s="1014"/>
      <c r="M29" s="1013"/>
      <c r="N29" s="1014"/>
      <c r="O29" s="1013"/>
      <c r="P29" s="1014"/>
      <c r="Q29" s="1013"/>
      <c r="R29" s="1014"/>
      <c r="S29" s="1013"/>
      <c r="T29" s="1054"/>
      <c r="U29" s="1013"/>
      <c r="V29" s="1013"/>
      <c r="W29" s="1055"/>
      <c r="X29" s="1056"/>
      <c r="Y29" s="1057"/>
      <c r="AA29" s="972"/>
      <c r="AB29" s="972"/>
      <c r="AC29" s="972"/>
      <c r="AD29" s="972"/>
      <c r="AE29" s="972"/>
      <c r="AF29" s="972"/>
      <c r="AG29" s="972"/>
      <c r="AH29" s="972"/>
      <c r="AI29" s="972"/>
    </row>
    <row r="30" spans="1:35" ht="21.95" customHeight="1" thickBot="1">
      <c r="A30" s="37"/>
      <c r="B30" s="164"/>
      <c r="C30" s="39"/>
      <c r="D30" s="1058"/>
      <c r="E30" s="1059">
        <f>AD4*AD6-3.14*AE10^2</f>
        <v>3.5775999999999999</v>
      </c>
      <c r="F30" s="1060" t="s">
        <v>617</v>
      </c>
      <c r="G30" s="1059">
        <f>AD4*AD6-((AE15+AE16)/2*AE17)</f>
        <v>3.87</v>
      </c>
      <c r="H30" s="1060" t="s">
        <v>617</v>
      </c>
      <c r="I30" s="1059">
        <f>AD5*AD6-((AE15+AE16)/2*AE17)</f>
        <v>1.47</v>
      </c>
      <c r="J30" s="1060" t="s">
        <v>617</v>
      </c>
      <c r="K30" s="1059">
        <f>I30</f>
        <v>1.47</v>
      </c>
      <c r="L30" s="1060" t="s">
        <v>617</v>
      </c>
      <c r="M30" s="1059">
        <f>AB4*AB6-3.14*AE10^2</f>
        <v>3.0975999999999995</v>
      </c>
      <c r="N30" s="1060" t="s">
        <v>617</v>
      </c>
      <c r="O30" s="1059">
        <f>AB4*AB6-((AE15+AE16)/2*AE17)</f>
        <v>3.3899999999999997</v>
      </c>
      <c r="P30" s="1060" t="s">
        <v>617</v>
      </c>
      <c r="Q30" s="1059">
        <f>AB5*AB6-((AE15+AE16)/2*AE17)</f>
        <v>0.99</v>
      </c>
      <c r="R30" s="1060" t="s">
        <v>617</v>
      </c>
      <c r="S30" s="1059">
        <f>Q30</f>
        <v>0.99</v>
      </c>
      <c r="T30" s="1060" t="s">
        <v>617</v>
      </c>
      <c r="U30" s="1061">
        <f>(AB14+AB15)*AB16*2</f>
        <v>1.92</v>
      </c>
      <c r="V30" s="1060" t="s">
        <v>617</v>
      </c>
      <c r="W30" s="1062">
        <f>SQRT(((AE15-AE16)/2)^2+(AE17)^2)*AB9*(AE14*2)</f>
        <v>0.50911688245431419</v>
      </c>
      <c r="X30" s="42" t="s">
        <v>585</v>
      </c>
      <c r="Y30" s="1063">
        <f>E30+G30+I30+K30+M30+O30+Q30+S30+U30+W30</f>
        <v>21.284316882454313</v>
      </c>
      <c r="AA30" s="972"/>
      <c r="AB30" s="972"/>
      <c r="AC30" s="972"/>
      <c r="AD30" s="972"/>
      <c r="AE30" s="972"/>
      <c r="AF30" s="972"/>
      <c r="AG30" s="972"/>
      <c r="AH30" s="972"/>
      <c r="AI30" s="972"/>
    </row>
  </sheetData>
  <mergeCells count="17">
    <mergeCell ref="A1:Y1"/>
    <mergeCell ref="A3:C3"/>
    <mergeCell ref="D3:W3"/>
    <mergeCell ref="X3:Y3"/>
    <mergeCell ref="B4:C4"/>
    <mergeCell ref="D4:W4"/>
    <mergeCell ref="E22:F22"/>
    <mergeCell ref="H22:I22"/>
    <mergeCell ref="E23:F23"/>
    <mergeCell ref="H23:I23"/>
    <mergeCell ref="H9:I9"/>
    <mergeCell ref="B11:E11"/>
    <mergeCell ref="B13:B14"/>
    <mergeCell ref="B16:E17"/>
    <mergeCell ref="B19:E20"/>
    <mergeCell ref="E21:F21"/>
    <mergeCell ref="H21:I21"/>
  </mergeCells>
  <phoneticPr fontId="34" type="noConversion"/>
  <printOptions horizontalCentered="1" verticalCentered="1"/>
  <pageMargins left="0.39370078740157483" right="0.19685039370078741" top="0.23622047244094491" bottom="0.35433070866141736" header="0" footer="0"/>
  <pageSetup paperSize="9" scale="80" orientation="landscape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8" shapeId="353281" r:id="rId4">
          <objectPr defaultSize="0" autoPict="0" r:id="rId5">
            <anchor moveWithCells="1">
              <from>
                <xdr:col>26</xdr:col>
                <xdr:colOff>228600</xdr:colOff>
                <xdr:row>17</xdr:row>
                <xdr:rowOff>190500</xdr:rowOff>
              </from>
              <to>
                <xdr:col>30</xdr:col>
                <xdr:colOff>581025</xdr:colOff>
                <xdr:row>23</xdr:row>
                <xdr:rowOff>38100</xdr:rowOff>
              </to>
            </anchor>
          </objectPr>
        </oleObject>
      </mc:Choice>
      <mc:Fallback>
        <oleObject progId="AutoCAD.Drawing.18" shapeId="353281" r:id="rId4"/>
      </mc:Fallback>
    </mc:AlternateContent>
    <mc:AlternateContent xmlns:mc="http://schemas.openxmlformats.org/markup-compatibility/2006">
      <mc:Choice Requires="x14">
        <oleObject progId="AutoCAD.Drawing.18" shapeId="353284" r:id="rId6">
          <objectPr defaultSize="0" autoPict="0" r:id="rId7">
            <anchor moveWithCells="1">
              <from>
                <xdr:col>0</xdr:col>
                <xdr:colOff>142875</xdr:colOff>
                <xdr:row>5</xdr:row>
                <xdr:rowOff>228600</xdr:rowOff>
              </from>
              <to>
                <xdr:col>24</xdr:col>
                <xdr:colOff>647700</xdr:colOff>
                <xdr:row>17</xdr:row>
                <xdr:rowOff>228600</xdr:rowOff>
              </to>
            </anchor>
          </objectPr>
        </oleObject>
      </mc:Choice>
      <mc:Fallback>
        <oleObject progId="AutoCAD.Drawing.18" shapeId="353284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3"/>
  <sheetViews>
    <sheetView topLeftCell="A2" workbookViewId="0">
      <selection activeCell="AL32" sqref="AL32"/>
    </sheetView>
  </sheetViews>
  <sheetFormatPr defaultColWidth="4.25" defaultRowHeight="14.25"/>
  <cols>
    <col min="1" max="1" width="11.875" style="1314" customWidth="1"/>
    <col min="2" max="2" width="9.625" style="1314" customWidth="1"/>
    <col min="3" max="28" width="3.125" style="1314" customWidth="1"/>
    <col min="29" max="29" width="3.125" style="1315" customWidth="1"/>
    <col min="30" max="30" width="4.25" style="1315" customWidth="1"/>
    <col min="31" max="31" width="6.5" style="1315" customWidth="1"/>
    <col min="32" max="32" width="3.875" style="1315" customWidth="1"/>
    <col min="33" max="33" width="3.125" style="1315" customWidth="1"/>
    <col min="34" max="16384" width="4.25" style="1315"/>
  </cols>
  <sheetData>
    <row r="1" spans="1:33" ht="18.75">
      <c r="A1" s="1313" t="s">
        <v>898</v>
      </c>
    </row>
    <row r="2" spans="1:33" ht="18.75" customHeight="1" thickBot="1">
      <c r="AF2" s="1315" t="s">
        <v>215</v>
      </c>
    </row>
    <row r="3" spans="1:33" s="1323" customFormat="1" ht="23.25" customHeight="1">
      <c r="A3" s="1316" t="s">
        <v>23</v>
      </c>
      <c r="B3" s="1317" t="s">
        <v>24</v>
      </c>
      <c r="C3" s="1734" t="s">
        <v>25</v>
      </c>
      <c r="D3" s="1735"/>
      <c r="E3" s="1735"/>
      <c r="F3" s="1735"/>
      <c r="G3" s="1735"/>
      <c r="H3" s="1735"/>
      <c r="I3" s="1735"/>
      <c r="J3" s="1735"/>
      <c r="K3" s="1735"/>
      <c r="L3" s="1735"/>
      <c r="M3" s="1735"/>
      <c r="N3" s="1735"/>
      <c r="O3" s="1735"/>
      <c r="P3" s="1735"/>
      <c r="Q3" s="1735"/>
      <c r="R3" s="1735"/>
      <c r="S3" s="1735"/>
      <c r="T3" s="1735"/>
      <c r="U3" s="1735"/>
      <c r="V3" s="1735"/>
      <c r="W3" s="1735"/>
      <c r="X3" s="1735"/>
      <c r="Y3" s="1735"/>
      <c r="Z3" s="1735"/>
      <c r="AA3" s="1735"/>
      <c r="AB3" s="1735"/>
      <c r="AC3" s="1735"/>
      <c r="AD3" s="1735"/>
      <c r="AE3" s="1736" t="s">
        <v>899</v>
      </c>
      <c r="AF3" s="1735"/>
      <c r="AG3" s="1737"/>
    </row>
    <row r="4" spans="1:33" s="1323" customFormat="1" ht="15.75" customHeight="1">
      <c r="A4" s="1324"/>
      <c r="B4" s="1325"/>
      <c r="C4" s="1326"/>
      <c r="D4" s="1327"/>
      <c r="E4" s="1327"/>
      <c r="F4" s="1327"/>
      <c r="G4" s="1327"/>
      <c r="H4" s="1328"/>
      <c r="I4" s="1328"/>
      <c r="J4" s="1328"/>
      <c r="K4" s="1327"/>
      <c r="L4" s="1328"/>
      <c r="M4" s="1327"/>
      <c r="N4" s="1327"/>
      <c r="O4" s="1327"/>
      <c r="P4" s="1327"/>
      <c r="Q4" s="1327"/>
      <c r="R4" s="1327"/>
      <c r="S4" s="1327"/>
      <c r="T4" s="1327"/>
      <c r="U4" s="1327"/>
      <c r="V4" s="1328"/>
      <c r="W4" s="1328"/>
      <c r="X4" s="1328"/>
      <c r="Y4" s="1328"/>
      <c r="Z4" s="1328"/>
      <c r="AA4" s="1327"/>
      <c r="AB4" s="1328"/>
      <c r="AC4" s="1327"/>
      <c r="AD4" s="1327"/>
      <c r="AE4" s="1327"/>
      <c r="AF4" s="1327"/>
      <c r="AG4" s="1329"/>
    </row>
    <row r="5" spans="1:33" ht="13.5" customHeight="1">
      <c r="A5" s="1330"/>
      <c r="B5" s="1331"/>
      <c r="C5" s="1332"/>
      <c r="D5" s="1315"/>
      <c r="E5" s="1315"/>
      <c r="F5" s="1315"/>
      <c r="H5" s="1333"/>
      <c r="L5" s="1349"/>
      <c r="S5" s="1738">
        <f>R27+AE16*0.6</f>
        <v>1196</v>
      </c>
      <c r="T5" s="1738"/>
      <c r="X5" s="1333"/>
      <c r="Y5" s="1333"/>
      <c r="AC5" s="1314"/>
      <c r="AD5" s="1314"/>
      <c r="AE5" s="1314"/>
      <c r="AF5" s="1314"/>
      <c r="AG5" s="1335"/>
    </row>
    <row r="6" spans="1:33" ht="20.25" customHeight="1">
      <c r="A6" s="1330" t="s">
        <v>900</v>
      </c>
      <c r="B6" s="1514" t="s">
        <v>901</v>
      </c>
      <c r="C6" s="1332"/>
      <c r="D6" s="1315"/>
      <c r="E6" s="1315"/>
      <c r="F6" s="1315"/>
      <c r="G6" s="1337"/>
      <c r="H6" s="1337"/>
      <c r="I6" s="1337"/>
      <c r="J6" s="1337"/>
      <c r="K6" s="1337"/>
      <c r="L6" s="1515"/>
      <c r="M6" s="1337"/>
      <c r="N6" s="1337"/>
      <c r="O6" s="1337"/>
      <c r="P6" s="1337"/>
      <c r="Q6" s="1337"/>
      <c r="R6" s="1337"/>
      <c r="S6" s="1315"/>
      <c r="T6" s="1315"/>
      <c r="U6" s="1337"/>
      <c r="V6" s="1337"/>
      <c r="W6" s="1337"/>
      <c r="X6" s="1337"/>
      <c r="Y6" s="1337"/>
      <c r="Z6" s="1337"/>
      <c r="AA6" s="1337"/>
      <c r="AB6" s="1337"/>
      <c r="AC6" s="1337"/>
      <c r="AD6" s="1337"/>
      <c r="AE6" s="1337"/>
      <c r="AF6" s="1314"/>
      <c r="AG6" s="1335"/>
    </row>
    <row r="7" spans="1:33" ht="13.5" customHeight="1">
      <c r="A7" s="1330" t="s">
        <v>902</v>
      </c>
      <c r="B7" s="1331"/>
      <c r="C7" s="1332"/>
      <c r="D7" s="1315"/>
      <c r="E7" s="1315"/>
      <c r="F7" s="1738" t="s">
        <v>903</v>
      </c>
      <c r="G7" s="1738"/>
      <c r="H7" s="1738"/>
      <c r="I7" s="1738"/>
      <c r="J7" s="1738"/>
      <c r="K7" s="1337"/>
      <c r="L7" s="1337"/>
      <c r="M7" s="1337"/>
      <c r="N7" s="1337"/>
      <c r="O7" s="1337"/>
      <c r="P7" s="1337"/>
      <c r="Q7" s="1337"/>
      <c r="R7" s="1337"/>
      <c r="S7" s="1739">
        <v>400</v>
      </c>
      <c r="T7" s="1739"/>
      <c r="U7" s="1337"/>
      <c r="V7" s="1337"/>
      <c r="W7" s="1337"/>
      <c r="X7" s="1348">
        <v>80</v>
      </c>
      <c r="Y7" s="1337"/>
      <c r="Z7" s="1337"/>
      <c r="AA7" s="1337"/>
      <c r="AB7" s="1337"/>
      <c r="AC7" s="1337"/>
      <c r="AD7" s="1337"/>
      <c r="AE7" s="1337"/>
      <c r="AF7" s="1314"/>
      <c r="AG7" s="1335"/>
    </row>
    <row r="8" spans="1:33" ht="12" customHeight="1">
      <c r="A8" s="1330"/>
      <c r="B8" s="1331"/>
      <c r="C8" s="1332"/>
      <c r="D8" s="1315"/>
      <c r="E8" s="1315"/>
      <c r="F8" s="1738"/>
      <c r="G8" s="1738"/>
      <c r="H8" s="1738"/>
      <c r="I8" s="1738"/>
      <c r="J8" s="1738"/>
      <c r="K8" s="1337"/>
      <c r="L8" s="1337"/>
      <c r="M8" s="1337"/>
      <c r="N8" s="1337"/>
      <c r="O8" s="1337"/>
      <c r="P8" s="1337"/>
      <c r="Q8" s="1337"/>
      <c r="R8" s="1337"/>
      <c r="S8" s="1315"/>
      <c r="T8" s="1315"/>
      <c r="U8" s="1337"/>
      <c r="V8" s="1337"/>
      <c r="W8" s="1337"/>
      <c r="X8" s="1337"/>
      <c r="Y8" s="1337"/>
      <c r="Z8" s="1337"/>
      <c r="AA8" s="1337"/>
      <c r="AB8" s="1337"/>
      <c r="AC8" s="1337"/>
      <c r="AD8" s="1337"/>
      <c r="AE8" s="1337"/>
      <c r="AF8" s="1314"/>
      <c r="AG8" s="1335"/>
    </row>
    <row r="9" spans="1:33" ht="12" customHeight="1">
      <c r="A9" s="1330"/>
      <c r="B9" s="1331"/>
      <c r="C9" s="1332"/>
      <c r="D9" s="1315"/>
      <c r="E9" s="1315"/>
      <c r="F9" s="1738"/>
      <c r="G9" s="1738"/>
      <c r="H9" s="1738"/>
      <c r="I9" s="1738"/>
      <c r="J9" s="1738"/>
      <c r="K9" s="1337"/>
      <c r="L9" s="1337"/>
      <c r="M9" s="1337"/>
      <c r="N9" s="1337"/>
      <c r="O9" s="1337"/>
      <c r="P9" s="1337"/>
      <c r="Q9" s="1337"/>
      <c r="R9" s="1337"/>
      <c r="S9" s="1337"/>
      <c r="T9" s="1337"/>
      <c r="U9" s="1337"/>
      <c r="V9" s="1337"/>
      <c r="W9" s="1337"/>
      <c r="X9" s="1337"/>
      <c r="Y9" s="1337"/>
      <c r="Z9" s="1337"/>
      <c r="AA9" s="1337"/>
      <c r="AB9" s="1337"/>
      <c r="AC9" s="1337"/>
      <c r="AD9" s="1337"/>
      <c r="AE9" s="1337"/>
      <c r="AF9" s="1314"/>
      <c r="AG9" s="1340"/>
    </row>
    <row r="10" spans="1:33" ht="12" customHeight="1">
      <c r="A10" s="1330"/>
      <c r="B10" s="1331"/>
      <c r="C10" s="1332"/>
      <c r="D10" s="1315"/>
      <c r="E10" s="1315"/>
      <c r="F10" s="1315"/>
      <c r="G10" s="1337"/>
      <c r="H10" s="1337"/>
      <c r="I10" s="1337"/>
      <c r="J10" s="1337"/>
      <c r="K10" s="1337"/>
      <c r="L10" s="1337"/>
      <c r="M10" s="1337"/>
      <c r="N10" s="1337"/>
      <c r="O10" s="1337"/>
      <c r="P10" s="1337"/>
      <c r="Q10" s="1337"/>
      <c r="R10" s="1337"/>
      <c r="S10" s="1337"/>
      <c r="T10" s="1337"/>
      <c r="U10" s="1337"/>
      <c r="V10" s="1337"/>
      <c r="W10" s="1337"/>
      <c r="X10" s="1337"/>
      <c r="Y10" s="1337"/>
      <c r="Z10" s="1337"/>
      <c r="AA10" s="1337"/>
      <c r="AB10" s="1337"/>
      <c r="AC10" s="1337"/>
      <c r="AD10" s="1337"/>
      <c r="AE10" s="1337"/>
      <c r="AF10" s="1314"/>
      <c r="AG10" s="1340"/>
    </row>
    <row r="11" spans="1:33" ht="12" customHeight="1">
      <c r="A11" s="1330"/>
      <c r="B11" s="1331"/>
      <c r="C11" s="1332"/>
      <c r="D11" s="1315"/>
      <c r="E11" s="1315"/>
      <c r="F11" s="1315"/>
      <c r="G11" s="1337"/>
      <c r="H11" s="1337"/>
      <c r="I11" s="1337"/>
      <c r="J11" s="1337"/>
      <c r="K11" s="1337"/>
      <c r="L11" s="1337"/>
      <c r="M11" s="1337"/>
      <c r="N11" s="1337"/>
      <c r="O11" s="1337"/>
      <c r="P11" s="1337"/>
      <c r="Q11" s="1337"/>
      <c r="R11" s="1337"/>
      <c r="S11" s="1337"/>
      <c r="T11" s="1337"/>
      <c r="U11" s="1337"/>
      <c r="V11" s="1337"/>
      <c r="W11" s="1337"/>
      <c r="X11" s="1337"/>
      <c r="Y11" s="1337"/>
      <c r="Z11" s="1337"/>
      <c r="AA11" s="1337"/>
      <c r="AB11" s="1337"/>
      <c r="AC11" s="1337"/>
      <c r="AD11" s="1337"/>
      <c r="AE11" s="1337"/>
      <c r="AF11" s="1314"/>
      <c r="AG11" s="1340"/>
    </row>
    <row r="12" spans="1:33" ht="12" customHeight="1">
      <c r="A12" s="1330"/>
      <c r="B12" s="1331"/>
      <c r="C12" s="1332"/>
      <c r="D12" s="1315"/>
      <c r="E12" s="1315"/>
      <c r="F12" s="1315"/>
      <c r="G12" s="1337"/>
      <c r="H12" s="1337"/>
      <c r="I12" s="1337"/>
      <c r="J12" s="1337"/>
      <c r="K12" s="1337"/>
      <c r="L12" s="1337"/>
      <c r="M12" s="1337"/>
      <c r="N12" s="1337"/>
      <c r="O12" s="1337"/>
      <c r="P12" s="1337"/>
      <c r="Q12" s="1337"/>
      <c r="R12" s="1337"/>
      <c r="S12" s="1337"/>
      <c r="T12" s="1337"/>
      <c r="U12" s="1337"/>
      <c r="V12" s="1337"/>
      <c r="W12" s="1337"/>
      <c r="X12" s="1337"/>
      <c r="Y12" s="1337"/>
      <c r="Z12" s="1337"/>
      <c r="AA12" s="1337"/>
      <c r="AB12" s="1337"/>
      <c r="AC12" s="1337"/>
      <c r="AD12" s="1337"/>
      <c r="AE12" s="1337"/>
      <c r="AF12" s="1314"/>
      <c r="AG12" s="1340"/>
    </row>
    <row r="13" spans="1:33" ht="12" customHeight="1">
      <c r="A13" s="1330"/>
      <c r="B13" s="1331"/>
      <c r="C13" s="1332"/>
      <c r="D13" s="1315"/>
      <c r="E13" s="1315"/>
      <c r="F13" s="1315"/>
      <c r="G13" s="1337"/>
      <c r="H13" s="1337"/>
      <c r="I13" s="1337"/>
      <c r="J13" s="1337"/>
      <c r="K13" s="1337"/>
      <c r="L13" s="1337"/>
      <c r="M13" s="1337"/>
      <c r="N13" s="1337"/>
      <c r="O13" s="1337"/>
      <c r="P13" s="1337"/>
      <c r="Q13" s="1337"/>
      <c r="R13" s="1337"/>
      <c r="S13" s="1337"/>
      <c r="T13" s="1337"/>
      <c r="U13" s="1337"/>
      <c r="V13" s="1337"/>
      <c r="W13" s="1337"/>
      <c r="X13" s="1337"/>
      <c r="Y13" s="1337"/>
      <c r="Z13" s="1337"/>
      <c r="AA13" s="1337"/>
      <c r="AB13" s="1337"/>
      <c r="AC13" s="1337"/>
      <c r="AD13" s="1337"/>
      <c r="AE13" s="1337"/>
      <c r="AF13" s="1314"/>
      <c r="AG13" s="1340"/>
    </row>
    <row r="14" spans="1:33" ht="12" customHeight="1">
      <c r="A14" s="1330"/>
      <c r="B14" s="1331"/>
      <c r="C14" s="1332"/>
      <c r="D14" s="1315"/>
      <c r="E14" s="1315"/>
      <c r="F14" s="1315"/>
      <c r="G14" s="1337"/>
      <c r="H14" s="1337"/>
      <c r="I14" s="1337"/>
      <c r="J14" s="1337"/>
      <c r="K14" s="1337"/>
      <c r="L14" s="1337"/>
      <c r="M14" s="1337"/>
      <c r="N14" s="1337"/>
      <c r="O14" s="1337"/>
      <c r="P14" s="1337"/>
      <c r="Q14" s="1337"/>
      <c r="R14" s="1337"/>
      <c r="S14" s="1337"/>
      <c r="T14" s="1337"/>
      <c r="U14" s="1337"/>
      <c r="V14" s="1337"/>
      <c r="W14" s="1337"/>
      <c r="X14" s="1337"/>
      <c r="Y14" s="1337"/>
      <c r="Z14" s="1337"/>
      <c r="AA14" s="1337"/>
      <c r="AB14" s="1337"/>
      <c r="AC14" s="1337"/>
      <c r="AD14" s="1337"/>
      <c r="AE14" s="1337"/>
      <c r="AF14" s="1314"/>
      <c r="AG14" s="1340"/>
    </row>
    <row r="15" spans="1:33" ht="12" customHeight="1">
      <c r="A15" s="1330"/>
      <c r="B15" s="1331"/>
      <c r="C15" s="1332"/>
      <c r="D15" s="1315"/>
      <c r="E15" s="1315"/>
      <c r="F15" s="1315"/>
      <c r="G15" s="1337"/>
      <c r="H15" s="1337"/>
      <c r="I15" s="1337"/>
      <c r="J15" s="1337"/>
      <c r="K15" s="1337"/>
      <c r="L15" s="1337"/>
      <c r="M15" s="1337"/>
      <c r="N15" s="1337"/>
      <c r="O15" s="1337"/>
      <c r="P15" s="1337"/>
      <c r="Q15" s="1337"/>
      <c r="R15" s="1337"/>
      <c r="S15" s="1738">
        <f>S7</f>
        <v>400</v>
      </c>
      <c r="T15" s="1738"/>
      <c r="U15" s="1337"/>
      <c r="V15" s="1337"/>
      <c r="W15" s="1337"/>
      <c r="X15" s="1337"/>
      <c r="Y15" s="1337"/>
      <c r="Z15" s="1740" t="s">
        <v>896</v>
      </c>
      <c r="AA15" s="1741"/>
      <c r="AB15" s="1337"/>
      <c r="AC15" s="1337"/>
      <c r="AD15" s="1337"/>
      <c r="AE15" s="1337"/>
      <c r="AF15" s="1314"/>
      <c r="AG15" s="1335"/>
    </row>
    <row r="16" spans="1:33" ht="12" customHeight="1">
      <c r="A16" s="1330"/>
      <c r="B16" s="1331"/>
      <c r="C16" s="1332"/>
      <c r="D16" s="1315"/>
      <c r="E16" s="1315"/>
      <c r="F16" s="1315"/>
      <c r="G16" s="1337"/>
      <c r="H16" s="1337"/>
      <c r="I16" s="1337"/>
      <c r="J16" s="1337"/>
      <c r="K16" s="1337"/>
      <c r="L16" s="1337"/>
      <c r="M16" s="1337"/>
      <c r="N16" s="1337"/>
      <c r="O16" s="1337"/>
      <c r="P16" s="1337"/>
      <c r="Q16" s="1337"/>
      <c r="R16" s="1337"/>
      <c r="S16" s="1337"/>
      <c r="T16" s="1337"/>
      <c r="U16" s="1337"/>
      <c r="V16" s="1337"/>
      <c r="W16" s="1337"/>
      <c r="X16" s="1337"/>
      <c r="Y16" s="1337"/>
      <c r="Z16" s="1337"/>
      <c r="AA16" s="1337"/>
      <c r="AB16" s="1337"/>
      <c r="AC16" s="1337"/>
      <c r="AD16" s="1337"/>
      <c r="AE16" s="1348">
        <f>400+60+50</f>
        <v>510</v>
      </c>
      <c r="AF16" s="1314"/>
      <c r="AG16" s="1335"/>
    </row>
    <row r="17" spans="1:33" ht="12" customHeight="1">
      <c r="A17" s="1330"/>
      <c r="B17" s="1331"/>
      <c r="C17" s="1332"/>
      <c r="D17" s="1315"/>
      <c r="E17" s="1315"/>
      <c r="F17" s="1315"/>
      <c r="G17" s="1337"/>
      <c r="H17" s="1337"/>
      <c r="I17" s="1337"/>
      <c r="J17" s="1337"/>
      <c r="K17" s="1337"/>
      <c r="L17" s="1337"/>
      <c r="M17" s="1337"/>
      <c r="N17" s="1337"/>
      <c r="O17" s="1337"/>
      <c r="P17" s="1337"/>
      <c r="Q17" s="1337"/>
      <c r="R17" s="1337"/>
      <c r="S17" s="1337"/>
      <c r="T17" s="1337"/>
      <c r="U17" s="1337"/>
      <c r="V17" s="1337"/>
      <c r="W17" s="1337"/>
      <c r="X17" s="1337"/>
      <c r="Y17" s="1337"/>
      <c r="Z17" s="1337"/>
      <c r="AA17" s="1337"/>
      <c r="AB17" s="1337"/>
      <c r="AC17" s="1337"/>
      <c r="AD17" s="1337"/>
      <c r="AE17" s="1337"/>
      <c r="AF17" s="1314"/>
      <c r="AG17" s="1335"/>
    </row>
    <row r="18" spans="1:33" ht="12" customHeight="1">
      <c r="A18" s="1330"/>
      <c r="B18" s="1331"/>
      <c r="C18" s="1332"/>
      <c r="D18" s="1315"/>
      <c r="E18" s="1315"/>
      <c r="F18" s="1315"/>
      <c r="G18" s="1337"/>
      <c r="H18" s="1337"/>
      <c r="I18" s="1342"/>
      <c r="J18" s="1337"/>
      <c r="K18" s="1337"/>
      <c r="L18" s="1337"/>
      <c r="M18" s="1337"/>
      <c r="N18" s="1337"/>
      <c r="O18" s="1337"/>
      <c r="P18" s="1337"/>
      <c r="Q18" s="1337"/>
      <c r="R18" s="1337"/>
      <c r="S18" s="1337"/>
      <c r="T18" s="1337"/>
      <c r="U18" s="1337"/>
      <c r="V18" s="1337"/>
      <c r="W18" s="1337"/>
      <c r="X18" s="1342"/>
      <c r="Y18" s="1337"/>
      <c r="Z18" s="1343"/>
      <c r="AA18" s="1337"/>
      <c r="AB18" s="1337"/>
      <c r="AC18" s="1337"/>
      <c r="AD18" s="1337"/>
      <c r="AE18" s="1337"/>
      <c r="AF18" s="1314"/>
      <c r="AG18" s="1335"/>
    </row>
    <row r="19" spans="1:33" ht="12" customHeight="1">
      <c r="A19" s="1330"/>
      <c r="B19" s="1331"/>
      <c r="C19" s="1332"/>
      <c r="D19" s="1315"/>
      <c r="E19" s="1315"/>
      <c r="F19" s="1315"/>
      <c r="G19" s="1341"/>
      <c r="H19" s="1337"/>
      <c r="I19" s="1337"/>
      <c r="J19" s="1337"/>
      <c r="K19" s="1337"/>
      <c r="L19" s="1337"/>
      <c r="M19" s="1337"/>
      <c r="N19" s="1337"/>
      <c r="O19" s="1337"/>
      <c r="P19" s="1337"/>
      <c r="Q19" s="1337"/>
      <c r="R19" s="1337"/>
      <c r="S19" s="1337"/>
      <c r="T19" s="1337"/>
      <c r="U19" s="1337"/>
      <c r="V19" s="1337"/>
      <c r="W19" s="1337"/>
      <c r="X19" s="1337"/>
      <c r="Y19" s="1337"/>
      <c r="Z19" s="1337"/>
      <c r="AA19" s="1337"/>
      <c r="AB19" s="1337"/>
      <c r="AC19" s="1337"/>
      <c r="AD19" s="1337"/>
      <c r="AE19" s="1337"/>
      <c r="AF19" s="1314"/>
      <c r="AG19" s="1335"/>
    </row>
    <row r="20" spans="1:33" ht="12" customHeight="1">
      <c r="A20" s="1330"/>
      <c r="B20" s="1331"/>
      <c r="C20" s="1332"/>
      <c r="D20" s="1315"/>
      <c r="E20" s="1315"/>
      <c r="F20" s="1315"/>
      <c r="G20" s="1337"/>
      <c r="H20" s="1337"/>
      <c r="I20" s="1337"/>
      <c r="J20" s="1337"/>
      <c r="K20" s="1337"/>
      <c r="L20" s="1337"/>
      <c r="M20" s="1337"/>
      <c r="N20" s="1337"/>
      <c r="O20" s="1337"/>
      <c r="P20" s="1337"/>
      <c r="Q20" s="1337"/>
      <c r="R20" s="1337"/>
      <c r="S20" s="1337"/>
      <c r="T20" s="1337"/>
      <c r="U20" s="1337"/>
      <c r="V20" s="1337"/>
      <c r="W20" s="1337"/>
      <c r="X20" s="1337"/>
      <c r="Y20" s="1345"/>
      <c r="Z20" s="1345"/>
      <c r="AA20" s="1337"/>
      <c r="AB20" s="1337"/>
      <c r="AC20" s="1337"/>
      <c r="AD20" s="1337"/>
      <c r="AE20" s="1337"/>
      <c r="AF20" s="1314"/>
      <c r="AG20" s="1335"/>
    </row>
    <row r="21" spans="1:33" ht="12" customHeight="1">
      <c r="A21" s="1330"/>
      <c r="B21" s="1331"/>
      <c r="C21" s="1332"/>
      <c r="D21" s="1315"/>
      <c r="E21" s="1315"/>
      <c r="F21" s="1315"/>
      <c r="G21" s="1337"/>
      <c r="H21" s="1337"/>
      <c r="I21" s="1337"/>
      <c r="J21" s="1337"/>
      <c r="K21" s="1337"/>
      <c r="L21" s="1337"/>
      <c r="M21" s="1337"/>
      <c r="N21" s="1337"/>
      <c r="O21" s="1337"/>
      <c r="P21" s="1337"/>
      <c r="Q21" s="1337"/>
      <c r="R21" s="1337"/>
      <c r="S21" s="1337"/>
      <c r="T21" s="1337"/>
      <c r="U21" s="1337"/>
      <c r="V21" s="1337"/>
      <c r="W21" s="1337"/>
      <c r="X21" s="1337"/>
      <c r="Y21" s="1345"/>
      <c r="Z21" s="1345"/>
      <c r="AA21" s="1742"/>
      <c r="AB21" s="1742"/>
      <c r="AC21" s="1337"/>
      <c r="AD21" s="1337"/>
      <c r="AE21" s="1337"/>
      <c r="AF21" s="1314"/>
      <c r="AG21" s="1335"/>
    </row>
    <row r="22" spans="1:33" ht="12" customHeight="1">
      <c r="A22" s="1330"/>
      <c r="B22" s="1331"/>
      <c r="C22" s="1332"/>
      <c r="D22" s="1315"/>
      <c r="E22" s="1315"/>
      <c r="F22" s="1315"/>
      <c r="G22" s="1743"/>
      <c r="H22" s="1337"/>
      <c r="I22" s="1337"/>
      <c r="J22" s="1337"/>
      <c r="K22" s="1337"/>
      <c r="L22" s="1337"/>
      <c r="M22" s="1337"/>
      <c r="N22" s="1337"/>
      <c r="O22" s="1337"/>
      <c r="P22" s="1337"/>
      <c r="Q22" s="1337"/>
      <c r="R22" s="1337"/>
      <c r="S22" s="1337"/>
      <c r="T22" s="1337"/>
      <c r="U22" s="1337"/>
      <c r="V22" s="1337"/>
      <c r="W22" s="1337"/>
      <c r="X22" s="1337"/>
      <c r="Y22" s="1337"/>
      <c r="Z22" s="1337"/>
      <c r="AA22" s="1337"/>
      <c r="AB22" s="1337"/>
      <c r="AC22" s="1337"/>
      <c r="AD22" s="1337"/>
      <c r="AE22" s="1337"/>
      <c r="AF22" s="1314"/>
      <c r="AG22" s="1335"/>
    </row>
    <row r="23" spans="1:33" ht="12" customHeight="1">
      <c r="A23" s="1330"/>
      <c r="B23" s="1331"/>
      <c r="C23" s="1332"/>
      <c r="D23" s="1315"/>
      <c r="E23" s="1315"/>
      <c r="F23" s="1315"/>
      <c r="G23" s="1743"/>
      <c r="H23" s="1337"/>
      <c r="I23" s="1337"/>
      <c r="J23" s="1337"/>
      <c r="K23" s="1337"/>
      <c r="L23" s="1337"/>
      <c r="M23" s="1337"/>
      <c r="N23" s="1337"/>
      <c r="O23" s="1337"/>
      <c r="P23" s="1337"/>
      <c r="Q23" s="1337"/>
      <c r="R23" s="1337"/>
      <c r="S23" s="1739">
        <v>490</v>
      </c>
      <c r="T23" s="1739"/>
      <c r="U23" s="1337"/>
      <c r="V23" s="1348"/>
      <c r="W23" s="1337"/>
      <c r="X23" s="1337"/>
      <c r="Y23" s="1337"/>
      <c r="Z23" s="1337"/>
      <c r="AA23" s="1337"/>
      <c r="AB23" s="1337"/>
      <c r="AC23" s="1337"/>
      <c r="AD23" s="1337"/>
      <c r="AE23" s="1337"/>
      <c r="AF23" s="1314"/>
      <c r="AG23" s="1335"/>
    </row>
    <row r="24" spans="1:33" ht="12" customHeight="1">
      <c r="A24" s="1330"/>
      <c r="B24" s="1331"/>
      <c r="C24" s="1332"/>
      <c r="D24" s="1315"/>
      <c r="E24" s="1315"/>
      <c r="F24" s="1315"/>
      <c r="G24" s="1337"/>
      <c r="H24" s="1337"/>
      <c r="I24" s="1337"/>
      <c r="J24" s="1337"/>
      <c r="K24" s="1337"/>
      <c r="L24" s="1337"/>
      <c r="M24" s="1337"/>
      <c r="N24" s="1337"/>
      <c r="O24" s="1337"/>
      <c r="P24" s="1337"/>
      <c r="Q24" s="1337"/>
      <c r="R24" s="1337"/>
      <c r="S24" s="1337"/>
      <c r="T24" s="1337"/>
      <c r="U24" s="1337"/>
      <c r="V24" s="1347"/>
      <c r="W24" s="1337"/>
      <c r="X24" s="1337"/>
      <c r="Y24" s="1337"/>
      <c r="Z24" s="1337"/>
      <c r="AA24" s="1337"/>
      <c r="AB24" s="1337"/>
      <c r="AC24" s="1337"/>
      <c r="AD24" s="1337"/>
      <c r="AE24" s="1337"/>
      <c r="AF24" s="1314"/>
      <c r="AG24" s="1335"/>
    </row>
    <row r="25" spans="1:33" ht="12" customHeight="1">
      <c r="A25" s="1330"/>
      <c r="B25" s="1331"/>
      <c r="C25" s="1332"/>
      <c r="D25" s="1315"/>
      <c r="E25" s="1315"/>
      <c r="F25" s="1315"/>
      <c r="G25" s="1337"/>
      <c r="H25" s="1337"/>
      <c r="I25" s="1337"/>
      <c r="J25" s="1337"/>
      <c r="K25" s="1337"/>
      <c r="L25" s="1337"/>
      <c r="M25" s="1337"/>
      <c r="N25" s="1337"/>
      <c r="O25" s="1337"/>
      <c r="P25" s="1337"/>
      <c r="Q25" s="1337"/>
      <c r="R25" s="1337"/>
      <c r="S25" s="1337"/>
      <c r="T25" s="1337"/>
      <c r="U25" s="1337"/>
      <c r="V25" s="1341"/>
      <c r="W25" s="1337"/>
      <c r="X25" s="1337"/>
      <c r="Y25" s="1337"/>
      <c r="Z25" s="1337"/>
      <c r="AA25" s="1337"/>
      <c r="AB25" s="1337"/>
      <c r="AC25" s="1337"/>
      <c r="AD25" s="1337"/>
      <c r="AE25" s="1337"/>
      <c r="AF25" s="1314"/>
      <c r="AG25" s="1335"/>
    </row>
    <row r="26" spans="1:33" ht="12" customHeight="1">
      <c r="A26" s="1330"/>
      <c r="B26" s="1331"/>
      <c r="C26" s="1332"/>
      <c r="D26" s="1315"/>
      <c r="E26" s="1315"/>
      <c r="F26" s="1315"/>
      <c r="G26" s="1337"/>
      <c r="H26" s="1337"/>
      <c r="I26" s="1337"/>
      <c r="J26" s="1337"/>
      <c r="K26" s="1337"/>
      <c r="L26" s="1337"/>
      <c r="M26" s="1337"/>
      <c r="N26" s="1337"/>
      <c r="O26" s="1337"/>
      <c r="P26" s="1337"/>
      <c r="Q26" s="1337"/>
      <c r="R26" s="1337"/>
      <c r="S26" s="1337"/>
      <c r="T26" s="1337"/>
      <c r="U26" s="1337"/>
      <c r="V26" s="1341"/>
      <c r="W26" s="1337"/>
      <c r="X26" s="1337"/>
      <c r="Y26" s="1337"/>
      <c r="Z26" s="1337"/>
      <c r="AA26" s="1337"/>
      <c r="AB26" s="1337"/>
      <c r="AC26" s="1337"/>
      <c r="AD26" s="1337"/>
      <c r="AE26" s="1337"/>
      <c r="AF26" s="1314"/>
      <c r="AG26" s="1335"/>
    </row>
    <row r="27" spans="1:33" ht="12" customHeight="1">
      <c r="A27" s="1330"/>
      <c r="B27" s="1331"/>
      <c r="C27" s="1332"/>
      <c r="D27" s="1315"/>
      <c r="E27" s="1315"/>
      <c r="F27" s="1315"/>
      <c r="G27" s="1337"/>
      <c r="H27" s="1337"/>
      <c r="I27" s="1337"/>
      <c r="J27" s="1337"/>
      <c r="K27" s="1337"/>
      <c r="L27" s="1337"/>
      <c r="M27" s="1348"/>
      <c r="N27" s="1348"/>
      <c r="O27" s="1348"/>
      <c r="P27" s="1348"/>
      <c r="Q27" s="1348"/>
      <c r="R27" s="1738">
        <f>S23+400</f>
        <v>890</v>
      </c>
      <c r="S27" s="1738"/>
      <c r="T27" s="1738"/>
      <c r="U27" s="1738"/>
      <c r="V27" s="1341"/>
      <c r="W27" s="1337"/>
      <c r="X27" s="1337"/>
      <c r="Y27" s="1337"/>
      <c r="Z27" s="1337"/>
      <c r="AA27" s="1337"/>
      <c r="AB27" s="1337"/>
      <c r="AC27" s="1337"/>
      <c r="AD27" s="1337"/>
      <c r="AE27" s="1337"/>
      <c r="AF27" s="1314"/>
      <c r="AG27" s="1335"/>
    </row>
    <row r="28" spans="1:33" ht="12" customHeight="1">
      <c r="A28" s="1330"/>
      <c r="B28" s="1331"/>
      <c r="C28" s="1332"/>
      <c r="D28" s="1315"/>
      <c r="E28" s="1315"/>
      <c r="F28" s="1315"/>
      <c r="G28" s="1337"/>
      <c r="H28" s="1337"/>
      <c r="I28" s="1337"/>
      <c r="J28" s="1337"/>
      <c r="K28" s="1337"/>
      <c r="L28" s="1337"/>
      <c r="M28" s="1337"/>
      <c r="N28" s="1337"/>
      <c r="O28" s="1337"/>
      <c r="P28" s="1337"/>
      <c r="Q28" s="1337"/>
      <c r="R28" s="1337"/>
      <c r="S28" s="1337"/>
      <c r="T28" s="1337"/>
      <c r="U28" s="1337"/>
      <c r="V28" s="1341"/>
      <c r="W28" s="1337"/>
      <c r="X28" s="1337"/>
      <c r="Y28" s="1337"/>
      <c r="Z28" s="1337"/>
      <c r="AA28" s="1337"/>
      <c r="AB28" s="1337"/>
      <c r="AC28" s="1337"/>
      <c r="AD28" s="1337"/>
      <c r="AE28" s="1337"/>
      <c r="AF28" s="1314"/>
      <c r="AG28" s="1335"/>
    </row>
    <row r="29" spans="1:33" ht="12" customHeight="1">
      <c r="A29" s="1330"/>
      <c r="B29" s="1331"/>
      <c r="C29" s="1332"/>
      <c r="D29" s="1315"/>
      <c r="E29" s="1315"/>
      <c r="F29" s="1315"/>
      <c r="G29" s="1337"/>
      <c r="H29" s="1337"/>
      <c r="I29" s="1337"/>
      <c r="J29" s="1337"/>
      <c r="K29" s="1337"/>
      <c r="L29" s="1744"/>
      <c r="M29" s="1744"/>
      <c r="N29" s="1350"/>
      <c r="O29" s="1350"/>
      <c r="P29" s="1350"/>
      <c r="Q29" s="1350"/>
      <c r="R29" s="1350"/>
      <c r="S29" s="1350"/>
      <c r="T29" s="1350"/>
      <c r="U29" s="1350"/>
      <c r="V29" s="1337"/>
      <c r="W29" s="1337"/>
      <c r="X29" s="1337"/>
      <c r="Y29" s="1337"/>
      <c r="Z29" s="1337"/>
      <c r="AA29" s="1337"/>
      <c r="AB29" s="1337"/>
      <c r="AC29" s="1337"/>
      <c r="AD29" s="1337"/>
      <c r="AE29" s="1337"/>
      <c r="AF29" s="1314"/>
      <c r="AG29" s="1335"/>
    </row>
    <row r="30" spans="1:33" ht="12" customHeight="1">
      <c r="A30" s="1351"/>
      <c r="B30" s="1352"/>
      <c r="C30" s="1353"/>
      <c r="D30" s="1377"/>
      <c r="E30" s="1377"/>
      <c r="F30" s="1377"/>
      <c r="G30" s="1354"/>
      <c r="H30" s="1355"/>
      <c r="I30" s="1355"/>
      <c r="J30" s="1355"/>
      <c r="K30" s="1355"/>
      <c r="L30" s="1355"/>
      <c r="M30" s="1355"/>
      <c r="N30" s="1355"/>
      <c r="O30" s="1355"/>
      <c r="P30" s="1355"/>
      <c r="Q30" s="1355"/>
      <c r="R30" s="1355"/>
      <c r="S30" s="1355"/>
      <c r="T30" s="1355"/>
      <c r="U30" s="1355"/>
      <c r="V30" s="1355"/>
      <c r="W30" s="1355"/>
      <c r="X30" s="1355"/>
      <c r="Y30" s="1355"/>
      <c r="Z30" s="1355"/>
      <c r="AA30" s="1355"/>
      <c r="AB30" s="1355"/>
      <c r="AC30" s="1355"/>
      <c r="AD30" s="1355"/>
      <c r="AE30" s="1355"/>
      <c r="AF30" s="1356"/>
      <c r="AG30" s="1357"/>
    </row>
    <row r="31" spans="1:33" ht="27" customHeight="1">
      <c r="A31" s="1516" t="s">
        <v>218</v>
      </c>
      <c r="B31" s="1359"/>
      <c r="C31" s="1360"/>
      <c r="D31" s="1363"/>
      <c r="E31" s="1363"/>
      <c r="F31" s="1363" t="s">
        <v>98</v>
      </c>
      <c r="G31" s="1732">
        <f>R27/1000</f>
        <v>0.89</v>
      </c>
      <c r="H31" s="1732"/>
      <c r="I31" s="1361" t="s">
        <v>113</v>
      </c>
      <c r="J31" s="1732">
        <f>S5/1000</f>
        <v>1.196</v>
      </c>
      <c r="K31" s="1732"/>
      <c r="L31" s="1363" t="s">
        <v>99</v>
      </c>
      <c r="M31" s="1363" t="s">
        <v>220</v>
      </c>
      <c r="N31" s="1363">
        <v>2</v>
      </c>
      <c r="O31" s="1362" t="s">
        <v>71</v>
      </c>
      <c r="P31" s="1733">
        <f>AE16/1000</f>
        <v>0.51</v>
      </c>
      <c r="Q31" s="1733"/>
      <c r="R31" s="1362" t="s">
        <v>71</v>
      </c>
      <c r="S31" s="1363">
        <v>1</v>
      </c>
      <c r="T31" s="1363"/>
      <c r="U31" s="1363"/>
      <c r="V31" s="1366"/>
      <c r="W31" s="1363"/>
      <c r="X31" s="1364"/>
      <c r="Y31" s="1364"/>
      <c r="Z31" s="1368"/>
      <c r="AA31" s="1364"/>
      <c r="AB31" s="1364"/>
      <c r="AC31" s="1368"/>
      <c r="AD31" s="1363" t="s">
        <v>30</v>
      </c>
      <c r="AE31" s="1369">
        <f>ROUNDDOWN((G31+J31/2)*P31,2)</f>
        <v>0.75</v>
      </c>
      <c r="AF31" s="1363" t="s">
        <v>31</v>
      </c>
      <c r="AG31" s="1370"/>
    </row>
    <row r="32" spans="1:33" ht="25.5" customHeight="1">
      <c r="A32" s="1516" t="s">
        <v>897</v>
      </c>
      <c r="B32" s="1359"/>
      <c r="C32" s="1360"/>
      <c r="D32" s="1363"/>
      <c r="E32" s="1363" t="s">
        <v>98</v>
      </c>
      <c r="F32" s="1363" t="s">
        <v>98</v>
      </c>
      <c r="G32" s="1732">
        <f>S23/1000</f>
        <v>0.49</v>
      </c>
      <c r="H32" s="1732"/>
      <c r="I32" s="1365" t="s">
        <v>113</v>
      </c>
      <c r="J32" s="1314" t="s">
        <v>98</v>
      </c>
      <c r="K32" s="1732">
        <f>S7/1000</f>
        <v>0.4</v>
      </c>
      <c r="L32" s="1732"/>
      <c r="M32" s="1314" t="s">
        <v>113</v>
      </c>
      <c r="N32" s="1733">
        <f>X7*2/1000</f>
        <v>0.16</v>
      </c>
      <c r="O32" s="1733"/>
      <c r="P32" s="1363" t="s">
        <v>99</v>
      </c>
      <c r="Q32" s="1314" t="s">
        <v>99</v>
      </c>
      <c r="R32" s="1363" t="s">
        <v>220</v>
      </c>
      <c r="S32" s="1363">
        <v>2</v>
      </c>
      <c r="T32" s="1362" t="s">
        <v>71</v>
      </c>
      <c r="U32" s="1733">
        <f>P31</f>
        <v>0.51</v>
      </c>
      <c r="V32" s="1733"/>
      <c r="W32" s="1364" t="s">
        <v>71</v>
      </c>
      <c r="X32" s="1365">
        <v>1</v>
      </c>
      <c r="Y32" s="1364"/>
      <c r="Z32" s="1363"/>
      <c r="AA32" s="1363"/>
      <c r="AB32" s="1364"/>
      <c r="AC32" s="1378"/>
      <c r="AD32" s="1363" t="s">
        <v>30</v>
      </c>
      <c r="AE32" s="1369">
        <f>ROUNDDOWN((G32+(N32+K32))/S32*U32,2)</f>
        <v>0.26</v>
      </c>
      <c r="AF32" s="1363" t="s">
        <v>194</v>
      </c>
      <c r="AG32" s="1370"/>
    </row>
    <row r="33" spans="1:33" ht="27" customHeight="1" thickBot="1">
      <c r="A33" s="1517" t="s">
        <v>235</v>
      </c>
      <c r="B33" s="1380"/>
      <c r="C33" s="1381"/>
      <c r="D33" s="1384"/>
      <c r="E33" s="1384"/>
      <c r="F33" s="1384"/>
      <c r="G33" s="1745" t="s">
        <v>102</v>
      </c>
      <c r="H33" s="1745"/>
      <c r="I33" s="1382"/>
      <c r="J33" s="1519" t="s">
        <v>97</v>
      </c>
      <c r="K33" s="1383"/>
      <c r="L33" s="1746" t="s">
        <v>103</v>
      </c>
      <c r="M33" s="1746"/>
      <c r="N33" s="1383"/>
      <c r="O33" s="1383"/>
      <c r="P33" s="1383"/>
      <c r="Q33" s="1383"/>
      <c r="R33" s="1383"/>
      <c r="S33" s="1383"/>
      <c r="T33" s="1383"/>
      <c r="U33" s="1383"/>
      <c r="V33" s="1383"/>
      <c r="W33" s="1383"/>
      <c r="X33" s="1383"/>
      <c r="Y33" s="1383"/>
      <c r="Z33" s="1384"/>
      <c r="AA33" s="1384"/>
      <c r="AB33" s="1384"/>
      <c r="AC33" s="1384"/>
      <c r="AD33" s="1383" t="s">
        <v>30</v>
      </c>
      <c r="AE33" s="1518">
        <f>AE31-AE32</f>
        <v>0.49</v>
      </c>
      <c r="AF33" s="1383" t="s">
        <v>31</v>
      </c>
      <c r="AG33" s="1385"/>
    </row>
  </sheetData>
  <mergeCells count="21">
    <mergeCell ref="G32:H32"/>
    <mergeCell ref="K32:L32"/>
    <mergeCell ref="N32:O32"/>
    <mergeCell ref="U32:V32"/>
    <mergeCell ref="G33:H33"/>
    <mergeCell ref="L33:M33"/>
    <mergeCell ref="G31:H31"/>
    <mergeCell ref="J31:K31"/>
    <mergeCell ref="P31:Q31"/>
    <mergeCell ref="C3:AD3"/>
    <mergeCell ref="AE3:AG3"/>
    <mergeCell ref="S5:T5"/>
    <mergeCell ref="F7:J9"/>
    <mergeCell ref="S7:T7"/>
    <mergeCell ref="S15:T15"/>
    <mergeCell ref="Z15:AA15"/>
    <mergeCell ref="AA21:AB21"/>
    <mergeCell ref="G22:G23"/>
    <mergeCell ref="S23:T23"/>
    <mergeCell ref="R27:U27"/>
    <mergeCell ref="L29:M29"/>
  </mergeCells>
  <phoneticPr fontId="34" type="noConversion"/>
  <pageMargins left="1.37" right="0.3" top="0.8" bottom="0.66" header="0.5" footer="0.5"/>
  <pageSetup paperSize="9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Y37"/>
  <sheetViews>
    <sheetView view="pageBreakPreview" zoomScaleSheetLayoutView="100" workbookViewId="0">
      <selection activeCell="J21" sqref="J21"/>
    </sheetView>
  </sheetViews>
  <sheetFormatPr defaultRowHeight="12"/>
  <cols>
    <col min="1" max="1" width="2" style="1637" customWidth="1"/>
    <col min="2" max="2" width="1.875" style="1637" customWidth="1"/>
    <col min="3" max="3" width="13.375" style="1637" customWidth="1"/>
    <col min="4" max="4" width="12.875" style="1637" customWidth="1"/>
    <col min="5" max="5" width="6" style="1637" customWidth="1"/>
    <col min="6" max="6" width="4.625" style="1637" bestFit="1" customWidth="1"/>
    <col min="7" max="7" width="6.625" style="1637" customWidth="1"/>
    <col min="8" max="8" width="5.375" style="1637" customWidth="1"/>
    <col min="9" max="9" width="6" style="1637" customWidth="1"/>
    <col min="10" max="12" width="5.375" style="1637" customWidth="1"/>
    <col min="13" max="14" width="5.5" style="1637" customWidth="1"/>
    <col min="15" max="15" width="6.25" style="1637" customWidth="1"/>
    <col min="16" max="16" width="4.75" style="1637" customWidth="1"/>
    <col min="17" max="17" width="9" style="1637"/>
    <col min="18" max="18" width="7.125" style="1637" customWidth="1"/>
    <col min="19" max="19" width="11.5" style="1637" customWidth="1"/>
    <col min="20" max="20" width="1.625" style="1637" customWidth="1"/>
    <col min="21" max="21" width="2" style="1637" customWidth="1"/>
    <col min="22" max="22" width="8.875" style="1637" customWidth="1"/>
    <col min="23" max="23" width="7.875" style="1637" customWidth="1"/>
    <col min="24" max="256" width="9" style="1637"/>
    <col min="257" max="257" width="2" style="1637" customWidth="1"/>
    <col min="258" max="258" width="1.875" style="1637" customWidth="1"/>
    <col min="259" max="259" width="13.375" style="1637" customWidth="1"/>
    <col min="260" max="260" width="12.875" style="1637" customWidth="1"/>
    <col min="261" max="261" width="6" style="1637" customWidth="1"/>
    <col min="262" max="262" width="4.625" style="1637" bestFit="1" customWidth="1"/>
    <col min="263" max="263" width="6.625" style="1637" customWidth="1"/>
    <col min="264" max="264" width="5.375" style="1637" customWidth="1"/>
    <col min="265" max="265" width="6" style="1637" customWidth="1"/>
    <col min="266" max="268" width="5.375" style="1637" customWidth="1"/>
    <col min="269" max="270" width="5.5" style="1637" customWidth="1"/>
    <col min="271" max="271" width="6.25" style="1637" customWidth="1"/>
    <col min="272" max="272" width="4.75" style="1637" customWidth="1"/>
    <col min="273" max="273" width="9" style="1637"/>
    <col min="274" max="274" width="7.125" style="1637" customWidth="1"/>
    <col min="275" max="275" width="11.5" style="1637" customWidth="1"/>
    <col min="276" max="276" width="1.625" style="1637" customWidth="1"/>
    <col min="277" max="277" width="2" style="1637" customWidth="1"/>
    <col min="278" max="278" width="8.875" style="1637" customWidth="1"/>
    <col min="279" max="279" width="7.875" style="1637" customWidth="1"/>
    <col min="280" max="512" width="9" style="1637"/>
    <col min="513" max="513" width="2" style="1637" customWidth="1"/>
    <col min="514" max="514" width="1.875" style="1637" customWidth="1"/>
    <col min="515" max="515" width="13.375" style="1637" customWidth="1"/>
    <col min="516" max="516" width="12.875" style="1637" customWidth="1"/>
    <col min="517" max="517" width="6" style="1637" customWidth="1"/>
    <col min="518" max="518" width="4.625" style="1637" bestFit="1" customWidth="1"/>
    <col min="519" max="519" width="6.625" style="1637" customWidth="1"/>
    <col min="520" max="520" width="5.375" style="1637" customWidth="1"/>
    <col min="521" max="521" width="6" style="1637" customWidth="1"/>
    <col min="522" max="524" width="5.375" style="1637" customWidth="1"/>
    <col min="525" max="526" width="5.5" style="1637" customWidth="1"/>
    <col min="527" max="527" width="6.25" style="1637" customWidth="1"/>
    <col min="528" max="528" width="4.75" style="1637" customWidth="1"/>
    <col min="529" max="529" width="9" style="1637"/>
    <col min="530" max="530" width="7.125" style="1637" customWidth="1"/>
    <col min="531" max="531" width="11.5" style="1637" customWidth="1"/>
    <col min="532" max="532" width="1.625" style="1637" customWidth="1"/>
    <col min="533" max="533" width="2" style="1637" customWidth="1"/>
    <col min="534" max="534" width="8.875" style="1637" customWidth="1"/>
    <col min="535" max="535" width="7.875" style="1637" customWidth="1"/>
    <col min="536" max="768" width="9" style="1637"/>
    <col min="769" max="769" width="2" style="1637" customWidth="1"/>
    <col min="770" max="770" width="1.875" style="1637" customWidth="1"/>
    <col min="771" max="771" width="13.375" style="1637" customWidth="1"/>
    <col min="772" max="772" width="12.875" style="1637" customWidth="1"/>
    <col min="773" max="773" width="6" style="1637" customWidth="1"/>
    <col min="774" max="774" width="4.625" style="1637" bestFit="1" customWidth="1"/>
    <col min="775" max="775" width="6.625" style="1637" customWidth="1"/>
    <col min="776" max="776" width="5.375" style="1637" customWidth="1"/>
    <col min="777" max="777" width="6" style="1637" customWidth="1"/>
    <col min="778" max="780" width="5.375" style="1637" customWidth="1"/>
    <col min="781" max="782" width="5.5" style="1637" customWidth="1"/>
    <col min="783" max="783" width="6.25" style="1637" customWidth="1"/>
    <col min="784" max="784" width="4.75" style="1637" customWidth="1"/>
    <col min="785" max="785" width="9" style="1637"/>
    <col min="786" max="786" width="7.125" style="1637" customWidth="1"/>
    <col min="787" max="787" width="11.5" style="1637" customWidth="1"/>
    <col min="788" max="788" width="1.625" style="1637" customWidth="1"/>
    <col min="789" max="789" width="2" style="1637" customWidth="1"/>
    <col min="790" max="790" width="8.875" style="1637" customWidth="1"/>
    <col min="791" max="791" width="7.875" style="1637" customWidth="1"/>
    <col min="792" max="1024" width="9" style="1637"/>
    <col min="1025" max="1025" width="2" style="1637" customWidth="1"/>
    <col min="1026" max="1026" width="1.875" style="1637" customWidth="1"/>
    <col min="1027" max="1027" width="13.375" style="1637" customWidth="1"/>
    <col min="1028" max="1028" width="12.875" style="1637" customWidth="1"/>
    <col min="1029" max="1029" width="6" style="1637" customWidth="1"/>
    <col min="1030" max="1030" width="4.625" style="1637" bestFit="1" customWidth="1"/>
    <col min="1031" max="1031" width="6.625" style="1637" customWidth="1"/>
    <col min="1032" max="1032" width="5.375" style="1637" customWidth="1"/>
    <col min="1033" max="1033" width="6" style="1637" customWidth="1"/>
    <col min="1034" max="1036" width="5.375" style="1637" customWidth="1"/>
    <col min="1037" max="1038" width="5.5" style="1637" customWidth="1"/>
    <col min="1039" max="1039" width="6.25" style="1637" customWidth="1"/>
    <col min="1040" max="1040" width="4.75" style="1637" customWidth="1"/>
    <col min="1041" max="1041" width="9" style="1637"/>
    <col min="1042" max="1042" width="7.125" style="1637" customWidth="1"/>
    <col min="1043" max="1043" width="11.5" style="1637" customWidth="1"/>
    <col min="1044" max="1044" width="1.625" style="1637" customWidth="1"/>
    <col min="1045" max="1045" width="2" style="1637" customWidth="1"/>
    <col min="1046" max="1046" width="8.875" style="1637" customWidth="1"/>
    <col min="1047" max="1047" width="7.875" style="1637" customWidth="1"/>
    <col min="1048" max="1280" width="9" style="1637"/>
    <col min="1281" max="1281" width="2" style="1637" customWidth="1"/>
    <col min="1282" max="1282" width="1.875" style="1637" customWidth="1"/>
    <col min="1283" max="1283" width="13.375" style="1637" customWidth="1"/>
    <col min="1284" max="1284" width="12.875" style="1637" customWidth="1"/>
    <col min="1285" max="1285" width="6" style="1637" customWidth="1"/>
    <col min="1286" max="1286" width="4.625" style="1637" bestFit="1" customWidth="1"/>
    <col min="1287" max="1287" width="6.625" style="1637" customWidth="1"/>
    <col min="1288" max="1288" width="5.375" style="1637" customWidth="1"/>
    <col min="1289" max="1289" width="6" style="1637" customWidth="1"/>
    <col min="1290" max="1292" width="5.375" style="1637" customWidth="1"/>
    <col min="1293" max="1294" width="5.5" style="1637" customWidth="1"/>
    <col min="1295" max="1295" width="6.25" style="1637" customWidth="1"/>
    <col min="1296" max="1296" width="4.75" style="1637" customWidth="1"/>
    <col min="1297" max="1297" width="9" style="1637"/>
    <col min="1298" max="1298" width="7.125" style="1637" customWidth="1"/>
    <col min="1299" max="1299" width="11.5" style="1637" customWidth="1"/>
    <col min="1300" max="1300" width="1.625" style="1637" customWidth="1"/>
    <col min="1301" max="1301" width="2" style="1637" customWidth="1"/>
    <col min="1302" max="1302" width="8.875" style="1637" customWidth="1"/>
    <col min="1303" max="1303" width="7.875" style="1637" customWidth="1"/>
    <col min="1304" max="1536" width="9" style="1637"/>
    <col min="1537" max="1537" width="2" style="1637" customWidth="1"/>
    <col min="1538" max="1538" width="1.875" style="1637" customWidth="1"/>
    <col min="1539" max="1539" width="13.375" style="1637" customWidth="1"/>
    <col min="1540" max="1540" width="12.875" style="1637" customWidth="1"/>
    <col min="1541" max="1541" width="6" style="1637" customWidth="1"/>
    <col min="1542" max="1542" width="4.625" style="1637" bestFit="1" customWidth="1"/>
    <col min="1543" max="1543" width="6.625" style="1637" customWidth="1"/>
    <col min="1544" max="1544" width="5.375" style="1637" customWidth="1"/>
    <col min="1545" max="1545" width="6" style="1637" customWidth="1"/>
    <col min="1546" max="1548" width="5.375" style="1637" customWidth="1"/>
    <col min="1549" max="1550" width="5.5" style="1637" customWidth="1"/>
    <col min="1551" max="1551" width="6.25" style="1637" customWidth="1"/>
    <col min="1552" max="1552" width="4.75" style="1637" customWidth="1"/>
    <col min="1553" max="1553" width="9" style="1637"/>
    <col min="1554" max="1554" width="7.125" style="1637" customWidth="1"/>
    <col min="1555" max="1555" width="11.5" style="1637" customWidth="1"/>
    <col min="1556" max="1556" width="1.625" style="1637" customWidth="1"/>
    <col min="1557" max="1557" width="2" style="1637" customWidth="1"/>
    <col min="1558" max="1558" width="8.875" style="1637" customWidth="1"/>
    <col min="1559" max="1559" width="7.875" style="1637" customWidth="1"/>
    <col min="1560" max="1792" width="9" style="1637"/>
    <col min="1793" max="1793" width="2" style="1637" customWidth="1"/>
    <col min="1794" max="1794" width="1.875" style="1637" customWidth="1"/>
    <col min="1795" max="1795" width="13.375" style="1637" customWidth="1"/>
    <col min="1796" max="1796" width="12.875" style="1637" customWidth="1"/>
    <col min="1797" max="1797" width="6" style="1637" customWidth="1"/>
    <col min="1798" max="1798" width="4.625" style="1637" bestFit="1" customWidth="1"/>
    <col min="1799" max="1799" width="6.625" style="1637" customWidth="1"/>
    <col min="1800" max="1800" width="5.375" style="1637" customWidth="1"/>
    <col min="1801" max="1801" width="6" style="1637" customWidth="1"/>
    <col min="1802" max="1804" width="5.375" style="1637" customWidth="1"/>
    <col min="1805" max="1806" width="5.5" style="1637" customWidth="1"/>
    <col min="1807" max="1807" width="6.25" style="1637" customWidth="1"/>
    <col min="1808" max="1808" width="4.75" style="1637" customWidth="1"/>
    <col min="1809" max="1809" width="9" style="1637"/>
    <col min="1810" max="1810" width="7.125" style="1637" customWidth="1"/>
    <col min="1811" max="1811" width="11.5" style="1637" customWidth="1"/>
    <col min="1812" max="1812" width="1.625" style="1637" customWidth="1"/>
    <col min="1813" max="1813" width="2" style="1637" customWidth="1"/>
    <col min="1814" max="1814" width="8.875" style="1637" customWidth="1"/>
    <col min="1815" max="1815" width="7.875" style="1637" customWidth="1"/>
    <col min="1816" max="2048" width="9" style="1637"/>
    <col min="2049" max="2049" width="2" style="1637" customWidth="1"/>
    <col min="2050" max="2050" width="1.875" style="1637" customWidth="1"/>
    <col min="2051" max="2051" width="13.375" style="1637" customWidth="1"/>
    <col min="2052" max="2052" width="12.875" style="1637" customWidth="1"/>
    <col min="2053" max="2053" width="6" style="1637" customWidth="1"/>
    <col min="2054" max="2054" width="4.625" style="1637" bestFit="1" customWidth="1"/>
    <col min="2055" max="2055" width="6.625" style="1637" customWidth="1"/>
    <col min="2056" max="2056" width="5.375" style="1637" customWidth="1"/>
    <col min="2057" max="2057" width="6" style="1637" customWidth="1"/>
    <col min="2058" max="2060" width="5.375" style="1637" customWidth="1"/>
    <col min="2061" max="2062" width="5.5" style="1637" customWidth="1"/>
    <col min="2063" max="2063" width="6.25" style="1637" customWidth="1"/>
    <col min="2064" max="2064" width="4.75" style="1637" customWidth="1"/>
    <col min="2065" max="2065" width="9" style="1637"/>
    <col min="2066" max="2066" width="7.125" style="1637" customWidth="1"/>
    <col min="2067" max="2067" width="11.5" style="1637" customWidth="1"/>
    <col min="2068" max="2068" width="1.625" style="1637" customWidth="1"/>
    <col min="2069" max="2069" width="2" style="1637" customWidth="1"/>
    <col min="2070" max="2070" width="8.875" style="1637" customWidth="1"/>
    <col min="2071" max="2071" width="7.875" style="1637" customWidth="1"/>
    <col min="2072" max="2304" width="9" style="1637"/>
    <col min="2305" max="2305" width="2" style="1637" customWidth="1"/>
    <col min="2306" max="2306" width="1.875" style="1637" customWidth="1"/>
    <col min="2307" max="2307" width="13.375" style="1637" customWidth="1"/>
    <col min="2308" max="2308" width="12.875" style="1637" customWidth="1"/>
    <col min="2309" max="2309" width="6" style="1637" customWidth="1"/>
    <col min="2310" max="2310" width="4.625" style="1637" bestFit="1" customWidth="1"/>
    <col min="2311" max="2311" width="6.625" style="1637" customWidth="1"/>
    <col min="2312" max="2312" width="5.375" style="1637" customWidth="1"/>
    <col min="2313" max="2313" width="6" style="1637" customWidth="1"/>
    <col min="2314" max="2316" width="5.375" style="1637" customWidth="1"/>
    <col min="2317" max="2318" width="5.5" style="1637" customWidth="1"/>
    <col min="2319" max="2319" width="6.25" style="1637" customWidth="1"/>
    <col min="2320" max="2320" width="4.75" style="1637" customWidth="1"/>
    <col min="2321" max="2321" width="9" style="1637"/>
    <col min="2322" max="2322" width="7.125" style="1637" customWidth="1"/>
    <col min="2323" max="2323" width="11.5" style="1637" customWidth="1"/>
    <col min="2324" max="2324" width="1.625" style="1637" customWidth="1"/>
    <col min="2325" max="2325" width="2" style="1637" customWidth="1"/>
    <col min="2326" max="2326" width="8.875" style="1637" customWidth="1"/>
    <col min="2327" max="2327" width="7.875" style="1637" customWidth="1"/>
    <col min="2328" max="2560" width="9" style="1637"/>
    <col min="2561" max="2561" width="2" style="1637" customWidth="1"/>
    <col min="2562" max="2562" width="1.875" style="1637" customWidth="1"/>
    <col min="2563" max="2563" width="13.375" style="1637" customWidth="1"/>
    <col min="2564" max="2564" width="12.875" style="1637" customWidth="1"/>
    <col min="2565" max="2565" width="6" style="1637" customWidth="1"/>
    <col min="2566" max="2566" width="4.625" style="1637" bestFit="1" customWidth="1"/>
    <col min="2567" max="2567" width="6.625" style="1637" customWidth="1"/>
    <col min="2568" max="2568" width="5.375" style="1637" customWidth="1"/>
    <col min="2569" max="2569" width="6" style="1637" customWidth="1"/>
    <col min="2570" max="2572" width="5.375" style="1637" customWidth="1"/>
    <col min="2573" max="2574" width="5.5" style="1637" customWidth="1"/>
    <col min="2575" max="2575" width="6.25" style="1637" customWidth="1"/>
    <col min="2576" max="2576" width="4.75" style="1637" customWidth="1"/>
    <col min="2577" max="2577" width="9" style="1637"/>
    <col min="2578" max="2578" width="7.125" style="1637" customWidth="1"/>
    <col min="2579" max="2579" width="11.5" style="1637" customWidth="1"/>
    <col min="2580" max="2580" width="1.625" style="1637" customWidth="1"/>
    <col min="2581" max="2581" width="2" style="1637" customWidth="1"/>
    <col min="2582" max="2582" width="8.875" style="1637" customWidth="1"/>
    <col min="2583" max="2583" width="7.875" style="1637" customWidth="1"/>
    <col min="2584" max="2816" width="9" style="1637"/>
    <col min="2817" max="2817" width="2" style="1637" customWidth="1"/>
    <col min="2818" max="2818" width="1.875" style="1637" customWidth="1"/>
    <col min="2819" max="2819" width="13.375" style="1637" customWidth="1"/>
    <col min="2820" max="2820" width="12.875" style="1637" customWidth="1"/>
    <col min="2821" max="2821" width="6" style="1637" customWidth="1"/>
    <col min="2822" max="2822" width="4.625" style="1637" bestFit="1" customWidth="1"/>
    <col min="2823" max="2823" width="6.625" style="1637" customWidth="1"/>
    <col min="2824" max="2824" width="5.375" style="1637" customWidth="1"/>
    <col min="2825" max="2825" width="6" style="1637" customWidth="1"/>
    <col min="2826" max="2828" width="5.375" style="1637" customWidth="1"/>
    <col min="2829" max="2830" width="5.5" style="1637" customWidth="1"/>
    <col min="2831" max="2831" width="6.25" style="1637" customWidth="1"/>
    <col min="2832" max="2832" width="4.75" style="1637" customWidth="1"/>
    <col min="2833" max="2833" width="9" style="1637"/>
    <col min="2834" max="2834" width="7.125" style="1637" customWidth="1"/>
    <col min="2835" max="2835" width="11.5" style="1637" customWidth="1"/>
    <col min="2836" max="2836" width="1.625" style="1637" customWidth="1"/>
    <col min="2837" max="2837" width="2" style="1637" customWidth="1"/>
    <col min="2838" max="2838" width="8.875" style="1637" customWidth="1"/>
    <col min="2839" max="2839" width="7.875" style="1637" customWidth="1"/>
    <col min="2840" max="3072" width="9" style="1637"/>
    <col min="3073" max="3073" width="2" style="1637" customWidth="1"/>
    <col min="3074" max="3074" width="1.875" style="1637" customWidth="1"/>
    <col min="3075" max="3075" width="13.375" style="1637" customWidth="1"/>
    <col min="3076" max="3076" width="12.875" style="1637" customWidth="1"/>
    <col min="3077" max="3077" width="6" style="1637" customWidth="1"/>
    <col min="3078" max="3078" width="4.625" style="1637" bestFit="1" customWidth="1"/>
    <col min="3079" max="3079" width="6.625" style="1637" customWidth="1"/>
    <col min="3080" max="3080" width="5.375" style="1637" customWidth="1"/>
    <col min="3081" max="3081" width="6" style="1637" customWidth="1"/>
    <col min="3082" max="3084" width="5.375" style="1637" customWidth="1"/>
    <col min="3085" max="3086" width="5.5" style="1637" customWidth="1"/>
    <col min="3087" max="3087" width="6.25" style="1637" customWidth="1"/>
    <col min="3088" max="3088" width="4.75" style="1637" customWidth="1"/>
    <col min="3089" max="3089" width="9" style="1637"/>
    <col min="3090" max="3090" width="7.125" style="1637" customWidth="1"/>
    <col min="3091" max="3091" width="11.5" style="1637" customWidth="1"/>
    <col min="3092" max="3092" width="1.625" style="1637" customWidth="1"/>
    <col min="3093" max="3093" width="2" style="1637" customWidth="1"/>
    <col min="3094" max="3094" width="8.875" style="1637" customWidth="1"/>
    <col min="3095" max="3095" width="7.875" style="1637" customWidth="1"/>
    <col min="3096" max="3328" width="9" style="1637"/>
    <col min="3329" max="3329" width="2" style="1637" customWidth="1"/>
    <col min="3330" max="3330" width="1.875" style="1637" customWidth="1"/>
    <col min="3331" max="3331" width="13.375" style="1637" customWidth="1"/>
    <col min="3332" max="3332" width="12.875" style="1637" customWidth="1"/>
    <col min="3333" max="3333" width="6" style="1637" customWidth="1"/>
    <col min="3334" max="3334" width="4.625" style="1637" bestFit="1" customWidth="1"/>
    <col min="3335" max="3335" width="6.625" style="1637" customWidth="1"/>
    <col min="3336" max="3336" width="5.375" style="1637" customWidth="1"/>
    <col min="3337" max="3337" width="6" style="1637" customWidth="1"/>
    <col min="3338" max="3340" width="5.375" style="1637" customWidth="1"/>
    <col min="3341" max="3342" width="5.5" style="1637" customWidth="1"/>
    <col min="3343" max="3343" width="6.25" style="1637" customWidth="1"/>
    <col min="3344" max="3344" width="4.75" style="1637" customWidth="1"/>
    <col min="3345" max="3345" width="9" style="1637"/>
    <col min="3346" max="3346" width="7.125" style="1637" customWidth="1"/>
    <col min="3347" max="3347" width="11.5" style="1637" customWidth="1"/>
    <col min="3348" max="3348" width="1.625" style="1637" customWidth="1"/>
    <col min="3349" max="3349" width="2" style="1637" customWidth="1"/>
    <col min="3350" max="3350" width="8.875" style="1637" customWidth="1"/>
    <col min="3351" max="3351" width="7.875" style="1637" customWidth="1"/>
    <col min="3352" max="3584" width="9" style="1637"/>
    <col min="3585" max="3585" width="2" style="1637" customWidth="1"/>
    <col min="3586" max="3586" width="1.875" style="1637" customWidth="1"/>
    <col min="3587" max="3587" width="13.375" style="1637" customWidth="1"/>
    <col min="3588" max="3588" width="12.875" style="1637" customWidth="1"/>
    <col min="3589" max="3589" width="6" style="1637" customWidth="1"/>
    <col min="3590" max="3590" width="4.625" style="1637" bestFit="1" customWidth="1"/>
    <col min="3591" max="3591" width="6.625" style="1637" customWidth="1"/>
    <col min="3592" max="3592" width="5.375" style="1637" customWidth="1"/>
    <col min="3593" max="3593" width="6" style="1637" customWidth="1"/>
    <col min="3594" max="3596" width="5.375" style="1637" customWidth="1"/>
    <col min="3597" max="3598" width="5.5" style="1637" customWidth="1"/>
    <col min="3599" max="3599" width="6.25" style="1637" customWidth="1"/>
    <col min="3600" max="3600" width="4.75" style="1637" customWidth="1"/>
    <col min="3601" max="3601" width="9" style="1637"/>
    <col min="3602" max="3602" width="7.125" style="1637" customWidth="1"/>
    <col min="3603" max="3603" width="11.5" style="1637" customWidth="1"/>
    <col min="3604" max="3604" width="1.625" style="1637" customWidth="1"/>
    <col min="3605" max="3605" width="2" style="1637" customWidth="1"/>
    <col min="3606" max="3606" width="8.875" style="1637" customWidth="1"/>
    <col min="3607" max="3607" width="7.875" style="1637" customWidth="1"/>
    <col min="3608" max="3840" width="9" style="1637"/>
    <col min="3841" max="3841" width="2" style="1637" customWidth="1"/>
    <col min="3842" max="3842" width="1.875" style="1637" customWidth="1"/>
    <col min="3843" max="3843" width="13.375" style="1637" customWidth="1"/>
    <col min="3844" max="3844" width="12.875" style="1637" customWidth="1"/>
    <col min="3845" max="3845" width="6" style="1637" customWidth="1"/>
    <col min="3846" max="3846" width="4.625" style="1637" bestFit="1" customWidth="1"/>
    <col min="3847" max="3847" width="6.625" style="1637" customWidth="1"/>
    <col min="3848" max="3848" width="5.375" style="1637" customWidth="1"/>
    <col min="3849" max="3849" width="6" style="1637" customWidth="1"/>
    <col min="3850" max="3852" width="5.375" style="1637" customWidth="1"/>
    <col min="3853" max="3854" width="5.5" style="1637" customWidth="1"/>
    <col min="3855" max="3855" width="6.25" style="1637" customWidth="1"/>
    <col min="3856" max="3856" width="4.75" style="1637" customWidth="1"/>
    <col min="3857" max="3857" width="9" style="1637"/>
    <col min="3858" max="3858" width="7.125" style="1637" customWidth="1"/>
    <col min="3859" max="3859" width="11.5" style="1637" customWidth="1"/>
    <col min="3860" max="3860" width="1.625" style="1637" customWidth="1"/>
    <col min="3861" max="3861" width="2" style="1637" customWidth="1"/>
    <col min="3862" max="3862" width="8.875" style="1637" customWidth="1"/>
    <col min="3863" max="3863" width="7.875" style="1637" customWidth="1"/>
    <col min="3864" max="4096" width="9" style="1637"/>
    <col min="4097" max="4097" width="2" style="1637" customWidth="1"/>
    <col min="4098" max="4098" width="1.875" style="1637" customWidth="1"/>
    <col min="4099" max="4099" width="13.375" style="1637" customWidth="1"/>
    <col min="4100" max="4100" width="12.875" style="1637" customWidth="1"/>
    <col min="4101" max="4101" width="6" style="1637" customWidth="1"/>
    <col min="4102" max="4102" width="4.625" style="1637" bestFit="1" customWidth="1"/>
    <col min="4103" max="4103" width="6.625" style="1637" customWidth="1"/>
    <col min="4104" max="4104" width="5.375" style="1637" customWidth="1"/>
    <col min="4105" max="4105" width="6" style="1637" customWidth="1"/>
    <col min="4106" max="4108" width="5.375" style="1637" customWidth="1"/>
    <col min="4109" max="4110" width="5.5" style="1637" customWidth="1"/>
    <col min="4111" max="4111" width="6.25" style="1637" customWidth="1"/>
    <col min="4112" max="4112" width="4.75" style="1637" customWidth="1"/>
    <col min="4113" max="4113" width="9" style="1637"/>
    <col min="4114" max="4114" width="7.125" style="1637" customWidth="1"/>
    <col min="4115" max="4115" width="11.5" style="1637" customWidth="1"/>
    <col min="4116" max="4116" width="1.625" style="1637" customWidth="1"/>
    <col min="4117" max="4117" width="2" style="1637" customWidth="1"/>
    <col min="4118" max="4118" width="8.875" style="1637" customWidth="1"/>
    <col min="4119" max="4119" width="7.875" style="1637" customWidth="1"/>
    <col min="4120" max="4352" width="9" style="1637"/>
    <col min="4353" max="4353" width="2" style="1637" customWidth="1"/>
    <col min="4354" max="4354" width="1.875" style="1637" customWidth="1"/>
    <col min="4355" max="4355" width="13.375" style="1637" customWidth="1"/>
    <col min="4356" max="4356" width="12.875" style="1637" customWidth="1"/>
    <col min="4357" max="4357" width="6" style="1637" customWidth="1"/>
    <col min="4358" max="4358" width="4.625" style="1637" bestFit="1" customWidth="1"/>
    <col min="4359" max="4359" width="6.625" style="1637" customWidth="1"/>
    <col min="4360" max="4360" width="5.375" style="1637" customWidth="1"/>
    <col min="4361" max="4361" width="6" style="1637" customWidth="1"/>
    <col min="4362" max="4364" width="5.375" style="1637" customWidth="1"/>
    <col min="4365" max="4366" width="5.5" style="1637" customWidth="1"/>
    <col min="4367" max="4367" width="6.25" style="1637" customWidth="1"/>
    <col min="4368" max="4368" width="4.75" style="1637" customWidth="1"/>
    <col min="4369" max="4369" width="9" style="1637"/>
    <col min="4370" max="4370" width="7.125" style="1637" customWidth="1"/>
    <col min="4371" max="4371" width="11.5" style="1637" customWidth="1"/>
    <col min="4372" max="4372" width="1.625" style="1637" customWidth="1"/>
    <col min="4373" max="4373" width="2" style="1637" customWidth="1"/>
    <col min="4374" max="4374" width="8.875" style="1637" customWidth="1"/>
    <col min="4375" max="4375" width="7.875" style="1637" customWidth="1"/>
    <col min="4376" max="4608" width="9" style="1637"/>
    <col min="4609" max="4609" width="2" style="1637" customWidth="1"/>
    <col min="4610" max="4610" width="1.875" style="1637" customWidth="1"/>
    <col min="4611" max="4611" width="13.375" style="1637" customWidth="1"/>
    <col min="4612" max="4612" width="12.875" style="1637" customWidth="1"/>
    <col min="4613" max="4613" width="6" style="1637" customWidth="1"/>
    <col min="4614" max="4614" width="4.625" style="1637" bestFit="1" customWidth="1"/>
    <col min="4615" max="4615" width="6.625" style="1637" customWidth="1"/>
    <col min="4616" max="4616" width="5.375" style="1637" customWidth="1"/>
    <col min="4617" max="4617" width="6" style="1637" customWidth="1"/>
    <col min="4618" max="4620" width="5.375" style="1637" customWidth="1"/>
    <col min="4621" max="4622" width="5.5" style="1637" customWidth="1"/>
    <col min="4623" max="4623" width="6.25" style="1637" customWidth="1"/>
    <col min="4624" max="4624" width="4.75" style="1637" customWidth="1"/>
    <col min="4625" max="4625" width="9" style="1637"/>
    <col min="4626" max="4626" width="7.125" style="1637" customWidth="1"/>
    <col min="4627" max="4627" width="11.5" style="1637" customWidth="1"/>
    <col min="4628" max="4628" width="1.625" style="1637" customWidth="1"/>
    <col min="4629" max="4629" width="2" style="1637" customWidth="1"/>
    <col min="4630" max="4630" width="8.875" style="1637" customWidth="1"/>
    <col min="4631" max="4631" width="7.875" style="1637" customWidth="1"/>
    <col min="4632" max="4864" width="9" style="1637"/>
    <col min="4865" max="4865" width="2" style="1637" customWidth="1"/>
    <col min="4866" max="4866" width="1.875" style="1637" customWidth="1"/>
    <col min="4867" max="4867" width="13.375" style="1637" customWidth="1"/>
    <col min="4868" max="4868" width="12.875" style="1637" customWidth="1"/>
    <col min="4869" max="4869" width="6" style="1637" customWidth="1"/>
    <col min="4870" max="4870" width="4.625" style="1637" bestFit="1" customWidth="1"/>
    <col min="4871" max="4871" width="6.625" style="1637" customWidth="1"/>
    <col min="4872" max="4872" width="5.375" style="1637" customWidth="1"/>
    <col min="4873" max="4873" width="6" style="1637" customWidth="1"/>
    <col min="4874" max="4876" width="5.375" style="1637" customWidth="1"/>
    <col min="4877" max="4878" width="5.5" style="1637" customWidth="1"/>
    <col min="4879" max="4879" width="6.25" style="1637" customWidth="1"/>
    <col min="4880" max="4880" width="4.75" style="1637" customWidth="1"/>
    <col min="4881" max="4881" width="9" style="1637"/>
    <col min="4882" max="4882" width="7.125" style="1637" customWidth="1"/>
    <col min="4883" max="4883" width="11.5" style="1637" customWidth="1"/>
    <col min="4884" max="4884" width="1.625" style="1637" customWidth="1"/>
    <col min="4885" max="4885" width="2" style="1637" customWidth="1"/>
    <col min="4886" max="4886" width="8.875" style="1637" customWidth="1"/>
    <col min="4887" max="4887" width="7.875" style="1637" customWidth="1"/>
    <col min="4888" max="5120" width="9" style="1637"/>
    <col min="5121" max="5121" width="2" style="1637" customWidth="1"/>
    <col min="5122" max="5122" width="1.875" style="1637" customWidth="1"/>
    <col min="5123" max="5123" width="13.375" style="1637" customWidth="1"/>
    <col min="5124" max="5124" width="12.875" style="1637" customWidth="1"/>
    <col min="5125" max="5125" width="6" style="1637" customWidth="1"/>
    <col min="5126" max="5126" width="4.625" style="1637" bestFit="1" customWidth="1"/>
    <col min="5127" max="5127" width="6.625" style="1637" customWidth="1"/>
    <col min="5128" max="5128" width="5.375" style="1637" customWidth="1"/>
    <col min="5129" max="5129" width="6" style="1637" customWidth="1"/>
    <col min="5130" max="5132" width="5.375" style="1637" customWidth="1"/>
    <col min="5133" max="5134" width="5.5" style="1637" customWidth="1"/>
    <col min="5135" max="5135" width="6.25" style="1637" customWidth="1"/>
    <col min="5136" max="5136" width="4.75" style="1637" customWidth="1"/>
    <col min="5137" max="5137" width="9" style="1637"/>
    <col min="5138" max="5138" width="7.125" style="1637" customWidth="1"/>
    <col min="5139" max="5139" width="11.5" style="1637" customWidth="1"/>
    <col min="5140" max="5140" width="1.625" style="1637" customWidth="1"/>
    <col min="5141" max="5141" width="2" style="1637" customWidth="1"/>
    <col min="5142" max="5142" width="8.875" style="1637" customWidth="1"/>
    <col min="5143" max="5143" width="7.875" style="1637" customWidth="1"/>
    <col min="5144" max="5376" width="9" style="1637"/>
    <col min="5377" max="5377" width="2" style="1637" customWidth="1"/>
    <col min="5378" max="5378" width="1.875" style="1637" customWidth="1"/>
    <col min="5379" max="5379" width="13.375" style="1637" customWidth="1"/>
    <col min="5380" max="5380" width="12.875" style="1637" customWidth="1"/>
    <col min="5381" max="5381" width="6" style="1637" customWidth="1"/>
    <col min="5382" max="5382" width="4.625" style="1637" bestFit="1" customWidth="1"/>
    <col min="5383" max="5383" width="6.625" style="1637" customWidth="1"/>
    <col min="5384" max="5384" width="5.375" style="1637" customWidth="1"/>
    <col min="5385" max="5385" width="6" style="1637" customWidth="1"/>
    <col min="5386" max="5388" width="5.375" style="1637" customWidth="1"/>
    <col min="5389" max="5390" width="5.5" style="1637" customWidth="1"/>
    <col min="5391" max="5391" width="6.25" style="1637" customWidth="1"/>
    <col min="5392" max="5392" width="4.75" style="1637" customWidth="1"/>
    <col min="5393" max="5393" width="9" style="1637"/>
    <col min="5394" max="5394" width="7.125" style="1637" customWidth="1"/>
    <col min="5395" max="5395" width="11.5" style="1637" customWidth="1"/>
    <col min="5396" max="5396" width="1.625" style="1637" customWidth="1"/>
    <col min="5397" max="5397" width="2" style="1637" customWidth="1"/>
    <col min="5398" max="5398" width="8.875" style="1637" customWidth="1"/>
    <col min="5399" max="5399" width="7.875" style="1637" customWidth="1"/>
    <col min="5400" max="5632" width="9" style="1637"/>
    <col min="5633" max="5633" width="2" style="1637" customWidth="1"/>
    <col min="5634" max="5634" width="1.875" style="1637" customWidth="1"/>
    <col min="5635" max="5635" width="13.375" style="1637" customWidth="1"/>
    <col min="5636" max="5636" width="12.875" style="1637" customWidth="1"/>
    <col min="5637" max="5637" width="6" style="1637" customWidth="1"/>
    <col min="5638" max="5638" width="4.625" style="1637" bestFit="1" customWidth="1"/>
    <col min="5639" max="5639" width="6.625" style="1637" customWidth="1"/>
    <col min="5640" max="5640" width="5.375" style="1637" customWidth="1"/>
    <col min="5641" max="5641" width="6" style="1637" customWidth="1"/>
    <col min="5642" max="5644" width="5.375" style="1637" customWidth="1"/>
    <col min="5645" max="5646" width="5.5" style="1637" customWidth="1"/>
    <col min="5647" max="5647" width="6.25" style="1637" customWidth="1"/>
    <col min="5648" max="5648" width="4.75" style="1637" customWidth="1"/>
    <col min="5649" max="5649" width="9" style="1637"/>
    <col min="5650" max="5650" width="7.125" style="1637" customWidth="1"/>
    <col min="5651" max="5651" width="11.5" style="1637" customWidth="1"/>
    <col min="5652" max="5652" width="1.625" style="1637" customWidth="1"/>
    <col min="5653" max="5653" width="2" style="1637" customWidth="1"/>
    <col min="5654" max="5654" width="8.875" style="1637" customWidth="1"/>
    <col min="5655" max="5655" width="7.875" style="1637" customWidth="1"/>
    <col min="5656" max="5888" width="9" style="1637"/>
    <col min="5889" max="5889" width="2" style="1637" customWidth="1"/>
    <col min="5890" max="5890" width="1.875" style="1637" customWidth="1"/>
    <col min="5891" max="5891" width="13.375" style="1637" customWidth="1"/>
    <col min="5892" max="5892" width="12.875" style="1637" customWidth="1"/>
    <col min="5893" max="5893" width="6" style="1637" customWidth="1"/>
    <col min="5894" max="5894" width="4.625" style="1637" bestFit="1" customWidth="1"/>
    <col min="5895" max="5895" width="6.625" style="1637" customWidth="1"/>
    <col min="5896" max="5896" width="5.375" style="1637" customWidth="1"/>
    <col min="5897" max="5897" width="6" style="1637" customWidth="1"/>
    <col min="5898" max="5900" width="5.375" style="1637" customWidth="1"/>
    <col min="5901" max="5902" width="5.5" style="1637" customWidth="1"/>
    <col min="5903" max="5903" width="6.25" style="1637" customWidth="1"/>
    <col min="5904" max="5904" width="4.75" style="1637" customWidth="1"/>
    <col min="5905" max="5905" width="9" style="1637"/>
    <col min="5906" max="5906" width="7.125" style="1637" customWidth="1"/>
    <col min="5907" max="5907" width="11.5" style="1637" customWidth="1"/>
    <col min="5908" max="5908" width="1.625" style="1637" customWidth="1"/>
    <col min="5909" max="5909" width="2" style="1637" customWidth="1"/>
    <col min="5910" max="5910" width="8.875" style="1637" customWidth="1"/>
    <col min="5911" max="5911" width="7.875" style="1637" customWidth="1"/>
    <col min="5912" max="6144" width="9" style="1637"/>
    <col min="6145" max="6145" width="2" style="1637" customWidth="1"/>
    <col min="6146" max="6146" width="1.875" style="1637" customWidth="1"/>
    <col min="6147" max="6147" width="13.375" style="1637" customWidth="1"/>
    <col min="6148" max="6148" width="12.875" style="1637" customWidth="1"/>
    <col min="6149" max="6149" width="6" style="1637" customWidth="1"/>
    <col min="6150" max="6150" width="4.625" style="1637" bestFit="1" customWidth="1"/>
    <col min="6151" max="6151" width="6.625" style="1637" customWidth="1"/>
    <col min="6152" max="6152" width="5.375" style="1637" customWidth="1"/>
    <col min="6153" max="6153" width="6" style="1637" customWidth="1"/>
    <col min="6154" max="6156" width="5.375" style="1637" customWidth="1"/>
    <col min="6157" max="6158" width="5.5" style="1637" customWidth="1"/>
    <col min="6159" max="6159" width="6.25" style="1637" customWidth="1"/>
    <col min="6160" max="6160" width="4.75" style="1637" customWidth="1"/>
    <col min="6161" max="6161" width="9" style="1637"/>
    <col min="6162" max="6162" width="7.125" style="1637" customWidth="1"/>
    <col min="6163" max="6163" width="11.5" style="1637" customWidth="1"/>
    <col min="6164" max="6164" width="1.625" style="1637" customWidth="1"/>
    <col min="6165" max="6165" width="2" style="1637" customWidth="1"/>
    <col min="6166" max="6166" width="8.875" style="1637" customWidth="1"/>
    <col min="6167" max="6167" width="7.875" style="1637" customWidth="1"/>
    <col min="6168" max="6400" width="9" style="1637"/>
    <col min="6401" max="6401" width="2" style="1637" customWidth="1"/>
    <col min="6402" max="6402" width="1.875" style="1637" customWidth="1"/>
    <col min="6403" max="6403" width="13.375" style="1637" customWidth="1"/>
    <col min="6404" max="6404" width="12.875" style="1637" customWidth="1"/>
    <col min="6405" max="6405" width="6" style="1637" customWidth="1"/>
    <col min="6406" max="6406" width="4.625" style="1637" bestFit="1" customWidth="1"/>
    <col min="6407" max="6407" width="6.625" style="1637" customWidth="1"/>
    <col min="6408" max="6408" width="5.375" style="1637" customWidth="1"/>
    <col min="6409" max="6409" width="6" style="1637" customWidth="1"/>
    <col min="6410" max="6412" width="5.375" style="1637" customWidth="1"/>
    <col min="6413" max="6414" width="5.5" style="1637" customWidth="1"/>
    <col min="6415" max="6415" width="6.25" style="1637" customWidth="1"/>
    <col min="6416" max="6416" width="4.75" style="1637" customWidth="1"/>
    <col min="6417" max="6417" width="9" style="1637"/>
    <col min="6418" max="6418" width="7.125" style="1637" customWidth="1"/>
    <col min="6419" max="6419" width="11.5" style="1637" customWidth="1"/>
    <col min="6420" max="6420" width="1.625" style="1637" customWidth="1"/>
    <col min="6421" max="6421" width="2" style="1637" customWidth="1"/>
    <col min="6422" max="6422" width="8.875" style="1637" customWidth="1"/>
    <col min="6423" max="6423" width="7.875" style="1637" customWidth="1"/>
    <col min="6424" max="6656" width="9" style="1637"/>
    <col min="6657" max="6657" width="2" style="1637" customWidth="1"/>
    <col min="6658" max="6658" width="1.875" style="1637" customWidth="1"/>
    <col min="6659" max="6659" width="13.375" style="1637" customWidth="1"/>
    <col min="6660" max="6660" width="12.875" style="1637" customWidth="1"/>
    <col min="6661" max="6661" width="6" style="1637" customWidth="1"/>
    <col min="6662" max="6662" width="4.625" style="1637" bestFit="1" customWidth="1"/>
    <col min="6663" max="6663" width="6.625" style="1637" customWidth="1"/>
    <col min="6664" max="6664" width="5.375" style="1637" customWidth="1"/>
    <col min="6665" max="6665" width="6" style="1637" customWidth="1"/>
    <col min="6666" max="6668" width="5.375" style="1637" customWidth="1"/>
    <col min="6669" max="6670" width="5.5" style="1637" customWidth="1"/>
    <col min="6671" max="6671" width="6.25" style="1637" customWidth="1"/>
    <col min="6672" max="6672" width="4.75" style="1637" customWidth="1"/>
    <col min="6673" max="6673" width="9" style="1637"/>
    <col min="6674" max="6674" width="7.125" style="1637" customWidth="1"/>
    <col min="6675" max="6675" width="11.5" style="1637" customWidth="1"/>
    <col min="6676" max="6676" width="1.625" style="1637" customWidth="1"/>
    <col min="6677" max="6677" width="2" style="1637" customWidth="1"/>
    <col min="6678" max="6678" width="8.875" style="1637" customWidth="1"/>
    <col min="6679" max="6679" width="7.875" style="1637" customWidth="1"/>
    <col min="6680" max="6912" width="9" style="1637"/>
    <col min="6913" max="6913" width="2" style="1637" customWidth="1"/>
    <col min="6914" max="6914" width="1.875" style="1637" customWidth="1"/>
    <col min="6915" max="6915" width="13.375" style="1637" customWidth="1"/>
    <col min="6916" max="6916" width="12.875" style="1637" customWidth="1"/>
    <col min="6917" max="6917" width="6" style="1637" customWidth="1"/>
    <col min="6918" max="6918" width="4.625" style="1637" bestFit="1" customWidth="1"/>
    <col min="6919" max="6919" width="6.625" style="1637" customWidth="1"/>
    <col min="6920" max="6920" width="5.375" style="1637" customWidth="1"/>
    <col min="6921" max="6921" width="6" style="1637" customWidth="1"/>
    <col min="6922" max="6924" width="5.375" style="1637" customWidth="1"/>
    <col min="6925" max="6926" width="5.5" style="1637" customWidth="1"/>
    <col min="6927" max="6927" width="6.25" style="1637" customWidth="1"/>
    <col min="6928" max="6928" width="4.75" style="1637" customWidth="1"/>
    <col min="6929" max="6929" width="9" style="1637"/>
    <col min="6930" max="6930" width="7.125" style="1637" customWidth="1"/>
    <col min="6931" max="6931" width="11.5" style="1637" customWidth="1"/>
    <col min="6932" max="6932" width="1.625" style="1637" customWidth="1"/>
    <col min="6933" max="6933" width="2" style="1637" customWidth="1"/>
    <col min="6934" max="6934" width="8.875" style="1637" customWidth="1"/>
    <col min="6935" max="6935" width="7.875" style="1637" customWidth="1"/>
    <col min="6936" max="7168" width="9" style="1637"/>
    <col min="7169" max="7169" width="2" style="1637" customWidth="1"/>
    <col min="7170" max="7170" width="1.875" style="1637" customWidth="1"/>
    <col min="7171" max="7171" width="13.375" style="1637" customWidth="1"/>
    <col min="7172" max="7172" width="12.875" style="1637" customWidth="1"/>
    <col min="7173" max="7173" width="6" style="1637" customWidth="1"/>
    <col min="7174" max="7174" width="4.625" style="1637" bestFit="1" customWidth="1"/>
    <col min="7175" max="7175" width="6.625" style="1637" customWidth="1"/>
    <col min="7176" max="7176" width="5.375" style="1637" customWidth="1"/>
    <col min="7177" max="7177" width="6" style="1637" customWidth="1"/>
    <col min="7178" max="7180" width="5.375" style="1637" customWidth="1"/>
    <col min="7181" max="7182" width="5.5" style="1637" customWidth="1"/>
    <col min="7183" max="7183" width="6.25" style="1637" customWidth="1"/>
    <col min="7184" max="7184" width="4.75" style="1637" customWidth="1"/>
    <col min="7185" max="7185" width="9" style="1637"/>
    <col min="7186" max="7186" width="7.125" style="1637" customWidth="1"/>
    <col min="7187" max="7187" width="11.5" style="1637" customWidth="1"/>
    <col min="7188" max="7188" width="1.625" style="1637" customWidth="1"/>
    <col min="7189" max="7189" width="2" style="1637" customWidth="1"/>
    <col min="7190" max="7190" width="8.875" style="1637" customWidth="1"/>
    <col min="7191" max="7191" width="7.875" style="1637" customWidth="1"/>
    <col min="7192" max="7424" width="9" style="1637"/>
    <col min="7425" max="7425" width="2" style="1637" customWidth="1"/>
    <col min="7426" max="7426" width="1.875" style="1637" customWidth="1"/>
    <col min="7427" max="7427" width="13.375" style="1637" customWidth="1"/>
    <col min="7428" max="7428" width="12.875" style="1637" customWidth="1"/>
    <col min="7429" max="7429" width="6" style="1637" customWidth="1"/>
    <col min="7430" max="7430" width="4.625" style="1637" bestFit="1" customWidth="1"/>
    <col min="7431" max="7431" width="6.625" style="1637" customWidth="1"/>
    <col min="7432" max="7432" width="5.375" style="1637" customWidth="1"/>
    <col min="7433" max="7433" width="6" style="1637" customWidth="1"/>
    <col min="7434" max="7436" width="5.375" style="1637" customWidth="1"/>
    <col min="7437" max="7438" width="5.5" style="1637" customWidth="1"/>
    <col min="7439" max="7439" width="6.25" style="1637" customWidth="1"/>
    <col min="7440" max="7440" width="4.75" style="1637" customWidth="1"/>
    <col min="7441" max="7441" width="9" style="1637"/>
    <col min="7442" max="7442" width="7.125" style="1637" customWidth="1"/>
    <col min="7443" max="7443" width="11.5" style="1637" customWidth="1"/>
    <col min="7444" max="7444" width="1.625" style="1637" customWidth="1"/>
    <col min="7445" max="7445" width="2" style="1637" customWidth="1"/>
    <col min="7446" max="7446" width="8.875" style="1637" customWidth="1"/>
    <col min="7447" max="7447" width="7.875" style="1637" customWidth="1"/>
    <col min="7448" max="7680" width="9" style="1637"/>
    <col min="7681" max="7681" width="2" style="1637" customWidth="1"/>
    <col min="7682" max="7682" width="1.875" style="1637" customWidth="1"/>
    <col min="7683" max="7683" width="13.375" style="1637" customWidth="1"/>
    <col min="7684" max="7684" width="12.875" style="1637" customWidth="1"/>
    <col min="7685" max="7685" width="6" style="1637" customWidth="1"/>
    <col min="7686" max="7686" width="4.625" style="1637" bestFit="1" customWidth="1"/>
    <col min="7687" max="7687" width="6.625" style="1637" customWidth="1"/>
    <col min="7688" max="7688" width="5.375" style="1637" customWidth="1"/>
    <col min="7689" max="7689" width="6" style="1637" customWidth="1"/>
    <col min="7690" max="7692" width="5.375" style="1637" customWidth="1"/>
    <col min="7693" max="7694" width="5.5" style="1637" customWidth="1"/>
    <col min="7695" max="7695" width="6.25" style="1637" customWidth="1"/>
    <col min="7696" max="7696" width="4.75" style="1637" customWidth="1"/>
    <col min="7697" max="7697" width="9" style="1637"/>
    <col min="7698" max="7698" width="7.125" style="1637" customWidth="1"/>
    <col min="7699" max="7699" width="11.5" style="1637" customWidth="1"/>
    <col min="7700" max="7700" width="1.625" style="1637" customWidth="1"/>
    <col min="7701" max="7701" width="2" style="1637" customWidth="1"/>
    <col min="7702" max="7702" width="8.875" style="1637" customWidth="1"/>
    <col min="7703" max="7703" width="7.875" style="1637" customWidth="1"/>
    <col min="7704" max="7936" width="9" style="1637"/>
    <col min="7937" max="7937" width="2" style="1637" customWidth="1"/>
    <col min="7938" max="7938" width="1.875" style="1637" customWidth="1"/>
    <col min="7939" max="7939" width="13.375" style="1637" customWidth="1"/>
    <col min="7940" max="7940" width="12.875" style="1637" customWidth="1"/>
    <col min="7941" max="7941" width="6" style="1637" customWidth="1"/>
    <col min="7942" max="7942" width="4.625" style="1637" bestFit="1" customWidth="1"/>
    <col min="7943" max="7943" width="6.625" style="1637" customWidth="1"/>
    <col min="7944" max="7944" width="5.375" style="1637" customWidth="1"/>
    <col min="7945" max="7945" width="6" style="1637" customWidth="1"/>
    <col min="7946" max="7948" width="5.375" style="1637" customWidth="1"/>
    <col min="7949" max="7950" width="5.5" style="1637" customWidth="1"/>
    <col min="7951" max="7951" width="6.25" style="1637" customWidth="1"/>
    <col min="7952" max="7952" width="4.75" style="1637" customWidth="1"/>
    <col min="7953" max="7953" width="9" style="1637"/>
    <col min="7954" max="7954" width="7.125" style="1637" customWidth="1"/>
    <col min="7955" max="7955" width="11.5" style="1637" customWidth="1"/>
    <col min="7956" max="7956" width="1.625" style="1637" customWidth="1"/>
    <col min="7957" max="7957" width="2" style="1637" customWidth="1"/>
    <col min="7958" max="7958" width="8.875" style="1637" customWidth="1"/>
    <col min="7959" max="7959" width="7.875" style="1637" customWidth="1"/>
    <col min="7960" max="8192" width="9" style="1637"/>
    <col min="8193" max="8193" width="2" style="1637" customWidth="1"/>
    <col min="8194" max="8194" width="1.875" style="1637" customWidth="1"/>
    <col min="8195" max="8195" width="13.375" style="1637" customWidth="1"/>
    <col min="8196" max="8196" width="12.875" style="1637" customWidth="1"/>
    <col min="8197" max="8197" width="6" style="1637" customWidth="1"/>
    <col min="8198" max="8198" width="4.625" style="1637" bestFit="1" customWidth="1"/>
    <col min="8199" max="8199" width="6.625" style="1637" customWidth="1"/>
    <col min="8200" max="8200" width="5.375" style="1637" customWidth="1"/>
    <col min="8201" max="8201" width="6" style="1637" customWidth="1"/>
    <col min="8202" max="8204" width="5.375" style="1637" customWidth="1"/>
    <col min="8205" max="8206" width="5.5" style="1637" customWidth="1"/>
    <col min="8207" max="8207" width="6.25" style="1637" customWidth="1"/>
    <col min="8208" max="8208" width="4.75" style="1637" customWidth="1"/>
    <col min="8209" max="8209" width="9" style="1637"/>
    <col min="8210" max="8210" width="7.125" style="1637" customWidth="1"/>
    <col min="8211" max="8211" width="11.5" style="1637" customWidth="1"/>
    <col min="8212" max="8212" width="1.625" style="1637" customWidth="1"/>
    <col min="8213" max="8213" width="2" style="1637" customWidth="1"/>
    <col min="8214" max="8214" width="8.875" style="1637" customWidth="1"/>
    <col min="8215" max="8215" width="7.875" style="1637" customWidth="1"/>
    <col min="8216" max="8448" width="9" style="1637"/>
    <col min="8449" max="8449" width="2" style="1637" customWidth="1"/>
    <col min="8450" max="8450" width="1.875" style="1637" customWidth="1"/>
    <col min="8451" max="8451" width="13.375" style="1637" customWidth="1"/>
    <col min="8452" max="8452" width="12.875" style="1637" customWidth="1"/>
    <col min="8453" max="8453" width="6" style="1637" customWidth="1"/>
    <col min="8454" max="8454" width="4.625" style="1637" bestFit="1" customWidth="1"/>
    <col min="8455" max="8455" width="6.625" style="1637" customWidth="1"/>
    <col min="8456" max="8456" width="5.375" style="1637" customWidth="1"/>
    <col min="8457" max="8457" width="6" style="1637" customWidth="1"/>
    <col min="8458" max="8460" width="5.375" style="1637" customWidth="1"/>
    <col min="8461" max="8462" width="5.5" style="1637" customWidth="1"/>
    <col min="8463" max="8463" width="6.25" style="1637" customWidth="1"/>
    <col min="8464" max="8464" width="4.75" style="1637" customWidth="1"/>
    <col min="8465" max="8465" width="9" style="1637"/>
    <col min="8466" max="8466" width="7.125" style="1637" customWidth="1"/>
    <col min="8467" max="8467" width="11.5" style="1637" customWidth="1"/>
    <col min="8468" max="8468" width="1.625" style="1637" customWidth="1"/>
    <col min="8469" max="8469" width="2" style="1637" customWidth="1"/>
    <col min="8470" max="8470" width="8.875" style="1637" customWidth="1"/>
    <col min="8471" max="8471" width="7.875" style="1637" customWidth="1"/>
    <col min="8472" max="8704" width="9" style="1637"/>
    <col min="8705" max="8705" width="2" style="1637" customWidth="1"/>
    <col min="8706" max="8706" width="1.875" style="1637" customWidth="1"/>
    <col min="8707" max="8707" width="13.375" style="1637" customWidth="1"/>
    <col min="8708" max="8708" width="12.875" style="1637" customWidth="1"/>
    <col min="8709" max="8709" width="6" style="1637" customWidth="1"/>
    <col min="8710" max="8710" width="4.625" style="1637" bestFit="1" customWidth="1"/>
    <col min="8711" max="8711" width="6.625" style="1637" customWidth="1"/>
    <col min="8712" max="8712" width="5.375" style="1637" customWidth="1"/>
    <col min="8713" max="8713" width="6" style="1637" customWidth="1"/>
    <col min="8714" max="8716" width="5.375" style="1637" customWidth="1"/>
    <col min="8717" max="8718" width="5.5" style="1637" customWidth="1"/>
    <col min="8719" max="8719" width="6.25" style="1637" customWidth="1"/>
    <col min="8720" max="8720" width="4.75" style="1637" customWidth="1"/>
    <col min="8721" max="8721" width="9" style="1637"/>
    <col min="8722" max="8722" width="7.125" style="1637" customWidth="1"/>
    <col min="8723" max="8723" width="11.5" style="1637" customWidth="1"/>
    <col min="8724" max="8724" width="1.625" style="1637" customWidth="1"/>
    <col min="8725" max="8725" width="2" style="1637" customWidth="1"/>
    <col min="8726" max="8726" width="8.875" style="1637" customWidth="1"/>
    <col min="8727" max="8727" width="7.875" style="1637" customWidth="1"/>
    <col min="8728" max="8960" width="9" style="1637"/>
    <col min="8961" max="8961" width="2" style="1637" customWidth="1"/>
    <col min="8962" max="8962" width="1.875" style="1637" customWidth="1"/>
    <col min="8963" max="8963" width="13.375" style="1637" customWidth="1"/>
    <col min="8964" max="8964" width="12.875" style="1637" customWidth="1"/>
    <col min="8965" max="8965" width="6" style="1637" customWidth="1"/>
    <col min="8966" max="8966" width="4.625" style="1637" bestFit="1" customWidth="1"/>
    <col min="8967" max="8967" width="6.625" style="1637" customWidth="1"/>
    <col min="8968" max="8968" width="5.375" style="1637" customWidth="1"/>
    <col min="8969" max="8969" width="6" style="1637" customWidth="1"/>
    <col min="8970" max="8972" width="5.375" style="1637" customWidth="1"/>
    <col min="8973" max="8974" width="5.5" style="1637" customWidth="1"/>
    <col min="8975" max="8975" width="6.25" style="1637" customWidth="1"/>
    <col min="8976" max="8976" width="4.75" style="1637" customWidth="1"/>
    <col min="8977" max="8977" width="9" style="1637"/>
    <col min="8978" max="8978" width="7.125" style="1637" customWidth="1"/>
    <col min="8979" max="8979" width="11.5" style="1637" customWidth="1"/>
    <col min="8980" max="8980" width="1.625" style="1637" customWidth="1"/>
    <col min="8981" max="8981" width="2" style="1637" customWidth="1"/>
    <col min="8982" max="8982" width="8.875" style="1637" customWidth="1"/>
    <col min="8983" max="8983" width="7.875" style="1637" customWidth="1"/>
    <col min="8984" max="9216" width="9" style="1637"/>
    <col min="9217" max="9217" width="2" style="1637" customWidth="1"/>
    <col min="9218" max="9218" width="1.875" style="1637" customWidth="1"/>
    <col min="9219" max="9219" width="13.375" style="1637" customWidth="1"/>
    <col min="9220" max="9220" width="12.875" style="1637" customWidth="1"/>
    <col min="9221" max="9221" width="6" style="1637" customWidth="1"/>
    <col min="9222" max="9222" width="4.625" style="1637" bestFit="1" customWidth="1"/>
    <col min="9223" max="9223" width="6.625" style="1637" customWidth="1"/>
    <col min="9224" max="9224" width="5.375" style="1637" customWidth="1"/>
    <col min="9225" max="9225" width="6" style="1637" customWidth="1"/>
    <col min="9226" max="9228" width="5.375" style="1637" customWidth="1"/>
    <col min="9229" max="9230" width="5.5" style="1637" customWidth="1"/>
    <col min="9231" max="9231" width="6.25" style="1637" customWidth="1"/>
    <col min="9232" max="9232" width="4.75" style="1637" customWidth="1"/>
    <col min="9233" max="9233" width="9" style="1637"/>
    <col min="9234" max="9234" width="7.125" style="1637" customWidth="1"/>
    <col min="9235" max="9235" width="11.5" style="1637" customWidth="1"/>
    <col min="9236" max="9236" width="1.625" style="1637" customWidth="1"/>
    <col min="9237" max="9237" width="2" style="1637" customWidth="1"/>
    <col min="9238" max="9238" width="8.875" style="1637" customWidth="1"/>
    <col min="9239" max="9239" width="7.875" style="1637" customWidth="1"/>
    <col min="9240" max="9472" width="9" style="1637"/>
    <col min="9473" max="9473" width="2" style="1637" customWidth="1"/>
    <col min="9474" max="9474" width="1.875" style="1637" customWidth="1"/>
    <col min="9475" max="9475" width="13.375" style="1637" customWidth="1"/>
    <col min="9476" max="9476" width="12.875" style="1637" customWidth="1"/>
    <col min="9477" max="9477" width="6" style="1637" customWidth="1"/>
    <col min="9478" max="9478" width="4.625" style="1637" bestFit="1" customWidth="1"/>
    <col min="9479" max="9479" width="6.625" style="1637" customWidth="1"/>
    <col min="9480" max="9480" width="5.375" style="1637" customWidth="1"/>
    <col min="9481" max="9481" width="6" style="1637" customWidth="1"/>
    <col min="9482" max="9484" width="5.375" style="1637" customWidth="1"/>
    <col min="9485" max="9486" width="5.5" style="1637" customWidth="1"/>
    <col min="9487" max="9487" width="6.25" style="1637" customWidth="1"/>
    <col min="9488" max="9488" width="4.75" style="1637" customWidth="1"/>
    <col min="9489" max="9489" width="9" style="1637"/>
    <col min="9490" max="9490" width="7.125" style="1637" customWidth="1"/>
    <col min="9491" max="9491" width="11.5" style="1637" customWidth="1"/>
    <col min="9492" max="9492" width="1.625" style="1637" customWidth="1"/>
    <col min="9493" max="9493" width="2" style="1637" customWidth="1"/>
    <col min="9494" max="9494" width="8.875" style="1637" customWidth="1"/>
    <col min="9495" max="9495" width="7.875" style="1637" customWidth="1"/>
    <col min="9496" max="9728" width="9" style="1637"/>
    <col min="9729" max="9729" width="2" style="1637" customWidth="1"/>
    <col min="9730" max="9730" width="1.875" style="1637" customWidth="1"/>
    <col min="9731" max="9731" width="13.375" style="1637" customWidth="1"/>
    <col min="9732" max="9732" width="12.875" style="1637" customWidth="1"/>
    <col min="9733" max="9733" width="6" style="1637" customWidth="1"/>
    <col min="9734" max="9734" width="4.625" style="1637" bestFit="1" customWidth="1"/>
    <col min="9735" max="9735" width="6.625" style="1637" customWidth="1"/>
    <col min="9736" max="9736" width="5.375" style="1637" customWidth="1"/>
    <col min="9737" max="9737" width="6" style="1637" customWidth="1"/>
    <col min="9738" max="9740" width="5.375" style="1637" customWidth="1"/>
    <col min="9741" max="9742" width="5.5" style="1637" customWidth="1"/>
    <col min="9743" max="9743" width="6.25" style="1637" customWidth="1"/>
    <col min="9744" max="9744" width="4.75" style="1637" customWidth="1"/>
    <col min="9745" max="9745" width="9" style="1637"/>
    <col min="9746" max="9746" width="7.125" style="1637" customWidth="1"/>
    <col min="9747" max="9747" width="11.5" style="1637" customWidth="1"/>
    <col min="9748" max="9748" width="1.625" style="1637" customWidth="1"/>
    <col min="9749" max="9749" width="2" style="1637" customWidth="1"/>
    <col min="9750" max="9750" width="8.875" style="1637" customWidth="1"/>
    <col min="9751" max="9751" width="7.875" style="1637" customWidth="1"/>
    <col min="9752" max="9984" width="9" style="1637"/>
    <col min="9985" max="9985" width="2" style="1637" customWidth="1"/>
    <col min="9986" max="9986" width="1.875" style="1637" customWidth="1"/>
    <col min="9987" max="9987" width="13.375" style="1637" customWidth="1"/>
    <col min="9988" max="9988" width="12.875" style="1637" customWidth="1"/>
    <col min="9989" max="9989" width="6" style="1637" customWidth="1"/>
    <col min="9990" max="9990" width="4.625" style="1637" bestFit="1" customWidth="1"/>
    <col min="9991" max="9991" width="6.625" style="1637" customWidth="1"/>
    <col min="9992" max="9992" width="5.375" style="1637" customWidth="1"/>
    <col min="9993" max="9993" width="6" style="1637" customWidth="1"/>
    <col min="9994" max="9996" width="5.375" style="1637" customWidth="1"/>
    <col min="9997" max="9998" width="5.5" style="1637" customWidth="1"/>
    <col min="9999" max="9999" width="6.25" style="1637" customWidth="1"/>
    <col min="10000" max="10000" width="4.75" style="1637" customWidth="1"/>
    <col min="10001" max="10001" width="9" style="1637"/>
    <col min="10002" max="10002" width="7.125" style="1637" customWidth="1"/>
    <col min="10003" max="10003" width="11.5" style="1637" customWidth="1"/>
    <col min="10004" max="10004" width="1.625" style="1637" customWidth="1"/>
    <col min="10005" max="10005" width="2" style="1637" customWidth="1"/>
    <col min="10006" max="10006" width="8.875" style="1637" customWidth="1"/>
    <col min="10007" max="10007" width="7.875" style="1637" customWidth="1"/>
    <col min="10008" max="10240" width="9" style="1637"/>
    <col min="10241" max="10241" width="2" style="1637" customWidth="1"/>
    <col min="10242" max="10242" width="1.875" style="1637" customWidth="1"/>
    <col min="10243" max="10243" width="13.375" style="1637" customWidth="1"/>
    <col min="10244" max="10244" width="12.875" style="1637" customWidth="1"/>
    <col min="10245" max="10245" width="6" style="1637" customWidth="1"/>
    <col min="10246" max="10246" width="4.625" style="1637" bestFit="1" customWidth="1"/>
    <col min="10247" max="10247" width="6.625" style="1637" customWidth="1"/>
    <col min="10248" max="10248" width="5.375" style="1637" customWidth="1"/>
    <col min="10249" max="10249" width="6" style="1637" customWidth="1"/>
    <col min="10250" max="10252" width="5.375" style="1637" customWidth="1"/>
    <col min="10253" max="10254" width="5.5" style="1637" customWidth="1"/>
    <col min="10255" max="10255" width="6.25" style="1637" customWidth="1"/>
    <col min="10256" max="10256" width="4.75" style="1637" customWidth="1"/>
    <col min="10257" max="10257" width="9" style="1637"/>
    <col min="10258" max="10258" width="7.125" style="1637" customWidth="1"/>
    <col min="10259" max="10259" width="11.5" style="1637" customWidth="1"/>
    <col min="10260" max="10260" width="1.625" style="1637" customWidth="1"/>
    <col min="10261" max="10261" width="2" style="1637" customWidth="1"/>
    <col min="10262" max="10262" width="8.875" style="1637" customWidth="1"/>
    <col min="10263" max="10263" width="7.875" style="1637" customWidth="1"/>
    <col min="10264" max="10496" width="9" style="1637"/>
    <col min="10497" max="10497" width="2" style="1637" customWidth="1"/>
    <col min="10498" max="10498" width="1.875" style="1637" customWidth="1"/>
    <col min="10499" max="10499" width="13.375" style="1637" customWidth="1"/>
    <col min="10500" max="10500" width="12.875" style="1637" customWidth="1"/>
    <col min="10501" max="10501" width="6" style="1637" customWidth="1"/>
    <col min="10502" max="10502" width="4.625" style="1637" bestFit="1" customWidth="1"/>
    <col min="10503" max="10503" width="6.625" style="1637" customWidth="1"/>
    <col min="10504" max="10504" width="5.375" style="1637" customWidth="1"/>
    <col min="10505" max="10505" width="6" style="1637" customWidth="1"/>
    <col min="10506" max="10508" width="5.375" style="1637" customWidth="1"/>
    <col min="10509" max="10510" width="5.5" style="1637" customWidth="1"/>
    <col min="10511" max="10511" width="6.25" style="1637" customWidth="1"/>
    <col min="10512" max="10512" width="4.75" style="1637" customWidth="1"/>
    <col min="10513" max="10513" width="9" style="1637"/>
    <col min="10514" max="10514" width="7.125" style="1637" customWidth="1"/>
    <col min="10515" max="10515" width="11.5" style="1637" customWidth="1"/>
    <col min="10516" max="10516" width="1.625" style="1637" customWidth="1"/>
    <col min="10517" max="10517" width="2" style="1637" customWidth="1"/>
    <col min="10518" max="10518" width="8.875" style="1637" customWidth="1"/>
    <col min="10519" max="10519" width="7.875" style="1637" customWidth="1"/>
    <col min="10520" max="10752" width="9" style="1637"/>
    <col min="10753" max="10753" width="2" style="1637" customWidth="1"/>
    <col min="10754" max="10754" width="1.875" style="1637" customWidth="1"/>
    <col min="10755" max="10755" width="13.375" style="1637" customWidth="1"/>
    <col min="10756" max="10756" width="12.875" style="1637" customWidth="1"/>
    <col min="10757" max="10757" width="6" style="1637" customWidth="1"/>
    <col min="10758" max="10758" width="4.625" style="1637" bestFit="1" customWidth="1"/>
    <col min="10759" max="10759" width="6.625" style="1637" customWidth="1"/>
    <col min="10760" max="10760" width="5.375" style="1637" customWidth="1"/>
    <col min="10761" max="10761" width="6" style="1637" customWidth="1"/>
    <col min="10762" max="10764" width="5.375" style="1637" customWidth="1"/>
    <col min="10765" max="10766" width="5.5" style="1637" customWidth="1"/>
    <col min="10767" max="10767" width="6.25" style="1637" customWidth="1"/>
    <col min="10768" max="10768" width="4.75" style="1637" customWidth="1"/>
    <col min="10769" max="10769" width="9" style="1637"/>
    <col min="10770" max="10770" width="7.125" style="1637" customWidth="1"/>
    <col min="10771" max="10771" width="11.5" style="1637" customWidth="1"/>
    <col min="10772" max="10772" width="1.625" style="1637" customWidth="1"/>
    <col min="10773" max="10773" width="2" style="1637" customWidth="1"/>
    <col min="10774" max="10774" width="8.875" style="1637" customWidth="1"/>
    <col min="10775" max="10775" width="7.875" style="1637" customWidth="1"/>
    <col min="10776" max="11008" width="9" style="1637"/>
    <col min="11009" max="11009" width="2" style="1637" customWidth="1"/>
    <col min="11010" max="11010" width="1.875" style="1637" customWidth="1"/>
    <col min="11011" max="11011" width="13.375" style="1637" customWidth="1"/>
    <col min="11012" max="11012" width="12.875" style="1637" customWidth="1"/>
    <col min="11013" max="11013" width="6" style="1637" customWidth="1"/>
    <col min="11014" max="11014" width="4.625" style="1637" bestFit="1" customWidth="1"/>
    <col min="11015" max="11015" width="6.625" style="1637" customWidth="1"/>
    <col min="11016" max="11016" width="5.375" style="1637" customWidth="1"/>
    <col min="11017" max="11017" width="6" style="1637" customWidth="1"/>
    <col min="11018" max="11020" width="5.375" style="1637" customWidth="1"/>
    <col min="11021" max="11022" width="5.5" style="1637" customWidth="1"/>
    <col min="11023" max="11023" width="6.25" style="1637" customWidth="1"/>
    <col min="11024" max="11024" width="4.75" style="1637" customWidth="1"/>
    <col min="11025" max="11025" width="9" style="1637"/>
    <col min="11026" max="11026" width="7.125" style="1637" customWidth="1"/>
    <col min="11027" max="11027" width="11.5" style="1637" customWidth="1"/>
    <col min="11028" max="11028" width="1.625" style="1637" customWidth="1"/>
    <col min="11029" max="11029" width="2" style="1637" customWidth="1"/>
    <col min="11030" max="11030" width="8.875" style="1637" customWidth="1"/>
    <col min="11031" max="11031" width="7.875" style="1637" customWidth="1"/>
    <col min="11032" max="11264" width="9" style="1637"/>
    <col min="11265" max="11265" width="2" style="1637" customWidth="1"/>
    <col min="11266" max="11266" width="1.875" style="1637" customWidth="1"/>
    <col min="11267" max="11267" width="13.375" style="1637" customWidth="1"/>
    <col min="11268" max="11268" width="12.875" style="1637" customWidth="1"/>
    <col min="11269" max="11269" width="6" style="1637" customWidth="1"/>
    <col min="11270" max="11270" width="4.625" style="1637" bestFit="1" customWidth="1"/>
    <col min="11271" max="11271" width="6.625" style="1637" customWidth="1"/>
    <col min="11272" max="11272" width="5.375" style="1637" customWidth="1"/>
    <col min="11273" max="11273" width="6" style="1637" customWidth="1"/>
    <col min="11274" max="11276" width="5.375" style="1637" customWidth="1"/>
    <col min="11277" max="11278" width="5.5" style="1637" customWidth="1"/>
    <col min="11279" max="11279" width="6.25" style="1637" customWidth="1"/>
    <col min="11280" max="11280" width="4.75" style="1637" customWidth="1"/>
    <col min="11281" max="11281" width="9" style="1637"/>
    <col min="11282" max="11282" width="7.125" style="1637" customWidth="1"/>
    <col min="11283" max="11283" width="11.5" style="1637" customWidth="1"/>
    <col min="11284" max="11284" width="1.625" style="1637" customWidth="1"/>
    <col min="11285" max="11285" width="2" style="1637" customWidth="1"/>
    <col min="11286" max="11286" width="8.875" style="1637" customWidth="1"/>
    <col min="11287" max="11287" width="7.875" style="1637" customWidth="1"/>
    <col min="11288" max="11520" width="9" style="1637"/>
    <col min="11521" max="11521" width="2" style="1637" customWidth="1"/>
    <col min="11522" max="11522" width="1.875" style="1637" customWidth="1"/>
    <col min="11523" max="11523" width="13.375" style="1637" customWidth="1"/>
    <col min="11524" max="11524" width="12.875" style="1637" customWidth="1"/>
    <col min="11525" max="11525" width="6" style="1637" customWidth="1"/>
    <col min="11526" max="11526" width="4.625" style="1637" bestFit="1" customWidth="1"/>
    <col min="11527" max="11527" width="6.625" style="1637" customWidth="1"/>
    <col min="11528" max="11528" width="5.375" style="1637" customWidth="1"/>
    <col min="11529" max="11529" width="6" style="1637" customWidth="1"/>
    <col min="11530" max="11532" width="5.375" style="1637" customWidth="1"/>
    <col min="11533" max="11534" width="5.5" style="1637" customWidth="1"/>
    <col min="11535" max="11535" width="6.25" style="1637" customWidth="1"/>
    <col min="11536" max="11536" width="4.75" style="1637" customWidth="1"/>
    <col min="11537" max="11537" width="9" style="1637"/>
    <col min="11538" max="11538" width="7.125" style="1637" customWidth="1"/>
    <col min="11539" max="11539" width="11.5" style="1637" customWidth="1"/>
    <col min="11540" max="11540" width="1.625" style="1637" customWidth="1"/>
    <col min="11541" max="11541" width="2" style="1637" customWidth="1"/>
    <col min="11542" max="11542" width="8.875" style="1637" customWidth="1"/>
    <col min="11543" max="11543" width="7.875" style="1637" customWidth="1"/>
    <col min="11544" max="11776" width="9" style="1637"/>
    <col min="11777" max="11777" width="2" style="1637" customWidth="1"/>
    <col min="11778" max="11778" width="1.875" style="1637" customWidth="1"/>
    <col min="11779" max="11779" width="13.375" style="1637" customWidth="1"/>
    <col min="11780" max="11780" width="12.875" style="1637" customWidth="1"/>
    <col min="11781" max="11781" width="6" style="1637" customWidth="1"/>
    <col min="11782" max="11782" width="4.625" style="1637" bestFit="1" customWidth="1"/>
    <col min="11783" max="11783" width="6.625" style="1637" customWidth="1"/>
    <col min="11784" max="11784" width="5.375" style="1637" customWidth="1"/>
    <col min="11785" max="11785" width="6" style="1637" customWidth="1"/>
    <col min="11786" max="11788" width="5.375" style="1637" customWidth="1"/>
    <col min="11789" max="11790" width="5.5" style="1637" customWidth="1"/>
    <col min="11791" max="11791" width="6.25" style="1637" customWidth="1"/>
    <col min="11792" max="11792" width="4.75" style="1637" customWidth="1"/>
    <col min="11793" max="11793" width="9" style="1637"/>
    <col min="11794" max="11794" width="7.125" style="1637" customWidth="1"/>
    <col min="11795" max="11795" width="11.5" style="1637" customWidth="1"/>
    <col min="11796" max="11796" width="1.625" style="1637" customWidth="1"/>
    <col min="11797" max="11797" width="2" style="1637" customWidth="1"/>
    <col min="11798" max="11798" width="8.875" style="1637" customWidth="1"/>
    <col min="11799" max="11799" width="7.875" style="1637" customWidth="1"/>
    <col min="11800" max="12032" width="9" style="1637"/>
    <col min="12033" max="12033" width="2" style="1637" customWidth="1"/>
    <col min="12034" max="12034" width="1.875" style="1637" customWidth="1"/>
    <col min="12035" max="12035" width="13.375" style="1637" customWidth="1"/>
    <col min="12036" max="12036" width="12.875" style="1637" customWidth="1"/>
    <col min="12037" max="12037" width="6" style="1637" customWidth="1"/>
    <col min="12038" max="12038" width="4.625" style="1637" bestFit="1" customWidth="1"/>
    <col min="12039" max="12039" width="6.625" style="1637" customWidth="1"/>
    <col min="12040" max="12040" width="5.375" style="1637" customWidth="1"/>
    <col min="12041" max="12041" width="6" style="1637" customWidth="1"/>
    <col min="12042" max="12044" width="5.375" style="1637" customWidth="1"/>
    <col min="12045" max="12046" width="5.5" style="1637" customWidth="1"/>
    <col min="12047" max="12047" width="6.25" style="1637" customWidth="1"/>
    <col min="12048" max="12048" width="4.75" style="1637" customWidth="1"/>
    <col min="12049" max="12049" width="9" style="1637"/>
    <col min="12050" max="12050" width="7.125" style="1637" customWidth="1"/>
    <col min="12051" max="12051" width="11.5" style="1637" customWidth="1"/>
    <col min="12052" max="12052" width="1.625" style="1637" customWidth="1"/>
    <col min="12053" max="12053" width="2" style="1637" customWidth="1"/>
    <col min="12054" max="12054" width="8.875" style="1637" customWidth="1"/>
    <col min="12055" max="12055" width="7.875" style="1637" customWidth="1"/>
    <col min="12056" max="12288" width="9" style="1637"/>
    <col min="12289" max="12289" width="2" style="1637" customWidth="1"/>
    <col min="12290" max="12290" width="1.875" style="1637" customWidth="1"/>
    <col min="12291" max="12291" width="13.375" style="1637" customWidth="1"/>
    <col min="12292" max="12292" width="12.875" style="1637" customWidth="1"/>
    <col min="12293" max="12293" width="6" style="1637" customWidth="1"/>
    <col min="12294" max="12294" width="4.625" style="1637" bestFit="1" customWidth="1"/>
    <col min="12295" max="12295" width="6.625" style="1637" customWidth="1"/>
    <col min="12296" max="12296" width="5.375" style="1637" customWidth="1"/>
    <col min="12297" max="12297" width="6" style="1637" customWidth="1"/>
    <col min="12298" max="12300" width="5.375" style="1637" customWidth="1"/>
    <col min="12301" max="12302" width="5.5" style="1637" customWidth="1"/>
    <col min="12303" max="12303" width="6.25" style="1637" customWidth="1"/>
    <col min="12304" max="12304" width="4.75" style="1637" customWidth="1"/>
    <col min="12305" max="12305" width="9" style="1637"/>
    <col min="12306" max="12306" width="7.125" style="1637" customWidth="1"/>
    <col min="12307" max="12307" width="11.5" style="1637" customWidth="1"/>
    <col min="12308" max="12308" width="1.625" style="1637" customWidth="1"/>
    <col min="12309" max="12309" width="2" style="1637" customWidth="1"/>
    <col min="12310" max="12310" width="8.875" style="1637" customWidth="1"/>
    <col min="12311" max="12311" width="7.875" style="1637" customWidth="1"/>
    <col min="12312" max="12544" width="9" style="1637"/>
    <col min="12545" max="12545" width="2" style="1637" customWidth="1"/>
    <col min="12546" max="12546" width="1.875" style="1637" customWidth="1"/>
    <col min="12547" max="12547" width="13.375" style="1637" customWidth="1"/>
    <col min="12548" max="12548" width="12.875" style="1637" customWidth="1"/>
    <col min="12549" max="12549" width="6" style="1637" customWidth="1"/>
    <col min="12550" max="12550" width="4.625" style="1637" bestFit="1" customWidth="1"/>
    <col min="12551" max="12551" width="6.625" style="1637" customWidth="1"/>
    <col min="12552" max="12552" width="5.375" style="1637" customWidth="1"/>
    <col min="12553" max="12553" width="6" style="1637" customWidth="1"/>
    <col min="12554" max="12556" width="5.375" style="1637" customWidth="1"/>
    <col min="12557" max="12558" width="5.5" style="1637" customWidth="1"/>
    <col min="12559" max="12559" width="6.25" style="1637" customWidth="1"/>
    <col min="12560" max="12560" width="4.75" style="1637" customWidth="1"/>
    <col min="12561" max="12561" width="9" style="1637"/>
    <col min="12562" max="12562" width="7.125" style="1637" customWidth="1"/>
    <col min="12563" max="12563" width="11.5" style="1637" customWidth="1"/>
    <col min="12564" max="12564" width="1.625" style="1637" customWidth="1"/>
    <col min="12565" max="12565" width="2" style="1637" customWidth="1"/>
    <col min="12566" max="12566" width="8.875" style="1637" customWidth="1"/>
    <col min="12567" max="12567" width="7.875" style="1637" customWidth="1"/>
    <col min="12568" max="12800" width="9" style="1637"/>
    <col min="12801" max="12801" width="2" style="1637" customWidth="1"/>
    <col min="12802" max="12802" width="1.875" style="1637" customWidth="1"/>
    <col min="12803" max="12803" width="13.375" style="1637" customWidth="1"/>
    <col min="12804" max="12804" width="12.875" style="1637" customWidth="1"/>
    <col min="12805" max="12805" width="6" style="1637" customWidth="1"/>
    <col min="12806" max="12806" width="4.625" style="1637" bestFit="1" customWidth="1"/>
    <col min="12807" max="12807" width="6.625" style="1637" customWidth="1"/>
    <col min="12808" max="12808" width="5.375" style="1637" customWidth="1"/>
    <col min="12809" max="12809" width="6" style="1637" customWidth="1"/>
    <col min="12810" max="12812" width="5.375" style="1637" customWidth="1"/>
    <col min="12813" max="12814" width="5.5" style="1637" customWidth="1"/>
    <col min="12815" max="12815" width="6.25" style="1637" customWidth="1"/>
    <col min="12816" max="12816" width="4.75" style="1637" customWidth="1"/>
    <col min="12817" max="12817" width="9" style="1637"/>
    <col min="12818" max="12818" width="7.125" style="1637" customWidth="1"/>
    <col min="12819" max="12819" width="11.5" style="1637" customWidth="1"/>
    <col min="12820" max="12820" width="1.625" style="1637" customWidth="1"/>
    <col min="12821" max="12821" width="2" style="1637" customWidth="1"/>
    <col min="12822" max="12822" width="8.875" style="1637" customWidth="1"/>
    <col min="12823" max="12823" width="7.875" style="1637" customWidth="1"/>
    <col min="12824" max="13056" width="9" style="1637"/>
    <col min="13057" max="13057" width="2" style="1637" customWidth="1"/>
    <col min="13058" max="13058" width="1.875" style="1637" customWidth="1"/>
    <col min="13059" max="13059" width="13.375" style="1637" customWidth="1"/>
    <col min="13060" max="13060" width="12.875" style="1637" customWidth="1"/>
    <col min="13061" max="13061" width="6" style="1637" customWidth="1"/>
    <col min="13062" max="13062" width="4.625" style="1637" bestFit="1" customWidth="1"/>
    <col min="13063" max="13063" width="6.625" style="1637" customWidth="1"/>
    <col min="13064" max="13064" width="5.375" style="1637" customWidth="1"/>
    <col min="13065" max="13065" width="6" style="1637" customWidth="1"/>
    <col min="13066" max="13068" width="5.375" style="1637" customWidth="1"/>
    <col min="13069" max="13070" width="5.5" style="1637" customWidth="1"/>
    <col min="13071" max="13071" width="6.25" style="1637" customWidth="1"/>
    <col min="13072" max="13072" width="4.75" style="1637" customWidth="1"/>
    <col min="13073" max="13073" width="9" style="1637"/>
    <col min="13074" max="13074" width="7.125" style="1637" customWidth="1"/>
    <col min="13075" max="13075" width="11.5" style="1637" customWidth="1"/>
    <col min="13076" max="13076" width="1.625" style="1637" customWidth="1"/>
    <col min="13077" max="13077" width="2" style="1637" customWidth="1"/>
    <col min="13078" max="13078" width="8.875" style="1637" customWidth="1"/>
    <col min="13079" max="13079" width="7.875" style="1637" customWidth="1"/>
    <col min="13080" max="13312" width="9" style="1637"/>
    <col min="13313" max="13313" width="2" style="1637" customWidth="1"/>
    <col min="13314" max="13314" width="1.875" style="1637" customWidth="1"/>
    <col min="13315" max="13315" width="13.375" style="1637" customWidth="1"/>
    <col min="13316" max="13316" width="12.875" style="1637" customWidth="1"/>
    <col min="13317" max="13317" width="6" style="1637" customWidth="1"/>
    <col min="13318" max="13318" width="4.625" style="1637" bestFit="1" customWidth="1"/>
    <col min="13319" max="13319" width="6.625" style="1637" customWidth="1"/>
    <col min="13320" max="13320" width="5.375" style="1637" customWidth="1"/>
    <col min="13321" max="13321" width="6" style="1637" customWidth="1"/>
    <col min="13322" max="13324" width="5.375" style="1637" customWidth="1"/>
    <col min="13325" max="13326" width="5.5" style="1637" customWidth="1"/>
    <col min="13327" max="13327" width="6.25" style="1637" customWidth="1"/>
    <col min="13328" max="13328" width="4.75" style="1637" customWidth="1"/>
    <col min="13329" max="13329" width="9" style="1637"/>
    <col min="13330" max="13330" width="7.125" style="1637" customWidth="1"/>
    <col min="13331" max="13331" width="11.5" style="1637" customWidth="1"/>
    <col min="13332" max="13332" width="1.625" style="1637" customWidth="1"/>
    <col min="13333" max="13333" width="2" style="1637" customWidth="1"/>
    <col min="13334" max="13334" width="8.875" style="1637" customWidth="1"/>
    <col min="13335" max="13335" width="7.875" style="1637" customWidth="1"/>
    <col min="13336" max="13568" width="9" style="1637"/>
    <col min="13569" max="13569" width="2" style="1637" customWidth="1"/>
    <col min="13570" max="13570" width="1.875" style="1637" customWidth="1"/>
    <col min="13571" max="13571" width="13.375" style="1637" customWidth="1"/>
    <col min="13572" max="13572" width="12.875" style="1637" customWidth="1"/>
    <col min="13573" max="13573" width="6" style="1637" customWidth="1"/>
    <col min="13574" max="13574" width="4.625" style="1637" bestFit="1" customWidth="1"/>
    <col min="13575" max="13575" width="6.625" style="1637" customWidth="1"/>
    <col min="13576" max="13576" width="5.375" style="1637" customWidth="1"/>
    <col min="13577" max="13577" width="6" style="1637" customWidth="1"/>
    <col min="13578" max="13580" width="5.375" style="1637" customWidth="1"/>
    <col min="13581" max="13582" width="5.5" style="1637" customWidth="1"/>
    <col min="13583" max="13583" width="6.25" style="1637" customWidth="1"/>
    <col min="13584" max="13584" width="4.75" style="1637" customWidth="1"/>
    <col min="13585" max="13585" width="9" style="1637"/>
    <col min="13586" max="13586" width="7.125" style="1637" customWidth="1"/>
    <col min="13587" max="13587" width="11.5" style="1637" customWidth="1"/>
    <col min="13588" max="13588" width="1.625" style="1637" customWidth="1"/>
    <col min="13589" max="13589" width="2" style="1637" customWidth="1"/>
    <col min="13590" max="13590" width="8.875" style="1637" customWidth="1"/>
    <col min="13591" max="13591" width="7.875" style="1637" customWidth="1"/>
    <col min="13592" max="13824" width="9" style="1637"/>
    <col min="13825" max="13825" width="2" style="1637" customWidth="1"/>
    <col min="13826" max="13826" width="1.875" style="1637" customWidth="1"/>
    <col min="13827" max="13827" width="13.375" style="1637" customWidth="1"/>
    <col min="13828" max="13828" width="12.875" style="1637" customWidth="1"/>
    <col min="13829" max="13829" width="6" style="1637" customWidth="1"/>
    <col min="13830" max="13830" width="4.625" style="1637" bestFit="1" customWidth="1"/>
    <col min="13831" max="13831" width="6.625" style="1637" customWidth="1"/>
    <col min="13832" max="13832" width="5.375" style="1637" customWidth="1"/>
    <col min="13833" max="13833" width="6" style="1637" customWidth="1"/>
    <col min="13834" max="13836" width="5.375" style="1637" customWidth="1"/>
    <col min="13837" max="13838" width="5.5" style="1637" customWidth="1"/>
    <col min="13839" max="13839" width="6.25" style="1637" customWidth="1"/>
    <col min="13840" max="13840" width="4.75" style="1637" customWidth="1"/>
    <col min="13841" max="13841" width="9" style="1637"/>
    <col min="13842" max="13842" width="7.125" style="1637" customWidth="1"/>
    <col min="13843" max="13843" width="11.5" style="1637" customWidth="1"/>
    <col min="13844" max="13844" width="1.625" style="1637" customWidth="1"/>
    <col min="13845" max="13845" width="2" style="1637" customWidth="1"/>
    <col min="13846" max="13846" width="8.875" style="1637" customWidth="1"/>
    <col min="13847" max="13847" width="7.875" style="1637" customWidth="1"/>
    <col min="13848" max="14080" width="9" style="1637"/>
    <col min="14081" max="14081" width="2" style="1637" customWidth="1"/>
    <col min="14082" max="14082" width="1.875" style="1637" customWidth="1"/>
    <col min="14083" max="14083" width="13.375" style="1637" customWidth="1"/>
    <col min="14084" max="14084" width="12.875" style="1637" customWidth="1"/>
    <col min="14085" max="14085" width="6" style="1637" customWidth="1"/>
    <col min="14086" max="14086" width="4.625" style="1637" bestFit="1" customWidth="1"/>
    <col min="14087" max="14087" width="6.625" style="1637" customWidth="1"/>
    <col min="14088" max="14088" width="5.375" style="1637" customWidth="1"/>
    <col min="14089" max="14089" width="6" style="1637" customWidth="1"/>
    <col min="14090" max="14092" width="5.375" style="1637" customWidth="1"/>
    <col min="14093" max="14094" width="5.5" style="1637" customWidth="1"/>
    <col min="14095" max="14095" width="6.25" style="1637" customWidth="1"/>
    <col min="14096" max="14096" width="4.75" style="1637" customWidth="1"/>
    <col min="14097" max="14097" width="9" style="1637"/>
    <col min="14098" max="14098" width="7.125" style="1637" customWidth="1"/>
    <col min="14099" max="14099" width="11.5" style="1637" customWidth="1"/>
    <col min="14100" max="14100" width="1.625" style="1637" customWidth="1"/>
    <col min="14101" max="14101" width="2" style="1637" customWidth="1"/>
    <col min="14102" max="14102" width="8.875" style="1637" customWidth="1"/>
    <col min="14103" max="14103" width="7.875" style="1637" customWidth="1"/>
    <col min="14104" max="14336" width="9" style="1637"/>
    <col min="14337" max="14337" width="2" style="1637" customWidth="1"/>
    <col min="14338" max="14338" width="1.875" style="1637" customWidth="1"/>
    <col min="14339" max="14339" width="13.375" style="1637" customWidth="1"/>
    <col min="14340" max="14340" width="12.875" style="1637" customWidth="1"/>
    <col min="14341" max="14341" width="6" style="1637" customWidth="1"/>
    <col min="14342" max="14342" width="4.625" style="1637" bestFit="1" customWidth="1"/>
    <col min="14343" max="14343" width="6.625" style="1637" customWidth="1"/>
    <col min="14344" max="14344" width="5.375" style="1637" customWidth="1"/>
    <col min="14345" max="14345" width="6" style="1637" customWidth="1"/>
    <col min="14346" max="14348" width="5.375" style="1637" customWidth="1"/>
    <col min="14349" max="14350" width="5.5" style="1637" customWidth="1"/>
    <col min="14351" max="14351" width="6.25" style="1637" customWidth="1"/>
    <col min="14352" max="14352" width="4.75" style="1637" customWidth="1"/>
    <col min="14353" max="14353" width="9" style="1637"/>
    <col min="14354" max="14354" width="7.125" style="1637" customWidth="1"/>
    <col min="14355" max="14355" width="11.5" style="1637" customWidth="1"/>
    <col min="14356" max="14356" width="1.625" style="1637" customWidth="1"/>
    <col min="14357" max="14357" width="2" style="1637" customWidth="1"/>
    <col min="14358" max="14358" width="8.875" style="1637" customWidth="1"/>
    <col min="14359" max="14359" width="7.875" style="1637" customWidth="1"/>
    <col min="14360" max="14592" width="9" style="1637"/>
    <col min="14593" max="14593" width="2" style="1637" customWidth="1"/>
    <col min="14594" max="14594" width="1.875" style="1637" customWidth="1"/>
    <col min="14595" max="14595" width="13.375" style="1637" customWidth="1"/>
    <col min="14596" max="14596" width="12.875" style="1637" customWidth="1"/>
    <col min="14597" max="14597" width="6" style="1637" customWidth="1"/>
    <col min="14598" max="14598" width="4.625" style="1637" bestFit="1" customWidth="1"/>
    <col min="14599" max="14599" width="6.625" style="1637" customWidth="1"/>
    <col min="14600" max="14600" width="5.375" style="1637" customWidth="1"/>
    <col min="14601" max="14601" width="6" style="1637" customWidth="1"/>
    <col min="14602" max="14604" width="5.375" style="1637" customWidth="1"/>
    <col min="14605" max="14606" width="5.5" style="1637" customWidth="1"/>
    <col min="14607" max="14607" width="6.25" style="1637" customWidth="1"/>
    <col min="14608" max="14608" width="4.75" style="1637" customWidth="1"/>
    <col min="14609" max="14609" width="9" style="1637"/>
    <col min="14610" max="14610" width="7.125" style="1637" customWidth="1"/>
    <col min="14611" max="14611" width="11.5" style="1637" customWidth="1"/>
    <col min="14612" max="14612" width="1.625" style="1637" customWidth="1"/>
    <col min="14613" max="14613" width="2" style="1637" customWidth="1"/>
    <col min="14614" max="14614" width="8.875" style="1637" customWidth="1"/>
    <col min="14615" max="14615" width="7.875" style="1637" customWidth="1"/>
    <col min="14616" max="14848" width="9" style="1637"/>
    <col min="14849" max="14849" width="2" style="1637" customWidth="1"/>
    <col min="14850" max="14850" width="1.875" style="1637" customWidth="1"/>
    <col min="14851" max="14851" width="13.375" style="1637" customWidth="1"/>
    <col min="14852" max="14852" width="12.875" style="1637" customWidth="1"/>
    <col min="14853" max="14853" width="6" style="1637" customWidth="1"/>
    <col min="14854" max="14854" width="4.625" style="1637" bestFit="1" customWidth="1"/>
    <col min="14855" max="14855" width="6.625" style="1637" customWidth="1"/>
    <col min="14856" max="14856" width="5.375" style="1637" customWidth="1"/>
    <col min="14857" max="14857" width="6" style="1637" customWidth="1"/>
    <col min="14858" max="14860" width="5.375" style="1637" customWidth="1"/>
    <col min="14861" max="14862" width="5.5" style="1637" customWidth="1"/>
    <col min="14863" max="14863" width="6.25" style="1637" customWidth="1"/>
    <col min="14864" max="14864" width="4.75" style="1637" customWidth="1"/>
    <col min="14865" max="14865" width="9" style="1637"/>
    <col min="14866" max="14866" width="7.125" style="1637" customWidth="1"/>
    <col min="14867" max="14867" width="11.5" style="1637" customWidth="1"/>
    <col min="14868" max="14868" width="1.625" style="1637" customWidth="1"/>
    <col min="14869" max="14869" width="2" style="1637" customWidth="1"/>
    <col min="14870" max="14870" width="8.875" style="1637" customWidth="1"/>
    <col min="14871" max="14871" width="7.875" style="1637" customWidth="1"/>
    <col min="14872" max="15104" width="9" style="1637"/>
    <col min="15105" max="15105" width="2" style="1637" customWidth="1"/>
    <col min="15106" max="15106" width="1.875" style="1637" customWidth="1"/>
    <col min="15107" max="15107" width="13.375" style="1637" customWidth="1"/>
    <col min="15108" max="15108" width="12.875" style="1637" customWidth="1"/>
    <col min="15109" max="15109" width="6" style="1637" customWidth="1"/>
    <col min="15110" max="15110" width="4.625" style="1637" bestFit="1" customWidth="1"/>
    <col min="15111" max="15111" width="6.625" style="1637" customWidth="1"/>
    <col min="15112" max="15112" width="5.375" style="1637" customWidth="1"/>
    <col min="15113" max="15113" width="6" style="1637" customWidth="1"/>
    <col min="15114" max="15116" width="5.375" style="1637" customWidth="1"/>
    <col min="15117" max="15118" width="5.5" style="1637" customWidth="1"/>
    <col min="15119" max="15119" width="6.25" style="1637" customWidth="1"/>
    <col min="15120" max="15120" width="4.75" style="1637" customWidth="1"/>
    <col min="15121" max="15121" width="9" style="1637"/>
    <col min="15122" max="15122" width="7.125" style="1637" customWidth="1"/>
    <col min="15123" max="15123" width="11.5" style="1637" customWidth="1"/>
    <col min="15124" max="15124" width="1.625" style="1637" customWidth="1"/>
    <col min="15125" max="15125" width="2" style="1637" customWidth="1"/>
    <col min="15126" max="15126" width="8.875" style="1637" customWidth="1"/>
    <col min="15127" max="15127" width="7.875" style="1637" customWidth="1"/>
    <col min="15128" max="15360" width="9" style="1637"/>
    <col min="15361" max="15361" width="2" style="1637" customWidth="1"/>
    <col min="15362" max="15362" width="1.875" style="1637" customWidth="1"/>
    <col min="15363" max="15363" width="13.375" style="1637" customWidth="1"/>
    <col min="15364" max="15364" width="12.875" style="1637" customWidth="1"/>
    <col min="15365" max="15365" width="6" style="1637" customWidth="1"/>
    <col min="15366" max="15366" width="4.625" style="1637" bestFit="1" customWidth="1"/>
    <col min="15367" max="15367" width="6.625" style="1637" customWidth="1"/>
    <col min="15368" max="15368" width="5.375" style="1637" customWidth="1"/>
    <col min="15369" max="15369" width="6" style="1637" customWidth="1"/>
    <col min="15370" max="15372" width="5.375" style="1637" customWidth="1"/>
    <col min="15373" max="15374" width="5.5" style="1637" customWidth="1"/>
    <col min="15375" max="15375" width="6.25" style="1637" customWidth="1"/>
    <col min="15376" max="15376" width="4.75" style="1637" customWidth="1"/>
    <col min="15377" max="15377" width="9" style="1637"/>
    <col min="15378" max="15378" width="7.125" style="1637" customWidth="1"/>
    <col min="15379" max="15379" width="11.5" style="1637" customWidth="1"/>
    <col min="15380" max="15380" width="1.625" style="1637" customWidth="1"/>
    <col min="15381" max="15381" width="2" style="1637" customWidth="1"/>
    <col min="15382" max="15382" width="8.875" style="1637" customWidth="1"/>
    <col min="15383" max="15383" width="7.875" style="1637" customWidth="1"/>
    <col min="15384" max="15616" width="9" style="1637"/>
    <col min="15617" max="15617" width="2" style="1637" customWidth="1"/>
    <col min="15618" max="15618" width="1.875" style="1637" customWidth="1"/>
    <col min="15619" max="15619" width="13.375" style="1637" customWidth="1"/>
    <col min="15620" max="15620" width="12.875" style="1637" customWidth="1"/>
    <col min="15621" max="15621" width="6" style="1637" customWidth="1"/>
    <col min="15622" max="15622" width="4.625" style="1637" bestFit="1" customWidth="1"/>
    <col min="15623" max="15623" width="6.625" style="1637" customWidth="1"/>
    <col min="15624" max="15624" width="5.375" style="1637" customWidth="1"/>
    <col min="15625" max="15625" width="6" style="1637" customWidth="1"/>
    <col min="15626" max="15628" width="5.375" style="1637" customWidth="1"/>
    <col min="15629" max="15630" width="5.5" style="1637" customWidth="1"/>
    <col min="15631" max="15631" width="6.25" style="1637" customWidth="1"/>
    <col min="15632" max="15632" width="4.75" style="1637" customWidth="1"/>
    <col min="15633" max="15633" width="9" style="1637"/>
    <col min="15634" max="15634" width="7.125" style="1637" customWidth="1"/>
    <col min="15635" max="15635" width="11.5" style="1637" customWidth="1"/>
    <col min="15636" max="15636" width="1.625" style="1637" customWidth="1"/>
    <col min="15637" max="15637" width="2" style="1637" customWidth="1"/>
    <col min="15638" max="15638" width="8.875" style="1637" customWidth="1"/>
    <col min="15639" max="15639" width="7.875" style="1637" customWidth="1"/>
    <col min="15640" max="15872" width="9" style="1637"/>
    <col min="15873" max="15873" width="2" style="1637" customWidth="1"/>
    <col min="15874" max="15874" width="1.875" style="1637" customWidth="1"/>
    <col min="15875" max="15875" width="13.375" style="1637" customWidth="1"/>
    <col min="15876" max="15876" width="12.875" style="1637" customWidth="1"/>
    <col min="15877" max="15877" width="6" style="1637" customWidth="1"/>
    <col min="15878" max="15878" width="4.625" style="1637" bestFit="1" customWidth="1"/>
    <col min="15879" max="15879" width="6.625" style="1637" customWidth="1"/>
    <col min="15880" max="15880" width="5.375" style="1637" customWidth="1"/>
    <col min="15881" max="15881" width="6" style="1637" customWidth="1"/>
    <col min="15882" max="15884" width="5.375" style="1637" customWidth="1"/>
    <col min="15885" max="15886" width="5.5" style="1637" customWidth="1"/>
    <col min="15887" max="15887" width="6.25" style="1637" customWidth="1"/>
    <col min="15888" max="15888" width="4.75" style="1637" customWidth="1"/>
    <col min="15889" max="15889" width="9" style="1637"/>
    <col min="15890" max="15890" width="7.125" style="1637" customWidth="1"/>
    <col min="15891" max="15891" width="11.5" style="1637" customWidth="1"/>
    <col min="15892" max="15892" width="1.625" style="1637" customWidth="1"/>
    <col min="15893" max="15893" width="2" style="1637" customWidth="1"/>
    <col min="15894" max="15894" width="8.875" style="1637" customWidth="1"/>
    <col min="15895" max="15895" width="7.875" style="1637" customWidth="1"/>
    <col min="15896" max="16128" width="9" style="1637"/>
    <col min="16129" max="16129" width="2" style="1637" customWidth="1"/>
    <col min="16130" max="16130" width="1.875" style="1637" customWidth="1"/>
    <col min="16131" max="16131" width="13.375" style="1637" customWidth="1"/>
    <col min="16132" max="16132" width="12.875" style="1637" customWidth="1"/>
    <col min="16133" max="16133" width="6" style="1637" customWidth="1"/>
    <col min="16134" max="16134" width="4.625" style="1637" bestFit="1" customWidth="1"/>
    <col min="16135" max="16135" width="6.625" style="1637" customWidth="1"/>
    <col min="16136" max="16136" width="5.375" style="1637" customWidth="1"/>
    <col min="16137" max="16137" width="6" style="1637" customWidth="1"/>
    <col min="16138" max="16140" width="5.375" style="1637" customWidth="1"/>
    <col min="16141" max="16142" width="5.5" style="1637" customWidth="1"/>
    <col min="16143" max="16143" width="6.25" style="1637" customWidth="1"/>
    <col min="16144" max="16144" width="4.75" style="1637" customWidth="1"/>
    <col min="16145" max="16145" width="9" style="1637"/>
    <col min="16146" max="16146" width="7.125" style="1637" customWidth="1"/>
    <col min="16147" max="16147" width="11.5" style="1637" customWidth="1"/>
    <col min="16148" max="16148" width="1.625" style="1637" customWidth="1"/>
    <col min="16149" max="16149" width="2" style="1637" customWidth="1"/>
    <col min="16150" max="16150" width="8.875" style="1637" customWidth="1"/>
    <col min="16151" max="16151" width="7.875" style="1637" customWidth="1"/>
    <col min="16152" max="16384" width="9" style="1637"/>
  </cols>
  <sheetData>
    <row r="1" spans="2:25" ht="12.75" thickBot="1"/>
    <row r="2" spans="2:25" ht="13.5" customHeight="1">
      <c r="B2" s="1749" t="str">
        <f>CONCATENATE("제형 돌수로 (B=",FIXED(W26,2),") 수량산출서")</f>
        <v>제형 돌수로 (B=0.75) 수량산출서</v>
      </c>
      <c r="C2" s="1750"/>
      <c r="D2" s="1750"/>
      <c r="E2" s="1750"/>
      <c r="F2" s="1750"/>
      <c r="G2" s="1750"/>
      <c r="H2" s="1750"/>
      <c r="I2" s="1750"/>
      <c r="J2" s="1750"/>
      <c r="K2" s="1750"/>
      <c r="L2" s="1750"/>
      <c r="M2" s="1750"/>
      <c r="N2" s="1750"/>
      <c r="O2" s="1750"/>
      <c r="P2" s="1750"/>
      <c r="Q2" s="1750"/>
      <c r="R2" s="1750"/>
      <c r="S2" s="1750"/>
      <c r="T2" s="1751"/>
    </row>
    <row r="3" spans="2:25" ht="24.75" customHeight="1">
      <c r="B3" s="1752"/>
      <c r="C3" s="1753"/>
      <c r="D3" s="1753"/>
      <c r="E3" s="1753"/>
      <c r="F3" s="1753"/>
      <c r="G3" s="1753"/>
      <c r="H3" s="1753"/>
      <c r="I3" s="1753"/>
      <c r="J3" s="1753"/>
      <c r="K3" s="1753"/>
      <c r="L3" s="1753"/>
      <c r="M3" s="1753"/>
      <c r="N3" s="1753"/>
      <c r="O3" s="1753"/>
      <c r="P3" s="1753"/>
      <c r="Q3" s="1753"/>
      <c r="R3" s="1753"/>
      <c r="S3" s="1753"/>
      <c r="T3" s="1754"/>
    </row>
    <row r="4" spans="2:25" s="1674" customFormat="1" ht="12" customHeight="1">
      <c r="B4" s="1711"/>
      <c r="C4" s="1710"/>
      <c r="D4" s="1710"/>
      <c r="E4" s="1710"/>
      <c r="F4" s="1710"/>
      <c r="G4" s="1710"/>
      <c r="H4" s="1710"/>
      <c r="I4" s="1710"/>
      <c r="J4" s="1710"/>
      <c r="K4" s="1710"/>
      <c r="L4" s="1710"/>
      <c r="M4" s="1710"/>
      <c r="N4" s="1710"/>
      <c r="O4" s="1710"/>
      <c r="P4" s="1710"/>
      <c r="Q4" s="1710"/>
      <c r="R4" s="1710"/>
      <c r="S4" s="1710"/>
      <c r="T4" s="1709"/>
      <c r="V4" s="1213"/>
      <c r="W4" s="1212"/>
      <c r="X4" s="1212"/>
      <c r="Y4" s="1212"/>
    </row>
    <row r="5" spans="2:25" s="1674" customFormat="1" ht="12" customHeight="1">
      <c r="B5" s="1711"/>
      <c r="C5" s="1710"/>
      <c r="D5" s="1710"/>
      <c r="E5" s="1710"/>
      <c r="F5" s="1710"/>
      <c r="G5" s="1710"/>
      <c r="H5" s="1710"/>
      <c r="I5" s="1710"/>
      <c r="J5" s="1710"/>
      <c r="K5" s="1710"/>
      <c r="L5" s="1710"/>
      <c r="M5" s="1710"/>
      <c r="N5" s="1710"/>
      <c r="O5" s="1710"/>
      <c r="P5" s="1710"/>
      <c r="Q5" s="1710"/>
      <c r="R5" s="1710"/>
      <c r="S5" s="1710"/>
      <c r="T5" s="1709"/>
      <c r="V5" s="1213"/>
      <c r="W5" s="1212"/>
      <c r="X5" s="1212"/>
      <c r="Y5" s="1212"/>
    </row>
    <row r="6" spans="2:25" s="1674" customFormat="1" ht="12" customHeight="1">
      <c r="B6" s="1677"/>
      <c r="D6" s="1676"/>
      <c r="E6" s="1676"/>
      <c r="F6" s="1676"/>
      <c r="I6" s="1676"/>
      <c r="J6" s="1676"/>
      <c r="K6" s="1676"/>
      <c r="L6" s="1676"/>
      <c r="M6" s="1676"/>
      <c r="N6" s="1676"/>
      <c r="O6" s="1676"/>
      <c r="P6" s="1676"/>
      <c r="Q6" s="1676"/>
      <c r="R6" s="1676"/>
      <c r="S6" s="1676"/>
      <c r="T6" s="1675"/>
      <c r="V6" s="1707"/>
      <c r="W6" s="1708"/>
      <c r="X6" s="1707"/>
      <c r="Y6" s="1706"/>
    </row>
    <row r="7" spans="2:25" s="1674" customFormat="1" ht="12" customHeight="1">
      <c r="B7" s="1677"/>
      <c r="D7" s="1676"/>
      <c r="E7" s="1755"/>
      <c r="F7" s="1755"/>
      <c r="I7" s="1676"/>
      <c r="J7" s="1676"/>
      <c r="K7" s="1676"/>
      <c r="L7" s="1676"/>
      <c r="M7" s="1676"/>
      <c r="N7" s="1756"/>
      <c r="O7" s="1756"/>
      <c r="P7" s="1676"/>
      <c r="S7" s="1676"/>
      <c r="T7" s="1675"/>
      <c r="V7" s="1707"/>
      <c r="W7" s="1708"/>
      <c r="X7" s="1707"/>
      <c r="Y7" s="1706"/>
    </row>
    <row r="8" spans="2:25" s="1674" customFormat="1" ht="12" customHeight="1">
      <c r="B8" s="1677"/>
      <c r="D8" s="1676"/>
      <c r="E8" s="1676"/>
      <c r="F8" s="1676"/>
      <c r="I8" s="1676"/>
      <c r="J8" s="1680"/>
      <c r="K8" s="1676"/>
      <c r="L8" s="1676"/>
      <c r="M8" s="1676"/>
      <c r="N8" s="1676"/>
      <c r="O8" s="1676"/>
      <c r="P8" s="1676"/>
      <c r="S8" s="1676"/>
      <c r="T8" s="1675"/>
      <c r="V8" s="1697"/>
      <c r="W8" s="1696"/>
      <c r="X8" s="1705"/>
      <c r="Y8" s="1696"/>
    </row>
    <row r="9" spans="2:25" s="1674" customFormat="1" ht="12" customHeight="1">
      <c r="B9" s="1677"/>
      <c r="G9" s="1703">
        <f>W29</f>
        <v>0.45</v>
      </c>
      <c r="H9" s="1702"/>
      <c r="I9" s="1704"/>
      <c r="J9" s="1703">
        <f>J19+(P14*0.5*2)</f>
        <v>1.25</v>
      </c>
      <c r="K9" s="1676"/>
      <c r="M9" s="1702">
        <f>G9</f>
        <v>0.45</v>
      </c>
      <c r="N9" s="1676"/>
      <c r="O9" s="1676"/>
      <c r="P9" s="1676"/>
      <c r="S9" s="1679"/>
      <c r="T9" s="1675"/>
      <c r="V9" s="1697"/>
      <c r="W9" s="1696"/>
      <c r="X9" s="1696"/>
      <c r="Y9" s="1696"/>
    </row>
    <row r="10" spans="2:25" s="1674" customFormat="1" ht="12" customHeight="1">
      <c r="B10" s="1677"/>
      <c r="G10" s="1676"/>
      <c r="K10" s="1690"/>
      <c r="L10" s="1701"/>
      <c r="M10" s="1700"/>
      <c r="Q10" s="1676"/>
      <c r="R10" s="1676"/>
      <c r="S10" s="1676"/>
      <c r="T10" s="1675"/>
      <c r="V10" s="1697"/>
      <c r="W10" s="1696"/>
      <c r="X10" s="1696"/>
      <c r="Y10" s="1699"/>
    </row>
    <row r="11" spans="2:25" s="1674" customFormat="1" ht="12" customHeight="1">
      <c r="B11" s="1677"/>
      <c r="C11" s="1676"/>
      <c r="D11" s="1676"/>
      <c r="E11" s="1676"/>
      <c r="F11" s="1676"/>
      <c r="G11" s="1676"/>
      <c r="I11" s="1676"/>
      <c r="J11" s="1676"/>
      <c r="K11" s="1676"/>
      <c r="L11" s="1676"/>
      <c r="M11" s="1676"/>
      <c r="N11" s="1676"/>
      <c r="O11" s="1698"/>
      <c r="P11" s="1680">
        <v>0.2</v>
      </c>
      <c r="Q11" s="1679"/>
      <c r="R11" s="1676"/>
      <c r="S11" s="1676"/>
      <c r="T11" s="1675"/>
      <c r="V11" s="1697"/>
      <c r="W11" s="1696"/>
      <c r="X11" s="1696"/>
      <c r="Y11" s="1696"/>
    </row>
    <row r="12" spans="2:25" s="1674" customFormat="1" ht="12" customHeight="1">
      <c r="B12" s="1677"/>
      <c r="C12" s="1676"/>
      <c r="D12" s="1676"/>
      <c r="E12" s="1676"/>
      <c r="F12" s="1676"/>
      <c r="G12" s="1676"/>
      <c r="I12" s="1676"/>
      <c r="J12" s="1676"/>
      <c r="K12" s="1676"/>
      <c r="L12" s="1676"/>
      <c r="M12" s="1676"/>
      <c r="N12" s="1676"/>
      <c r="O12" s="1676"/>
      <c r="P12" s="1687"/>
      <c r="Q12" s="1676"/>
      <c r="R12" s="1676"/>
      <c r="S12" s="1676"/>
      <c r="T12" s="1675"/>
    </row>
    <row r="13" spans="2:25" s="1674" customFormat="1" ht="12" customHeight="1">
      <c r="B13" s="1677"/>
      <c r="C13" s="1676"/>
      <c r="D13" s="1676"/>
      <c r="E13" s="1676"/>
      <c r="F13" s="1676"/>
      <c r="G13" s="1676"/>
      <c r="I13" s="1676"/>
      <c r="J13" s="1676"/>
      <c r="K13" s="1676"/>
      <c r="L13" s="1695"/>
      <c r="M13" s="1676"/>
      <c r="N13" s="1676"/>
      <c r="O13" s="1676"/>
      <c r="P13" s="1680"/>
      <c r="Q13" s="1676"/>
      <c r="S13" s="1676"/>
      <c r="T13" s="1675"/>
    </row>
    <row r="14" spans="2:25" s="1674" customFormat="1" ht="12" customHeight="1">
      <c r="B14" s="1677"/>
      <c r="C14" s="1676"/>
      <c r="D14" s="1676"/>
      <c r="E14" s="1676"/>
      <c r="F14" s="1676"/>
      <c r="G14" s="1676"/>
      <c r="I14" s="1676"/>
      <c r="J14" s="1676"/>
      <c r="K14" s="1676"/>
      <c r="L14" s="1676"/>
      <c r="M14" s="1676"/>
      <c r="N14" s="1676"/>
      <c r="O14" s="1680" t="s">
        <v>1054</v>
      </c>
      <c r="P14" s="1680">
        <f>W27</f>
        <v>0.5</v>
      </c>
      <c r="T14" s="1675"/>
      <c r="Y14" s="1674">
        <f>1.25+0.9</f>
        <v>2.15</v>
      </c>
    </row>
    <row r="15" spans="2:25" s="1674" customFormat="1" ht="12" customHeight="1">
      <c r="B15" s="1677"/>
      <c r="C15" s="1676"/>
      <c r="D15" s="1676"/>
      <c r="E15" s="1676"/>
      <c r="F15" s="1694"/>
      <c r="G15" s="1676"/>
      <c r="I15" s="1676"/>
      <c r="J15" s="1676"/>
      <c r="K15" s="1676"/>
      <c r="L15" s="1676"/>
      <c r="M15" s="1676"/>
      <c r="N15" s="1693"/>
      <c r="O15" s="1683"/>
      <c r="P15" s="1687"/>
      <c r="Q15" s="1692"/>
      <c r="R15" s="1691"/>
      <c r="T15" s="1675"/>
    </row>
    <row r="16" spans="2:25" s="1674" customFormat="1" ht="12" customHeight="1">
      <c r="B16" s="1677"/>
      <c r="C16" s="1676"/>
      <c r="D16" s="1676"/>
      <c r="E16" s="1676"/>
      <c r="F16" s="1676"/>
      <c r="G16" s="1676"/>
      <c r="I16" s="1676"/>
      <c r="J16" s="1676"/>
      <c r="K16" s="1676"/>
      <c r="L16" s="1690"/>
      <c r="M16" s="1676"/>
      <c r="N16" s="1676"/>
      <c r="O16" s="1689"/>
      <c r="Q16" s="1682"/>
      <c r="R16" s="1682"/>
      <c r="T16" s="1675"/>
    </row>
    <row r="17" spans="2:23" s="1674" customFormat="1" ht="12" customHeight="1">
      <c r="B17" s="1677"/>
      <c r="C17" s="1676"/>
      <c r="D17" s="1676"/>
      <c r="E17" s="1676"/>
      <c r="F17" s="1676"/>
      <c r="G17" s="1676"/>
      <c r="I17" s="1676"/>
      <c r="J17" s="1676"/>
      <c r="K17" s="1676"/>
      <c r="L17" s="1676"/>
      <c r="M17" s="1676"/>
      <c r="N17" s="1676"/>
      <c r="O17" s="1689" t="s">
        <v>730</v>
      </c>
      <c r="P17" s="1680">
        <f>W29</f>
        <v>0.45</v>
      </c>
      <c r="Q17" s="1682"/>
      <c r="R17" s="1682"/>
      <c r="S17" s="1681"/>
      <c r="T17" s="1675"/>
      <c r="V17" s="1688"/>
    </row>
    <row r="18" spans="2:23" s="1674" customFormat="1" ht="12" customHeight="1">
      <c r="B18" s="1677"/>
      <c r="C18" s="1676"/>
      <c r="D18" s="1676"/>
      <c r="E18" s="1676"/>
      <c r="F18" s="1676"/>
      <c r="G18" s="1687"/>
      <c r="I18" s="1676"/>
      <c r="J18" s="1676"/>
      <c r="K18" s="1676"/>
      <c r="L18" s="1676"/>
      <c r="N18" s="1757"/>
      <c r="O18" s="1757"/>
      <c r="P18" s="1680"/>
      <c r="Q18" s="1682"/>
      <c r="R18" s="1686"/>
      <c r="S18" s="1676"/>
      <c r="T18" s="1675"/>
    </row>
    <row r="19" spans="2:23" s="1674" customFormat="1" ht="12" customHeight="1">
      <c r="B19" s="1677"/>
      <c r="C19" s="1676"/>
      <c r="D19" s="1676"/>
      <c r="E19" s="1676"/>
      <c r="F19" s="1676"/>
      <c r="G19" s="1676"/>
      <c r="I19" s="1676"/>
      <c r="J19" s="1680">
        <f>W26</f>
        <v>0.75</v>
      </c>
      <c r="K19" s="1676"/>
      <c r="L19" s="1685"/>
      <c r="M19" s="1676"/>
      <c r="N19" s="1676"/>
      <c r="O19" s="1676"/>
      <c r="P19" s="1676"/>
      <c r="Q19" s="1682"/>
      <c r="R19" s="1681"/>
      <c r="S19" s="1676"/>
      <c r="T19" s="1675"/>
    </row>
    <row r="20" spans="2:23" s="1674" customFormat="1" ht="12" customHeight="1">
      <c r="B20" s="1677"/>
      <c r="C20" s="1676"/>
      <c r="D20" s="1676"/>
      <c r="E20" s="1676"/>
      <c r="F20" s="1676"/>
      <c r="G20" s="1676"/>
      <c r="I20" s="1684"/>
      <c r="J20" s="1683"/>
      <c r="K20" s="1676"/>
      <c r="L20" s="1676"/>
      <c r="M20" s="1676"/>
      <c r="P20" s="1676"/>
      <c r="Q20" s="1682"/>
      <c r="R20" s="1681" t="s">
        <v>740</v>
      </c>
      <c r="S20" s="1676"/>
      <c r="T20" s="1675"/>
    </row>
    <row r="21" spans="2:23" s="1674" customFormat="1" ht="12" customHeight="1">
      <c r="B21" s="1677"/>
      <c r="C21" s="1676"/>
      <c r="D21" s="1676"/>
      <c r="E21" s="1676"/>
      <c r="F21" s="1676"/>
      <c r="H21" s="1679"/>
      <c r="I21" s="1676"/>
      <c r="J21" s="1680">
        <f>J19+W29*2</f>
        <v>1.65</v>
      </c>
      <c r="K21" s="1676"/>
      <c r="M21" s="1679"/>
      <c r="N21" s="1676"/>
      <c r="O21" s="1676"/>
      <c r="P21" s="1676"/>
      <c r="Q21" s="1676"/>
      <c r="R21" s="1676"/>
      <c r="S21" s="1676"/>
      <c r="T21" s="1675"/>
      <c r="V21" s="1678"/>
    </row>
    <row r="22" spans="2:23" s="1674" customFormat="1" ht="12" customHeight="1">
      <c r="B22" s="1677"/>
      <c r="C22" s="1676"/>
      <c r="D22" s="1676"/>
      <c r="E22" s="1676"/>
      <c r="F22" s="1676"/>
      <c r="G22" s="1676"/>
      <c r="H22" s="1676"/>
      <c r="I22" s="1676"/>
      <c r="J22" s="1676"/>
      <c r="K22" s="1676"/>
      <c r="L22" s="1676"/>
      <c r="M22" s="1676"/>
      <c r="N22" s="1676"/>
      <c r="O22" s="1676"/>
      <c r="P22" s="1676"/>
      <c r="Q22" s="1676"/>
      <c r="R22" s="1676"/>
      <c r="S22" s="1676"/>
      <c r="T22" s="1675"/>
    </row>
    <row r="23" spans="2:23" s="1674" customFormat="1" ht="12" customHeight="1">
      <c r="B23" s="1677"/>
      <c r="C23" s="1676"/>
      <c r="D23" s="1676"/>
      <c r="E23" s="1676"/>
      <c r="F23" s="1676"/>
      <c r="G23" s="1676"/>
      <c r="H23" s="1676"/>
      <c r="I23" s="1676"/>
      <c r="J23" s="1676"/>
      <c r="K23" s="1676"/>
      <c r="L23" s="1676"/>
      <c r="M23" s="1676"/>
      <c r="N23" s="1676"/>
      <c r="O23" s="1676"/>
      <c r="P23" s="1676"/>
      <c r="Q23" s="1676"/>
      <c r="R23" s="1676"/>
      <c r="S23" s="1676"/>
      <c r="T23" s="1675"/>
    </row>
    <row r="24" spans="2:23" s="1674" customFormat="1" ht="12" customHeight="1">
      <c r="B24" s="1677"/>
      <c r="C24" s="1676"/>
      <c r="D24" s="1676"/>
      <c r="E24" s="1676"/>
      <c r="F24" s="1676"/>
      <c r="G24" s="1676"/>
      <c r="H24" s="1676"/>
      <c r="I24" s="1676"/>
      <c r="J24" s="1676"/>
      <c r="K24" s="1676"/>
      <c r="L24" s="1676"/>
      <c r="M24" s="1676"/>
      <c r="N24" s="1676"/>
      <c r="O24" s="1676"/>
      <c r="P24" s="1676"/>
      <c r="Q24" s="1676"/>
      <c r="R24" s="1676"/>
      <c r="S24" s="1676"/>
      <c r="T24" s="1675"/>
    </row>
    <row r="25" spans="2:23" s="1638" customFormat="1" ht="14.25">
      <c r="B25" s="1651"/>
      <c r="C25" s="1758" t="s">
        <v>148</v>
      </c>
      <c r="D25" s="1758"/>
      <c r="E25" s="1758"/>
      <c r="F25" s="1758"/>
      <c r="G25" s="1758"/>
      <c r="H25" s="1758"/>
      <c r="I25" s="1758"/>
      <c r="J25" s="1758"/>
      <c r="K25" s="1758"/>
      <c r="L25" s="1758"/>
      <c r="M25" s="1758"/>
      <c r="N25" s="1758"/>
      <c r="O25" s="1758"/>
      <c r="P25" s="1758"/>
      <c r="Q25" s="1758"/>
      <c r="R25" s="1758"/>
      <c r="S25" s="1758"/>
      <c r="T25" s="1645"/>
      <c r="V25" s="1657" t="s">
        <v>737</v>
      </c>
      <c r="W25" s="1657"/>
    </row>
    <row r="26" spans="2:23" s="1644" customFormat="1" ht="20.25" customHeight="1">
      <c r="B26" s="1651"/>
      <c r="C26" s="1673" t="s">
        <v>1059</v>
      </c>
      <c r="D26" s="1672" t="s">
        <v>355</v>
      </c>
      <c r="E26" s="1747" t="s">
        <v>151</v>
      </c>
      <c r="F26" s="1747"/>
      <c r="G26" s="1747"/>
      <c r="H26" s="1747"/>
      <c r="I26" s="1747"/>
      <c r="J26" s="1747"/>
      <c r="K26" s="1747"/>
      <c r="L26" s="1747"/>
      <c r="M26" s="1747"/>
      <c r="N26" s="1747"/>
      <c r="O26" s="1747"/>
      <c r="P26" s="1748"/>
      <c r="Q26" s="1672" t="s">
        <v>152</v>
      </c>
      <c r="R26" s="1672" t="s">
        <v>48</v>
      </c>
      <c r="S26" s="1672" t="s">
        <v>1058</v>
      </c>
      <c r="T26" s="1645"/>
      <c r="V26" s="1662" t="s">
        <v>1057</v>
      </c>
      <c r="W26" s="1661">
        <v>0.75</v>
      </c>
    </row>
    <row r="27" spans="2:23" s="1644" customFormat="1" ht="20.25" customHeight="1">
      <c r="B27" s="1651"/>
      <c r="C27" s="1650" t="s">
        <v>1056</v>
      </c>
      <c r="D27" s="1176" t="s">
        <v>1055</v>
      </c>
      <c r="E27" s="1205">
        <f>P14</f>
        <v>0.5</v>
      </c>
      <c r="F27" s="1203" t="s">
        <v>34</v>
      </c>
      <c r="G27" s="1671">
        <f>ROUND(SQRT(1+W28^2),3)</f>
        <v>1.1180000000000001</v>
      </c>
      <c r="H27" s="1203" t="s">
        <v>34</v>
      </c>
      <c r="I27" s="1653">
        <v>2</v>
      </c>
      <c r="J27" s="1203" t="s">
        <v>34</v>
      </c>
      <c r="K27" s="1668">
        <v>1</v>
      </c>
      <c r="L27" s="1203"/>
      <c r="M27" s="1648"/>
      <c r="N27" s="1203"/>
      <c r="O27" s="1203"/>
      <c r="P27" s="1200"/>
      <c r="Q27" s="1647">
        <f>ROUND(E27*G27*I27*K27,2)</f>
        <v>1.1200000000000001</v>
      </c>
      <c r="R27" s="1201" t="s">
        <v>35</v>
      </c>
      <c r="S27" s="1646"/>
      <c r="T27" s="1645"/>
      <c r="V27" s="1670" t="s">
        <v>1054</v>
      </c>
      <c r="W27" s="1669">
        <v>0.5</v>
      </c>
    </row>
    <row r="28" spans="2:23" s="1644" customFormat="1" ht="20.25" customHeight="1">
      <c r="B28" s="1651"/>
      <c r="C28" s="1650" t="s">
        <v>1053</v>
      </c>
      <c r="D28" s="1176" t="s">
        <v>1052</v>
      </c>
      <c r="E28" s="1205">
        <f>J19</f>
        <v>0.75</v>
      </c>
      <c r="F28" s="1203" t="s">
        <v>34</v>
      </c>
      <c r="G28" s="1437">
        <f>K27</f>
        <v>1</v>
      </c>
      <c r="H28" s="1203"/>
      <c r="I28" s="1205"/>
      <c r="J28" s="1203"/>
      <c r="K28" s="1668"/>
      <c r="L28" s="1203"/>
      <c r="M28" s="1648"/>
      <c r="N28" s="1203"/>
      <c r="O28" s="1203"/>
      <c r="P28" s="1200"/>
      <c r="Q28" s="1647">
        <f>ROUND(E28*G28,2)</f>
        <v>0.75</v>
      </c>
      <c r="R28" s="1201" t="s">
        <v>35</v>
      </c>
      <c r="S28" s="1646"/>
      <c r="T28" s="1645"/>
      <c r="V28" s="1667" t="s">
        <v>1051</v>
      </c>
      <c r="W28" s="1666">
        <v>0.5</v>
      </c>
    </row>
    <row r="29" spans="2:23" s="1644" customFormat="1" ht="20.25" customHeight="1">
      <c r="B29" s="1651"/>
      <c r="C29" s="1650" t="s">
        <v>368</v>
      </c>
      <c r="D29" s="1659" t="str">
        <f>IF(W29=0.3,"ℓ3=30cm(20*20)",IF(W29=0.35,"ℓ3=35cm",IF(W29=0.45,"ℓ3=45cm",IF(W29=0.55,"ℓ3=55cm"))))</f>
        <v>ℓ3=45cm</v>
      </c>
      <c r="E29" s="1665">
        <f>Q27+Q28</f>
        <v>1.87</v>
      </c>
      <c r="F29" s="1203" t="s">
        <v>34</v>
      </c>
      <c r="G29" s="1664">
        <f>IF(W29=0.3,0.42,IF(W29=0.35,0.575,IF(W29=0.45,0.88,IF(W29=0.55,1.1))))</f>
        <v>0.88</v>
      </c>
      <c r="H29" s="1203" t="s">
        <v>487</v>
      </c>
      <c r="I29" s="1663"/>
      <c r="J29" s="1203"/>
      <c r="K29" s="1203"/>
      <c r="L29" s="1203"/>
      <c r="M29" s="1203"/>
      <c r="N29" s="1203"/>
      <c r="O29" s="1203"/>
      <c r="P29" s="1200"/>
      <c r="Q29" s="1647">
        <f>ROUND(E29*G29,2)</f>
        <v>1.65</v>
      </c>
      <c r="R29" s="1201" t="s">
        <v>488</v>
      </c>
      <c r="S29" s="1646"/>
      <c r="T29" s="1645"/>
      <c r="V29" s="1662" t="s">
        <v>730</v>
      </c>
      <c r="W29" s="1661">
        <v>0.45</v>
      </c>
    </row>
    <row r="30" spans="2:23" s="1644" customFormat="1" ht="20.25" customHeight="1">
      <c r="B30" s="1651"/>
      <c r="C30" s="1650" t="s">
        <v>1050</v>
      </c>
      <c r="D30" s="1646"/>
      <c r="E30" s="1205">
        <f>+Q27+Q28</f>
        <v>1.87</v>
      </c>
      <c r="F30" s="1203" t="s">
        <v>34</v>
      </c>
      <c r="G30" s="1660">
        <f>IF(W29=0.3,0.09,IF(W29=0.35,0.09,IF(W29=0.45,0.15,IF(W29=0.55,0.14))))</f>
        <v>0.15</v>
      </c>
      <c r="H30" s="1203" t="s">
        <v>1046</v>
      </c>
      <c r="I30" s="1203"/>
      <c r="J30" s="1203"/>
      <c r="K30" s="1203"/>
      <c r="L30" s="1203"/>
      <c r="M30" s="1203"/>
      <c r="N30" s="1203"/>
      <c r="O30" s="1203"/>
      <c r="P30" s="1200"/>
      <c r="Q30" s="1647">
        <f>INT(E30*G30*100)/100</f>
        <v>0.28000000000000003</v>
      </c>
      <c r="R30" s="1201" t="s">
        <v>31</v>
      </c>
      <c r="S30" s="1646"/>
      <c r="T30" s="1645"/>
    </row>
    <row r="31" spans="2:23" s="1644" customFormat="1" ht="20.25" customHeight="1">
      <c r="B31" s="1651"/>
      <c r="C31" s="1650" t="s">
        <v>1049</v>
      </c>
      <c r="D31" s="1659" t="s">
        <v>1048</v>
      </c>
      <c r="E31" s="1205">
        <f>E30</f>
        <v>1.87</v>
      </c>
      <c r="F31" s="1203" t="s">
        <v>34</v>
      </c>
      <c r="G31" s="1660">
        <v>0.2</v>
      </c>
      <c r="H31" s="1203" t="s">
        <v>1046</v>
      </c>
      <c r="I31" s="1203"/>
      <c r="J31" s="1203"/>
      <c r="K31" s="1203"/>
      <c r="L31" s="1203"/>
      <c r="M31" s="1203"/>
      <c r="N31" s="1203"/>
      <c r="O31" s="1203"/>
      <c r="P31" s="1203"/>
      <c r="Q31" s="1647">
        <f>INT(E31*G31*100)/100</f>
        <v>0.37</v>
      </c>
      <c r="R31" s="1201" t="s">
        <v>31</v>
      </c>
      <c r="S31" s="1646"/>
      <c r="T31" s="1645"/>
      <c r="V31" s="1657"/>
      <c r="W31" s="1656"/>
    </row>
    <row r="32" spans="2:23" s="1644" customFormat="1" ht="20.25" customHeight="1">
      <c r="B32" s="1651"/>
      <c r="C32" s="1650" t="s">
        <v>1047</v>
      </c>
      <c r="D32" s="1659"/>
      <c r="E32" s="1205">
        <f>Q27+Q28</f>
        <v>1.87</v>
      </c>
      <c r="F32" s="1203" t="s">
        <v>34</v>
      </c>
      <c r="G32" s="1660">
        <v>8.9999999999999993E-3</v>
      </c>
      <c r="H32" s="1203" t="s">
        <v>1046</v>
      </c>
      <c r="I32" s="1203"/>
      <c r="J32" s="1203"/>
      <c r="K32" s="1203"/>
      <c r="L32" s="1203"/>
      <c r="M32" s="1203"/>
      <c r="N32" s="1203"/>
      <c r="O32" s="1203"/>
      <c r="P32" s="1203"/>
      <c r="Q32" s="1647">
        <f>INT(E32*G32*100)/100</f>
        <v>0.01</v>
      </c>
      <c r="R32" s="1201" t="s">
        <v>31</v>
      </c>
      <c r="S32" s="1646"/>
      <c r="T32" s="1645"/>
      <c r="V32" s="1657"/>
      <c r="W32" s="1656"/>
    </row>
    <row r="33" spans="2:23" s="1644" customFormat="1" ht="20.25" customHeight="1">
      <c r="B33" s="1651"/>
      <c r="C33" s="1650" t="s">
        <v>1045</v>
      </c>
      <c r="D33" s="1659" t="s">
        <v>1044</v>
      </c>
      <c r="E33" s="1205">
        <f>Q27</f>
        <v>1.1200000000000001</v>
      </c>
      <c r="F33" s="1203" t="s">
        <v>34</v>
      </c>
      <c r="G33" s="1658">
        <v>0.5</v>
      </c>
      <c r="H33" s="1203" t="s">
        <v>34</v>
      </c>
      <c r="I33" s="1658">
        <f>ROUNDUP(W29,1)</f>
        <v>0.5</v>
      </c>
      <c r="J33" s="1203"/>
      <c r="K33" s="1203"/>
      <c r="L33" s="1203"/>
      <c r="M33" s="1203"/>
      <c r="N33" s="1203"/>
      <c r="O33" s="1203"/>
      <c r="P33" s="1203"/>
      <c r="Q33" s="1647">
        <f>E33*G33*I33</f>
        <v>0.28000000000000003</v>
      </c>
      <c r="R33" s="1201" t="s">
        <v>1043</v>
      </c>
      <c r="S33" s="1646"/>
      <c r="T33" s="1645"/>
      <c r="V33" s="1657"/>
      <c r="W33" s="1656"/>
    </row>
    <row r="34" spans="2:23" s="1644" customFormat="1" ht="20.25" customHeight="1">
      <c r="B34" s="1651"/>
      <c r="C34" s="1650" t="s">
        <v>499</v>
      </c>
      <c r="D34" s="1646"/>
      <c r="E34" s="1655">
        <f>J9+M9+G9</f>
        <v>2.15</v>
      </c>
      <c r="F34" s="1203" t="s">
        <v>263</v>
      </c>
      <c r="G34" s="1654">
        <f>J21</f>
        <v>1.65</v>
      </c>
      <c r="H34" s="1203" t="s">
        <v>158</v>
      </c>
      <c r="I34" s="1653">
        <v>2</v>
      </c>
      <c r="J34" s="1203" t="s">
        <v>1042</v>
      </c>
      <c r="K34" s="1652">
        <f>P14+P17</f>
        <v>0.95</v>
      </c>
      <c r="L34" s="1203" t="s">
        <v>1042</v>
      </c>
      <c r="M34" s="1205">
        <v>1</v>
      </c>
      <c r="N34" s="1203"/>
      <c r="O34" s="1203"/>
      <c r="P34" s="1203"/>
      <c r="Q34" s="1647">
        <f>ROUND((E34+G34)/2*K34*M34,2)</f>
        <v>1.81</v>
      </c>
      <c r="R34" s="1201" t="s">
        <v>31</v>
      </c>
      <c r="S34" s="1646"/>
      <c r="T34" s="1645"/>
      <c r="V34" s="1287"/>
      <c r="W34" s="1288"/>
    </row>
    <row r="35" spans="2:23" s="1644" customFormat="1" ht="20.25" customHeight="1">
      <c r="B35" s="1651"/>
      <c r="C35" s="1650" t="s">
        <v>690</v>
      </c>
      <c r="D35" s="1649"/>
      <c r="E35" s="1648"/>
      <c r="F35" s="1648"/>
      <c r="G35" s="1648"/>
      <c r="H35" s="1648"/>
      <c r="I35" s="1648"/>
      <c r="J35" s="1648"/>
      <c r="K35" s="1648"/>
      <c r="L35" s="1648"/>
      <c r="M35" s="1648"/>
      <c r="N35" s="1648"/>
      <c r="O35" s="1648"/>
      <c r="P35" s="1648"/>
      <c r="Q35" s="1647">
        <f>Q34</f>
        <v>1.81</v>
      </c>
      <c r="R35" s="1201" t="s">
        <v>31</v>
      </c>
      <c r="S35" s="1646"/>
      <c r="T35" s="1645"/>
    </row>
    <row r="36" spans="2:23" s="1638" customFormat="1" ht="12.75" thickBot="1">
      <c r="B36" s="1643"/>
      <c r="C36" s="1640"/>
      <c r="D36" s="1642"/>
      <c r="E36" s="1640"/>
      <c r="F36" s="1640"/>
      <c r="G36" s="1640"/>
      <c r="H36" s="1640"/>
      <c r="I36" s="1640"/>
      <c r="J36" s="1640"/>
      <c r="K36" s="1640"/>
      <c r="L36" s="1641"/>
      <c r="M36" s="1641"/>
      <c r="N36" s="1641"/>
      <c r="O36" s="1641"/>
      <c r="P36" s="1640"/>
      <c r="Q36" s="1640"/>
      <c r="R36" s="1640"/>
      <c r="S36" s="1640"/>
      <c r="T36" s="1639"/>
    </row>
    <row r="37" spans="2:23" s="1638" customFormat="1"/>
  </sheetData>
  <mergeCells count="6">
    <mergeCell ref="E26:P26"/>
    <mergeCell ref="B2:T3"/>
    <mergeCell ref="E7:F7"/>
    <mergeCell ref="N7:O7"/>
    <mergeCell ref="N18:O18"/>
    <mergeCell ref="C25:S25"/>
  </mergeCells>
  <phoneticPr fontId="34" type="noConversion"/>
  <printOptions horizontalCentered="1" verticalCentered="1"/>
  <pageMargins left="0.98425196850393704" right="0.39370078740157483" top="0.39370078740157483" bottom="0.27559055118110237" header="0" footer="0"/>
  <pageSetup paperSize="9" scale="91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2"/>
  <sheetViews>
    <sheetView showGridLines="0" tabSelected="1" zoomScaleNormal="100" workbookViewId="0">
      <selection activeCell="H36" sqref="H36"/>
    </sheetView>
  </sheetViews>
  <sheetFormatPr defaultColWidth="7.625" defaultRowHeight="20.100000000000001" customHeight="1"/>
  <cols>
    <col min="1" max="1" width="4.375" style="1586" customWidth="1"/>
    <col min="2" max="2" width="4" style="1586" customWidth="1"/>
    <col min="3" max="3" width="8.375" style="1586" customWidth="1"/>
    <col min="4" max="4" width="4.375" style="1586" customWidth="1"/>
    <col min="5" max="5" width="3.875" style="1586" customWidth="1"/>
    <col min="6" max="6" width="5.625" style="1586" customWidth="1"/>
    <col min="7" max="7" width="2.875" style="1524" customWidth="1"/>
    <col min="8" max="8" width="10" style="1524" customWidth="1"/>
    <col min="9" max="9" width="3.375" style="1524" customWidth="1"/>
    <col min="10" max="10" width="7.25" style="1524" customWidth="1"/>
    <col min="11" max="11" width="4.625" style="1524" customWidth="1"/>
    <col min="12" max="12" width="6" style="1524" customWidth="1"/>
    <col min="13" max="13" width="7.125" style="1524" customWidth="1"/>
    <col min="14" max="14" width="6.375" style="1524" customWidth="1"/>
    <col min="15" max="15" width="6.75" style="1524" customWidth="1"/>
    <col min="16" max="16" width="5.125" style="1524" customWidth="1"/>
    <col min="17" max="17" width="4" style="1524" customWidth="1"/>
    <col min="18" max="18" width="5.375" style="1524" customWidth="1"/>
    <col min="19" max="19" width="3.5" style="1524" customWidth="1"/>
    <col min="20" max="20" width="2.75" style="1524" customWidth="1"/>
    <col min="21" max="21" width="8.875" style="1587" customWidth="1"/>
    <col min="22" max="22" width="5" style="1587" customWidth="1"/>
    <col min="23" max="256" width="7.625" style="1524"/>
    <col min="257" max="257" width="4.375" style="1524" customWidth="1"/>
    <col min="258" max="258" width="4" style="1524" customWidth="1"/>
    <col min="259" max="259" width="8.375" style="1524" customWidth="1"/>
    <col min="260" max="260" width="4.375" style="1524" customWidth="1"/>
    <col min="261" max="261" width="3.875" style="1524" customWidth="1"/>
    <col min="262" max="262" width="5.625" style="1524" customWidth="1"/>
    <col min="263" max="263" width="2.875" style="1524" customWidth="1"/>
    <col min="264" max="264" width="10" style="1524" customWidth="1"/>
    <col min="265" max="265" width="3.375" style="1524" customWidth="1"/>
    <col min="266" max="266" width="7.25" style="1524" customWidth="1"/>
    <col min="267" max="267" width="4.625" style="1524" customWidth="1"/>
    <col min="268" max="268" width="6" style="1524" customWidth="1"/>
    <col min="269" max="269" width="7.125" style="1524" customWidth="1"/>
    <col min="270" max="270" width="6.375" style="1524" customWidth="1"/>
    <col min="271" max="271" width="6.75" style="1524" customWidth="1"/>
    <col min="272" max="272" width="5.125" style="1524" customWidth="1"/>
    <col min="273" max="273" width="4" style="1524" customWidth="1"/>
    <col min="274" max="274" width="5.375" style="1524" customWidth="1"/>
    <col min="275" max="275" width="3.5" style="1524" customWidth="1"/>
    <col min="276" max="276" width="2.75" style="1524" customWidth="1"/>
    <col min="277" max="277" width="8.875" style="1524" customWidth="1"/>
    <col min="278" max="278" width="5" style="1524" customWidth="1"/>
    <col min="279" max="512" width="7.625" style="1524"/>
    <col min="513" max="513" width="4.375" style="1524" customWidth="1"/>
    <col min="514" max="514" width="4" style="1524" customWidth="1"/>
    <col min="515" max="515" width="8.375" style="1524" customWidth="1"/>
    <col min="516" max="516" width="4.375" style="1524" customWidth="1"/>
    <col min="517" max="517" width="3.875" style="1524" customWidth="1"/>
    <col min="518" max="518" width="5.625" style="1524" customWidth="1"/>
    <col min="519" max="519" width="2.875" style="1524" customWidth="1"/>
    <col min="520" max="520" width="10" style="1524" customWidth="1"/>
    <col min="521" max="521" width="3.375" style="1524" customWidth="1"/>
    <col min="522" max="522" width="7.25" style="1524" customWidth="1"/>
    <col min="523" max="523" width="4.625" style="1524" customWidth="1"/>
    <col min="524" max="524" width="6" style="1524" customWidth="1"/>
    <col min="525" max="525" width="7.125" style="1524" customWidth="1"/>
    <col min="526" max="526" width="6.375" style="1524" customWidth="1"/>
    <col min="527" max="527" width="6.75" style="1524" customWidth="1"/>
    <col min="528" max="528" width="5.125" style="1524" customWidth="1"/>
    <col min="529" max="529" width="4" style="1524" customWidth="1"/>
    <col min="530" max="530" width="5.375" style="1524" customWidth="1"/>
    <col min="531" max="531" width="3.5" style="1524" customWidth="1"/>
    <col min="532" max="532" width="2.75" style="1524" customWidth="1"/>
    <col min="533" max="533" width="8.875" style="1524" customWidth="1"/>
    <col min="534" max="534" width="5" style="1524" customWidth="1"/>
    <col min="535" max="768" width="7.625" style="1524"/>
    <col min="769" max="769" width="4.375" style="1524" customWidth="1"/>
    <col min="770" max="770" width="4" style="1524" customWidth="1"/>
    <col min="771" max="771" width="8.375" style="1524" customWidth="1"/>
    <col min="772" max="772" width="4.375" style="1524" customWidth="1"/>
    <col min="773" max="773" width="3.875" style="1524" customWidth="1"/>
    <col min="774" max="774" width="5.625" style="1524" customWidth="1"/>
    <col min="775" max="775" width="2.875" style="1524" customWidth="1"/>
    <col min="776" max="776" width="10" style="1524" customWidth="1"/>
    <col min="777" max="777" width="3.375" style="1524" customWidth="1"/>
    <col min="778" max="778" width="7.25" style="1524" customWidth="1"/>
    <col min="779" max="779" width="4.625" style="1524" customWidth="1"/>
    <col min="780" max="780" width="6" style="1524" customWidth="1"/>
    <col min="781" max="781" width="7.125" style="1524" customWidth="1"/>
    <col min="782" max="782" width="6.375" style="1524" customWidth="1"/>
    <col min="783" max="783" width="6.75" style="1524" customWidth="1"/>
    <col min="784" max="784" width="5.125" style="1524" customWidth="1"/>
    <col min="785" max="785" width="4" style="1524" customWidth="1"/>
    <col min="786" max="786" width="5.375" style="1524" customWidth="1"/>
    <col min="787" max="787" width="3.5" style="1524" customWidth="1"/>
    <col min="788" max="788" width="2.75" style="1524" customWidth="1"/>
    <col min="789" max="789" width="8.875" style="1524" customWidth="1"/>
    <col min="790" max="790" width="5" style="1524" customWidth="1"/>
    <col min="791" max="1024" width="7.625" style="1524"/>
    <col min="1025" max="1025" width="4.375" style="1524" customWidth="1"/>
    <col min="1026" max="1026" width="4" style="1524" customWidth="1"/>
    <col min="1027" max="1027" width="8.375" style="1524" customWidth="1"/>
    <col min="1028" max="1028" width="4.375" style="1524" customWidth="1"/>
    <col min="1029" max="1029" width="3.875" style="1524" customWidth="1"/>
    <col min="1030" max="1030" width="5.625" style="1524" customWidth="1"/>
    <col min="1031" max="1031" width="2.875" style="1524" customWidth="1"/>
    <col min="1032" max="1032" width="10" style="1524" customWidth="1"/>
    <col min="1033" max="1033" width="3.375" style="1524" customWidth="1"/>
    <col min="1034" max="1034" width="7.25" style="1524" customWidth="1"/>
    <col min="1035" max="1035" width="4.625" style="1524" customWidth="1"/>
    <col min="1036" max="1036" width="6" style="1524" customWidth="1"/>
    <col min="1037" max="1037" width="7.125" style="1524" customWidth="1"/>
    <col min="1038" max="1038" width="6.375" style="1524" customWidth="1"/>
    <col min="1039" max="1039" width="6.75" style="1524" customWidth="1"/>
    <col min="1040" max="1040" width="5.125" style="1524" customWidth="1"/>
    <col min="1041" max="1041" width="4" style="1524" customWidth="1"/>
    <col min="1042" max="1042" width="5.375" style="1524" customWidth="1"/>
    <col min="1043" max="1043" width="3.5" style="1524" customWidth="1"/>
    <col min="1044" max="1044" width="2.75" style="1524" customWidth="1"/>
    <col min="1045" max="1045" width="8.875" style="1524" customWidth="1"/>
    <col min="1046" max="1046" width="5" style="1524" customWidth="1"/>
    <col min="1047" max="1280" width="7.625" style="1524"/>
    <col min="1281" max="1281" width="4.375" style="1524" customWidth="1"/>
    <col min="1282" max="1282" width="4" style="1524" customWidth="1"/>
    <col min="1283" max="1283" width="8.375" style="1524" customWidth="1"/>
    <col min="1284" max="1284" width="4.375" style="1524" customWidth="1"/>
    <col min="1285" max="1285" width="3.875" style="1524" customWidth="1"/>
    <col min="1286" max="1286" width="5.625" style="1524" customWidth="1"/>
    <col min="1287" max="1287" width="2.875" style="1524" customWidth="1"/>
    <col min="1288" max="1288" width="10" style="1524" customWidth="1"/>
    <col min="1289" max="1289" width="3.375" style="1524" customWidth="1"/>
    <col min="1290" max="1290" width="7.25" style="1524" customWidth="1"/>
    <col min="1291" max="1291" width="4.625" style="1524" customWidth="1"/>
    <col min="1292" max="1292" width="6" style="1524" customWidth="1"/>
    <col min="1293" max="1293" width="7.125" style="1524" customWidth="1"/>
    <col min="1294" max="1294" width="6.375" style="1524" customWidth="1"/>
    <col min="1295" max="1295" width="6.75" style="1524" customWidth="1"/>
    <col min="1296" max="1296" width="5.125" style="1524" customWidth="1"/>
    <col min="1297" max="1297" width="4" style="1524" customWidth="1"/>
    <col min="1298" max="1298" width="5.375" style="1524" customWidth="1"/>
    <col min="1299" max="1299" width="3.5" style="1524" customWidth="1"/>
    <col min="1300" max="1300" width="2.75" style="1524" customWidth="1"/>
    <col min="1301" max="1301" width="8.875" style="1524" customWidth="1"/>
    <col min="1302" max="1302" width="5" style="1524" customWidth="1"/>
    <col min="1303" max="1536" width="7.625" style="1524"/>
    <col min="1537" max="1537" width="4.375" style="1524" customWidth="1"/>
    <col min="1538" max="1538" width="4" style="1524" customWidth="1"/>
    <col min="1539" max="1539" width="8.375" style="1524" customWidth="1"/>
    <col min="1540" max="1540" width="4.375" style="1524" customWidth="1"/>
    <col min="1541" max="1541" width="3.875" style="1524" customWidth="1"/>
    <col min="1542" max="1542" width="5.625" style="1524" customWidth="1"/>
    <col min="1543" max="1543" width="2.875" style="1524" customWidth="1"/>
    <col min="1544" max="1544" width="10" style="1524" customWidth="1"/>
    <col min="1545" max="1545" width="3.375" style="1524" customWidth="1"/>
    <col min="1546" max="1546" width="7.25" style="1524" customWidth="1"/>
    <col min="1547" max="1547" width="4.625" style="1524" customWidth="1"/>
    <col min="1548" max="1548" width="6" style="1524" customWidth="1"/>
    <col min="1549" max="1549" width="7.125" style="1524" customWidth="1"/>
    <col min="1550" max="1550" width="6.375" style="1524" customWidth="1"/>
    <col min="1551" max="1551" width="6.75" style="1524" customWidth="1"/>
    <col min="1552" max="1552" width="5.125" style="1524" customWidth="1"/>
    <col min="1553" max="1553" width="4" style="1524" customWidth="1"/>
    <col min="1554" max="1554" width="5.375" style="1524" customWidth="1"/>
    <col min="1555" max="1555" width="3.5" style="1524" customWidth="1"/>
    <col min="1556" max="1556" width="2.75" style="1524" customWidth="1"/>
    <col min="1557" max="1557" width="8.875" style="1524" customWidth="1"/>
    <col min="1558" max="1558" width="5" style="1524" customWidth="1"/>
    <col min="1559" max="1792" width="7.625" style="1524"/>
    <col min="1793" max="1793" width="4.375" style="1524" customWidth="1"/>
    <col min="1794" max="1794" width="4" style="1524" customWidth="1"/>
    <col min="1795" max="1795" width="8.375" style="1524" customWidth="1"/>
    <col min="1796" max="1796" width="4.375" style="1524" customWidth="1"/>
    <col min="1797" max="1797" width="3.875" style="1524" customWidth="1"/>
    <col min="1798" max="1798" width="5.625" style="1524" customWidth="1"/>
    <col min="1799" max="1799" width="2.875" style="1524" customWidth="1"/>
    <col min="1800" max="1800" width="10" style="1524" customWidth="1"/>
    <col min="1801" max="1801" width="3.375" style="1524" customWidth="1"/>
    <col min="1802" max="1802" width="7.25" style="1524" customWidth="1"/>
    <col min="1803" max="1803" width="4.625" style="1524" customWidth="1"/>
    <col min="1804" max="1804" width="6" style="1524" customWidth="1"/>
    <col min="1805" max="1805" width="7.125" style="1524" customWidth="1"/>
    <col min="1806" max="1806" width="6.375" style="1524" customWidth="1"/>
    <col min="1807" max="1807" width="6.75" style="1524" customWidth="1"/>
    <col min="1808" max="1808" width="5.125" style="1524" customWidth="1"/>
    <col min="1809" max="1809" width="4" style="1524" customWidth="1"/>
    <col min="1810" max="1810" width="5.375" style="1524" customWidth="1"/>
    <col min="1811" max="1811" width="3.5" style="1524" customWidth="1"/>
    <col min="1812" max="1812" width="2.75" style="1524" customWidth="1"/>
    <col min="1813" max="1813" width="8.875" style="1524" customWidth="1"/>
    <col min="1814" max="1814" width="5" style="1524" customWidth="1"/>
    <col min="1815" max="2048" width="7.625" style="1524"/>
    <col min="2049" max="2049" width="4.375" style="1524" customWidth="1"/>
    <col min="2050" max="2050" width="4" style="1524" customWidth="1"/>
    <col min="2051" max="2051" width="8.375" style="1524" customWidth="1"/>
    <col min="2052" max="2052" width="4.375" style="1524" customWidth="1"/>
    <col min="2053" max="2053" width="3.875" style="1524" customWidth="1"/>
    <col min="2054" max="2054" width="5.625" style="1524" customWidth="1"/>
    <col min="2055" max="2055" width="2.875" style="1524" customWidth="1"/>
    <col min="2056" max="2056" width="10" style="1524" customWidth="1"/>
    <col min="2057" max="2057" width="3.375" style="1524" customWidth="1"/>
    <col min="2058" max="2058" width="7.25" style="1524" customWidth="1"/>
    <col min="2059" max="2059" width="4.625" style="1524" customWidth="1"/>
    <col min="2060" max="2060" width="6" style="1524" customWidth="1"/>
    <col min="2061" max="2061" width="7.125" style="1524" customWidth="1"/>
    <col min="2062" max="2062" width="6.375" style="1524" customWidth="1"/>
    <col min="2063" max="2063" width="6.75" style="1524" customWidth="1"/>
    <col min="2064" max="2064" width="5.125" style="1524" customWidth="1"/>
    <col min="2065" max="2065" width="4" style="1524" customWidth="1"/>
    <col min="2066" max="2066" width="5.375" style="1524" customWidth="1"/>
    <col min="2067" max="2067" width="3.5" style="1524" customWidth="1"/>
    <col min="2068" max="2068" width="2.75" style="1524" customWidth="1"/>
    <col min="2069" max="2069" width="8.875" style="1524" customWidth="1"/>
    <col min="2070" max="2070" width="5" style="1524" customWidth="1"/>
    <col min="2071" max="2304" width="7.625" style="1524"/>
    <col min="2305" max="2305" width="4.375" style="1524" customWidth="1"/>
    <col min="2306" max="2306" width="4" style="1524" customWidth="1"/>
    <col min="2307" max="2307" width="8.375" style="1524" customWidth="1"/>
    <col min="2308" max="2308" width="4.375" style="1524" customWidth="1"/>
    <col min="2309" max="2309" width="3.875" style="1524" customWidth="1"/>
    <col min="2310" max="2310" width="5.625" style="1524" customWidth="1"/>
    <col min="2311" max="2311" width="2.875" style="1524" customWidth="1"/>
    <col min="2312" max="2312" width="10" style="1524" customWidth="1"/>
    <col min="2313" max="2313" width="3.375" style="1524" customWidth="1"/>
    <col min="2314" max="2314" width="7.25" style="1524" customWidth="1"/>
    <col min="2315" max="2315" width="4.625" style="1524" customWidth="1"/>
    <col min="2316" max="2316" width="6" style="1524" customWidth="1"/>
    <col min="2317" max="2317" width="7.125" style="1524" customWidth="1"/>
    <col min="2318" max="2318" width="6.375" style="1524" customWidth="1"/>
    <col min="2319" max="2319" width="6.75" style="1524" customWidth="1"/>
    <col min="2320" max="2320" width="5.125" style="1524" customWidth="1"/>
    <col min="2321" max="2321" width="4" style="1524" customWidth="1"/>
    <col min="2322" max="2322" width="5.375" style="1524" customWidth="1"/>
    <col min="2323" max="2323" width="3.5" style="1524" customWidth="1"/>
    <col min="2324" max="2324" width="2.75" style="1524" customWidth="1"/>
    <col min="2325" max="2325" width="8.875" style="1524" customWidth="1"/>
    <col min="2326" max="2326" width="5" style="1524" customWidth="1"/>
    <col min="2327" max="2560" width="7.625" style="1524"/>
    <col min="2561" max="2561" width="4.375" style="1524" customWidth="1"/>
    <col min="2562" max="2562" width="4" style="1524" customWidth="1"/>
    <col min="2563" max="2563" width="8.375" style="1524" customWidth="1"/>
    <col min="2564" max="2564" width="4.375" style="1524" customWidth="1"/>
    <col min="2565" max="2565" width="3.875" style="1524" customWidth="1"/>
    <col min="2566" max="2566" width="5.625" style="1524" customWidth="1"/>
    <col min="2567" max="2567" width="2.875" style="1524" customWidth="1"/>
    <col min="2568" max="2568" width="10" style="1524" customWidth="1"/>
    <col min="2569" max="2569" width="3.375" style="1524" customWidth="1"/>
    <col min="2570" max="2570" width="7.25" style="1524" customWidth="1"/>
    <col min="2571" max="2571" width="4.625" style="1524" customWidth="1"/>
    <col min="2572" max="2572" width="6" style="1524" customWidth="1"/>
    <col min="2573" max="2573" width="7.125" style="1524" customWidth="1"/>
    <col min="2574" max="2574" width="6.375" style="1524" customWidth="1"/>
    <col min="2575" max="2575" width="6.75" style="1524" customWidth="1"/>
    <col min="2576" max="2576" width="5.125" style="1524" customWidth="1"/>
    <col min="2577" max="2577" width="4" style="1524" customWidth="1"/>
    <col min="2578" max="2578" width="5.375" style="1524" customWidth="1"/>
    <col min="2579" max="2579" width="3.5" style="1524" customWidth="1"/>
    <col min="2580" max="2580" width="2.75" style="1524" customWidth="1"/>
    <col min="2581" max="2581" width="8.875" style="1524" customWidth="1"/>
    <col min="2582" max="2582" width="5" style="1524" customWidth="1"/>
    <col min="2583" max="2816" width="7.625" style="1524"/>
    <col min="2817" max="2817" width="4.375" style="1524" customWidth="1"/>
    <col min="2818" max="2818" width="4" style="1524" customWidth="1"/>
    <col min="2819" max="2819" width="8.375" style="1524" customWidth="1"/>
    <col min="2820" max="2820" width="4.375" style="1524" customWidth="1"/>
    <col min="2821" max="2821" width="3.875" style="1524" customWidth="1"/>
    <col min="2822" max="2822" width="5.625" style="1524" customWidth="1"/>
    <col min="2823" max="2823" width="2.875" style="1524" customWidth="1"/>
    <col min="2824" max="2824" width="10" style="1524" customWidth="1"/>
    <col min="2825" max="2825" width="3.375" style="1524" customWidth="1"/>
    <col min="2826" max="2826" width="7.25" style="1524" customWidth="1"/>
    <col min="2827" max="2827" width="4.625" style="1524" customWidth="1"/>
    <col min="2828" max="2828" width="6" style="1524" customWidth="1"/>
    <col min="2829" max="2829" width="7.125" style="1524" customWidth="1"/>
    <col min="2830" max="2830" width="6.375" style="1524" customWidth="1"/>
    <col min="2831" max="2831" width="6.75" style="1524" customWidth="1"/>
    <col min="2832" max="2832" width="5.125" style="1524" customWidth="1"/>
    <col min="2833" max="2833" width="4" style="1524" customWidth="1"/>
    <col min="2834" max="2834" width="5.375" style="1524" customWidth="1"/>
    <col min="2835" max="2835" width="3.5" style="1524" customWidth="1"/>
    <col min="2836" max="2836" width="2.75" style="1524" customWidth="1"/>
    <col min="2837" max="2837" width="8.875" style="1524" customWidth="1"/>
    <col min="2838" max="2838" width="5" style="1524" customWidth="1"/>
    <col min="2839" max="3072" width="7.625" style="1524"/>
    <col min="3073" max="3073" width="4.375" style="1524" customWidth="1"/>
    <col min="3074" max="3074" width="4" style="1524" customWidth="1"/>
    <col min="3075" max="3075" width="8.375" style="1524" customWidth="1"/>
    <col min="3076" max="3076" width="4.375" style="1524" customWidth="1"/>
    <col min="3077" max="3077" width="3.875" style="1524" customWidth="1"/>
    <col min="3078" max="3078" width="5.625" style="1524" customWidth="1"/>
    <col min="3079" max="3079" width="2.875" style="1524" customWidth="1"/>
    <col min="3080" max="3080" width="10" style="1524" customWidth="1"/>
    <col min="3081" max="3081" width="3.375" style="1524" customWidth="1"/>
    <col min="3082" max="3082" width="7.25" style="1524" customWidth="1"/>
    <col min="3083" max="3083" width="4.625" style="1524" customWidth="1"/>
    <col min="3084" max="3084" width="6" style="1524" customWidth="1"/>
    <col min="3085" max="3085" width="7.125" style="1524" customWidth="1"/>
    <col min="3086" max="3086" width="6.375" style="1524" customWidth="1"/>
    <col min="3087" max="3087" width="6.75" style="1524" customWidth="1"/>
    <col min="3088" max="3088" width="5.125" style="1524" customWidth="1"/>
    <col min="3089" max="3089" width="4" style="1524" customWidth="1"/>
    <col min="3090" max="3090" width="5.375" style="1524" customWidth="1"/>
    <col min="3091" max="3091" width="3.5" style="1524" customWidth="1"/>
    <col min="3092" max="3092" width="2.75" style="1524" customWidth="1"/>
    <col min="3093" max="3093" width="8.875" style="1524" customWidth="1"/>
    <col min="3094" max="3094" width="5" style="1524" customWidth="1"/>
    <col min="3095" max="3328" width="7.625" style="1524"/>
    <col min="3329" max="3329" width="4.375" style="1524" customWidth="1"/>
    <col min="3330" max="3330" width="4" style="1524" customWidth="1"/>
    <col min="3331" max="3331" width="8.375" style="1524" customWidth="1"/>
    <col min="3332" max="3332" width="4.375" style="1524" customWidth="1"/>
    <col min="3333" max="3333" width="3.875" style="1524" customWidth="1"/>
    <col min="3334" max="3334" width="5.625" style="1524" customWidth="1"/>
    <col min="3335" max="3335" width="2.875" style="1524" customWidth="1"/>
    <col min="3336" max="3336" width="10" style="1524" customWidth="1"/>
    <col min="3337" max="3337" width="3.375" style="1524" customWidth="1"/>
    <col min="3338" max="3338" width="7.25" style="1524" customWidth="1"/>
    <col min="3339" max="3339" width="4.625" style="1524" customWidth="1"/>
    <col min="3340" max="3340" width="6" style="1524" customWidth="1"/>
    <col min="3341" max="3341" width="7.125" style="1524" customWidth="1"/>
    <col min="3342" max="3342" width="6.375" style="1524" customWidth="1"/>
    <col min="3343" max="3343" width="6.75" style="1524" customWidth="1"/>
    <col min="3344" max="3344" width="5.125" style="1524" customWidth="1"/>
    <col min="3345" max="3345" width="4" style="1524" customWidth="1"/>
    <col min="3346" max="3346" width="5.375" style="1524" customWidth="1"/>
    <col min="3347" max="3347" width="3.5" style="1524" customWidth="1"/>
    <col min="3348" max="3348" width="2.75" style="1524" customWidth="1"/>
    <col min="3349" max="3349" width="8.875" style="1524" customWidth="1"/>
    <col min="3350" max="3350" width="5" style="1524" customWidth="1"/>
    <col min="3351" max="3584" width="7.625" style="1524"/>
    <col min="3585" max="3585" width="4.375" style="1524" customWidth="1"/>
    <col min="3586" max="3586" width="4" style="1524" customWidth="1"/>
    <col min="3587" max="3587" width="8.375" style="1524" customWidth="1"/>
    <col min="3588" max="3588" width="4.375" style="1524" customWidth="1"/>
    <col min="3589" max="3589" width="3.875" style="1524" customWidth="1"/>
    <col min="3590" max="3590" width="5.625" style="1524" customWidth="1"/>
    <col min="3591" max="3591" width="2.875" style="1524" customWidth="1"/>
    <col min="3592" max="3592" width="10" style="1524" customWidth="1"/>
    <col min="3593" max="3593" width="3.375" style="1524" customWidth="1"/>
    <col min="3594" max="3594" width="7.25" style="1524" customWidth="1"/>
    <col min="3595" max="3595" width="4.625" style="1524" customWidth="1"/>
    <col min="3596" max="3596" width="6" style="1524" customWidth="1"/>
    <col min="3597" max="3597" width="7.125" style="1524" customWidth="1"/>
    <col min="3598" max="3598" width="6.375" style="1524" customWidth="1"/>
    <col min="3599" max="3599" width="6.75" style="1524" customWidth="1"/>
    <col min="3600" max="3600" width="5.125" style="1524" customWidth="1"/>
    <col min="3601" max="3601" width="4" style="1524" customWidth="1"/>
    <col min="3602" max="3602" width="5.375" style="1524" customWidth="1"/>
    <col min="3603" max="3603" width="3.5" style="1524" customWidth="1"/>
    <col min="3604" max="3604" width="2.75" style="1524" customWidth="1"/>
    <col min="3605" max="3605" width="8.875" style="1524" customWidth="1"/>
    <col min="3606" max="3606" width="5" style="1524" customWidth="1"/>
    <col min="3607" max="3840" width="7.625" style="1524"/>
    <col min="3841" max="3841" width="4.375" style="1524" customWidth="1"/>
    <col min="3842" max="3842" width="4" style="1524" customWidth="1"/>
    <col min="3843" max="3843" width="8.375" style="1524" customWidth="1"/>
    <col min="3844" max="3844" width="4.375" style="1524" customWidth="1"/>
    <col min="3845" max="3845" width="3.875" style="1524" customWidth="1"/>
    <col min="3846" max="3846" width="5.625" style="1524" customWidth="1"/>
    <col min="3847" max="3847" width="2.875" style="1524" customWidth="1"/>
    <col min="3848" max="3848" width="10" style="1524" customWidth="1"/>
    <col min="3849" max="3849" width="3.375" style="1524" customWidth="1"/>
    <col min="3850" max="3850" width="7.25" style="1524" customWidth="1"/>
    <col min="3851" max="3851" width="4.625" style="1524" customWidth="1"/>
    <col min="3852" max="3852" width="6" style="1524" customWidth="1"/>
    <col min="3853" max="3853" width="7.125" style="1524" customWidth="1"/>
    <col min="3854" max="3854" width="6.375" style="1524" customWidth="1"/>
    <col min="3855" max="3855" width="6.75" style="1524" customWidth="1"/>
    <col min="3856" max="3856" width="5.125" style="1524" customWidth="1"/>
    <col min="3857" max="3857" width="4" style="1524" customWidth="1"/>
    <col min="3858" max="3858" width="5.375" style="1524" customWidth="1"/>
    <col min="3859" max="3859" width="3.5" style="1524" customWidth="1"/>
    <col min="3860" max="3860" width="2.75" style="1524" customWidth="1"/>
    <col min="3861" max="3861" width="8.875" style="1524" customWidth="1"/>
    <col min="3862" max="3862" width="5" style="1524" customWidth="1"/>
    <col min="3863" max="4096" width="7.625" style="1524"/>
    <col min="4097" max="4097" width="4.375" style="1524" customWidth="1"/>
    <col min="4098" max="4098" width="4" style="1524" customWidth="1"/>
    <col min="4099" max="4099" width="8.375" style="1524" customWidth="1"/>
    <col min="4100" max="4100" width="4.375" style="1524" customWidth="1"/>
    <col min="4101" max="4101" width="3.875" style="1524" customWidth="1"/>
    <col min="4102" max="4102" width="5.625" style="1524" customWidth="1"/>
    <col min="4103" max="4103" width="2.875" style="1524" customWidth="1"/>
    <col min="4104" max="4104" width="10" style="1524" customWidth="1"/>
    <col min="4105" max="4105" width="3.375" style="1524" customWidth="1"/>
    <col min="4106" max="4106" width="7.25" style="1524" customWidth="1"/>
    <col min="4107" max="4107" width="4.625" style="1524" customWidth="1"/>
    <col min="4108" max="4108" width="6" style="1524" customWidth="1"/>
    <col min="4109" max="4109" width="7.125" style="1524" customWidth="1"/>
    <col min="4110" max="4110" width="6.375" style="1524" customWidth="1"/>
    <col min="4111" max="4111" width="6.75" style="1524" customWidth="1"/>
    <col min="4112" max="4112" width="5.125" style="1524" customWidth="1"/>
    <col min="4113" max="4113" width="4" style="1524" customWidth="1"/>
    <col min="4114" max="4114" width="5.375" style="1524" customWidth="1"/>
    <col min="4115" max="4115" width="3.5" style="1524" customWidth="1"/>
    <col min="4116" max="4116" width="2.75" style="1524" customWidth="1"/>
    <col min="4117" max="4117" width="8.875" style="1524" customWidth="1"/>
    <col min="4118" max="4118" width="5" style="1524" customWidth="1"/>
    <col min="4119" max="4352" width="7.625" style="1524"/>
    <col min="4353" max="4353" width="4.375" style="1524" customWidth="1"/>
    <col min="4354" max="4354" width="4" style="1524" customWidth="1"/>
    <col min="4355" max="4355" width="8.375" style="1524" customWidth="1"/>
    <col min="4356" max="4356" width="4.375" style="1524" customWidth="1"/>
    <col min="4357" max="4357" width="3.875" style="1524" customWidth="1"/>
    <col min="4358" max="4358" width="5.625" style="1524" customWidth="1"/>
    <col min="4359" max="4359" width="2.875" style="1524" customWidth="1"/>
    <col min="4360" max="4360" width="10" style="1524" customWidth="1"/>
    <col min="4361" max="4361" width="3.375" style="1524" customWidth="1"/>
    <col min="4362" max="4362" width="7.25" style="1524" customWidth="1"/>
    <col min="4363" max="4363" width="4.625" style="1524" customWidth="1"/>
    <col min="4364" max="4364" width="6" style="1524" customWidth="1"/>
    <col min="4365" max="4365" width="7.125" style="1524" customWidth="1"/>
    <col min="4366" max="4366" width="6.375" style="1524" customWidth="1"/>
    <col min="4367" max="4367" width="6.75" style="1524" customWidth="1"/>
    <col min="4368" max="4368" width="5.125" style="1524" customWidth="1"/>
    <col min="4369" max="4369" width="4" style="1524" customWidth="1"/>
    <col min="4370" max="4370" width="5.375" style="1524" customWidth="1"/>
    <col min="4371" max="4371" width="3.5" style="1524" customWidth="1"/>
    <col min="4372" max="4372" width="2.75" style="1524" customWidth="1"/>
    <col min="4373" max="4373" width="8.875" style="1524" customWidth="1"/>
    <col min="4374" max="4374" width="5" style="1524" customWidth="1"/>
    <col min="4375" max="4608" width="7.625" style="1524"/>
    <col min="4609" max="4609" width="4.375" style="1524" customWidth="1"/>
    <col min="4610" max="4610" width="4" style="1524" customWidth="1"/>
    <col min="4611" max="4611" width="8.375" style="1524" customWidth="1"/>
    <col min="4612" max="4612" width="4.375" style="1524" customWidth="1"/>
    <col min="4613" max="4613" width="3.875" style="1524" customWidth="1"/>
    <col min="4614" max="4614" width="5.625" style="1524" customWidth="1"/>
    <col min="4615" max="4615" width="2.875" style="1524" customWidth="1"/>
    <col min="4616" max="4616" width="10" style="1524" customWidth="1"/>
    <col min="4617" max="4617" width="3.375" style="1524" customWidth="1"/>
    <col min="4618" max="4618" width="7.25" style="1524" customWidth="1"/>
    <col min="4619" max="4619" width="4.625" style="1524" customWidth="1"/>
    <col min="4620" max="4620" width="6" style="1524" customWidth="1"/>
    <col min="4621" max="4621" width="7.125" style="1524" customWidth="1"/>
    <col min="4622" max="4622" width="6.375" style="1524" customWidth="1"/>
    <col min="4623" max="4623" width="6.75" style="1524" customWidth="1"/>
    <col min="4624" max="4624" width="5.125" style="1524" customWidth="1"/>
    <col min="4625" max="4625" width="4" style="1524" customWidth="1"/>
    <col min="4626" max="4626" width="5.375" style="1524" customWidth="1"/>
    <col min="4627" max="4627" width="3.5" style="1524" customWidth="1"/>
    <col min="4628" max="4628" width="2.75" style="1524" customWidth="1"/>
    <col min="4629" max="4629" width="8.875" style="1524" customWidth="1"/>
    <col min="4630" max="4630" width="5" style="1524" customWidth="1"/>
    <col min="4631" max="4864" width="7.625" style="1524"/>
    <col min="4865" max="4865" width="4.375" style="1524" customWidth="1"/>
    <col min="4866" max="4866" width="4" style="1524" customWidth="1"/>
    <col min="4867" max="4867" width="8.375" style="1524" customWidth="1"/>
    <col min="4868" max="4868" width="4.375" style="1524" customWidth="1"/>
    <col min="4869" max="4869" width="3.875" style="1524" customWidth="1"/>
    <col min="4870" max="4870" width="5.625" style="1524" customWidth="1"/>
    <col min="4871" max="4871" width="2.875" style="1524" customWidth="1"/>
    <col min="4872" max="4872" width="10" style="1524" customWidth="1"/>
    <col min="4873" max="4873" width="3.375" style="1524" customWidth="1"/>
    <col min="4874" max="4874" width="7.25" style="1524" customWidth="1"/>
    <col min="4875" max="4875" width="4.625" style="1524" customWidth="1"/>
    <col min="4876" max="4876" width="6" style="1524" customWidth="1"/>
    <col min="4877" max="4877" width="7.125" style="1524" customWidth="1"/>
    <col min="4878" max="4878" width="6.375" style="1524" customWidth="1"/>
    <col min="4879" max="4879" width="6.75" style="1524" customWidth="1"/>
    <col min="4880" max="4880" width="5.125" style="1524" customWidth="1"/>
    <col min="4881" max="4881" width="4" style="1524" customWidth="1"/>
    <col min="4882" max="4882" width="5.375" style="1524" customWidth="1"/>
    <col min="4883" max="4883" width="3.5" style="1524" customWidth="1"/>
    <col min="4884" max="4884" width="2.75" style="1524" customWidth="1"/>
    <col min="4885" max="4885" width="8.875" style="1524" customWidth="1"/>
    <col min="4886" max="4886" width="5" style="1524" customWidth="1"/>
    <col min="4887" max="5120" width="7.625" style="1524"/>
    <col min="5121" max="5121" width="4.375" style="1524" customWidth="1"/>
    <col min="5122" max="5122" width="4" style="1524" customWidth="1"/>
    <col min="5123" max="5123" width="8.375" style="1524" customWidth="1"/>
    <col min="5124" max="5124" width="4.375" style="1524" customWidth="1"/>
    <col min="5125" max="5125" width="3.875" style="1524" customWidth="1"/>
    <col min="5126" max="5126" width="5.625" style="1524" customWidth="1"/>
    <col min="5127" max="5127" width="2.875" style="1524" customWidth="1"/>
    <col min="5128" max="5128" width="10" style="1524" customWidth="1"/>
    <col min="5129" max="5129" width="3.375" style="1524" customWidth="1"/>
    <col min="5130" max="5130" width="7.25" style="1524" customWidth="1"/>
    <col min="5131" max="5131" width="4.625" style="1524" customWidth="1"/>
    <col min="5132" max="5132" width="6" style="1524" customWidth="1"/>
    <col min="5133" max="5133" width="7.125" style="1524" customWidth="1"/>
    <col min="5134" max="5134" width="6.375" style="1524" customWidth="1"/>
    <col min="5135" max="5135" width="6.75" style="1524" customWidth="1"/>
    <col min="5136" max="5136" width="5.125" style="1524" customWidth="1"/>
    <col min="5137" max="5137" width="4" style="1524" customWidth="1"/>
    <col min="5138" max="5138" width="5.375" style="1524" customWidth="1"/>
    <col min="5139" max="5139" width="3.5" style="1524" customWidth="1"/>
    <col min="5140" max="5140" width="2.75" style="1524" customWidth="1"/>
    <col min="5141" max="5141" width="8.875" style="1524" customWidth="1"/>
    <col min="5142" max="5142" width="5" style="1524" customWidth="1"/>
    <col min="5143" max="5376" width="7.625" style="1524"/>
    <col min="5377" max="5377" width="4.375" style="1524" customWidth="1"/>
    <col min="5378" max="5378" width="4" style="1524" customWidth="1"/>
    <col min="5379" max="5379" width="8.375" style="1524" customWidth="1"/>
    <col min="5380" max="5380" width="4.375" style="1524" customWidth="1"/>
    <col min="5381" max="5381" width="3.875" style="1524" customWidth="1"/>
    <col min="5382" max="5382" width="5.625" style="1524" customWidth="1"/>
    <col min="5383" max="5383" width="2.875" style="1524" customWidth="1"/>
    <col min="5384" max="5384" width="10" style="1524" customWidth="1"/>
    <col min="5385" max="5385" width="3.375" style="1524" customWidth="1"/>
    <col min="5386" max="5386" width="7.25" style="1524" customWidth="1"/>
    <col min="5387" max="5387" width="4.625" style="1524" customWidth="1"/>
    <col min="5388" max="5388" width="6" style="1524" customWidth="1"/>
    <col min="5389" max="5389" width="7.125" style="1524" customWidth="1"/>
    <col min="5390" max="5390" width="6.375" style="1524" customWidth="1"/>
    <col min="5391" max="5391" width="6.75" style="1524" customWidth="1"/>
    <col min="5392" max="5392" width="5.125" style="1524" customWidth="1"/>
    <col min="5393" max="5393" width="4" style="1524" customWidth="1"/>
    <col min="5394" max="5394" width="5.375" style="1524" customWidth="1"/>
    <col min="5395" max="5395" width="3.5" style="1524" customWidth="1"/>
    <col min="5396" max="5396" width="2.75" style="1524" customWidth="1"/>
    <col min="5397" max="5397" width="8.875" style="1524" customWidth="1"/>
    <col min="5398" max="5398" width="5" style="1524" customWidth="1"/>
    <col min="5399" max="5632" width="7.625" style="1524"/>
    <col min="5633" max="5633" width="4.375" style="1524" customWidth="1"/>
    <col min="5634" max="5634" width="4" style="1524" customWidth="1"/>
    <col min="5635" max="5635" width="8.375" style="1524" customWidth="1"/>
    <col min="5636" max="5636" width="4.375" style="1524" customWidth="1"/>
    <col min="5637" max="5637" width="3.875" style="1524" customWidth="1"/>
    <col min="5638" max="5638" width="5.625" style="1524" customWidth="1"/>
    <col min="5639" max="5639" width="2.875" style="1524" customWidth="1"/>
    <col min="5640" max="5640" width="10" style="1524" customWidth="1"/>
    <col min="5641" max="5641" width="3.375" style="1524" customWidth="1"/>
    <col min="5642" max="5642" width="7.25" style="1524" customWidth="1"/>
    <col min="5643" max="5643" width="4.625" style="1524" customWidth="1"/>
    <col min="5644" max="5644" width="6" style="1524" customWidth="1"/>
    <col min="5645" max="5645" width="7.125" style="1524" customWidth="1"/>
    <col min="5646" max="5646" width="6.375" style="1524" customWidth="1"/>
    <col min="5647" max="5647" width="6.75" style="1524" customWidth="1"/>
    <col min="5648" max="5648" width="5.125" style="1524" customWidth="1"/>
    <col min="5649" max="5649" width="4" style="1524" customWidth="1"/>
    <col min="5650" max="5650" width="5.375" style="1524" customWidth="1"/>
    <col min="5651" max="5651" width="3.5" style="1524" customWidth="1"/>
    <col min="5652" max="5652" width="2.75" style="1524" customWidth="1"/>
    <col min="5653" max="5653" width="8.875" style="1524" customWidth="1"/>
    <col min="5654" max="5654" width="5" style="1524" customWidth="1"/>
    <col min="5655" max="5888" width="7.625" style="1524"/>
    <col min="5889" max="5889" width="4.375" style="1524" customWidth="1"/>
    <col min="5890" max="5890" width="4" style="1524" customWidth="1"/>
    <col min="5891" max="5891" width="8.375" style="1524" customWidth="1"/>
    <col min="5892" max="5892" width="4.375" style="1524" customWidth="1"/>
    <col min="5893" max="5893" width="3.875" style="1524" customWidth="1"/>
    <col min="5894" max="5894" width="5.625" style="1524" customWidth="1"/>
    <col min="5895" max="5895" width="2.875" style="1524" customWidth="1"/>
    <col min="5896" max="5896" width="10" style="1524" customWidth="1"/>
    <col min="5897" max="5897" width="3.375" style="1524" customWidth="1"/>
    <col min="5898" max="5898" width="7.25" style="1524" customWidth="1"/>
    <col min="5899" max="5899" width="4.625" style="1524" customWidth="1"/>
    <col min="5900" max="5900" width="6" style="1524" customWidth="1"/>
    <col min="5901" max="5901" width="7.125" style="1524" customWidth="1"/>
    <col min="5902" max="5902" width="6.375" style="1524" customWidth="1"/>
    <col min="5903" max="5903" width="6.75" style="1524" customWidth="1"/>
    <col min="5904" max="5904" width="5.125" style="1524" customWidth="1"/>
    <col min="5905" max="5905" width="4" style="1524" customWidth="1"/>
    <col min="5906" max="5906" width="5.375" style="1524" customWidth="1"/>
    <col min="5907" max="5907" width="3.5" style="1524" customWidth="1"/>
    <col min="5908" max="5908" width="2.75" style="1524" customWidth="1"/>
    <col min="5909" max="5909" width="8.875" style="1524" customWidth="1"/>
    <col min="5910" max="5910" width="5" style="1524" customWidth="1"/>
    <col min="5911" max="6144" width="7.625" style="1524"/>
    <col min="6145" max="6145" width="4.375" style="1524" customWidth="1"/>
    <col min="6146" max="6146" width="4" style="1524" customWidth="1"/>
    <col min="6147" max="6147" width="8.375" style="1524" customWidth="1"/>
    <col min="6148" max="6148" width="4.375" style="1524" customWidth="1"/>
    <col min="6149" max="6149" width="3.875" style="1524" customWidth="1"/>
    <col min="6150" max="6150" width="5.625" style="1524" customWidth="1"/>
    <col min="6151" max="6151" width="2.875" style="1524" customWidth="1"/>
    <col min="6152" max="6152" width="10" style="1524" customWidth="1"/>
    <col min="6153" max="6153" width="3.375" style="1524" customWidth="1"/>
    <col min="6154" max="6154" width="7.25" style="1524" customWidth="1"/>
    <col min="6155" max="6155" width="4.625" style="1524" customWidth="1"/>
    <col min="6156" max="6156" width="6" style="1524" customWidth="1"/>
    <col min="6157" max="6157" width="7.125" style="1524" customWidth="1"/>
    <col min="6158" max="6158" width="6.375" style="1524" customWidth="1"/>
    <col min="6159" max="6159" width="6.75" style="1524" customWidth="1"/>
    <col min="6160" max="6160" width="5.125" style="1524" customWidth="1"/>
    <col min="6161" max="6161" width="4" style="1524" customWidth="1"/>
    <col min="6162" max="6162" width="5.375" style="1524" customWidth="1"/>
    <col min="6163" max="6163" width="3.5" style="1524" customWidth="1"/>
    <col min="6164" max="6164" width="2.75" style="1524" customWidth="1"/>
    <col min="6165" max="6165" width="8.875" style="1524" customWidth="1"/>
    <col min="6166" max="6166" width="5" style="1524" customWidth="1"/>
    <col min="6167" max="6400" width="7.625" style="1524"/>
    <col min="6401" max="6401" width="4.375" style="1524" customWidth="1"/>
    <col min="6402" max="6402" width="4" style="1524" customWidth="1"/>
    <col min="6403" max="6403" width="8.375" style="1524" customWidth="1"/>
    <col min="6404" max="6404" width="4.375" style="1524" customWidth="1"/>
    <col min="6405" max="6405" width="3.875" style="1524" customWidth="1"/>
    <col min="6406" max="6406" width="5.625" style="1524" customWidth="1"/>
    <col min="6407" max="6407" width="2.875" style="1524" customWidth="1"/>
    <col min="6408" max="6408" width="10" style="1524" customWidth="1"/>
    <col min="6409" max="6409" width="3.375" style="1524" customWidth="1"/>
    <col min="6410" max="6410" width="7.25" style="1524" customWidth="1"/>
    <col min="6411" max="6411" width="4.625" style="1524" customWidth="1"/>
    <col min="6412" max="6412" width="6" style="1524" customWidth="1"/>
    <col min="6413" max="6413" width="7.125" style="1524" customWidth="1"/>
    <col min="6414" max="6414" width="6.375" style="1524" customWidth="1"/>
    <col min="6415" max="6415" width="6.75" style="1524" customWidth="1"/>
    <col min="6416" max="6416" width="5.125" style="1524" customWidth="1"/>
    <col min="6417" max="6417" width="4" style="1524" customWidth="1"/>
    <col min="6418" max="6418" width="5.375" style="1524" customWidth="1"/>
    <col min="6419" max="6419" width="3.5" style="1524" customWidth="1"/>
    <col min="6420" max="6420" width="2.75" style="1524" customWidth="1"/>
    <col min="6421" max="6421" width="8.875" style="1524" customWidth="1"/>
    <col min="6422" max="6422" width="5" style="1524" customWidth="1"/>
    <col min="6423" max="6656" width="7.625" style="1524"/>
    <col min="6657" max="6657" width="4.375" style="1524" customWidth="1"/>
    <col min="6658" max="6658" width="4" style="1524" customWidth="1"/>
    <col min="6659" max="6659" width="8.375" style="1524" customWidth="1"/>
    <col min="6660" max="6660" width="4.375" style="1524" customWidth="1"/>
    <col min="6661" max="6661" width="3.875" style="1524" customWidth="1"/>
    <col min="6662" max="6662" width="5.625" style="1524" customWidth="1"/>
    <col min="6663" max="6663" width="2.875" style="1524" customWidth="1"/>
    <col min="6664" max="6664" width="10" style="1524" customWidth="1"/>
    <col min="6665" max="6665" width="3.375" style="1524" customWidth="1"/>
    <col min="6666" max="6666" width="7.25" style="1524" customWidth="1"/>
    <col min="6667" max="6667" width="4.625" style="1524" customWidth="1"/>
    <col min="6668" max="6668" width="6" style="1524" customWidth="1"/>
    <col min="6669" max="6669" width="7.125" style="1524" customWidth="1"/>
    <col min="6670" max="6670" width="6.375" style="1524" customWidth="1"/>
    <col min="6671" max="6671" width="6.75" style="1524" customWidth="1"/>
    <col min="6672" max="6672" width="5.125" style="1524" customWidth="1"/>
    <col min="6673" max="6673" width="4" style="1524" customWidth="1"/>
    <col min="6674" max="6674" width="5.375" style="1524" customWidth="1"/>
    <col min="6675" max="6675" width="3.5" style="1524" customWidth="1"/>
    <col min="6676" max="6676" width="2.75" style="1524" customWidth="1"/>
    <col min="6677" max="6677" width="8.875" style="1524" customWidth="1"/>
    <col min="6678" max="6678" width="5" style="1524" customWidth="1"/>
    <col min="6679" max="6912" width="7.625" style="1524"/>
    <col min="6913" max="6913" width="4.375" style="1524" customWidth="1"/>
    <col min="6914" max="6914" width="4" style="1524" customWidth="1"/>
    <col min="6915" max="6915" width="8.375" style="1524" customWidth="1"/>
    <col min="6916" max="6916" width="4.375" style="1524" customWidth="1"/>
    <col min="6917" max="6917" width="3.875" style="1524" customWidth="1"/>
    <col min="6918" max="6918" width="5.625" style="1524" customWidth="1"/>
    <col min="6919" max="6919" width="2.875" style="1524" customWidth="1"/>
    <col min="6920" max="6920" width="10" style="1524" customWidth="1"/>
    <col min="6921" max="6921" width="3.375" style="1524" customWidth="1"/>
    <col min="6922" max="6922" width="7.25" style="1524" customWidth="1"/>
    <col min="6923" max="6923" width="4.625" style="1524" customWidth="1"/>
    <col min="6924" max="6924" width="6" style="1524" customWidth="1"/>
    <col min="6925" max="6925" width="7.125" style="1524" customWidth="1"/>
    <col min="6926" max="6926" width="6.375" style="1524" customWidth="1"/>
    <col min="6927" max="6927" width="6.75" style="1524" customWidth="1"/>
    <col min="6928" max="6928" width="5.125" style="1524" customWidth="1"/>
    <col min="6929" max="6929" width="4" style="1524" customWidth="1"/>
    <col min="6930" max="6930" width="5.375" style="1524" customWidth="1"/>
    <col min="6931" max="6931" width="3.5" style="1524" customWidth="1"/>
    <col min="6932" max="6932" width="2.75" style="1524" customWidth="1"/>
    <col min="6933" max="6933" width="8.875" style="1524" customWidth="1"/>
    <col min="6934" max="6934" width="5" style="1524" customWidth="1"/>
    <col min="6935" max="7168" width="7.625" style="1524"/>
    <col min="7169" max="7169" width="4.375" style="1524" customWidth="1"/>
    <col min="7170" max="7170" width="4" style="1524" customWidth="1"/>
    <col min="7171" max="7171" width="8.375" style="1524" customWidth="1"/>
    <col min="7172" max="7172" width="4.375" style="1524" customWidth="1"/>
    <col min="7173" max="7173" width="3.875" style="1524" customWidth="1"/>
    <col min="7174" max="7174" width="5.625" style="1524" customWidth="1"/>
    <col min="7175" max="7175" width="2.875" style="1524" customWidth="1"/>
    <col min="7176" max="7176" width="10" style="1524" customWidth="1"/>
    <col min="7177" max="7177" width="3.375" style="1524" customWidth="1"/>
    <col min="7178" max="7178" width="7.25" style="1524" customWidth="1"/>
    <col min="7179" max="7179" width="4.625" style="1524" customWidth="1"/>
    <col min="7180" max="7180" width="6" style="1524" customWidth="1"/>
    <col min="7181" max="7181" width="7.125" style="1524" customWidth="1"/>
    <col min="7182" max="7182" width="6.375" style="1524" customWidth="1"/>
    <col min="7183" max="7183" width="6.75" style="1524" customWidth="1"/>
    <col min="7184" max="7184" width="5.125" style="1524" customWidth="1"/>
    <col min="7185" max="7185" width="4" style="1524" customWidth="1"/>
    <col min="7186" max="7186" width="5.375" style="1524" customWidth="1"/>
    <col min="7187" max="7187" width="3.5" style="1524" customWidth="1"/>
    <col min="7188" max="7188" width="2.75" style="1524" customWidth="1"/>
    <col min="7189" max="7189" width="8.875" style="1524" customWidth="1"/>
    <col min="7190" max="7190" width="5" style="1524" customWidth="1"/>
    <col min="7191" max="7424" width="7.625" style="1524"/>
    <col min="7425" max="7425" width="4.375" style="1524" customWidth="1"/>
    <col min="7426" max="7426" width="4" style="1524" customWidth="1"/>
    <col min="7427" max="7427" width="8.375" style="1524" customWidth="1"/>
    <col min="7428" max="7428" width="4.375" style="1524" customWidth="1"/>
    <col min="7429" max="7429" width="3.875" style="1524" customWidth="1"/>
    <col min="7430" max="7430" width="5.625" style="1524" customWidth="1"/>
    <col min="7431" max="7431" width="2.875" style="1524" customWidth="1"/>
    <col min="7432" max="7432" width="10" style="1524" customWidth="1"/>
    <col min="7433" max="7433" width="3.375" style="1524" customWidth="1"/>
    <col min="7434" max="7434" width="7.25" style="1524" customWidth="1"/>
    <col min="7435" max="7435" width="4.625" style="1524" customWidth="1"/>
    <col min="7436" max="7436" width="6" style="1524" customWidth="1"/>
    <col min="7437" max="7437" width="7.125" style="1524" customWidth="1"/>
    <col min="7438" max="7438" width="6.375" style="1524" customWidth="1"/>
    <col min="7439" max="7439" width="6.75" style="1524" customWidth="1"/>
    <col min="7440" max="7440" width="5.125" style="1524" customWidth="1"/>
    <col min="7441" max="7441" width="4" style="1524" customWidth="1"/>
    <col min="7442" max="7442" width="5.375" style="1524" customWidth="1"/>
    <col min="7443" max="7443" width="3.5" style="1524" customWidth="1"/>
    <col min="7444" max="7444" width="2.75" style="1524" customWidth="1"/>
    <col min="7445" max="7445" width="8.875" style="1524" customWidth="1"/>
    <col min="7446" max="7446" width="5" style="1524" customWidth="1"/>
    <col min="7447" max="7680" width="7.625" style="1524"/>
    <col min="7681" max="7681" width="4.375" style="1524" customWidth="1"/>
    <col min="7682" max="7682" width="4" style="1524" customWidth="1"/>
    <col min="7683" max="7683" width="8.375" style="1524" customWidth="1"/>
    <col min="7684" max="7684" width="4.375" style="1524" customWidth="1"/>
    <col min="7685" max="7685" width="3.875" style="1524" customWidth="1"/>
    <col min="7686" max="7686" width="5.625" style="1524" customWidth="1"/>
    <col min="7687" max="7687" width="2.875" style="1524" customWidth="1"/>
    <col min="7688" max="7688" width="10" style="1524" customWidth="1"/>
    <col min="7689" max="7689" width="3.375" style="1524" customWidth="1"/>
    <col min="7690" max="7690" width="7.25" style="1524" customWidth="1"/>
    <col min="7691" max="7691" width="4.625" style="1524" customWidth="1"/>
    <col min="7692" max="7692" width="6" style="1524" customWidth="1"/>
    <col min="7693" max="7693" width="7.125" style="1524" customWidth="1"/>
    <col min="7694" max="7694" width="6.375" style="1524" customWidth="1"/>
    <col min="7695" max="7695" width="6.75" style="1524" customWidth="1"/>
    <col min="7696" max="7696" width="5.125" style="1524" customWidth="1"/>
    <col min="7697" max="7697" width="4" style="1524" customWidth="1"/>
    <col min="7698" max="7698" width="5.375" style="1524" customWidth="1"/>
    <col min="7699" max="7699" width="3.5" style="1524" customWidth="1"/>
    <col min="7700" max="7700" width="2.75" style="1524" customWidth="1"/>
    <col min="7701" max="7701" width="8.875" style="1524" customWidth="1"/>
    <col min="7702" max="7702" width="5" style="1524" customWidth="1"/>
    <col min="7703" max="7936" width="7.625" style="1524"/>
    <col min="7937" max="7937" width="4.375" style="1524" customWidth="1"/>
    <col min="7938" max="7938" width="4" style="1524" customWidth="1"/>
    <col min="7939" max="7939" width="8.375" style="1524" customWidth="1"/>
    <col min="7940" max="7940" width="4.375" style="1524" customWidth="1"/>
    <col min="7941" max="7941" width="3.875" style="1524" customWidth="1"/>
    <col min="7942" max="7942" width="5.625" style="1524" customWidth="1"/>
    <col min="7943" max="7943" width="2.875" style="1524" customWidth="1"/>
    <col min="7944" max="7944" width="10" style="1524" customWidth="1"/>
    <col min="7945" max="7945" width="3.375" style="1524" customWidth="1"/>
    <col min="7946" max="7946" width="7.25" style="1524" customWidth="1"/>
    <col min="7947" max="7947" width="4.625" style="1524" customWidth="1"/>
    <col min="7948" max="7948" width="6" style="1524" customWidth="1"/>
    <col min="7949" max="7949" width="7.125" style="1524" customWidth="1"/>
    <col min="7950" max="7950" width="6.375" style="1524" customWidth="1"/>
    <col min="7951" max="7951" width="6.75" style="1524" customWidth="1"/>
    <col min="7952" max="7952" width="5.125" style="1524" customWidth="1"/>
    <col min="7953" max="7953" width="4" style="1524" customWidth="1"/>
    <col min="7954" max="7954" width="5.375" style="1524" customWidth="1"/>
    <col min="7955" max="7955" width="3.5" style="1524" customWidth="1"/>
    <col min="7956" max="7956" width="2.75" style="1524" customWidth="1"/>
    <col min="7957" max="7957" width="8.875" style="1524" customWidth="1"/>
    <col min="7958" max="7958" width="5" style="1524" customWidth="1"/>
    <col min="7959" max="8192" width="7.625" style="1524"/>
    <col min="8193" max="8193" width="4.375" style="1524" customWidth="1"/>
    <col min="8194" max="8194" width="4" style="1524" customWidth="1"/>
    <col min="8195" max="8195" width="8.375" style="1524" customWidth="1"/>
    <col min="8196" max="8196" width="4.375" style="1524" customWidth="1"/>
    <col min="8197" max="8197" width="3.875" style="1524" customWidth="1"/>
    <col min="8198" max="8198" width="5.625" style="1524" customWidth="1"/>
    <col min="8199" max="8199" width="2.875" style="1524" customWidth="1"/>
    <col min="8200" max="8200" width="10" style="1524" customWidth="1"/>
    <col min="8201" max="8201" width="3.375" style="1524" customWidth="1"/>
    <col min="8202" max="8202" width="7.25" style="1524" customWidth="1"/>
    <col min="8203" max="8203" width="4.625" style="1524" customWidth="1"/>
    <col min="8204" max="8204" width="6" style="1524" customWidth="1"/>
    <col min="8205" max="8205" width="7.125" style="1524" customWidth="1"/>
    <col min="8206" max="8206" width="6.375" style="1524" customWidth="1"/>
    <col min="8207" max="8207" width="6.75" style="1524" customWidth="1"/>
    <col min="8208" max="8208" width="5.125" style="1524" customWidth="1"/>
    <col min="8209" max="8209" width="4" style="1524" customWidth="1"/>
    <col min="8210" max="8210" width="5.375" style="1524" customWidth="1"/>
    <col min="8211" max="8211" width="3.5" style="1524" customWidth="1"/>
    <col min="8212" max="8212" width="2.75" style="1524" customWidth="1"/>
    <col min="8213" max="8213" width="8.875" style="1524" customWidth="1"/>
    <col min="8214" max="8214" width="5" style="1524" customWidth="1"/>
    <col min="8215" max="8448" width="7.625" style="1524"/>
    <col min="8449" max="8449" width="4.375" style="1524" customWidth="1"/>
    <col min="8450" max="8450" width="4" style="1524" customWidth="1"/>
    <col min="8451" max="8451" width="8.375" style="1524" customWidth="1"/>
    <col min="8452" max="8452" width="4.375" style="1524" customWidth="1"/>
    <col min="8453" max="8453" width="3.875" style="1524" customWidth="1"/>
    <col min="8454" max="8454" width="5.625" style="1524" customWidth="1"/>
    <col min="8455" max="8455" width="2.875" style="1524" customWidth="1"/>
    <col min="8456" max="8456" width="10" style="1524" customWidth="1"/>
    <col min="8457" max="8457" width="3.375" style="1524" customWidth="1"/>
    <col min="8458" max="8458" width="7.25" style="1524" customWidth="1"/>
    <col min="8459" max="8459" width="4.625" style="1524" customWidth="1"/>
    <col min="8460" max="8460" width="6" style="1524" customWidth="1"/>
    <col min="8461" max="8461" width="7.125" style="1524" customWidth="1"/>
    <col min="8462" max="8462" width="6.375" style="1524" customWidth="1"/>
    <col min="8463" max="8463" width="6.75" style="1524" customWidth="1"/>
    <col min="8464" max="8464" width="5.125" style="1524" customWidth="1"/>
    <col min="8465" max="8465" width="4" style="1524" customWidth="1"/>
    <col min="8466" max="8466" width="5.375" style="1524" customWidth="1"/>
    <col min="8467" max="8467" width="3.5" style="1524" customWidth="1"/>
    <col min="8468" max="8468" width="2.75" style="1524" customWidth="1"/>
    <col min="8469" max="8469" width="8.875" style="1524" customWidth="1"/>
    <col min="8470" max="8470" width="5" style="1524" customWidth="1"/>
    <col min="8471" max="8704" width="7.625" style="1524"/>
    <col min="8705" max="8705" width="4.375" style="1524" customWidth="1"/>
    <col min="8706" max="8706" width="4" style="1524" customWidth="1"/>
    <col min="8707" max="8707" width="8.375" style="1524" customWidth="1"/>
    <col min="8708" max="8708" width="4.375" style="1524" customWidth="1"/>
    <col min="8709" max="8709" width="3.875" style="1524" customWidth="1"/>
    <col min="8710" max="8710" width="5.625" style="1524" customWidth="1"/>
    <col min="8711" max="8711" width="2.875" style="1524" customWidth="1"/>
    <col min="8712" max="8712" width="10" style="1524" customWidth="1"/>
    <col min="8713" max="8713" width="3.375" style="1524" customWidth="1"/>
    <col min="8714" max="8714" width="7.25" style="1524" customWidth="1"/>
    <col min="8715" max="8715" width="4.625" style="1524" customWidth="1"/>
    <col min="8716" max="8716" width="6" style="1524" customWidth="1"/>
    <col min="8717" max="8717" width="7.125" style="1524" customWidth="1"/>
    <col min="8718" max="8718" width="6.375" style="1524" customWidth="1"/>
    <col min="8719" max="8719" width="6.75" style="1524" customWidth="1"/>
    <col min="8720" max="8720" width="5.125" style="1524" customWidth="1"/>
    <col min="8721" max="8721" width="4" style="1524" customWidth="1"/>
    <col min="8722" max="8722" width="5.375" style="1524" customWidth="1"/>
    <col min="8723" max="8723" width="3.5" style="1524" customWidth="1"/>
    <col min="8724" max="8724" width="2.75" style="1524" customWidth="1"/>
    <col min="8725" max="8725" width="8.875" style="1524" customWidth="1"/>
    <col min="8726" max="8726" width="5" style="1524" customWidth="1"/>
    <col min="8727" max="8960" width="7.625" style="1524"/>
    <col min="8961" max="8961" width="4.375" style="1524" customWidth="1"/>
    <col min="8962" max="8962" width="4" style="1524" customWidth="1"/>
    <col min="8963" max="8963" width="8.375" style="1524" customWidth="1"/>
    <col min="8964" max="8964" width="4.375" style="1524" customWidth="1"/>
    <col min="8965" max="8965" width="3.875" style="1524" customWidth="1"/>
    <col min="8966" max="8966" width="5.625" style="1524" customWidth="1"/>
    <col min="8967" max="8967" width="2.875" style="1524" customWidth="1"/>
    <col min="8968" max="8968" width="10" style="1524" customWidth="1"/>
    <col min="8969" max="8969" width="3.375" style="1524" customWidth="1"/>
    <col min="8970" max="8970" width="7.25" style="1524" customWidth="1"/>
    <col min="8971" max="8971" width="4.625" style="1524" customWidth="1"/>
    <col min="8972" max="8972" width="6" style="1524" customWidth="1"/>
    <col min="8973" max="8973" width="7.125" style="1524" customWidth="1"/>
    <col min="8974" max="8974" width="6.375" style="1524" customWidth="1"/>
    <col min="8975" max="8975" width="6.75" style="1524" customWidth="1"/>
    <col min="8976" max="8976" width="5.125" style="1524" customWidth="1"/>
    <col min="8977" max="8977" width="4" style="1524" customWidth="1"/>
    <col min="8978" max="8978" width="5.375" style="1524" customWidth="1"/>
    <col min="8979" max="8979" width="3.5" style="1524" customWidth="1"/>
    <col min="8980" max="8980" width="2.75" style="1524" customWidth="1"/>
    <col min="8981" max="8981" width="8.875" style="1524" customWidth="1"/>
    <col min="8982" max="8982" width="5" style="1524" customWidth="1"/>
    <col min="8983" max="9216" width="7.625" style="1524"/>
    <col min="9217" max="9217" width="4.375" style="1524" customWidth="1"/>
    <col min="9218" max="9218" width="4" style="1524" customWidth="1"/>
    <col min="9219" max="9219" width="8.375" style="1524" customWidth="1"/>
    <col min="9220" max="9220" width="4.375" style="1524" customWidth="1"/>
    <col min="9221" max="9221" width="3.875" style="1524" customWidth="1"/>
    <col min="9222" max="9222" width="5.625" style="1524" customWidth="1"/>
    <col min="9223" max="9223" width="2.875" style="1524" customWidth="1"/>
    <col min="9224" max="9224" width="10" style="1524" customWidth="1"/>
    <col min="9225" max="9225" width="3.375" style="1524" customWidth="1"/>
    <col min="9226" max="9226" width="7.25" style="1524" customWidth="1"/>
    <col min="9227" max="9227" width="4.625" style="1524" customWidth="1"/>
    <col min="9228" max="9228" width="6" style="1524" customWidth="1"/>
    <col min="9229" max="9229" width="7.125" style="1524" customWidth="1"/>
    <col min="9230" max="9230" width="6.375" style="1524" customWidth="1"/>
    <col min="9231" max="9231" width="6.75" style="1524" customWidth="1"/>
    <col min="9232" max="9232" width="5.125" style="1524" customWidth="1"/>
    <col min="9233" max="9233" width="4" style="1524" customWidth="1"/>
    <col min="9234" max="9234" width="5.375" style="1524" customWidth="1"/>
    <col min="9235" max="9235" width="3.5" style="1524" customWidth="1"/>
    <col min="9236" max="9236" width="2.75" style="1524" customWidth="1"/>
    <col min="9237" max="9237" width="8.875" style="1524" customWidth="1"/>
    <col min="9238" max="9238" width="5" style="1524" customWidth="1"/>
    <col min="9239" max="9472" width="7.625" style="1524"/>
    <col min="9473" max="9473" width="4.375" style="1524" customWidth="1"/>
    <col min="9474" max="9474" width="4" style="1524" customWidth="1"/>
    <col min="9475" max="9475" width="8.375" style="1524" customWidth="1"/>
    <col min="9476" max="9476" width="4.375" style="1524" customWidth="1"/>
    <col min="9477" max="9477" width="3.875" style="1524" customWidth="1"/>
    <col min="9478" max="9478" width="5.625" style="1524" customWidth="1"/>
    <col min="9479" max="9479" width="2.875" style="1524" customWidth="1"/>
    <col min="9480" max="9480" width="10" style="1524" customWidth="1"/>
    <col min="9481" max="9481" width="3.375" style="1524" customWidth="1"/>
    <col min="9482" max="9482" width="7.25" style="1524" customWidth="1"/>
    <col min="9483" max="9483" width="4.625" style="1524" customWidth="1"/>
    <col min="9484" max="9484" width="6" style="1524" customWidth="1"/>
    <col min="9485" max="9485" width="7.125" style="1524" customWidth="1"/>
    <col min="9486" max="9486" width="6.375" style="1524" customWidth="1"/>
    <col min="9487" max="9487" width="6.75" style="1524" customWidth="1"/>
    <col min="9488" max="9488" width="5.125" style="1524" customWidth="1"/>
    <col min="9489" max="9489" width="4" style="1524" customWidth="1"/>
    <col min="9490" max="9490" width="5.375" style="1524" customWidth="1"/>
    <col min="9491" max="9491" width="3.5" style="1524" customWidth="1"/>
    <col min="9492" max="9492" width="2.75" style="1524" customWidth="1"/>
    <col min="9493" max="9493" width="8.875" style="1524" customWidth="1"/>
    <col min="9494" max="9494" width="5" style="1524" customWidth="1"/>
    <col min="9495" max="9728" width="7.625" style="1524"/>
    <col min="9729" max="9729" width="4.375" style="1524" customWidth="1"/>
    <col min="9730" max="9730" width="4" style="1524" customWidth="1"/>
    <col min="9731" max="9731" width="8.375" style="1524" customWidth="1"/>
    <col min="9732" max="9732" width="4.375" style="1524" customWidth="1"/>
    <col min="9733" max="9733" width="3.875" style="1524" customWidth="1"/>
    <col min="9734" max="9734" width="5.625" style="1524" customWidth="1"/>
    <col min="9735" max="9735" width="2.875" style="1524" customWidth="1"/>
    <col min="9736" max="9736" width="10" style="1524" customWidth="1"/>
    <col min="9737" max="9737" width="3.375" style="1524" customWidth="1"/>
    <col min="9738" max="9738" width="7.25" style="1524" customWidth="1"/>
    <col min="9739" max="9739" width="4.625" style="1524" customWidth="1"/>
    <col min="9740" max="9740" width="6" style="1524" customWidth="1"/>
    <col min="9741" max="9741" width="7.125" style="1524" customWidth="1"/>
    <col min="9742" max="9742" width="6.375" style="1524" customWidth="1"/>
    <col min="9743" max="9743" width="6.75" style="1524" customWidth="1"/>
    <col min="9744" max="9744" width="5.125" style="1524" customWidth="1"/>
    <col min="9745" max="9745" width="4" style="1524" customWidth="1"/>
    <col min="9746" max="9746" width="5.375" style="1524" customWidth="1"/>
    <col min="9747" max="9747" width="3.5" style="1524" customWidth="1"/>
    <col min="9748" max="9748" width="2.75" style="1524" customWidth="1"/>
    <col min="9749" max="9749" width="8.875" style="1524" customWidth="1"/>
    <col min="9750" max="9750" width="5" style="1524" customWidth="1"/>
    <col min="9751" max="9984" width="7.625" style="1524"/>
    <col min="9985" max="9985" width="4.375" style="1524" customWidth="1"/>
    <col min="9986" max="9986" width="4" style="1524" customWidth="1"/>
    <col min="9987" max="9987" width="8.375" style="1524" customWidth="1"/>
    <col min="9988" max="9988" width="4.375" style="1524" customWidth="1"/>
    <col min="9989" max="9989" width="3.875" style="1524" customWidth="1"/>
    <col min="9990" max="9990" width="5.625" style="1524" customWidth="1"/>
    <col min="9991" max="9991" width="2.875" style="1524" customWidth="1"/>
    <col min="9992" max="9992" width="10" style="1524" customWidth="1"/>
    <col min="9993" max="9993" width="3.375" style="1524" customWidth="1"/>
    <col min="9994" max="9994" width="7.25" style="1524" customWidth="1"/>
    <col min="9995" max="9995" width="4.625" style="1524" customWidth="1"/>
    <col min="9996" max="9996" width="6" style="1524" customWidth="1"/>
    <col min="9997" max="9997" width="7.125" style="1524" customWidth="1"/>
    <col min="9998" max="9998" width="6.375" style="1524" customWidth="1"/>
    <col min="9999" max="9999" width="6.75" style="1524" customWidth="1"/>
    <col min="10000" max="10000" width="5.125" style="1524" customWidth="1"/>
    <col min="10001" max="10001" width="4" style="1524" customWidth="1"/>
    <col min="10002" max="10002" width="5.375" style="1524" customWidth="1"/>
    <col min="10003" max="10003" width="3.5" style="1524" customWidth="1"/>
    <col min="10004" max="10004" width="2.75" style="1524" customWidth="1"/>
    <col min="10005" max="10005" width="8.875" style="1524" customWidth="1"/>
    <col min="10006" max="10006" width="5" style="1524" customWidth="1"/>
    <col min="10007" max="10240" width="7.625" style="1524"/>
    <col min="10241" max="10241" width="4.375" style="1524" customWidth="1"/>
    <col min="10242" max="10242" width="4" style="1524" customWidth="1"/>
    <col min="10243" max="10243" width="8.375" style="1524" customWidth="1"/>
    <col min="10244" max="10244" width="4.375" style="1524" customWidth="1"/>
    <col min="10245" max="10245" width="3.875" style="1524" customWidth="1"/>
    <col min="10246" max="10246" width="5.625" style="1524" customWidth="1"/>
    <col min="10247" max="10247" width="2.875" style="1524" customWidth="1"/>
    <col min="10248" max="10248" width="10" style="1524" customWidth="1"/>
    <col min="10249" max="10249" width="3.375" style="1524" customWidth="1"/>
    <col min="10250" max="10250" width="7.25" style="1524" customWidth="1"/>
    <col min="10251" max="10251" width="4.625" style="1524" customWidth="1"/>
    <col min="10252" max="10252" width="6" style="1524" customWidth="1"/>
    <col min="10253" max="10253" width="7.125" style="1524" customWidth="1"/>
    <col min="10254" max="10254" width="6.375" style="1524" customWidth="1"/>
    <col min="10255" max="10255" width="6.75" style="1524" customWidth="1"/>
    <col min="10256" max="10256" width="5.125" style="1524" customWidth="1"/>
    <col min="10257" max="10257" width="4" style="1524" customWidth="1"/>
    <col min="10258" max="10258" width="5.375" style="1524" customWidth="1"/>
    <col min="10259" max="10259" width="3.5" style="1524" customWidth="1"/>
    <col min="10260" max="10260" width="2.75" style="1524" customWidth="1"/>
    <col min="10261" max="10261" width="8.875" style="1524" customWidth="1"/>
    <col min="10262" max="10262" width="5" style="1524" customWidth="1"/>
    <col min="10263" max="10496" width="7.625" style="1524"/>
    <col min="10497" max="10497" width="4.375" style="1524" customWidth="1"/>
    <col min="10498" max="10498" width="4" style="1524" customWidth="1"/>
    <col min="10499" max="10499" width="8.375" style="1524" customWidth="1"/>
    <col min="10500" max="10500" width="4.375" style="1524" customWidth="1"/>
    <col min="10501" max="10501" width="3.875" style="1524" customWidth="1"/>
    <col min="10502" max="10502" width="5.625" style="1524" customWidth="1"/>
    <col min="10503" max="10503" width="2.875" style="1524" customWidth="1"/>
    <col min="10504" max="10504" width="10" style="1524" customWidth="1"/>
    <col min="10505" max="10505" width="3.375" style="1524" customWidth="1"/>
    <col min="10506" max="10506" width="7.25" style="1524" customWidth="1"/>
    <col min="10507" max="10507" width="4.625" style="1524" customWidth="1"/>
    <col min="10508" max="10508" width="6" style="1524" customWidth="1"/>
    <col min="10509" max="10509" width="7.125" style="1524" customWidth="1"/>
    <col min="10510" max="10510" width="6.375" style="1524" customWidth="1"/>
    <col min="10511" max="10511" width="6.75" style="1524" customWidth="1"/>
    <col min="10512" max="10512" width="5.125" style="1524" customWidth="1"/>
    <col min="10513" max="10513" width="4" style="1524" customWidth="1"/>
    <col min="10514" max="10514" width="5.375" style="1524" customWidth="1"/>
    <col min="10515" max="10515" width="3.5" style="1524" customWidth="1"/>
    <col min="10516" max="10516" width="2.75" style="1524" customWidth="1"/>
    <col min="10517" max="10517" width="8.875" style="1524" customWidth="1"/>
    <col min="10518" max="10518" width="5" style="1524" customWidth="1"/>
    <col min="10519" max="10752" width="7.625" style="1524"/>
    <col min="10753" max="10753" width="4.375" style="1524" customWidth="1"/>
    <col min="10754" max="10754" width="4" style="1524" customWidth="1"/>
    <col min="10755" max="10755" width="8.375" style="1524" customWidth="1"/>
    <col min="10756" max="10756" width="4.375" style="1524" customWidth="1"/>
    <col min="10757" max="10757" width="3.875" style="1524" customWidth="1"/>
    <col min="10758" max="10758" width="5.625" style="1524" customWidth="1"/>
    <col min="10759" max="10759" width="2.875" style="1524" customWidth="1"/>
    <col min="10760" max="10760" width="10" style="1524" customWidth="1"/>
    <col min="10761" max="10761" width="3.375" style="1524" customWidth="1"/>
    <col min="10762" max="10762" width="7.25" style="1524" customWidth="1"/>
    <col min="10763" max="10763" width="4.625" style="1524" customWidth="1"/>
    <col min="10764" max="10764" width="6" style="1524" customWidth="1"/>
    <col min="10765" max="10765" width="7.125" style="1524" customWidth="1"/>
    <col min="10766" max="10766" width="6.375" style="1524" customWidth="1"/>
    <col min="10767" max="10767" width="6.75" style="1524" customWidth="1"/>
    <col min="10768" max="10768" width="5.125" style="1524" customWidth="1"/>
    <col min="10769" max="10769" width="4" style="1524" customWidth="1"/>
    <col min="10770" max="10770" width="5.375" style="1524" customWidth="1"/>
    <col min="10771" max="10771" width="3.5" style="1524" customWidth="1"/>
    <col min="10772" max="10772" width="2.75" style="1524" customWidth="1"/>
    <col min="10773" max="10773" width="8.875" style="1524" customWidth="1"/>
    <col min="10774" max="10774" width="5" style="1524" customWidth="1"/>
    <col min="10775" max="11008" width="7.625" style="1524"/>
    <col min="11009" max="11009" width="4.375" style="1524" customWidth="1"/>
    <col min="11010" max="11010" width="4" style="1524" customWidth="1"/>
    <col min="11011" max="11011" width="8.375" style="1524" customWidth="1"/>
    <col min="11012" max="11012" width="4.375" style="1524" customWidth="1"/>
    <col min="11013" max="11013" width="3.875" style="1524" customWidth="1"/>
    <col min="11014" max="11014" width="5.625" style="1524" customWidth="1"/>
    <col min="11015" max="11015" width="2.875" style="1524" customWidth="1"/>
    <col min="11016" max="11016" width="10" style="1524" customWidth="1"/>
    <col min="11017" max="11017" width="3.375" style="1524" customWidth="1"/>
    <col min="11018" max="11018" width="7.25" style="1524" customWidth="1"/>
    <col min="11019" max="11019" width="4.625" style="1524" customWidth="1"/>
    <col min="11020" max="11020" width="6" style="1524" customWidth="1"/>
    <col min="11021" max="11021" width="7.125" style="1524" customWidth="1"/>
    <col min="11022" max="11022" width="6.375" style="1524" customWidth="1"/>
    <col min="11023" max="11023" width="6.75" style="1524" customWidth="1"/>
    <col min="11024" max="11024" width="5.125" style="1524" customWidth="1"/>
    <col min="11025" max="11025" width="4" style="1524" customWidth="1"/>
    <col min="11026" max="11026" width="5.375" style="1524" customWidth="1"/>
    <col min="11027" max="11027" width="3.5" style="1524" customWidth="1"/>
    <col min="11028" max="11028" width="2.75" style="1524" customWidth="1"/>
    <col min="11029" max="11029" width="8.875" style="1524" customWidth="1"/>
    <col min="11030" max="11030" width="5" style="1524" customWidth="1"/>
    <col min="11031" max="11264" width="7.625" style="1524"/>
    <col min="11265" max="11265" width="4.375" style="1524" customWidth="1"/>
    <col min="11266" max="11266" width="4" style="1524" customWidth="1"/>
    <col min="11267" max="11267" width="8.375" style="1524" customWidth="1"/>
    <col min="11268" max="11268" width="4.375" style="1524" customWidth="1"/>
    <col min="11269" max="11269" width="3.875" style="1524" customWidth="1"/>
    <col min="11270" max="11270" width="5.625" style="1524" customWidth="1"/>
    <col min="11271" max="11271" width="2.875" style="1524" customWidth="1"/>
    <col min="11272" max="11272" width="10" style="1524" customWidth="1"/>
    <col min="11273" max="11273" width="3.375" style="1524" customWidth="1"/>
    <col min="11274" max="11274" width="7.25" style="1524" customWidth="1"/>
    <col min="11275" max="11275" width="4.625" style="1524" customWidth="1"/>
    <col min="11276" max="11276" width="6" style="1524" customWidth="1"/>
    <col min="11277" max="11277" width="7.125" style="1524" customWidth="1"/>
    <col min="11278" max="11278" width="6.375" style="1524" customWidth="1"/>
    <col min="11279" max="11279" width="6.75" style="1524" customWidth="1"/>
    <col min="11280" max="11280" width="5.125" style="1524" customWidth="1"/>
    <col min="11281" max="11281" width="4" style="1524" customWidth="1"/>
    <col min="11282" max="11282" width="5.375" style="1524" customWidth="1"/>
    <col min="11283" max="11283" width="3.5" style="1524" customWidth="1"/>
    <col min="11284" max="11284" width="2.75" style="1524" customWidth="1"/>
    <col min="11285" max="11285" width="8.875" style="1524" customWidth="1"/>
    <col min="11286" max="11286" width="5" style="1524" customWidth="1"/>
    <col min="11287" max="11520" width="7.625" style="1524"/>
    <col min="11521" max="11521" width="4.375" style="1524" customWidth="1"/>
    <col min="11522" max="11522" width="4" style="1524" customWidth="1"/>
    <col min="11523" max="11523" width="8.375" style="1524" customWidth="1"/>
    <col min="11524" max="11524" width="4.375" style="1524" customWidth="1"/>
    <col min="11525" max="11525" width="3.875" style="1524" customWidth="1"/>
    <col min="11526" max="11526" width="5.625" style="1524" customWidth="1"/>
    <col min="11527" max="11527" width="2.875" style="1524" customWidth="1"/>
    <col min="11528" max="11528" width="10" style="1524" customWidth="1"/>
    <col min="11529" max="11529" width="3.375" style="1524" customWidth="1"/>
    <col min="11530" max="11530" width="7.25" style="1524" customWidth="1"/>
    <col min="11531" max="11531" width="4.625" style="1524" customWidth="1"/>
    <col min="11532" max="11532" width="6" style="1524" customWidth="1"/>
    <col min="11533" max="11533" width="7.125" style="1524" customWidth="1"/>
    <col min="11534" max="11534" width="6.375" style="1524" customWidth="1"/>
    <col min="11535" max="11535" width="6.75" style="1524" customWidth="1"/>
    <col min="11536" max="11536" width="5.125" style="1524" customWidth="1"/>
    <col min="11537" max="11537" width="4" style="1524" customWidth="1"/>
    <col min="11538" max="11538" width="5.375" style="1524" customWidth="1"/>
    <col min="11539" max="11539" width="3.5" style="1524" customWidth="1"/>
    <col min="11540" max="11540" width="2.75" style="1524" customWidth="1"/>
    <col min="11541" max="11541" width="8.875" style="1524" customWidth="1"/>
    <col min="11542" max="11542" width="5" style="1524" customWidth="1"/>
    <col min="11543" max="11776" width="7.625" style="1524"/>
    <col min="11777" max="11777" width="4.375" style="1524" customWidth="1"/>
    <col min="11778" max="11778" width="4" style="1524" customWidth="1"/>
    <col min="11779" max="11779" width="8.375" style="1524" customWidth="1"/>
    <col min="11780" max="11780" width="4.375" style="1524" customWidth="1"/>
    <col min="11781" max="11781" width="3.875" style="1524" customWidth="1"/>
    <col min="11782" max="11782" width="5.625" style="1524" customWidth="1"/>
    <col min="11783" max="11783" width="2.875" style="1524" customWidth="1"/>
    <col min="11784" max="11784" width="10" style="1524" customWidth="1"/>
    <col min="11785" max="11785" width="3.375" style="1524" customWidth="1"/>
    <col min="11786" max="11786" width="7.25" style="1524" customWidth="1"/>
    <col min="11787" max="11787" width="4.625" style="1524" customWidth="1"/>
    <col min="11788" max="11788" width="6" style="1524" customWidth="1"/>
    <col min="11789" max="11789" width="7.125" style="1524" customWidth="1"/>
    <col min="11790" max="11790" width="6.375" style="1524" customWidth="1"/>
    <col min="11791" max="11791" width="6.75" style="1524" customWidth="1"/>
    <col min="11792" max="11792" width="5.125" style="1524" customWidth="1"/>
    <col min="11793" max="11793" width="4" style="1524" customWidth="1"/>
    <col min="11794" max="11794" width="5.375" style="1524" customWidth="1"/>
    <col min="11795" max="11795" width="3.5" style="1524" customWidth="1"/>
    <col min="11796" max="11796" width="2.75" style="1524" customWidth="1"/>
    <col min="11797" max="11797" width="8.875" style="1524" customWidth="1"/>
    <col min="11798" max="11798" width="5" style="1524" customWidth="1"/>
    <col min="11799" max="12032" width="7.625" style="1524"/>
    <col min="12033" max="12033" width="4.375" style="1524" customWidth="1"/>
    <col min="12034" max="12034" width="4" style="1524" customWidth="1"/>
    <col min="12035" max="12035" width="8.375" style="1524" customWidth="1"/>
    <col min="12036" max="12036" width="4.375" style="1524" customWidth="1"/>
    <col min="12037" max="12037" width="3.875" style="1524" customWidth="1"/>
    <col min="12038" max="12038" width="5.625" style="1524" customWidth="1"/>
    <col min="12039" max="12039" width="2.875" style="1524" customWidth="1"/>
    <col min="12040" max="12040" width="10" style="1524" customWidth="1"/>
    <col min="12041" max="12041" width="3.375" style="1524" customWidth="1"/>
    <col min="12042" max="12042" width="7.25" style="1524" customWidth="1"/>
    <col min="12043" max="12043" width="4.625" style="1524" customWidth="1"/>
    <col min="12044" max="12044" width="6" style="1524" customWidth="1"/>
    <col min="12045" max="12045" width="7.125" style="1524" customWidth="1"/>
    <col min="12046" max="12046" width="6.375" style="1524" customWidth="1"/>
    <col min="12047" max="12047" width="6.75" style="1524" customWidth="1"/>
    <col min="12048" max="12048" width="5.125" style="1524" customWidth="1"/>
    <col min="12049" max="12049" width="4" style="1524" customWidth="1"/>
    <col min="12050" max="12050" width="5.375" style="1524" customWidth="1"/>
    <col min="12051" max="12051" width="3.5" style="1524" customWidth="1"/>
    <col min="12052" max="12052" width="2.75" style="1524" customWidth="1"/>
    <col min="12053" max="12053" width="8.875" style="1524" customWidth="1"/>
    <col min="12054" max="12054" width="5" style="1524" customWidth="1"/>
    <col min="12055" max="12288" width="7.625" style="1524"/>
    <col min="12289" max="12289" width="4.375" style="1524" customWidth="1"/>
    <col min="12290" max="12290" width="4" style="1524" customWidth="1"/>
    <col min="12291" max="12291" width="8.375" style="1524" customWidth="1"/>
    <col min="12292" max="12292" width="4.375" style="1524" customWidth="1"/>
    <col min="12293" max="12293" width="3.875" style="1524" customWidth="1"/>
    <col min="12294" max="12294" width="5.625" style="1524" customWidth="1"/>
    <col min="12295" max="12295" width="2.875" style="1524" customWidth="1"/>
    <col min="12296" max="12296" width="10" style="1524" customWidth="1"/>
    <col min="12297" max="12297" width="3.375" style="1524" customWidth="1"/>
    <col min="12298" max="12298" width="7.25" style="1524" customWidth="1"/>
    <col min="12299" max="12299" width="4.625" style="1524" customWidth="1"/>
    <col min="12300" max="12300" width="6" style="1524" customWidth="1"/>
    <col min="12301" max="12301" width="7.125" style="1524" customWidth="1"/>
    <col min="12302" max="12302" width="6.375" style="1524" customWidth="1"/>
    <col min="12303" max="12303" width="6.75" style="1524" customWidth="1"/>
    <col min="12304" max="12304" width="5.125" style="1524" customWidth="1"/>
    <col min="12305" max="12305" width="4" style="1524" customWidth="1"/>
    <col min="12306" max="12306" width="5.375" style="1524" customWidth="1"/>
    <col min="12307" max="12307" width="3.5" style="1524" customWidth="1"/>
    <col min="12308" max="12308" width="2.75" style="1524" customWidth="1"/>
    <col min="12309" max="12309" width="8.875" style="1524" customWidth="1"/>
    <col min="12310" max="12310" width="5" style="1524" customWidth="1"/>
    <col min="12311" max="12544" width="7.625" style="1524"/>
    <col min="12545" max="12545" width="4.375" style="1524" customWidth="1"/>
    <col min="12546" max="12546" width="4" style="1524" customWidth="1"/>
    <col min="12547" max="12547" width="8.375" style="1524" customWidth="1"/>
    <col min="12548" max="12548" width="4.375" style="1524" customWidth="1"/>
    <col min="12549" max="12549" width="3.875" style="1524" customWidth="1"/>
    <col min="12550" max="12550" width="5.625" style="1524" customWidth="1"/>
    <col min="12551" max="12551" width="2.875" style="1524" customWidth="1"/>
    <col min="12552" max="12552" width="10" style="1524" customWidth="1"/>
    <col min="12553" max="12553" width="3.375" style="1524" customWidth="1"/>
    <col min="12554" max="12554" width="7.25" style="1524" customWidth="1"/>
    <col min="12555" max="12555" width="4.625" style="1524" customWidth="1"/>
    <col min="12556" max="12556" width="6" style="1524" customWidth="1"/>
    <col min="12557" max="12557" width="7.125" style="1524" customWidth="1"/>
    <col min="12558" max="12558" width="6.375" style="1524" customWidth="1"/>
    <col min="12559" max="12559" width="6.75" style="1524" customWidth="1"/>
    <col min="12560" max="12560" width="5.125" style="1524" customWidth="1"/>
    <col min="12561" max="12561" width="4" style="1524" customWidth="1"/>
    <col min="12562" max="12562" width="5.375" style="1524" customWidth="1"/>
    <col min="12563" max="12563" width="3.5" style="1524" customWidth="1"/>
    <col min="12564" max="12564" width="2.75" style="1524" customWidth="1"/>
    <col min="12565" max="12565" width="8.875" style="1524" customWidth="1"/>
    <col min="12566" max="12566" width="5" style="1524" customWidth="1"/>
    <col min="12567" max="12800" width="7.625" style="1524"/>
    <col min="12801" max="12801" width="4.375" style="1524" customWidth="1"/>
    <col min="12802" max="12802" width="4" style="1524" customWidth="1"/>
    <col min="12803" max="12803" width="8.375" style="1524" customWidth="1"/>
    <col min="12804" max="12804" width="4.375" style="1524" customWidth="1"/>
    <col min="12805" max="12805" width="3.875" style="1524" customWidth="1"/>
    <col min="12806" max="12806" width="5.625" style="1524" customWidth="1"/>
    <col min="12807" max="12807" width="2.875" style="1524" customWidth="1"/>
    <col min="12808" max="12808" width="10" style="1524" customWidth="1"/>
    <col min="12809" max="12809" width="3.375" style="1524" customWidth="1"/>
    <col min="12810" max="12810" width="7.25" style="1524" customWidth="1"/>
    <col min="12811" max="12811" width="4.625" style="1524" customWidth="1"/>
    <col min="12812" max="12812" width="6" style="1524" customWidth="1"/>
    <col min="12813" max="12813" width="7.125" style="1524" customWidth="1"/>
    <col min="12814" max="12814" width="6.375" style="1524" customWidth="1"/>
    <col min="12815" max="12815" width="6.75" style="1524" customWidth="1"/>
    <col min="12816" max="12816" width="5.125" style="1524" customWidth="1"/>
    <col min="12817" max="12817" width="4" style="1524" customWidth="1"/>
    <col min="12818" max="12818" width="5.375" style="1524" customWidth="1"/>
    <col min="12819" max="12819" width="3.5" style="1524" customWidth="1"/>
    <col min="12820" max="12820" width="2.75" style="1524" customWidth="1"/>
    <col min="12821" max="12821" width="8.875" style="1524" customWidth="1"/>
    <col min="12822" max="12822" width="5" style="1524" customWidth="1"/>
    <col min="12823" max="13056" width="7.625" style="1524"/>
    <col min="13057" max="13057" width="4.375" style="1524" customWidth="1"/>
    <col min="13058" max="13058" width="4" style="1524" customWidth="1"/>
    <col min="13059" max="13059" width="8.375" style="1524" customWidth="1"/>
    <col min="13060" max="13060" width="4.375" style="1524" customWidth="1"/>
    <col min="13061" max="13061" width="3.875" style="1524" customWidth="1"/>
    <col min="13062" max="13062" width="5.625" style="1524" customWidth="1"/>
    <col min="13063" max="13063" width="2.875" style="1524" customWidth="1"/>
    <col min="13064" max="13064" width="10" style="1524" customWidth="1"/>
    <col min="13065" max="13065" width="3.375" style="1524" customWidth="1"/>
    <col min="13066" max="13066" width="7.25" style="1524" customWidth="1"/>
    <col min="13067" max="13067" width="4.625" style="1524" customWidth="1"/>
    <col min="13068" max="13068" width="6" style="1524" customWidth="1"/>
    <col min="13069" max="13069" width="7.125" style="1524" customWidth="1"/>
    <col min="13070" max="13070" width="6.375" style="1524" customWidth="1"/>
    <col min="13071" max="13071" width="6.75" style="1524" customWidth="1"/>
    <col min="13072" max="13072" width="5.125" style="1524" customWidth="1"/>
    <col min="13073" max="13073" width="4" style="1524" customWidth="1"/>
    <col min="13074" max="13074" width="5.375" style="1524" customWidth="1"/>
    <col min="13075" max="13075" width="3.5" style="1524" customWidth="1"/>
    <col min="13076" max="13076" width="2.75" style="1524" customWidth="1"/>
    <col min="13077" max="13077" width="8.875" style="1524" customWidth="1"/>
    <col min="13078" max="13078" width="5" style="1524" customWidth="1"/>
    <col min="13079" max="13312" width="7.625" style="1524"/>
    <col min="13313" max="13313" width="4.375" style="1524" customWidth="1"/>
    <col min="13314" max="13314" width="4" style="1524" customWidth="1"/>
    <col min="13315" max="13315" width="8.375" style="1524" customWidth="1"/>
    <col min="13316" max="13316" width="4.375" style="1524" customWidth="1"/>
    <col min="13317" max="13317" width="3.875" style="1524" customWidth="1"/>
    <col min="13318" max="13318" width="5.625" style="1524" customWidth="1"/>
    <col min="13319" max="13319" width="2.875" style="1524" customWidth="1"/>
    <col min="13320" max="13320" width="10" style="1524" customWidth="1"/>
    <col min="13321" max="13321" width="3.375" style="1524" customWidth="1"/>
    <col min="13322" max="13322" width="7.25" style="1524" customWidth="1"/>
    <col min="13323" max="13323" width="4.625" style="1524" customWidth="1"/>
    <col min="13324" max="13324" width="6" style="1524" customWidth="1"/>
    <col min="13325" max="13325" width="7.125" style="1524" customWidth="1"/>
    <col min="13326" max="13326" width="6.375" style="1524" customWidth="1"/>
    <col min="13327" max="13327" width="6.75" style="1524" customWidth="1"/>
    <col min="13328" max="13328" width="5.125" style="1524" customWidth="1"/>
    <col min="13329" max="13329" width="4" style="1524" customWidth="1"/>
    <col min="13330" max="13330" width="5.375" style="1524" customWidth="1"/>
    <col min="13331" max="13331" width="3.5" style="1524" customWidth="1"/>
    <col min="13332" max="13332" width="2.75" style="1524" customWidth="1"/>
    <col min="13333" max="13333" width="8.875" style="1524" customWidth="1"/>
    <col min="13334" max="13334" width="5" style="1524" customWidth="1"/>
    <col min="13335" max="13568" width="7.625" style="1524"/>
    <col min="13569" max="13569" width="4.375" style="1524" customWidth="1"/>
    <col min="13570" max="13570" width="4" style="1524" customWidth="1"/>
    <col min="13571" max="13571" width="8.375" style="1524" customWidth="1"/>
    <col min="13572" max="13572" width="4.375" style="1524" customWidth="1"/>
    <col min="13573" max="13573" width="3.875" style="1524" customWidth="1"/>
    <col min="13574" max="13574" width="5.625" style="1524" customWidth="1"/>
    <col min="13575" max="13575" width="2.875" style="1524" customWidth="1"/>
    <col min="13576" max="13576" width="10" style="1524" customWidth="1"/>
    <col min="13577" max="13577" width="3.375" style="1524" customWidth="1"/>
    <col min="13578" max="13578" width="7.25" style="1524" customWidth="1"/>
    <col min="13579" max="13579" width="4.625" style="1524" customWidth="1"/>
    <col min="13580" max="13580" width="6" style="1524" customWidth="1"/>
    <col min="13581" max="13581" width="7.125" style="1524" customWidth="1"/>
    <col min="13582" max="13582" width="6.375" style="1524" customWidth="1"/>
    <col min="13583" max="13583" width="6.75" style="1524" customWidth="1"/>
    <col min="13584" max="13584" width="5.125" style="1524" customWidth="1"/>
    <col min="13585" max="13585" width="4" style="1524" customWidth="1"/>
    <col min="13586" max="13586" width="5.375" style="1524" customWidth="1"/>
    <col min="13587" max="13587" width="3.5" style="1524" customWidth="1"/>
    <col min="13588" max="13588" width="2.75" style="1524" customWidth="1"/>
    <col min="13589" max="13589" width="8.875" style="1524" customWidth="1"/>
    <col min="13590" max="13590" width="5" style="1524" customWidth="1"/>
    <col min="13591" max="13824" width="7.625" style="1524"/>
    <col min="13825" max="13825" width="4.375" style="1524" customWidth="1"/>
    <col min="13826" max="13826" width="4" style="1524" customWidth="1"/>
    <col min="13827" max="13827" width="8.375" style="1524" customWidth="1"/>
    <col min="13828" max="13828" width="4.375" style="1524" customWidth="1"/>
    <col min="13829" max="13829" width="3.875" style="1524" customWidth="1"/>
    <col min="13830" max="13830" width="5.625" style="1524" customWidth="1"/>
    <col min="13831" max="13831" width="2.875" style="1524" customWidth="1"/>
    <col min="13832" max="13832" width="10" style="1524" customWidth="1"/>
    <col min="13833" max="13833" width="3.375" style="1524" customWidth="1"/>
    <col min="13834" max="13834" width="7.25" style="1524" customWidth="1"/>
    <col min="13835" max="13835" width="4.625" style="1524" customWidth="1"/>
    <col min="13836" max="13836" width="6" style="1524" customWidth="1"/>
    <col min="13837" max="13837" width="7.125" style="1524" customWidth="1"/>
    <col min="13838" max="13838" width="6.375" style="1524" customWidth="1"/>
    <col min="13839" max="13839" width="6.75" style="1524" customWidth="1"/>
    <col min="13840" max="13840" width="5.125" style="1524" customWidth="1"/>
    <col min="13841" max="13841" width="4" style="1524" customWidth="1"/>
    <col min="13842" max="13842" width="5.375" style="1524" customWidth="1"/>
    <col min="13843" max="13843" width="3.5" style="1524" customWidth="1"/>
    <col min="13844" max="13844" width="2.75" style="1524" customWidth="1"/>
    <col min="13845" max="13845" width="8.875" style="1524" customWidth="1"/>
    <col min="13846" max="13846" width="5" style="1524" customWidth="1"/>
    <col min="13847" max="14080" width="7.625" style="1524"/>
    <col min="14081" max="14081" width="4.375" style="1524" customWidth="1"/>
    <col min="14082" max="14082" width="4" style="1524" customWidth="1"/>
    <col min="14083" max="14083" width="8.375" style="1524" customWidth="1"/>
    <col min="14084" max="14084" width="4.375" style="1524" customWidth="1"/>
    <col min="14085" max="14085" width="3.875" style="1524" customWidth="1"/>
    <col min="14086" max="14086" width="5.625" style="1524" customWidth="1"/>
    <col min="14087" max="14087" width="2.875" style="1524" customWidth="1"/>
    <col min="14088" max="14088" width="10" style="1524" customWidth="1"/>
    <col min="14089" max="14089" width="3.375" style="1524" customWidth="1"/>
    <col min="14090" max="14090" width="7.25" style="1524" customWidth="1"/>
    <col min="14091" max="14091" width="4.625" style="1524" customWidth="1"/>
    <col min="14092" max="14092" width="6" style="1524" customWidth="1"/>
    <col min="14093" max="14093" width="7.125" style="1524" customWidth="1"/>
    <col min="14094" max="14094" width="6.375" style="1524" customWidth="1"/>
    <col min="14095" max="14095" width="6.75" style="1524" customWidth="1"/>
    <col min="14096" max="14096" width="5.125" style="1524" customWidth="1"/>
    <col min="14097" max="14097" width="4" style="1524" customWidth="1"/>
    <col min="14098" max="14098" width="5.375" style="1524" customWidth="1"/>
    <col min="14099" max="14099" width="3.5" style="1524" customWidth="1"/>
    <col min="14100" max="14100" width="2.75" style="1524" customWidth="1"/>
    <col min="14101" max="14101" width="8.875" style="1524" customWidth="1"/>
    <col min="14102" max="14102" width="5" style="1524" customWidth="1"/>
    <col min="14103" max="14336" width="7.625" style="1524"/>
    <col min="14337" max="14337" width="4.375" style="1524" customWidth="1"/>
    <col min="14338" max="14338" width="4" style="1524" customWidth="1"/>
    <col min="14339" max="14339" width="8.375" style="1524" customWidth="1"/>
    <col min="14340" max="14340" width="4.375" style="1524" customWidth="1"/>
    <col min="14341" max="14341" width="3.875" style="1524" customWidth="1"/>
    <col min="14342" max="14342" width="5.625" style="1524" customWidth="1"/>
    <col min="14343" max="14343" width="2.875" style="1524" customWidth="1"/>
    <col min="14344" max="14344" width="10" style="1524" customWidth="1"/>
    <col min="14345" max="14345" width="3.375" style="1524" customWidth="1"/>
    <col min="14346" max="14346" width="7.25" style="1524" customWidth="1"/>
    <col min="14347" max="14347" width="4.625" style="1524" customWidth="1"/>
    <col min="14348" max="14348" width="6" style="1524" customWidth="1"/>
    <col min="14349" max="14349" width="7.125" style="1524" customWidth="1"/>
    <col min="14350" max="14350" width="6.375" style="1524" customWidth="1"/>
    <col min="14351" max="14351" width="6.75" style="1524" customWidth="1"/>
    <col min="14352" max="14352" width="5.125" style="1524" customWidth="1"/>
    <col min="14353" max="14353" width="4" style="1524" customWidth="1"/>
    <col min="14354" max="14354" width="5.375" style="1524" customWidth="1"/>
    <col min="14355" max="14355" width="3.5" style="1524" customWidth="1"/>
    <col min="14356" max="14356" width="2.75" style="1524" customWidth="1"/>
    <col min="14357" max="14357" width="8.875" style="1524" customWidth="1"/>
    <col min="14358" max="14358" width="5" style="1524" customWidth="1"/>
    <col min="14359" max="14592" width="7.625" style="1524"/>
    <col min="14593" max="14593" width="4.375" style="1524" customWidth="1"/>
    <col min="14594" max="14594" width="4" style="1524" customWidth="1"/>
    <col min="14595" max="14595" width="8.375" style="1524" customWidth="1"/>
    <col min="14596" max="14596" width="4.375" style="1524" customWidth="1"/>
    <col min="14597" max="14597" width="3.875" style="1524" customWidth="1"/>
    <col min="14598" max="14598" width="5.625" style="1524" customWidth="1"/>
    <col min="14599" max="14599" width="2.875" style="1524" customWidth="1"/>
    <col min="14600" max="14600" width="10" style="1524" customWidth="1"/>
    <col min="14601" max="14601" width="3.375" style="1524" customWidth="1"/>
    <col min="14602" max="14602" width="7.25" style="1524" customWidth="1"/>
    <col min="14603" max="14603" width="4.625" style="1524" customWidth="1"/>
    <col min="14604" max="14604" width="6" style="1524" customWidth="1"/>
    <col min="14605" max="14605" width="7.125" style="1524" customWidth="1"/>
    <col min="14606" max="14606" width="6.375" style="1524" customWidth="1"/>
    <col min="14607" max="14607" width="6.75" style="1524" customWidth="1"/>
    <col min="14608" max="14608" width="5.125" style="1524" customWidth="1"/>
    <col min="14609" max="14609" width="4" style="1524" customWidth="1"/>
    <col min="14610" max="14610" width="5.375" style="1524" customWidth="1"/>
    <col min="14611" max="14611" width="3.5" style="1524" customWidth="1"/>
    <col min="14612" max="14612" width="2.75" style="1524" customWidth="1"/>
    <col min="14613" max="14613" width="8.875" style="1524" customWidth="1"/>
    <col min="14614" max="14614" width="5" style="1524" customWidth="1"/>
    <col min="14615" max="14848" width="7.625" style="1524"/>
    <col min="14849" max="14849" width="4.375" style="1524" customWidth="1"/>
    <col min="14850" max="14850" width="4" style="1524" customWidth="1"/>
    <col min="14851" max="14851" width="8.375" style="1524" customWidth="1"/>
    <col min="14852" max="14852" width="4.375" style="1524" customWidth="1"/>
    <col min="14853" max="14853" width="3.875" style="1524" customWidth="1"/>
    <col min="14854" max="14854" width="5.625" style="1524" customWidth="1"/>
    <col min="14855" max="14855" width="2.875" style="1524" customWidth="1"/>
    <col min="14856" max="14856" width="10" style="1524" customWidth="1"/>
    <col min="14857" max="14857" width="3.375" style="1524" customWidth="1"/>
    <col min="14858" max="14858" width="7.25" style="1524" customWidth="1"/>
    <col min="14859" max="14859" width="4.625" style="1524" customWidth="1"/>
    <col min="14860" max="14860" width="6" style="1524" customWidth="1"/>
    <col min="14861" max="14861" width="7.125" style="1524" customWidth="1"/>
    <col min="14862" max="14862" width="6.375" style="1524" customWidth="1"/>
    <col min="14863" max="14863" width="6.75" style="1524" customWidth="1"/>
    <col min="14864" max="14864" width="5.125" style="1524" customWidth="1"/>
    <col min="14865" max="14865" width="4" style="1524" customWidth="1"/>
    <col min="14866" max="14866" width="5.375" style="1524" customWidth="1"/>
    <col min="14867" max="14867" width="3.5" style="1524" customWidth="1"/>
    <col min="14868" max="14868" width="2.75" style="1524" customWidth="1"/>
    <col min="14869" max="14869" width="8.875" style="1524" customWidth="1"/>
    <col min="14870" max="14870" width="5" style="1524" customWidth="1"/>
    <col min="14871" max="15104" width="7.625" style="1524"/>
    <col min="15105" max="15105" width="4.375" style="1524" customWidth="1"/>
    <col min="15106" max="15106" width="4" style="1524" customWidth="1"/>
    <col min="15107" max="15107" width="8.375" style="1524" customWidth="1"/>
    <col min="15108" max="15108" width="4.375" style="1524" customWidth="1"/>
    <col min="15109" max="15109" width="3.875" style="1524" customWidth="1"/>
    <col min="15110" max="15110" width="5.625" style="1524" customWidth="1"/>
    <col min="15111" max="15111" width="2.875" style="1524" customWidth="1"/>
    <col min="15112" max="15112" width="10" style="1524" customWidth="1"/>
    <col min="15113" max="15113" width="3.375" style="1524" customWidth="1"/>
    <col min="15114" max="15114" width="7.25" style="1524" customWidth="1"/>
    <col min="15115" max="15115" width="4.625" style="1524" customWidth="1"/>
    <col min="15116" max="15116" width="6" style="1524" customWidth="1"/>
    <col min="15117" max="15117" width="7.125" style="1524" customWidth="1"/>
    <col min="15118" max="15118" width="6.375" style="1524" customWidth="1"/>
    <col min="15119" max="15119" width="6.75" style="1524" customWidth="1"/>
    <col min="15120" max="15120" width="5.125" style="1524" customWidth="1"/>
    <col min="15121" max="15121" width="4" style="1524" customWidth="1"/>
    <col min="15122" max="15122" width="5.375" style="1524" customWidth="1"/>
    <col min="15123" max="15123" width="3.5" style="1524" customWidth="1"/>
    <col min="15124" max="15124" width="2.75" style="1524" customWidth="1"/>
    <col min="15125" max="15125" width="8.875" style="1524" customWidth="1"/>
    <col min="15126" max="15126" width="5" style="1524" customWidth="1"/>
    <col min="15127" max="15360" width="7.625" style="1524"/>
    <col min="15361" max="15361" width="4.375" style="1524" customWidth="1"/>
    <col min="15362" max="15362" width="4" style="1524" customWidth="1"/>
    <col min="15363" max="15363" width="8.375" style="1524" customWidth="1"/>
    <col min="15364" max="15364" width="4.375" style="1524" customWidth="1"/>
    <col min="15365" max="15365" width="3.875" style="1524" customWidth="1"/>
    <col min="15366" max="15366" width="5.625" style="1524" customWidth="1"/>
    <col min="15367" max="15367" width="2.875" style="1524" customWidth="1"/>
    <col min="15368" max="15368" width="10" style="1524" customWidth="1"/>
    <col min="15369" max="15369" width="3.375" style="1524" customWidth="1"/>
    <col min="15370" max="15370" width="7.25" style="1524" customWidth="1"/>
    <col min="15371" max="15371" width="4.625" style="1524" customWidth="1"/>
    <col min="15372" max="15372" width="6" style="1524" customWidth="1"/>
    <col min="15373" max="15373" width="7.125" style="1524" customWidth="1"/>
    <col min="15374" max="15374" width="6.375" style="1524" customWidth="1"/>
    <col min="15375" max="15375" width="6.75" style="1524" customWidth="1"/>
    <col min="15376" max="15376" width="5.125" style="1524" customWidth="1"/>
    <col min="15377" max="15377" width="4" style="1524" customWidth="1"/>
    <col min="15378" max="15378" width="5.375" style="1524" customWidth="1"/>
    <col min="15379" max="15379" width="3.5" style="1524" customWidth="1"/>
    <col min="15380" max="15380" width="2.75" style="1524" customWidth="1"/>
    <col min="15381" max="15381" width="8.875" style="1524" customWidth="1"/>
    <col min="15382" max="15382" width="5" style="1524" customWidth="1"/>
    <col min="15383" max="15616" width="7.625" style="1524"/>
    <col min="15617" max="15617" width="4.375" style="1524" customWidth="1"/>
    <col min="15618" max="15618" width="4" style="1524" customWidth="1"/>
    <col min="15619" max="15619" width="8.375" style="1524" customWidth="1"/>
    <col min="15620" max="15620" width="4.375" style="1524" customWidth="1"/>
    <col min="15621" max="15621" width="3.875" style="1524" customWidth="1"/>
    <col min="15622" max="15622" width="5.625" style="1524" customWidth="1"/>
    <col min="15623" max="15623" width="2.875" style="1524" customWidth="1"/>
    <col min="15624" max="15624" width="10" style="1524" customWidth="1"/>
    <col min="15625" max="15625" width="3.375" style="1524" customWidth="1"/>
    <col min="15626" max="15626" width="7.25" style="1524" customWidth="1"/>
    <col min="15627" max="15627" width="4.625" style="1524" customWidth="1"/>
    <col min="15628" max="15628" width="6" style="1524" customWidth="1"/>
    <col min="15629" max="15629" width="7.125" style="1524" customWidth="1"/>
    <col min="15630" max="15630" width="6.375" style="1524" customWidth="1"/>
    <col min="15631" max="15631" width="6.75" style="1524" customWidth="1"/>
    <col min="15632" max="15632" width="5.125" style="1524" customWidth="1"/>
    <col min="15633" max="15633" width="4" style="1524" customWidth="1"/>
    <col min="15634" max="15634" width="5.375" style="1524" customWidth="1"/>
    <col min="15635" max="15635" width="3.5" style="1524" customWidth="1"/>
    <col min="15636" max="15636" width="2.75" style="1524" customWidth="1"/>
    <col min="15637" max="15637" width="8.875" style="1524" customWidth="1"/>
    <col min="15638" max="15638" width="5" style="1524" customWidth="1"/>
    <col min="15639" max="15872" width="7.625" style="1524"/>
    <col min="15873" max="15873" width="4.375" style="1524" customWidth="1"/>
    <col min="15874" max="15874" width="4" style="1524" customWidth="1"/>
    <col min="15875" max="15875" width="8.375" style="1524" customWidth="1"/>
    <col min="15876" max="15876" width="4.375" style="1524" customWidth="1"/>
    <col min="15877" max="15877" width="3.875" style="1524" customWidth="1"/>
    <col min="15878" max="15878" width="5.625" style="1524" customWidth="1"/>
    <col min="15879" max="15879" width="2.875" style="1524" customWidth="1"/>
    <col min="15880" max="15880" width="10" style="1524" customWidth="1"/>
    <col min="15881" max="15881" width="3.375" style="1524" customWidth="1"/>
    <col min="15882" max="15882" width="7.25" style="1524" customWidth="1"/>
    <col min="15883" max="15883" width="4.625" style="1524" customWidth="1"/>
    <col min="15884" max="15884" width="6" style="1524" customWidth="1"/>
    <col min="15885" max="15885" width="7.125" style="1524" customWidth="1"/>
    <col min="15886" max="15886" width="6.375" style="1524" customWidth="1"/>
    <col min="15887" max="15887" width="6.75" style="1524" customWidth="1"/>
    <col min="15888" max="15888" width="5.125" style="1524" customWidth="1"/>
    <col min="15889" max="15889" width="4" style="1524" customWidth="1"/>
    <col min="15890" max="15890" width="5.375" style="1524" customWidth="1"/>
    <col min="15891" max="15891" width="3.5" style="1524" customWidth="1"/>
    <col min="15892" max="15892" width="2.75" style="1524" customWidth="1"/>
    <col min="15893" max="15893" width="8.875" style="1524" customWidth="1"/>
    <col min="15894" max="15894" width="5" style="1524" customWidth="1"/>
    <col min="15895" max="16128" width="7.625" style="1524"/>
    <col min="16129" max="16129" width="4.375" style="1524" customWidth="1"/>
    <col min="16130" max="16130" width="4" style="1524" customWidth="1"/>
    <col min="16131" max="16131" width="8.375" style="1524" customWidth="1"/>
    <col min="16132" max="16132" width="4.375" style="1524" customWidth="1"/>
    <col min="16133" max="16133" width="3.875" style="1524" customWidth="1"/>
    <col min="16134" max="16134" width="5.625" style="1524" customWidth="1"/>
    <col min="16135" max="16135" width="2.875" style="1524" customWidth="1"/>
    <col min="16136" max="16136" width="10" style="1524" customWidth="1"/>
    <col min="16137" max="16137" width="3.375" style="1524" customWidth="1"/>
    <col min="16138" max="16138" width="7.25" style="1524" customWidth="1"/>
    <col min="16139" max="16139" width="4.625" style="1524" customWidth="1"/>
    <col min="16140" max="16140" width="6" style="1524" customWidth="1"/>
    <col min="16141" max="16141" width="7.125" style="1524" customWidth="1"/>
    <col min="16142" max="16142" width="6.375" style="1524" customWidth="1"/>
    <col min="16143" max="16143" width="6.75" style="1524" customWidth="1"/>
    <col min="16144" max="16144" width="5.125" style="1524" customWidth="1"/>
    <col min="16145" max="16145" width="4" style="1524" customWidth="1"/>
    <col min="16146" max="16146" width="5.375" style="1524" customWidth="1"/>
    <col min="16147" max="16147" width="3.5" style="1524" customWidth="1"/>
    <col min="16148" max="16148" width="2.75" style="1524" customWidth="1"/>
    <col min="16149" max="16149" width="8.875" style="1524" customWidth="1"/>
    <col min="16150" max="16150" width="5" style="1524" customWidth="1"/>
    <col min="16151" max="16384" width="7.625" style="1524"/>
  </cols>
  <sheetData>
    <row r="1" spans="1:22" ht="24" customHeight="1">
      <c r="A1" s="1521"/>
      <c r="B1" s="1522"/>
      <c r="C1" s="1522"/>
      <c r="D1" s="1522"/>
      <c r="E1" s="1522"/>
      <c r="F1" s="1760" t="s">
        <v>908</v>
      </c>
      <c r="G1" s="1760"/>
      <c r="H1" s="1760"/>
      <c r="I1" s="1760"/>
      <c r="J1" s="1761">
        <f>C5</f>
        <v>1</v>
      </c>
      <c r="K1" s="1761"/>
      <c r="L1" s="1761"/>
      <c r="M1" s="1522"/>
      <c r="N1" s="1522" t="s">
        <v>909</v>
      </c>
      <c r="O1" s="1522"/>
      <c r="P1" s="1522"/>
      <c r="Q1" s="1522"/>
      <c r="R1" s="1522"/>
      <c r="S1" s="1522"/>
      <c r="T1" s="1522"/>
      <c r="U1" s="1522"/>
      <c r="V1" s="1523"/>
    </row>
    <row r="2" spans="1:22" ht="12.75" customHeight="1">
      <c r="A2" s="1525"/>
      <c r="B2" s="1526"/>
      <c r="C2" s="1526"/>
      <c r="D2" s="1526"/>
      <c r="E2" s="1526"/>
      <c r="F2" s="1527"/>
      <c r="G2" s="1527"/>
      <c r="H2" s="1527"/>
      <c r="I2" s="1527"/>
      <c r="J2" s="1528"/>
      <c r="K2" s="1528"/>
      <c r="L2" s="1528"/>
      <c r="M2" s="1526"/>
      <c r="N2" s="1526"/>
      <c r="O2" s="1526"/>
      <c r="P2" s="1526"/>
      <c r="Q2" s="1526"/>
      <c r="R2" s="1526"/>
      <c r="S2" s="1526"/>
      <c r="T2" s="1526"/>
      <c r="U2" s="1526"/>
      <c r="V2" s="1529"/>
    </row>
    <row r="3" spans="1:22" ht="20.100000000000001" customHeight="1">
      <c r="A3" s="1525"/>
      <c r="B3" s="1530"/>
      <c r="C3" s="1530" t="s">
        <v>910</v>
      </c>
      <c r="D3" s="1762">
        <v>45</v>
      </c>
      <c r="E3" s="1762"/>
      <c r="F3" s="1763" t="s">
        <v>911</v>
      </c>
      <c r="G3" s="1763"/>
      <c r="H3" s="1763"/>
      <c r="I3" s="1763"/>
      <c r="J3" s="1763"/>
      <c r="K3" s="1532"/>
      <c r="L3" s="1532"/>
      <c r="M3" s="1532"/>
      <c r="N3" s="1532"/>
      <c r="O3" s="1532"/>
      <c r="P3" s="1532"/>
      <c r="Q3" s="1532"/>
      <c r="R3" s="1532"/>
      <c r="S3" s="1532"/>
      <c r="T3" s="1532"/>
      <c r="U3" s="1533"/>
      <c r="V3" s="1534"/>
    </row>
    <row r="4" spans="1:22" ht="13.5" customHeight="1">
      <c r="A4" s="1525"/>
      <c r="B4" s="1535"/>
      <c r="C4" s="1535"/>
      <c r="D4" s="1535"/>
      <c r="E4" s="1535"/>
      <c r="F4" s="1535"/>
      <c r="G4" s="1532"/>
      <c r="H4" s="1532"/>
      <c r="I4" s="1532"/>
      <c r="J4" s="1532"/>
      <c r="K4" s="1532"/>
      <c r="L4" s="1764">
        <v>300</v>
      </c>
      <c r="M4" s="1764"/>
      <c r="N4" s="1532"/>
      <c r="O4" s="1532"/>
      <c r="P4" s="1532"/>
      <c r="Q4" s="1532"/>
      <c r="R4" s="1532"/>
      <c r="S4" s="1532"/>
      <c r="T4" s="1532"/>
      <c r="U4" s="1533"/>
      <c r="V4" s="1534"/>
    </row>
    <row r="5" spans="1:22" ht="13.5" customHeight="1">
      <c r="A5" s="1525"/>
      <c r="B5" s="1535"/>
      <c r="C5" s="1759">
        <v>1</v>
      </c>
      <c r="D5" s="1759"/>
      <c r="E5" s="1759"/>
      <c r="F5" s="1535"/>
      <c r="G5" s="1532"/>
      <c r="H5" s="1532"/>
      <c r="I5" s="1532"/>
      <c r="J5" s="1532"/>
      <c r="K5" s="1532"/>
      <c r="L5" s="1532"/>
      <c r="M5" s="1532"/>
      <c r="N5" s="1532"/>
      <c r="O5" s="1532"/>
      <c r="P5" s="1532"/>
      <c r="Q5" s="1532"/>
      <c r="R5" s="1532"/>
      <c r="S5" s="1532"/>
      <c r="T5" s="1532"/>
      <c r="U5" s="1533"/>
      <c r="V5" s="1534"/>
    </row>
    <row r="6" spans="1:22" ht="13.5" customHeight="1">
      <c r="A6" s="1525"/>
      <c r="B6" s="1535"/>
      <c r="C6" s="1535"/>
      <c r="D6" s="1535"/>
      <c r="E6" s="1535"/>
      <c r="F6" s="1535"/>
      <c r="G6" s="1532"/>
      <c r="H6" s="1532"/>
      <c r="I6" s="1532"/>
      <c r="J6" s="1532"/>
      <c r="K6" s="1532"/>
      <c r="L6" s="1764"/>
      <c r="M6" s="1764"/>
      <c r="N6" s="1532"/>
      <c r="O6" s="1532"/>
      <c r="P6" s="1532"/>
      <c r="Q6" s="1532"/>
      <c r="R6" s="1532"/>
      <c r="S6" s="1532"/>
      <c r="T6" s="1532"/>
      <c r="U6" s="1533"/>
      <c r="V6" s="1534"/>
    </row>
    <row r="7" spans="1:22" ht="13.5" customHeight="1">
      <c r="A7" s="1525"/>
      <c r="B7" s="1535"/>
      <c r="C7" s="1535"/>
      <c r="D7" s="1535"/>
      <c r="E7" s="1535"/>
      <c r="F7" s="1535"/>
      <c r="G7" s="1532"/>
      <c r="H7" s="1532"/>
      <c r="I7" s="1532"/>
      <c r="J7" s="1532"/>
      <c r="K7" s="1532"/>
      <c r="L7" s="1532"/>
      <c r="M7" s="1532"/>
      <c r="N7" s="1532"/>
      <c r="O7" s="1532"/>
      <c r="P7" s="1532"/>
      <c r="Q7" s="1532"/>
      <c r="R7" s="1532"/>
      <c r="S7" s="1532"/>
      <c r="T7" s="1532"/>
      <c r="U7" s="1533"/>
      <c r="V7" s="1534"/>
    </row>
    <row r="8" spans="1:22" ht="13.5" customHeight="1">
      <c r="A8" s="1525"/>
      <c r="B8" s="1535"/>
      <c r="C8" s="1535"/>
      <c r="D8" s="1535"/>
      <c r="E8" s="1535"/>
      <c r="F8" s="1535"/>
      <c r="G8" s="1532"/>
      <c r="H8" s="1532"/>
      <c r="I8" s="1765" t="s">
        <v>912</v>
      </c>
      <c r="J8" s="1765"/>
      <c r="K8" s="1532"/>
      <c r="L8" s="1532"/>
      <c r="M8" s="1764" t="s">
        <v>913</v>
      </c>
      <c r="N8" s="1764"/>
      <c r="O8" s="1532"/>
      <c r="P8" s="1532"/>
      <c r="Q8" s="1532"/>
      <c r="R8" s="1532"/>
      <c r="S8" s="1532"/>
      <c r="T8" s="1532"/>
      <c r="U8" s="1533"/>
      <c r="V8" s="1534"/>
    </row>
    <row r="9" spans="1:22" ht="13.5" customHeight="1">
      <c r="A9" s="1525"/>
      <c r="B9" s="1535"/>
      <c r="C9" s="1535"/>
      <c r="D9" s="1535"/>
      <c r="E9" s="1535"/>
      <c r="F9" s="1535"/>
      <c r="G9" s="1766">
        <f>C5</f>
        <v>1</v>
      </c>
      <c r="H9" s="1766"/>
      <c r="I9" s="1532"/>
      <c r="J9" s="1532"/>
      <c r="K9" s="1532"/>
      <c r="L9" s="1532"/>
      <c r="M9" s="1532"/>
      <c r="N9" s="1532"/>
      <c r="O9" s="1532"/>
      <c r="P9" s="1532"/>
      <c r="Q9" s="1532"/>
      <c r="R9" s="1532"/>
      <c r="S9" s="1532"/>
      <c r="T9" s="1532"/>
      <c r="U9" s="1533"/>
      <c r="V9" s="1534"/>
    </row>
    <row r="10" spans="1:22" ht="13.5" customHeight="1">
      <c r="A10" s="1525"/>
      <c r="B10" s="1535"/>
      <c r="C10" s="1535"/>
      <c r="D10" s="1535"/>
      <c r="E10" s="1535"/>
      <c r="F10" s="1535"/>
      <c r="G10" s="1766"/>
      <c r="H10" s="1766"/>
      <c r="I10" s="1532"/>
      <c r="J10" s="1532"/>
      <c r="K10" s="1532"/>
      <c r="L10" s="1532"/>
      <c r="M10" s="1532"/>
      <c r="N10" s="1532"/>
      <c r="O10" s="1532"/>
      <c r="P10" s="1532"/>
      <c r="Q10" s="1532"/>
      <c r="R10" s="1532"/>
      <c r="S10" s="1532"/>
      <c r="T10" s="1532"/>
      <c r="U10" s="1533"/>
      <c r="V10" s="1534"/>
    </row>
    <row r="11" spans="1:22" ht="13.5" customHeight="1">
      <c r="A11" s="1525"/>
      <c r="B11" s="1535"/>
      <c r="C11" s="1535"/>
      <c r="D11" s="1535"/>
      <c r="E11" s="1535"/>
      <c r="F11" s="1535"/>
      <c r="G11" s="1532"/>
      <c r="H11" s="1532"/>
      <c r="I11" s="1536" t="s">
        <v>914</v>
      </c>
      <c r="J11" s="1531">
        <v>0.3</v>
      </c>
      <c r="K11" s="1532"/>
      <c r="L11" s="1532"/>
      <c r="M11" s="1764" t="s">
        <v>915</v>
      </c>
      <c r="N11" s="1764"/>
      <c r="O11" s="1532"/>
      <c r="P11" s="1532"/>
      <c r="Q11" s="1532"/>
      <c r="R11" s="1532"/>
      <c r="S11" s="1532"/>
      <c r="T11" s="1532"/>
      <c r="U11" s="1533"/>
      <c r="V11" s="1534"/>
    </row>
    <row r="12" spans="1:22" ht="13.5" customHeight="1">
      <c r="A12" s="1525"/>
      <c r="B12" s="1535"/>
      <c r="C12" s="1535"/>
      <c r="D12" s="1535"/>
      <c r="E12" s="1535"/>
      <c r="F12" s="1535"/>
      <c r="G12" s="1532"/>
      <c r="H12" s="1532"/>
      <c r="I12" s="1532"/>
      <c r="J12" s="1532"/>
      <c r="K12" s="1532"/>
      <c r="L12" s="1532"/>
      <c r="M12" s="1532"/>
      <c r="N12" s="1532"/>
      <c r="O12" s="1532"/>
      <c r="P12" s="1532"/>
      <c r="Q12" s="1532"/>
      <c r="R12" s="1532"/>
      <c r="S12" s="1532"/>
      <c r="T12" s="1532"/>
      <c r="U12" s="1533"/>
      <c r="V12" s="1534"/>
    </row>
    <row r="13" spans="1:22" ht="13.5" customHeight="1">
      <c r="A13" s="1525"/>
      <c r="B13" s="1535"/>
      <c r="C13" s="1767"/>
      <c r="D13" s="1535"/>
      <c r="E13" s="1535"/>
      <c r="F13" s="1535"/>
      <c r="G13" s="1532"/>
      <c r="H13" s="1532"/>
      <c r="I13" s="1532"/>
      <c r="J13" s="1532"/>
      <c r="K13" s="1532"/>
      <c r="L13" s="1532"/>
      <c r="M13" s="1764" t="s">
        <v>916</v>
      </c>
      <c r="N13" s="1764"/>
      <c r="O13" s="1767"/>
      <c r="P13" s="1532"/>
      <c r="Q13" s="1532"/>
      <c r="R13" s="1532"/>
      <c r="S13" s="1532"/>
      <c r="T13" s="1532"/>
      <c r="U13" s="1533"/>
      <c r="V13" s="1534"/>
    </row>
    <row r="14" spans="1:22" ht="13.5" customHeight="1">
      <c r="A14" s="1525"/>
      <c r="B14" s="1535"/>
      <c r="C14" s="1767"/>
      <c r="D14" s="1535"/>
      <c r="E14" s="1535"/>
      <c r="F14" s="1535"/>
      <c r="G14" s="1532"/>
      <c r="H14" s="1532"/>
      <c r="I14" s="1532"/>
      <c r="J14" s="1532"/>
      <c r="K14" s="1532"/>
      <c r="L14" s="1532"/>
      <c r="M14" s="1532"/>
      <c r="N14" s="1532"/>
      <c r="O14" s="1767"/>
      <c r="P14" s="1532"/>
      <c r="Q14" s="1532"/>
      <c r="R14" s="1532"/>
      <c r="S14" s="1532"/>
      <c r="T14" s="1532"/>
      <c r="U14" s="1533"/>
      <c r="V14" s="1534"/>
    </row>
    <row r="15" spans="1:22" ht="13.5" customHeight="1">
      <c r="A15" s="1525"/>
      <c r="B15" s="1535"/>
      <c r="C15" s="1535"/>
      <c r="D15" s="1535"/>
      <c r="E15" s="1535"/>
      <c r="F15" s="1535"/>
      <c r="G15" s="1532"/>
      <c r="H15" s="1532"/>
      <c r="I15" s="1532"/>
      <c r="J15" s="1532"/>
      <c r="K15" s="1532"/>
      <c r="L15" s="1532"/>
      <c r="M15" s="1532"/>
      <c r="N15" s="1532"/>
      <c r="O15" s="1532"/>
      <c r="P15" s="1532"/>
      <c r="Q15" s="1532"/>
      <c r="R15" s="1532"/>
      <c r="S15" s="1532"/>
      <c r="T15" s="1532"/>
      <c r="U15" s="1533"/>
      <c r="V15" s="1534"/>
    </row>
    <row r="16" spans="1:22" ht="13.5" customHeight="1">
      <c r="A16" s="1525"/>
      <c r="B16" s="1535"/>
      <c r="C16" s="1535"/>
      <c r="D16" s="1535"/>
      <c r="E16" s="1535"/>
      <c r="F16" s="1535"/>
      <c r="G16" s="1532"/>
      <c r="H16" s="1532"/>
      <c r="I16" s="1532"/>
      <c r="J16" s="1537">
        <f>D3*10</f>
        <v>450</v>
      </c>
      <c r="K16" s="1532"/>
      <c r="L16" s="1535">
        <f>G9*1000*J11</f>
        <v>300</v>
      </c>
      <c r="M16" s="1532"/>
      <c r="N16" s="1532"/>
      <c r="O16" s="1532"/>
      <c r="P16" s="1532"/>
      <c r="Q16" s="1532"/>
      <c r="R16" s="1532"/>
      <c r="S16" s="1532"/>
      <c r="T16" s="1532"/>
      <c r="U16" s="1533"/>
      <c r="V16" s="1534"/>
    </row>
    <row r="17" spans="1:22" ht="17.25" customHeight="1">
      <c r="A17" s="1525"/>
      <c r="B17" s="1535"/>
      <c r="C17" s="1532"/>
      <c r="D17" s="1535"/>
      <c r="E17" s="1535"/>
      <c r="F17" s="1535"/>
      <c r="G17" s="1532"/>
      <c r="H17" s="1532"/>
      <c r="I17" s="1532"/>
      <c r="J17" s="1532"/>
      <c r="K17" s="1532"/>
      <c r="L17" s="1532"/>
      <c r="M17" s="1532"/>
      <c r="N17" s="1532"/>
      <c r="O17" s="1532"/>
      <c r="P17" s="1532"/>
      <c r="Q17" s="1532"/>
      <c r="R17" s="1532"/>
      <c r="S17" s="1532"/>
      <c r="T17" s="1532"/>
      <c r="U17" s="1533"/>
      <c r="V17" s="1534"/>
    </row>
    <row r="18" spans="1:22" ht="13.5" customHeight="1">
      <c r="A18" s="1525"/>
      <c r="B18" s="1535"/>
      <c r="C18" s="1535"/>
      <c r="D18" s="1535"/>
      <c r="E18" s="1535"/>
      <c r="F18" s="1535"/>
      <c r="G18" s="1532"/>
      <c r="H18" s="1532"/>
      <c r="I18" s="1532"/>
      <c r="J18" s="1532"/>
      <c r="K18" s="1532"/>
      <c r="L18" s="1532"/>
      <c r="M18" s="1532"/>
      <c r="N18" s="1532"/>
      <c r="O18" s="1532"/>
      <c r="P18" s="1532"/>
      <c r="Q18" s="1532"/>
      <c r="R18" s="1532"/>
      <c r="S18" s="1532"/>
      <c r="T18" s="1532"/>
      <c r="U18" s="1533" t="s">
        <v>917</v>
      </c>
      <c r="V18" s="1534"/>
    </row>
    <row r="19" spans="1:22" ht="21" customHeight="1">
      <c r="A19" s="1768" t="s">
        <v>918</v>
      </c>
      <c r="B19" s="1769"/>
      <c r="C19" s="1770"/>
      <c r="D19" s="1769" t="s">
        <v>919</v>
      </c>
      <c r="E19" s="1769"/>
      <c r="F19" s="1769"/>
      <c r="G19" s="1769"/>
      <c r="H19" s="1769"/>
      <c r="I19" s="1769"/>
      <c r="J19" s="1769"/>
      <c r="K19" s="1769"/>
      <c r="L19" s="1769"/>
      <c r="M19" s="1769"/>
      <c r="N19" s="1769"/>
      <c r="O19" s="1769"/>
      <c r="P19" s="1769"/>
      <c r="Q19" s="1769"/>
      <c r="R19" s="1769"/>
      <c r="S19" s="1769"/>
      <c r="T19" s="1770"/>
      <c r="U19" s="1771" t="s">
        <v>920</v>
      </c>
      <c r="V19" s="1772"/>
    </row>
    <row r="20" spans="1:22" ht="16.5" customHeight="1">
      <c r="A20" s="1773">
        <v>1</v>
      </c>
      <c r="B20" s="1775" t="s">
        <v>921</v>
      </c>
      <c r="C20" s="1776"/>
      <c r="D20" s="1538"/>
      <c r="E20" s="1539"/>
      <c r="F20" s="1539"/>
      <c r="G20" s="1540"/>
      <c r="H20" s="1541">
        <f>G9</f>
        <v>1</v>
      </c>
      <c r="I20" s="1539" t="s">
        <v>922</v>
      </c>
      <c r="J20" s="1542">
        <v>1</v>
      </c>
      <c r="K20" s="1542"/>
      <c r="L20" s="1539" t="s">
        <v>922</v>
      </c>
      <c r="M20" s="1777">
        <v>1.044</v>
      </c>
      <c r="N20" s="1777"/>
      <c r="O20" s="1539"/>
      <c r="P20" s="1539"/>
      <c r="Q20" s="1539"/>
      <c r="R20" s="1539"/>
      <c r="S20" s="1539"/>
      <c r="T20" s="1539" t="s">
        <v>164</v>
      </c>
      <c r="U20" s="1543">
        <f>H20*J20*M20</f>
        <v>1.044</v>
      </c>
      <c r="V20" s="1544" t="s">
        <v>923</v>
      </c>
    </row>
    <row r="21" spans="1:22" ht="16.5" customHeight="1">
      <c r="A21" s="1774"/>
      <c r="B21" s="1545" t="s">
        <v>924</v>
      </c>
      <c r="C21" s="1546"/>
      <c r="D21" s="1545"/>
      <c r="E21" s="1547"/>
      <c r="F21" s="1547"/>
      <c r="G21" s="1548"/>
      <c r="H21" s="1549">
        <f>U20</f>
        <v>1.044</v>
      </c>
      <c r="I21" s="1547" t="s">
        <v>584</v>
      </c>
      <c r="J21" s="1550">
        <v>0.91</v>
      </c>
      <c r="K21" s="1551"/>
      <c r="L21" s="1547" t="s">
        <v>925</v>
      </c>
      <c r="M21" s="1552"/>
      <c r="N21" s="1552"/>
      <c r="O21" s="1553"/>
      <c r="P21" s="1553"/>
      <c r="Q21" s="1553"/>
      <c r="R21" s="1553"/>
      <c r="S21" s="1553"/>
      <c r="T21" s="1553" t="str">
        <f>T20</f>
        <v>＝</v>
      </c>
      <c r="U21" s="1554">
        <f>U20*J21</f>
        <v>0.95004000000000011</v>
      </c>
      <c r="V21" s="1555" t="s">
        <v>926</v>
      </c>
    </row>
    <row r="22" spans="1:22" s="1532" customFormat="1" ht="16.5" customHeight="1">
      <c r="A22" s="1556">
        <v>2</v>
      </c>
      <c r="B22" s="1778" t="s">
        <v>927</v>
      </c>
      <c r="C22" s="1779"/>
      <c r="D22" s="1557"/>
      <c r="E22" s="1557"/>
      <c r="F22" s="1557"/>
      <c r="G22" s="1558" t="s">
        <v>928</v>
      </c>
      <c r="H22" s="1559">
        <f>(J16+L4)/1000</f>
        <v>0.75</v>
      </c>
      <c r="I22" s="1553" t="s">
        <v>929</v>
      </c>
      <c r="J22" s="1559">
        <f>(J16+L16)/1000</f>
        <v>0.75</v>
      </c>
      <c r="K22" s="1553" t="s">
        <v>930</v>
      </c>
      <c r="L22" s="1553">
        <v>2</v>
      </c>
      <c r="M22" s="1560" t="s">
        <v>922</v>
      </c>
      <c r="N22" s="1560">
        <f>U20</f>
        <v>1.044</v>
      </c>
      <c r="O22" s="1561"/>
      <c r="P22" s="1780"/>
      <c r="Q22" s="1780"/>
      <c r="R22" s="1553"/>
      <c r="S22" s="1553"/>
      <c r="T22" s="1553" t="s">
        <v>164</v>
      </c>
      <c r="U22" s="1554">
        <f>(H22+J22)/L22*N22</f>
        <v>0.78300000000000003</v>
      </c>
      <c r="V22" s="1555" t="s">
        <v>931</v>
      </c>
    </row>
    <row r="23" spans="1:22" ht="16.5" customHeight="1">
      <c r="A23" s="1556">
        <v>3</v>
      </c>
      <c r="B23" s="1781" t="s">
        <v>932</v>
      </c>
      <c r="C23" s="1782"/>
      <c r="D23" s="1557"/>
      <c r="E23" s="1783"/>
      <c r="F23" s="1783"/>
      <c r="G23" s="1783"/>
      <c r="H23" s="1560">
        <f>U20</f>
        <v>1.044</v>
      </c>
      <c r="I23" s="1553" t="s">
        <v>34</v>
      </c>
      <c r="J23" s="1563">
        <f>IF(D3=35,0.12,IF(D3=45,0.15,IF(D3=55,0.18,"확인")))</f>
        <v>0.15</v>
      </c>
      <c r="K23" s="1553" t="s">
        <v>479</v>
      </c>
      <c r="L23" s="1553"/>
      <c r="M23" s="1553"/>
      <c r="N23" s="1553"/>
      <c r="O23" s="1553"/>
      <c r="P23" s="1553"/>
      <c r="Q23" s="1553"/>
      <c r="R23" s="1553"/>
      <c r="S23" s="1553"/>
      <c r="T23" s="1553" t="s">
        <v>164</v>
      </c>
      <c r="U23" s="1554">
        <f>INT((H23*J23)*100)/100</f>
        <v>0.15</v>
      </c>
      <c r="V23" s="1555" t="s">
        <v>931</v>
      </c>
    </row>
    <row r="24" spans="1:22" ht="16.5" customHeight="1">
      <c r="A24" s="1556">
        <v>4</v>
      </c>
      <c r="B24" s="1778" t="s">
        <v>933</v>
      </c>
      <c r="C24" s="1779"/>
      <c r="D24" s="1557"/>
      <c r="E24" s="1557"/>
      <c r="F24" s="1557"/>
      <c r="G24" s="1558"/>
      <c r="H24" s="1564">
        <f>H20</f>
        <v>1</v>
      </c>
      <c r="I24" s="1553" t="s">
        <v>934</v>
      </c>
      <c r="J24" s="1553"/>
      <c r="K24" s="1553">
        <f>D3/100</f>
        <v>0.45</v>
      </c>
      <c r="L24" s="1553"/>
      <c r="M24" s="1560" t="s">
        <v>922</v>
      </c>
      <c r="N24" s="1565">
        <v>0.77</v>
      </c>
      <c r="O24" s="1561" t="s">
        <v>935</v>
      </c>
      <c r="P24" s="1780" t="s">
        <v>936</v>
      </c>
      <c r="Q24" s="1780"/>
      <c r="R24" s="1553"/>
      <c r="S24" s="1553"/>
      <c r="T24" s="1553" t="s">
        <v>164</v>
      </c>
      <c r="U24" s="1554">
        <f>H24*K24*N24</f>
        <v>0.34650000000000003</v>
      </c>
      <c r="V24" s="1555" t="s">
        <v>931</v>
      </c>
    </row>
    <row r="25" spans="1:22" ht="16.5" customHeight="1">
      <c r="A25" s="1556">
        <v>5</v>
      </c>
      <c r="B25" s="1781" t="s">
        <v>937</v>
      </c>
      <c r="C25" s="1782"/>
      <c r="D25" s="1553"/>
      <c r="E25" s="1553"/>
      <c r="F25" s="1557"/>
      <c r="G25" s="1558" t="s">
        <v>928</v>
      </c>
      <c r="H25" s="1559">
        <f>L4/1000</f>
        <v>0.3</v>
      </c>
      <c r="I25" s="1553" t="s">
        <v>929</v>
      </c>
      <c r="J25" s="1559">
        <f>L16/1000</f>
        <v>0.3</v>
      </c>
      <c r="K25" s="1553" t="s">
        <v>930</v>
      </c>
      <c r="L25" s="1553">
        <v>2</v>
      </c>
      <c r="M25" s="1560" t="s">
        <v>922</v>
      </c>
      <c r="N25" s="1560">
        <f>G9</f>
        <v>1</v>
      </c>
      <c r="O25" s="1561"/>
      <c r="P25" s="1780"/>
      <c r="Q25" s="1780"/>
      <c r="R25" s="1553"/>
      <c r="S25" s="1553"/>
      <c r="T25" s="1553" t="s">
        <v>164</v>
      </c>
      <c r="U25" s="1554">
        <f>(H25+J25)/L25*N25</f>
        <v>0.3</v>
      </c>
      <c r="V25" s="1555" t="s">
        <v>931</v>
      </c>
    </row>
    <row r="26" spans="1:22" ht="16.5" customHeight="1">
      <c r="A26" s="1556">
        <v>6</v>
      </c>
      <c r="B26" s="1781" t="s">
        <v>916</v>
      </c>
      <c r="C26" s="1782"/>
      <c r="D26" s="1557"/>
      <c r="E26" s="1783"/>
      <c r="F26" s="1783"/>
      <c r="G26" s="1783"/>
      <c r="H26" s="1560">
        <f>H23</f>
        <v>1.044</v>
      </c>
      <c r="I26" s="1553" t="s">
        <v>34</v>
      </c>
      <c r="J26" s="1563">
        <f>IF(D3=35,0.16,IF(D3=45,0.2,IF(D3=55,0.25,"확인")))</f>
        <v>0.2</v>
      </c>
      <c r="K26" s="1553" t="s">
        <v>479</v>
      </c>
      <c r="L26" s="1553"/>
      <c r="M26" s="1553"/>
      <c r="N26" s="1553"/>
      <c r="O26" s="1553"/>
      <c r="P26" s="1553"/>
      <c r="Q26" s="1553"/>
      <c r="R26" s="1553"/>
      <c r="S26" s="1553"/>
      <c r="T26" s="1553" t="s">
        <v>164</v>
      </c>
      <c r="U26" s="1554">
        <f t="shared" ref="U26" si="0">INT((H26*J26)*100)/100</f>
        <v>0.2</v>
      </c>
      <c r="V26" s="1555" t="s">
        <v>931</v>
      </c>
    </row>
    <row r="27" spans="1:22" ht="16.5" customHeight="1">
      <c r="A27" s="1556">
        <v>7</v>
      </c>
      <c r="B27" s="1781" t="s">
        <v>938</v>
      </c>
      <c r="C27" s="1782"/>
      <c r="D27" s="1557"/>
      <c r="E27" s="1783"/>
      <c r="F27" s="1783"/>
      <c r="G27" s="1783"/>
      <c r="H27" s="1560">
        <f>H26</f>
        <v>1.044</v>
      </c>
      <c r="I27" s="1553" t="s">
        <v>34</v>
      </c>
      <c r="J27" s="1563">
        <v>8.9999999999999993E-3</v>
      </c>
      <c r="K27" s="1553" t="s">
        <v>479</v>
      </c>
      <c r="L27" s="1553"/>
      <c r="M27" s="1553"/>
      <c r="N27" s="1553"/>
      <c r="O27" s="1553"/>
      <c r="P27" s="1553"/>
      <c r="Q27" s="1553"/>
      <c r="R27" s="1553"/>
      <c r="S27" s="1553"/>
      <c r="T27" s="1553" t="s">
        <v>164</v>
      </c>
      <c r="U27" s="1566">
        <f>((H27*J27))</f>
        <v>9.3959999999999998E-3</v>
      </c>
      <c r="V27" s="1555" t="s">
        <v>931</v>
      </c>
    </row>
    <row r="28" spans="1:22" ht="16.5" customHeight="1">
      <c r="A28" s="1556">
        <v>8</v>
      </c>
      <c r="B28" s="1781" t="s">
        <v>939</v>
      </c>
      <c r="C28" s="1782"/>
      <c r="D28" s="1557"/>
      <c r="E28" s="1783"/>
      <c r="F28" s="1783"/>
      <c r="G28" s="1783"/>
      <c r="H28" s="1560">
        <f>H27</f>
        <v>1.044</v>
      </c>
      <c r="I28" s="1553" t="s">
        <v>34</v>
      </c>
      <c r="J28" s="1563">
        <v>1</v>
      </c>
      <c r="K28" s="1778" t="s">
        <v>940</v>
      </c>
      <c r="L28" s="1778"/>
      <c r="M28" s="1560" t="str">
        <f>M25</f>
        <v>×</v>
      </c>
      <c r="N28" s="1553">
        <v>0.5</v>
      </c>
      <c r="O28" s="1553" t="s">
        <v>941</v>
      </c>
      <c r="P28" s="1553"/>
      <c r="Q28" s="1553"/>
      <c r="R28" s="1553"/>
      <c r="S28" s="1553"/>
      <c r="T28" s="1553" t="s">
        <v>164</v>
      </c>
      <c r="U28" s="1554">
        <f>H28*J28/2.5*N28</f>
        <v>0.20880000000000001</v>
      </c>
      <c r="V28" s="1555" t="s">
        <v>931</v>
      </c>
    </row>
    <row r="29" spans="1:22" ht="16.5" customHeight="1">
      <c r="A29" s="1556">
        <v>9</v>
      </c>
      <c r="B29" s="1567" t="s">
        <v>942</v>
      </c>
      <c r="C29" s="1568"/>
      <c r="D29" s="1553"/>
      <c r="E29" s="1557"/>
      <c r="F29" s="1569"/>
      <c r="G29" s="1558"/>
      <c r="H29" s="1570">
        <f>(L16+J16)/1000+0.2</f>
        <v>0.95</v>
      </c>
      <c r="I29" s="1553"/>
      <c r="J29" s="1553" t="s">
        <v>934</v>
      </c>
      <c r="K29" s="1553"/>
      <c r="L29" s="1571">
        <v>0.3</v>
      </c>
      <c r="M29" s="1553" t="s">
        <v>934</v>
      </c>
      <c r="N29" s="1571">
        <v>1</v>
      </c>
      <c r="O29" s="1553"/>
      <c r="P29" s="1784"/>
      <c r="Q29" s="1784"/>
      <c r="R29" s="1532"/>
      <c r="S29" s="1570"/>
      <c r="T29" s="1553" t="s">
        <v>164</v>
      </c>
      <c r="U29" s="1572">
        <f>ROUND(H29*L29*N29,2)</f>
        <v>0.28999999999999998</v>
      </c>
      <c r="V29" s="1555" t="s">
        <v>31</v>
      </c>
    </row>
    <row r="30" spans="1:22" ht="16.5" customHeight="1">
      <c r="A30" s="1556">
        <v>10</v>
      </c>
      <c r="B30" s="1562" t="s">
        <v>943</v>
      </c>
      <c r="C30" s="1568"/>
      <c r="D30" s="1553"/>
      <c r="E30" s="1557" t="s">
        <v>944</v>
      </c>
      <c r="F30" s="1569">
        <v>0.2</v>
      </c>
      <c r="G30" s="1558" t="s">
        <v>934</v>
      </c>
      <c r="H30" s="1570">
        <v>0.3</v>
      </c>
      <c r="I30" s="1553" t="s">
        <v>945</v>
      </c>
      <c r="J30" s="1553" t="s">
        <v>946</v>
      </c>
      <c r="K30" s="1532" t="s">
        <v>947</v>
      </c>
      <c r="L30" s="1553">
        <f>L4/1000+0.2</f>
        <v>0.5</v>
      </c>
      <c r="M30" s="1571" t="s">
        <v>934</v>
      </c>
      <c r="N30" s="1573">
        <f>L30</f>
        <v>0.5</v>
      </c>
      <c r="O30" s="1571" t="s">
        <v>948</v>
      </c>
      <c r="P30" s="1553">
        <v>2</v>
      </c>
      <c r="Q30" s="1553" t="s">
        <v>945</v>
      </c>
      <c r="R30" s="1553" t="s">
        <v>949</v>
      </c>
      <c r="S30" s="1574">
        <v>1</v>
      </c>
      <c r="T30" s="1553" t="s">
        <v>164</v>
      </c>
      <c r="U30" s="1575">
        <f>(F30*H30+L30*N30/P30)*S30</f>
        <v>0.185</v>
      </c>
      <c r="V30" s="1555" t="s">
        <v>31</v>
      </c>
    </row>
    <row r="31" spans="1:22" ht="16.5" customHeight="1">
      <c r="A31" s="1556">
        <v>11</v>
      </c>
      <c r="B31" s="1562" t="s">
        <v>950</v>
      </c>
      <c r="C31" s="1568"/>
      <c r="D31" s="1553"/>
      <c r="E31" s="1557"/>
      <c r="F31" s="1784" t="s">
        <v>951</v>
      </c>
      <c r="G31" s="1784"/>
      <c r="H31" s="1784"/>
      <c r="I31" s="1553"/>
      <c r="J31" s="1576" t="s">
        <v>952</v>
      </c>
      <c r="K31" s="1553"/>
      <c r="L31" s="1784" t="s">
        <v>953</v>
      </c>
      <c r="M31" s="1784"/>
      <c r="N31" s="1784"/>
      <c r="O31" s="1553"/>
      <c r="P31" s="1553"/>
      <c r="Q31" s="1553"/>
      <c r="R31" s="1553"/>
      <c r="S31" s="1553"/>
      <c r="T31" s="1553" t="s">
        <v>164</v>
      </c>
      <c r="U31" s="1575">
        <f>U29-U30</f>
        <v>0.10499999999999998</v>
      </c>
      <c r="V31" s="1555" t="s">
        <v>31</v>
      </c>
    </row>
    <row r="32" spans="1:22" ht="9" customHeight="1">
      <c r="A32" s="1577"/>
      <c r="B32" s="1578"/>
      <c r="C32" s="1579"/>
      <c r="D32" s="1578"/>
      <c r="E32" s="1578"/>
      <c r="F32" s="1578"/>
      <c r="G32" s="1580"/>
      <c r="H32" s="1581"/>
      <c r="I32" s="1581"/>
      <c r="J32" s="1581"/>
      <c r="K32" s="1581"/>
      <c r="L32" s="1582"/>
      <c r="M32" s="1581"/>
      <c r="N32" s="1581"/>
      <c r="O32" s="1583"/>
      <c r="P32" s="1578"/>
      <c r="Q32" s="1581"/>
      <c r="R32" s="1581"/>
      <c r="S32" s="1581"/>
      <c r="T32" s="1581"/>
      <c r="U32" s="1584"/>
      <c r="V32" s="1585"/>
    </row>
  </sheetData>
  <mergeCells count="38">
    <mergeCell ref="B28:C28"/>
    <mergeCell ref="E28:G28"/>
    <mergeCell ref="K28:L28"/>
    <mergeCell ref="P29:Q29"/>
    <mergeCell ref="F31:H31"/>
    <mergeCell ref="L31:N31"/>
    <mergeCell ref="B25:C25"/>
    <mergeCell ref="P25:Q25"/>
    <mergeCell ref="B26:C26"/>
    <mergeCell ref="E26:G26"/>
    <mergeCell ref="B27:C27"/>
    <mergeCell ref="E27:G27"/>
    <mergeCell ref="B22:C22"/>
    <mergeCell ref="P22:Q22"/>
    <mergeCell ref="B23:C23"/>
    <mergeCell ref="E23:G23"/>
    <mergeCell ref="B24:C24"/>
    <mergeCell ref="P24:Q24"/>
    <mergeCell ref="O13:O14"/>
    <mergeCell ref="A19:C19"/>
    <mergeCell ref="D19:T19"/>
    <mergeCell ref="U19:V19"/>
    <mergeCell ref="A20:A21"/>
    <mergeCell ref="B20:C20"/>
    <mergeCell ref="M20:N20"/>
    <mergeCell ref="C13:C14"/>
    <mergeCell ref="M13:N13"/>
    <mergeCell ref="L6:M6"/>
    <mergeCell ref="I8:J8"/>
    <mergeCell ref="M8:N8"/>
    <mergeCell ref="G9:H10"/>
    <mergeCell ref="M11:N11"/>
    <mergeCell ref="C5:E5"/>
    <mergeCell ref="F1:I1"/>
    <mergeCell ref="J1:L1"/>
    <mergeCell ref="D3:E3"/>
    <mergeCell ref="F3:J3"/>
    <mergeCell ref="L4:M4"/>
  </mergeCells>
  <phoneticPr fontId="34" type="noConversion"/>
  <printOptions horizontalCentered="1" verticalCentered="1"/>
  <pageMargins left="0.74803149606299213" right="0.15748031496062992" top="0.74803149606299213" bottom="0.59055118110236227" header="0.51181102362204722" footer="0.51181102362204722"/>
  <pageSetup paperSize="9" scale="9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9"/>
  <sheetViews>
    <sheetView zoomScale="110" zoomScaleNormal="110" workbookViewId="0">
      <selection activeCell="N34" sqref="N34"/>
    </sheetView>
  </sheetViews>
  <sheetFormatPr defaultColWidth="7.625" defaultRowHeight="20.100000000000001" customHeight="1"/>
  <cols>
    <col min="1" max="1" width="4.375" style="1586" customWidth="1"/>
    <col min="2" max="2" width="4" style="1586" customWidth="1"/>
    <col min="3" max="3" width="10.75" style="1586" customWidth="1"/>
    <col min="4" max="4" width="2.875" style="1586" customWidth="1"/>
    <col min="5" max="5" width="3.875" style="1586" customWidth="1"/>
    <col min="6" max="6" width="4.625" style="1586" customWidth="1"/>
    <col min="7" max="7" width="2.875" style="1524" customWidth="1"/>
    <col min="8" max="8" width="10" style="1524" customWidth="1"/>
    <col min="9" max="9" width="3.375" style="1524" customWidth="1"/>
    <col min="10" max="10" width="7.25" style="1524" customWidth="1"/>
    <col min="11" max="11" width="4.625" style="1524" customWidth="1"/>
    <col min="12" max="12" width="6" style="1524" customWidth="1"/>
    <col min="13" max="13" width="7.125" style="1524" customWidth="1"/>
    <col min="14" max="14" width="6.375" style="1524" customWidth="1"/>
    <col min="15" max="15" width="6.75" style="1524" customWidth="1"/>
    <col min="16" max="16" width="5.125" style="1524" customWidth="1"/>
    <col min="17" max="17" width="4" style="1524" customWidth="1"/>
    <col min="18" max="18" width="5.375" style="1524" customWidth="1"/>
    <col min="19" max="19" width="3.5" style="1524" customWidth="1"/>
    <col min="20" max="20" width="2.75" style="1524" customWidth="1"/>
    <col min="21" max="21" width="7.375" style="1587" customWidth="1"/>
    <col min="22" max="22" width="5" style="1587" customWidth="1"/>
    <col min="23" max="256" width="7.625" style="1524"/>
    <col min="257" max="257" width="4.375" style="1524" customWidth="1"/>
    <col min="258" max="258" width="4" style="1524" customWidth="1"/>
    <col min="259" max="259" width="8.375" style="1524" customWidth="1"/>
    <col min="260" max="260" width="4.375" style="1524" customWidth="1"/>
    <col min="261" max="261" width="3.875" style="1524" customWidth="1"/>
    <col min="262" max="262" width="5.625" style="1524" customWidth="1"/>
    <col min="263" max="263" width="2.875" style="1524" customWidth="1"/>
    <col min="264" max="264" width="10" style="1524" customWidth="1"/>
    <col min="265" max="265" width="3.375" style="1524" customWidth="1"/>
    <col min="266" max="266" width="7.25" style="1524" customWidth="1"/>
    <col min="267" max="267" width="4.625" style="1524" customWidth="1"/>
    <col min="268" max="268" width="6" style="1524" customWidth="1"/>
    <col min="269" max="269" width="7.125" style="1524" customWidth="1"/>
    <col min="270" max="270" width="6.375" style="1524" customWidth="1"/>
    <col min="271" max="271" width="6.75" style="1524" customWidth="1"/>
    <col min="272" max="272" width="5.125" style="1524" customWidth="1"/>
    <col min="273" max="273" width="4" style="1524" customWidth="1"/>
    <col min="274" max="274" width="5.375" style="1524" customWidth="1"/>
    <col min="275" max="275" width="3.5" style="1524" customWidth="1"/>
    <col min="276" max="276" width="2.75" style="1524" customWidth="1"/>
    <col min="277" max="277" width="8.875" style="1524" customWidth="1"/>
    <col min="278" max="278" width="5" style="1524" customWidth="1"/>
    <col min="279" max="512" width="7.625" style="1524"/>
    <col min="513" max="513" width="4.375" style="1524" customWidth="1"/>
    <col min="514" max="514" width="4" style="1524" customWidth="1"/>
    <col min="515" max="515" width="8.375" style="1524" customWidth="1"/>
    <col min="516" max="516" width="4.375" style="1524" customWidth="1"/>
    <col min="517" max="517" width="3.875" style="1524" customWidth="1"/>
    <col min="518" max="518" width="5.625" style="1524" customWidth="1"/>
    <col min="519" max="519" width="2.875" style="1524" customWidth="1"/>
    <col min="520" max="520" width="10" style="1524" customWidth="1"/>
    <col min="521" max="521" width="3.375" style="1524" customWidth="1"/>
    <col min="522" max="522" width="7.25" style="1524" customWidth="1"/>
    <col min="523" max="523" width="4.625" style="1524" customWidth="1"/>
    <col min="524" max="524" width="6" style="1524" customWidth="1"/>
    <col min="525" max="525" width="7.125" style="1524" customWidth="1"/>
    <col min="526" max="526" width="6.375" style="1524" customWidth="1"/>
    <col min="527" max="527" width="6.75" style="1524" customWidth="1"/>
    <col min="528" max="528" width="5.125" style="1524" customWidth="1"/>
    <col min="529" max="529" width="4" style="1524" customWidth="1"/>
    <col min="530" max="530" width="5.375" style="1524" customWidth="1"/>
    <col min="531" max="531" width="3.5" style="1524" customWidth="1"/>
    <col min="532" max="532" width="2.75" style="1524" customWidth="1"/>
    <col min="533" max="533" width="8.875" style="1524" customWidth="1"/>
    <col min="534" max="534" width="5" style="1524" customWidth="1"/>
    <col min="535" max="768" width="7.625" style="1524"/>
    <col min="769" max="769" width="4.375" style="1524" customWidth="1"/>
    <col min="770" max="770" width="4" style="1524" customWidth="1"/>
    <col min="771" max="771" width="8.375" style="1524" customWidth="1"/>
    <col min="772" max="772" width="4.375" style="1524" customWidth="1"/>
    <col min="773" max="773" width="3.875" style="1524" customWidth="1"/>
    <col min="774" max="774" width="5.625" style="1524" customWidth="1"/>
    <col min="775" max="775" width="2.875" style="1524" customWidth="1"/>
    <col min="776" max="776" width="10" style="1524" customWidth="1"/>
    <col min="777" max="777" width="3.375" style="1524" customWidth="1"/>
    <col min="778" max="778" width="7.25" style="1524" customWidth="1"/>
    <col min="779" max="779" width="4.625" style="1524" customWidth="1"/>
    <col min="780" max="780" width="6" style="1524" customWidth="1"/>
    <col min="781" max="781" width="7.125" style="1524" customWidth="1"/>
    <col min="782" max="782" width="6.375" style="1524" customWidth="1"/>
    <col min="783" max="783" width="6.75" style="1524" customWidth="1"/>
    <col min="784" max="784" width="5.125" style="1524" customWidth="1"/>
    <col min="785" max="785" width="4" style="1524" customWidth="1"/>
    <col min="786" max="786" width="5.375" style="1524" customWidth="1"/>
    <col min="787" max="787" width="3.5" style="1524" customWidth="1"/>
    <col min="788" max="788" width="2.75" style="1524" customWidth="1"/>
    <col min="789" max="789" width="8.875" style="1524" customWidth="1"/>
    <col min="790" max="790" width="5" style="1524" customWidth="1"/>
    <col min="791" max="1024" width="7.625" style="1524"/>
    <col min="1025" max="1025" width="4.375" style="1524" customWidth="1"/>
    <col min="1026" max="1026" width="4" style="1524" customWidth="1"/>
    <col min="1027" max="1027" width="8.375" style="1524" customWidth="1"/>
    <col min="1028" max="1028" width="4.375" style="1524" customWidth="1"/>
    <col min="1029" max="1029" width="3.875" style="1524" customWidth="1"/>
    <col min="1030" max="1030" width="5.625" style="1524" customWidth="1"/>
    <col min="1031" max="1031" width="2.875" style="1524" customWidth="1"/>
    <col min="1032" max="1032" width="10" style="1524" customWidth="1"/>
    <col min="1033" max="1033" width="3.375" style="1524" customWidth="1"/>
    <col min="1034" max="1034" width="7.25" style="1524" customWidth="1"/>
    <col min="1035" max="1035" width="4.625" style="1524" customWidth="1"/>
    <col min="1036" max="1036" width="6" style="1524" customWidth="1"/>
    <col min="1037" max="1037" width="7.125" style="1524" customWidth="1"/>
    <col min="1038" max="1038" width="6.375" style="1524" customWidth="1"/>
    <col min="1039" max="1039" width="6.75" style="1524" customWidth="1"/>
    <col min="1040" max="1040" width="5.125" style="1524" customWidth="1"/>
    <col min="1041" max="1041" width="4" style="1524" customWidth="1"/>
    <col min="1042" max="1042" width="5.375" style="1524" customWidth="1"/>
    <col min="1043" max="1043" width="3.5" style="1524" customWidth="1"/>
    <col min="1044" max="1044" width="2.75" style="1524" customWidth="1"/>
    <col min="1045" max="1045" width="8.875" style="1524" customWidth="1"/>
    <col min="1046" max="1046" width="5" style="1524" customWidth="1"/>
    <col min="1047" max="1280" width="7.625" style="1524"/>
    <col min="1281" max="1281" width="4.375" style="1524" customWidth="1"/>
    <col min="1282" max="1282" width="4" style="1524" customWidth="1"/>
    <col min="1283" max="1283" width="8.375" style="1524" customWidth="1"/>
    <col min="1284" max="1284" width="4.375" style="1524" customWidth="1"/>
    <col min="1285" max="1285" width="3.875" style="1524" customWidth="1"/>
    <col min="1286" max="1286" width="5.625" style="1524" customWidth="1"/>
    <col min="1287" max="1287" width="2.875" style="1524" customWidth="1"/>
    <col min="1288" max="1288" width="10" style="1524" customWidth="1"/>
    <col min="1289" max="1289" width="3.375" style="1524" customWidth="1"/>
    <col min="1290" max="1290" width="7.25" style="1524" customWidth="1"/>
    <col min="1291" max="1291" width="4.625" style="1524" customWidth="1"/>
    <col min="1292" max="1292" width="6" style="1524" customWidth="1"/>
    <col min="1293" max="1293" width="7.125" style="1524" customWidth="1"/>
    <col min="1294" max="1294" width="6.375" style="1524" customWidth="1"/>
    <col min="1295" max="1295" width="6.75" style="1524" customWidth="1"/>
    <col min="1296" max="1296" width="5.125" style="1524" customWidth="1"/>
    <col min="1297" max="1297" width="4" style="1524" customWidth="1"/>
    <col min="1298" max="1298" width="5.375" style="1524" customWidth="1"/>
    <col min="1299" max="1299" width="3.5" style="1524" customWidth="1"/>
    <col min="1300" max="1300" width="2.75" style="1524" customWidth="1"/>
    <col min="1301" max="1301" width="8.875" style="1524" customWidth="1"/>
    <col min="1302" max="1302" width="5" style="1524" customWidth="1"/>
    <col min="1303" max="1536" width="7.625" style="1524"/>
    <col min="1537" max="1537" width="4.375" style="1524" customWidth="1"/>
    <col min="1538" max="1538" width="4" style="1524" customWidth="1"/>
    <col min="1539" max="1539" width="8.375" style="1524" customWidth="1"/>
    <col min="1540" max="1540" width="4.375" style="1524" customWidth="1"/>
    <col min="1541" max="1541" width="3.875" style="1524" customWidth="1"/>
    <col min="1542" max="1542" width="5.625" style="1524" customWidth="1"/>
    <col min="1543" max="1543" width="2.875" style="1524" customWidth="1"/>
    <col min="1544" max="1544" width="10" style="1524" customWidth="1"/>
    <col min="1545" max="1545" width="3.375" style="1524" customWidth="1"/>
    <col min="1546" max="1546" width="7.25" style="1524" customWidth="1"/>
    <col min="1547" max="1547" width="4.625" style="1524" customWidth="1"/>
    <col min="1548" max="1548" width="6" style="1524" customWidth="1"/>
    <col min="1549" max="1549" width="7.125" style="1524" customWidth="1"/>
    <col min="1550" max="1550" width="6.375" style="1524" customWidth="1"/>
    <col min="1551" max="1551" width="6.75" style="1524" customWidth="1"/>
    <col min="1552" max="1552" width="5.125" style="1524" customWidth="1"/>
    <col min="1553" max="1553" width="4" style="1524" customWidth="1"/>
    <col min="1554" max="1554" width="5.375" style="1524" customWidth="1"/>
    <col min="1555" max="1555" width="3.5" style="1524" customWidth="1"/>
    <col min="1556" max="1556" width="2.75" style="1524" customWidth="1"/>
    <col min="1557" max="1557" width="8.875" style="1524" customWidth="1"/>
    <col min="1558" max="1558" width="5" style="1524" customWidth="1"/>
    <col min="1559" max="1792" width="7.625" style="1524"/>
    <col min="1793" max="1793" width="4.375" style="1524" customWidth="1"/>
    <col min="1794" max="1794" width="4" style="1524" customWidth="1"/>
    <col min="1795" max="1795" width="8.375" style="1524" customWidth="1"/>
    <col min="1796" max="1796" width="4.375" style="1524" customWidth="1"/>
    <col min="1797" max="1797" width="3.875" style="1524" customWidth="1"/>
    <col min="1798" max="1798" width="5.625" style="1524" customWidth="1"/>
    <col min="1799" max="1799" width="2.875" style="1524" customWidth="1"/>
    <col min="1800" max="1800" width="10" style="1524" customWidth="1"/>
    <col min="1801" max="1801" width="3.375" style="1524" customWidth="1"/>
    <col min="1802" max="1802" width="7.25" style="1524" customWidth="1"/>
    <col min="1803" max="1803" width="4.625" style="1524" customWidth="1"/>
    <col min="1804" max="1804" width="6" style="1524" customWidth="1"/>
    <col min="1805" max="1805" width="7.125" style="1524" customWidth="1"/>
    <col min="1806" max="1806" width="6.375" style="1524" customWidth="1"/>
    <col min="1807" max="1807" width="6.75" style="1524" customWidth="1"/>
    <col min="1808" max="1808" width="5.125" style="1524" customWidth="1"/>
    <col min="1809" max="1809" width="4" style="1524" customWidth="1"/>
    <col min="1810" max="1810" width="5.375" style="1524" customWidth="1"/>
    <col min="1811" max="1811" width="3.5" style="1524" customWidth="1"/>
    <col min="1812" max="1812" width="2.75" style="1524" customWidth="1"/>
    <col min="1813" max="1813" width="8.875" style="1524" customWidth="1"/>
    <col min="1814" max="1814" width="5" style="1524" customWidth="1"/>
    <col min="1815" max="2048" width="7.625" style="1524"/>
    <col min="2049" max="2049" width="4.375" style="1524" customWidth="1"/>
    <col min="2050" max="2050" width="4" style="1524" customWidth="1"/>
    <col min="2051" max="2051" width="8.375" style="1524" customWidth="1"/>
    <col min="2052" max="2052" width="4.375" style="1524" customWidth="1"/>
    <col min="2053" max="2053" width="3.875" style="1524" customWidth="1"/>
    <col min="2054" max="2054" width="5.625" style="1524" customWidth="1"/>
    <col min="2055" max="2055" width="2.875" style="1524" customWidth="1"/>
    <col min="2056" max="2056" width="10" style="1524" customWidth="1"/>
    <col min="2057" max="2057" width="3.375" style="1524" customWidth="1"/>
    <col min="2058" max="2058" width="7.25" style="1524" customWidth="1"/>
    <col min="2059" max="2059" width="4.625" style="1524" customWidth="1"/>
    <col min="2060" max="2060" width="6" style="1524" customWidth="1"/>
    <col min="2061" max="2061" width="7.125" style="1524" customWidth="1"/>
    <col min="2062" max="2062" width="6.375" style="1524" customWidth="1"/>
    <col min="2063" max="2063" width="6.75" style="1524" customWidth="1"/>
    <col min="2064" max="2064" width="5.125" style="1524" customWidth="1"/>
    <col min="2065" max="2065" width="4" style="1524" customWidth="1"/>
    <col min="2066" max="2066" width="5.375" style="1524" customWidth="1"/>
    <col min="2067" max="2067" width="3.5" style="1524" customWidth="1"/>
    <col min="2068" max="2068" width="2.75" style="1524" customWidth="1"/>
    <col min="2069" max="2069" width="8.875" style="1524" customWidth="1"/>
    <col min="2070" max="2070" width="5" style="1524" customWidth="1"/>
    <col min="2071" max="2304" width="7.625" style="1524"/>
    <col min="2305" max="2305" width="4.375" style="1524" customWidth="1"/>
    <col min="2306" max="2306" width="4" style="1524" customWidth="1"/>
    <col min="2307" max="2307" width="8.375" style="1524" customWidth="1"/>
    <col min="2308" max="2308" width="4.375" style="1524" customWidth="1"/>
    <col min="2309" max="2309" width="3.875" style="1524" customWidth="1"/>
    <col min="2310" max="2310" width="5.625" style="1524" customWidth="1"/>
    <col min="2311" max="2311" width="2.875" style="1524" customWidth="1"/>
    <col min="2312" max="2312" width="10" style="1524" customWidth="1"/>
    <col min="2313" max="2313" width="3.375" style="1524" customWidth="1"/>
    <col min="2314" max="2314" width="7.25" style="1524" customWidth="1"/>
    <col min="2315" max="2315" width="4.625" style="1524" customWidth="1"/>
    <col min="2316" max="2316" width="6" style="1524" customWidth="1"/>
    <col min="2317" max="2317" width="7.125" style="1524" customWidth="1"/>
    <col min="2318" max="2318" width="6.375" style="1524" customWidth="1"/>
    <col min="2319" max="2319" width="6.75" style="1524" customWidth="1"/>
    <col min="2320" max="2320" width="5.125" style="1524" customWidth="1"/>
    <col min="2321" max="2321" width="4" style="1524" customWidth="1"/>
    <col min="2322" max="2322" width="5.375" style="1524" customWidth="1"/>
    <col min="2323" max="2323" width="3.5" style="1524" customWidth="1"/>
    <col min="2324" max="2324" width="2.75" style="1524" customWidth="1"/>
    <col min="2325" max="2325" width="8.875" style="1524" customWidth="1"/>
    <col min="2326" max="2326" width="5" style="1524" customWidth="1"/>
    <col min="2327" max="2560" width="7.625" style="1524"/>
    <col min="2561" max="2561" width="4.375" style="1524" customWidth="1"/>
    <col min="2562" max="2562" width="4" style="1524" customWidth="1"/>
    <col min="2563" max="2563" width="8.375" style="1524" customWidth="1"/>
    <col min="2564" max="2564" width="4.375" style="1524" customWidth="1"/>
    <col min="2565" max="2565" width="3.875" style="1524" customWidth="1"/>
    <col min="2566" max="2566" width="5.625" style="1524" customWidth="1"/>
    <col min="2567" max="2567" width="2.875" style="1524" customWidth="1"/>
    <col min="2568" max="2568" width="10" style="1524" customWidth="1"/>
    <col min="2569" max="2569" width="3.375" style="1524" customWidth="1"/>
    <col min="2570" max="2570" width="7.25" style="1524" customWidth="1"/>
    <col min="2571" max="2571" width="4.625" style="1524" customWidth="1"/>
    <col min="2572" max="2572" width="6" style="1524" customWidth="1"/>
    <col min="2573" max="2573" width="7.125" style="1524" customWidth="1"/>
    <col min="2574" max="2574" width="6.375" style="1524" customWidth="1"/>
    <col min="2575" max="2575" width="6.75" style="1524" customWidth="1"/>
    <col min="2576" max="2576" width="5.125" style="1524" customWidth="1"/>
    <col min="2577" max="2577" width="4" style="1524" customWidth="1"/>
    <col min="2578" max="2578" width="5.375" style="1524" customWidth="1"/>
    <col min="2579" max="2579" width="3.5" style="1524" customWidth="1"/>
    <col min="2580" max="2580" width="2.75" style="1524" customWidth="1"/>
    <col min="2581" max="2581" width="8.875" style="1524" customWidth="1"/>
    <col min="2582" max="2582" width="5" style="1524" customWidth="1"/>
    <col min="2583" max="2816" width="7.625" style="1524"/>
    <col min="2817" max="2817" width="4.375" style="1524" customWidth="1"/>
    <col min="2818" max="2818" width="4" style="1524" customWidth="1"/>
    <col min="2819" max="2819" width="8.375" style="1524" customWidth="1"/>
    <col min="2820" max="2820" width="4.375" style="1524" customWidth="1"/>
    <col min="2821" max="2821" width="3.875" style="1524" customWidth="1"/>
    <col min="2822" max="2822" width="5.625" style="1524" customWidth="1"/>
    <col min="2823" max="2823" width="2.875" style="1524" customWidth="1"/>
    <col min="2824" max="2824" width="10" style="1524" customWidth="1"/>
    <col min="2825" max="2825" width="3.375" style="1524" customWidth="1"/>
    <col min="2826" max="2826" width="7.25" style="1524" customWidth="1"/>
    <col min="2827" max="2827" width="4.625" style="1524" customWidth="1"/>
    <col min="2828" max="2828" width="6" style="1524" customWidth="1"/>
    <col min="2829" max="2829" width="7.125" style="1524" customWidth="1"/>
    <col min="2830" max="2830" width="6.375" style="1524" customWidth="1"/>
    <col min="2831" max="2831" width="6.75" style="1524" customWidth="1"/>
    <col min="2832" max="2832" width="5.125" style="1524" customWidth="1"/>
    <col min="2833" max="2833" width="4" style="1524" customWidth="1"/>
    <col min="2834" max="2834" width="5.375" style="1524" customWidth="1"/>
    <col min="2835" max="2835" width="3.5" style="1524" customWidth="1"/>
    <col min="2836" max="2836" width="2.75" style="1524" customWidth="1"/>
    <col min="2837" max="2837" width="8.875" style="1524" customWidth="1"/>
    <col min="2838" max="2838" width="5" style="1524" customWidth="1"/>
    <col min="2839" max="3072" width="7.625" style="1524"/>
    <col min="3073" max="3073" width="4.375" style="1524" customWidth="1"/>
    <col min="3074" max="3074" width="4" style="1524" customWidth="1"/>
    <col min="3075" max="3075" width="8.375" style="1524" customWidth="1"/>
    <col min="3076" max="3076" width="4.375" style="1524" customWidth="1"/>
    <col min="3077" max="3077" width="3.875" style="1524" customWidth="1"/>
    <col min="3078" max="3078" width="5.625" style="1524" customWidth="1"/>
    <col min="3079" max="3079" width="2.875" style="1524" customWidth="1"/>
    <col min="3080" max="3080" width="10" style="1524" customWidth="1"/>
    <col min="3081" max="3081" width="3.375" style="1524" customWidth="1"/>
    <col min="3082" max="3082" width="7.25" style="1524" customWidth="1"/>
    <col min="3083" max="3083" width="4.625" style="1524" customWidth="1"/>
    <col min="3084" max="3084" width="6" style="1524" customWidth="1"/>
    <col min="3085" max="3085" width="7.125" style="1524" customWidth="1"/>
    <col min="3086" max="3086" width="6.375" style="1524" customWidth="1"/>
    <col min="3087" max="3087" width="6.75" style="1524" customWidth="1"/>
    <col min="3088" max="3088" width="5.125" style="1524" customWidth="1"/>
    <col min="3089" max="3089" width="4" style="1524" customWidth="1"/>
    <col min="3090" max="3090" width="5.375" style="1524" customWidth="1"/>
    <col min="3091" max="3091" width="3.5" style="1524" customWidth="1"/>
    <col min="3092" max="3092" width="2.75" style="1524" customWidth="1"/>
    <col min="3093" max="3093" width="8.875" style="1524" customWidth="1"/>
    <col min="3094" max="3094" width="5" style="1524" customWidth="1"/>
    <col min="3095" max="3328" width="7.625" style="1524"/>
    <col min="3329" max="3329" width="4.375" style="1524" customWidth="1"/>
    <col min="3330" max="3330" width="4" style="1524" customWidth="1"/>
    <col min="3331" max="3331" width="8.375" style="1524" customWidth="1"/>
    <col min="3332" max="3332" width="4.375" style="1524" customWidth="1"/>
    <col min="3333" max="3333" width="3.875" style="1524" customWidth="1"/>
    <col min="3334" max="3334" width="5.625" style="1524" customWidth="1"/>
    <col min="3335" max="3335" width="2.875" style="1524" customWidth="1"/>
    <col min="3336" max="3336" width="10" style="1524" customWidth="1"/>
    <col min="3337" max="3337" width="3.375" style="1524" customWidth="1"/>
    <col min="3338" max="3338" width="7.25" style="1524" customWidth="1"/>
    <col min="3339" max="3339" width="4.625" style="1524" customWidth="1"/>
    <col min="3340" max="3340" width="6" style="1524" customWidth="1"/>
    <col min="3341" max="3341" width="7.125" style="1524" customWidth="1"/>
    <col min="3342" max="3342" width="6.375" style="1524" customWidth="1"/>
    <col min="3343" max="3343" width="6.75" style="1524" customWidth="1"/>
    <col min="3344" max="3344" width="5.125" style="1524" customWidth="1"/>
    <col min="3345" max="3345" width="4" style="1524" customWidth="1"/>
    <col min="3346" max="3346" width="5.375" style="1524" customWidth="1"/>
    <col min="3347" max="3347" width="3.5" style="1524" customWidth="1"/>
    <col min="3348" max="3348" width="2.75" style="1524" customWidth="1"/>
    <col min="3349" max="3349" width="8.875" style="1524" customWidth="1"/>
    <col min="3350" max="3350" width="5" style="1524" customWidth="1"/>
    <col min="3351" max="3584" width="7.625" style="1524"/>
    <col min="3585" max="3585" width="4.375" style="1524" customWidth="1"/>
    <col min="3586" max="3586" width="4" style="1524" customWidth="1"/>
    <col min="3587" max="3587" width="8.375" style="1524" customWidth="1"/>
    <col min="3588" max="3588" width="4.375" style="1524" customWidth="1"/>
    <col min="3589" max="3589" width="3.875" style="1524" customWidth="1"/>
    <col min="3590" max="3590" width="5.625" style="1524" customWidth="1"/>
    <col min="3591" max="3591" width="2.875" style="1524" customWidth="1"/>
    <col min="3592" max="3592" width="10" style="1524" customWidth="1"/>
    <col min="3593" max="3593" width="3.375" style="1524" customWidth="1"/>
    <col min="3594" max="3594" width="7.25" style="1524" customWidth="1"/>
    <col min="3595" max="3595" width="4.625" style="1524" customWidth="1"/>
    <col min="3596" max="3596" width="6" style="1524" customWidth="1"/>
    <col min="3597" max="3597" width="7.125" style="1524" customWidth="1"/>
    <col min="3598" max="3598" width="6.375" style="1524" customWidth="1"/>
    <col min="3599" max="3599" width="6.75" style="1524" customWidth="1"/>
    <col min="3600" max="3600" width="5.125" style="1524" customWidth="1"/>
    <col min="3601" max="3601" width="4" style="1524" customWidth="1"/>
    <col min="3602" max="3602" width="5.375" style="1524" customWidth="1"/>
    <col min="3603" max="3603" width="3.5" style="1524" customWidth="1"/>
    <col min="3604" max="3604" width="2.75" style="1524" customWidth="1"/>
    <col min="3605" max="3605" width="8.875" style="1524" customWidth="1"/>
    <col min="3606" max="3606" width="5" style="1524" customWidth="1"/>
    <col min="3607" max="3840" width="7.625" style="1524"/>
    <col min="3841" max="3841" width="4.375" style="1524" customWidth="1"/>
    <col min="3842" max="3842" width="4" style="1524" customWidth="1"/>
    <col min="3843" max="3843" width="8.375" style="1524" customWidth="1"/>
    <col min="3844" max="3844" width="4.375" style="1524" customWidth="1"/>
    <col min="3845" max="3845" width="3.875" style="1524" customWidth="1"/>
    <col min="3846" max="3846" width="5.625" style="1524" customWidth="1"/>
    <col min="3847" max="3847" width="2.875" style="1524" customWidth="1"/>
    <col min="3848" max="3848" width="10" style="1524" customWidth="1"/>
    <col min="3849" max="3849" width="3.375" style="1524" customWidth="1"/>
    <col min="3850" max="3850" width="7.25" style="1524" customWidth="1"/>
    <col min="3851" max="3851" width="4.625" style="1524" customWidth="1"/>
    <col min="3852" max="3852" width="6" style="1524" customWidth="1"/>
    <col min="3853" max="3853" width="7.125" style="1524" customWidth="1"/>
    <col min="3854" max="3854" width="6.375" style="1524" customWidth="1"/>
    <col min="3855" max="3855" width="6.75" style="1524" customWidth="1"/>
    <col min="3856" max="3856" width="5.125" style="1524" customWidth="1"/>
    <col min="3857" max="3857" width="4" style="1524" customWidth="1"/>
    <col min="3858" max="3858" width="5.375" style="1524" customWidth="1"/>
    <col min="3859" max="3859" width="3.5" style="1524" customWidth="1"/>
    <col min="3860" max="3860" width="2.75" style="1524" customWidth="1"/>
    <col min="3861" max="3861" width="8.875" style="1524" customWidth="1"/>
    <col min="3862" max="3862" width="5" style="1524" customWidth="1"/>
    <col min="3863" max="4096" width="7.625" style="1524"/>
    <col min="4097" max="4097" width="4.375" style="1524" customWidth="1"/>
    <col min="4098" max="4098" width="4" style="1524" customWidth="1"/>
    <col min="4099" max="4099" width="8.375" style="1524" customWidth="1"/>
    <col min="4100" max="4100" width="4.375" style="1524" customWidth="1"/>
    <col min="4101" max="4101" width="3.875" style="1524" customWidth="1"/>
    <col min="4102" max="4102" width="5.625" style="1524" customWidth="1"/>
    <col min="4103" max="4103" width="2.875" style="1524" customWidth="1"/>
    <col min="4104" max="4104" width="10" style="1524" customWidth="1"/>
    <col min="4105" max="4105" width="3.375" style="1524" customWidth="1"/>
    <col min="4106" max="4106" width="7.25" style="1524" customWidth="1"/>
    <col min="4107" max="4107" width="4.625" style="1524" customWidth="1"/>
    <col min="4108" max="4108" width="6" style="1524" customWidth="1"/>
    <col min="4109" max="4109" width="7.125" style="1524" customWidth="1"/>
    <col min="4110" max="4110" width="6.375" style="1524" customWidth="1"/>
    <col min="4111" max="4111" width="6.75" style="1524" customWidth="1"/>
    <col min="4112" max="4112" width="5.125" style="1524" customWidth="1"/>
    <col min="4113" max="4113" width="4" style="1524" customWidth="1"/>
    <col min="4114" max="4114" width="5.375" style="1524" customWidth="1"/>
    <col min="4115" max="4115" width="3.5" style="1524" customWidth="1"/>
    <col min="4116" max="4116" width="2.75" style="1524" customWidth="1"/>
    <col min="4117" max="4117" width="8.875" style="1524" customWidth="1"/>
    <col min="4118" max="4118" width="5" style="1524" customWidth="1"/>
    <col min="4119" max="4352" width="7.625" style="1524"/>
    <col min="4353" max="4353" width="4.375" style="1524" customWidth="1"/>
    <col min="4354" max="4354" width="4" style="1524" customWidth="1"/>
    <col min="4355" max="4355" width="8.375" style="1524" customWidth="1"/>
    <col min="4356" max="4356" width="4.375" style="1524" customWidth="1"/>
    <col min="4357" max="4357" width="3.875" style="1524" customWidth="1"/>
    <col min="4358" max="4358" width="5.625" style="1524" customWidth="1"/>
    <col min="4359" max="4359" width="2.875" style="1524" customWidth="1"/>
    <col min="4360" max="4360" width="10" style="1524" customWidth="1"/>
    <col min="4361" max="4361" width="3.375" style="1524" customWidth="1"/>
    <col min="4362" max="4362" width="7.25" style="1524" customWidth="1"/>
    <col min="4363" max="4363" width="4.625" style="1524" customWidth="1"/>
    <col min="4364" max="4364" width="6" style="1524" customWidth="1"/>
    <col min="4365" max="4365" width="7.125" style="1524" customWidth="1"/>
    <col min="4366" max="4366" width="6.375" style="1524" customWidth="1"/>
    <col min="4367" max="4367" width="6.75" style="1524" customWidth="1"/>
    <col min="4368" max="4368" width="5.125" style="1524" customWidth="1"/>
    <col min="4369" max="4369" width="4" style="1524" customWidth="1"/>
    <col min="4370" max="4370" width="5.375" style="1524" customWidth="1"/>
    <col min="4371" max="4371" width="3.5" style="1524" customWidth="1"/>
    <col min="4372" max="4372" width="2.75" style="1524" customWidth="1"/>
    <col min="4373" max="4373" width="8.875" style="1524" customWidth="1"/>
    <col min="4374" max="4374" width="5" style="1524" customWidth="1"/>
    <col min="4375" max="4608" width="7.625" style="1524"/>
    <col min="4609" max="4609" width="4.375" style="1524" customWidth="1"/>
    <col min="4610" max="4610" width="4" style="1524" customWidth="1"/>
    <col min="4611" max="4611" width="8.375" style="1524" customWidth="1"/>
    <col min="4612" max="4612" width="4.375" style="1524" customWidth="1"/>
    <col min="4613" max="4613" width="3.875" style="1524" customWidth="1"/>
    <col min="4614" max="4614" width="5.625" style="1524" customWidth="1"/>
    <col min="4615" max="4615" width="2.875" style="1524" customWidth="1"/>
    <col min="4616" max="4616" width="10" style="1524" customWidth="1"/>
    <col min="4617" max="4617" width="3.375" style="1524" customWidth="1"/>
    <col min="4618" max="4618" width="7.25" style="1524" customWidth="1"/>
    <col min="4619" max="4619" width="4.625" style="1524" customWidth="1"/>
    <col min="4620" max="4620" width="6" style="1524" customWidth="1"/>
    <col min="4621" max="4621" width="7.125" style="1524" customWidth="1"/>
    <col min="4622" max="4622" width="6.375" style="1524" customWidth="1"/>
    <col min="4623" max="4623" width="6.75" style="1524" customWidth="1"/>
    <col min="4624" max="4624" width="5.125" style="1524" customWidth="1"/>
    <col min="4625" max="4625" width="4" style="1524" customWidth="1"/>
    <col min="4626" max="4626" width="5.375" style="1524" customWidth="1"/>
    <col min="4627" max="4627" width="3.5" style="1524" customWidth="1"/>
    <col min="4628" max="4628" width="2.75" style="1524" customWidth="1"/>
    <col min="4629" max="4629" width="8.875" style="1524" customWidth="1"/>
    <col min="4630" max="4630" width="5" style="1524" customWidth="1"/>
    <col min="4631" max="4864" width="7.625" style="1524"/>
    <col min="4865" max="4865" width="4.375" style="1524" customWidth="1"/>
    <col min="4866" max="4866" width="4" style="1524" customWidth="1"/>
    <col min="4867" max="4867" width="8.375" style="1524" customWidth="1"/>
    <col min="4868" max="4868" width="4.375" style="1524" customWidth="1"/>
    <col min="4869" max="4869" width="3.875" style="1524" customWidth="1"/>
    <col min="4870" max="4870" width="5.625" style="1524" customWidth="1"/>
    <col min="4871" max="4871" width="2.875" style="1524" customWidth="1"/>
    <col min="4872" max="4872" width="10" style="1524" customWidth="1"/>
    <col min="4873" max="4873" width="3.375" style="1524" customWidth="1"/>
    <col min="4874" max="4874" width="7.25" style="1524" customWidth="1"/>
    <col min="4875" max="4875" width="4.625" style="1524" customWidth="1"/>
    <col min="4876" max="4876" width="6" style="1524" customWidth="1"/>
    <col min="4877" max="4877" width="7.125" style="1524" customWidth="1"/>
    <col min="4878" max="4878" width="6.375" style="1524" customWidth="1"/>
    <col min="4879" max="4879" width="6.75" style="1524" customWidth="1"/>
    <col min="4880" max="4880" width="5.125" style="1524" customWidth="1"/>
    <col min="4881" max="4881" width="4" style="1524" customWidth="1"/>
    <col min="4882" max="4882" width="5.375" style="1524" customWidth="1"/>
    <col min="4883" max="4883" width="3.5" style="1524" customWidth="1"/>
    <col min="4884" max="4884" width="2.75" style="1524" customWidth="1"/>
    <col min="4885" max="4885" width="8.875" style="1524" customWidth="1"/>
    <col min="4886" max="4886" width="5" style="1524" customWidth="1"/>
    <col min="4887" max="5120" width="7.625" style="1524"/>
    <col min="5121" max="5121" width="4.375" style="1524" customWidth="1"/>
    <col min="5122" max="5122" width="4" style="1524" customWidth="1"/>
    <col min="5123" max="5123" width="8.375" style="1524" customWidth="1"/>
    <col min="5124" max="5124" width="4.375" style="1524" customWidth="1"/>
    <col min="5125" max="5125" width="3.875" style="1524" customWidth="1"/>
    <col min="5126" max="5126" width="5.625" style="1524" customWidth="1"/>
    <col min="5127" max="5127" width="2.875" style="1524" customWidth="1"/>
    <col min="5128" max="5128" width="10" style="1524" customWidth="1"/>
    <col min="5129" max="5129" width="3.375" style="1524" customWidth="1"/>
    <col min="5130" max="5130" width="7.25" style="1524" customWidth="1"/>
    <col min="5131" max="5131" width="4.625" style="1524" customWidth="1"/>
    <col min="5132" max="5132" width="6" style="1524" customWidth="1"/>
    <col min="5133" max="5133" width="7.125" style="1524" customWidth="1"/>
    <col min="5134" max="5134" width="6.375" style="1524" customWidth="1"/>
    <col min="5135" max="5135" width="6.75" style="1524" customWidth="1"/>
    <col min="5136" max="5136" width="5.125" style="1524" customWidth="1"/>
    <col min="5137" max="5137" width="4" style="1524" customWidth="1"/>
    <col min="5138" max="5138" width="5.375" style="1524" customWidth="1"/>
    <col min="5139" max="5139" width="3.5" style="1524" customWidth="1"/>
    <col min="5140" max="5140" width="2.75" style="1524" customWidth="1"/>
    <col min="5141" max="5141" width="8.875" style="1524" customWidth="1"/>
    <col min="5142" max="5142" width="5" style="1524" customWidth="1"/>
    <col min="5143" max="5376" width="7.625" style="1524"/>
    <col min="5377" max="5377" width="4.375" style="1524" customWidth="1"/>
    <col min="5378" max="5378" width="4" style="1524" customWidth="1"/>
    <col min="5379" max="5379" width="8.375" style="1524" customWidth="1"/>
    <col min="5380" max="5380" width="4.375" style="1524" customWidth="1"/>
    <col min="5381" max="5381" width="3.875" style="1524" customWidth="1"/>
    <col min="5382" max="5382" width="5.625" style="1524" customWidth="1"/>
    <col min="5383" max="5383" width="2.875" style="1524" customWidth="1"/>
    <col min="5384" max="5384" width="10" style="1524" customWidth="1"/>
    <col min="5385" max="5385" width="3.375" style="1524" customWidth="1"/>
    <col min="5386" max="5386" width="7.25" style="1524" customWidth="1"/>
    <col min="5387" max="5387" width="4.625" style="1524" customWidth="1"/>
    <col min="5388" max="5388" width="6" style="1524" customWidth="1"/>
    <col min="5389" max="5389" width="7.125" style="1524" customWidth="1"/>
    <col min="5390" max="5390" width="6.375" style="1524" customWidth="1"/>
    <col min="5391" max="5391" width="6.75" style="1524" customWidth="1"/>
    <col min="5392" max="5392" width="5.125" style="1524" customWidth="1"/>
    <col min="5393" max="5393" width="4" style="1524" customWidth="1"/>
    <col min="5394" max="5394" width="5.375" style="1524" customWidth="1"/>
    <col min="5395" max="5395" width="3.5" style="1524" customWidth="1"/>
    <col min="5396" max="5396" width="2.75" style="1524" customWidth="1"/>
    <col min="5397" max="5397" width="8.875" style="1524" customWidth="1"/>
    <col min="5398" max="5398" width="5" style="1524" customWidth="1"/>
    <col min="5399" max="5632" width="7.625" style="1524"/>
    <col min="5633" max="5633" width="4.375" style="1524" customWidth="1"/>
    <col min="5634" max="5634" width="4" style="1524" customWidth="1"/>
    <col min="5635" max="5635" width="8.375" style="1524" customWidth="1"/>
    <col min="5636" max="5636" width="4.375" style="1524" customWidth="1"/>
    <col min="5637" max="5637" width="3.875" style="1524" customWidth="1"/>
    <col min="5638" max="5638" width="5.625" style="1524" customWidth="1"/>
    <col min="5639" max="5639" width="2.875" style="1524" customWidth="1"/>
    <col min="5640" max="5640" width="10" style="1524" customWidth="1"/>
    <col min="5641" max="5641" width="3.375" style="1524" customWidth="1"/>
    <col min="5642" max="5642" width="7.25" style="1524" customWidth="1"/>
    <col min="5643" max="5643" width="4.625" style="1524" customWidth="1"/>
    <col min="5644" max="5644" width="6" style="1524" customWidth="1"/>
    <col min="5645" max="5645" width="7.125" style="1524" customWidth="1"/>
    <col min="5646" max="5646" width="6.375" style="1524" customWidth="1"/>
    <col min="5647" max="5647" width="6.75" style="1524" customWidth="1"/>
    <col min="5648" max="5648" width="5.125" style="1524" customWidth="1"/>
    <col min="5649" max="5649" width="4" style="1524" customWidth="1"/>
    <col min="5650" max="5650" width="5.375" style="1524" customWidth="1"/>
    <col min="5651" max="5651" width="3.5" style="1524" customWidth="1"/>
    <col min="5652" max="5652" width="2.75" style="1524" customWidth="1"/>
    <col min="5653" max="5653" width="8.875" style="1524" customWidth="1"/>
    <col min="5654" max="5654" width="5" style="1524" customWidth="1"/>
    <col min="5655" max="5888" width="7.625" style="1524"/>
    <col min="5889" max="5889" width="4.375" style="1524" customWidth="1"/>
    <col min="5890" max="5890" width="4" style="1524" customWidth="1"/>
    <col min="5891" max="5891" width="8.375" style="1524" customWidth="1"/>
    <col min="5892" max="5892" width="4.375" style="1524" customWidth="1"/>
    <col min="5893" max="5893" width="3.875" style="1524" customWidth="1"/>
    <col min="5894" max="5894" width="5.625" style="1524" customWidth="1"/>
    <col min="5895" max="5895" width="2.875" style="1524" customWidth="1"/>
    <col min="5896" max="5896" width="10" style="1524" customWidth="1"/>
    <col min="5897" max="5897" width="3.375" style="1524" customWidth="1"/>
    <col min="5898" max="5898" width="7.25" style="1524" customWidth="1"/>
    <col min="5899" max="5899" width="4.625" style="1524" customWidth="1"/>
    <col min="5900" max="5900" width="6" style="1524" customWidth="1"/>
    <col min="5901" max="5901" width="7.125" style="1524" customWidth="1"/>
    <col min="5902" max="5902" width="6.375" style="1524" customWidth="1"/>
    <col min="5903" max="5903" width="6.75" style="1524" customWidth="1"/>
    <col min="5904" max="5904" width="5.125" style="1524" customWidth="1"/>
    <col min="5905" max="5905" width="4" style="1524" customWidth="1"/>
    <col min="5906" max="5906" width="5.375" style="1524" customWidth="1"/>
    <col min="5907" max="5907" width="3.5" style="1524" customWidth="1"/>
    <col min="5908" max="5908" width="2.75" style="1524" customWidth="1"/>
    <col min="5909" max="5909" width="8.875" style="1524" customWidth="1"/>
    <col min="5910" max="5910" width="5" style="1524" customWidth="1"/>
    <col min="5911" max="6144" width="7.625" style="1524"/>
    <col min="6145" max="6145" width="4.375" style="1524" customWidth="1"/>
    <col min="6146" max="6146" width="4" style="1524" customWidth="1"/>
    <col min="6147" max="6147" width="8.375" style="1524" customWidth="1"/>
    <col min="6148" max="6148" width="4.375" style="1524" customWidth="1"/>
    <col min="6149" max="6149" width="3.875" style="1524" customWidth="1"/>
    <col min="6150" max="6150" width="5.625" style="1524" customWidth="1"/>
    <col min="6151" max="6151" width="2.875" style="1524" customWidth="1"/>
    <col min="6152" max="6152" width="10" style="1524" customWidth="1"/>
    <col min="6153" max="6153" width="3.375" style="1524" customWidth="1"/>
    <col min="6154" max="6154" width="7.25" style="1524" customWidth="1"/>
    <col min="6155" max="6155" width="4.625" style="1524" customWidth="1"/>
    <col min="6156" max="6156" width="6" style="1524" customWidth="1"/>
    <col min="6157" max="6157" width="7.125" style="1524" customWidth="1"/>
    <col min="6158" max="6158" width="6.375" style="1524" customWidth="1"/>
    <col min="6159" max="6159" width="6.75" style="1524" customWidth="1"/>
    <col min="6160" max="6160" width="5.125" style="1524" customWidth="1"/>
    <col min="6161" max="6161" width="4" style="1524" customWidth="1"/>
    <col min="6162" max="6162" width="5.375" style="1524" customWidth="1"/>
    <col min="6163" max="6163" width="3.5" style="1524" customWidth="1"/>
    <col min="6164" max="6164" width="2.75" style="1524" customWidth="1"/>
    <col min="6165" max="6165" width="8.875" style="1524" customWidth="1"/>
    <col min="6166" max="6166" width="5" style="1524" customWidth="1"/>
    <col min="6167" max="6400" width="7.625" style="1524"/>
    <col min="6401" max="6401" width="4.375" style="1524" customWidth="1"/>
    <col min="6402" max="6402" width="4" style="1524" customWidth="1"/>
    <col min="6403" max="6403" width="8.375" style="1524" customWidth="1"/>
    <col min="6404" max="6404" width="4.375" style="1524" customWidth="1"/>
    <col min="6405" max="6405" width="3.875" style="1524" customWidth="1"/>
    <col min="6406" max="6406" width="5.625" style="1524" customWidth="1"/>
    <col min="6407" max="6407" width="2.875" style="1524" customWidth="1"/>
    <col min="6408" max="6408" width="10" style="1524" customWidth="1"/>
    <col min="6409" max="6409" width="3.375" style="1524" customWidth="1"/>
    <col min="6410" max="6410" width="7.25" style="1524" customWidth="1"/>
    <col min="6411" max="6411" width="4.625" style="1524" customWidth="1"/>
    <col min="6412" max="6412" width="6" style="1524" customWidth="1"/>
    <col min="6413" max="6413" width="7.125" style="1524" customWidth="1"/>
    <col min="6414" max="6414" width="6.375" style="1524" customWidth="1"/>
    <col min="6415" max="6415" width="6.75" style="1524" customWidth="1"/>
    <col min="6416" max="6416" width="5.125" style="1524" customWidth="1"/>
    <col min="6417" max="6417" width="4" style="1524" customWidth="1"/>
    <col min="6418" max="6418" width="5.375" style="1524" customWidth="1"/>
    <col min="6419" max="6419" width="3.5" style="1524" customWidth="1"/>
    <col min="6420" max="6420" width="2.75" style="1524" customWidth="1"/>
    <col min="6421" max="6421" width="8.875" style="1524" customWidth="1"/>
    <col min="6422" max="6422" width="5" style="1524" customWidth="1"/>
    <col min="6423" max="6656" width="7.625" style="1524"/>
    <col min="6657" max="6657" width="4.375" style="1524" customWidth="1"/>
    <col min="6658" max="6658" width="4" style="1524" customWidth="1"/>
    <col min="6659" max="6659" width="8.375" style="1524" customWidth="1"/>
    <col min="6660" max="6660" width="4.375" style="1524" customWidth="1"/>
    <col min="6661" max="6661" width="3.875" style="1524" customWidth="1"/>
    <col min="6662" max="6662" width="5.625" style="1524" customWidth="1"/>
    <col min="6663" max="6663" width="2.875" style="1524" customWidth="1"/>
    <col min="6664" max="6664" width="10" style="1524" customWidth="1"/>
    <col min="6665" max="6665" width="3.375" style="1524" customWidth="1"/>
    <col min="6666" max="6666" width="7.25" style="1524" customWidth="1"/>
    <col min="6667" max="6667" width="4.625" style="1524" customWidth="1"/>
    <col min="6668" max="6668" width="6" style="1524" customWidth="1"/>
    <col min="6669" max="6669" width="7.125" style="1524" customWidth="1"/>
    <col min="6670" max="6670" width="6.375" style="1524" customWidth="1"/>
    <col min="6671" max="6671" width="6.75" style="1524" customWidth="1"/>
    <col min="6672" max="6672" width="5.125" style="1524" customWidth="1"/>
    <col min="6673" max="6673" width="4" style="1524" customWidth="1"/>
    <col min="6674" max="6674" width="5.375" style="1524" customWidth="1"/>
    <col min="6675" max="6675" width="3.5" style="1524" customWidth="1"/>
    <col min="6676" max="6676" width="2.75" style="1524" customWidth="1"/>
    <col min="6677" max="6677" width="8.875" style="1524" customWidth="1"/>
    <col min="6678" max="6678" width="5" style="1524" customWidth="1"/>
    <col min="6679" max="6912" width="7.625" style="1524"/>
    <col min="6913" max="6913" width="4.375" style="1524" customWidth="1"/>
    <col min="6914" max="6914" width="4" style="1524" customWidth="1"/>
    <col min="6915" max="6915" width="8.375" style="1524" customWidth="1"/>
    <col min="6916" max="6916" width="4.375" style="1524" customWidth="1"/>
    <col min="6917" max="6917" width="3.875" style="1524" customWidth="1"/>
    <col min="6918" max="6918" width="5.625" style="1524" customWidth="1"/>
    <col min="6919" max="6919" width="2.875" style="1524" customWidth="1"/>
    <col min="6920" max="6920" width="10" style="1524" customWidth="1"/>
    <col min="6921" max="6921" width="3.375" style="1524" customWidth="1"/>
    <col min="6922" max="6922" width="7.25" style="1524" customWidth="1"/>
    <col min="6923" max="6923" width="4.625" style="1524" customWidth="1"/>
    <col min="6924" max="6924" width="6" style="1524" customWidth="1"/>
    <col min="6925" max="6925" width="7.125" style="1524" customWidth="1"/>
    <col min="6926" max="6926" width="6.375" style="1524" customWidth="1"/>
    <col min="6927" max="6927" width="6.75" style="1524" customWidth="1"/>
    <col min="6928" max="6928" width="5.125" style="1524" customWidth="1"/>
    <col min="6929" max="6929" width="4" style="1524" customWidth="1"/>
    <col min="6930" max="6930" width="5.375" style="1524" customWidth="1"/>
    <col min="6931" max="6931" width="3.5" style="1524" customWidth="1"/>
    <col min="6932" max="6932" width="2.75" style="1524" customWidth="1"/>
    <col min="6933" max="6933" width="8.875" style="1524" customWidth="1"/>
    <col min="6934" max="6934" width="5" style="1524" customWidth="1"/>
    <col min="6935" max="7168" width="7.625" style="1524"/>
    <col min="7169" max="7169" width="4.375" style="1524" customWidth="1"/>
    <col min="7170" max="7170" width="4" style="1524" customWidth="1"/>
    <col min="7171" max="7171" width="8.375" style="1524" customWidth="1"/>
    <col min="7172" max="7172" width="4.375" style="1524" customWidth="1"/>
    <col min="7173" max="7173" width="3.875" style="1524" customWidth="1"/>
    <col min="7174" max="7174" width="5.625" style="1524" customWidth="1"/>
    <col min="7175" max="7175" width="2.875" style="1524" customWidth="1"/>
    <col min="7176" max="7176" width="10" style="1524" customWidth="1"/>
    <col min="7177" max="7177" width="3.375" style="1524" customWidth="1"/>
    <col min="7178" max="7178" width="7.25" style="1524" customWidth="1"/>
    <col min="7179" max="7179" width="4.625" style="1524" customWidth="1"/>
    <col min="7180" max="7180" width="6" style="1524" customWidth="1"/>
    <col min="7181" max="7181" width="7.125" style="1524" customWidth="1"/>
    <col min="7182" max="7182" width="6.375" style="1524" customWidth="1"/>
    <col min="7183" max="7183" width="6.75" style="1524" customWidth="1"/>
    <col min="7184" max="7184" width="5.125" style="1524" customWidth="1"/>
    <col min="7185" max="7185" width="4" style="1524" customWidth="1"/>
    <col min="7186" max="7186" width="5.375" style="1524" customWidth="1"/>
    <col min="7187" max="7187" width="3.5" style="1524" customWidth="1"/>
    <col min="7188" max="7188" width="2.75" style="1524" customWidth="1"/>
    <col min="7189" max="7189" width="8.875" style="1524" customWidth="1"/>
    <col min="7190" max="7190" width="5" style="1524" customWidth="1"/>
    <col min="7191" max="7424" width="7.625" style="1524"/>
    <col min="7425" max="7425" width="4.375" style="1524" customWidth="1"/>
    <col min="7426" max="7426" width="4" style="1524" customWidth="1"/>
    <col min="7427" max="7427" width="8.375" style="1524" customWidth="1"/>
    <col min="7428" max="7428" width="4.375" style="1524" customWidth="1"/>
    <col min="7429" max="7429" width="3.875" style="1524" customWidth="1"/>
    <col min="7430" max="7430" width="5.625" style="1524" customWidth="1"/>
    <col min="7431" max="7431" width="2.875" style="1524" customWidth="1"/>
    <col min="7432" max="7432" width="10" style="1524" customWidth="1"/>
    <col min="7433" max="7433" width="3.375" style="1524" customWidth="1"/>
    <col min="7434" max="7434" width="7.25" style="1524" customWidth="1"/>
    <col min="7435" max="7435" width="4.625" style="1524" customWidth="1"/>
    <col min="7436" max="7436" width="6" style="1524" customWidth="1"/>
    <col min="7437" max="7437" width="7.125" style="1524" customWidth="1"/>
    <col min="7438" max="7438" width="6.375" style="1524" customWidth="1"/>
    <col min="7439" max="7439" width="6.75" style="1524" customWidth="1"/>
    <col min="7440" max="7440" width="5.125" style="1524" customWidth="1"/>
    <col min="7441" max="7441" width="4" style="1524" customWidth="1"/>
    <col min="7442" max="7442" width="5.375" style="1524" customWidth="1"/>
    <col min="7443" max="7443" width="3.5" style="1524" customWidth="1"/>
    <col min="7444" max="7444" width="2.75" style="1524" customWidth="1"/>
    <col min="7445" max="7445" width="8.875" style="1524" customWidth="1"/>
    <col min="7446" max="7446" width="5" style="1524" customWidth="1"/>
    <col min="7447" max="7680" width="7.625" style="1524"/>
    <col min="7681" max="7681" width="4.375" style="1524" customWidth="1"/>
    <col min="7682" max="7682" width="4" style="1524" customWidth="1"/>
    <col min="7683" max="7683" width="8.375" style="1524" customWidth="1"/>
    <col min="7684" max="7684" width="4.375" style="1524" customWidth="1"/>
    <col min="7685" max="7685" width="3.875" style="1524" customWidth="1"/>
    <col min="7686" max="7686" width="5.625" style="1524" customWidth="1"/>
    <col min="7687" max="7687" width="2.875" style="1524" customWidth="1"/>
    <col min="7688" max="7688" width="10" style="1524" customWidth="1"/>
    <col min="7689" max="7689" width="3.375" style="1524" customWidth="1"/>
    <col min="7690" max="7690" width="7.25" style="1524" customWidth="1"/>
    <col min="7691" max="7691" width="4.625" style="1524" customWidth="1"/>
    <col min="7692" max="7692" width="6" style="1524" customWidth="1"/>
    <col min="7693" max="7693" width="7.125" style="1524" customWidth="1"/>
    <col min="7694" max="7694" width="6.375" style="1524" customWidth="1"/>
    <col min="7695" max="7695" width="6.75" style="1524" customWidth="1"/>
    <col min="7696" max="7696" width="5.125" style="1524" customWidth="1"/>
    <col min="7697" max="7697" width="4" style="1524" customWidth="1"/>
    <col min="7698" max="7698" width="5.375" style="1524" customWidth="1"/>
    <col min="7699" max="7699" width="3.5" style="1524" customWidth="1"/>
    <col min="7700" max="7700" width="2.75" style="1524" customWidth="1"/>
    <col min="7701" max="7701" width="8.875" style="1524" customWidth="1"/>
    <col min="7702" max="7702" width="5" style="1524" customWidth="1"/>
    <col min="7703" max="7936" width="7.625" style="1524"/>
    <col min="7937" max="7937" width="4.375" style="1524" customWidth="1"/>
    <col min="7938" max="7938" width="4" style="1524" customWidth="1"/>
    <col min="7939" max="7939" width="8.375" style="1524" customWidth="1"/>
    <col min="7940" max="7940" width="4.375" style="1524" customWidth="1"/>
    <col min="7941" max="7941" width="3.875" style="1524" customWidth="1"/>
    <col min="7942" max="7942" width="5.625" style="1524" customWidth="1"/>
    <col min="7943" max="7943" width="2.875" style="1524" customWidth="1"/>
    <col min="7944" max="7944" width="10" style="1524" customWidth="1"/>
    <col min="7945" max="7945" width="3.375" style="1524" customWidth="1"/>
    <col min="7946" max="7946" width="7.25" style="1524" customWidth="1"/>
    <col min="7947" max="7947" width="4.625" style="1524" customWidth="1"/>
    <col min="7948" max="7948" width="6" style="1524" customWidth="1"/>
    <col min="7949" max="7949" width="7.125" style="1524" customWidth="1"/>
    <col min="7950" max="7950" width="6.375" style="1524" customWidth="1"/>
    <col min="7951" max="7951" width="6.75" style="1524" customWidth="1"/>
    <col min="7952" max="7952" width="5.125" style="1524" customWidth="1"/>
    <col min="7953" max="7953" width="4" style="1524" customWidth="1"/>
    <col min="7954" max="7954" width="5.375" style="1524" customWidth="1"/>
    <col min="7955" max="7955" width="3.5" style="1524" customWidth="1"/>
    <col min="7956" max="7956" width="2.75" style="1524" customWidth="1"/>
    <col min="7957" max="7957" width="8.875" style="1524" customWidth="1"/>
    <col min="7958" max="7958" width="5" style="1524" customWidth="1"/>
    <col min="7959" max="8192" width="7.625" style="1524"/>
    <col min="8193" max="8193" width="4.375" style="1524" customWidth="1"/>
    <col min="8194" max="8194" width="4" style="1524" customWidth="1"/>
    <col min="8195" max="8195" width="8.375" style="1524" customWidth="1"/>
    <col min="8196" max="8196" width="4.375" style="1524" customWidth="1"/>
    <col min="8197" max="8197" width="3.875" style="1524" customWidth="1"/>
    <col min="8198" max="8198" width="5.625" style="1524" customWidth="1"/>
    <col min="8199" max="8199" width="2.875" style="1524" customWidth="1"/>
    <col min="8200" max="8200" width="10" style="1524" customWidth="1"/>
    <col min="8201" max="8201" width="3.375" style="1524" customWidth="1"/>
    <col min="8202" max="8202" width="7.25" style="1524" customWidth="1"/>
    <col min="8203" max="8203" width="4.625" style="1524" customWidth="1"/>
    <col min="8204" max="8204" width="6" style="1524" customWidth="1"/>
    <col min="8205" max="8205" width="7.125" style="1524" customWidth="1"/>
    <col min="8206" max="8206" width="6.375" style="1524" customWidth="1"/>
    <col min="8207" max="8207" width="6.75" style="1524" customWidth="1"/>
    <col min="8208" max="8208" width="5.125" style="1524" customWidth="1"/>
    <col min="8209" max="8209" width="4" style="1524" customWidth="1"/>
    <col min="8210" max="8210" width="5.375" style="1524" customWidth="1"/>
    <col min="8211" max="8211" width="3.5" style="1524" customWidth="1"/>
    <col min="8212" max="8212" width="2.75" style="1524" customWidth="1"/>
    <col min="8213" max="8213" width="8.875" style="1524" customWidth="1"/>
    <col min="8214" max="8214" width="5" style="1524" customWidth="1"/>
    <col min="8215" max="8448" width="7.625" style="1524"/>
    <col min="8449" max="8449" width="4.375" style="1524" customWidth="1"/>
    <col min="8450" max="8450" width="4" style="1524" customWidth="1"/>
    <col min="8451" max="8451" width="8.375" style="1524" customWidth="1"/>
    <col min="8452" max="8452" width="4.375" style="1524" customWidth="1"/>
    <col min="8453" max="8453" width="3.875" style="1524" customWidth="1"/>
    <col min="8454" max="8454" width="5.625" style="1524" customWidth="1"/>
    <col min="8455" max="8455" width="2.875" style="1524" customWidth="1"/>
    <col min="8456" max="8456" width="10" style="1524" customWidth="1"/>
    <col min="8457" max="8457" width="3.375" style="1524" customWidth="1"/>
    <col min="8458" max="8458" width="7.25" style="1524" customWidth="1"/>
    <col min="8459" max="8459" width="4.625" style="1524" customWidth="1"/>
    <col min="8460" max="8460" width="6" style="1524" customWidth="1"/>
    <col min="8461" max="8461" width="7.125" style="1524" customWidth="1"/>
    <col min="8462" max="8462" width="6.375" style="1524" customWidth="1"/>
    <col min="8463" max="8463" width="6.75" style="1524" customWidth="1"/>
    <col min="8464" max="8464" width="5.125" style="1524" customWidth="1"/>
    <col min="8465" max="8465" width="4" style="1524" customWidth="1"/>
    <col min="8466" max="8466" width="5.375" style="1524" customWidth="1"/>
    <col min="8467" max="8467" width="3.5" style="1524" customWidth="1"/>
    <col min="8468" max="8468" width="2.75" style="1524" customWidth="1"/>
    <col min="8469" max="8469" width="8.875" style="1524" customWidth="1"/>
    <col min="8470" max="8470" width="5" style="1524" customWidth="1"/>
    <col min="8471" max="8704" width="7.625" style="1524"/>
    <col min="8705" max="8705" width="4.375" style="1524" customWidth="1"/>
    <col min="8706" max="8706" width="4" style="1524" customWidth="1"/>
    <col min="8707" max="8707" width="8.375" style="1524" customWidth="1"/>
    <col min="8708" max="8708" width="4.375" style="1524" customWidth="1"/>
    <col min="8709" max="8709" width="3.875" style="1524" customWidth="1"/>
    <col min="8710" max="8710" width="5.625" style="1524" customWidth="1"/>
    <col min="8711" max="8711" width="2.875" style="1524" customWidth="1"/>
    <col min="8712" max="8712" width="10" style="1524" customWidth="1"/>
    <col min="8713" max="8713" width="3.375" style="1524" customWidth="1"/>
    <col min="8714" max="8714" width="7.25" style="1524" customWidth="1"/>
    <col min="8715" max="8715" width="4.625" style="1524" customWidth="1"/>
    <col min="8716" max="8716" width="6" style="1524" customWidth="1"/>
    <col min="8717" max="8717" width="7.125" style="1524" customWidth="1"/>
    <col min="8718" max="8718" width="6.375" style="1524" customWidth="1"/>
    <col min="8719" max="8719" width="6.75" style="1524" customWidth="1"/>
    <col min="8720" max="8720" width="5.125" style="1524" customWidth="1"/>
    <col min="8721" max="8721" width="4" style="1524" customWidth="1"/>
    <col min="8722" max="8722" width="5.375" style="1524" customWidth="1"/>
    <col min="8723" max="8723" width="3.5" style="1524" customWidth="1"/>
    <col min="8724" max="8724" width="2.75" style="1524" customWidth="1"/>
    <col min="8725" max="8725" width="8.875" style="1524" customWidth="1"/>
    <col min="8726" max="8726" width="5" style="1524" customWidth="1"/>
    <col min="8727" max="8960" width="7.625" style="1524"/>
    <col min="8961" max="8961" width="4.375" style="1524" customWidth="1"/>
    <col min="8962" max="8962" width="4" style="1524" customWidth="1"/>
    <col min="8963" max="8963" width="8.375" style="1524" customWidth="1"/>
    <col min="8964" max="8964" width="4.375" style="1524" customWidth="1"/>
    <col min="8965" max="8965" width="3.875" style="1524" customWidth="1"/>
    <col min="8966" max="8966" width="5.625" style="1524" customWidth="1"/>
    <col min="8967" max="8967" width="2.875" style="1524" customWidth="1"/>
    <col min="8968" max="8968" width="10" style="1524" customWidth="1"/>
    <col min="8969" max="8969" width="3.375" style="1524" customWidth="1"/>
    <col min="8970" max="8970" width="7.25" style="1524" customWidth="1"/>
    <col min="8971" max="8971" width="4.625" style="1524" customWidth="1"/>
    <col min="8972" max="8972" width="6" style="1524" customWidth="1"/>
    <col min="8973" max="8973" width="7.125" style="1524" customWidth="1"/>
    <col min="8974" max="8974" width="6.375" style="1524" customWidth="1"/>
    <col min="8975" max="8975" width="6.75" style="1524" customWidth="1"/>
    <col min="8976" max="8976" width="5.125" style="1524" customWidth="1"/>
    <col min="8977" max="8977" width="4" style="1524" customWidth="1"/>
    <col min="8978" max="8978" width="5.375" style="1524" customWidth="1"/>
    <col min="8979" max="8979" width="3.5" style="1524" customWidth="1"/>
    <col min="8980" max="8980" width="2.75" style="1524" customWidth="1"/>
    <col min="8981" max="8981" width="8.875" style="1524" customWidth="1"/>
    <col min="8982" max="8982" width="5" style="1524" customWidth="1"/>
    <col min="8983" max="9216" width="7.625" style="1524"/>
    <col min="9217" max="9217" width="4.375" style="1524" customWidth="1"/>
    <col min="9218" max="9218" width="4" style="1524" customWidth="1"/>
    <col min="9219" max="9219" width="8.375" style="1524" customWidth="1"/>
    <col min="9220" max="9220" width="4.375" style="1524" customWidth="1"/>
    <col min="9221" max="9221" width="3.875" style="1524" customWidth="1"/>
    <col min="9222" max="9222" width="5.625" style="1524" customWidth="1"/>
    <col min="9223" max="9223" width="2.875" style="1524" customWidth="1"/>
    <col min="9224" max="9224" width="10" style="1524" customWidth="1"/>
    <col min="9225" max="9225" width="3.375" style="1524" customWidth="1"/>
    <col min="9226" max="9226" width="7.25" style="1524" customWidth="1"/>
    <col min="9227" max="9227" width="4.625" style="1524" customWidth="1"/>
    <col min="9228" max="9228" width="6" style="1524" customWidth="1"/>
    <col min="9229" max="9229" width="7.125" style="1524" customWidth="1"/>
    <col min="9230" max="9230" width="6.375" style="1524" customWidth="1"/>
    <col min="9231" max="9231" width="6.75" style="1524" customWidth="1"/>
    <col min="9232" max="9232" width="5.125" style="1524" customWidth="1"/>
    <col min="9233" max="9233" width="4" style="1524" customWidth="1"/>
    <col min="9234" max="9234" width="5.375" style="1524" customWidth="1"/>
    <col min="9235" max="9235" width="3.5" style="1524" customWidth="1"/>
    <col min="9236" max="9236" width="2.75" style="1524" customWidth="1"/>
    <col min="9237" max="9237" width="8.875" style="1524" customWidth="1"/>
    <col min="9238" max="9238" width="5" style="1524" customWidth="1"/>
    <col min="9239" max="9472" width="7.625" style="1524"/>
    <col min="9473" max="9473" width="4.375" style="1524" customWidth="1"/>
    <col min="9474" max="9474" width="4" style="1524" customWidth="1"/>
    <col min="9475" max="9475" width="8.375" style="1524" customWidth="1"/>
    <col min="9476" max="9476" width="4.375" style="1524" customWidth="1"/>
    <col min="9477" max="9477" width="3.875" style="1524" customWidth="1"/>
    <col min="9478" max="9478" width="5.625" style="1524" customWidth="1"/>
    <col min="9479" max="9479" width="2.875" style="1524" customWidth="1"/>
    <col min="9480" max="9480" width="10" style="1524" customWidth="1"/>
    <col min="9481" max="9481" width="3.375" style="1524" customWidth="1"/>
    <col min="9482" max="9482" width="7.25" style="1524" customWidth="1"/>
    <col min="9483" max="9483" width="4.625" style="1524" customWidth="1"/>
    <col min="9484" max="9484" width="6" style="1524" customWidth="1"/>
    <col min="9485" max="9485" width="7.125" style="1524" customWidth="1"/>
    <col min="9486" max="9486" width="6.375" style="1524" customWidth="1"/>
    <col min="9487" max="9487" width="6.75" style="1524" customWidth="1"/>
    <col min="9488" max="9488" width="5.125" style="1524" customWidth="1"/>
    <col min="9489" max="9489" width="4" style="1524" customWidth="1"/>
    <col min="9490" max="9490" width="5.375" style="1524" customWidth="1"/>
    <col min="9491" max="9491" width="3.5" style="1524" customWidth="1"/>
    <col min="9492" max="9492" width="2.75" style="1524" customWidth="1"/>
    <col min="9493" max="9493" width="8.875" style="1524" customWidth="1"/>
    <col min="9494" max="9494" width="5" style="1524" customWidth="1"/>
    <col min="9495" max="9728" width="7.625" style="1524"/>
    <col min="9729" max="9729" width="4.375" style="1524" customWidth="1"/>
    <col min="9730" max="9730" width="4" style="1524" customWidth="1"/>
    <col min="9731" max="9731" width="8.375" style="1524" customWidth="1"/>
    <col min="9732" max="9732" width="4.375" style="1524" customWidth="1"/>
    <col min="9733" max="9733" width="3.875" style="1524" customWidth="1"/>
    <col min="9734" max="9734" width="5.625" style="1524" customWidth="1"/>
    <col min="9735" max="9735" width="2.875" style="1524" customWidth="1"/>
    <col min="9736" max="9736" width="10" style="1524" customWidth="1"/>
    <col min="9737" max="9737" width="3.375" style="1524" customWidth="1"/>
    <col min="9738" max="9738" width="7.25" style="1524" customWidth="1"/>
    <col min="9739" max="9739" width="4.625" style="1524" customWidth="1"/>
    <col min="9740" max="9740" width="6" style="1524" customWidth="1"/>
    <col min="9741" max="9741" width="7.125" style="1524" customWidth="1"/>
    <col min="9742" max="9742" width="6.375" style="1524" customWidth="1"/>
    <col min="9743" max="9743" width="6.75" style="1524" customWidth="1"/>
    <col min="9744" max="9744" width="5.125" style="1524" customWidth="1"/>
    <col min="9745" max="9745" width="4" style="1524" customWidth="1"/>
    <col min="9746" max="9746" width="5.375" style="1524" customWidth="1"/>
    <col min="9747" max="9747" width="3.5" style="1524" customWidth="1"/>
    <col min="9748" max="9748" width="2.75" style="1524" customWidth="1"/>
    <col min="9749" max="9749" width="8.875" style="1524" customWidth="1"/>
    <col min="9750" max="9750" width="5" style="1524" customWidth="1"/>
    <col min="9751" max="9984" width="7.625" style="1524"/>
    <col min="9985" max="9985" width="4.375" style="1524" customWidth="1"/>
    <col min="9986" max="9986" width="4" style="1524" customWidth="1"/>
    <col min="9987" max="9987" width="8.375" style="1524" customWidth="1"/>
    <col min="9988" max="9988" width="4.375" style="1524" customWidth="1"/>
    <col min="9989" max="9989" width="3.875" style="1524" customWidth="1"/>
    <col min="9990" max="9990" width="5.625" style="1524" customWidth="1"/>
    <col min="9991" max="9991" width="2.875" style="1524" customWidth="1"/>
    <col min="9992" max="9992" width="10" style="1524" customWidth="1"/>
    <col min="9993" max="9993" width="3.375" style="1524" customWidth="1"/>
    <col min="9994" max="9994" width="7.25" style="1524" customWidth="1"/>
    <col min="9995" max="9995" width="4.625" style="1524" customWidth="1"/>
    <col min="9996" max="9996" width="6" style="1524" customWidth="1"/>
    <col min="9997" max="9997" width="7.125" style="1524" customWidth="1"/>
    <col min="9998" max="9998" width="6.375" style="1524" customWidth="1"/>
    <col min="9999" max="9999" width="6.75" style="1524" customWidth="1"/>
    <col min="10000" max="10000" width="5.125" style="1524" customWidth="1"/>
    <col min="10001" max="10001" width="4" style="1524" customWidth="1"/>
    <col min="10002" max="10002" width="5.375" style="1524" customWidth="1"/>
    <col min="10003" max="10003" width="3.5" style="1524" customWidth="1"/>
    <col min="10004" max="10004" width="2.75" style="1524" customWidth="1"/>
    <col min="10005" max="10005" width="8.875" style="1524" customWidth="1"/>
    <col min="10006" max="10006" width="5" style="1524" customWidth="1"/>
    <col min="10007" max="10240" width="7.625" style="1524"/>
    <col min="10241" max="10241" width="4.375" style="1524" customWidth="1"/>
    <col min="10242" max="10242" width="4" style="1524" customWidth="1"/>
    <col min="10243" max="10243" width="8.375" style="1524" customWidth="1"/>
    <col min="10244" max="10244" width="4.375" style="1524" customWidth="1"/>
    <col min="10245" max="10245" width="3.875" style="1524" customWidth="1"/>
    <col min="10246" max="10246" width="5.625" style="1524" customWidth="1"/>
    <col min="10247" max="10247" width="2.875" style="1524" customWidth="1"/>
    <col min="10248" max="10248" width="10" style="1524" customWidth="1"/>
    <col min="10249" max="10249" width="3.375" style="1524" customWidth="1"/>
    <col min="10250" max="10250" width="7.25" style="1524" customWidth="1"/>
    <col min="10251" max="10251" width="4.625" style="1524" customWidth="1"/>
    <col min="10252" max="10252" width="6" style="1524" customWidth="1"/>
    <col min="10253" max="10253" width="7.125" style="1524" customWidth="1"/>
    <col min="10254" max="10254" width="6.375" style="1524" customWidth="1"/>
    <col min="10255" max="10255" width="6.75" style="1524" customWidth="1"/>
    <col min="10256" max="10256" width="5.125" style="1524" customWidth="1"/>
    <col min="10257" max="10257" width="4" style="1524" customWidth="1"/>
    <col min="10258" max="10258" width="5.375" style="1524" customWidth="1"/>
    <col min="10259" max="10259" width="3.5" style="1524" customWidth="1"/>
    <col min="10260" max="10260" width="2.75" style="1524" customWidth="1"/>
    <col min="10261" max="10261" width="8.875" style="1524" customWidth="1"/>
    <col min="10262" max="10262" width="5" style="1524" customWidth="1"/>
    <col min="10263" max="10496" width="7.625" style="1524"/>
    <col min="10497" max="10497" width="4.375" style="1524" customWidth="1"/>
    <col min="10498" max="10498" width="4" style="1524" customWidth="1"/>
    <col min="10499" max="10499" width="8.375" style="1524" customWidth="1"/>
    <col min="10500" max="10500" width="4.375" style="1524" customWidth="1"/>
    <col min="10501" max="10501" width="3.875" style="1524" customWidth="1"/>
    <col min="10502" max="10502" width="5.625" style="1524" customWidth="1"/>
    <col min="10503" max="10503" width="2.875" style="1524" customWidth="1"/>
    <col min="10504" max="10504" width="10" style="1524" customWidth="1"/>
    <col min="10505" max="10505" width="3.375" style="1524" customWidth="1"/>
    <col min="10506" max="10506" width="7.25" style="1524" customWidth="1"/>
    <col min="10507" max="10507" width="4.625" style="1524" customWidth="1"/>
    <col min="10508" max="10508" width="6" style="1524" customWidth="1"/>
    <col min="10509" max="10509" width="7.125" style="1524" customWidth="1"/>
    <col min="10510" max="10510" width="6.375" style="1524" customWidth="1"/>
    <col min="10511" max="10511" width="6.75" style="1524" customWidth="1"/>
    <col min="10512" max="10512" width="5.125" style="1524" customWidth="1"/>
    <col min="10513" max="10513" width="4" style="1524" customWidth="1"/>
    <col min="10514" max="10514" width="5.375" style="1524" customWidth="1"/>
    <col min="10515" max="10515" width="3.5" style="1524" customWidth="1"/>
    <col min="10516" max="10516" width="2.75" style="1524" customWidth="1"/>
    <col min="10517" max="10517" width="8.875" style="1524" customWidth="1"/>
    <col min="10518" max="10518" width="5" style="1524" customWidth="1"/>
    <col min="10519" max="10752" width="7.625" style="1524"/>
    <col min="10753" max="10753" width="4.375" style="1524" customWidth="1"/>
    <col min="10754" max="10754" width="4" style="1524" customWidth="1"/>
    <col min="10755" max="10755" width="8.375" style="1524" customWidth="1"/>
    <col min="10756" max="10756" width="4.375" style="1524" customWidth="1"/>
    <col min="10757" max="10757" width="3.875" style="1524" customWidth="1"/>
    <col min="10758" max="10758" width="5.625" style="1524" customWidth="1"/>
    <col min="10759" max="10759" width="2.875" style="1524" customWidth="1"/>
    <col min="10760" max="10760" width="10" style="1524" customWidth="1"/>
    <col min="10761" max="10761" width="3.375" style="1524" customWidth="1"/>
    <col min="10762" max="10762" width="7.25" style="1524" customWidth="1"/>
    <col min="10763" max="10763" width="4.625" style="1524" customWidth="1"/>
    <col min="10764" max="10764" width="6" style="1524" customWidth="1"/>
    <col min="10765" max="10765" width="7.125" style="1524" customWidth="1"/>
    <col min="10766" max="10766" width="6.375" style="1524" customWidth="1"/>
    <col min="10767" max="10767" width="6.75" style="1524" customWidth="1"/>
    <col min="10768" max="10768" width="5.125" style="1524" customWidth="1"/>
    <col min="10769" max="10769" width="4" style="1524" customWidth="1"/>
    <col min="10770" max="10770" width="5.375" style="1524" customWidth="1"/>
    <col min="10771" max="10771" width="3.5" style="1524" customWidth="1"/>
    <col min="10772" max="10772" width="2.75" style="1524" customWidth="1"/>
    <col min="10773" max="10773" width="8.875" style="1524" customWidth="1"/>
    <col min="10774" max="10774" width="5" style="1524" customWidth="1"/>
    <col min="10775" max="11008" width="7.625" style="1524"/>
    <col min="11009" max="11009" width="4.375" style="1524" customWidth="1"/>
    <col min="11010" max="11010" width="4" style="1524" customWidth="1"/>
    <col min="11011" max="11011" width="8.375" style="1524" customWidth="1"/>
    <col min="11012" max="11012" width="4.375" style="1524" customWidth="1"/>
    <col min="11013" max="11013" width="3.875" style="1524" customWidth="1"/>
    <col min="11014" max="11014" width="5.625" style="1524" customWidth="1"/>
    <col min="11015" max="11015" width="2.875" style="1524" customWidth="1"/>
    <col min="11016" max="11016" width="10" style="1524" customWidth="1"/>
    <col min="11017" max="11017" width="3.375" style="1524" customWidth="1"/>
    <col min="11018" max="11018" width="7.25" style="1524" customWidth="1"/>
    <col min="11019" max="11019" width="4.625" style="1524" customWidth="1"/>
    <col min="11020" max="11020" width="6" style="1524" customWidth="1"/>
    <col min="11021" max="11021" width="7.125" style="1524" customWidth="1"/>
    <col min="11022" max="11022" width="6.375" style="1524" customWidth="1"/>
    <col min="11023" max="11023" width="6.75" style="1524" customWidth="1"/>
    <col min="11024" max="11024" width="5.125" style="1524" customWidth="1"/>
    <col min="11025" max="11025" width="4" style="1524" customWidth="1"/>
    <col min="11026" max="11026" width="5.375" style="1524" customWidth="1"/>
    <col min="11027" max="11027" width="3.5" style="1524" customWidth="1"/>
    <col min="11028" max="11028" width="2.75" style="1524" customWidth="1"/>
    <col min="11029" max="11029" width="8.875" style="1524" customWidth="1"/>
    <col min="11030" max="11030" width="5" style="1524" customWidth="1"/>
    <col min="11031" max="11264" width="7.625" style="1524"/>
    <col min="11265" max="11265" width="4.375" style="1524" customWidth="1"/>
    <col min="11266" max="11266" width="4" style="1524" customWidth="1"/>
    <col min="11267" max="11267" width="8.375" style="1524" customWidth="1"/>
    <col min="11268" max="11268" width="4.375" style="1524" customWidth="1"/>
    <col min="11269" max="11269" width="3.875" style="1524" customWidth="1"/>
    <col min="11270" max="11270" width="5.625" style="1524" customWidth="1"/>
    <col min="11271" max="11271" width="2.875" style="1524" customWidth="1"/>
    <col min="11272" max="11272" width="10" style="1524" customWidth="1"/>
    <col min="11273" max="11273" width="3.375" style="1524" customWidth="1"/>
    <col min="11274" max="11274" width="7.25" style="1524" customWidth="1"/>
    <col min="11275" max="11275" width="4.625" style="1524" customWidth="1"/>
    <col min="11276" max="11276" width="6" style="1524" customWidth="1"/>
    <col min="11277" max="11277" width="7.125" style="1524" customWidth="1"/>
    <col min="11278" max="11278" width="6.375" style="1524" customWidth="1"/>
    <col min="11279" max="11279" width="6.75" style="1524" customWidth="1"/>
    <col min="11280" max="11280" width="5.125" style="1524" customWidth="1"/>
    <col min="11281" max="11281" width="4" style="1524" customWidth="1"/>
    <col min="11282" max="11282" width="5.375" style="1524" customWidth="1"/>
    <col min="11283" max="11283" width="3.5" style="1524" customWidth="1"/>
    <col min="11284" max="11284" width="2.75" style="1524" customWidth="1"/>
    <col min="11285" max="11285" width="8.875" style="1524" customWidth="1"/>
    <col min="11286" max="11286" width="5" style="1524" customWidth="1"/>
    <col min="11287" max="11520" width="7.625" style="1524"/>
    <col min="11521" max="11521" width="4.375" style="1524" customWidth="1"/>
    <col min="11522" max="11522" width="4" style="1524" customWidth="1"/>
    <col min="11523" max="11523" width="8.375" style="1524" customWidth="1"/>
    <col min="11524" max="11524" width="4.375" style="1524" customWidth="1"/>
    <col min="11525" max="11525" width="3.875" style="1524" customWidth="1"/>
    <col min="11526" max="11526" width="5.625" style="1524" customWidth="1"/>
    <col min="11527" max="11527" width="2.875" style="1524" customWidth="1"/>
    <col min="11528" max="11528" width="10" style="1524" customWidth="1"/>
    <col min="11529" max="11529" width="3.375" style="1524" customWidth="1"/>
    <col min="11530" max="11530" width="7.25" style="1524" customWidth="1"/>
    <col min="11531" max="11531" width="4.625" style="1524" customWidth="1"/>
    <col min="11532" max="11532" width="6" style="1524" customWidth="1"/>
    <col min="11533" max="11533" width="7.125" style="1524" customWidth="1"/>
    <col min="11534" max="11534" width="6.375" style="1524" customWidth="1"/>
    <col min="11535" max="11535" width="6.75" style="1524" customWidth="1"/>
    <col min="11536" max="11536" width="5.125" style="1524" customWidth="1"/>
    <col min="11537" max="11537" width="4" style="1524" customWidth="1"/>
    <col min="11538" max="11538" width="5.375" style="1524" customWidth="1"/>
    <col min="11539" max="11539" width="3.5" style="1524" customWidth="1"/>
    <col min="11540" max="11540" width="2.75" style="1524" customWidth="1"/>
    <col min="11541" max="11541" width="8.875" style="1524" customWidth="1"/>
    <col min="11542" max="11542" width="5" style="1524" customWidth="1"/>
    <col min="11543" max="11776" width="7.625" style="1524"/>
    <col min="11777" max="11777" width="4.375" style="1524" customWidth="1"/>
    <col min="11778" max="11778" width="4" style="1524" customWidth="1"/>
    <col min="11779" max="11779" width="8.375" style="1524" customWidth="1"/>
    <col min="11780" max="11780" width="4.375" style="1524" customWidth="1"/>
    <col min="11781" max="11781" width="3.875" style="1524" customWidth="1"/>
    <col min="11782" max="11782" width="5.625" style="1524" customWidth="1"/>
    <col min="11783" max="11783" width="2.875" style="1524" customWidth="1"/>
    <col min="11784" max="11784" width="10" style="1524" customWidth="1"/>
    <col min="11785" max="11785" width="3.375" style="1524" customWidth="1"/>
    <col min="11786" max="11786" width="7.25" style="1524" customWidth="1"/>
    <col min="11787" max="11787" width="4.625" style="1524" customWidth="1"/>
    <col min="11788" max="11788" width="6" style="1524" customWidth="1"/>
    <col min="11789" max="11789" width="7.125" style="1524" customWidth="1"/>
    <col min="11790" max="11790" width="6.375" style="1524" customWidth="1"/>
    <col min="11791" max="11791" width="6.75" style="1524" customWidth="1"/>
    <col min="11792" max="11792" width="5.125" style="1524" customWidth="1"/>
    <col min="11793" max="11793" width="4" style="1524" customWidth="1"/>
    <col min="11794" max="11794" width="5.375" style="1524" customWidth="1"/>
    <col min="11795" max="11795" width="3.5" style="1524" customWidth="1"/>
    <col min="11796" max="11796" width="2.75" style="1524" customWidth="1"/>
    <col min="11797" max="11797" width="8.875" style="1524" customWidth="1"/>
    <col min="11798" max="11798" width="5" style="1524" customWidth="1"/>
    <col min="11799" max="12032" width="7.625" style="1524"/>
    <col min="12033" max="12033" width="4.375" style="1524" customWidth="1"/>
    <col min="12034" max="12034" width="4" style="1524" customWidth="1"/>
    <col min="12035" max="12035" width="8.375" style="1524" customWidth="1"/>
    <col min="12036" max="12036" width="4.375" style="1524" customWidth="1"/>
    <col min="12037" max="12037" width="3.875" style="1524" customWidth="1"/>
    <col min="12038" max="12038" width="5.625" style="1524" customWidth="1"/>
    <col min="12039" max="12039" width="2.875" style="1524" customWidth="1"/>
    <col min="12040" max="12040" width="10" style="1524" customWidth="1"/>
    <col min="12041" max="12041" width="3.375" style="1524" customWidth="1"/>
    <col min="12042" max="12042" width="7.25" style="1524" customWidth="1"/>
    <col min="12043" max="12043" width="4.625" style="1524" customWidth="1"/>
    <col min="12044" max="12044" width="6" style="1524" customWidth="1"/>
    <col min="12045" max="12045" width="7.125" style="1524" customWidth="1"/>
    <col min="12046" max="12046" width="6.375" style="1524" customWidth="1"/>
    <col min="12047" max="12047" width="6.75" style="1524" customWidth="1"/>
    <col min="12048" max="12048" width="5.125" style="1524" customWidth="1"/>
    <col min="12049" max="12049" width="4" style="1524" customWidth="1"/>
    <col min="12050" max="12050" width="5.375" style="1524" customWidth="1"/>
    <col min="12051" max="12051" width="3.5" style="1524" customWidth="1"/>
    <col min="12052" max="12052" width="2.75" style="1524" customWidth="1"/>
    <col min="12053" max="12053" width="8.875" style="1524" customWidth="1"/>
    <col min="12054" max="12054" width="5" style="1524" customWidth="1"/>
    <col min="12055" max="12288" width="7.625" style="1524"/>
    <col min="12289" max="12289" width="4.375" style="1524" customWidth="1"/>
    <col min="12290" max="12290" width="4" style="1524" customWidth="1"/>
    <col min="12291" max="12291" width="8.375" style="1524" customWidth="1"/>
    <col min="12292" max="12292" width="4.375" style="1524" customWidth="1"/>
    <col min="12293" max="12293" width="3.875" style="1524" customWidth="1"/>
    <col min="12294" max="12294" width="5.625" style="1524" customWidth="1"/>
    <col min="12295" max="12295" width="2.875" style="1524" customWidth="1"/>
    <col min="12296" max="12296" width="10" style="1524" customWidth="1"/>
    <col min="12297" max="12297" width="3.375" style="1524" customWidth="1"/>
    <col min="12298" max="12298" width="7.25" style="1524" customWidth="1"/>
    <col min="12299" max="12299" width="4.625" style="1524" customWidth="1"/>
    <col min="12300" max="12300" width="6" style="1524" customWidth="1"/>
    <col min="12301" max="12301" width="7.125" style="1524" customWidth="1"/>
    <col min="12302" max="12302" width="6.375" style="1524" customWidth="1"/>
    <col min="12303" max="12303" width="6.75" style="1524" customWidth="1"/>
    <col min="12304" max="12304" width="5.125" style="1524" customWidth="1"/>
    <col min="12305" max="12305" width="4" style="1524" customWidth="1"/>
    <col min="12306" max="12306" width="5.375" style="1524" customWidth="1"/>
    <col min="12307" max="12307" width="3.5" style="1524" customWidth="1"/>
    <col min="12308" max="12308" width="2.75" style="1524" customWidth="1"/>
    <col min="12309" max="12309" width="8.875" style="1524" customWidth="1"/>
    <col min="12310" max="12310" width="5" style="1524" customWidth="1"/>
    <col min="12311" max="12544" width="7.625" style="1524"/>
    <col min="12545" max="12545" width="4.375" style="1524" customWidth="1"/>
    <col min="12546" max="12546" width="4" style="1524" customWidth="1"/>
    <col min="12547" max="12547" width="8.375" style="1524" customWidth="1"/>
    <col min="12548" max="12548" width="4.375" style="1524" customWidth="1"/>
    <col min="12549" max="12549" width="3.875" style="1524" customWidth="1"/>
    <col min="12550" max="12550" width="5.625" style="1524" customWidth="1"/>
    <col min="12551" max="12551" width="2.875" style="1524" customWidth="1"/>
    <col min="12552" max="12552" width="10" style="1524" customWidth="1"/>
    <col min="12553" max="12553" width="3.375" style="1524" customWidth="1"/>
    <col min="12554" max="12554" width="7.25" style="1524" customWidth="1"/>
    <col min="12555" max="12555" width="4.625" style="1524" customWidth="1"/>
    <col min="12556" max="12556" width="6" style="1524" customWidth="1"/>
    <col min="12557" max="12557" width="7.125" style="1524" customWidth="1"/>
    <col min="12558" max="12558" width="6.375" style="1524" customWidth="1"/>
    <col min="12559" max="12559" width="6.75" style="1524" customWidth="1"/>
    <col min="12560" max="12560" width="5.125" style="1524" customWidth="1"/>
    <col min="12561" max="12561" width="4" style="1524" customWidth="1"/>
    <col min="12562" max="12562" width="5.375" style="1524" customWidth="1"/>
    <col min="12563" max="12563" width="3.5" style="1524" customWidth="1"/>
    <col min="12564" max="12564" width="2.75" style="1524" customWidth="1"/>
    <col min="12565" max="12565" width="8.875" style="1524" customWidth="1"/>
    <col min="12566" max="12566" width="5" style="1524" customWidth="1"/>
    <col min="12567" max="12800" width="7.625" style="1524"/>
    <col min="12801" max="12801" width="4.375" style="1524" customWidth="1"/>
    <col min="12802" max="12802" width="4" style="1524" customWidth="1"/>
    <col min="12803" max="12803" width="8.375" style="1524" customWidth="1"/>
    <col min="12804" max="12804" width="4.375" style="1524" customWidth="1"/>
    <col min="12805" max="12805" width="3.875" style="1524" customWidth="1"/>
    <col min="12806" max="12806" width="5.625" style="1524" customWidth="1"/>
    <col min="12807" max="12807" width="2.875" style="1524" customWidth="1"/>
    <col min="12808" max="12808" width="10" style="1524" customWidth="1"/>
    <col min="12809" max="12809" width="3.375" style="1524" customWidth="1"/>
    <col min="12810" max="12810" width="7.25" style="1524" customWidth="1"/>
    <col min="12811" max="12811" width="4.625" style="1524" customWidth="1"/>
    <col min="12812" max="12812" width="6" style="1524" customWidth="1"/>
    <col min="12813" max="12813" width="7.125" style="1524" customWidth="1"/>
    <col min="12814" max="12814" width="6.375" style="1524" customWidth="1"/>
    <col min="12815" max="12815" width="6.75" style="1524" customWidth="1"/>
    <col min="12816" max="12816" width="5.125" style="1524" customWidth="1"/>
    <col min="12817" max="12817" width="4" style="1524" customWidth="1"/>
    <col min="12818" max="12818" width="5.375" style="1524" customWidth="1"/>
    <col min="12819" max="12819" width="3.5" style="1524" customWidth="1"/>
    <col min="12820" max="12820" width="2.75" style="1524" customWidth="1"/>
    <col min="12821" max="12821" width="8.875" style="1524" customWidth="1"/>
    <col min="12822" max="12822" width="5" style="1524" customWidth="1"/>
    <col min="12823" max="13056" width="7.625" style="1524"/>
    <col min="13057" max="13057" width="4.375" style="1524" customWidth="1"/>
    <col min="13058" max="13058" width="4" style="1524" customWidth="1"/>
    <col min="13059" max="13059" width="8.375" style="1524" customWidth="1"/>
    <col min="13060" max="13060" width="4.375" style="1524" customWidth="1"/>
    <col min="13061" max="13061" width="3.875" style="1524" customWidth="1"/>
    <col min="13062" max="13062" width="5.625" style="1524" customWidth="1"/>
    <col min="13063" max="13063" width="2.875" style="1524" customWidth="1"/>
    <col min="13064" max="13064" width="10" style="1524" customWidth="1"/>
    <col min="13065" max="13065" width="3.375" style="1524" customWidth="1"/>
    <col min="13066" max="13066" width="7.25" style="1524" customWidth="1"/>
    <col min="13067" max="13067" width="4.625" style="1524" customWidth="1"/>
    <col min="13068" max="13068" width="6" style="1524" customWidth="1"/>
    <col min="13069" max="13069" width="7.125" style="1524" customWidth="1"/>
    <col min="13070" max="13070" width="6.375" style="1524" customWidth="1"/>
    <col min="13071" max="13071" width="6.75" style="1524" customWidth="1"/>
    <col min="13072" max="13072" width="5.125" style="1524" customWidth="1"/>
    <col min="13073" max="13073" width="4" style="1524" customWidth="1"/>
    <col min="13074" max="13074" width="5.375" style="1524" customWidth="1"/>
    <col min="13075" max="13075" width="3.5" style="1524" customWidth="1"/>
    <col min="13076" max="13076" width="2.75" style="1524" customWidth="1"/>
    <col min="13077" max="13077" width="8.875" style="1524" customWidth="1"/>
    <col min="13078" max="13078" width="5" style="1524" customWidth="1"/>
    <col min="13079" max="13312" width="7.625" style="1524"/>
    <col min="13313" max="13313" width="4.375" style="1524" customWidth="1"/>
    <col min="13314" max="13314" width="4" style="1524" customWidth="1"/>
    <col min="13315" max="13315" width="8.375" style="1524" customWidth="1"/>
    <col min="13316" max="13316" width="4.375" style="1524" customWidth="1"/>
    <col min="13317" max="13317" width="3.875" style="1524" customWidth="1"/>
    <col min="13318" max="13318" width="5.625" style="1524" customWidth="1"/>
    <col min="13319" max="13319" width="2.875" style="1524" customWidth="1"/>
    <col min="13320" max="13320" width="10" style="1524" customWidth="1"/>
    <col min="13321" max="13321" width="3.375" style="1524" customWidth="1"/>
    <col min="13322" max="13322" width="7.25" style="1524" customWidth="1"/>
    <col min="13323" max="13323" width="4.625" style="1524" customWidth="1"/>
    <col min="13324" max="13324" width="6" style="1524" customWidth="1"/>
    <col min="13325" max="13325" width="7.125" style="1524" customWidth="1"/>
    <col min="13326" max="13326" width="6.375" style="1524" customWidth="1"/>
    <col min="13327" max="13327" width="6.75" style="1524" customWidth="1"/>
    <col min="13328" max="13328" width="5.125" style="1524" customWidth="1"/>
    <col min="13329" max="13329" width="4" style="1524" customWidth="1"/>
    <col min="13330" max="13330" width="5.375" style="1524" customWidth="1"/>
    <col min="13331" max="13331" width="3.5" style="1524" customWidth="1"/>
    <col min="13332" max="13332" width="2.75" style="1524" customWidth="1"/>
    <col min="13333" max="13333" width="8.875" style="1524" customWidth="1"/>
    <col min="13334" max="13334" width="5" style="1524" customWidth="1"/>
    <col min="13335" max="13568" width="7.625" style="1524"/>
    <col min="13569" max="13569" width="4.375" style="1524" customWidth="1"/>
    <col min="13570" max="13570" width="4" style="1524" customWidth="1"/>
    <col min="13571" max="13571" width="8.375" style="1524" customWidth="1"/>
    <col min="13572" max="13572" width="4.375" style="1524" customWidth="1"/>
    <col min="13573" max="13573" width="3.875" style="1524" customWidth="1"/>
    <col min="13574" max="13574" width="5.625" style="1524" customWidth="1"/>
    <col min="13575" max="13575" width="2.875" style="1524" customWidth="1"/>
    <col min="13576" max="13576" width="10" style="1524" customWidth="1"/>
    <col min="13577" max="13577" width="3.375" style="1524" customWidth="1"/>
    <col min="13578" max="13578" width="7.25" style="1524" customWidth="1"/>
    <col min="13579" max="13579" width="4.625" style="1524" customWidth="1"/>
    <col min="13580" max="13580" width="6" style="1524" customWidth="1"/>
    <col min="13581" max="13581" width="7.125" style="1524" customWidth="1"/>
    <col min="13582" max="13582" width="6.375" style="1524" customWidth="1"/>
    <col min="13583" max="13583" width="6.75" style="1524" customWidth="1"/>
    <col min="13584" max="13584" width="5.125" style="1524" customWidth="1"/>
    <col min="13585" max="13585" width="4" style="1524" customWidth="1"/>
    <col min="13586" max="13586" width="5.375" style="1524" customWidth="1"/>
    <col min="13587" max="13587" width="3.5" style="1524" customWidth="1"/>
    <col min="13588" max="13588" width="2.75" style="1524" customWidth="1"/>
    <col min="13589" max="13589" width="8.875" style="1524" customWidth="1"/>
    <col min="13590" max="13590" width="5" style="1524" customWidth="1"/>
    <col min="13591" max="13824" width="7.625" style="1524"/>
    <col min="13825" max="13825" width="4.375" style="1524" customWidth="1"/>
    <col min="13826" max="13826" width="4" style="1524" customWidth="1"/>
    <col min="13827" max="13827" width="8.375" style="1524" customWidth="1"/>
    <col min="13828" max="13828" width="4.375" style="1524" customWidth="1"/>
    <col min="13829" max="13829" width="3.875" style="1524" customWidth="1"/>
    <col min="13830" max="13830" width="5.625" style="1524" customWidth="1"/>
    <col min="13831" max="13831" width="2.875" style="1524" customWidth="1"/>
    <col min="13832" max="13832" width="10" style="1524" customWidth="1"/>
    <col min="13833" max="13833" width="3.375" style="1524" customWidth="1"/>
    <col min="13834" max="13834" width="7.25" style="1524" customWidth="1"/>
    <col min="13835" max="13835" width="4.625" style="1524" customWidth="1"/>
    <col min="13836" max="13836" width="6" style="1524" customWidth="1"/>
    <col min="13837" max="13837" width="7.125" style="1524" customWidth="1"/>
    <col min="13838" max="13838" width="6.375" style="1524" customWidth="1"/>
    <col min="13839" max="13839" width="6.75" style="1524" customWidth="1"/>
    <col min="13840" max="13840" width="5.125" style="1524" customWidth="1"/>
    <col min="13841" max="13841" width="4" style="1524" customWidth="1"/>
    <col min="13842" max="13842" width="5.375" style="1524" customWidth="1"/>
    <col min="13843" max="13843" width="3.5" style="1524" customWidth="1"/>
    <col min="13844" max="13844" width="2.75" style="1524" customWidth="1"/>
    <col min="13845" max="13845" width="8.875" style="1524" customWidth="1"/>
    <col min="13846" max="13846" width="5" style="1524" customWidth="1"/>
    <col min="13847" max="14080" width="7.625" style="1524"/>
    <col min="14081" max="14081" width="4.375" style="1524" customWidth="1"/>
    <col min="14082" max="14082" width="4" style="1524" customWidth="1"/>
    <col min="14083" max="14083" width="8.375" style="1524" customWidth="1"/>
    <col min="14084" max="14084" width="4.375" style="1524" customWidth="1"/>
    <col min="14085" max="14085" width="3.875" style="1524" customWidth="1"/>
    <col min="14086" max="14086" width="5.625" style="1524" customWidth="1"/>
    <col min="14087" max="14087" width="2.875" style="1524" customWidth="1"/>
    <col min="14088" max="14088" width="10" style="1524" customWidth="1"/>
    <col min="14089" max="14089" width="3.375" style="1524" customWidth="1"/>
    <col min="14090" max="14090" width="7.25" style="1524" customWidth="1"/>
    <col min="14091" max="14091" width="4.625" style="1524" customWidth="1"/>
    <col min="14092" max="14092" width="6" style="1524" customWidth="1"/>
    <col min="14093" max="14093" width="7.125" style="1524" customWidth="1"/>
    <col min="14094" max="14094" width="6.375" style="1524" customWidth="1"/>
    <col min="14095" max="14095" width="6.75" style="1524" customWidth="1"/>
    <col min="14096" max="14096" width="5.125" style="1524" customWidth="1"/>
    <col min="14097" max="14097" width="4" style="1524" customWidth="1"/>
    <col min="14098" max="14098" width="5.375" style="1524" customWidth="1"/>
    <col min="14099" max="14099" width="3.5" style="1524" customWidth="1"/>
    <col min="14100" max="14100" width="2.75" style="1524" customWidth="1"/>
    <col min="14101" max="14101" width="8.875" style="1524" customWidth="1"/>
    <col min="14102" max="14102" width="5" style="1524" customWidth="1"/>
    <col min="14103" max="14336" width="7.625" style="1524"/>
    <col min="14337" max="14337" width="4.375" style="1524" customWidth="1"/>
    <col min="14338" max="14338" width="4" style="1524" customWidth="1"/>
    <col min="14339" max="14339" width="8.375" style="1524" customWidth="1"/>
    <col min="14340" max="14340" width="4.375" style="1524" customWidth="1"/>
    <col min="14341" max="14341" width="3.875" style="1524" customWidth="1"/>
    <col min="14342" max="14342" width="5.625" style="1524" customWidth="1"/>
    <col min="14343" max="14343" width="2.875" style="1524" customWidth="1"/>
    <col min="14344" max="14344" width="10" style="1524" customWidth="1"/>
    <col min="14345" max="14345" width="3.375" style="1524" customWidth="1"/>
    <col min="14346" max="14346" width="7.25" style="1524" customWidth="1"/>
    <col min="14347" max="14347" width="4.625" style="1524" customWidth="1"/>
    <col min="14348" max="14348" width="6" style="1524" customWidth="1"/>
    <col min="14349" max="14349" width="7.125" style="1524" customWidth="1"/>
    <col min="14350" max="14350" width="6.375" style="1524" customWidth="1"/>
    <col min="14351" max="14351" width="6.75" style="1524" customWidth="1"/>
    <col min="14352" max="14352" width="5.125" style="1524" customWidth="1"/>
    <col min="14353" max="14353" width="4" style="1524" customWidth="1"/>
    <col min="14354" max="14354" width="5.375" style="1524" customWidth="1"/>
    <col min="14355" max="14355" width="3.5" style="1524" customWidth="1"/>
    <col min="14356" max="14356" width="2.75" style="1524" customWidth="1"/>
    <col min="14357" max="14357" width="8.875" style="1524" customWidth="1"/>
    <col min="14358" max="14358" width="5" style="1524" customWidth="1"/>
    <col min="14359" max="14592" width="7.625" style="1524"/>
    <col min="14593" max="14593" width="4.375" style="1524" customWidth="1"/>
    <col min="14594" max="14594" width="4" style="1524" customWidth="1"/>
    <col min="14595" max="14595" width="8.375" style="1524" customWidth="1"/>
    <col min="14596" max="14596" width="4.375" style="1524" customWidth="1"/>
    <col min="14597" max="14597" width="3.875" style="1524" customWidth="1"/>
    <col min="14598" max="14598" width="5.625" style="1524" customWidth="1"/>
    <col min="14599" max="14599" width="2.875" style="1524" customWidth="1"/>
    <col min="14600" max="14600" width="10" style="1524" customWidth="1"/>
    <col min="14601" max="14601" width="3.375" style="1524" customWidth="1"/>
    <col min="14602" max="14602" width="7.25" style="1524" customWidth="1"/>
    <col min="14603" max="14603" width="4.625" style="1524" customWidth="1"/>
    <col min="14604" max="14604" width="6" style="1524" customWidth="1"/>
    <col min="14605" max="14605" width="7.125" style="1524" customWidth="1"/>
    <col min="14606" max="14606" width="6.375" style="1524" customWidth="1"/>
    <col min="14607" max="14607" width="6.75" style="1524" customWidth="1"/>
    <col min="14608" max="14608" width="5.125" style="1524" customWidth="1"/>
    <col min="14609" max="14609" width="4" style="1524" customWidth="1"/>
    <col min="14610" max="14610" width="5.375" style="1524" customWidth="1"/>
    <col min="14611" max="14611" width="3.5" style="1524" customWidth="1"/>
    <col min="14612" max="14612" width="2.75" style="1524" customWidth="1"/>
    <col min="14613" max="14613" width="8.875" style="1524" customWidth="1"/>
    <col min="14614" max="14614" width="5" style="1524" customWidth="1"/>
    <col min="14615" max="14848" width="7.625" style="1524"/>
    <col min="14849" max="14849" width="4.375" style="1524" customWidth="1"/>
    <col min="14850" max="14850" width="4" style="1524" customWidth="1"/>
    <col min="14851" max="14851" width="8.375" style="1524" customWidth="1"/>
    <col min="14852" max="14852" width="4.375" style="1524" customWidth="1"/>
    <col min="14853" max="14853" width="3.875" style="1524" customWidth="1"/>
    <col min="14854" max="14854" width="5.625" style="1524" customWidth="1"/>
    <col min="14855" max="14855" width="2.875" style="1524" customWidth="1"/>
    <col min="14856" max="14856" width="10" style="1524" customWidth="1"/>
    <col min="14857" max="14857" width="3.375" style="1524" customWidth="1"/>
    <col min="14858" max="14858" width="7.25" style="1524" customWidth="1"/>
    <col min="14859" max="14859" width="4.625" style="1524" customWidth="1"/>
    <col min="14860" max="14860" width="6" style="1524" customWidth="1"/>
    <col min="14861" max="14861" width="7.125" style="1524" customWidth="1"/>
    <col min="14862" max="14862" width="6.375" style="1524" customWidth="1"/>
    <col min="14863" max="14863" width="6.75" style="1524" customWidth="1"/>
    <col min="14864" max="14864" width="5.125" style="1524" customWidth="1"/>
    <col min="14865" max="14865" width="4" style="1524" customWidth="1"/>
    <col min="14866" max="14866" width="5.375" style="1524" customWidth="1"/>
    <col min="14867" max="14867" width="3.5" style="1524" customWidth="1"/>
    <col min="14868" max="14868" width="2.75" style="1524" customWidth="1"/>
    <col min="14869" max="14869" width="8.875" style="1524" customWidth="1"/>
    <col min="14870" max="14870" width="5" style="1524" customWidth="1"/>
    <col min="14871" max="15104" width="7.625" style="1524"/>
    <col min="15105" max="15105" width="4.375" style="1524" customWidth="1"/>
    <col min="15106" max="15106" width="4" style="1524" customWidth="1"/>
    <col min="15107" max="15107" width="8.375" style="1524" customWidth="1"/>
    <col min="15108" max="15108" width="4.375" style="1524" customWidth="1"/>
    <col min="15109" max="15109" width="3.875" style="1524" customWidth="1"/>
    <col min="15110" max="15110" width="5.625" style="1524" customWidth="1"/>
    <col min="15111" max="15111" width="2.875" style="1524" customWidth="1"/>
    <col min="15112" max="15112" width="10" style="1524" customWidth="1"/>
    <col min="15113" max="15113" width="3.375" style="1524" customWidth="1"/>
    <col min="15114" max="15114" width="7.25" style="1524" customWidth="1"/>
    <col min="15115" max="15115" width="4.625" style="1524" customWidth="1"/>
    <col min="15116" max="15116" width="6" style="1524" customWidth="1"/>
    <col min="15117" max="15117" width="7.125" style="1524" customWidth="1"/>
    <col min="15118" max="15118" width="6.375" style="1524" customWidth="1"/>
    <col min="15119" max="15119" width="6.75" style="1524" customWidth="1"/>
    <col min="15120" max="15120" width="5.125" style="1524" customWidth="1"/>
    <col min="15121" max="15121" width="4" style="1524" customWidth="1"/>
    <col min="15122" max="15122" width="5.375" style="1524" customWidth="1"/>
    <col min="15123" max="15123" width="3.5" style="1524" customWidth="1"/>
    <col min="15124" max="15124" width="2.75" style="1524" customWidth="1"/>
    <col min="15125" max="15125" width="8.875" style="1524" customWidth="1"/>
    <col min="15126" max="15126" width="5" style="1524" customWidth="1"/>
    <col min="15127" max="15360" width="7.625" style="1524"/>
    <col min="15361" max="15361" width="4.375" style="1524" customWidth="1"/>
    <col min="15362" max="15362" width="4" style="1524" customWidth="1"/>
    <col min="15363" max="15363" width="8.375" style="1524" customWidth="1"/>
    <col min="15364" max="15364" width="4.375" style="1524" customWidth="1"/>
    <col min="15365" max="15365" width="3.875" style="1524" customWidth="1"/>
    <col min="15366" max="15366" width="5.625" style="1524" customWidth="1"/>
    <col min="15367" max="15367" width="2.875" style="1524" customWidth="1"/>
    <col min="15368" max="15368" width="10" style="1524" customWidth="1"/>
    <col min="15369" max="15369" width="3.375" style="1524" customWidth="1"/>
    <col min="15370" max="15370" width="7.25" style="1524" customWidth="1"/>
    <col min="15371" max="15371" width="4.625" style="1524" customWidth="1"/>
    <col min="15372" max="15372" width="6" style="1524" customWidth="1"/>
    <col min="15373" max="15373" width="7.125" style="1524" customWidth="1"/>
    <col min="15374" max="15374" width="6.375" style="1524" customWidth="1"/>
    <col min="15375" max="15375" width="6.75" style="1524" customWidth="1"/>
    <col min="15376" max="15376" width="5.125" style="1524" customWidth="1"/>
    <col min="15377" max="15377" width="4" style="1524" customWidth="1"/>
    <col min="15378" max="15378" width="5.375" style="1524" customWidth="1"/>
    <col min="15379" max="15379" width="3.5" style="1524" customWidth="1"/>
    <col min="15380" max="15380" width="2.75" style="1524" customWidth="1"/>
    <col min="15381" max="15381" width="8.875" style="1524" customWidth="1"/>
    <col min="15382" max="15382" width="5" style="1524" customWidth="1"/>
    <col min="15383" max="15616" width="7.625" style="1524"/>
    <col min="15617" max="15617" width="4.375" style="1524" customWidth="1"/>
    <col min="15618" max="15618" width="4" style="1524" customWidth="1"/>
    <col min="15619" max="15619" width="8.375" style="1524" customWidth="1"/>
    <col min="15620" max="15620" width="4.375" style="1524" customWidth="1"/>
    <col min="15621" max="15621" width="3.875" style="1524" customWidth="1"/>
    <col min="15622" max="15622" width="5.625" style="1524" customWidth="1"/>
    <col min="15623" max="15623" width="2.875" style="1524" customWidth="1"/>
    <col min="15624" max="15624" width="10" style="1524" customWidth="1"/>
    <col min="15625" max="15625" width="3.375" style="1524" customWidth="1"/>
    <col min="15626" max="15626" width="7.25" style="1524" customWidth="1"/>
    <col min="15627" max="15627" width="4.625" style="1524" customWidth="1"/>
    <col min="15628" max="15628" width="6" style="1524" customWidth="1"/>
    <col min="15629" max="15629" width="7.125" style="1524" customWidth="1"/>
    <col min="15630" max="15630" width="6.375" style="1524" customWidth="1"/>
    <col min="15631" max="15631" width="6.75" style="1524" customWidth="1"/>
    <col min="15632" max="15632" width="5.125" style="1524" customWidth="1"/>
    <col min="15633" max="15633" width="4" style="1524" customWidth="1"/>
    <col min="15634" max="15634" width="5.375" style="1524" customWidth="1"/>
    <col min="15635" max="15635" width="3.5" style="1524" customWidth="1"/>
    <col min="15636" max="15636" width="2.75" style="1524" customWidth="1"/>
    <col min="15637" max="15637" width="8.875" style="1524" customWidth="1"/>
    <col min="15638" max="15638" width="5" style="1524" customWidth="1"/>
    <col min="15639" max="15872" width="7.625" style="1524"/>
    <col min="15873" max="15873" width="4.375" style="1524" customWidth="1"/>
    <col min="15874" max="15874" width="4" style="1524" customWidth="1"/>
    <col min="15875" max="15875" width="8.375" style="1524" customWidth="1"/>
    <col min="15876" max="15876" width="4.375" style="1524" customWidth="1"/>
    <col min="15877" max="15877" width="3.875" style="1524" customWidth="1"/>
    <col min="15878" max="15878" width="5.625" style="1524" customWidth="1"/>
    <col min="15879" max="15879" width="2.875" style="1524" customWidth="1"/>
    <col min="15880" max="15880" width="10" style="1524" customWidth="1"/>
    <col min="15881" max="15881" width="3.375" style="1524" customWidth="1"/>
    <col min="15882" max="15882" width="7.25" style="1524" customWidth="1"/>
    <col min="15883" max="15883" width="4.625" style="1524" customWidth="1"/>
    <col min="15884" max="15884" width="6" style="1524" customWidth="1"/>
    <col min="15885" max="15885" width="7.125" style="1524" customWidth="1"/>
    <col min="15886" max="15886" width="6.375" style="1524" customWidth="1"/>
    <col min="15887" max="15887" width="6.75" style="1524" customWidth="1"/>
    <col min="15888" max="15888" width="5.125" style="1524" customWidth="1"/>
    <col min="15889" max="15889" width="4" style="1524" customWidth="1"/>
    <col min="15890" max="15890" width="5.375" style="1524" customWidth="1"/>
    <col min="15891" max="15891" width="3.5" style="1524" customWidth="1"/>
    <col min="15892" max="15892" width="2.75" style="1524" customWidth="1"/>
    <col min="15893" max="15893" width="8.875" style="1524" customWidth="1"/>
    <col min="15894" max="15894" width="5" style="1524" customWidth="1"/>
    <col min="15895" max="16128" width="7.625" style="1524"/>
    <col min="16129" max="16129" width="4.375" style="1524" customWidth="1"/>
    <col min="16130" max="16130" width="4" style="1524" customWidth="1"/>
    <col min="16131" max="16131" width="8.375" style="1524" customWidth="1"/>
    <col min="16132" max="16132" width="4.375" style="1524" customWidth="1"/>
    <col min="16133" max="16133" width="3.875" style="1524" customWidth="1"/>
    <col min="16134" max="16134" width="5.625" style="1524" customWidth="1"/>
    <col min="16135" max="16135" width="2.875" style="1524" customWidth="1"/>
    <col min="16136" max="16136" width="10" style="1524" customWidth="1"/>
    <col min="16137" max="16137" width="3.375" style="1524" customWidth="1"/>
    <col min="16138" max="16138" width="7.25" style="1524" customWidth="1"/>
    <col min="16139" max="16139" width="4.625" style="1524" customWidth="1"/>
    <col min="16140" max="16140" width="6" style="1524" customWidth="1"/>
    <col min="16141" max="16141" width="7.125" style="1524" customWidth="1"/>
    <col min="16142" max="16142" width="6.375" style="1524" customWidth="1"/>
    <col min="16143" max="16143" width="6.75" style="1524" customWidth="1"/>
    <col min="16144" max="16144" width="5.125" style="1524" customWidth="1"/>
    <col min="16145" max="16145" width="4" style="1524" customWidth="1"/>
    <col min="16146" max="16146" width="5.375" style="1524" customWidth="1"/>
    <col min="16147" max="16147" width="3.5" style="1524" customWidth="1"/>
    <col min="16148" max="16148" width="2.75" style="1524" customWidth="1"/>
    <col min="16149" max="16149" width="8.875" style="1524" customWidth="1"/>
    <col min="16150" max="16150" width="5" style="1524" customWidth="1"/>
    <col min="16151" max="16384" width="7.625" style="1524"/>
  </cols>
  <sheetData>
    <row r="1" spans="1:22" ht="24" customHeight="1">
      <c r="A1" s="1521"/>
      <c r="B1" s="1522"/>
      <c r="C1" s="1522"/>
      <c r="D1" s="1760" t="s">
        <v>1060</v>
      </c>
      <c r="E1" s="1760"/>
      <c r="F1" s="1760"/>
      <c r="G1" s="1760"/>
      <c r="H1" s="1760"/>
      <c r="I1" s="1760"/>
      <c r="J1" s="1761">
        <f>C5</f>
        <v>0.5</v>
      </c>
      <c r="K1" s="1761"/>
      <c r="L1" s="1761"/>
      <c r="M1" s="1522"/>
      <c r="N1" s="1522" t="s">
        <v>964</v>
      </c>
      <c r="O1" s="1522"/>
      <c r="P1" s="1522"/>
      <c r="Q1" s="1522"/>
      <c r="R1" s="1522"/>
      <c r="S1" s="1522"/>
      <c r="T1" s="1522"/>
      <c r="U1" s="1522"/>
      <c r="V1" s="1523"/>
    </row>
    <row r="2" spans="1:22" ht="12.75" customHeight="1">
      <c r="A2" s="1525"/>
      <c r="B2" s="1526"/>
      <c r="C2" s="1526"/>
      <c r="D2" s="1526"/>
      <c r="E2" s="1526"/>
      <c r="F2" s="1527"/>
      <c r="G2" s="1527"/>
      <c r="H2" s="1527"/>
      <c r="I2" s="1527"/>
      <c r="J2" s="1528"/>
      <c r="K2" s="1528"/>
      <c r="L2" s="1528"/>
      <c r="M2" s="1526"/>
      <c r="N2" s="1526"/>
      <c r="O2" s="1526"/>
      <c r="P2" s="1526"/>
      <c r="Q2" s="1526"/>
      <c r="R2" s="1526"/>
      <c r="S2" s="1526"/>
      <c r="T2" s="1526"/>
      <c r="U2" s="1526"/>
      <c r="V2" s="1529"/>
    </row>
    <row r="3" spans="1:22" ht="20.100000000000001" customHeight="1">
      <c r="A3" s="1525"/>
      <c r="B3" s="1530"/>
      <c r="C3" s="1530" t="s">
        <v>965</v>
      </c>
      <c r="D3" s="1762">
        <v>45</v>
      </c>
      <c r="E3" s="1762"/>
      <c r="F3" s="1763" t="s">
        <v>1061</v>
      </c>
      <c r="G3" s="1763"/>
      <c r="H3" s="1763"/>
      <c r="I3" s="1763"/>
      <c r="J3" s="1763"/>
      <c r="K3" s="1532"/>
      <c r="L3" s="1532"/>
      <c r="M3" s="1532"/>
      <c r="N3" s="1532"/>
      <c r="O3" s="1532"/>
      <c r="P3" s="1532"/>
      <c r="Q3" s="1532"/>
      <c r="R3" s="1532"/>
      <c r="S3" s="1532"/>
      <c r="T3" s="1532"/>
      <c r="U3" s="1533"/>
      <c r="V3" s="1534"/>
    </row>
    <row r="4" spans="1:22" ht="13.5" customHeight="1">
      <c r="A4" s="1525"/>
      <c r="B4" s="1535"/>
      <c r="C4" s="1535"/>
      <c r="D4" s="1535"/>
      <c r="E4" s="1535"/>
      <c r="F4" s="1535"/>
      <c r="G4" s="1532"/>
      <c r="H4" s="1532"/>
      <c r="I4" s="1532"/>
      <c r="J4" s="1532"/>
      <c r="K4" s="1532"/>
      <c r="L4" s="1764">
        <v>0.1</v>
      </c>
      <c r="M4" s="1764"/>
      <c r="N4" s="1532"/>
      <c r="O4" s="1532"/>
      <c r="P4" s="1532"/>
      <c r="Q4" s="1532"/>
      <c r="R4" s="1532"/>
      <c r="S4" s="1532"/>
      <c r="T4" s="1532"/>
      <c r="U4" s="1533"/>
      <c r="V4" s="1534"/>
    </row>
    <row r="5" spans="1:22" ht="13.5" customHeight="1">
      <c r="A5" s="1525"/>
      <c r="B5" s="1535"/>
      <c r="C5" s="1788">
        <f>E10</f>
        <v>0.5</v>
      </c>
      <c r="D5" s="1788"/>
      <c r="E5" s="1788"/>
      <c r="F5" s="1535"/>
      <c r="G5" s="1532"/>
      <c r="H5" s="1532"/>
      <c r="I5" s="1532"/>
      <c r="J5" s="1532"/>
      <c r="K5" s="1532"/>
      <c r="L5" s="1532"/>
      <c r="M5" s="1532"/>
      <c r="N5" s="1532"/>
      <c r="O5" s="1532"/>
      <c r="P5" s="1532"/>
      <c r="Q5" s="1532"/>
      <c r="R5" s="1532"/>
      <c r="S5" s="1532"/>
      <c r="T5" s="1532"/>
      <c r="U5" s="1533"/>
      <c r="V5" s="1534"/>
    </row>
    <row r="6" spans="1:22" ht="13.5" customHeight="1">
      <c r="A6" s="1525"/>
      <c r="B6" s="1535"/>
      <c r="C6" s="1535"/>
      <c r="D6" s="1535"/>
      <c r="E6" s="1535"/>
      <c r="F6" s="1535"/>
      <c r="G6" s="1532"/>
      <c r="H6" s="1532"/>
      <c r="I6" s="1532"/>
      <c r="J6" s="1532"/>
      <c r="K6" s="1532"/>
      <c r="L6" s="1764"/>
      <c r="M6" s="1764"/>
      <c r="N6" s="1532"/>
      <c r="O6" s="1532"/>
      <c r="P6" s="1532"/>
      <c r="Q6" s="1532"/>
      <c r="R6" s="1532"/>
      <c r="S6" s="1532"/>
      <c r="T6" s="1532"/>
      <c r="U6" s="1533"/>
      <c r="V6" s="1534"/>
    </row>
    <row r="7" spans="1:22" ht="13.5" customHeight="1">
      <c r="A7" s="1525"/>
      <c r="B7" s="1535"/>
      <c r="C7" s="1535"/>
      <c r="D7" s="1535"/>
      <c r="E7" s="1535"/>
      <c r="F7" s="1535"/>
      <c r="G7" s="1532"/>
      <c r="H7" s="1532"/>
      <c r="I7" s="1532"/>
      <c r="J7" s="1532"/>
      <c r="K7" s="1532"/>
      <c r="L7" s="1532"/>
      <c r="M7" s="1532"/>
      <c r="N7" s="1532"/>
      <c r="O7" s="1532"/>
      <c r="P7" s="1532"/>
      <c r="Q7" s="1532"/>
      <c r="R7" s="1532"/>
      <c r="S7" s="1532"/>
      <c r="T7" s="1532"/>
      <c r="U7" s="1533"/>
      <c r="V7" s="1534"/>
    </row>
    <row r="8" spans="1:22" ht="13.5" customHeight="1">
      <c r="A8" s="1525"/>
      <c r="B8" s="1535"/>
      <c r="C8" s="1535"/>
      <c r="D8" s="1535"/>
      <c r="E8" s="1535"/>
      <c r="F8" s="1535"/>
      <c r="G8" s="1532"/>
      <c r="H8" s="1532"/>
      <c r="I8" s="1765" t="s">
        <v>1062</v>
      </c>
      <c r="J8" s="1765"/>
      <c r="K8" s="1532"/>
      <c r="L8" s="1532"/>
      <c r="M8" s="1764" t="s">
        <v>966</v>
      </c>
      <c r="N8" s="1764"/>
      <c r="O8" s="1532"/>
      <c r="P8" s="1532"/>
      <c r="Q8" s="1532"/>
      <c r="R8" s="1532"/>
      <c r="S8" s="1532"/>
      <c r="T8" s="1532"/>
      <c r="U8" s="1533"/>
      <c r="V8" s="1534"/>
    </row>
    <row r="9" spans="1:22" ht="13.5" customHeight="1">
      <c r="A9" s="1525"/>
      <c r="B9" s="1535"/>
      <c r="C9" s="1535"/>
      <c r="D9" s="1535"/>
      <c r="E9" s="1535"/>
      <c r="F9" s="1535"/>
      <c r="G9" s="1786">
        <v>0.4</v>
      </c>
      <c r="H9" s="1786"/>
      <c r="I9" s="1532"/>
      <c r="J9" s="1532"/>
      <c r="K9" s="1532"/>
      <c r="L9" s="1532"/>
      <c r="M9" s="1532"/>
      <c r="N9" s="1532"/>
      <c r="O9" s="1532"/>
      <c r="P9" s="1532"/>
      <c r="Q9" s="1532"/>
      <c r="R9" s="1532"/>
      <c r="S9" s="1532"/>
      <c r="T9" s="1532"/>
      <c r="U9" s="1533"/>
      <c r="V9" s="1534"/>
    </row>
    <row r="10" spans="1:22" ht="13.5" customHeight="1">
      <c r="A10" s="1525"/>
      <c r="B10" s="1535"/>
      <c r="C10" s="1535"/>
      <c r="D10" s="1535"/>
      <c r="E10" s="1787">
        <f>G9+H14</f>
        <v>0.5</v>
      </c>
      <c r="F10" s="1787"/>
      <c r="G10" s="1786"/>
      <c r="H10" s="1786"/>
      <c r="I10" s="1532"/>
      <c r="J10" s="1532"/>
      <c r="K10" s="1532"/>
      <c r="L10" s="1532"/>
      <c r="M10" s="1532"/>
      <c r="N10" s="1532"/>
      <c r="O10" s="1532"/>
      <c r="P10" s="1532"/>
      <c r="Q10" s="1532"/>
      <c r="R10" s="1532"/>
      <c r="S10" s="1532"/>
      <c r="T10" s="1532"/>
      <c r="U10" s="1533"/>
      <c r="V10" s="1534"/>
    </row>
    <row r="11" spans="1:22" ht="13.5" customHeight="1">
      <c r="A11" s="1525"/>
      <c r="B11" s="1535"/>
      <c r="C11" s="1535"/>
      <c r="D11" s="1535"/>
      <c r="E11" s="1535"/>
      <c r="F11" s="1535"/>
      <c r="G11" s="1532"/>
      <c r="H11" s="1532"/>
      <c r="I11" s="1536" t="s">
        <v>967</v>
      </c>
      <c r="J11" s="1531">
        <v>0.3</v>
      </c>
      <c r="K11" s="1532"/>
      <c r="L11" s="1532"/>
      <c r="M11" s="1764" t="s">
        <v>915</v>
      </c>
      <c r="N11" s="1764"/>
      <c r="O11" s="1532"/>
      <c r="P11" s="1532"/>
      <c r="Q11" s="1532"/>
      <c r="R11" s="1532"/>
      <c r="S11" s="1532"/>
      <c r="T11" s="1532"/>
      <c r="U11" s="1533"/>
      <c r="V11" s="1534"/>
    </row>
    <row r="12" spans="1:22" ht="13.5" customHeight="1">
      <c r="A12" s="1525"/>
      <c r="B12" s="1535"/>
      <c r="C12" s="1535"/>
      <c r="D12" s="1535"/>
      <c r="E12" s="1535"/>
      <c r="F12" s="1535"/>
      <c r="G12" s="1532"/>
      <c r="H12" s="1532"/>
      <c r="I12" s="1532"/>
      <c r="J12" s="1532"/>
      <c r="K12" s="1532"/>
      <c r="L12" s="1532"/>
      <c r="M12" s="1532"/>
      <c r="N12" s="1532"/>
      <c r="O12" s="1532"/>
      <c r="P12" s="1532"/>
      <c r="Q12" s="1532"/>
      <c r="R12" s="1532"/>
      <c r="S12" s="1532"/>
      <c r="T12" s="1532"/>
      <c r="U12" s="1533"/>
      <c r="V12" s="1534"/>
    </row>
    <row r="13" spans="1:22" ht="13.5" customHeight="1">
      <c r="A13" s="1525"/>
      <c r="B13" s="1535"/>
      <c r="C13" s="1767"/>
      <c r="D13" s="1535"/>
      <c r="E13" s="1535"/>
      <c r="F13" s="1535"/>
      <c r="G13" s="1532"/>
      <c r="H13" s="1532"/>
      <c r="I13" s="1532"/>
      <c r="J13" s="1532"/>
      <c r="K13" s="1532"/>
      <c r="L13" s="1532"/>
      <c r="M13" s="1764"/>
      <c r="N13" s="1764"/>
      <c r="O13" s="1767"/>
      <c r="P13" s="1532"/>
      <c r="Q13" s="1532"/>
      <c r="R13" s="1532"/>
      <c r="S13" s="1532"/>
      <c r="T13" s="1532"/>
      <c r="U13" s="1533"/>
      <c r="V13" s="1534"/>
    </row>
    <row r="14" spans="1:22" ht="13.5" customHeight="1">
      <c r="A14" s="1525"/>
      <c r="B14" s="1535"/>
      <c r="C14" s="1767"/>
      <c r="D14" s="1535"/>
      <c r="E14" s="1535"/>
      <c r="F14" s="1535"/>
      <c r="G14" s="1532"/>
      <c r="H14" s="1635">
        <v>0.1</v>
      </c>
      <c r="I14" s="1532"/>
      <c r="J14" s="1532"/>
      <c r="K14" s="1532"/>
      <c r="L14" s="1532"/>
      <c r="M14" s="1532"/>
      <c r="N14" s="1532"/>
      <c r="O14" s="1767"/>
      <c r="P14" s="1532"/>
      <c r="Q14" s="1532"/>
      <c r="R14" s="1532"/>
      <c r="S14" s="1532"/>
      <c r="T14" s="1532"/>
      <c r="U14" s="1533"/>
      <c r="V14" s="1534"/>
    </row>
    <row r="15" spans="1:22" ht="13.5" customHeight="1">
      <c r="A15" s="1525"/>
      <c r="B15" s="1535"/>
      <c r="C15" s="1535"/>
      <c r="D15" s="1535"/>
      <c r="E15" s="1535"/>
      <c r="F15" s="1535"/>
      <c r="G15" s="1532"/>
      <c r="H15" s="1532"/>
      <c r="I15" s="1532"/>
      <c r="J15" s="1532"/>
      <c r="K15" s="1532"/>
      <c r="L15" s="1532"/>
      <c r="M15" s="1532"/>
      <c r="N15" s="1532"/>
      <c r="O15" s="1532"/>
      <c r="P15" s="1532"/>
      <c r="Q15" s="1532"/>
      <c r="R15" s="1532"/>
      <c r="S15" s="1532"/>
      <c r="T15" s="1532"/>
      <c r="U15" s="1533"/>
      <c r="V15" s="1534"/>
    </row>
    <row r="16" spans="1:22" ht="13.5" customHeight="1">
      <c r="A16" s="1525"/>
      <c r="B16" s="1535"/>
      <c r="C16" s="1535"/>
      <c r="D16" s="1535"/>
      <c r="E16" s="1535"/>
      <c r="F16" s="1535"/>
      <c r="G16" s="1532"/>
      <c r="H16" s="1532"/>
      <c r="I16" s="1532"/>
      <c r="J16" s="1537">
        <f>D3*0.01</f>
        <v>0.45</v>
      </c>
      <c r="K16" s="1532"/>
      <c r="L16" s="1712">
        <v>0.2</v>
      </c>
      <c r="M16" s="1532"/>
      <c r="N16" s="1532"/>
      <c r="O16" s="1532"/>
      <c r="P16" s="1532"/>
      <c r="Q16" s="1532"/>
      <c r="R16" s="1532"/>
      <c r="S16" s="1532"/>
      <c r="T16" s="1532"/>
      <c r="U16" s="1533"/>
      <c r="V16" s="1534"/>
    </row>
    <row r="17" spans="1:22" ht="17.25" customHeight="1">
      <c r="A17" s="1525"/>
      <c r="B17" s="1535"/>
      <c r="C17" s="1532"/>
      <c r="D17" s="1535"/>
      <c r="E17" s="1535"/>
      <c r="F17" s="1535"/>
      <c r="G17" s="1532"/>
      <c r="H17" s="1532"/>
      <c r="I17" s="1532"/>
      <c r="J17" s="1532"/>
      <c r="K17" s="1532"/>
      <c r="L17" s="1532"/>
      <c r="M17" s="1532"/>
      <c r="N17" s="1532"/>
      <c r="O17" s="1532"/>
      <c r="P17" s="1532"/>
      <c r="Q17" s="1532"/>
      <c r="R17" s="1532"/>
      <c r="S17" s="1532"/>
      <c r="T17" s="1532"/>
      <c r="U17" s="1533"/>
      <c r="V17" s="1534"/>
    </row>
    <row r="18" spans="1:22" ht="13.5" customHeight="1">
      <c r="A18" s="1525"/>
      <c r="B18" s="1535"/>
      <c r="C18" s="1535"/>
      <c r="D18" s="1535"/>
      <c r="E18" s="1535"/>
      <c r="F18" s="1535"/>
      <c r="G18" s="1532"/>
      <c r="H18" s="1532"/>
      <c r="I18" s="1532"/>
      <c r="J18" s="1532"/>
      <c r="K18" s="1532"/>
      <c r="L18" s="1532"/>
      <c r="M18" s="1532"/>
      <c r="N18" s="1532"/>
      <c r="O18" s="1532"/>
      <c r="P18" s="1532"/>
      <c r="Q18" s="1532"/>
      <c r="R18" s="1532"/>
      <c r="S18" s="1532"/>
      <c r="T18" s="1532"/>
      <c r="U18" s="1533" t="s">
        <v>968</v>
      </c>
      <c r="V18" s="1534"/>
    </row>
    <row r="19" spans="1:22" ht="21" customHeight="1">
      <c r="A19" s="1768" t="s">
        <v>969</v>
      </c>
      <c r="B19" s="1769"/>
      <c r="C19" s="1770"/>
      <c r="D19" s="1769" t="s">
        <v>970</v>
      </c>
      <c r="E19" s="1769"/>
      <c r="F19" s="1769"/>
      <c r="G19" s="1769"/>
      <c r="H19" s="1769"/>
      <c r="I19" s="1769"/>
      <c r="J19" s="1769"/>
      <c r="K19" s="1769"/>
      <c r="L19" s="1769"/>
      <c r="M19" s="1769"/>
      <c r="N19" s="1769"/>
      <c r="O19" s="1769"/>
      <c r="P19" s="1769"/>
      <c r="Q19" s="1769"/>
      <c r="R19" s="1769"/>
      <c r="S19" s="1769"/>
      <c r="T19" s="1770"/>
      <c r="U19" s="1771" t="s">
        <v>971</v>
      </c>
      <c r="V19" s="1772"/>
    </row>
    <row r="20" spans="1:22" ht="16.5" customHeight="1">
      <c r="A20" s="1773">
        <v>1</v>
      </c>
      <c r="B20" s="1775" t="s">
        <v>972</v>
      </c>
      <c r="C20" s="1776"/>
      <c r="D20" s="1538"/>
      <c r="E20" s="1539"/>
      <c r="F20" s="1539"/>
      <c r="G20" s="1540"/>
      <c r="H20" s="1541">
        <f>G9+H14</f>
        <v>0.5</v>
      </c>
      <c r="I20" s="1539" t="s">
        <v>973</v>
      </c>
      <c r="J20" s="1542">
        <v>1</v>
      </c>
      <c r="K20" s="1542"/>
      <c r="L20" s="1539" t="s">
        <v>974</v>
      </c>
      <c r="M20" s="1785">
        <f>ROUND(SQRT(1+J11^2),3)</f>
        <v>1.044</v>
      </c>
      <c r="N20" s="1785"/>
      <c r="O20" s="1539"/>
      <c r="P20" s="1539"/>
      <c r="Q20" s="1539"/>
      <c r="R20" s="1539"/>
      <c r="S20" s="1539"/>
      <c r="T20" s="1539" t="s">
        <v>164</v>
      </c>
      <c r="U20" s="1543">
        <f>H20*J20*M20</f>
        <v>0.52200000000000002</v>
      </c>
      <c r="V20" s="1544" t="s">
        <v>975</v>
      </c>
    </row>
    <row r="21" spans="1:22" ht="16.5" customHeight="1">
      <c r="A21" s="1774"/>
      <c r="B21" s="1545" t="s">
        <v>976</v>
      </c>
      <c r="C21" s="1546"/>
      <c r="D21" s="1545"/>
      <c r="E21" s="1547"/>
      <c r="F21" s="1547"/>
      <c r="G21" s="1548"/>
      <c r="H21" s="1549">
        <f>U20</f>
        <v>0.52200000000000002</v>
      </c>
      <c r="I21" s="1547" t="s">
        <v>977</v>
      </c>
      <c r="J21" s="1550">
        <v>0.91</v>
      </c>
      <c r="K21" s="1551"/>
      <c r="L21" s="1547" t="s">
        <v>925</v>
      </c>
      <c r="M21" s="1552"/>
      <c r="N21" s="1552"/>
      <c r="O21" s="1553"/>
      <c r="P21" s="1553"/>
      <c r="Q21" s="1553"/>
      <c r="R21" s="1553"/>
      <c r="S21" s="1553"/>
      <c r="T21" s="1553" t="str">
        <f>T20</f>
        <v>＝</v>
      </c>
      <c r="U21" s="1554">
        <f>U20*J21</f>
        <v>0.47502000000000005</v>
      </c>
      <c r="V21" s="1555" t="s">
        <v>926</v>
      </c>
    </row>
    <row r="22" spans="1:22" s="1532" customFormat="1" ht="16.5" customHeight="1">
      <c r="A22" s="1556">
        <v>2</v>
      </c>
      <c r="B22" s="1778" t="s">
        <v>978</v>
      </c>
      <c r="C22" s="1779"/>
      <c r="D22" s="1557"/>
      <c r="E22" s="1557"/>
      <c r="F22" s="1557"/>
      <c r="G22" s="1558" t="s">
        <v>979</v>
      </c>
      <c r="H22" s="1559">
        <f>(J16+L4)</f>
        <v>0.55000000000000004</v>
      </c>
      <c r="I22" s="1553" t="s">
        <v>980</v>
      </c>
      <c r="J22" s="1559">
        <f>(J16+L16)</f>
        <v>0.65</v>
      </c>
      <c r="K22" s="1553" t="s">
        <v>981</v>
      </c>
      <c r="L22" s="1553">
        <v>2</v>
      </c>
      <c r="M22" s="1560" t="s">
        <v>982</v>
      </c>
      <c r="N22" s="1560">
        <f>U20</f>
        <v>0.52200000000000002</v>
      </c>
      <c r="O22" s="1561"/>
      <c r="R22" s="1553"/>
      <c r="S22" s="1553"/>
      <c r="T22" s="1553" t="s">
        <v>164</v>
      </c>
      <c r="U22" s="1554">
        <f>(H22+J22)/L22*N22</f>
        <v>0.31320000000000003</v>
      </c>
      <c r="V22" s="1555" t="s">
        <v>983</v>
      </c>
    </row>
    <row r="23" spans="1:22" ht="16.5" customHeight="1">
      <c r="A23" s="1556">
        <v>3</v>
      </c>
      <c r="B23" s="1781" t="s">
        <v>984</v>
      </c>
      <c r="C23" s="1782"/>
      <c r="D23" s="1557"/>
      <c r="E23" s="1783"/>
      <c r="F23" s="1783"/>
      <c r="G23" s="1783"/>
      <c r="H23" s="1560">
        <f>U20</f>
        <v>0.52200000000000002</v>
      </c>
      <c r="I23" s="1553" t="s">
        <v>34</v>
      </c>
      <c r="J23" s="1563">
        <f>IF(D3=35,0.12,IF(D3=45,0.15,IF(D3=55,0.18,"확인")))</f>
        <v>0.15</v>
      </c>
      <c r="K23" s="1553" t="s">
        <v>479</v>
      </c>
      <c r="L23" s="1553"/>
      <c r="M23" s="1553"/>
      <c r="N23" s="1553"/>
      <c r="O23" s="1553"/>
      <c r="P23" s="1780"/>
      <c r="Q23" s="1780"/>
      <c r="R23" s="1553"/>
      <c r="S23" s="1553"/>
      <c r="T23" s="1553" t="s">
        <v>164</v>
      </c>
      <c r="U23" s="1554">
        <f>INT((H23*J23)*100)/100</f>
        <v>7.0000000000000007E-2</v>
      </c>
      <c r="V23" s="1555" t="s">
        <v>985</v>
      </c>
    </row>
    <row r="24" spans="1:22" ht="16.5" customHeight="1">
      <c r="A24" s="1556">
        <v>4</v>
      </c>
      <c r="B24" s="1778" t="s">
        <v>933</v>
      </c>
      <c r="C24" s="1779"/>
      <c r="D24" s="1557"/>
      <c r="E24" s="1557"/>
      <c r="F24" s="1557"/>
      <c r="G24" s="1558"/>
      <c r="H24" s="1564">
        <f>H20</f>
        <v>0.5</v>
      </c>
      <c r="I24" s="1553" t="s">
        <v>986</v>
      </c>
      <c r="J24" s="1553"/>
      <c r="K24" s="1553">
        <f>D3/100</f>
        <v>0.45</v>
      </c>
      <c r="L24" s="1553"/>
      <c r="M24" s="1560" t="s">
        <v>974</v>
      </c>
      <c r="N24" s="1636">
        <v>0.77</v>
      </c>
      <c r="O24" s="1561" t="s">
        <v>987</v>
      </c>
      <c r="P24" s="1780" t="s">
        <v>988</v>
      </c>
      <c r="Q24" s="1780"/>
      <c r="R24" s="1553"/>
      <c r="S24" s="1553"/>
      <c r="T24" s="1553" t="s">
        <v>164</v>
      </c>
      <c r="U24" s="1554">
        <f>H24*K24*N24</f>
        <v>0.17325000000000002</v>
      </c>
      <c r="V24" s="1555" t="s">
        <v>989</v>
      </c>
    </row>
    <row r="25" spans="1:22" ht="16.5" customHeight="1">
      <c r="A25" s="1556">
        <v>5</v>
      </c>
      <c r="B25" s="1781" t="s">
        <v>990</v>
      </c>
      <c r="C25" s="1782"/>
      <c r="D25" s="1553"/>
      <c r="E25" s="1553"/>
      <c r="F25" s="1557"/>
      <c r="G25" s="1558" t="s">
        <v>991</v>
      </c>
      <c r="H25" s="1559">
        <f>L4</f>
        <v>0.1</v>
      </c>
      <c r="I25" s="1553" t="s">
        <v>980</v>
      </c>
      <c r="J25" s="1559">
        <f>L16</f>
        <v>0.2</v>
      </c>
      <c r="K25" s="1553" t="s">
        <v>981</v>
      </c>
      <c r="L25" s="1553">
        <v>2</v>
      </c>
      <c r="M25" s="1560" t="s">
        <v>974</v>
      </c>
      <c r="N25" s="1560">
        <f>E10</f>
        <v>0.5</v>
      </c>
      <c r="O25" s="1561"/>
      <c r="P25" s="1780"/>
      <c r="Q25" s="1780"/>
      <c r="R25" s="1553"/>
      <c r="S25" s="1553"/>
      <c r="T25" s="1553" t="s">
        <v>164</v>
      </c>
      <c r="U25" s="1554">
        <f>(H25+J25)/L25*N25</f>
        <v>7.5000000000000011E-2</v>
      </c>
      <c r="V25" s="1555" t="s">
        <v>983</v>
      </c>
    </row>
    <row r="26" spans="1:22" ht="16.5" customHeight="1">
      <c r="A26" s="1556">
        <v>6</v>
      </c>
      <c r="B26" s="1567" t="s">
        <v>992</v>
      </c>
      <c r="C26" s="1568"/>
      <c r="D26" s="1553"/>
      <c r="E26" s="1557"/>
      <c r="F26" s="1569"/>
      <c r="G26" s="1558"/>
      <c r="H26" s="1570">
        <f>(L16+J16)+0.2</f>
        <v>0.85000000000000009</v>
      </c>
      <c r="I26" s="1553"/>
      <c r="J26" s="1553" t="s">
        <v>986</v>
      </c>
      <c r="K26" s="1553"/>
      <c r="L26" s="1571">
        <v>0.3</v>
      </c>
      <c r="M26" s="1553" t="s">
        <v>993</v>
      </c>
      <c r="N26" s="1571">
        <v>1</v>
      </c>
      <c r="O26" s="1553"/>
      <c r="P26" s="1784"/>
      <c r="Q26" s="1784"/>
      <c r="R26" s="1532"/>
      <c r="S26" s="1570"/>
      <c r="T26" s="1553" t="s">
        <v>164</v>
      </c>
      <c r="U26" s="1572">
        <f>ROUND(H26*L26*N26,2)</f>
        <v>0.26</v>
      </c>
      <c r="V26" s="1555" t="s">
        <v>31</v>
      </c>
    </row>
    <row r="27" spans="1:22" ht="16.5" customHeight="1">
      <c r="A27" s="1556">
        <v>7</v>
      </c>
      <c r="B27" s="1562" t="s">
        <v>994</v>
      </c>
      <c r="C27" s="1568"/>
      <c r="D27" s="1553"/>
      <c r="E27" s="1557" t="s">
        <v>995</v>
      </c>
      <c r="F27" s="1569">
        <v>0.2</v>
      </c>
      <c r="G27" s="1558" t="s">
        <v>996</v>
      </c>
      <c r="H27" s="1570">
        <v>0.3</v>
      </c>
      <c r="I27" s="1553" t="s">
        <v>997</v>
      </c>
      <c r="J27" s="1553" t="s">
        <v>998</v>
      </c>
      <c r="K27" s="1532" t="s">
        <v>999</v>
      </c>
      <c r="L27" s="1553">
        <f>L4+0.2</f>
        <v>0.30000000000000004</v>
      </c>
      <c r="M27" s="1571" t="s">
        <v>993</v>
      </c>
      <c r="N27" s="1573">
        <f>L27</f>
        <v>0.30000000000000004</v>
      </c>
      <c r="O27" s="1571" t="s">
        <v>1000</v>
      </c>
      <c r="P27" s="1553">
        <v>2</v>
      </c>
      <c r="Q27" s="1553" t="s">
        <v>1001</v>
      </c>
      <c r="R27" s="1553" t="s">
        <v>1002</v>
      </c>
      <c r="S27" s="1574">
        <v>1</v>
      </c>
      <c r="T27" s="1553" t="s">
        <v>164</v>
      </c>
      <c r="U27" s="1575">
        <f>(F27*H27+L27*N27/P27)*S27</f>
        <v>0.10500000000000001</v>
      </c>
      <c r="V27" s="1555" t="s">
        <v>31</v>
      </c>
    </row>
    <row r="28" spans="1:22" ht="16.5" customHeight="1">
      <c r="A28" s="1556">
        <v>8</v>
      </c>
      <c r="B28" s="1562" t="s">
        <v>1003</v>
      </c>
      <c r="C28" s="1568"/>
      <c r="D28" s="1553"/>
      <c r="E28" s="1557"/>
      <c r="F28" s="1784" t="s">
        <v>1004</v>
      </c>
      <c r="G28" s="1784"/>
      <c r="H28" s="1784"/>
      <c r="I28" s="1553"/>
      <c r="J28" s="1576" t="s">
        <v>1005</v>
      </c>
      <c r="K28" s="1553"/>
      <c r="L28" s="1784" t="s">
        <v>1006</v>
      </c>
      <c r="M28" s="1784"/>
      <c r="N28" s="1784"/>
      <c r="O28" s="1553"/>
      <c r="P28" s="1553"/>
      <c r="Q28" s="1553"/>
      <c r="R28" s="1553"/>
      <c r="S28" s="1553"/>
      <c r="T28" s="1553" t="s">
        <v>164</v>
      </c>
      <c r="U28" s="1575">
        <f>U26-U27</f>
        <v>0.155</v>
      </c>
      <c r="V28" s="1555" t="s">
        <v>31</v>
      </c>
    </row>
    <row r="29" spans="1:22" ht="9" customHeight="1">
      <c r="A29" s="1577"/>
      <c r="B29" s="1578"/>
      <c r="C29" s="1579"/>
      <c r="D29" s="1578"/>
      <c r="E29" s="1578"/>
      <c r="F29" s="1578"/>
      <c r="G29" s="1580"/>
      <c r="H29" s="1581"/>
      <c r="I29" s="1581"/>
      <c r="J29" s="1581"/>
      <c r="K29" s="1581"/>
      <c r="L29" s="1582"/>
      <c r="M29" s="1581"/>
      <c r="N29" s="1581"/>
      <c r="O29" s="1583"/>
      <c r="P29" s="1578"/>
      <c r="Q29" s="1581"/>
      <c r="R29" s="1581"/>
      <c r="S29" s="1581"/>
      <c r="T29" s="1581"/>
      <c r="U29" s="1584"/>
      <c r="V29" s="1585"/>
    </row>
  </sheetData>
  <mergeCells count="32">
    <mergeCell ref="E10:F10"/>
    <mergeCell ref="M11:N11"/>
    <mergeCell ref="D1:I1"/>
    <mergeCell ref="J1:L1"/>
    <mergeCell ref="D3:E3"/>
    <mergeCell ref="F3:J3"/>
    <mergeCell ref="L4:M4"/>
    <mergeCell ref="C5:E5"/>
    <mergeCell ref="U19:V19"/>
    <mergeCell ref="L6:M6"/>
    <mergeCell ref="I8:J8"/>
    <mergeCell ref="M8:N8"/>
    <mergeCell ref="G9:H10"/>
    <mergeCell ref="C13:C14"/>
    <mergeCell ref="M13:N13"/>
    <mergeCell ref="O13:O14"/>
    <mergeCell ref="A19:C19"/>
    <mergeCell ref="D19:T19"/>
    <mergeCell ref="A20:A21"/>
    <mergeCell ref="B20:C20"/>
    <mergeCell ref="M20:N20"/>
    <mergeCell ref="B22:C22"/>
    <mergeCell ref="B23:C23"/>
    <mergeCell ref="E23:G23"/>
    <mergeCell ref="F28:H28"/>
    <mergeCell ref="L28:N28"/>
    <mergeCell ref="P23:Q23"/>
    <mergeCell ref="B24:C24"/>
    <mergeCell ref="P24:Q24"/>
    <mergeCell ref="B25:C25"/>
    <mergeCell ref="P25:Q25"/>
    <mergeCell ref="P26:Q26"/>
  </mergeCells>
  <phoneticPr fontId="34" type="noConversion"/>
  <printOptions horizontalCentered="1" verticalCentered="1"/>
  <pageMargins left="0.74803149606299213" right="0.15748031496062992" top="0.74803149606299213" bottom="0.59055118110236227" header="0.51181102362204722" footer="0.51181102362204722"/>
  <pageSetup paperSize="9" scale="9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F20"/>
  <sheetViews>
    <sheetView showGridLines="0" workbookViewId="0">
      <selection activeCell="J27" sqref="J27"/>
    </sheetView>
  </sheetViews>
  <sheetFormatPr defaultRowHeight="12"/>
  <cols>
    <col min="1" max="1" width="15.875" style="1388" customWidth="1"/>
    <col min="2" max="2" width="19.875" style="1388" customWidth="1"/>
    <col min="3" max="3" width="51" style="1388" customWidth="1"/>
    <col min="4" max="4" width="11" style="1389" customWidth="1"/>
    <col min="5" max="5" width="6.125" style="1389" customWidth="1"/>
    <col min="6" max="6" width="15.5" style="1389" customWidth="1"/>
    <col min="7" max="256" width="9" style="1388"/>
    <col min="257" max="257" width="15.875" style="1388" customWidth="1"/>
    <col min="258" max="258" width="19.875" style="1388" customWidth="1"/>
    <col min="259" max="259" width="51" style="1388" customWidth="1"/>
    <col min="260" max="260" width="11" style="1388" customWidth="1"/>
    <col min="261" max="261" width="6.125" style="1388" customWidth="1"/>
    <col min="262" max="262" width="15.5" style="1388" customWidth="1"/>
    <col min="263" max="512" width="9" style="1388"/>
    <col min="513" max="513" width="15.875" style="1388" customWidth="1"/>
    <col min="514" max="514" width="19.875" style="1388" customWidth="1"/>
    <col min="515" max="515" width="51" style="1388" customWidth="1"/>
    <col min="516" max="516" width="11" style="1388" customWidth="1"/>
    <col min="517" max="517" width="6.125" style="1388" customWidth="1"/>
    <col min="518" max="518" width="15.5" style="1388" customWidth="1"/>
    <col min="519" max="768" width="9" style="1388"/>
    <col min="769" max="769" width="15.875" style="1388" customWidth="1"/>
    <col min="770" max="770" width="19.875" style="1388" customWidth="1"/>
    <col min="771" max="771" width="51" style="1388" customWidth="1"/>
    <col min="772" max="772" width="11" style="1388" customWidth="1"/>
    <col min="773" max="773" width="6.125" style="1388" customWidth="1"/>
    <col min="774" max="774" width="15.5" style="1388" customWidth="1"/>
    <col min="775" max="1024" width="9" style="1388"/>
    <col min="1025" max="1025" width="15.875" style="1388" customWidth="1"/>
    <col min="1026" max="1026" width="19.875" style="1388" customWidth="1"/>
    <col min="1027" max="1027" width="51" style="1388" customWidth="1"/>
    <col min="1028" max="1028" width="11" style="1388" customWidth="1"/>
    <col min="1029" max="1029" width="6.125" style="1388" customWidth="1"/>
    <col min="1030" max="1030" width="15.5" style="1388" customWidth="1"/>
    <col min="1031" max="1280" width="9" style="1388"/>
    <col min="1281" max="1281" width="15.875" style="1388" customWidth="1"/>
    <col min="1282" max="1282" width="19.875" style="1388" customWidth="1"/>
    <col min="1283" max="1283" width="51" style="1388" customWidth="1"/>
    <col min="1284" max="1284" width="11" style="1388" customWidth="1"/>
    <col min="1285" max="1285" width="6.125" style="1388" customWidth="1"/>
    <col min="1286" max="1286" width="15.5" style="1388" customWidth="1"/>
    <col min="1287" max="1536" width="9" style="1388"/>
    <col min="1537" max="1537" width="15.875" style="1388" customWidth="1"/>
    <col min="1538" max="1538" width="19.875" style="1388" customWidth="1"/>
    <col min="1539" max="1539" width="51" style="1388" customWidth="1"/>
    <col min="1540" max="1540" width="11" style="1388" customWidth="1"/>
    <col min="1541" max="1541" width="6.125" style="1388" customWidth="1"/>
    <col min="1542" max="1542" width="15.5" style="1388" customWidth="1"/>
    <col min="1543" max="1792" width="9" style="1388"/>
    <col min="1793" max="1793" width="15.875" style="1388" customWidth="1"/>
    <col min="1794" max="1794" width="19.875" style="1388" customWidth="1"/>
    <col min="1795" max="1795" width="51" style="1388" customWidth="1"/>
    <col min="1796" max="1796" width="11" style="1388" customWidth="1"/>
    <col min="1797" max="1797" width="6.125" style="1388" customWidth="1"/>
    <col min="1798" max="1798" width="15.5" style="1388" customWidth="1"/>
    <col min="1799" max="2048" width="9" style="1388"/>
    <col min="2049" max="2049" width="15.875" style="1388" customWidth="1"/>
    <col min="2050" max="2050" width="19.875" style="1388" customWidth="1"/>
    <col min="2051" max="2051" width="51" style="1388" customWidth="1"/>
    <col min="2052" max="2052" width="11" style="1388" customWidth="1"/>
    <col min="2053" max="2053" width="6.125" style="1388" customWidth="1"/>
    <col min="2054" max="2054" width="15.5" style="1388" customWidth="1"/>
    <col min="2055" max="2304" width="9" style="1388"/>
    <col min="2305" max="2305" width="15.875" style="1388" customWidth="1"/>
    <col min="2306" max="2306" width="19.875" style="1388" customWidth="1"/>
    <col min="2307" max="2307" width="51" style="1388" customWidth="1"/>
    <col min="2308" max="2308" width="11" style="1388" customWidth="1"/>
    <col min="2309" max="2309" width="6.125" style="1388" customWidth="1"/>
    <col min="2310" max="2310" width="15.5" style="1388" customWidth="1"/>
    <col min="2311" max="2560" width="9" style="1388"/>
    <col min="2561" max="2561" width="15.875" style="1388" customWidth="1"/>
    <col min="2562" max="2562" width="19.875" style="1388" customWidth="1"/>
    <col min="2563" max="2563" width="51" style="1388" customWidth="1"/>
    <col min="2564" max="2564" width="11" style="1388" customWidth="1"/>
    <col min="2565" max="2565" width="6.125" style="1388" customWidth="1"/>
    <col min="2566" max="2566" width="15.5" style="1388" customWidth="1"/>
    <col min="2567" max="2816" width="9" style="1388"/>
    <col min="2817" max="2817" width="15.875" style="1388" customWidth="1"/>
    <col min="2818" max="2818" width="19.875" style="1388" customWidth="1"/>
    <col min="2819" max="2819" width="51" style="1388" customWidth="1"/>
    <col min="2820" max="2820" width="11" style="1388" customWidth="1"/>
    <col min="2821" max="2821" width="6.125" style="1388" customWidth="1"/>
    <col min="2822" max="2822" width="15.5" style="1388" customWidth="1"/>
    <col min="2823" max="3072" width="9" style="1388"/>
    <col min="3073" max="3073" width="15.875" style="1388" customWidth="1"/>
    <col min="3074" max="3074" width="19.875" style="1388" customWidth="1"/>
    <col min="3075" max="3075" width="51" style="1388" customWidth="1"/>
    <col min="3076" max="3076" width="11" style="1388" customWidth="1"/>
    <col min="3077" max="3077" width="6.125" style="1388" customWidth="1"/>
    <col min="3078" max="3078" width="15.5" style="1388" customWidth="1"/>
    <col min="3079" max="3328" width="9" style="1388"/>
    <col min="3329" max="3329" width="15.875" style="1388" customWidth="1"/>
    <col min="3330" max="3330" width="19.875" style="1388" customWidth="1"/>
    <col min="3331" max="3331" width="51" style="1388" customWidth="1"/>
    <col min="3332" max="3332" width="11" style="1388" customWidth="1"/>
    <col min="3333" max="3333" width="6.125" style="1388" customWidth="1"/>
    <col min="3334" max="3334" width="15.5" style="1388" customWidth="1"/>
    <col min="3335" max="3584" width="9" style="1388"/>
    <col min="3585" max="3585" width="15.875" style="1388" customWidth="1"/>
    <col min="3586" max="3586" width="19.875" style="1388" customWidth="1"/>
    <col min="3587" max="3587" width="51" style="1388" customWidth="1"/>
    <col min="3588" max="3588" width="11" style="1388" customWidth="1"/>
    <col min="3589" max="3589" width="6.125" style="1388" customWidth="1"/>
    <col min="3590" max="3590" width="15.5" style="1388" customWidth="1"/>
    <col min="3591" max="3840" width="9" style="1388"/>
    <col min="3841" max="3841" width="15.875" style="1388" customWidth="1"/>
    <col min="3842" max="3842" width="19.875" style="1388" customWidth="1"/>
    <col min="3843" max="3843" width="51" style="1388" customWidth="1"/>
    <col min="3844" max="3844" width="11" style="1388" customWidth="1"/>
    <col min="3845" max="3845" width="6.125" style="1388" customWidth="1"/>
    <col min="3846" max="3846" width="15.5" style="1388" customWidth="1"/>
    <col min="3847" max="4096" width="9" style="1388"/>
    <col min="4097" max="4097" width="15.875" style="1388" customWidth="1"/>
    <col min="4098" max="4098" width="19.875" style="1388" customWidth="1"/>
    <col min="4099" max="4099" width="51" style="1388" customWidth="1"/>
    <col min="4100" max="4100" width="11" style="1388" customWidth="1"/>
    <col min="4101" max="4101" width="6.125" style="1388" customWidth="1"/>
    <col min="4102" max="4102" width="15.5" style="1388" customWidth="1"/>
    <col min="4103" max="4352" width="9" style="1388"/>
    <col min="4353" max="4353" width="15.875" style="1388" customWidth="1"/>
    <col min="4354" max="4354" width="19.875" style="1388" customWidth="1"/>
    <col min="4355" max="4355" width="51" style="1388" customWidth="1"/>
    <col min="4356" max="4356" width="11" style="1388" customWidth="1"/>
    <col min="4357" max="4357" width="6.125" style="1388" customWidth="1"/>
    <col min="4358" max="4358" width="15.5" style="1388" customWidth="1"/>
    <col min="4359" max="4608" width="9" style="1388"/>
    <col min="4609" max="4609" width="15.875" style="1388" customWidth="1"/>
    <col min="4610" max="4610" width="19.875" style="1388" customWidth="1"/>
    <col min="4611" max="4611" width="51" style="1388" customWidth="1"/>
    <col min="4612" max="4612" width="11" style="1388" customWidth="1"/>
    <col min="4613" max="4613" width="6.125" style="1388" customWidth="1"/>
    <col min="4614" max="4614" width="15.5" style="1388" customWidth="1"/>
    <col min="4615" max="4864" width="9" style="1388"/>
    <col min="4865" max="4865" width="15.875" style="1388" customWidth="1"/>
    <col min="4866" max="4866" width="19.875" style="1388" customWidth="1"/>
    <col min="4867" max="4867" width="51" style="1388" customWidth="1"/>
    <col min="4868" max="4868" width="11" style="1388" customWidth="1"/>
    <col min="4869" max="4869" width="6.125" style="1388" customWidth="1"/>
    <col min="4870" max="4870" width="15.5" style="1388" customWidth="1"/>
    <col min="4871" max="5120" width="9" style="1388"/>
    <col min="5121" max="5121" width="15.875" style="1388" customWidth="1"/>
    <col min="5122" max="5122" width="19.875" style="1388" customWidth="1"/>
    <col min="5123" max="5123" width="51" style="1388" customWidth="1"/>
    <col min="5124" max="5124" width="11" style="1388" customWidth="1"/>
    <col min="5125" max="5125" width="6.125" style="1388" customWidth="1"/>
    <col min="5126" max="5126" width="15.5" style="1388" customWidth="1"/>
    <col min="5127" max="5376" width="9" style="1388"/>
    <col min="5377" max="5377" width="15.875" style="1388" customWidth="1"/>
    <col min="5378" max="5378" width="19.875" style="1388" customWidth="1"/>
    <col min="5379" max="5379" width="51" style="1388" customWidth="1"/>
    <col min="5380" max="5380" width="11" style="1388" customWidth="1"/>
    <col min="5381" max="5381" width="6.125" style="1388" customWidth="1"/>
    <col min="5382" max="5382" width="15.5" style="1388" customWidth="1"/>
    <col min="5383" max="5632" width="9" style="1388"/>
    <col min="5633" max="5633" width="15.875" style="1388" customWidth="1"/>
    <col min="5634" max="5634" width="19.875" style="1388" customWidth="1"/>
    <col min="5635" max="5635" width="51" style="1388" customWidth="1"/>
    <col min="5636" max="5636" width="11" style="1388" customWidth="1"/>
    <col min="5637" max="5637" width="6.125" style="1388" customWidth="1"/>
    <col min="5638" max="5638" width="15.5" style="1388" customWidth="1"/>
    <col min="5639" max="5888" width="9" style="1388"/>
    <col min="5889" max="5889" width="15.875" style="1388" customWidth="1"/>
    <col min="5890" max="5890" width="19.875" style="1388" customWidth="1"/>
    <col min="5891" max="5891" width="51" style="1388" customWidth="1"/>
    <col min="5892" max="5892" width="11" style="1388" customWidth="1"/>
    <col min="5893" max="5893" width="6.125" style="1388" customWidth="1"/>
    <col min="5894" max="5894" width="15.5" style="1388" customWidth="1"/>
    <col min="5895" max="6144" width="9" style="1388"/>
    <col min="6145" max="6145" width="15.875" style="1388" customWidth="1"/>
    <col min="6146" max="6146" width="19.875" style="1388" customWidth="1"/>
    <col min="6147" max="6147" width="51" style="1388" customWidth="1"/>
    <col min="6148" max="6148" width="11" style="1388" customWidth="1"/>
    <col min="6149" max="6149" width="6.125" style="1388" customWidth="1"/>
    <col min="6150" max="6150" width="15.5" style="1388" customWidth="1"/>
    <col min="6151" max="6400" width="9" style="1388"/>
    <col min="6401" max="6401" width="15.875" style="1388" customWidth="1"/>
    <col min="6402" max="6402" width="19.875" style="1388" customWidth="1"/>
    <col min="6403" max="6403" width="51" style="1388" customWidth="1"/>
    <col min="6404" max="6404" width="11" style="1388" customWidth="1"/>
    <col min="6405" max="6405" width="6.125" style="1388" customWidth="1"/>
    <col min="6406" max="6406" width="15.5" style="1388" customWidth="1"/>
    <col min="6407" max="6656" width="9" style="1388"/>
    <col min="6657" max="6657" width="15.875" style="1388" customWidth="1"/>
    <col min="6658" max="6658" width="19.875" style="1388" customWidth="1"/>
    <col min="6659" max="6659" width="51" style="1388" customWidth="1"/>
    <col min="6660" max="6660" width="11" style="1388" customWidth="1"/>
    <col min="6661" max="6661" width="6.125" style="1388" customWidth="1"/>
    <col min="6662" max="6662" width="15.5" style="1388" customWidth="1"/>
    <col min="6663" max="6912" width="9" style="1388"/>
    <col min="6913" max="6913" width="15.875" style="1388" customWidth="1"/>
    <col min="6914" max="6914" width="19.875" style="1388" customWidth="1"/>
    <col min="6915" max="6915" width="51" style="1388" customWidth="1"/>
    <col min="6916" max="6916" width="11" style="1388" customWidth="1"/>
    <col min="6917" max="6917" width="6.125" style="1388" customWidth="1"/>
    <col min="6918" max="6918" width="15.5" style="1388" customWidth="1"/>
    <col min="6919" max="7168" width="9" style="1388"/>
    <col min="7169" max="7169" width="15.875" style="1388" customWidth="1"/>
    <col min="7170" max="7170" width="19.875" style="1388" customWidth="1"/>
    <col min="7171" max="7171" width="51" style="1388" customWidth="1"/>
    <col min="7172" max="7172" width="11" style="1388" customWidth="1"/>
    <col min="7173" max="7173" width="6.125" style="1388" customWidth="1"/>
    <col min="7174" max="7174" width="15.5" style="1388" customWidth="1"/>
    <col min="7175" max="7424" width="9" style="1388"/>
    <col min="7425" max="7425" width="15.875" style="1388" customWidth="1"/>
    <col min="7426" max="7426" width="19.875" style="1388" customWidth="1"/>
    <col min="7427" max="7427" width="51" style="1388" customWidth="1"/>
    <col min="7428" max="7428" width="11" style="1388" customWidth="1"/>
    <col min="7429" max="7429" width="6.125" style="1388" customWidth="1"/>
    <col min="7430" max="7430" width="15.5" style="1388" customWidth="1"/>
    <col min="7431" max="7680" width="9" style="1388"/>
    <col min="7681" max="7681" width="15.875" style="1388" customWidth="1"/>
    <col min="7682" max="7682" width="19.875" style="1388" customWidth="1"/>
    <col min="7683" max="7683" width="51" style="1388" customWidth="1"/>
    <col min="7684" max="7684" width="11" style="1388" customWidth="1"/>
    <col min="7685" max="7685" width="6.125" style="1388" customWidth="1"/>
    <col min="7686" max="7686" width="15.5" style="1388" customWidth="1"/>
    <col min="7687" max="7936" width="9" style="1388"/>
    <col min="7937" max="7937" width="15.875" style="1388" customWidth="1"/>
    <col min="7938" max="7938" width="19.875" style="1388" customWidth="1"/>
    <col min="7939" max="7939" width="51" style="1388" customWidth="1"/>
    <col min="7940" max="7940" width="11" style="1388" customWidth="1"/>
    <col min="7941" max="7941" width="6.125" style="1388" customWidth="1"/>
    <col min="7942" max="7942" width="15.5" style="1388" customWidth="1"/>
    <col min="7943" max="8192" width="9" style="1388"/>
    <col min="8193" max="8193" width="15.875" style="1388" customWidth="1"/>
    <col min="8194" max="8194" width="19.875" style="1388" customWidth="1"/>
    <col min="8195" max="8195" width="51" style="1388" customWidth="1"/>
    <col min="8196" max="8196" width="11" style="1388" customWidth="1"/>
    <col min="8197" max="8197" width="6.125" style="1388" customWidth="1"/>
    <col min="8198" max="8198" width="15.5" style="1388" customWidth="1"/>
    <col min="8199" max="8448" width="9" style="1388"/>
    <col min="8449" max="8449" width="15.875" style="1388" customWidth="1"/>
    <col min="8450" max="8450" width="19.875" style="1388" customWidth="1"/>
    <col min="8451" max="8451" width="51" style="1388" customWidth="1"/>
    <col min="8452" max="8452" width="11" style="1388" customWidth="1"/>
    <col min="8453" max="8453" width="6.125" style="1388" customWidth="1"/>
    <col min="8454" max="8454" width="15.5" style="1388" customWidth="1"/>
    <col min="8455" max="8704" width="9" style="1388"/>
    <col min="8705" max="8705" width="15.875" style="1388" customWidth="1"/>
    <col min="8706" max="8706" width="19.875" style="1388" customWidth="1"/>
    <col min="8707" max="8707" width="51" style="1388" customWidth="1"/>
    <col min="8708" max="8708" width="11" style="1388" customWidth="1"/>
    <col min="8709" max="8709" width="6.125" style="1388" customWidth="1"/>
    <col min="8710" max="8710" width="15.5" style="1388" customWidth="1"/>
    <col min="8711" max="8960" width="9" style="1388"/>
    <col min="8961" max="8961" width="15.875" style="1388" customWidth="1"/>
    <col min="8962" max="8962" width="19.875" style="1388" customWidth="1"/>
    <col min="8963" max="8963" width="51" style="1388" customWidth="1"/>
    <col min="8964" max="8964" width="11" style="1388" customWidth="1"/>
    <col min="8965" max="8965" width="6.125" style="1388" customWidth="1"/>
    <col min="8966" max="8966" width="15.5" style="1388" customWidth="1"/>
    <col min="8967" max="9216" width="9" style="1388"/>
    <col min="9217" max="9217" width="15.875" style="1388" customWidth="1"/>
    <col min="9218" max="9218" width="19.875" style="1388" customWidth="1"/>
    <col min="9219" max="9219" width="51" style="1388" customWidth="1"/>
    <col min="9220" max="9220" width="11" style="1388" customWidth="1"/>
    <col min="9221" max="9221" width="6.125" style="1388" customWidth="1"/>
    <col min="9222" max="9222" width="15.5" style="1388" customWidth="1"/>
    <col min="9223" max="9472" width="9" style="1388"/>
    <col min="9473" max="9473" width="15.875" style="1388" customWidth="1"/>
    <col min="9474" max="9474" width="19.875" style="1388" customWidth="1"/>
    <col min="9475" max="9475" width="51" style="1388" customWidth="1"/>
    <col min="9476" max="9476" width="11" style="1388" customWidth="1"/>
    <col min="9477" max="9477" width="6.125" style="1388" customWidth="1"/>
    <col min="9478" max="9478" width="15.5" style="1388" customWidth="1"/>
    <col min="9479" max="9728" width="9" style="1388"/>
    <col min="9729" max="9729" width="15.875" style="1388" customWidth="1"/>
    <col min="9730" max="9730" width="19.875" style="1388" customWidth="1"/>
    <col min="9731" max="9731" width="51" style="1388" customWidth="1"/>
    <col min="9732" max="9732" width="11" style="1388" customWidth="1"/>
    <col min="9733" max="9733" width="6.125" style="1388" customWidth="1"/>
    <col min="9734" max="9734" width="15.5" style="1388" customWidth="1"/>
    <col min="9735" max="9984" width="9" style="1388"/>
    <col min="9985" max="9985" width="15.875" style="1388" customWidth="1"/>
    <col min="9986" max="9986" width="19.875" style="1388" customWidth="1"/>
    <col min="9987" max="9987" width="51" style="1388" customWidth="1"/>
    <col min="9988" max="9988" width="11" style="1388" customWidth="1"/>
    <col min="9989" max="9989" width="6.125" style="1388" customWidth="1"/>
    <col min="9990" max="9990" width="15.5" style="1388" customWidth="1"/>
    <col min="9991" max="10240" width="9" style="1388"/>
    <col min="10241" max="10241" width="15.875" style="1388" customWidth="1"/>
    <col min="10242" max="10242" width="19.875" style="1388" customWidth="1"/>
    <col min="10243" max="10243" width="51" style="1388" customWidth="1"/>
    <col min="10244" max="10244" width="11" style="1388" customWidth="1"/>
    <col min="10245" max="10245" width="6.125" style="1388" customWidth="1"/>
    <col min="10246" max="10246" width="15.5" style="1388" customWidth="1"/>
    <col min="10247" max="10496" width="9" style="1388"/>
    <col min="10497" max="10497" width="15.875" style="1388" customWidth="1"/>
    <col min="10498" max="10498" width="19.875" style="1388" customWidth="1"/>
    <col min="10499" max="10499" width="51" style="1388" customWidth="1"/>
    <col min="10500" max="10500" width="11" style="1388" customWidth="1"/>
    <col min="10501" max="10501" width="6.125" style="1388" customWidth="1"/>
    <col min="10502" max="10502" width="15.5" style="1388" customWidth="1"/>
    <col min="10503" max="10752" width="9" style="1388"/>
    <col min="10753" max="10753" width="15.875" style="1388" customWidth="1"/>
    <col min="10754" max="10754" width="19.875" style="1388" customWidth="1"/>
    <col min="10755" max="10755" width="51" style="1388" customWidth="1"/>
    <col min="10756" max="10756" width="11" style="1388" customWidth="1"/>
    <col min="10757" max="10757" width="6.125" style="1388" customWidth="1"/>
    <col min="10758" max="10758" width="15.5" style="1388" customWidth="1"/>
    <col min="10759" max="11008" width="9" style="1388"/>
    <col min="11009" max="11009" width="15.875" style="1388" customWidth="1"/>
    <col min="11010" max="11010" width="19.875" style="1388" customWidth="1"/>
    <col min="11011" max="11011" width="51" style="1388" customWidth="1"/>
    <col min="11012" max="11012" width="11" style="1388" customWidth="1"/>
    <col min="11013" max="11013" width="6.125" style="1388" customWidth="1"/>
    <col min="11014" max="11014" width="15.5" style="1388" customWidth="1"/>
    <col min="11015" max="11264" width="9" style="1388"/>
    <col min="11265" max="11265" width="15.875" style="1388" customWidth="1"/>
    <col min="11266" max="11266" width="19.875" style="1388" customWidth="1"/>
    <col min="11267" max="11267" width="51" style="1388" customWidth="1"/>
    <col min="11268" max="11268" width="11" style="1388" customWidth="1"/>
    <col min="11269" max="11269" width="6.125" style="1388" customWidth="1"/>
    <col min="11270" max="11270" width="15.5" style="1388" customWidth="1"/>
    <col min="11271" max="11520" width="9" style="1388"/>
    <col min="11521" max="11521" width="15.875" style="1388" customWidth="1"/>
    <col min="11522" max="11522" width="19.875" style="1388" customWidth="1"/>
    <col min="11523" max="11523" width="51" style="1388" customWidth="1"/>
    <col min="11524" max="11524" width="11" style="1388" customWidth="1"/>
    <col min="11525" max="11525" width="6.125" style="1388" customWidth="1"/>
    <col min="11526" max="11526" width="15.5" style="1388" customWidth="1"/>
    <col min="11527" max="11776" width="9" style="1388"/>
    <col min="11777" max="11777" width="15.875" style="1388" customWidth="1"/>
    <col min="11778" max="11778" width="19.875" style="1388" customWidth="1"/>
    <col min="11779" max="11779" width="51" style="1388" customWidth="1"/>
    <col min="11780" max="11780" width="11" style="1388" customWidth="1"/>
    <col min="11781" max="11781" width="6.125" style="1388" customWidth="1"/>
    <col min="11782" max="11782" width="15.5" style="1388" customWidth="1"/>
    <col min="11783" max="12032" width="9" style="1388"/>
    <col min="12033" max="12033" width="15.875" style="1388" customWidth="1"/>
    <col min="12034" max="12034" width="19.875" style="1388" customWidth="1"/>
    <col min="12035" max="12035" width="51" style="1388" customWidth="1"/>
    <col min="12036" max="12036" width="11" style="1388" customWidth="1"/>
    <col min="12037" max="12037" width="6.125" style="1388" customWidth="1"/>
    <col min="12038" max="12038" width="15.5" style="1388" customWidth="1"/>
    <col min="12039" max="12288" width="9" style="1388"/>
    <col min="12289" max="12289" width="15.875" style="1388" customWidth="1"/>
    <col min="12290" max="12290" width="19.875" style="1388" customWidth="1"/>
    <col min="12291" max="12291" width="51" style="1388" customWidth="1"/>
    <col min="12292" max="12292" width="11" style="1388" customWidth="1"/>
    <col min="12293" max="12293" width="6.125" style="1388" customWidth="1"/>
    <col min="12294" max="12294" width="15.5" style="1388" customWidth="1"/>
    <col min="12295" max="12544" width="9" style="1388"/>
    <col min="12545" max="12545" width="15.875" style="1388" customWidth="1"/>
    <col min="12546" max="12546" width="19.875" style="1388" customWidth="1"/>
    <col min="12547" max="12547" width="51" style="1388" customWidth="1"/>
    <col min="12548" max="12548" width="11" style="1388" customWidth="1"/>
    <col min="12549" max="12549" width="6.125" style="1388" customWidth="1"/>
    <col min="12550" max="12550" width="15.5" style="1388" customWidth="1"/>
    <col min="12551" max="12800" width="9" style="1388"/>
    <col min="12801" max="12801" width="15.875" style="1388" customWidth="1"/>
    <col min="12802" max="12802" width="19.875" style="1388" customWidth="1"/>
    <col min="12803" max="12803" width="51" style="1388" customWidth="1"/>
    <col min="12804" max="12804" width="11" style="1388" customWidth="1"/>
    <col min="12805" max="12805" width="6.125" style="1388" customWidth="1"/>
    <col min="12806" max="12806" width="15.5" style="1388" customWidth="1"/>
    <col min="12807" max="13056" width="9" style="1388"/>
    <col min="13057" max="13057" width="15.875" style="1388" customWidth="1"/>
    <col min="13058" max="13058" width="19.875" style="1388" customWidth="1"/>
    <col min="13059" max="13059" width="51" style="1388" customWidth="1"/>
    <col min="13060" max="13060" width="11" style="1388" customWidth="1"/>
    <col min="13061" max="13061" width="6.125" style="1388" customWidth="1"/>
    <col min="13062" max="13062" width="15.5" style="1388" customWidth="1"/>
    <col min="13063" max="13312" width="9" style="1388"/>
    <col min="13313" max="13313" width="15.875" style="1388" customWidth="1"/>
    <col min="13314" max="13314" width="19.875" style="1388" customWidth="1"/>
    <col min="13315" max="13315" width="51" style="1388" customWidth="1"/>
    <col min="13316" max="13316" width="11" style="1388" customWidth="1"/>
    <col min="13317" max="13317" width="6.125" style="1388" customWidth="1"/>
    <col min="13318" max="13318" width="15.5" style="1388" customWidth="1"/>
    <col min="13319" max="13568" width="9" style="1388"/>
    <col min="13569" max="13569" width="15.875" style="1388" customWidth="1"/>
    <col min="13570" max="13570" width="19.875" style="1388" customWidth="1"/>
    <col min="13571" max="13571" width="51" style="1388" customWidth="1"/>
    <col min="13572" max="13572" width="11" style="1388" customWidth="1"/>
    <col min="13573" max="13573" width="6.125" style="1388" customWidth="1"/>
    <col min="13574" max="13574" width="15.5" style="1388" customWidth="1"/>
    <col min="13575" max="13824" width="9" style="1388"/>
    <col min="13825" max="13825" width="15.875" style="1388" customWidth="1"/>
    <col min="13826" max="13826" width="19.875" style="1388" customWidth="1"/>
    <col min="13827" max="13827" width="51" style="1388" customWidth="1"/>
    <col min="13828" max="13828" width="11" style="1388" customWidth="1"/>
    <col min="13829" max="13829" width="6.125" style="1388" customWidth="1"/>
    <col min="13830" max="13830" width="15.5" style="1388" customWidth="1"/>
    <col min="13831" max="14080" width="9" style="1388"/>
    <col min="14081" max="14081" width="15.875" style="1388" customWidth="1"/>
    <col min="14082" max="14082" width="19.875" style="1388" customWidth="1"/>
    <col min="14083" max="14083" width="51" style="1388" customWidth="1"/>
    <col min="14084" max="14084" width="11" style="1388" customWidth="1"/>
    <col min="14085" max="14085" width="6.125" style="1388" customWidth="1"/>
    <col min="14086" max="14086" width="15.5" style="1388" customWidth="1"/>
    <col min="14087" max="14336" width="9" style="1388"/>
    <col min="14337" max="14337" width="15.875" style="1388" customWidth="1"/>
    <col min="14338" max="14338" width="19.875" style="1388" customWidth="1"/>
    <col min="14339" max="14339" width="51" style="1388" customWidth="1"/>
    <col min="14340" max="14340" width="11" style="1388" customWidth="1"/>
    <col min="14341" max="14341" width="6.125" style="1388" customWidth="1"/>
    <col min="14342" max="14342" width="15.5" style="1388" customWidth="1"/>
    <col min="14343" max="14592" width="9" style="1388"/>
    <col min="14593" max="14593" width="15.875" style="1388" customWidth="1"/>
    <col min="14594" max="14594" width="19.875" style="1388" customWidth="1"/>
    <col min="14595" max="14595" width="51" style="1388" customWidth="1"/>
    <col min="14596" max="14596" width="11" style="1388" customWidth="1"/>
    <col min="14597" max="14597" width="6.125" style="1388" customWidth="1"/>
    <col min="14598" max="14598" width="15.5" style="1388" customWidth="1"/>
    <col min="14599" max="14848" width="9" style="1388"/>
    <col min="14849" max="14849" width="15.875" style="1388" customWidth="1"/>
    <col min="14850" max="14850" width="19.875" style="1388" customWidth="1"/>
    <col min="14851" max="14851" width="51" style="1388" customWidth="1"/>
    <col min="14852" max="14852" width="11" style="1388" customWidth="1"/>
    <col min="14853" max="14853" width="6.125" style="1388" customWidth="1"/>
    <col min="14854" max="14854" width="15.5" style="1388" customWidth="1"/>
    <col min="14855" max="15104" width="9" style="1388"/>
    <col min="15105" max="15105" width="15.875" style="1388" customWidth="1"/>
    <col min="15106" max="15106" width="19.875" style="1388" customWidth="1"/>
    <col min="15107" max="15107" width="51" style="1388" customWidth="1"/>
    <col min="15108" max="15108" width="11" style="1388" customWidth="1"/>
    <col min="15109" max="15109" width="6.125" style="1388" customWidth="1"/>
    <col min="15110" max="15110" width="15.5" style="1388" customWidth="1"/>
    <col min="15111" max="15360" width="9" style="1388"/>
    <col min="15361" max="15361" width="15.875" style="1388" customWidth="1"/>
    <col min="15362" max="15362" width="19.875" style="1388" customWidth="1"/>
    <col min="15363" max="15363" width="51" style="1388" customWidth="1"/>
    <col min="15364" max="15364" width="11" style="1388" customWidth="1"/>
    <col min="15365" max="15365" width="6.125" style="1388" customWidth="1"/>
    <col min="15366" max="15366" width="15.5" style="1388" customWidth="1"/>
    <col min="15367" max="15616" width="9" style="1388"/>
    <col min="15617" max="15617" width="15.875" style="1388" customWidth="1"/>
    <col min="15618" max="15618" width="19.875" style="1388" customWidth="1"/>
    <col min="15619" max="15619" width="51" style="1388" customWidth="1"/>
    <col min="15620" max="15620" width="11" style="1388" customWidth="1"/>
    <col min="15621" max="15621" width="6.125" style="1388" customWidth="1"/>
    <col min="15622" max="15622" width="15.5" style="1388" customWidth="1"/>
    <col min="15623" max="15872" width="9" style="1388"/>
    <col min="15873" max="15873" width="15.875" style="1388" customWidth="1"/>
    <col min="15874" max="15874" width="19.875" style="1388" customWidth="1"/>
    <col min="15875" max="15875" width="51" style="1388" customWidth="1"/>
    <col min="15876" max="15876" width="11" style="1388" customWidth="1"/>
    <col min="15877" max="15877" width="6.125" style="1388" customWidth="1"/>
    <col min="15878" max="15878" width="15.5" style="1388" customWidth="1"/>
    <col min="15879" max="16128" width="9" style="1388"/>
    <col min="16129" max="16129" width="15.875" style="1388" customWidth="1"/>
    <col min="16130" max="16130" width="19.875" style="1388" customWidth="1"/>
    <col min="16131" max="16131" width="51" style="1388" customWidth="1"/>
    <col min="16132" max="16132" width="11" style="1388" customWidth="1"/>
    <col min="16133" max="16133" width="6.125" style="1388" customWidth="1"/>
    <col min="16134" max="16134" width="15.5" style="1388" customWidth="1"/>
    <col min="16135" max="16384" width="9" style="1388"/>
  </cols>
  <sheetData>
    <row r="1" spans="1:6" s="1386" customFormat="1" ht="34.5" customHeight="1">
      <c r="A1" s="1789" t="s">
        <v>50</v>
      </c>
      <c r="B1" s="1790"/>
      <c r="C1" s="1790"/>
      <c r="D1" s="1790"/>
      <c r="E1" s="1790"/>
      <c r="F1" s="1791"/>
    </row>
    <row r="2" spans="1:6" ht="22.5" customHeight="1">
      <c r="A2" s="1387" t="s">
        <v>796</v>
      </c>
      <c r="F2" s="1390"/>
    </row>
    <row r="3" spans="1:6" ht="22.5" customHeight="1">
      <c r="A3" s="1391"/>
      <c r="F3" s="1390"/>
    </row>
    <row r="4" spans="1:6" ht="22.5" customHeight="1">
      <c r="A4" s="1391"/>
      <c r="F4" s="1390"/>
    </row>
    <row r="5" spans="1:6" ht="22.5" customHeight="1">
      <c r="A5" s="1391"/>
      <c r="F5" s="1390"/>
    </row>
    <row r="6" spans="1:6" ht="22.5" customHeight="1">
      <c r="A6" s="1391"/>
      <c r="F6" s="1390"/>
    </row>
    <row r="7" spans="1:6" ht="22.5" customHeight="1">
      <c r="A7" s="1391"/>
      <c r="F7" s="1390"/>
    </row>
    <row r="8" spans="1:6" ht="22.5" customHeight="1">
      <c r="A8" s="1391"/>
      <c r="F8" s="1390"/>
    </row>
    <row r="9" spans="1:6" ht="22.5" customHeight="1">
      <c r="A9" s="1391"/>
      <c r="F9" s="1390"/>
    </row>
    <row r="10" spans="1:6" ht="22.5" customHeight="1">
      <c r="A10" s="1391"/>
      <c r="B10" s="1386"/>
      <c r="F10" s="1390"/>
    </row>
    <row r="11" spans="1:6" ht="22.5" customHeight="1">
      <c r="A11" s="1391"/>
      <c r="F11" s="1390"/>
    </row>
    <row r="12" spans="1:6" ht="22.5" customHeight="1">
      <c r="A12" s="1391"/>
      <c r="F12" s="1390"/>
    </row>
    <row r="13" spans="1:6" ht="22.5" customHeight="1">
      <c r="A13" s="1391"/>
      <c r="F13" s="1390"/>
    </row>
    <row r="14" spans="1:6" ht="22.5" customHeight="1">
      <c r="A14" s="1391"/>
      <c r="F14" s="1390"/>
    </row>
    <row r="15" spans="1:6" ht="22.5" customHeight="1">
      <c r="A15" s="1391"/>
      <c r="F15" s="1390"/>
    </row>
    <row r="16" spans="1:6" ht="22.5" customHeight="1">
      <c r="A16" s="1391"/>
      <c r="F16" s="1390"/>
    </row>
    <row r="17" spans="1:6" s="1386" customFormat="1" ht="35.1" customHeight="1">
      <c r="A17" s="1392" t="s">
        <v>45</v>
      </c>
      <c r="B17" s="1393" t="s">
        <v>24</v>
      </c>
      <c r="C17" s="1393" t="s">
        <v>46</v>
      </c>
      <c r="D17" s="1393" t="s">
        <v>47</v>
      </c>
      <c r="E17" s="1393" t="s">
        <v>48</v>
      </c>
      <c r="F17" s="1394" t="s">
        <v>49</v>
      </c>
    </row>
    <row r="18" spans="1:6" s="1386" customFormat="1" ht="35.1" customHeight="1">
      <c r="A18" s="1392" t="s">
        <v>52</v>
      </c>
      <c r="B18" s="1393" t="s">
        <v>797</v>
      </c>
      <c r="C18" s="1393" t="s">
        <v>798</v>
      </c>
      <c r="D18" s="1395">
        <f>0.05*0.05*1.55+0.05*0.05*0.2</f>
        <v>4.3750000000000013E-3</v>
      </c>
      <c r="E18" s="1393" t="s">
        <v>799</v>
      </c>
      <c r="F18" s="1394"/>
    </row>
    <row r="19" spans="1:6" s="1386" customFormat="1" ht="35.1" customHeight="1">
      <c r="A19" s="1392" t="s">
        <v>800</v>
      </c>
      <c r="B19" s="1393" t="s">
        <v>801</v>
      </c>
      <c r="C19" s="1393" t="s">
        <v>802</v>
      </c>
      <c r="D19" s="1395">
        <f>(0.5+0.7)*0.5*0.2*0.012*2</f>
        <v>2.8799999999999997E-3</v>
      </c>
      <c r="E19" s="1393" t="str">
        <f>E18</f>
        <v>m3</v>
      </c>
      <c r="F19" s="1394"/>
    </row>
    <row r="20" spans="1:6" s="1386" customFormat="1" ht="35.1" customHeight="1" thickBot="1">
      <c r="A20" s="1396" t="s">
        <v>803</v>
      </c>
      <c r="B20" s="1397"/>
      <c r="C20" s="1397"/>
      <c r="D20" s="1398">
        <v>0.03</v>
      </c>
      <c r="E20" s="1397" t="s">
        <v>804</v>
      </c>
      <c r="F20" s="1399"/>
    </row>
  </sheetData>
  <mergeCells count="1">
    <mergeCell ref="A1:F1"/>
  </mergeCells>
  <phoneticPr fontId="34" type="noConversion"/>
  <pageMargins left="1.1417322834645669" right="0.2" top="0.79" bottom="0.49" header="0.51181102362204722" footer="0.51181102362204722"/>
  <pageSetup paperSize="9" scale="90" orientation="landscape" blackAndWhite="1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3" tint="0.39997558519241921"/>
  </sheetPr>
  <dimension ref="A1:F20"/>
  <sheetViews>
    <sheetView showGridLines="0" workbookViewId="0">
      <selection activeCell="K17" sqref="K17"/>
    </sheetView>
  </sheetViews>
  <sheetFormatPr defaultRowHeight="12"/>
  <cols>
    <col min="1" max="1" width="15.875" style="1388" customWidth="1"/>
    <col min="2" max="2" width="19.875" style="1388" customWidth="1"/>
    <col min="3" max="3" width="51" style="1388" customWidth="1"/>
    <col min="4" max="4" width="11" style="1389" customWidth="1"/>
    <col min="5" max="5" width="6.125" style="1389" customWidth="1"/>
    <col min="6" max="6" width="15.5" style="1389" customWidth="1"/>
    <col min="7" max="256" width="9" style="1388"/>
    <col min="257" max="257" width="15.875" style="1388" customWidth="1"/>
    <col min="258" max="258" width="19.875" style="1388" customWidth="1"/>
    <col min="259" max="259" width="51" style="1388" customWidth="1"/>
    <col min="260" max="260" width="11" style="1388" customWidth="1"/>
    <col min="261" max="261" width="6.125" style="1388" customWidth="1"/>
    <col min="262" max="262" width="15.5" style="1388" customWidth="1"/>
    <col min="263" max="512" width="9" style="1388"/>
    <col min="513" max="513" width="15.875" style="1388" customWidth="1"/>
    <col min="514" max="514" width="19.875" style="1388" customWidth="1"/>
    <col min="515" max="515" width="51" style="1388" customWidth="1"/>
    <col min="516" max="516" width="11" style="1388" customWidth="1"/>
    <col min="517" max="517" width="6.125" style="1388" customWidth="1"/>
    <col min="518" max="518" width="15.5" style="1388" customWidth="1"/>
    <col min="519" max="768" width="9" style="1388"/>
    <col min="769" max="769" width="15.875" style="1388" customWidth="1"/>
    <col min="770" max="770" width="19.875" style="1388" customWidth="1"/>
    <col min="771" max="771" width="51" style="1388" customWidth="1"/>
    <col min="772" max="772" width="11" style="1388" customWidth="1"/>
    <col min="773" max="773" width="6.125" style="1388" customWidth="1"/>
    <col min="774" max="774" width="15.5" style="1388" customWidth="1"/>
    <col min="775" max="1024" width="9" style="1388"/>
    <col min="1025" max="1025" width="15.875" style="1388" customWidth="1"/>
    <col min="1026" max="1026" width="19.875" style="1388" customWidth="1"/>
    <col min="1027" max="1027" width="51" style="1388" customWidth="1"/>
    <col min="1028" max="1028" width="11" style="1388" customWidth="1"/>
    <col min="1029" max="1029" width="6.125" style="1388" customWidth="1"/>
    <col min="1030" max="1030" width="15.5" style="1388" customWidth="1"/>
    <col min="1031" max="1280" width="9" style="1388"/>
    <col min="1281" max="1281" width="15.875" style="1388" customWidth="1"/>
    <col min="1282" max="1282" width="19.875" style="1388" customWidth="1"/>
    <col min="1283" max="1283" width="51" style="1388" customWidth="1"/>
    <col min="1284" max="1284" width="11" style="1388" customWidth="1"/>
    <col min="1285" max="1285" width="6.125" style="1388" customWidth="1"/>
    <col min="1286" max="1286" width="15.5" style="1388" customWidth="1"/>
    <col min="1287" max="1536" width="9" style="1388"/>
    <col min="1537" max="1537" width="15.875" style="1388" customWidth="1"/>
    <col min="1538" max="1538" width="19.875" style="1388" customWidth="1"/>
    <col min="1539" max="1539" width="51" style="1388" customWidth="1"/>
    <col min="1540" max="1540" width="11" style="1388" customWidth="1"/>
    <col min="1541" max="1541" width="6.125" style="1388" customWidth="1"/>
    <col min="1542" max="1542" width="15.5" style="1388" customWidth="1"/>
    <col min="1543" max="1792" width="9" style="1388"/>
    <col min="1793" max="1793" width="15.875" style="1388" customWidth="1"/>
    <col min="1794" max="1794" width="19.875" style="1388" customWidth="1"/>
    <col min="1795" max="1795" width="51" style="1388" customWidth="1"/>
    <col min="1796" max="1796" width="11" style="1388" customWidth="1"/>
    <col min="1797" max="1797" width="6.125" style="1388" customWidth="1"/>
    <col min="1798" max="1798" width="15.5" style="1388" customWidth="1"/>
    <col min="1799" max="2048" width="9" style="1388"/>
    <col min="2049" max="2049" width="15.875" style="1388" customWidth="1"/>
    <col min="2050" max="2050" width="19.875" style="1388" customWidth="1"/>
    <col min="2051" max="2051" width="51" style="1388" customWidth="1"/>
    <col min="2052" max="2052" width="11" style="1388" customWidth="1"/>
    <col min="2053" max="2053" width="6.125" style="1388" customWidth="1"/>
    <col min="2054" max="2054" width="15.5" style="1388" customWidth="1"/>
    <col min="2055" max="2304" width="9" style="1388"/>
    <col min="2305" max="2305" width="15.875" style="1388" customWidth="1"/>
    <col min="2306" max="2306" width="19.875" style="1388" customWidth="1"/>
    <col min="2307" max="2307" width="51" style="1388" customWidth="1"/>
    <col min="2308" max="2308" width="11" style="1388" customWidth="1"/>
    <col min="2309" max="2309" width="6.125" style="1388" customWidth="1"/>
    <col min="2310" max="2310" width="15.5" style="1388" customWidth="1"/>
    <col min="2311" max="2560" width="9" style="1388"/>
    <col min="2561" max="2561" width="15.875" style="1388" customWidth="1"/>
    <col min="2562" max="2562" width="19.875" style="1388" customWidth="1"/>
    <col min="2563" max="2563" width="51" style="1388" customWidth="1"/>
    <col min="2564" max="2564" width="11" style="1388" customWidth="1"/>
    <col min="2565" max="2565" width="6.125" style="1388" customWidth="1"/>
    <col min="2566" max="2566" width="15.5" style="1388" customWidth="1"/>
    <col min="2567" max="2816" width="9" style="1388"/>
    <col min="2817" max="2817" width="15.875" style="1388" customWidth="1"/>
    <col min="2818" max="2818" width="19.875" style="1388" customWidth="1"/>
    <col min="2819" max="2819" width="51" style="1388" customWidth="1"/>
    <col min="2820" max="2820" width="11" style="1388" customWidth="1"/>
    <col min="2821" max="2821" width="6.125" style="1388" customWidth="1"/>
    <col min="2822" max="2822" width="15.5" style="1388" customWidth="1"/>
    <col min="2823" max="3072" width="9" style="1388"/>
    <col min="3073" max="3073" width="15.875" style="1388" customWidth="1"/>
    <col min="3074" max="3074" width="19.875" style="1388" customWidth="1"/>
    <col min="3075" max="3075" width="51" style="1388" customWidth="1"/>
    <col min="3076" max="3076" width="11" style="1388" customWidth="1"/>
    <col min="3077" max="3077" width="6.125" style="1388" customWidth="1"/>
    <col min="3078" max="3078" width="15.5" style="1388" customWidth="1"/>
    <col min="3079" max="3328" width="9" style="1388"/>
    <col min="3329" max="3329" width="15.875" style="1388" customWidth="1"/>
    <col min="3330" max="3330" width="19.875" style="1388" customWidth="1"/>
    <col min="3331" max="3331" width="51" style="1388" customWidth="1"/>
    <col min="3332" max="3332" width="11" style="1388" customWidth="1"/>
    <col min="3333" max="3333" width="6.125" style="1388" customWidth="1"/>
    <col min="3334" max="3334" width="15.5" style="1388" customWidth="1"/>
    <col min="3335" max="3584" width="9" style="1388"/>
    <col min="3585" max="3585" width="15.875" style="1388" customWidth="1"/>
    <col min="3586" max="3586" width="19.875" style="1388" customWidth="1"/>
    <col min="3587" max="3587" width="51" style="1388" customWidth="1"/>
    <col min="3588" max="3588" width="11" style="1388" customWidth="1"/>
    <col min="3589" max="3589" width="6.125" style="1388" customWidth="1"/>
    <col min="3590" max="3590" width="15.5" style="1388" customWidth="1"/>
    <col min="3591" max="3840" width="9" style="1388"/>
    <col min="3841" max="3841" width="15.875" style="1388" customWidth="1"/>
    <col min="3842" max="3842" width="19.875" style="1388" customWidth="1"/>
    <col min="3843" max="3843" width="51" style="1388" customWidth="1"/>
    <col min="3844" max="3844" width="11" style="1388" customWidth="1"/>
    <col min="3845" max="3845" width="6.125" style="1388" customWidth="1"/>
    <col min="3846" max="3846" width="15.5" style="1388" customWidth="1"/>
    <col min="3847" max="4096" width="9" style="1388"/>
    <col min="4097" max="4097" width="15.875" style="1388" customWidth="1"/>
    <col min="4098" max="4098" width="19.875" style="1388" customWidth="1"/>
    <col min="4099" max="4099" width="51" style="1388" customWidth="1"/>
    <col min="4100" max="4100" width="11" style="1388" customWidth="1"/>
    <col min="4101" max="4101" width="6.125" style="1388" customWidth="1"/>
    <col min="4102" max="4102" width="15.5" style="1388" customWidth="1"/>
    <col min="4103" max="4352" width="9" style="1388"/>
    <col min="4353" max="4353" width="15.875" style="1388" customWidth="1"/>
    <col min="4354" max="4354" width="19.875" style="1388" customWidth="1"/>
    <col min="4355" max="4355" width="51" style="1388" customWidth="1"/>
    <col min="4356" max="4356" width="11" style="1388" customWidth="1"/>
    <col min="4357" max="4357" width="6.125" style="1388" customWidth="1"/>
    <col min="4358" max="4358" width="15.5" style="1388" customWidth="1"/>
    <col min="4359" max="4608" width="9" style="1388"/>
    <col min="4609" max="4609" width="15.875" style="1388" customWidth="1"/>
    <col min="4610" max="4610" width="19.875" style="1388" customWidth="1"/>
    <col min="4611" max="4611" width="51" style="1388" customWidth="1"/>
    <col min="4612" max="4612" width="11" style="1388" customWidth="1"/>
    <col min="4613" max="4613" width="6.125" style="1388" customWidth="1"/>
    <col min="4614" max="4614" width="15.5" style="1388" customWidth="1"/>
    <col min="4615" max="4864" width="9" style="1388"/>
    <col min="4865" max="4865" width="15.875" style="1388" customWidth="1"/>
    <col min="4866" max="4866" width="19.875" style="1388" customWidth="1"/>
    <col min="4867" max="4867" width="51" style="1388" customWidth="1"/>
    <col min="4868" max="4868" width="11" style="1388" customWidth="1"/>
    <col min="4869" max="4869" width="6.125" style="1388" customWidth="1"/>
    <col min="4870" max="4870" width="15.5" style="1388" customWidth="1"/>
    <col min="4871" max="5120" width="9" style="1388"/>
    <col min="5121" max="5121" width="15.875" style="1388" customWidth="1"/>
    <col min="5122" max="5122" width="19.875" style="1388" customWidth="1"/>
    <col min="5123" max="5123" width="51" style="1388" customWidth="1"/>
    <col min="5124" max="5124" width="11" style="1388" customWidth="1"/>
    <col min="5125" max="5125" width="6.125" style="1388" customWidth="1"/>
    <col min="5126" max="5126" width="15.5" style="1388" customWidth="1"/>
    <col min="5127" max="5376" width="9" style="1388"/>
    <col min="5377" max="5377" width="15.875" style="1388" customWidth="1"/>
    <col min="5378" max="5378" width="19.875" style="1388" customWidth="1"/>
    <col min="5379" max="5379" width="51" style="1388" customWidth="1"/>
    <col min="5380" max="5380" width="11" style="1388" customWidth="1"/>
    <col min="5381" max="5381" width="6.125" style="1388" customWidth="1"/>
    <col min="5382" max="5382" width="15.5" style="1388" customWidth="1"/>
    <col min="5383" max="5632" width="9" style="1388"/>
    <col min="5633" max="5633" width="15.875" style="1388" customWidth="1"/>
    <col min="5634" max="5634" width="19.875" style="1388" customWidth="1"/>
    <col min="5635" max="5635" width="51" style="1388" customWidth="1"/>
    <col min="5636" max="5636" width="11" style="1388" customWidth="1"/>
    <col min="5637" max="5637" width="6.125" style="1388" customWidth="1"/>
    <col min="5638" max="5638" width="15.5" style="1388" customWidth="1"/>
    <col min="5639" max="5888" width="9" style="1388"/>
    <col min="5889" max="5889" width="15.875" style="1388" customWidth="1"/>
    <col min="5890" max="5890" width="19.875" style="1388" customWidth="1"/>
    <col min="5891" max="5891" width="51" style="1388" customWidth="1"/>
    <col min="5892" max="5892" width="11" style="1388" customWidth="1"/>
    <col min="5893" max="5893" width="6.125" style="1388" customWidth="1"/>
    <col min="5894" max="5894" width="15.5" style="1388" customWidth="1"/>
    <col min="5895" max="6144" width="9" style="1388"/>
    <col min="6145" max="6145" width="15.875" style="1388" customWidth="1"/>
    <col min="6146" max="6146" width="19.875" style="1388" customWidth="1"/>
    <col min="6147" max="6147" width="51" style="1388" customWidth="1"/>
    <col min="6148" max="6148" width="11" style="1388" customWidth="1"/>
    <col min="6149" max="6149" width="6.125" style="1388" customWidth="1"/>
    <col min="6150" max="6150" width="15.5" style="1388" customWidth="1"/>
    <col min="6151" max="6400" width="9" style="1388"/>
    <col min="6401" max="6401" width="15.875" style="1388" customWidth="1"/>
    <col min="6402" max="6402" width="19.875" style="1388" customWidth="1"/>
    <col min="6403" max="6403" width="51" style="1388" customWidth="1"/>
    <col min="6404" max="6404" width="11" style="1388" customWidth="1"/>
    <col min="6405" max="6405" width="6.125" style="1388" customWidth="1"/>
    <col min="6406" max="6406" width="15.5" style="1388" customWidth="1"/>
    <col min="6407" max="6656" width="9" style="1388"/>
    <col min="6657" max="6657" width="15.875" style="1388" customWidth="1"/>
    <col min="6658" max="6658" width="19.875" style="1388" customWidth="1"/>
    <col min="6659" max="6659" width="51" style="1388" customWidth="1"/>
    <col min="6660" max="6660" width="11" style="1388" customWidth="1"/>
    <col min="6661" max="6661" width="6.125" style="1388" customWidth="1"/>
    <col min="6662" max="6662" width="15.5" style="1388" customWidth="1"/>
    <col min="6663" max="6912" width="9" style="1388"/>
    <col min="6913" max="6913" width="15.875" style="1388" customWidth="1"/>
    <col min="6914" max="6914" width="19.875" style="1388" customWidth="1"/>
    <col min="6915" max="6915" width="51" style="1388" customWidth="1"/>
    <col min="6916" max="6916" width="11" style="1388" customWidth="1"/>
    <col min="6917" max="6917" width="6.125" style="1388" customWidth="1"/>
    <col min="6918" max="6918" width="15.5" style="1388" customWidth="1"/>
    <col min="6919" max="7168" width="9" style="1388"/>
    <col min="7169" max="7169" width="15.875" style="1388" customWidth="1"/>
    <col min="7170" max="7170" width="19.875" style="1388" customWidth="1"/>
    <col min="7171" max="7171" width="51" style="1388" customWidth="1"/>
    <col min="7172" max="7172" width="11" style="1388" customWidth="1"/>
    <col min="7173" max="7173" width="6.125" style="1388" customWidth="1"/>
    <col min="7174" max="7174" width="15.5" style="1388" customWidth="1"/>
    <col min="7175" max="7424" width="9" style="1388"/>
    <col min="7425" max="7425" width="15.875" style="1388" customWidth="1"/>
    <col min="7426" max="7426" width="19.875" style="1388" customWidth="1"/>
    <col min="7427" max="7427" width="51" style="1388" customWidth="1"/>
    <col min="7428" max="7428" width="11" style="1388" customWidth="1"/>
    <col min="7429" max="7429" width="6.125" style="1388" customWidth="1"/>
    <col min="7430" max="7430" width="15.5" style="1388" customWidth="1"/>
    <col min="7431" max="7680" width="9" style="1388"/>
    <col min="7681" max="7681" width="15.875" style="1388" customWidth="1"/>
    <col min="7682" max="7682" width="19.875" style="1388" customWidth="1"/>
    <col min="7683" max="7683" width="51" style="1388" customWidth="1"/>
    <col min="7684" max="7684" width="11" style="1388" customWidth="1"/>
    <col min="7685" max="7685" width="6.125" style="1388" customWidth="1"/>
    <col min="7686" max="7686" width="15.5" style="1388" customWidth="1"/>
    <col min="7687" max="7936" width="9" style="1388"/>
    <col min="7937" max="7937" width="15.875" style="1388" customWidth="1"/>
    <col min="7938" max="7938" width="19.875" style="1388" customWidth="1"/>
    <col min="7939" max="7939" width="51" style="1388" customWidth="1"/>
    <col min="7940" max="7940" width="11" style="1388" customWidth="1"/>
    <col min="7941" max="7941" width="6.125" style="1388" customWidth="1"/>
    <col min="7942" max="7942" width="15.5" style="1388" customWidth="1"/>
    <col min="7943" max="8192" width="9" style="1388"/>
    <col min="8193" max="8193" width="15.875" style="1388" customWidth="1"/>
    <col min="8194" max="8194" width="19.875" style="1388" customWidth="1"/>
    <col min="8195" max="8195" width="51" style="1388" customWidth="1"/>
    <col min="8196" max="8196" width="11" style="1388" customWidth="1"/>
    <col min="8197" max="8197" width="6.125" style="1388" customWidth="1"/>
    <col min="8198" max="8198" width="15.5" style="1388" customWidth="1"/>
    <col min="8199" max="8448" width="9" style="1388"/>
    <col min="8449" max="8449" width="15.875" style="1388" customWidth="1"/>
    <col min="8450" max="8450" width="19.875" style="1388" customWidth="1"/>
    <col min="8451" max="8451" width="51" style="1388" customWidth="1"/>
    <col min="8452" max="8452" width="11" style="1388" customWidth="1"/>
    <col min="8453" max="8453" width="6.125" style="1388" customWidth="1"/>
    <col min="8454" max="8454" width="15.5" style="1388" customWidth="1"/>
    <col min="8455" max="8704" width="9" style="1388"/>
    <col min="8705" max="8705" width="15.875" style="1388" customWidth="1"/>
    <col min="8706" max="8706" width="19.875" style="1388" customWidth="1"/>
    <col min="8707" max="8707" width="51" style="1388" customWidth="1"/>
    <col min="8708" max="8708" width="11" style="1388" customWidth="1"/>
    <col min="8709" max="8709" width="6.125" style="1388" customWidth="1"/>
    <col min="8710" max="8710" width="15.5" style="1388" customWidth="1"/>
    <col min="8711" max="8960" width="9" style="1388"/>
    <col min="8961" max="8961" width="15.875" style="1388" customWidth="1"/>
    <col min="8962" max="8962" width="19.875" style="1388" customWidth="1"/>
    <col min="8963" max="8963" width="51" style="1388" customWidth="1"/>
    <col min="8964" max="8964" width="11" style="1388" customWidth="1"/>
    <col min="8965" max="8965" width="6.125" style="1388" customWidth="1"/>
    <col min="8966" max="8966" width="15.5" style="1388" customWidth="1"/>
    <col min="8967" max="9216" width="9" style="1388"/>
    <col min="9217" max="9217" width="15.875" style="1388" customWidth="1"/>
    <col min="9218" max="9218" width="19.875" style="1388" customWidth="1"/>
    <col min="9219" max="9219" width="51" style="1388" customWidth="1"/>
    <col min="9220" max="9220" width="11" style="1388" customWidth="1"/>
    <col min="9221" max="9221" width="6.125" style="1388" customWidth="1"/>
    <col min="9222" max="9222" width="15.5" style="1388" customWidth="1"/>
    <col min="9223" max="9472" width="9" style="1388"/>
    <col min="9473" max="9473" width="15.875" style="1388" customWidth="1"/>
    <col min="9474" max="9474" width="19.875" style="1388" customWidth="1"/>
    <col min="9475" max="9475" width="51" style="1388" customWidth="1"/>
    <col min="9476" max="9476" width="11" style="1388" customWidth="1"/>
    <col min="9477" max="9477" width="6.125" style="1388" customWidth="1"/>
    <col min="9478" max="9478" width="15.5" style="1388" customWidth="1"/>
    <col min="9479" max="9728" width="9" style="1388"/>
    <col min="9729" max="9729" width="15.875" style="1388" customWidth="1"/>
    <col min="9730" max="9730" width="19.875" style="1388" customWidth="1"/>
    <col min="9731" max="9731" width="51" style="1388" customWidth="1"/>
    <col min="9732" max="9732" width="11" style="1388" customWidth="1"/>
    <col min="9733" max="9733" width="6.125" style="1388" customWidth="1"/>
    <col min="9734" max="9734" width="15.5" style="1388" customWidth="1"/>
    <col min="9735" max="9984" width="9" style="1388"/>
    <col min="9985" max="9985" width="15.875" style="1388" customWidth="1"/>
    <col min="9986" max="9986" width="19.875" style="1388" customWidth="1"/>
    <col min="9987" max="9987" width="51" style="1388" customWidth="1"/>
    <col min="9988" max="9988" width="11" style="1388" customWidth="1"/>
    <col min="9989" max="9989" width="6.125" style="1388" customWidth="1"/>
    <col min="9990" max="9990" width="15.5" style="1388" customWidth="1"/>
    <col min="9991" max="10240" width="9" style="1388"/>
    <col min="10241" max="10241" width="15.875" style="1388" customWidth="1"/>
    <col min="10242" max="10242" width="19.875" style="1388" customWidth="1"/>
    <col min="10243" max="10243" width="51" style="1388" customWidth="1"/>
    <col min="10244" max="10244" width="11" style="1388" customWidth="1"/>
    <col min="10245" max="10245" width="6.125" style="1388" customWidth="1"/>
    <col min="10246" max="10246" width="15.5" style="1388" customWidth="1"/>
    <col min="10247" max="10496" width="9" style="1388"/>
    <col min="10497" max="10497" width="15.875" style="1388" customWidth="1"/>
    <col min="10498" max="10498" width="19.875" style="1388" customWidth="1"/>
    <col min="10499" max="10499" width="51" style="1388" customWidth="1"/>
    <col min="10500" max="10500" width="11" style="1388" customWidth="1"/>
    <col min="10501" max="10501" width="6.125" style="1388" customWidth="1"/>
    <col min="10502" max="10502" width="15.5" style="1388" customWidth="1"/>
    <col min="10503" max="10752" width="9" style="1388"/>
    <col min="10753" max="10753" width="15.875" style="1388" customWidth="1"/>
    <col min="10754" max="10754" width="19.875" style="1388" customWidth="1"/>
    <col min="10755" max="10755" width="51" style="1388" customWidth="1"/>
    <col min="10756" max="10756" width="11" style="1388" customWidth="1"/>
    <col min="10757" max="10757" width="6.125" style="1388" customWidth="1"/>
    <col min="10758" max="10758" width="15.5" style="1388" customWidth="1"/>
    <col min="10759" max="11008" width="9" style="1388"/>
    <col min="11009" max="11009" width="15.875" style="1388" customWidth="1"/>
    <col min="11010" max="11010" width="19.875" style="1388" customWidth="1"/>
    <col min="11011" max="11011" width="51" style="1388" customWidth="1"/>
    <col min="11012" max="11012" width="11" style="1388" customWidth="1"/>
    <col min="11013" max="11013" width="6.125" style="1388" customWidth="1"/>
    <col min="11014" max="11014" width="15.5" style="1388" customWidth="1"/>
    <col min="11015" max="11264" width="9" style="1388"/>
    <col min="11265" max="11265" width="15.875" style="1388" customWidth="1"/>
    <col min="11266" max="11266" width="19.875" style="1388" customWidth="1"/>
    <col min="11267" max="11267" width="51" style="1388" customWidth="1"/>
    <col min="11268" max="11268" width="11" style="1388" customWidth="1"/>
    <col min="11269" max="11269" width="6.125" style="1388" customWidth="1"/>
    <col min="11270" max="11270" width="15.5" style="1388" customWidth="1"/>
    <col min="11271" max="11520" width="9" style="1388"/>
    <col min="11521" max="11521" width="15.875" style="1388" customWidth="1"/>
    <col min="11522" max="11522" width="19.875" style="1388" customWidth="1"/>
    <col min="11523" max="11523" width="51" style="1388" customWidth="1"/>
    <col min="11524" max="11524" width="11" style="1388" customWidth="1"/>
    <col min="11525" max="11525" width="6.125" style="1388" customWidth="1"/>
    <col min="11526" max="11526" width="15.5" style="1388" customWidth="1"/>
    <col min="11527" max="11776" width="9" style="1388"/>
    <col min="11777" max="11777" width="15.875" style="1388" customWidth="1"/>
    <col min="11778" max="11778" width="19.875" style="1388" customWidth="1"/>
    <col min="11779" max="11779" width="51" style="1388" customWidth="1"/>
    <col min="11780" max="11780" width="11" style="1388" customWidth="1"/>
    <col min="11781" max="11781" width="6.125" style="1388" customWidth="1"/>
    <col min="11782" max="11782" width="15.5" style="1388" customWidth="1"/>
    <col min="11783" max="12032" width="9" style="1388"/>
    <col min="12033" max="12033" width="15.875" style="1388" customWidth="1"/>
    <col min="12034" max="12034" width="19.875" style="1388" customWidth="1"/>
    <col min="12035" max="12035" width="51" style="1388" customWidth="1"/>
    <col min="12036" max="12036" width="11" style="1388" customWidth="1"/>
    <col min="12037" max="12037" width="6.125" style="1388" customWidth="1"/>
    <col min="12038" max="12038" width="15.5" style="1388" customWidth="1"/>
    <col min="12039" max="12288" width="9" style="1388"/>
    <col min="12289" max="12289" width="15.875" style="1388" customWidth="1"/>
    <col min="12290" max="12290" width="19.875" style="1388" customWidth="1"/>
    <col min="12291" max="12291" width="51" style="1388" customWidth="1"/>
    <col min="12292" max="12292" width="11" style="1388" customWidth="1"/>
    <col min="12293" max="12293" width="6.125" style="1388" customWidth="1"/>
    <col min="12294" max="12294" width="15.5" style="1388" customWidth="1"/>
    <col min="12295" max="12544" width="9" style="1388"/>
    <col min="12545" max="12545" width="15.875" style="1388" customWidth="1"/>
    <col min="12546" max="12546" width="19.875" style="1388" customWidth="1"/>
    <col min="12547" max="12547" width="51" style="1388" customWidth="1"/>
    <col min="12548" max="12548" width="11" style="1388" customWidth="1"/>
    <col min="12549" max="12549" width="6.125" style="1388" customWidth="1"/>
    <col min="12550" max="12550" width="15.5" style="1388" customWidth="1"/>
    <col min="12551" max="12800" width="9" style="1388"/>
    <col min="12801" max="12801" width="15.875" style="1388" customWidth="1"/>
    <col min="12802" max="12802" width="19.875" style="1388" customWidth="1"/>
    <col min="12803" max="12803" width="51" style="1388" customWidth="1"/>
    <col min="12804" max="12804" width="11" style="1388" customWidth="1"/>
    <col min="12805" max="12805" width="6.125" style="1388" customWidth="1"/>
    <col min="12806" max="12806" width="15.5" style="1388" customWidth="1"/>
    <col min="12807" max="13056" width="9" style="1388"/>
    <col min="13057" max="13057" width="15.875" style="1388" customWidth="1"/>
    <col min="13058" max="13058" width="19.875" style="1388" customWidth="1"/>
    <col min="13059" max="13059" width="51" style="1388" customWidth="1"/>
    <col min="13060" max="13060" width="11" style="1388" customWidth="1"/>
    <col min="13061" max="13061" width="6.125" style="1388" customWidth="1"/>
    <col min="13062" max="13062" width="15.5" style="1388" customWidth="1"/>
    <col min="13063" max="13312" width="9" style="1388"/>
    <col min="13313" max="13313" width="15.875" style="1388" customWidth="1"/>
    <col min="13314" max="13314" width="19.875" style="1388" customWidth="1"/>
    <col min="13315" max="13315" width="51" style="1388" customWidth="1"/>
    <col min="13316" max="13316" width="11" style="1388" customWidth="1"/>
    <col min="13317" max="13317" width="6.125" style="1388" customWidth="1"/>
    <col min="13318" max="13318" width="15.5" style="1388" customWidth="1"/>
    <col min="13319" max="13568" width="9" style="1388"/>
    <col min="13569" max="13569" width="15.875" style="1388" customWidth="1"/>
    <col min="13570" max="13570" width="19.875" style="1388" customWidth="1"/>
    <col min="13571" max="13571" width="51" style="1388" customWidth="1"/>
    <col min="13572" max="13572" width="11" style="1388" customWidth="1"/>
    <col min="13573" max="13573" width="6.125" style="1388" customWidth="1"/>
    <col min="13574" max="13574" width="15.5" style="1388" customWidth="1"/>
    <col min="13575" max="13824" width="9" style="1388"/>
    <col min="13825" max="13825" width="15.875" style="1388" customWidth="1"/>
    <col min="13826" max="13826" width="19.875" style="1388" customWidth="1"/>
    <col min="13827" max="13827" width="51" style="1388" customWidth="1"/>
    <col min="13828" max="13828" width="11" style="1388" customWidth="1"/>
    <col min="13829" max="13829" width="6.125" style="1388" customWidth="1"/>
    <col min="13830" max="13830" width="15.5" style="1388" customWidth="1"/>
    <col min="13831" max="14080" width="9" style="1388"/>
    <col min="14081" max="14081" width="15.875" style="1388" customWidth="1"/>
    <col min="14082" max="14082" width="19.875" style="1388" customWidth="1"/>
    <col min="14083" max="14083" width="51" style="1388" customWidth="1"/>
    <col min="14084" max="14084" width="11" style="1388" customWidth="1"/>
    <col min="14085" max="14085" width="6.125" style="1388" customWidth="1"/>
    <col min="14086" max="14086" width="15.5" style="1388" customWidth="1"/>
    <col min="14087" max="14336" width="9" style="1388"/>
    <col min="14337" max="14337" width="15.875" style="1388" customWidth="1"/>
    <col min="14338" max="14338" width="19.875" style="1388" customWidth="1"/>
    <col min="14339" max="14339" width="51" style="1388" customWidth="1"/>
    <col min="14340" max="14340" width="11" style="1388" customWidth="1"/>
    <col min="14341" max="14341" width="6.125" style="1388" customWidth="1"/>
    <col min="14342" max="14342" width="15.5" style="1388" customWidth="1"/>
    <col min="14343" max="14592" width="9" style="1388"/>
    <col min="14593" max="14593" width="15.875" style="1388" customWidth="1"/>
    <col min="14594" max="14594" width="19.875" style="1388" customWidth="1"/>
    <col min="14595" max="14595" width="51" style="1388" customWidth="1"/>
    <col min="14596" max="14596" width="11" style="1388" customWidth="1"/>
    <col min="14597" max="14597" width="6.125" style="1388" customWidth="1"/>
    <col min="14598" max="14598" width="15.5" style="1388" customWidth="1"/>
    <col min="14599" max="14848" width="9" style="1388"/>
    <col min="14849" max="14849" width="15.875" style="1388" customWidth="1"/>
    <col min="14850" max="14850" width="19.875" style="1388" customWidth="1"/>
    <col min="14851" max="14851" width="51" style="1388" customWidth="1"/>
    <col min="14852" max="14852" width="11" style="1388" customWidth="1"/>
    <col min="14853" max="14853" width="6.125" style="1388" customWidth="1"/>
    <col min="14854" max="14854" width="15.5" style="1388" customWidth="1"/>
    <col min="14855" max="15104" width="9" style="1388"/>
    <col min="15105" max="15105" width="15.875" style="1388" customWidth="1"/>
    <col min="15106" max="15106" width="19.875" style="1388" customWidth="1"/>
    <col min="15107" max="15107" width="51" style="1388" customWidth="1"/>
    <col min="15108" max="15108" width="11" style="1388" customWidth="1"/>
    <col min="15109" max="15109" width="6.125" style="1388" customWidth="1"/>
    <col min="15110" max="15110" width="15.5" style="1388" customWidth="1"/>
    <col min="15111" max="15360" width="9" style="1388"/>
    <col min="15361" max="15361" width="15.875" style="1388" customWidth="1"/>
    <col min="15362" max="15362" width="19.875" style="1388" customWidth="1"/>
    <col min="15363" max="15363" width="51" style="1388" customWidth="1"/>
    <col min="15364" max="15364" width="11" style="1388" customWidth="1"/>
    <col min="15365" max="15365" width="6.125" style="1388" customWidth="1"/>
    <col min="15366" max="15366" width="15.5" style="1388" customWidth="1"/>
    <col min="15367" max="15616" width="9" style="1388"/>
    <col min="15617" max="15617" width="15.875" style="1388" customWidth="1"/>
    <col min="15618" max="15618" width="19.875" style="1388" customWidth="1"/>
    <col min="15619" max="15619" width="51" style="1388" customWidth="1"/>
    <col min="15620" max="15620" width="11" style="1388" customWidth="1"/>
    <col min="15621" max="15621" width="6.125" style="1388" customWidth="1"/>
    <col min="15622" max="15622" width="15.5" style="1388" customWidth="1"/>
    <col min="15623" max="15872" width="9" style="1388"/>
    <col min="15873" max="15873" width="15.875" style="1388" customWidth="1"/>
    <col min="15874" max="15874" width="19.875" style="1388" customWidth="1"/>
    <col min="15875" max="15875" width="51" style="1388" customWidth="1"/>
    <col min="15876" max="15876" width="11" style="1388" customWidth="1"/>
    <col min="15877" max="15877" width="6.125" style="1388" customWidth="1"/>
    <col min="15878" max="15878" width="15.5" style="1388" customWidth="1"/>
    <col min="15879" max="16128" width="9" style="1388"/>
    <col min="16129" max="16129" width="15.875" style="1388" customWidth="1"/>
    <col min="16130" max="16130" width="19.875" style="1388" customWidth="1"/>
    <col min="16131" max="16131" width="51" style="1388" customWidth="1"/>
    <col min="16132" max="16132" width="11" style="1388" customWidth="1"/>
    <col min="16133" max="16133" width="6.125" style="1388" customWidth="1"/>
    <col min="16134" max="16134" width="15.5" style="1388" customWidth="1"/>
    <col min="16135" max="16384" width="9" style="1388"/>
  </cols>
  <sheetData>
    <row r="1" spans="1:6" s="1386" customFormat="1" ht="34.5" customHeight="1">
      <c r="A1" s="1789" t="s">
        <v>805</v>
      </c>
      <c r="B1" s="1790"/>
      <c r="C1" s="1790"/>
      <c r="D1" s="1790"/>
      <c r="E1" s="1790"/>
      <c r="F1" s="1791"/>
    </row>
    <row r="2" spans="1:6" ht="22.5" customHeight="1">
      <c r="A2" s="1387" t="s">
        <v>806</v>
      </c>
      <c r="F2" s="1390"/>
    </row>
    <row r="3" spans="1:6" ht="22.5" customHeight="1">
      <c r="A3" s="1391"/>
      <c r="F3" s="1390"/>
    </row>
    <row r="4" spans="1:6" ht="22.5" customHeight="1">
      <c r="A4" s="1391"/>
      <c r="F4" s="1390"/>
    </row>
    <row r="5" spans="1:6" ht="22.5" customHeight="1">
      <c r="A5" s="1391"/>
      <c r="F5" s="1390"/>
    </row>
    <row r="6" spans="1:6" ht="22.5" customHeight="1">
      <c r="A6" s="1391"/>
      <c r="F6" s="1390"/>
    </row>
    <row r="7" spans="1:6" ht="22.5" customHeight="1">
      <c r="A7" s="1391"/>
      <c r="F7" s="1390"/>
    </row>
    <row r="8" spans="1:6" ht="22.5" customHeight="1">
      <c r="A8" s="1391"/>
      <c r="F8" s="1390"/>
    </row>
    <row r="9" spans="1:6" ht="22.5" customHeight="1">
      <c r="A9" s="1391"/>
      <c r="F9" s="1390"/>
    </row>
    <row r="10" spans="1:6" ht="22.5" customHeight="1">
      <c r="A10" s="1391"/>
      <c r="B10" s="1386"/>
      <c r="F10" s="1390"/>
    </row>
    <row r="11" spans="1:6" ht="22.5" customHeight="1">
      <c r="A11" s="1391"/>
      <c r="F11" s="1390"/>
    </row>
    <row r="12" spans="1:6" ht="22.5" customHeight="1">
      <c r="A12" s="1391"/>
      <c r="F12" s="1390"/>
    </row>
    <row r="13" spans="1:6" ht="22.5" customHeight="1">
      <c r="A13" s="1391"/>
      <c r="F13" s="1390"/>
    </row>
    <row r="14" spans="1:6" ht="22.5" customHeight="1">
      <c r="A14" s="1391"/>
      <c r="F14" s="1390"/>
    </row>
    <row r="15" spans="1:6" ht="22.5" customHeight="1">
      <c r="A15" s="1391"/>
      <c r="F15" s="1390"/>
    </row>
    <row r="16" spans="1:6" ht="22.5" customHeight="1">
      <c r="A16" s="1391"/>
      <c r="F16" s="1390"/>
    </row>
    <row r="17" spans="1:6" s="1386" customFormat="1" ht="39.950000000000003" customHeight="1">
      <c r="A17" s="1392" t="s">
        <v>45</v>
      </c>
      <c r="B17" s="1393" t="s">
        <v>24</v>
      </c>
      <c r="C17" s="1393" t="s">
        <v>46</v>
      </c>
      <c r="D17" s="1393" t="s">
        <v>47</v>
      </c>
      <c r="E17" s="1393" t="s">
        <v>48</v>
      </c>
      <c r="F17" s="1394" t="s">
        <v>49</v>
      </c>
    </row>
    <row r="18" spans="1:6" s="1386" customFormat="1" ht="39.950000000000003" customHeight="1">
      <c r="A18" s="1392" t="s">
        <v>807</v>
      </c>
      <c r="B18" s="1393" t="s">
        <v>808</v>
      </c>
      <c r="C18" s="1393" t="s">
        <v>809</v>
      </c>
      <c r="D18" s="1395">
        <f>0.05*0.05*1.1+0.05*0.05*0.9</f>
        <v>5.000000000000001E-3</v>
      </c>
      <c r="E18" s="1393" t="s">
        <v>810</v>
      </c>
      <c r="F18" s="1394"/>
    </row>
    <row r="19" spans="1:6" s="1386" customFormat="1" ht="39.950000000000003" customHeight="1">
      <c r="A19" s="1392" t="s">
        <v>811</v>
      </c>
      <c r="B19" s="1393" t="s">
        <v>812</v>
      </c>
      <c r="C19" s="1393" t="s">
        <v>813</v>
      </c>
      <c r="D19" s="1395">
        <f>((1.5+1.7)*0.5*0.2*0.012)*2</f>
        <v>7.6800000000000019E-3</v>
      </c>
      <c r="E19" s="1393" t="str">
        <f>E18</f>
        <v>m3</v>
      </c>
      <c r="F19" s="1394"/>
    </row>
    <row r="20" spans="1:6" s="1386" customFormat="1" ht="39.950000000000003" customHeight="1" thickBot="1">
      <c r="A20" s="1396" t="s">
        <v>814</v>
      </c>
      <c r="B20" s="1397"/>
      <c r="C20" s="1397"/>
      <c r="D20" s="1398">
        <v>0.03</v>
      </c>
      <c r="E20" s="1397" t="s">
        <v>815</v>
      </c>
      <c r="F20" s="1399"/>
    </row>
  </sheetData>
  <mergeCells count="1">
    <mergeCell ref="A1:F1"/>
  </mergeCells>
  <phoneticPr fontId="34" type="noConversion"/>
  <pageMargins left="1.25" right="0.2" top="0.74" bottom="0.49" header="0.51181102362204722" footer="0.51181102362204722"/>
  <pageSetup paperSize="9" scale="90" orientation="landscape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7" shapeId="393217" r:id="rId4">
          <objectPr defaultSize="0" autoPict="0" r:id="rId5">
            <anchor moveWithCells="1">
              <from>
                <xdr:col>1</xdr:col>
                <xdr:colOff>1095375</xdr:colOff>
                <xdr:row>1</xdr:row>
                <xdr:rowOff>142875</xdr:rowOff>
              </from>
              <to>
                <xdr:col>3</xdr:col>
                <xdr:colOff>647700</xdr:colOff>
                <xdr:row>15</xdr:row>
                <xdr:rowOff>238125</xdr:rowOff>
              </to>
            </anchor>
          </objectPr>
        </oleObject>
      </mc:Choice>
      <mc:Fallback>
        <oleObject progId="AutoCAD.Drawing.17" shapeId="393217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21"/>
  <sheetViews>
    <sheetView workbookViewId="0">
      <selection activeCell="K19" sqref="K19"/>
    </sheetView>
  </sheetViews>
  <sheetFormatPr defaultRowHeight="14.25"/>
  <cols>
    <col min="1" max="1" width="13.5" style="276" customWidth="1"/>
    <col min="2" max="2" width="17" style="276" customWidth="1"/>
    <col min="3" max="3" width="49.375" style="276" customWidth="1"/>
    <col min="4" max="4" width="11" style="278" customWidth="1"/>
    <col min="5" max="5" width="8.875" style="278" customWidth="1"/>
    <col min="6" max="6" width="14.5" style="276" customWidth="1"/>
    <col min="7" max="16384" width="9" style="276"/>
  </cols>
  <sheetData>
    <row r="1" spans="1:6" s="273" customFormat="1" ht="39" customHeight="1">
      <c r="A1" s="1792" t="s">
        <v>162</v>
      </c>
      <c r="B1" s="1793"/>
      <c r="C1" s="1793"/>
      <c r="D1" s="1793"/>
      <c r="E1" s="1793"/>
      <c r="F1" s="272"/>
    </row>
    <row r="2" spans="1:6" ht="24" customHeight="1">
      <c r="A2" s="274" t="s">
        <v>171</v>
      </c>
      <c r="B2" s="275"/>
      <c r="C2" s="1794"/>
      <c r="D2" s="1794"/>
      <c r="E2" s="1794"/>
      <c r="F2" s="1795"/>
    </row>
    <row r="3" spans="1:6" ht="25.5">
      <c r="A3" s="277"/>
      <c r="B3" s="275"/>
      <c r="C3" s="275"/>
      <c r="E3" s="279" t="s">
        <v>172</v>
      </c>
      <c r="F3" s="280">
        <v>0.3</v>
      </c>
    </row>
    <row r="4" spans="1:6" ht="25.5">
      <c r="A4" s="277"/>
      <c r="B4" s="281" t="s">
        <v>173</v>
      </c>
      <c r="C4" s="275"/>
      <c r="E4" s="279" t="s">
        <v>174</v>
      </c>
      <c r="F4" s="280">
        <v>0.4</v>
      </c>
    </row>
    <row r="5" spans="1:6" ht="25.5">
      <c r="A5" s="277"/>
      <c r="B5" s="275"/>
      <c r="C5" s="275"/>
      <c r="E5" s="279" t="s">
        <v>175</v>
      </c>
      <c r="F5" s="280">
        <v>0.3</v>
      </c>
    </row>
    <row r="6" spans="1:6" ht="25.5">
      <c r="A6" s="277"/>
      <c r="B6" s="275"/>
      <c r="C6" s="275" t="s">
        <v>176</v>
      </c>
      <c r="D6" s="282"/>
      <c r="E6" s="282"/>
      <c r="F6" s="283"/>
    </row>
    <row r="7" spans="1:6" ht="18.75" customHeight="1">
      <c r="A7" s="277"/>
      <c r="B7" s="282" t="s">
        <v>177</v>
      </c>
      <c r="C7" s="284" t="s">
        <v>178</v>
      </c>
      <c r="D7" s="285">
        <v>20</v>
      </c>
      <c r="E7" s="282"/>
      <c r="F7" s="283"/>
    </row>
    <row r="8" spans="1:6" ht="19.5" customHeight="1">
      <c r="A8" s="277"/>
      <c r="B8" s="275"/>
      <c r="C8" s="284" t="s">
        <v>179</v>
      </c>
      <c r="D8" s="285">
        <v>30</v>
      </c>
      <c r="E8" s="282"/>
      <c r="F8" s="283"/>
    </row>
    <row r="9" spans="1:6" ht="28.5" customHeight="1">
      <c r="A9" s="277"/>
      <c r="B9" s="275"/>
      <c r="C9" s="284" t="s">
        <v>180</v>
      </c>
      <c r="D9" s="286">
        <v>50</v>
      </c>
      <c r="E9" s="282"/>
      <c r="F9" s="283"/>
    </row>
    <row r="10" spans="1:6" ht="25.5">
      <c r="A10" s="277"/>
      <c r="B10" s="275"/>
      <c r="C10" s="275"/>
      <c r="D10" s="282"/>
      <c r="E10" s="282"/>
      <c r="F10" s="283"/>
    </row>
    <row r="11" spans="1:6" ht="25.5">
      <c r="A11" s="277"/>
      <c r="B11" s="287"/>
      <c r="C11" s="275"/>
      <c r="D11" s="282"/>
      <c r="E11" s="282"/>
      <c r="F11" s="283"/>
    </row>
    <row r="12" spans="1:6" ht="25.5">
      <c r="A12" s="277"/>
      <c r="B12" s="275"/>
      <c r="C12" s="275"/>
      <c r="D12" s="282"/>
      <c r="E12" s="282"/>
      <c r="F12" s="283"/>
    </row>
    <row r="13" spans="1:6" s="273" customFormat="1" ht="19.5" customHeight="1">
      <c r="A13" s="288" t="s">
        <v>45</v>
      </c>
      <c r="B13" s="289" t="s">
        <v>24</v>
      </c>
      <c r="C13" s="289" t="s">
        <v>46</v>
      </c>
      <c r="D13" s="289" t="s">
        <v>47</v>
      </c>
      <c r="E13" s="289" t="s">
        <v>48</v>
      </c>
      <c r="F13" s="290" t="s">
        <v>49</v>
      </c>
    </row>
    <row r="14" spans="1:6" s="273" customFormat="1" ht="18.75" customHeight="1">
      <c r="A14" s="291" t="s">
        <v>166</v>
      </c>
      <c r="B14" s="289"/>
      <c r="C14" s="292"/>
      <c r="D14" s="293">
        <v>2E-3</v>
      </c>
      <c r="E14" s="289" t="s">
        <v>167</v>
      </c>
      <c r="F14" s="294"/>
    </row>
    <row r="15" spans="1:6" s="273" customFormat="1" ht="19.5" customHeight="1">
      <c r="A15" s="1796" t="s">
        <v>168</v>
      </c>
      <c r="B15" s="289" t="s">
        <v>169</v>
      </c>
      <c r="C15" s="292" t="s">
        <v>181</v>
      </c>
      <c r="D15" s="295">
        <v>4.0000000000000001E-3</v>
      </c>
      <c r="E15" s="289" t="s">
        <v>167</v>
      </c>
      <c r="F15" s="294"/>
    </row>
    <row r="16" spans="1:6" s="273" customFormat="1" ht="19.5" customHeight="1">
      <c r="A16" s="1797"/>
      <c r="B16" s="289" t="s">
        <v>170</v>
      </c>
      <c r="C16" s="292" t="s">
        <v>182</v>
      </c>
      <c r="D16" s="295">
        <v>2.53E-2</v>
      </c>
      <c r="E16" s="289" t="s">
        <v>167</v>
      </c>
      <c r="F16" s="294"/>
    </row>
    <row r="17" spans="1:6" s="273" customFormat="1" ht="19.5" customHeight="1">
      <c r="A17" s="296" t="s">
        <v>183</v>
      </c>
      <c r="B17" s="289"/>
      <c r="C17" s="292" t="s">
        <v>184</v>
      </c>
      <c r="D17" s="295">
        <f>0.1*0.05*(0.4/3+0.3/2)</f>
        <v>1.416666666666667E-3</v>
      </c>
      <c r="E17" s="289" t="s">
        <v>163</v>
      </c>
      <c r="F17" s="294"/>
    </row>
    <row r="18" spans="1:6" s="273" customFormat="1" ht="19.5" customHeight="1">
      <c r="A18" s="288" t="s">
        <v>185</v>
      </c>
      <c r="B18" s="289"/>
      <c r="C18" s="292" t="s">
        <v>186</v>
      </c>
      <c r="D18" s="293">
        <f>0.1*0.03</f>
        <v>3.0000000000000001E-3</v>
      </c>
      <c r="E18" s="289" t="s">
        <v>163</v>
      </c>
      <c r="F18" s="294"/>
    </row>
    <row r="19" spans="1:6" s="273" customFormat="1" ht="19.5" customHeight="1">
      <c r="A19" s="291" t="s">
        <v>187</v>
      </c>
      <c r="B19" s="297"/>
      <c r="C19" s="292" t="s">
        <v>188</v>
      </c>
      <c r="D19" s="293">
        <f>0.1*0.02</f>
        <v>2E-3</v>
      </c>
      <c r="E19" s="289" t="s">
        <v>163</v>
      </c>
      <c r="F19" s="298"/>
    </row>
    <row r="20" spans="1:6" s="273" customFormat="1" ht="19.5" customHeight="1">
      <c r="A20" s="291" t="s">
        <v>189</v>
      </c>
      <c r="B20" s="297"/>
      <c r="C20" s="299" t="s">
        <v>190</v>
      </c>
      <c r="D20" s="300">
        <f>0.1*0.1*0.8</f>
        <v>8.0000000000000019E-3</v>
      </c>
      <c r="E20" s="297" t="s">
        <v>191</v>
      </c>
      <c r="F20" s="298"/>
    </row>
    <row r="21" spans="1:6" s="273" customFormat="1" ht="19.5" customHeight="1" thickBot="1">
      <c r="A21" s="301" t="s">
        <v>143</v>
      </c>
      <c r="B21" s="302" t="s">
        <v>192</v>
      </c>
      <c r="C21" s="302" t="s">
        <v>193</v>
      </c>
      <c r="D21" s="303">
        <v>2.3E-3</v>
      </c>
      <c r="E21" s="302" t="s">
        <v>163</v>
      </c>
      <c r="F21" s="304"/>
    </row>
  </sheetData>
  <mergeCells count="3">
    <mergeCell ref="A1:E1"/>
    <mergeCell ref="C2:F2"/>
    <mergeCell ref="A15:A16"/>
  </mergeCells>
  <phoneticPr fontId="62" type="noConversion"/>
  <pageMargins left="1.1417322834645669" right="0.74803149606299213" top="0.82677165354330717" bottom="0.31496062992125984" header="0.51181102362204722" footer="0.19685039370078741"/>
  <pageSetup paperSize="9" scale="95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8"/>
  <sheetViews>
    <sheetView workbookViewId="0">
      <selection activeCell="S34" sqref="S34"/>
    </sheetView>
  </sheetViews>
  <sheetFormatPr defaultColWidth="4.25" defaultRowHeight="14.25"/>
  <cols>
    <col min="1" max="1" width="14.375" style="572" customWidth="1"/>
    <col min="2" max="2" width="10.5" style="572" customWidth="1"/>
    <col min="3" max="3" width="5.5" style="572" customWidth="1"/>
    <col min="4" max="4" width="6.25" style="572" customWidth="1"/>
    <col min="5" max="5" width="3.25" style="572" customWidth="1"/>
    <col min="6" max="6" width="6.625" style="572" customWidth="1"/>
    <col min="7" max="7" width="4.625" style="572" customWidth="1"/>
    <col min="8" max="8" width="3.25" style="572" customWidth="1"/>
    <col min="9" max="10" width="3.625" style="572" customWidth="1"/>
    <col min="11" max="11" width="5" style="572" customWidth="1"/>
    <col min="12" max="12" width="5.625" style="572" customWidth="1"/>
    <col min="13" max="13" width="6.25" style="572" customWidth="1"/>
    <col min="14" max="14" width="3.125" style="572" customWidth="1"/>
    <col min="15" max="15" width="6.125" style="572" customWidth="1"/>
    <col min="16" max="16" width="4.625" style="572" customWidth="1"/>
    <col min="17" max="17" width="2.5" style="572" customWidth="1"/>
    <col min="18" max="18" width="3.25" style="572" customWidth="1"/>
    <col min="19" max="19" width="4" style="572" customWidth="1"/>
    <col min="20" max="20" width="0.5" style="573" customWidth="1"/>
    <col min="21" max="21" width="3.5" style="573" customWidth="1"/>
    <col min="22" max="22" width="8" style="573" customWidth="1"/>
    <col min="23" max="23" width="4.625" style="573" customWidth="1"/>
    <col min="24" max="24" width="3.125" style="573" customWidth="1"/>
    <col min="25" max="16384" width="4.25" style="573"/>
  </cols>
  <sheetData>
    <row r="1" spans="1:24" ht="18.75">
      <c r="A1" s="571" t="s">
        <v>221</v>
      </c>
    </row>
    <row r="2" spans="1:24" ht="18.75" customHeight="1" thickBot="1">
      <c r="V2" s="1800"/>
      <c r="W2" s="1801"/>
    </row>
    <row r="3" spans="1:24" s="581" customFormat="1" ht="32.25" customHeight="1">
      <c r="A3" s="574" t="s">
        <v>23</v>
      </c>
      <c r="B3" s="575" t="s">
        <v>24</v>
      </c>
      <c r="C3" s="576"/>
      <c r="D3" s="577"/>
      <c r="E3" s="578"/>
      <c r="F3" s="578"/>
      <c r="G3" s="578"/>
      <c r="H3" s="577" t="s">
        <v>25</v>
      </c>
      <c r="I3" s="577"/>
      <c r="J3" s="578"/>
      <c r="K3" s="578"/>
      <c r="L3" s="577"/>
      <c r="M3" s="578"/>
      <c r="N3" s="578"/>
      <c r="O3" s="578"/>
      <c r="P3" s="578"/>
      <c r="Q3" s="578"/>
      <c r="R3" s="577"/>
      <c r="S3" s="578"/>
      <c r="T3" s="577"/>
      <c r="U3" s="577"/>
      <c r="V3" s="577"/>
      <c r="W3" s="579" t="s">
        <v>215</v>
      </c>
      <c r="X3" s="580"/>
    </row>
    <row r="4" spans="1:24" s="581" customFormat="1" ht="15.75" customHeight="1">
      <c r="A4" s="582"/>
      <c r="B4" s="583"/>
      <c r="C4" s="584"/>
      <c r="D4" s="585"/>
      <c r="E4" s="586"/>
      <c r="F4" s="586"/>
      <c r="G4" s="586"/>
      <c r="H4" s="585"/>
      <c r="I4" s="585"/>
      <c r="J4" s="586"/>
      <c r="L4" s="585"/>
      <c r="M4" s="586"/>
      <c r="N4" s="586"/>
      <c r="O4" s="586"/>
      <c r="P4" s="586"/>
      <c r="Q4" s="586"/>
      <c r="R4" s="585"/>
      <c r="S4" s="586"/>
      <c r="T4" s="585"/>
      <c r="U4" s="585"/>
      <c r="V4" s="585"/>
      <c r="W4" s="585"/>
      <c r="X4" s="587"/>
    </row>
    <row r="5" spans="1:24" ht="13.5" customHeight="1">
      <c r="A5" s="588"/>
      <c r="B5" s="589"/>
      <c r="C5" s="590"/>
      <c r="E5" s="591"/>
      <c r="J5" s="573"/>
      <c r="K5" s="1802">
        <f>K22+R15*0.5*2</f>
        <v>3300</v>
      </c>
      <c r="L5" s="1802"/>
      <c r="M5" s="592"/>
      <c r="O5" s="591"/>
      <c r="P5" s="591"/>
      <c r="T5" s="572"/>
      <c r="U5" s="572"/>
      <c r="V5" s="572"/>
      <c r="W5" s="572"/>
      <c r="X5" s="593"/>
    </row>
    <row r="6" spans="1:24" ht="20.25" customHeight="1">
      <c r="A6" s="588" t="s">
        <v>324</v>
      </c>
      <c r="B6" s="594">
        <v>800</v>
      </c>
      <c r="C6" s="590"/>
      <c r="D6" s="595"/>
      <c r="E6" s="595"/>
      <c r="F6" s="595"/>
      <c r="G6" s="595"/>
      <c r="H6" s="595"/>
      <c r="I6" s="595"/>
      <c r="J6" s="573"/>
      <c r="K6" s="573"/>
      <c r="L6" s="596"/>
      <c r="M6" s="596"/>
      <c r="N6" s="595"/>
      <c r="O6" s="595"/>
      <c r="P6" s="595"/>
      <c r="Q6" s="595"/>
      <c r="R6" s="595"/>
      <c r="S6" s="595"/>
      <c r="T6" s="595"/>
      <c r="U6" s="595"/>
      <c r="V6" s="595"/>
      <c r="W6" s="572"/>
      <c r="X6" s="593"/>
    </row>
    <row r="7" spans="1:24" ht="13.5" customHeight="1">
      <c r="A7" s="588"/>
      <c r="B7" s="589"/>
      <c r="C7" s="590"/>
      <c r="D7" s="595"/>
      <c r="E7" s="595"/>
      <c r="F7" s="595"/>
      <c r="G7" s="595"/>
      <c r="H7" s="595"/>
      <c r="I7" s="595"/>
      <c r="J7" s="595"/>
      <c r="K7" s="1803">
        <f>K22+D16*0.5*2</f>
        <v>2800</v>
      </c>
      <c r="L7" s="1803"/>
      <c r="M7" s="597"/>
      <c r="N7" s="595"/>
      <c r="O7" s="595"/>
      <c r="P7" s="595"/>
      <c r="Q7" s="595"/>
      <c r="R7" s="595"/>
      <c r="S7" s="595"/>
      <c r="T7" s="595"/>
      <c r="U7" s="595"/>
      <c r="V7" s="595"/>
      <c r="W7" s="572"/>
      <c r="X7" s="593"/>
    </row>
    <row r="8" spans="1:24" ht="13.5" customHeight="1">
      <c r="A8" s="588"/>
      <c r="B8" s="589"/>
      <c r="C8" s="590"/>
      <c r="D8" s="595"/>
      <c r="E8" s="595"/>
      <c r="F8" s="595"/>
      <c r="G8" s="595"/>
      <c r="H8" s="595"/>
      <c r="I8" s="595"/>
      <c r="J8" s="595"/>
      <c r="K8" s="595"/>
      <c r="L8" s="595"/>
      <c r="M8" s="595"/>
      <c r="N8" s="595"/>
      <c r="O8" s="595"/>
      <c r="P8" s="595"/>
      <c r="Q8" s="595"/>
      <c r="R8" s="595"/>
      <c r="S8" s="595"/>
      <c r="T8" s="595"/>
      <c r="U8" s="595"/>
      <c r="V8" s="595"/>
      <c r="W8" s="572"/>
      <c r="X8" s="593"/>
    </row>
    <row r="9" spans="1:24" ht="13.5" customHeight="1">
      <c r="A9" s="588"/>
      <c r="B9" s="589"/>
      <c r="C9" s="590"/>
      <c r="D9" s="595"/>
      <c r="E9" s="595"/>
      <c r="F9" s="595"/>
      <c r="G9" s="595"/>
      <c r="H9" s="595"/>
      <c r="I9" s="595"/>
      <c r="J9" s="595"/>
      <c r="K9" s="595"/>
      <c r="L9" s="595"/>
      <c r="M9" s="595"/>
      <c r="N9" s="595"/>
      <c r="O9" s="595"/>
      <c r="P9" s="595"/>
      <c r="Q9" s="595"/>
      <c r="R9" s="595"/>
      <c r="S9" s="595"/>
      <c r="T9" s="595"/>
      <c r="U9" s="595"/>
      <c r="V9" s="595"/>
      <c r="W9" s="572"/>
      <c r="X9" s="598"/>
    </row>
    <row r="10" spans="1:24" ht="13.5" customHeight="1">
      <c r="A10" s="588"/>
      <c r="B10" s="589"/>
      <c r="C10" s="590"/>
      <c r="D10" s="595"/>
      <c r="E10" s="595"/>
      <c r="F10" s="595"/>
      <c r="G10" s="595"/>
      <c r="H10" s="595"/>
      <c r="I10" s="595"/>
      <c r="J10" s="595"/>
      <c r="K10" s="595"/>
      <c r="L10" s="595"/>
      <c r="M10" s="595"/>
      <c r="N10" s="595"/>
      <c r="O10" s="595"/>
      <c r="P10" s="595"/>
      <c r="Q10" s="595"/>
      <c r="R10" s="595"/>
      <c r="S10" s="595"/>
      <c r="T10" s="595"/>
      <c r="U10" s="595"/>
      <c r="V10" s="595"/>
      <c r="W10" s="572"/>
      <c r="X10" s="593"/>
    </row>
    <row r="11" spans="1:24" ht="13.5" customHeight="1">
      <c r="A11" s="588"/>
      <c r="B11" s="589"/>
      <c r="C11" s="590"/>
      <c r="D11" s="595"/>
      <c r="E11" s="595"/>
      <c r="F11" s="595"/>
      <c r="G11" s="595"/>
      <c r="H11" s="595"/>
      <c r="I11" s="595"/>
      <c r="J11" s="595"/>
      <c r="K11" s="595"/>
      <c r="L11" s="595"/>
      <c r="M11" s="595"/>
      <c r="N11" s="595"/>
      <c r="O11" s="595"/>
      <c r="P11" s="595"/>
      <c r="Q11" s="595"/>
      <c r="R11" s="595"/>
      <c r="S11" s="595"/>
      <c r="T11" s="595"/>
      <c r="U11" s="595"/>
      <c r="V11" s="595"/>
      <c r="W11" s="572"/>
      <c r="X11" s="593"/>
    </row>
    <row r="12" spans="1:24" ht="13.5" customHeight="1">
      <c r="A12" s="588"/>
      <c r="B12" s="589"/>
      <c r="C12" s="590"/>
      <c r="D12" s="1510"/>
      <c r="E12" s="595"/>
      <c r="F12" s="595"/>
      <c r="G12" s="595"/>
      <c r="H12" s="595"/>
      <c r="I12" s="595"/>
      <c r="J12" s="595"/>
      <c r="K12" s="595"/>
      <c r="L12" s="595"/>
      <c r="M12" s="595"/>
      <c r="N12" s="595"/>
      <c r="O12" s="595"/>
      <c r="P12" s="595"/>
      <c r="Q12" s="595"/>
      <c r="R12" s="595"/>
      <c r="S12" s="595"/>
      <c r="T12" s="595"/>
      <c r="U12" s="595"/>
      <c r="V12" s="595"/>
      <c r="W12" s="572"/>
      <c r="X12" s="593"/>
    </row>
    <row r="13" spans="1:24" ht="13.5" customHeight="1">
      <c r="A13" s="588"/>
      <c r="B13" s="589"/>
      <c r="C13" s="590"/>
      <c r="D13" s="1511">
        <v>500</v>
      </c>
      <c r="E13" s="595"/>
      <c r="F13" s="599"/>
      <c r="G13" s="595"/>
      <c r="H13" s="595"/>
      <c r="I13" s="595"/>
      <c r="J13" s="595"/>
      <c r="K13" s="595"/>
      <c r="L13" s="595"/>
      <c r="M13" s="595"/>
      <c r="N13" s="595"/>
      <c r="O13" s="573"/>
      <c r="P13" s="595"/>
      <c r="Q13" s="600"/>
      <c r="R13" s="595"/>
      <c r="S13" s="595"/>
      <c r="T13" s="595"/>
      <c r="U13" s="595"/>
      <c r="V13" s="595"/>
      <c r="W13" s="572"/>
      <c r="X13" s="593"/>
    </row>
    <row r="14" spans="1:24" ht="13.5" customHeight="1">
      <c r="A14" s="588"/>
      <c r="B14" s="589"/>
      <c r="C14" s="590"/>
      <c r="D14" s="1512"/>
      <c r="E14" s="595"/>
      <c r="F14" s="595"/>
      <c r="G14" s="595"/>
      <c r="H14" s="595"/>
      <c r="I14" s="595"/>
      <c r="J14" s="595"/>
      <c r="K14" s="595"/>
      <c r="L14" s="595"/>
      <c r="M14" s="595"/>
      <c r="N14" s="595"/>
      <c r="O14" s="595"/>
      <c r="P14" s="595"/>
      <c r="Q14" s="595"/>
      <c r="R14" s="595"/>
      <c r="S14" s="595"/>
      <c r="T14" s="595"/>
      <c r="U14" s="595"/>
      <c r="V14" s="595"/>
      <c r="W14" s="572"/>
      <c r="X14" s="593"/>
    </row>
    <row r="15" spans="1:24" ht="13.5" customHeight="1">
      <c r="A15" s="588"/>
      <c r="B15" s="589"/>
      <c r="C15" s="590"/>
      <c r="D15" s="1510"/>
      <c r="E15" s="595"/>
      <c r="F15" s="595"/>
      <c r="G15" s="595"/>
      <c r="H15" s="595"/>
      <c r="I15" s="595"/>
      <c r="J15" s="595"/>
      <c r="K15" s="595"/>
      <c r="L15" s="595"/>
      <c r="M15" s="595"/>
      <c r="N15" s="601" t="s">
        <v>325</v>
      </c>
      <c r="P15" s="344"/>
      <c r="Q15" s="344"/>
      <c r="R15" s="1804">
        <f>D13+D16</f>
        <v>1900</v>
      </c>
      <c r="S15" s="1804"/>
      <c r="T15" s="595"/>
      <c r="U15" s="595"/>
      <c r="V15" s="595"/>
      <c r="W15" s="572"/>
      <c r="X15" s="593"/>
    </row>
    <row r="16" spans="1:24" ht="13.5" customHeight="1">
      <c r="A16" s="588"/>
      <c r="B16" s="589"/>
      <c r="C16" s="590"/>
      <c r="D16" s="1513">
        <f>K20+600</f>
        <v>1400</v>
      </c>
      <c r="E16" s="595"/>
      <c r="F16" s="595"/>
      <c r="G16" s="595"/>
      <c r="H16" s="595"/>
      <c r="I16" s="595"/>
      <c r="J16" s="595"/>
      <c r="K16" s="595"/>
      <c r="L16" s="595"/>
      <c r="M16" s="595"/>
      <c r="N16" s="595"/>
      <c r="O16" s="595"/>
      <c r="P16" s="344"/>
      <c r="Q16" s="344"/>
      <c r="R16" s="573"/>
      <c r="S16" s="573"/>
      <c r="T16" s="595"/>
      <c r="U16" s="595"/>
      <c r="V16" s="595"/>
      <c r="W16" s="572"/>
      <c r="X16" s="593"/>
    </row>
    <row r="17" spans="1:24" ht="13.5" customHeight="1">
      <c r="A17" s="588"/>
      <c r="B17" s="589"/>
      <c r="C17" s="590"/>
      <c r="D17" s="1512"/>
      <c r="E17" s="595"/>
      <c r="F17" s="595"/>
      <c r="G17" s="595"/>
      <c r="H17" s="595"/>
      <c r="I17" s="595"/>
      <c r="J17" s="595"/>
      <c r="K17" s="595"/>
      <c r="L17" s="595"/>
      <c r="M17" s="595"/>
      <c r="N17" s="595"/>
      <c r="O17" s="595"/>
      <c r="P17" s="595"/>
      <c r="Q17" s="595"/>
      <c r="R17" s="595"/>
      <c r="S17" s="595"/>
      <c r="T17" s="595"/>
      <c r="U17" s="595"/>
      <c r="V17" s="595"/>
      <c r="W17" s="572"/>
      <c r="X17" s="593"/>
    </row>
    <row r="18" spans="1:24" ht="13.5" customHeight="1">
      <c r="A18" s="588"/>
      <c r="B18" s="589"/>
      <c r="C18" s="590"/>
      <c r="D18" s="1511"/>
      <c r="E18" s="595"/>
      <c r="F18" s="595"/>
      <c r="G18" s="595"/>
      <c r="H18" s="595"/>
      <c r="I18" s="595"/>
      <c r="J18" s="595"/>
      <c r="K18" s="595"/>
      <c r="L18" s="595"/>
      <c r="M18" s="602"/>
      <c r="N18" s="595"/>
      <c r="O18" s="595"/>
      <c r="P18" s="595"/>
      <c r="Q18" s="595"/>
      <c r="R18" s="595"/>
      <c r="S18" s="595"/>
      <c r="T18" s="595"/>
      <c r="U18" s="595"/>
      <c r="V18" s="595"/>
      <c r="W18" s="572"/>
      <c r="X18" s="593"/>
    </row>
    <row r="19" spans="1:24" ht="18.75" customHeight="1">
      <c r="A19" s="588"/>
      <c r="B19" s="589"/>
      <c r="C19" s="590"/>
      <c r="D19" s="1520"/>
      <c r="E19" s="595"/>
      <c r="F19" s="595"/>
      <c r="G19" s="595"/>
      <c r="H19" s="595"/>
      <c r="I19" s="595"/>
      <c r="J19" s="595"/>
      <c r="M19" s="603"/>
      <c r="N19" s="595"/>
      <c r="O19" s="595"/>
      <c r="P19" s="595"/>
      <c r="Q19" s="595"/>
      <c r="R19" s="595"/>
      <c r="S19" s="595"/>
      <c r="T19" s="595"/>
      <c r="U19" s="595"/>
      <c r="V19" s="595"/>
      <c r="W19" s="572"/>
      <c r="X19" s="593"/>
    </row>
    <row r="20" spans="1:24" ht="18" customHeight="1">
      <c r="A20" s="588"/>
      <c r="B20" s="589"/>
      <c r="C20" s="590"/>
      <c r="D20" s="595"/>
      <c r="E20" s="595"/>
      <c r="F20" s="595"/>
      <c r="G20" s="595"/>
      <c r="H20" s="595"/>
      <c r="I20" s="595"/>
      <c r="J20" s="595"/>
      <c r="K20" s="1805">
        <f>B6</f>
        <v>800</v>
      </c>
      <c r="L20" s="1805"/>
      <c r="M20" s="340"/>
      <c r="N20" s="595"/>
      <c r="O20" s="595"/>
      <c r="P20" s="595"/>
      <c r="Q20" s="595"/>
      <c r="R20" s="595"/>
      <c r="S20" s="595"/>
      <c r="T20" s="595"/>
      <c r="U20" s="595"/>
      <c r="V20" s="595"/>
      <c r="W20" s="572"/>
      <c r="X20" s="593"/>
    </row>
    <row r="21" spans="1:24" ht="9.75" customHeight="1">
      <c r="A21" s="588"/>
      <c r="B21" s="589"/>
      <c r="C21" s="590"/>
      <c r="D21" s="595"/>
      <c r="E21" s="595"/>
      <c r="F21" s="595"/>
      <c r="G21" s="595"/>
      <c r="H21" s="595"/>
      <c r="I21" s="595"/>
      <c r="J21" s="595"/>
      <c r="K21" s="595"/>
      <c r="L21" s="595"/>
      <c r="M21" s="340"/>
      <c r="N21" s="595"/>
      <c r="O21" s="595"/>
      <c r="P21" s="595"/>
      <c r="Q21" s="595"/>
      <c r="R21" s="595"/>
      <c r="S21" s="595"/>
      <c r="T21" s="595"/>
      <c r="U21" s="595"/>
      <c r="V21" s="595"/>
      <c r="W21" s="572"/>
      <c r="X21" s="593"/>
    </row>
    <row r="22" spans="1:24" ht="13.5" customHeight="1">
      <c r="A22" s="588"/>
      <c r="B22" s="589"/>
      <c r="C22" s="590"/>
      <c r="D22" s="595"/>
      <c r="E22" s="595"/>
      <c r="F22" s="595"/>
      <c r="G22" s="595"/>
      <c r="H22" s="595"/>
      <c r="I22" s="595"/>
      <c r="J22" s="595"/>
      <c r="K22" s="1804">
        <f>K20+600</f>
        <v>1400</v>
      </c>
      <c r="L22" s="1804"/>
      <c r="M22" s="346"/>
      <c r="N22" s="595"/>
      <c r="O22" s="595"/>
      <c r="P22" s="595"/>
      <c r="Q22" s="595"/>
      <c r="R22" s="595"/>
      <c r="S22" s="595"/>
      <c r="T22" s="595"/>
      <c r="U22" s="595"/>
      <c r="V22" s="595"/>
      <c r="W22" s="572"/>
      <c r="X22" s="593"/>
    </row>
    <row r="23" spans="1:24" ht="10.5" customHeight="1">
      <c r="A23" s="588"/>
      <c r="B23" s="589"/>
      <c r="C23" s="590"/>
      <c r="D23" s="595"/>
      <c r="E23" s="595"/>
      <c r="F23" s="595"/>
      <c r="G23" s="595"/>
      <c r="H23" s="595"/>
      <c r="I23" s="595"/>
      <c r="J23" s="595"/>
      <c r="K23" s="595"/>
      <c r="L23" s="595"/>
      <c r="M23" s="340"/>
      <c r="N23" s="595"/>
      <c r="O23" s="595"/>
      <c r="P23" s="595"/>
      <c r="Q23" s="595"/>
      <c r="R23" s="595"/>
      <c r="S23" s="595"/>
      <c r="T23" s="595"/>
      <c r="U23" s="595"/>
      <c r="V23" s="595"/>
      <c r="W23" s="572"/>
      <c r="X23" s="593"/>
    </row>
    <row r="24" spans="1:24" ht="13.5" customHeight="1">
      <c r="A24" s="588"/>
      <c r="B24" s="589"/>
      <c r="C24" s="590"/>
      <c r="D24" s="595"/>
      <c r="E24" s="595"/>
      <c r="F24" s="595"/>
      <c r="G24" s="595"/>
      <c r="H24" s="595"/>
      <c r="I24" s="595"/>
      <c r="J24" s="604"/>
      <c r="K24" s="604"/>
      <c r="L24" s="604"/>
      <c r="M24" s="604"/>
      <c r="N24" s="595"/>
      <c r="O24" s="595"/>
      <c r="P24" s="595"/>
      <c r="Q24" s="595"/>
      <c r="R24" s="595"/>
      <c r="S24" s="595"/>
      <c r="T24" s="595"/>
      <c r="U24" s="595"/>
      <c r="V24" s="595"/>
      <c r="W24" s="572"/>
      <c r="X24" s="593"/>
    </row>
    <row r="25" spans="1:24" ht="13.5" customHeight="1">
      <c r="A25" s="605"/>
      <c r="B25" s="606"/>
      <c r="C25" s="607"/>
      <c r="D25" s="608"/>
      <c r="E25" s="609"/>
      <c r="F25" s="609"/>
      <c r="G25" s="609"/>
      <c r="H25" s="609"/>
      <c r="I25" s="609"/>
      <c r="J25" s="609"/>
      <c r="K25" s="609"/>
      <c r="L25" s="609"/>
      <c r="M25" s="609"/>
      <c r="N25" s="609"/>
      <c r="O25" s="609"/>
      <c r="P25" s="609"/>
      <c r="Q25" s="609"/>
      <c r="R25" s="609"/>
      <c r="S25" s="609"/>
      <c r="T25" s="609"/>
      <c r="U25" s="609"/>
      <c r="V25" s="609"/>
      <c r="W25" s="610"/>
      <c r="X25" s="611"/>
    </row>
    <row r="26" spans="1:24" ht="27" customHeight="1">
      <c r="A26" s="612" t="s">
        <v>218</v>
      </c>
      <c r="B26" s="613"/>
      <c r="C26" s="614" t="s">
        <v>326</v>
      </c>
      <c r="D26" s="615">
        <f>K22/1000</f>
        <v>1.4</v>
      </c>
      <c r="E26" s="616" t="s">
        <v>216</v>
      </c>
      <c r="F26" s="615">
        <f>K5/1000</f>
        <v>3.3</v>
      </c>
      <c r="G26" s="617" t="s">
        <v>197</v>
      </c>
      <c r="H26" s="618" t="s">
        <v>225</v>
      </c>
      <c r="I26" s="619">
        <v>2</v>
      </c>
      <c r="J26" s="617" t="s">
        <v>327</v>
      </c>
      <c r="K26" s="620" t="s">
        <v>92</v>
      </c>
      <c r="L26" s="1798">
        <f>R15/1000</f>
        <v>1.9</v>
      </c>
      <c r="M26" s="1798"/>
      <c r="N26" s="615" t="s">
        <v>92</v>
      </c>
      <c r="O26" s="618">
        <v>1</v>
      </c>
      <c r="P26" s="621"/>
      <c r="Q26" s="621"/>
      <c r="R26" s="618"/>
      <c r="S26" s="621"/>
      <c r="T26" s="622"/>
      <c r="U26" s="617" t="s">
        <v>30</v>
      </c>
      <c r="V26" s="623">
        <f>ROUNDDOWN((D26+F26)/2*L26,2)</f>
        <v>4.46</v>
      </c>
      <c r="W26" s="617" t="s">
        <v>31</v>
      </c>
      <c r="X26" s="624"/>
    </row>
    <row r="27" spans="1:24" ht="25.5" customHeight="1">
      <c r="A27" s="612" t="s">
        <v>227</v>
      </c>
      <c r="B27" s="625"/>
      <c r="C27" s="614" t="s">
        <v>229</v>
      </c>
      <c r="D27" s="615">
        <f>D26</f>
        <v>1.4</v>
      </c>
      <c r="E27" s="617" t="s">
        <v>320</v>
      </c>
      <c r="F27" s="615">
        <f>F26</f>
        <v>3.3</v>
      </c>
      <c r="G27" s="617" t="s">
        <v>328</v>
      </c>
      <c r="H27" s="617" t="s">
        <v>220</v>
      </c>
      <c r="I27" s="617">
        <v>2</v>
      </c>
      <c r="J27" s="626" t="s">
        <v>92</v>
      </c>
      <c r="K27" s="627">
        <f>R15/1000</f>
        <v>1.9</v>
      </c>
      <c r="L27" s="618" t="s">
        <v>329</v>
      </c>
      <c r="M27" s="628">
        <v>3.14</v>
      </c>
      <c r="N27" s="618" t="s">
        <v>130</v>
      </c>
      <c r="O27" s="629">
        <f>K20/2000</f>
        <v>0.4</v>
      </c>
      <c r="P27" s="630" t="s">
        <v>330</v>
      </c>
      <c r="Q27" s="621" t="s">
        <v>331</v>
      </c>
      <c r="R27" s="617" t="s">
        <v>92</v>
      </c>
      <c r="S27" s="618">
        <v>1</v>
      </c>
      <c r="T27" s="631"/>
      <c r="U27" s="617" t="s">
        <v>30</v>
      </c>
      <c r="V27" s="623">
        <f>ROUNDDOWN(((D27+F27)/2*K27-(3.14*O27*O27))*1,2)</f>
        <v>3.96</v>
      </c>
      <c r="W27" s="617" t="s">
        <v>31</v>
      </c>
      <c r="X27" s="624"/>
    </row>
    <row r="28" spans="1:24" ht="27" customHeight="1" thickBot="1">
      <c r="A28" s="632" t="s">
        <v>889</v>
      </c>
      <c r="B28" s="633"/>
      <c r="C28" s="634"/>
      <c r="D28" s="635" t="s">
        <v>332</v>
      </c>
      <c r="E28" s="636" t="s">
        <v>217</v>
      </c>
      <c r="F28" s="635" t="s">
        <v>907</v>
      </c>
      <c r="G28" s="636"/>
      <c r="H28" s="1799"/>
      <c r="I28" s="1799"/>
      <c r="J28" s="636"/>
      <c r="K28" s="636"/>
      <c r="L28" s="636"/>
      <c r="M28" s="636"/>
      <c r="N28" s="636"/>
      <c r="O28" s="636"/>
      <c r="P28" s="636"/>
      <c r="Q28" s="637"/>
      <c r="R28" s="637"/>
      <c r="S28" s="637"/>
      <c r="T28" s="637"/>
      <c r="U28" s="636" t="s">
        <v>30</v>
      </c>
      <c r="V28" s="635">
        <f>V26-V27</f>
        <v>0.5</v>
      </c>
      <c r="W28" s="636" t="s">
        <v>31</v>
      </c>
      <c r="X28" s="638"/>
    </row>
  </sheetData>
  <mergeCells count="8">
    <mergeCell ref="L26:M26"/>
    <mergeCell ref="H28:I28"/>
    <mergeCell ref="V2:W2"/>
    <mergeCell ref="K5:L5"/>
    <mergeCell ref="K7:L7"/>
    <mergeCell ref="R15:S15"/>
    <mergeCell ref="K20:L20"/>
    <mergeCell ref="K22:L22"/>
  </mergeCells>
  <phoneticPr fontId="34" type="noConversion"/>
  <pageMargins left="1.44" right="0.28000000000000003" top="0.81" bottom="0.4" header="0.5" footer="0.3"/>
  <pageSetup paperSize="9" scale="90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P20"/>
  <sheetViews>
    <sheetView workbookViewId="0">
      <selection activeCell="V26" sqref="V26"/>
    </sheetView>
  </sheetViews>
  <sheetFormatPr defaultRowHeight="14.25"/>
  <cols>
    <col min="1" max="1" width="16.125" style="97" customWidth="1"/>
    <col min="2" max="2" width="15" style="97" customWidth="1"/>
    <col min="3" max="4" width="5.375" style="97" customWidth="1"/>
    <col min="5" max="5" width="5.625" style="97" customWidth="1"/>
    <col min="6" max="6" width="6.5" style="97" customWidth="1"/>
    <col min="7" max="7" width="4.75" style="97" customWidth="1"/>
    <col min="8" max="8" width="6.75" style="97" customWidth="1"/>
    <col min="9" max="9" width="4.5" style="97" customWidth="1"/>
    <col min="10" max="11" width="8" style="97" customWidth="1"/>
    <col min="12" max="12" width="5.375" style="97" customWidth="1"/>
    <col min="13" max="13" width="2.75" style="97" customWidth="1"/>
    <col min="14" max="14" width="2.125" style="97" customWidth="1"/>
    <col min="15" max="15" width="3.375" style="97" customWidth="1"/>
    <col min="16" max="16" width="5.375" style="97" customWidth="1"/>
    <col min="17" max="16384" width="9" style="92"/>
  </cols>
  <sheetData>
    <row r="1" spans="1:16" ht="26.25" customHeight="1">
      <c r="A1" s="87" t="s">
        <v>23</v>
      </c>
      <c r="B1" s="88" t="s">
        <v>24</v>
      </c>
      <c r="C1" s="89"/>
      <c r="D1" s="90"/>
      <c r="E1" s="90"/>
      <c r="F1" s="90"/>
      <c r="G1" s="91" t="s">
        <v>25</v>
      </c>
      <c r="H1" s="90"/>
      <c r="I1" s="91"/>
      <c r="J1" s="90"/>
      <c r="K1" s="90"/>
      <c r="L1" s="90"/>
      <c r="M1" s="90"/>
      <c r="N1" s="1806"/>
      <c r="O1" s="1807"/>
      <c r="P1" s="1808"/>
    </row>
    <row r="2" spans="1:16" ht="16.5" customHeight="1">
      <c r="A2" s="93"/>
      <c r="B2" s="94"/>
      <c r="C2" s="95"/>
      <c r="D2" s="96"/>
      <c r="G2" s="92"/>
      <c r="H2" s="98"/>
      <c r="I2" s="92"/>
      <c r="L2" s="99"/>
      <c r="O2" s="92"/>
      <c r="P2" s="100"/>
    </row>
    <row r="3" spans="1:16" ht="16.5" customHeight="1">
      <c r="A3" s="101" t="s">
        <v>26</v>
      </c>
      <c r="B3" s="102"/>
      <c r="C3" s="95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103"/>
    </row>
    <row r="4" spans="1:16" ht="16.5" customHeight="1">
      <c r="A4" s="101" t="s">
        <v>27</v>
      </c>
      <c r="B4" s="102" t="s">
        <v>36</v>
      </c>
      <c r="C4" s="95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103"/>
    </row>
    <row r="5" spans="1:16" ht="16.5" customHeight="1">
      <c r="A5" s="101"/>
      <c r="B5" s="102"/>
      <c r="C5" s="95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103"/>
    </row>
    <row r="6" spans="1:16" ht="16.5" customHeight="1">
      <c r="A6" s="101" t="s">
        <v>37</v>
      </c>
      <c r="B6" s="102"/>
      <c r="C6" s="95"/>
      <c r="D6" s="92"/>
      <c r="E6" s="92"/>
      <c r="F6" s="92"/>
      <c r="G6" s="1811" t="s">
        <v>38</v>
      </c>
      <c r="H6" s="1811"/>
      <c r="I6" s="1811"/>
      <c r="J6" s="1811"/>
      <c r="K6" s="92"/>
      <c r="L6" s="92"/>
      <c r="M6" s="92"/>
      <c r="N6" s="92"/>
      <c r="O6" s="92"/>
      <c r="P6" s="103"/>
    </row>
    <row r="7" spans="1:16" ht="16.5" customHeight="1">
      <c r="A7" s="101" t="s">
        <v>39</v>
      </c>
      <c r="B7" s="102" t="s">
        <v>39</v>
      </c>
      <c r="C7" s="95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103"/>
    </row>
    <row r="8" spans="1:16" ht="16.5" customHeight="1" thickBot="1">
      <c r="A8" s="101" t="s">
        <v>39</v>
      </c>
      <c r="B8" s="102"/>
      <c r="C8" s="95"/>
      <c r="D8" s="92"/>
      <c r="E8" s="92"/>
      <c r="F8" s="92"/>
      <c r="G8" s="92"/>
      <c r="H8" s="92"/>
      <c r="I8" s="92"/>
      <c r="J8" s="92"/>
      <c r="K8" s="92"/>
      <c r="L8" s="92"/>
      <c r="M8" s="104"/>
      <c r="N8" s="104"/>
      <c r="O8" s="92"/>
      <c r="P8" s="103"/>
    </row>
    <row r="9" spans="1:16" ht="36.75" customHeight="1" thickBot="1">
      <c r="A9" s="101"/>
      <c r="B9" s="102"/>
      <c r="C9" s="95"/>
      <c r="D9" s="92"/>
      <c r="E9" s="92"/>
      <c r="F9" s="105"/>
      <c r="G9" s="106"/>
      <c r="H9" s="107" t="s">
        <v>28</v>
      </c>
      <c r="I9" s="108"/>
      <c r="J9" s="106"/>
      <c r="K9" s="109"/>
      <c r="L9" s="92"/>
      <c r="M9" s="104"/>
      <c r="N9" s="1809" t="s">
        <v>40</v>
      </c>
      <c r="O9" s="1809"/>
      <c r="P9" s="1810"/>
    </row>
    <row r="10" spans="1:16" ht="16.5" customHeight="1">
      <c r="A10" s="101"/>
      <c r="B10" s="102"/>
      <c r="C10" s="95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103"/>
    </row>
    <row r="11" spans="1:16" ht="16.5" customHeight="1">
      <c r="A11" s="101"/>
      <c r="B11" s="102"/>
      <c r="C11" s="95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103"/>
    </row>
    <row r="12" spans="1:16" ht="16.5" customHeight="1">
      <c r="A12" s="101"/>
      <c r="B12" s="102"/>
      <c r="C12" s="95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103"/>
    </row>
    <row r="13" spans="1:16" ht="16.5" customHeight="1">
      <c r="A13" s="101"/>
      <c r="B13" s="102"/>
      <c r="C13" s="95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103"/>
    </row>
    <row r="14" spans="1:16" ht="16.5" customHeight="1">
      <c r="A14" s="101"/>
      <c r="B14" s="102"/>
      <c r="C14" s="95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103"/>
    </row>
    <row r="15" spans="1:16" ht="16.5" customHeight="1">
      <c r="A15" s="101"/>
      <c r="B15" s="102"/>
      <c r="C15" s="95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103"/>
    </row>
    <row r="16" spans="1:16" ht="21.75" customHeight="1">
      <c r="A16" s="110" t="s">
        <v>29</v>
      </c>
      <c r="B16" s="111" t="s">
        <v>894</v>
      </c>
      <c r="C16" s="112"/>
      <c r="D16" s="112">
        <v>0.2</v>
      </c>
      <c r="E16" s="112" t="s">
        <v>41</v>
      </c>
      <c r="F16" s="113">
        <v>1</v>
      </c>
      <c r="G16" s="112" t="str">
        <f>E16</f>
        <v>×</v>
      </c>
      <c r="H16" s="112">
        <v>1</v>
      </c>
      <c r="I16" s="114"/>
      <c r="J16" s="112" t="s">
        <v>30</v>
      </c>
      <c r="K16" s="112">
        <f>D16*F16*H16</f>
        <v>0.2</v>
      </c>
      <c r="L16" s="112" t="s">
        <v>31</v>
      </c>
      <c r="M16" s="112"/>
      <c r="N16" s="115"/>
      <c r="O16" s="112"/>
      <c r="P16" s="116"/>
    </row>
    <row r="17" spans="1:16" ht="21.75" customHeight="1">
      <c r="A17" s="117" t="s">
        <v>32</v>
      </c>
      <c r="B17" s="118" t="s">
        <v>33</v>
      </c>
      <c r="C17" s="119"/>
      <c r="D17" s="120">
        <v>1</v>
      </c>
      <c r="E17" s="119" t="s">
        <v>34</v>
      </c>
      <c r="F17" s="119">
        <v>1</v>
      </c>
      <c r="G17" s="119"/>
      <c r="H17" s="119"/>
      <c r="I17" s="121"/>
      <c r="J17" s="119" t="s">
        <v>30</v>
      </c>
      <c r="K17" s="113">
        <f>D17*F17</f>
        <v>1</v>
      </c>
      <c r="L17" s="119" t="s">
        <v>35</v>
      </c>
      <c r="M17" s="119"/>
      <c r="N17" s="122"/>
      <c r="O17" s="119"/>
      <c r="P17" s="123"/>
    </row>
    <row r="18" spans="1:16" ht="21.75" customHeight="1">
      <c r="A18" s="117" t="s">
        <v>42</v>
      </c>
      <c r="B18" s="118"/>
      <c r="C18" s="119"/>
      <c r="D18" s="120">
        <v>1</v>
      </c>
      <c r="E18" s="119" t="s">
        <v>34</v>
      </c>
      <c r="F18" s="119">
        <v>1</v>
      </c>
      <c r="G18" s="112" t="str">
        <f>E18</f>
        <v>×</v>
      </c>
      <c r="H18" s="112">
        <v>2</v>
      </c>
      <c r="I18" s="121"/>
      <c r="J18" s="119" t="s">
        <v>30</v>
      </c>
      <c r="K18" s="113">
        <v>2</v>
      </c>
      <c r="L18" s="119" t="s">
        <v>35</v>
      </c>
      <c r="M18" s="119"/>
      <c r="N18" s="122"/>
      <c r="O18" s="119"/>
      <c r="P18" s="123"/>
    </row>
    <row r="19" spans="1:16" ht="21.75" customHeight="1">
      <c r="A19" s="117" t="s">
        <v>43</v>
      </c>
      <c r="B19" s="118"/>
      <c r="C19" s="119"/>
      <c r="D19" s="120">
        <v>1</v>
      </c>
      <c r="E19" s="119" t="s">
        <v>34</v>
      </c>
      <c r="F19" s="119">
        <v>0.2</v>
      </c>
      <c r="G19" s="119"/>
      <c r="H19" s="119"/>
      <c r="I19" s="121"/>
      <c r="J19" s="119" t="s">
        <v>30</v>
      </c>
      <c r="K19" s="124">
        <f>D19*F19</f>
        <v>0.2</v>
      </c>
      <c r="L19" s="112" t="s">
        <v>31</v>
      </c>
      <c r="M19" s="119"/>
      <c r="N19" s="122"/>
      <c r="O19" s="119"/>
      <c r="P19" s="123"/>
    </row>
    <row r="20" spans="1:16" ht="21.75" customHeight="1" thickBot="1">
      <c r="A20" s="125" t="s">
        <v>44</v>
      </c>
      <c r="B20" s="126"/>
      <c r="C20" s="127"/>
      <c r="D20" s="128"/>
      <c r="E20" s="127"/>
      <c r="F20" s="127"/>
      <c r="G20" s="127"/>
      <c r="H20" s="127"/>
      <c r="I20" s="129"/>
      <c r="J20" s="127" t="s">
        <v>30</v>
      </c>
      <c r="K20" s="130">
        <f>K19</f>
        <v>0.2</v>
      </c>
      <c r="L20" s="131" t="s">
        <v>31</v>
      </c>
      <c r="M20" s="127"/>
      <c r="N20" s="132"/>
      <c r="O20" s="127"/>
      <c r="P20" s="133"/>
    </row>
  </sheetData>
  <mergeCells count="3">
    <mergeCell ref="N1:P1"/>
    <mergeCell ref="N9:P9"/>
    <mergeCell ref="G6:J6"/>
  </mergeCells>
  <phoneticPr fontId="62" type="noConversion"/>
  <printOptions horizontalCentered="1" verticalCentered="1"/>
  <pageMargins left="1.4960629921259843" right="0.35433070866141736" top="0.98425196850393704" bottom="0.70866141732283472" header="0.51181102362204722" footer="0.51181102362204722"/>
  <pageSetup paperSize="9" orientation="landscape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8" shapeId="3082" r:id="rId4">
          <objectPr defaultSize="0" autoPict="0" r:id="rId5">
            <anchor moveWithCells="1">
              <from>
                <xdr:col>2</xdr:col>
                <xdr:colOff>200025</xdr:colOff>
                <xdr:row>1</xdr:row>
                <xdr:rowOff>190500</xdr:rowOff>
              </from>
              <to>
                <xdr:col>14</xdr:col>
                <xdr:colOff>219075</xdr:colOff>
                <xdr:row>13</xdr:row>
                <xdr:rowOff>152400</xdr:rowOff>
              </to>
            </anchor>
          </objectPr>
        </oleObject>
      </mc:Choice>
      <mc:Fallback>
        <oleObject progId="AutoCAD.Drawing.18" shapeId="3082" r:id="rId4"/>
      </mc:Fallback>
    </mc:AlternateContent>
  </oleObjec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view="pageBreakPreview" workbookViewId="0">
      <selection activeCell="W27" sqref="W27"/>
    </sheetView>
  </sheetViews>
  <sheetFormatPr defaultRowHeight="24.75" customHeight="1"/>
  <cols>
    <col min="1" max="1" width="6" style="1" customWidth="1"/>
    <col min="2" max="2" width="11.75" style="1" customWidth="1"/>
    <col min="3" max="3" width="7.5" style="1" customWidth="1"/>
    <col min="4" max="18" width="3.375" style="1" customWidth="1"/>
    <col min="19" max="19" width="8" style="1" customWidth="1"/>
    <col min="20" max="20" width="12.75" style="1" customWidth="1"/>
    <col min="21" max="16384" width="9" style="1"/>
  </cols>
  <sheetData>
    <row r="1" spans="1:20" ht="20.25">
      <c r="A1" s="1814" t="s">
        <v>59</v>
      </c>
      <c r="B1" s="1814"/>
      <c r="C1" s="1814"/>
      <c r="D1" s="1814"/>
      <c r="E1" s="1814"/>
      <c r="F1" s="1814"/>
      <c r="G1" s="1814"/>
      <c r="H1" s="1814"/>
      <c r="I1" s="1814"/>
      <c r="J1" s="1814"/>
      <c r="K1" s="1814"/>
      <c r="L1" s="1814"/>
      <c r="M1" s="1814"/>
      <c r="N1" s="1814"/>
      <c r="O1" s="1814"/>
      <c r="P1" s="1814"/>
      <c r="Q1" s="1814"/>
      <c r="R1" s="1814"/>
      <c r="S1" s="1814"/>
      <c r="T1" s="1814"/>
    </row>
    <row r="2" spans="1:20" ht="19.5" customHeight="1" thickBot="1">
      <c r="T2" s="2"/>
    </row>
    <row r="3" spans="1:20" ht="28.5" customHeight="1">
      <c r="A3" s="1815" t="s">
        <v>60</v>
      </c>
      <c r="B3" s="1816"/>
      <c r="C3" s="1816"/>
      <c r="D3" s="1816" t="s">
        <v>61</v>
      </c>
      <c r="E3" s="1816"/>
      <c r="F3" s="1816"/>
      <c r="G3" s="1816"/>
      <c r="H3" s="1816"/>
      <c r="I3" s="1816"/>
      <c r="J3" s="1816"/>
      <c r="K3" s="1816"/>
      <c r="L3" s="1816"/>
      <c r="M3" s="1816"/>
      <c r="N3" s="1816"/>
      <c r="O3" s="1816"/>
      <c r="P3" s="1816"/>
      <c r="Q3" s="1816"/>
      <c r="R3" s="1816"/>
      <c r="S3" s="1817" t="s">
        <v>62</v>
      </c>
      <c r="T3" s="1818"/>
    </row>
    <row r="4" spans="1:20" ht="23.25" customHeight="1">
      <c r="A4" s="3"/>
      <c r="B4" s="1728" t="s">
        <v>63</v>
      </c>
      <c r="C4" s="1729"/>
      <c r="D4" s="1730" t="s">
        <v>64</v>
      </c>
      <c r="E4" s="1726"/>
      <c r="F4" s="1726"/>
      <c r="G4" s="1726"/>
      <c r="H4" s="1726"/>
      <c r="I4" s="1726"/>
      <c r="J4" s="1726"/>
      <c r="K4" s="1726"/>
      <c r="L4" s="1726"/>
      <c r="M4" s="1726"/>
      <c r="N4" s="1726"/>
      <c r="O4" s="1726"/>
      <c r="P4" s="1726"/>
      <c r="Q4" s="1726"/>
      <c r="R4" s="1731"/>
      <c r="S4" s="4" t="s">
        <v>65</v>
      </c>
      <c r="T4" s="5" t="s">
        <v>66</v>
      </c>
    </row>
    <row r="5" spans="1:20" ht="18" customHeight="1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8"/>
    </row>
    <row r="6" spans="1:20" ht="18" customHeight="1">
      <c r="A6" s="9"/>
      <c r="B6" s="10"/>
      <c r="C6" s="12"/>
      <c r="D6" s="12"/>
      <c r="G6" s="12"/>
      <c r="H6" s="12"/>
      <c r="I6" s="12"/>
      <c r="J6" s="12"/>
      <c r="K6" s="10"/>
      <c r="L6" s="10"/>
      <c r="M6" s="10"/>
      <c r="N6" s="10"/>
      <c r="O6" s="10"/>
      <c r="P6" s="10"/>
      <c r="Q6" s="10"/>
      <c r="R6" s="10"/>
      <c r="S6" s="10"/>
      <c r="T6" s="11"/>
    </row>
    <row r="7" spans="1:20" ht="18" customHeight="1">
      <c r="A7" s="9"/>
      <c r="B7" s="10"/>
      <c r="C7" s="12"/>
      <c r="D7" s="12"/>
      <c r="E7" s="12"/>
      <c r="F7" s="12"/>
      <c r="G7" s="12"/>
      <c r="H7" s="1716"/>
      <c r="I7" s="1716"/>
      <c r="J7" s="12"/>
      <c r="K7" s="1716"/>
      <c r="L7" s="1716"/>
      <c r="M7" s="10"/>
      <c r="N7" s="1716">
        <v>200</v>
      </c>
      <c r="O7" s="1716"/>
      <c r="P7" s="10"/>
      <c r="Q7" s="10"/>
      <c r="R7" s="10"/>
      <c r="S7" s="10"/>
      <c r="T7" s="11"/>
    </row>
    <row r="8" spans="1:20" ht="18" customHeight="1">
      <c r="A8" s="9"/>
      <c r="B8" s="10"/>
      <c r="C8" s="12"/>
      <c r="D8" s="12"/>
      <c r="E8" s="12"/>
      <c r="F8" s="12"/>
      <c r="G8" s="12"/>
      <c r="H8" s="12"/>
      <c r="I8" s="12"/>
      <c r="J8" s="12"/>
      <c r="M8" s="10"/>
      <c r="N8" s="10"/>
      <c r="O8" s="10"/>
      <c r="P8" s="10"/>
      <c r="Q8" s="10"/>
      <c r="R8" s="10"/>
      <c r="S8" s="10"/>
      <c r="T8" s="11"/>
    </row>
    <row r="9" spans="1:20" ht="18" customHeight="1">
      <c r="A9" s="9"/>
      <c r="B9" s="10"/>
      <c r="C9" s="12"/>
      <c r="D9" s="12"/>
      <c r="E9" s="12"/>
      <c r="F9" s="12"/>
      <c r="J9" s="12"/>
      <c r="K9" s="10"/>
      <c r="M9" s="12"/>
      <c r="N9" s="12"/>
      <c r="O9" s="10"/>
      <c r="P9" s="10"/>
      <c r="Q9" s="10"/>
      <c r="R9" s="10"/>
      <c r="S9" s="10"/>
      <c r="T9" s="11"/>
    </row>
    <row r="10" spans="1:20" ht="18" customHeight="1" thickBot="1">
      <c r="A10" s="9"/>
      <c r="B10" s="10"/>
      <c r="C10" s="150"/>
      <c r="D10" s="1812" t="s">
        <v>67</v>
      </c>
      <c r="E10" s="1812"/>
      <c r="F10" s="1812"/>
      <c r="G10" s="1812"/>
      <c r="H10" s="1812"/>
      <c r="I10" s="1812"/>
      <c r="J10" s="1812"/>
      <c r="K10" s="1812"/>
      <c r="L10" s="1812"/>
      <c r="M10" s="10"/>
      <c r="N10" s="10"/>
      <c r="O10" s="10"/>
      <c r="P10" s="10"/>
      <c r="Q10" s="10"/>
      <c r="R10" s="10"/>
      <c r="S10" s="10"/>
      <c r="T10" s="11"/>
    </row>
    <row r="11" spans="1:20" ht="18" customHeight="1" thickTop="1">
      <c r="A11" s="9"/>
      <c r="B11" s="10"/>
      <c r="C11" s="1820" t="s">
        <v>68</v>
      </c>
      <c r="D11" s="1820"/>
      <c r="E11" s="1820"/>
      <c r="F11" s="1820"/>
      <c r="G11" s="1820"/>
      <c r="H11" s="1820"/>
      <c r="I11" s="1820"/>
      <c r="J11" s="1820"/>
      <c r="K11" s="1820"/>
      <c r="L11" s="1821"/>
      <c r="M11" s="10"/>
      <c r="N11" s="10"/>
      <c r="O11" s="10"/>
      <c r="P11" s="151"/>
      <c r="Q11" s="10"/>
      <c r="R11" s="10"/>
      <c r="S11" s="1819">
        <v>200</v>
      </c>
      <c r="T11" s="11"/>
    </row>
    <row r="12" spans="1:20" ht="18" customHeight="1">
      <c r="A12" s="9"/>
      <c r="B12" s="10"/>
      <c r="C12" s="1822"/>
      <c r="D12" s="1822"/>
      <c r="E12" s="1822"/>
      <c r="F12" s="1822"/>
      <c r="G12" s="1822"/>
      <c r="H12" s="1822"/>
      <c r="I12" s="1822"/>
      <c r="J12" s="1822"/>
      <c r="K12" s="1822"/>
      <c r="L12" s="1823"/>
      <c r="M12" s="10"/>
      <c r="N12" s="10"/>
      <c r="O12" s="10"/>
      <c r="P12" s="151"/>
      <c r="Q12" s="10"/>
      <c r="R12" s="10"/>
      <c r="S12" s="1819"/>
      <c r="T12" s="11"/>
    </row>
    <row r="13" spans="1:20" ht="18" customHeight="1" thickBot="1">
      <c r="A13" s="9"/>
      <c r="B13" s="10"/>
      <c r="C13" s="1824"/>
      <c r="D13" s="1824"/>
      <c r="E13" s="1824"/>
      <c r="F13" s="1824"/>
      <c r="G13" s="1824"/>
      <c r="H13" s="1824"/>
      <c r="I13" s="1824"/>
      <c r="J13" s="1824"/>
      <c r="K13" s="1824"/>
      <c r="L13" s="1825"/>
      <c r="M13" s="152"/>
      <c r="N13" s="153"/>
      <c r="O13" s="153"/>
      <c r="P13" s="154"/>
      <c r="Q13" s="10"/>
      <c r="R13" s="10"/>
      <c r="S13" s="1819"/>
      <c r="T13" s="11"/>
    </row>
    <row r="14" spans="1:20" ht="18" customHeight="1" thickTop="1">
      <c r="A14" s="9"/>
      <c r="B14" s="10"/>
      <c r="C14" s="13"/>
      <c r="D14" s="13"/>
      <c r="E14" s="13"/>
      <c r="F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1"/>
    </row>
    <row r="15" spans="1:20" ht="18" customHeight="1">
      <c r="A15" s="9"/>
      <c r="B15" s="10"/>
      <c r="C15" s="13"/>
      <c r="D15" s="13"/>
      <c r="E15" s="13"/>
      <c r="F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1"/>
    </row>
    <row r="16" spans="1:20" ht="18" customHeight="1">
      <c r="A16" s="9"/>
      <c r="B16" s="10"/>
      <c r="C16" s="13"/>
      <c r="D16" s="13"/>
      <c r="E16" s="13"/>
      <c r="F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1"/>
    </row>
    <row r="17" spans="1:20" ht="18" customHeight="1">
      <c r="A17" s="14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6"/>
      <c r="T17" s="17"/>
    </row>
    <row r="18" spans="1:20" ht="21" customHeight="1">
      <c r="A18" s="18" t="s">
        <v>69</v>
      </c>
      <c r="B18" s="19" t="s">
        <v>70</v>
      </c>
      <c r="C18" s="20"/>
      <c r="D18" s="21"/>
      <c r="E18" s="1813">
        <v>0.2</v>
      </c>
      <c r="F18" s="1813"/>
      <c r="G18" s="22" t="s">
        <v>71</v>
      </c>
      <c r="H18" s="1813">
        <f>(S11)/1000</f>
        <v>0.2</v>
      </c>
      <c r="I18" s="1813"/>
      <c r="J18" s="22" t="s">
        <v>71</v>
      </c>
      <c r="K18" s="1813">
        <v>2</v>
      </c>
      <c r="L18" s="1813"/>
      <c r="M18" s="21"/>
      <c r="N18" s="22" t="s">
        <v>71</v>
      </c>
      <c r="O18" s="1813">
        <v>1</v>
      </c>
      <c r="P18" s="1813"/>
      <c r="Q18" s="21"/>
      <c r="R18" s="23"/>
      <c r="S18" s="24" t="s">
        <v>72</v>
      </c>
      <c r="T18" s="25">
        <f>ROUNDDOWN(E18*H18,2)</f>
        <v>0.04</v>
      </c>
    </row>
    <row r="19" spans="1:20" ht="21" customHeight="1">
      <c r="A19" s="26"/>
      <c r="B19" s="27"/>
      <c r="C19" s="28"/>
      <c r="D19" s="29"/>
      <c r="E19" s="12"/>
      <c r="F19" s="12"/>
      <c r="G19" s="12"/>
      <c r="H19" s="12"/>
      <c r="I19" s="12"/>
      <c r="J19" s="12"/>
      <c r="K19" s="12"/>
      <c r="L19" s="12"/>
      <c r="M19" s="29"/>
      <c r="N19" s="12"/>
      <c r="O19" s="12"/>
      <c r="P19" s="12"/>
      <c r="Q19" s="29"/>
      <c r="R19" s="30"/>
      <c r="S19" s="24"/>
      <c r="T19" s="31"/>
    </row>
    <row r="20" spans="1:20" ht="21" customHeight="1">
      <c r="A20" s="26" t="s">
        <v>73</v>
      </c>
      <c r="B20" s="27" t="s">
        <v>74</v>
      </c>
      <c r="C20" s="28"/>
      <c r="D20" s="29"/>
      <c r="E20" s="1716"/>
      <c r="F20" s="1716"/>
      <c r="G20" s="12"/>
      <c r="H20" s="1716"/>
      <c r="I20" s="1716"/>
      <c r="J20" s="12"/>
      <c r="K20" s="1716"/>
      <c r="L20" s="1716"/>
      <c r="M20" s="29"/>
      <c r="N20" s="29"/>
      <c r="O20" s="29"/>
      <c r="P20" s="29"/>
      <c r="Q20" s="29"/>
      <c r="R20" s="30"/>
      <c r="S20" s="24" t="s">
        <v>72</v>
      </c>
      <c r="T20" s="31">
        <f>T18</f>
        <v>0.04</v>
      </c>
    </row>
    <row r="21" spans="1:20" ht="21" customHeight="1">
      <c r="A21" s="26"/>
      <c r="B21" s="27"/>
      <c r="C21" s="28"/>
      <c r="D21" s="29"/>
      <c r="E21" s="12"/>
      <c r="F21" s="12"/>
      <c r="G21" s="12"/>
      <c r="H21" s="12"/>
      <c r="I21" s="12"/>
      <c r="J21" s="12"/>
      <c r="K21" s="12"/>
      <c r="L21" s="12"/>
      <c r="M21" s="29"/>
      <c r="N21" s="29"/>
      <c r="O21" s="29"/>
      <c r="P21" s="29"/>
      <c r="Q21" s="29"/>
      <c r="R21" s="30"/>
      <c r="S21" s="24"/>
      <c r="T21" s="31"/>
    </row>
    <row r="22" spans="1:20" ht="21" customHeight="1">
      <c r="A22" s="26" t="s">
        <v>75</v>
      </c>
      <c r="B22" s="27" t="s">
        <v>891</v>
      </c>
      <c r="C22" s="28"/>
      <c r="D22" s="32"/>
      <c r="E22" s="1716">
        <v>0.2</v>
      </c>
      <c r="F22" s="1716"/>
      <c r="G22" s="12" t="s">
        <v>71</v>
      </c>
      <c r="H22" s="1716">
        <v>2</v>
      </c>
      <c r="I22" s="1716"/>
      <c r="J22" s="12" t="s">
        <v>71</v>
      </c>
      <c r="K22" s="1716">
        <v>1</v>
      </c>
      <c r="L22" s="1716"/>
      <c r="M22" s="29"/>
      <c r="N22" s="12"/>
      <c r="O22" s="1716"/>
      <c r="P22" s="1716"/>
      <c r="Q22" s="29"/>
      <c r="R22" s="30"/>
      <c r="S22" s="24" t="s">
        <v>77</v>
      </c>
      <c r="T22" s="31">
        <f>ROUNDDOWN(E22*H22,2)</f>
        <v>0.4</v>
      </c>
    </row>
    <row r="23" spans="1:20" ht="21" customHeight="1">
      <c r="A23" s="26"/>
      <c r="B23" s="27"/>
      <c r="C23" s="28"/>
      <c r="D23" s="155"/>
      <c r="E23" s="12"/>
      <c r="F23" s="12"/>
      <c r="G23" s="12"/>
      <c r="H23" s="12"/>
      <c r="I23" s="12"/>
      <c r="J23" s="12"/>
      <c r="K23" s="12"/>
      <c r="L23" s="12"/>
      <c r="M23" s="29"/>
      <c r="N23" s="12"/>
      <c r="O23" s="12"/>
      <c r="P23" s="12"/>
      <c r="Q23" s="29"/>
      <c r="R23" s="30"/>
      <c r="S23" s="24"/>
      <c r="T23" s="31"/>
    </row>
    <row r="24" spans="1:20" ht="21" customHeight="1">
      <c r="A24" s="26" t="s">
        <v>78</v>
      </c>
      <c r="B24" s="27" t="s">
        <v>79</v>
      </c>
      <c r="C24" s="28"/>
      <c r="D24" s="29"/>
      <c r="E24" s="1716">
        <v>1</v>
      </c>
      <c r="F24" s="1716"/>
      <c r="G24" s="12" t="s">
        <v>71</v>
      </c>
      <c r="H24" s="1716">
        <v>2</v>
      </c>
      <c r="I24" s="1716"/>
      <c r="J24" s="12"/>
      <c r="K24" s="1716"/>
      <c r="L24" s="1716"/>
      <c r="M24" s="29"/>
      <c r="N24" s="12"/>
      <c r="O24" s="1716"/>
      <c r="P24" s="1716"/>
      <c r="Q24" s="29"/>
      <c r="R24" s="30"/>
      <c r="S24" s="24" t="s">
        <v>80</v>
      </c>
      <c r="T24" s="31">
        <f>ROUNDDOWN(E24*H24,2)</f>
        <v>2</v>
      </c>
    </row>
    <row r="25" spans="1:20" ht="15" thickBot="1">
      <c r="A25" s="37"/>
      <c r="B25" s="38"/>
      <c r="C25" s="39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1"/>
      <c r="S25" s="42"/>
      <c r="T25" s="43"/>
    </row>
  </sheetData>
  <mergeCells count="27">
    <mergeCell ref="S11:S13"/>
    <mergeCell ref="O18:P18"/>
    <mergeCell ref="K22:L22"/>
    <mergeCell ref="E24:F24"/>
    <mergeCell ref="K24:L24"/>
    <mergeCell ref="O24:P24"/>
    <mergeCell ref="C11:L13"/>
    <mergeCell ref="H24:I24"/>
    <mergeCell ref="K18:L18"/>
    <mergeCell ref="E20:F20"/>
    <mergeCell ref="H20:I20"/>
    <mergeCell ref="K20:L20"/>
    <mergeCell ref="N7:O7"/>
    <mergeCell ref="A1:T1"/>
    <mergeCell ref="A3:C3"/>
    <mergeCell ref="D3:R3"/>
    <mergeCell ref="S3:T3"/>
    <mergeCell ref="D4:R4"/>
    <mergeCell ref="B4:C4"/>
    <mergeCell ref="K7:L7"/>
    <mergeCell ref="H7:I7"/>
    <mergeCell ref="D10:L10"/>
    <mergeCell ref="O22:P22"/>
    <mergeCell ref="E22:F22"/>
    <mergeCell ref="H22:I22"/>
    <mergeCell ref="E18:F18"/>
    <mergeCell ref="H18:I18"/>
  </mergeCells>
  <phoneticPr fontId="26" type="noConversion"/>
  <printOptions horizontalCentered="1"/>
  <pageMargins left="1.1299999999999999" right="0.47244094488188981" top="0.74" bottom="0.65" header="0.51181102362204722" footer="0.51181102362204722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"/>
  <sheetViews>
    <sheetView workbookViewId="0">
      <selection activeCell="J27" sqref="J27"/>
    </sheetView>
  </sheetViews>
  <sheetFormatPr defaultRowHeight="13.5"/>
  <sheetData/>
  <phoneticPr fontId="34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2"/>
  <sheetViews>
    <sheetView showGridLines="0" zoomScaleNormal="100" workbookViewId="0">
      <selection activeCell="AD8" sqref="AD8"/>
    </sheetView>
  </sheetViews>
  <sheetFormatPr defaultColWidth="7.625" defaultRowHeight="20.100000000000001" customHeight="1"/>
  <cols>
    <col min="1" max="1" width="4.375" style="1586" customWidth="1"/>
    <col min="2" max="2" width="4" style="1586" customWidth="1"/>
    <col min="3" max="3" width="8.375" style="1586" customWidth="1"/>
    <col min="4" max="4" width="4.375" style="1586" customWidth="1"/>
    <col min="5" max="5" width="3.875" style="1586" customWidth="1"/>
    <col min="6" max="6" width="5.625" style="1586" customWidth="1"/>
    <col min="7" max="7" width="2.875" style="1524" customWidth="1"/>
    <col min="8" max="8" width="10" style="1524" customWidth="1"/>
    <col min="9" max="9" width="3.375" style="1524" customWidth="1"/>
    <col min="10" max="10" width="7.25" style="1524" customWidth="1"/>
    <col min="11" max="11" width="4.625" style="1524" customWidth="1"/>
    <col min="12" max="12" width="6" style="1524" customWidth="1"/>
    <col min="13" max="13" width="7.125" style="1524" customWidth="1"/>
    <col min="14" max="14" width="6.375" style="1524" customWidth="1"/>
    <col min="15" max="15" width="6.75" style="1524" customWidth="1"/>
    <col min="16" max="16" width="5.125" style="1524" customWidth="1"/>
    <col min="17" max="17" width="4" style="1524" customWidth="1"/>
    <col min="18" max="18" width="5.375" style="1524" customWidth="1"/>
    <col min="19" max="19" width="3.5" style="1524" customWidth="1"/>
    <col min="20" max="20" width="2.75" style="1524" customWidth="1"/>
    <col min="21" max="21" width="8.875" style="1587" customWidth="1"/>
    <col min="22" max="22" width="5" style="1587" customWidth="1"/>
    <col min="23" max="256" width="7.625" style="1524"/>
    <col min="257" max="257" width="4.375" style="1524" customWidth="1"/>
    <col min="258" max="258" width="4" style="1524" customWidth="1"/>
    <col min="259" max="259" width="8.375" style="1524" customWidth="1"/>
    <col min="260" max="260" width="4.375" style="1524" customWidth="1"/>
    <col min="261" max="261" width="3.875" style="1524" customWidth="1"/>
    <col min="262" max="262" width="5.625" style="1524" customWidth="1"/>
    <col min="263" max="263" width="2.875" style="1524" customWidth="1"/>
    <col min="264" max="264" width="10" style="1524" customWidth="1"/>
    <col min="265" max="265" width="3.375" style="1524" customWidth="1"/>
    <col min="266" max="266" width="7.25" style="1524" customWidth="1"/>
    <col min="267" max="267" width="4.625" style="1524" customWidth="1"/>
    <col min="268" max="268" width="6" style="1524" customWidth="1"/>
    <col min="269" max="269" width="7.125" style="1524" customWidth="1"/>
    <col min="270" max="270" width="6.375" style="1524" customWidth="1"/>
    <col min="271" max="271" width="6.75" style="1524" customWidth="1"/>
    <col min="272" max="272" width="5.125" style="1524" customWidth="1"/>
    <col min="273" max="273" width="4" style="1524" customWidth="1"/>
    <col min="274" max="274" width="5.375" style="1524" customWidth="1"/>
    <col min="275" max="275" width="3.5" style="1524" customWidth="1"/>
    <col min="276" max="276" width="2.75" style="1524" customWidth="1"/>
    <col min="277" max="277" width="8.875" style="1524" customWidth="1"/>
    <col min="278" max="278" width="5" style="1524" customWidth="1"/>
    <col min="279" max="512" width="7.625" style="1524"/>
    <col min="513" max="513" width="4.375" style="1524" customWidth="1"/>
    <col min="514" max="514" width="4" style="1524" customWidth="1"/>
    <col min="515" max="515" width="8.375" style="1524" customWidth="1"/>
    <col min="516" max="516" width="4.375" style="1524" customWidth="1"/>
    <col min="517" max="517" width="3.875" style="1524" customWidth="1"/>
    <col min="518" max="518" width="5.625" style="1524" customWidth="1"/>
    <col min="519" max="519" width="2.875" style="1524" customWidth="1"/>
    <col min="520" max="520" width="10" style="1524" customWidth="1"/>
    <col min="521" max="521" width="3.375" style="1524" customWidth="1"/>
    <col min="522" max="522" width="7.25" style="1524" customWidth="1"/>
    <col min="523" max="523" width="4.625" style="1524" customWidth="1"/>
    <col min="524" max="524" width="6" style="1524" customWidth="1"/>
    <col min="525" max="525" width="7.125" style="1524" customWidth="1"/>
    <col min="526" max="526" width="6.375" style="1524" customWidth="1"/>
    <col min="527" max="527" width="6.75" style="1524" customWidth="1"/>
    <col min="528" max="528" width="5.125" style="1524" customWidth="1"/>
    <col min="529" max="529" width="4" style="1524" customWidth="1"/>
    <col min="530" max="530" width="5.375" style="1524" customWidth="1"/>
    <col min="531" max="531" width="3.5" style="1524" customWidth="1"/>
    <col min="532" max="532" width="2.75" style="1524" customWidth="1"/>
    <col min="533" max="533" width="8.875" style="1524" customWidth="1"/>
    <col min="534" max="534" width="5" style="1524" customWidth="1"/>
    <col min="535" max="768" width="7.625" style="1524"/>
    <col min="769" max="769" width="4.375" style="1524" customWidth="1"/>
    <col min="770" max="770" width="4" style="1524" customWidth="1"/>
    <col min="771" max="771" width="8.375" style="1524" customWidth="1"/>
    <col min="772" max="772" width="4.375" style="1524" customWidth="1"/>
    <col min="773" max="773" width="3.875" style="1524" customWidth="1"/>
    <col min="774" max="774" width="5.625" style="1524" customWidth="1"/>
    <col min="775" max="775" width="2.875" style="1524" customWidth="1"/>
    <col min="776" max="776" width="10" style="1524" customWidth="1"/>
    <col min="777" max="777" width="3.375" style="1524" customWidth="1"/>
    <col min="778" max="778" width="7.25" style="1524" customWidth="1"/>
    <col min="779" max="779" width="4.625" style="1524" customWidth="1"/>
    <col min="780" max="780" width="6" style="1524" customWidth="1"/>
    <col min="781" max="781" width="7.125" style="1524" customWidth="1"/>
    <col min="782" max="782" width="6.375" style="1524" customWidth="1"/>
    <col min="783" max="783" width="6.75" style="1524" customWidth="1"/>
    <col min="784" max="784" width="5.125" style="1524" customWidth="1"/>
    <col min="785" max="785" width="4" style="1524" customWidth="1"/>
    <col min="786" max="786" width="5.375" style="1524" customWidth="1"/>
    <col min="787" max="787" width="3.5" style="1524" customWidth="1"/>
    <col min="788" max="788" width="2.75" style="1524" customWidth="1"/>
    <col min="789" max="789" width="8.875" style="1524" customWidth="1"/>
    <col min="790" max="790" width="5" style="1524" customWidth="1"/>
    <col min="791" max="1024" width="7.625" style="1524"/>
    <col min="1025" max="1025" width="4.375" style="1524" customWidth="1"/>
    <col min="1026" max="1026" width="4" style="1524" customWidth="1"/>
    <col min="1027" max="1027" width="8.375" style="1524" customWidth="1"/>
    <col min="1028" max="1028" width="4.375" style="1524" customWidth="1"/>
    <col min="1029" max="1029" width="3.875" style="1524" customWidth="1"/>
    <col min="1030" max="1030" width="5.625" style="1524" customWidth="1"/>
    <col min="1031" max="1031" width="2.875" style="1524" customWidth="1"/>
    <col min="1032" max="1032" width="10" style="1524" customWidth="1"/>
    <col min="1033" max="1033" width="3.375" style="1524" customWidth="1"/>
    <col min="1034" max="1034" width="7.25" style="1524" customWidth="1"/>
    <col min="1035" max="1035" width="4.625" style="1524" customWidth="1"/>
    <col min="1036" max="1036" width="6" style="1524" customWidth="1"/>
    <col min="1037" max="1037" width="7.125" style="1524" customWidth="1"/>
    <col min="1038" max="1038" width="6.375" style="1524" customWidth="1"/>
    <col min="1039" max="1039" width="6.75" style="1524" customWidth="1"/>
    <col min="1040" max="1040" width="5.125" style="1524" customWidth="1"/>
    <col min="1041" max="1041" width="4" style="1524" customWidth="1"/>
    <col min="1042" max="1042" width="5.375" style="1524" customWidth="1"/>
    <col min="1043" max="1043" width="3.5" style="1524" customWidth="1"/>
    <col min="1044" max="1044" width="2.75" style="1524" customWidth="1"/>
    <col min="1045" max="1045" width="8.875" style="1524" customWidth="1"/>
    <col min="1046" max="1046" width="5" style="1524" customWidth="1"/>
    <col min="1047" max="1280" width="7.625" style="1524"/>
    <col min="1281" max="1281" width="4.375" style="1524" customWidth="1"/>
    <col min="1282" max="1282" width="4" style="1524" customWidth="1"/>
    <col min="1283" max="1283" width="8.375" style="1524" customWidth="1"/>
    <col min="1284" max="1284" width="4.375" style="1524" customWidth="1"/>
    <col min="1285" max="1285" width="3.875" style="1524" customWidth="1"/>
    <col min="1286" max="1286" width="5.625" style="1524" customWidth="1"/>
    <col min="1287" max="1287" width="2.875" style="1524" customWidth="1"/>
    <col min="1288" max="1288" width="10" style="1524" customWidth="1"/>
    <col min="1289" max="1289" width="3.375" style="1524" customWidth="1"/>
    <col min="1290" max="1290" width="7.25" style="1524" customWidth="1"/>
    <col min="1291" max="1291" width="4.625" style="1524" customWidth="1"/>
    <col min="1292" max="1292" width="6" style="1524" customWidth="1"/>
    <col min="1293" max="1293" width="7.125" style="1524" customWidth="1"/>
    <col min="1294" max="1294" width="6.375" style="1524" customWidth="1"/>
    <col min="1295" max="1295" width="6.75" style="1524" customWidth="1"/>
    <col min="1296" max="1296" width="5.125" style="1524" customWidth="1"/>
    <col min="1297" max="1297" width="4" style="1524" customWidth="1"/>
    <col min="1298" max="1298" width="5.375" style="1524" customWidth="1"/>
    <col min="1299" max="1299" width="3.5" style="1524" customWidth="1"/>
    <col min="1300" max="1300" width="2.75" style="1524" customWidth="1"/>
    <col min="1301" max="1301" width="8.875" style="1524" customWidth="1"/>
    <col min="1302" max="1302" width="5" style="1524" customWidth="1"/>
    <col min="1303" max="1536" width="7.625" style="1524"/>
    <col min="1537" max="1537" width="4.375" style="1524" customWidth="1"/>
    <col min="1538" max="1538" width="4" style="1524" customWidth="1"/>
    <col min="1539" max="1539" width="8.375" style="1524" customWidth="1"/>
    <col min="1540" max="1540" width="4.375" style="1524" customWidth="1"/>
    <col min="1541" max="1541" width="3.875" style="1524" customWidth="1"/>
    <col min="1542" max="1542" width="5.625" style="1524" customWidth="1"/>
    <col min="1543" max="1543" width="2.875" style="1524" customWidth="1"/>
    <col min="1544" max="1544" width="10" style="1524" customWidth="1"/>
    <col min="1545" max="1545" width="3.375" style="1524" customWidth="1"/>
    <col min="1546" max="1546" width="7.25" style="1524" customWidth="1"/>
    <col min="1547" max="1547" width="4.625" style="1524" customWidth="1"/>
    <col min="1548" max="1548" width="6" style="1524" customWidth="1"/>
    <col min="1549" max="1549" width="7.125" style="1524" customWidth="1"/>
    <col min="1550" max="1550" width="6.375" style="1524" customWidth="1"/>
    <col min="1551" max="1551" width="6.75" style="1524" customWidth="1"/>
    <col min="1552" max="1552" width="5.125" style="1524" customWidth="1"/>
    <col min="1553" max="1553" width="4" style="1524" customWidth="1"/>
    <col min="1554" max="1554" width="5.375" style="1524" customWidth="1"/>
    <col min="1555" max="1555" width="3.5" style="1524" customWidth="1"/>
    <col min="1556" max="1556" width="2.75" style="1524" customWidth="1"/>
    <col min="1557" max="1557" width="8.875" style="1524" customWidth="1"/>
    <col min="1558" max="1558" width="5" style="1524" customWidth="1"/>
    <col min="1559" max="1792" width="7.625" style="1524"/>
    <col min="1793" max="1793" width="4.375" style="1524" customWidth="1"/>
    <col min="1794" max="1794" width="4" style="1524" customWidth="1"/>
    <col min="1795" max="1795" width="8.375" style="1524" customWidth="1"/>
    <col min="1796" max="1796" width="4.375" style="1524" customWidth="1"/>
    <col min="1797" max="1797" width="3.875" style="1524" customWidth="1"/>
    <col min="1798" max="1798" width="5.625" style="1524" customWidth="1"/>
    <col min="1799" max="1799" width="2.875" style="1524" customWidth="1"/>
    <col min="1800" max="1800" width="10" style="1524" customWidth="1"/>
    <col min="1801" max="1801" width="3.375" style="1524" customWidth="1"/>
    <col min="1802" max="1802" width="7.25" style="1524" customWidth="1"/>
    <col min="1803" max="1803" width="4.625" style="1524" customWidth="1"/>
    <col min="1804" max="1804" width="6" style="1524" customWidth="1"/>
    <col min="1805" max="1805" width="7.125" style="1524" customWidth="1"/>
    <col min="1806" max="1806" width="6.375" style="1524" customWidth="1"/>
    <col min="1807" max="1807" width="6.75" style="1524" customWidth="1"/>
    <col min="1808" max="1808" width="5.125" style="1524" customWidth="1"/>
    <col min="1809" max="1809" width="4" style="1524" customWidth="1"/>
    <col min="1810" max="1810" width="5.375" style="1524" customWidth="1"/>
    <col min="1811" max="1811" width="3.5" style="1524" customWidth="1"/>
    <col min="1812" max="1812" width="2.75" style="1524" customWidth="1"/>
    <col min="1813" max="1813" width="8.875" style="1524" customWidth="1"/>
    <col min="1814" max="1814" width="5" style="1524" customWidth="1"/>
    <col min="1815" max="2048" width="7.625" style="1524"/>
    <col min="2049" max="2049" width="4.375" style="1524" customWidth="1"/>
    <col min="2050" max="2050" width="4" style="1524" customWidth="1"/>
    <col min="2051" max="2051" width="8.375" style="1524" customWidth="1"/>
    <col min="2052" max="2052" width="4.375" style="1524" customWidth="1"/>
    <col min="2053" max="2053" width="3.875" style="1524" customWidth="1"/>
    <col min="2054" max="2054" width="5.625" style="1524" customWidth="1"/>
    <col min="2055" max="2055" width="2.875" style="1524" customWidth="1"/>
    <col min="2056" max="2056" width="10" style="1524" customWidth="1"/>
    <col min="2057" max="2057" width="3.375" style="1524" customWidth="1"/>
    <col min="2058" max="2058" width="7.25" style="1524" customWidth="1"/>
    <col min="2059" max="2059" width="4.625" style="1524" customWidth="1"/>
    <col min="2060" max="2060" width="6" style="1524" customWidth="1"/>
    <col min="2061" max="2061" width="7.125" style="1524" customWidth="1"/>
    <col min="2062" max="2062" width="6.375" style="1524" customWidth="1"/>
    <col min="2063" max="2063" width="6.75" style="1524" customWidth="1"/>
    <col min="2064" max="2064" width="5.125" style="1524" customWidth="1"/>
    <col min="2065" max="2065" width="4" style="1524" customWidth="1"/>
    <col min="2066" max="2066" width="5.375" style="1524" customWidth="1"/>
    <col min="2067" max="2067" width="3.5" style="1524" customWidth="1"/>
    <col min="2068" max="2068" width="2.75" style="1524" customWidth="1"/>
    <col min="2069" max="2069" width="8.875" style="1524" customWidth="1"/>
    <col min="2070" max="2070" width="5" style="1524" customWidth="1"/>
    <col min="2071" max="2304" width="7.625" style="1524"/>
    <col min="2305" max="2305" width="4.375" style="1524" customWidth="1"/>
    <col min="2306" max="2306" width="4" style="1524" customWidth="1"/>
    <col min="2307" max="2307" width="8.375" style="1524" customWidth="1"/>
    <col min="2308" max="2308" width="4.375" style="1524" customWidth="1"/>
    <col min="2309" max="2309" width="3.875" style="1524" customWidth="1"/>
    <col min="2310" max="2310" width="5.625" style="1524" customWidth="1"/>
    <col min="2311" max="2311" width="2.875" style="1524" customWidth="1"/>
    <col min="2312" max="2312" width="10" style="1524" customWidth="1"/>
    <col min="2313" max="2313" width="3.375" style="1524" customWidth="1"/>
    <col min="2314" max="2314" width="7.25" style="1524" customWidth="1"/>
    <col min="2315" max="2315" width="4.625" style="1524" customWidth="1"/>
    <col min="2316" max="2316" width="6" style="1524" customWidth="1"/>
    <col min="2317" max="2317" width="7.125" style="1524" customWidth="1"/>
    <col min="2318" max="2318" width="6.375" style="1524" customWidth="1"/>
    <col min="2319" max="2319" width="6.75" style="1524" customWidth="1"/>
    <col min="2320" max="2320" width="5.125" style="1524" customWidth="1"/>
    <col min="2321" max="2321" width="4" style="1524" customWidth="1"/>
    <col min="2322" max="2322" width="5.375" style="1524" customWidth="1"/>
    <col min="2323" max="2323" width="3.5" style="1524" customWidth="1"/>
    <col min="2324" max="2324" width="2.75" style="1524" customWidth="1"/>
    <col min="2325" max="2325" width="8.875" style="1524" customWidth="1"/>
    <col min="2326" max="2326" width="5" style="1524" customWidth="1"/>
    <col min="2327" max="2560" width="7.625" style="1524"/>
    <col min="2561" max="2561" width="4.375" style="1524" customWidth="1"/>
    <col min="2562" max="2562" width="4" style="1524" customWidth="1"/>
    <col min="2563" max="2563" width="8.375" style="1524" customWidth="1"/>
    <col min="2564" max="2564" width="4.375" style="1524" customWidth="1"/>
    <col min="2565" max="2565" width="3.875" style="1524" customWidth="1"/>
    <col min="2566" max="2566" width="5.625" style="1524" customWidth="1"/>
    <col min="2567" max="2567" width="2.875" style="1524" customWidth="1"/>
    <col min="2568" max="2568" width="10" style="1524" customWidth="1"/>
    <col min="2569" max="2569" width="3.375" style="1524" customWidth="1"/>
    <col min="2570" max="2570" width="7.25" style="1524" customWidth="1"/>
    <col min="2571" max="2571" width="4.625" style="1524" customWidth="1"/>
    <col min="2572" max="2572" width="6" style="1524" customWidth="1"/>
    <col min="2573" max="2573" width="7.125" style="1524" customWidth="1"/>
    <col min="2574" max="2574" width="6.375" style="1524" customWidth="1"/>
    <col min="2575" max="2575" width="6.75" style="1524" customWidth="1"/>
    <col min="2576" max="2576" width="5.125" style="1524" customWidth="1"/>
    <col min="2577" max="2577" width="4" style="1524" customWidth="1"/>
    <col min="2578" max="2578" width="5.375" style="1524" customWidth="1"/>
    <col min="2579" max="2579" width="3.5" style="1524" customWidth="1"/>
    <col min="2580" max="2580" width="2.75" style="1524" customWidth="1"/>
    <col min="2581" max="2581" width="8.875" style="1524" customWidth="1"/>
    <col min="2582" max="2582" width="5" style="1524" customWidth="1"/>
    <col min="2583" max="2816" width="7.625" style="1524"/>
    <col min="2817" max="2817" width="4.375" style="1524" customWidth="1"/>
    <col min="2818" max="2818" width="4" style="1524" customWidth="1"/>
    <col min="2819" max="2819" width="8.375" style="1524" customWidth="1"/>
    <col min="2820" max="2820" width="4.375" style="1524" customWidth="1"/>
    <col min="2821" max="2821" width="3.875" style="1524" customWidth="1"/>
    <col min="2822" max="2822" width="5.625" style="1524" customWidth="1"/>
    <col min="2823" max="2823" width="2.875" style="1524" customWidth="1"/>
    <col min="2824" max="2824" width="10" style="1524" customWidth="1"/>
    <col min="2825" max="2825" width="3.375" style="1524" customWidth="1"/>
    <col min="2826" max="2826" width="7.25" style="1524" customWidth="1"/>
    <col min="2827" max="2827" width="4.625" style="1524" customWidth="1"/>
    <col min="2828" max="2828" width="6" style="1524" customWidth="1"/>
    <col min="2829" max="2829" width="7.125" style="1524" customWidth="1"/>
    <col min="2830" max="2830" width="6.375" style="1524" customWidth="1"/>
    <col min="2831" max="2831" width="6.75" style="1524" customWidth="1"/>
    <col min="2832" max="2832" width="5.125" style="1524" customWidth="1"/>
    <col min="2833" max="2833" width="4" style="1524" customWidth="1"/>
    <col min="2834" max="2834" width="5.375" style="1524" customWidth="1"/>
    <col min="2835" max="2835" width="3.5" style="1524" customWidth="1"/>
    <col min="2836" max="2836" width="2.75" style="1524" customWidth="1"/>
    <col min="2837" max="2837" width="8.875" style="1524" customWidth="1"/>
    <col min="2838" max="2838" width="5" style="1524" customWidth="1"/>
    <col min="2839" max="3072" width="7.625" style="1524"/>
    <col min="3073" max="3073" width="4.375" style="1524" customWidth="1"/>
    <col min="3074" max="3074" width="4" style="1524" customWidth="1"/>
    <col min="3075" max="3075" width="8.375" style="1524" customWidth="1"/>
    <col min="3076" max="3076" width="4.375" style="1524" customWidth="1"/>
    <col min="3077" max="3077" width="3.875" style="1524" customWidth="1"/>
    <col min="3078" max="3078" width="5.625" style="1524" customWidth="1"/>
    <col min="3079" max="3079" width="2.875" style="1524" customWidth="1"/>
    <col min="3080" max="3080" width="10" style="1524" customWidth="1"/>
    <col min="3081" max="3081" width="3.375" style="1524" customWidth="1"/>
    <col min="3082" max="3082" width="7.25" style="1524" customWidth="1"/>
    <col min="3083" max="3083" width="4.625" style="1524" customWidth="1"/>
    <col min="3084" max="3084" width="6" style="1524" customWidth="1"/>
    <col min="3085" max="3085" width="7.125" style="1524" customWidth="1"/>
    <col min="3086" max="3086" width="6.375" style="1524" customWidth="1"/>
    <col min="3087" max="3087" width="6.75" style="1524" customWidth="1"/>
    <col min="3088" max="3088" width="5.125" style="1524" customWidth="1"/>
    <col min="3089" max="3089" width="4" style="1524" customWidth="1"/>
    <col min="3090" max="3090" width="5.375" style="1524" customWidth="1"/>
    <col min="3091" max="3091" width="3.5" style="1524" customWidth="1"/>
    <col min="3092" max="3092" width="2.75" style="1524" customWidth="1"/>
    <col min="3093" max="3093" width="8.875" style="1524" customWidth="1"/>
    <col min="3094" max="3094" width="5" style="1524" customWidth="1"/>
    <col min="3095" max="3328" width="7.625" style="1524"/>
    <col min="3329" max="3329" width="4.375" style="1524" customWidth="1"/>
    <col min="3330" max="3330" width="4" style="1524" customWidth="1"/>
    <col min="3331" max="3331" width="8.375" style="1524" customWidth="1"/>
    <col min="3332" max="3332" width="4.375" style="1524" customWidth="1"/>
    <col min="3333" max="3333" width="3.875" style="1524" customWidth="1"/>
    <col min="3334" max="3334" width="5.625" style="1524" customWidth="1"/>
    <col min="3335" max="3335" width="2.875" style="1524" customWidth="1"/>
    <col min="3336" max="3336" width="10" style="1524" customWidth="1"/>
    <col min="3337" max="3337" width="3.375" style="1524" customWidth="1"/>
    <col min="3338" max="3338" width="7.25" style="1524" customWidth="1"/>
    <col min="3339" max="3339" width="4.625" style="1524" customWidth="1"/>
    <col min="3340" max="3340" width="6" style="1524" customWidth="1"/>
    <col min="3341" max="3341" width="7.125" style="1524" customWidth="1"/>
    <col min="3342" max="3342" width="6.375" style="1524" customWidth="1"/>
    <col min="3343" max="3343" width="6.75" style="1524" customWidth="1"/>
    <col min="3344" max="3344" width="5.125" style="1524" customWidth="1"/>
    <col min="3345" max="3345" width="4" style="1524" customWidth="1"/>
    <col min="3346" max="3346" width="5.375" style="1524" customWidth="1"/>
    <col min="3347" max="3347" width="3.5" style="1524" customWidth="1"/>
    <col min="3348" max="3348" width="2.75" style="1524" customWidth="1"/>
    <col min="3349" max="3349" width="8.875" style="1524" customWidth="1"/>
    <col min="3350" max="3350" width="5" style="1524" customWidth="1"/>
    <col min="3351" max="3584" width="7.625" style="1524"/>
    <col min="3585" max="3585" width="4.375" style="1524" customWidth="1"/>
    <col min="3586" max="3586" width="4" style="1524" customWidth="1"/>
    <col min="3587" max="3587" width="8.375" style="1524" customWidth="1"/>
    <col min="3588" max="3588" width="4.375" style="1524" customWidth="1"/>
    <col min="3589" max="3589" width="3.875" style="1524" customWidth="1"/>
    <col min="3590" max="3590" width="5.625" style="1524" customWidth="1"/>
    <col min="3591" max="3591" width="2.875" style="1524" customWidth="1"/>
    <col min="3592" max="3592" width="10" style="1524" customWidth="1"/>
    <col min="3593" max="3593" width="3.375" style="1524" customWidth="1"/>
    <col min="3594" max="3594" width="7.25" style="1524" customWidth="1"/>
    <col min="3595" max="3595" width="4.625" style="1524" customWidth="1"/>
    <col min="3596" max="3596" width="6" style="1524" customWidth="1"/>
    <col min="3597" max="3597" width="7.125" style="1524" customWidth="1"/>
    <col min="3598" max="3598" width="6.375" style="1524" customWidth="1"/>
    <col min="3599" max="3599" width="6.75" style="1524" customWidth="1"/>
    <col min="3600" max="3600" width="5.125" style="1524" customWidth="1"/>
    <col min="3601" max="3601" width="4" style="1524" customWidth="1"/>
    <col min="3602" max="3602" width="5.375" style="1524" customWidth="1"/>
    <col min="3603" max="3603" width="3.5" style="1524" customWidth="1"/>
    <col min="3604" max="3604" width="2.75" style="1524" customWidth="1"/>
    <col min="3605" max="3605" width="8.875" style="1524" customWidth="1"/>
    <col min="3606" max="3606" width="5" style="1524" customWidth="1"/>
    <col min="3607" max="3840" width="7.625" style="1524"/>
    <col min="3841" max="3841" width="4.375" style="1524" customWidth="1"/>
    <col min="3842" max="3842" width="4" style="1524" customWidth="1"/>
    <col min="3843" max="3843" width="8.375" style="1524" customWidth="1"/>
    <col min="3844" max="3844" width="4.375" style="1524" customWidth="1"/>
    <col min="3845" max="3845" width="3.875" style="1524" customWidth="1"/>
    <col min="3846" max="3846" width="5.625" style="1524" customWidth="1"/>
    <col min="3847" max="3847" width="2.875" style="1524" customWidth="1"/>
    <col min="3848" max="3848" width="10" style="1524" customWidth="1"/>
    <col min="3849" max="3849" width="3.375" style="1524" customWidth="1"/>
    <col min="3850" max="3850" width="7.25" style="1524" customWidth="1"/>
    <col min="3851" max="3851" width="4.625" style="1524" customWidth="1"/>
    <col min="3852" max="3852" width="6" style="1524" customWidth="1"/>
    <col min="3853" max="3853" width="7.125" style="1524" customWidth="1"/>
    <col min="3854" max="3854" width="6.375" style="1524" customWidth="1"/>
    <col min="3855" max="3855" width="6.75" style="1524" customWidth="1"/>
    <col min="3856" max="3856" width="5.125" style="1524" customWidth="1"/>
    <col min="3857" max="3857" width="4" style="1524" customWidth="1"/>
    <col min="3858" max="3858" width="5.375" style="1524" customWidth="1"/>
    <col min="3859" max="3859" width="3.5" style="1524" customWidth="1"/>
    <col min="3860" max="3860" width="2.75" style="1524" customWidth="1"/>
    <col min="3861" max="3861" width="8.875" style="1524" customWidth="1"/>
    <col min="3862" max="3862" width="5" style="1524" customWidth="1"/>
    <col min="3863" max="4096" width="7.625" style="1524"/>
    <col min="4097" max="4097" width="4.375" style="1524" customWidth="1"/>
    <col min="4098" max="4098" width="4" style="1524" customWidth="1"/>
    <col min="4099" max="4099" width="8.375" style="1524" customWidth="1"/>
    <col min="4100" max="4100" width="4.375" style="1524" customWidth="1"/>
    <col min="4101" max="4101" width="3.875" style="1524" customWidth="1"/>
    <col min="4102" max="4102" width="5.625" style="1524" customWidth="1"/>
    <col min="4103" max="4103" width="2.875" style="1524" customWidth="1"/>
    <col min="4104" max="4104" width="10" style="1524" customWidth="1"/>
    <col min="4105" max="4105" width="3.375" style="1524" customWidth="1"/>
    <col min="4106" max="4106" width="7.25" style="1524" customWidth="1"/>
    <col min="4107" max="4107" width="4.625" style="1524" customWidth="1"/>
    <col min="4108" max="4108" width="6" style="1524" customWidth="1"/>
    <col min="4109" max="4109" width="7.125" style="1524" customWidth="1"/>
    <col min="4110" max="4110" width="6.375" style="1524" customWidth="1"/>
    <col min="4111" max="4111" width="6.75" style="1524" customWidth="1"/>
    <col min="4112" max="4112" width="5.125" style="1524" customWidth="1"/>
    <col min="4113" max="4113" width="4" style="1524" customWidth="1"/>
    <col min="4114" max="4114" width="5.375" style="1524" customWidth="1"/>
    <col min="4115" max="4115" width="3.5" style="1524" customWidth="1"/>
    <col min="4116" max="4116" width="2.75" style="1524" customWidth="1"/>
    <col min="4117" max="4117" width="8.875" style="1524" customWidth="1"/>
    <col min="4118" max="4118" width="5" style="1524" customWidth="1"/>
    <col min="4119" max="4352" width="7.625" style="1524"/>
    <col min="4353" max="4353" width="4.375" style="1524" customWidth="1"/>
    <col min="4354" max="4354" width="4" style="1524" customWidth="1"/>
    <col min="4355" max="4355" width="8.375" style="1524" customWidth="1"/>
    <col min="4356" max="4356" width="4.375" style="1524" customWidth="1"/>
    <col min="4357" max="4357" width="3.875" style="1524" customWidth="1"/>
    <col min="4358" max="4358" width="5.625" style="1524" customWidth="1"/>
    <col min="4359" max="4359" width="2.875" style="1524" customWidth="1"/>
    <col min="4360" max="4360" width="10" style="1524" customWidth="1"/>
    <col min="4361" max="4361" width="3.375" style="1524" customWidth="1"/>
    <col min="4362" max="4362" width="7.25" style="1524" customWidth="1"/>
    <col min="4363" max="4363" width="4.625" style="1524" customWidth="1"/>
    <col min="4364" max="4364" width="6" style="1524" customWidth="1"/>
    <col min="4365" max="4365" width="7.125" style="1524" customWidth="1"/>
    <col min="4366" max="4366" width="6.375" style="1524" customWidth="1"/>
    <col min="4367" max="4367" width="6.75" style="1524" customWidth="1"/>
    <col min="4368" max="4368" width="5.125" style="1524" customWidth="1"/>
    <col min="4369" max="4369" width="4" style="1524" customWidth="1"/>
    <col min="4370" max="4370" width="5.375" style="1524" customWidth="1"/>
    <col min="4371" max="4371" width="3.5" style="1524" customWidth="1"/>
    <col min="4372" max="4372" width="2.75" style="1524" customWidth="1"/>
    <col min="4373" max="4373" width="8.875" style="1524" customWidth="1"/>
    <col min="4374" max="4374" width="5" style="1524" customWidth="1"/>
    <col min="4375" max="4608" width="7.625" style="1524"/>
    <col min="4609" max="4609" width="4.375" style="1524" customWidth="1"/>
    <col min="4610" max="4610" width="4" style="1524" customWidth="1"/>
    <col min="4611" max="4611" width="8.375" style="1524" customWidth="1"/>
    <col min="4612" max="4612" width="4.375" style="1524" customWidth="1"/>
    <col min="4613" max="4613" width="3.875" style="1524" customWidth="1"/>
    <col min="4614" max="4614" width="5.625" style="1524" customWidth="1"/>
    <col min="4615" max="4615" width="2.875" style="1524" customWidth="1"/>
    <col min="4616" max="4616" width="10" style="1524" customWidth="1"/>
    <col min="4617" max="4617" width="3.375" style="1524" customWidth="1"/>
    <col min="4618" max="4618" width="7.25" style="1524" customWidth="1"/>
    <col min="4619" max="4619" width="4.625" style="1524" customWidth="1"/>
    <col min="4620" max="4620" width="6" style="1524" customWidth="1"/>
    <col min="4621" max="4621" width="7.125" style="1524" customWidth="1"/>
    <col min="4622" max="4622" width="6.375" style="1524" customWidth="1"/>
    <col min="4623" max="4623" width="6.75" style="1524" customWidth="1"/>
    <col min="4624" max="4624" width="5.125" style="1524" customWidth="1"/>
    <col min="4625" max="4625" width="4" style="1524" customWidth="1"/>
    <col min="4626" max="4626" width="5.375" style="1524" customWidth="1"/>
    <col min="4627" max="4627" width="3.5" style="1524" customWidth="1"/>
    <col min="4628" max="4628" width="2.75" style="1524" customWidth="1"/>
    <col min="4629" max="4629" width="8.875" style="1524" customWidth="1"/>
    <col min="4630" max="4630" width="5" style="1524" customWidth="1"/>
    <col min="4631" max="4864" width="7.625" style="1524"/>
    <col min="4865" max="4865" width="4.375" style="1524" customWidth="1"/>
    <col min="4866" max="4866" width="4" style="1524" customWidth="1"/>
    <col min="4867" max="4867" width="8.375" style="1524" customWidth="1"/>
    <col min="4868" max="4868" width="4.375" style="1524" customWidth="1"/>
    <col min="4869" max="4869" width="3.875" style="1524" customWidth="1"/>
    <col min="4870" max="4870" width="5.625" style="1524" customWidth="1"/>
    <col min="4871" max="4871" width="2.875" style="1524" customWidth="1"/>
    <col min="4872" max="4872" width="10" style="1524" customWidth="1"/>
    <col min="4873" max="4873" width="3.375" style="1524" customWidth="1"/>
    <col min="4874" max="4874" width="7.25" style="1524" customWidth="1"/>
    <col min="4875" max="4875" width="4.625" style="1524" customWidth="1"/>
    <col min="4876" max="4876" width="6" style="1524" customWidth="1"/>
    <col min="4877" max="4877" width="7.125" style="1524" customWidth="1"/>
    <col min="4878" max="4878" width="6.375" style="1524" customWidth="1"/>
    <col min="4879" max="4879" width="6.75" style="1524" customWidth="1"/>
    <col min="4880" max="4880" width="5.125" style="1524" customWidth="1"/>
    <col min="4881" max="4881" width="4" style="1524" customWidth="1"/>
    <col min="4882" max="4882" width="5.375" style="1524" customWidth="1"/>
    <col min="4883" max="4883" width="3.5" style="1524" customWidth="1"/>
    <col min="4884" max="4884" width="2.75" style="1524" customWidth="1"/>
    <col min="4885" max="4885" width="8.875" style="1524" customWidth="1"/>
    <col min="4886" max="4886" width="5" style="1524" customWidth="1"/>
    <col min="4887" max="5120" width="7.625" style="1524"/>
    <col min="5121" max="5121" width="4.375" style="1524" customWidth="1"/>
    <col min="5122" max="5122" width="4" style="1524" customWidth="1"/>
    <col min="5123" max="5123" width="8.375" style="1524" customWidth="1"/>
    <col min="5124" max="5124" width="4.375" style="1524" customWidth="1"/>
    <col min="5125" max="5125" width="3.875" style="1524" customWidth="1"/>
    <col min="5126" max="5126" width="5.625" style="1524" customWidth="1"/>
    <col min="5127" max="5127" width="2.875" style="1524" customWidth="1"/>
    <col min="5128" max="5128" width="10" style="1524" customWidth="1"/>
    <col min="5129" max="5129" width="3.375" style="1524" customWidth="1"/>
    <col min="5130" max="5130" width="7.25" style="1524" customWidth="1"/>
    <col min="5131" max="5131" width="4.625" style="1524" customWidth="1"/>
    <col min="5132" max="5132" width="6" style="1524" customWidth="1"/>
    <col min="5133" max="5133" width="7.125" style="1524" customWidth="1"/>
    <col min="5134" max="5134" width="6.375" style="1524" customWidth="1"/>
    <col min="5135" max="5135" width="6.75" style="1524" customWidth="1"/>
    <col min="5136" max="5136" width="5.125" style="1524" customWidth="1"/>
    <col min="5137" max="5137" width="4" style="1524" customWidth="1"/>
    <col min="5138" max="5138" width="5.375" style="1524" customWidth="1"/>
    <col min="5139" max="5139" width="3.5" style="1524" customWidth="1"/>
    <col min="5140" max="5140" width="2.75" style="1524" customWidth="1"/>
    <col min="5141" max="5141" width="8.875" style="1524" customWidth="1"/>
    <col min="5142" max="5142" width="5" style="1524" customWidth="1"/>
    <col min="5143" max="5376" width="7.625" style="1524"/>
    <col min="5377" max="5377" width="4.375" style="1524" customWidth="1"/>
    <col min="5378" max="5378" width="4" style="1524" customWidth="1"/>
    <col min="5379" max="5379" width="8.375" style="1524" customWidth="1"/>
    <col min="5380" max="5380" width="4.375" style="1524" customWidth="1"/>
    <col min="5381" max="5381" width="3.875" style="1524" customWidth="1"/>
    <col min="5382" max="5382" width="5.625" style="1524" customWidth="1"/>
    <col min="5383" max="5383" width="2.875" style="1524" customWidth="1"/>
    <col min="5384" max="5384" width="10" style="1524" customWidth="1"/>
    <col min="5385" max="5385" width="3.375" style="1524" customWidth="1"/>
    <col min="5386" max="5386" width="7.25" style="1524" customWidth="1"/>
    <col min="5387" max="5387" width="4.625" style="1524" customWidth="1"/>
    <col min="5388" max="5388" width="6" style="1524" customWidth="1"/>
    <col min="5389" max="5389" width="7.125" style="1524" customWidth="1"/>
    <col min="5390" max="5390" width="6.375" style="1524" customWidth="1"/>
    <col min="5391" max="5391" width="6.75" style="1524" customWidth="1"/>
    <col min="5392" max="5392" width="5.125" style="1524" customWidth="1"/>
    <col min="5393" max="5393" width="4" style="1524" customWidth="1"/>
    <col min="5394" max="5394" width="5.375" style="1524" customWidth="1"/>
    <col min="5395" max="5395" width="3.5" style="1524" customWidth="1"/>
    <col min="5396" max="5396" width="2.75" style="1524" customWidth="1"/>
    <col min="5397" max="5397" width="8.875" style="1524" customWidth="1"/>
    <col min="5398" max="5398" width="5" style="1524" customWidth="1"/>
    <col min="5399" max="5632" width="7.625" style="1524"/>
    <col min="5633" max="5633" width="4.375" style="1524" customWidth="1"/>
    <col min="5634" max="5634" width="4" style="1524" customWidth="1"/>
    <col min="5635" max="5635" width="8.375" style="1524" customWidth="1"/>
    <col min="5636" max="5636" width="4.375" style="1524" customWidth="1"/>
    <col min="5637" max="5637" width="3.875" style="1524" customWidth="1"/>
    <col min="5638" max="5638" width="5.625" style="1524" customWidth="1"/>
    <col min="5639" max="5639" width="2.875" style="1524" customWidth="1"/>
    <col min="5640" max="5640" width="10" style="1524" customWidth="1"/>
    <col min="5641" max="5641" width="3.375" style="1524" customWidth="1"/>
    <col min="5642" max="5642" width="7.25" style="1524" customWidth="1"/>
    <col min="5643" max="5643" width="4.625" style="1524" customWidth="1"/>
    <col min="5644" max="5644" width="6" style="1524" customWidth="1"/>
    <col min="5645" max="5645" width="7.125" style="1524" customWidth="1"/>
    <col min="5646" max="5646" width="6.375" style="1524" customWidth="1"/>
    <col min="5647" max="5647" width="6.75" style="1524" customWidth="1"/>
    <col min="5648" max="5648" width="5.125" style="1524" customWidth="1"/>
    <col min="5649" max="5649" width="4" style="1524" customWidth="1"/>
    <col min="5650" max="5650" width="5.375" style="1524" customWidth="1"/>
    <col min="5651" max="5651" width="3.5" style="1524" customWidth="1"/>
    <col min="5652" max="5652" width="2.75" style="1524" customWidth="1"/>
    <col min="5653" max="5653" width="8.875" style="1524" customWidth="1"/>
    <col min="5654" max="5654" width="5" style="1524" customWidth="1"/>
    <col min="5655" max="5888" width="7.625" style="1524"/>
    <col min="5889" max="5889" width="4.375" style="1524" customWidth="1"/>
    <col min="5890" max="5890" width="4" style="1524" customWidth="1"/>
    <col min="5891" max="5891" width="8.375" style="1524" customWidth="1"/>
    <col min="5892" max="5892" width="4.375" style="1524" customWidth="1"/>
    <col min="5893" max="5893" width="3.875" style="1524" customWidth="1"/>
    <col min="5894" max="5894" width="5.625" style="1524" customWidth="1"/>
    <col min="5895" max="5895" width="2.875" style="1524" customWidth="1"/>
    <col min="5896" max="5896" width="10" style="1524" customWidth="1"/>
    <col min="5897" max="5897" width="3.375" style="1524" customWidth="1"/>
    <col min="5898" max="5898" width="7.25" style="1524" customWidth="1"/>
    <col min="5899" max="5899" width="4.625" style="1524" customWidth="1"/>
    <col min="5900" max="5900" width="6" style="1524" customWidth="1"/>
    <col min="5901" max="5901" width="7.125" style="1524" customWidth="1"/>
    <col min="5902" max="5902" width="6.375" style="1524" customWidth="1"/>
    <col min="5903" max="5903" width="6.75" style="1524" customWidth="1"/>
    <col min="5904" max="5904" width="5.125" style="1524" customWidth="1"/>
    <col min="5905" max="5905" width="4" style="1524" customWidth="1"/>
    <col min="5906" max="5906" width="5.375" style="1524" customWidth="1"/>
    <col min="5907" max="5907" width="3.5" style="1524" customWidth="1"/>
    <col min="5908" max="5908" width="2.75" style="1524" customWidth="1"/>
    <col min="5909" max="5909" width="8.875" style="1524" customWidth="1"/>
    <col min="5910" max="5910" width="5" style="1524" customWidth="1"/>
    <col min="5911" max="6144" width="7.625" style="1524"/>
    <col min="6145" max="6145" width="4.375" style="1524" customWidth="1"/>
    <col min="6146" max="6146" width="4" style="1524" customWidth="1"/>
    <col min="6147" max="6147" width="8.375" style="1524" customWidth="1"/>
    <col min="6148" max="6148" width="4.375" style="1524" customWidth="1"/>
    <col min="6149" max="6149" width="3.875" style="1524" customWidth="1"/>
    <col min="6150" max="6150" width="5.625" style="1524" customWidth="1"/>
    <col min="6151" max="6151" width="2.875" style="1524" customWidth="1"/>
    <col min="6152" max="6152" width="10" style="1524" customWidth="1"/>
    <col min="6153" max="6153" width="3.375" style="1524" customWidth="1"/>
    <col min="6154" max="6154" width="7.25" style="1524" customWidth="1"/>
    <col min="6155" max="6155" width="4.625" style="1524" customWidth="1"/>
    <col min="6156" max="6156" width="6" style="1524" customWidth="1"/>
    <col min="6157" max="6157" width="7.125" style="1524" customWidth="1"/>
    <col min="6158" max="6158" width="6.375" style="1524" customWidth="1"/>
    <col min="6159" max="6159" width="6.75" style="1524" customWidth="1"/>
    <col min="6160" max="6160" width="5.125" style="1524" customWidth="1"/>
    <col min="6161" max="6161" width="4" style="1524" customWidth="1"/>
    <col min="6162" max="6162" width="5.375" style="1524" customWidth="1"/>
    <col min="6163" max="6163" width="3.5" style="1524" customWidth="1"/>
    <col min="6164" max="6164" width="2.75" style="1524" customWidth="1"/>
    <col min="6165" max="6165" width="8.875" style="1524" customWidth="1"/>
    <col min="6166" max="6166" width="5" style="1524" customWidth="1"/>
    <col min="6167" max="6400" width="7.625" style="1524"/>
    <col min="6401" max="6401" width="4.375" style="1524" customWidth="1"/>
    <col min="6402" max="6402" width="4" style="1524" customWidth="1"/>
    <col min="6403" max="6403" width="8.375" style="1524" customWidth="1"/>
    <col min="6404" max="6404" width="4.375" style="1524" customWidth="1"/>
    <col min="6405" max="6405" width="3.875" style="1524" customWidth="1"/>
    <col min="6406" max="6406" width="5.625" style="1524" customWidth="1"/>
    <col min="6407" max="6407" width="2.875" style="1524" customWidth="1"/>
    <col min="6408" max="6408" width="10" style="1524" customWidth="1"/>
    <col min="6409" max="6409" width="3.375" style="1524" customWidth="1"/>
    <col min="6410" max="6410" width="7.25" style="1524" customWidth="1"/>
    <col min="6411" max="6411" width="4.625" style="1524" customWidth="1"/>
    <col min="6412" max="6412" width="6" style="1524" customWidth="1"/>
    <col min="6413" max="6413" width="7.125" style="1524" customWidth="1"/>
    <col min="6414" max="6414" width="6.375" style="1524" customWidth="1"/>
    <col min="6415" max="6415" width="6.75" style="1524" customWidth="1"/>
    <col min="6416" max="6416" width="5.125" style="1524" customWidth="1"/>
    <col min="6417" max="6417" width="4" style="1524" customWidth="1"/>
    <col min="6418" max="6418" width="5.375" style="1524" customWidth="1"/>
    <col min="6419" max="6419" width="3.5" style="1524" customWidth="1"/>
    <col min="6420" max="6420" width="2.75" style="1524" customWidth="1"/>
    <col min="6421" max="6421" width="8.875" style="1524" customWidth="1"/>
    <col min="6422" max="6422" width="5" style="1524" customWidth="1"/>
    <col min="6423" max="6656" width="7.625" style="1524"/>
    <col min="6657" max="6657" width="4.375" style="1524" customWidth="1"/>
    <col min="6658" max="6658" width="4" style="1524" customWidth="1"/>
    <col min="6659" max="6659" width="8.375" style="1524" customWidth="1"/>
    <col min="6660" max="6660" width="4.375" style="1524" customWidth="1"/>
    <col min="6661" max="6661" width="3.875" style="1524" customWidth="1"/>
    <col min="6662" max="6662" width="5.625" style="1524" customWidth="1"/>
    <col min="6663" max="6663" width="2.875" style="1524" customWidth="1"/>
    <col min="6664" max="6664" width="10" style="1524" customWidth="1"/>
    <col min="6665" max="6665" width="3.375" style="1524" customWidth="1"/>
    <col min="6666" max="6666" width="7.25" style="1524" customWidth="1"/>
    <col min="6667" max="6667" width="4.625" style="1524" customWidth="1"/>
    <col min="6668" max="6668" width="6" style="1524" customWidth="1"/>
    <col min="6669" max="6669" width="7.125" style="1524" customWidth="1"/>
    <col min="6670" max="6670" width="6.375" style="1524" customWidth="1"/>
    <col min="6671" max="6671" width="6.75" style="1524" customWidth="1"/>
    <col min="6672" max="6672" width="5.125" style="1524" customWidth="1"/>
    <col min="6673" max="6673" width="4" style="1524" customWidth="1"/>
    <col min="6674" max="6674" width="5.375" style="1524" customWidth="1"/>
    <col min="6675" max="6675" width="3.5" style="1524" customWidth="1"/>
    <col min="6676" max="6676" width="2.75" style="1524" customWidth="1"/>
    <col min="6677" max="6677" width="8.875" style="1524" customWidth="1"/>
    <col min="6678" max="6678" width="5" style="1524" customWidth="1"/>
    <col min="6679" max="6912" width="7.625" style="1524"/>
    <col min="6913" max="6913" width="4.375" style="1524" customWidth="1"/>
    <col min="6914" max="6914" width="4" style="1524" customWidth="1"/>
    <col min="6915" max="6915" width="8.375" style="1524" customWidth="1"/>
    <col min="6916" max="6916" width="4.375" style="1524" customWidth="1"/>
    <col min="6917" max="6917" width="3.875" style="1524" customWidth="1"/>
    <col min="6918" max="6918" width="5.625" style="1524" customWidth="1"/>
    <col min="6919" max="6919" width="2.875" style="1524" customWidth="1"/>
    <col min="6920" max="6920" width="10" style="1524" customWidth="1"/>
    <col min="6921" max="6921" width="3.375" style="1524" customWidth="1"/>
    <col min="6922" max="6922" width="7.25" style="1524" customWidth="1"/>
    <col min="6923" max="6923" width="4.625" style="1524" customWidth="1"/>
    <col min="6924" max="6924" width="6" style="1524" customWidth="1"/>
    <col min="6925" max="6925" width="7.125" style="1524" customWidth="1"/>
    <col min="6926" max="6926" width="6.375" style="1524" customWidth="1"/>
    <col min="6927" max="6927" width="6.75" style="1524" customWidth="1"/>
    <col min="6928" max="6928" width="5.125" style="1524" customWidth="1"/>
    <col min="6929" max="6929" width="4" style="1524" customWidth="1"/>
    <col min="6930" max="6930" width="5.375" style="1524" customWidth="1"/>
    <col min="6931" max="6931" width="3.5" style="1524" customWidth="1"/>
    <col min="6932" max="6932" width="2.75" style="1524" customWidth="1"/>
    <col min="6933" max="6933" width="8.875" style="1524" customWidth="1"/>
    <col min="6934" max="6934" width="5" style="1524" customWidth="1"/>
    <col min="6935" max="7168" width="7.625" style="1524"/>
    <col min="7169" max="7169" width="4.375" style="1524" customWidth="1"/>
    <col min="7170" max="7170" width="4" style="1524" customWidth="1"/>
    <col min="7171" max="7171" width="8.375" style="1524" customWidth="1"/>
    <col min="7172" max="7172" width="4.375" style="1524" customWidth="1"/>
    <col min="7173" max="7173" width="3.875" style="1524" customWidth="1"/>
    <col min="7174" max="7174" width="5.625" style="1524" customWidth="1"/>
    <col min="7175" max="7175" width="2.875" style="1524" customWidth="1"/>
    <col min="7176" max="7176" width="10" style="1524" customWidth="1"/>
    <col min="7177" max="7177" width="3.375" style="1524" customWidth="1"/>
    <col min="7178" max="7178" width="7.25" style="1524" customWidth="1"/>
    <col min="7179" max="7179" width="4.625" style="1524" customWidth="1"/>
    <col min="7180" max="7180" width="6" style="1524" customWidth="1"/>
    <col min="7181" max="7181" width="7.125" style="1524" customWidth="1"/>
    <col min="7182" max="7182" width="6.375" style="1524" customWidth="1"/>
    <col min="7183" max="7183" width="6.75" style="1524" customWidth="1"/>
    <col min="7184" max="7184" width="5.125" style="1524" customWidth="1"/>
    <col min="7185" max="7185" width="4" style="1524" customWidth="1"/>
    <col min="7186" max="7186" width="5.375" style="1524" customWidth="1"/>
    <col min="7187" max="7187" width="3.5" style="1524" customWidth="1"/>
    <col min="7188" max="7188" width="2.75" style="1524" customWidth="1"/>
    <col min="7189" max="7189" width="8.875" style="1524" customWidth="1"/>
    <col min="7190" max="7190" width="5" style="1524" customWidth="1"/>
    <col min="7191" max="7424" width="7.625" style="1524"/>
    <col min="7425" max="7425" width="4.375" style="1524" customWidth="1"/>
    <col min="7426" max="7426" width="4" style="1524" customWidth="1"/>
    <col min="7427" max="7427" width="8.375" style="1524" customWidth="1"/>
    <col min="7428" max="7428" width="4.375" style="1524" customWidth="1"/>
    <col min="7429" max="7429" width="3.875" style="1524" customWidth="1"/>
    <col min="7430" max="7430" width="5.625" style="1524" customWidth="1"/>
    <col min="7431" max="7431" width="2.875" style="1524" customWidth="1"/>
    <col min="7432" max="7432" width="10" style="1524" customWidth="1"/>
    <col min="7433" max="7433" width="3.375" style="1524" customWidth="1"/>
    <col min="7434" max="7434" width="7.25" style="1524" customWidth="1"/>
    <col min="7435" max="7435" width="4.625" style="1524" customWidth="1"/>
    <col min="7436" max="7436" width="6" style="1524" customWidth="1"/>
    <col min="7437" max="7437" width="7.125" style="1524" customWidth="1"/>
    <col min="7438" max="7438" width="6.375" style="1524" customWidth="1"/>
    <col min="7439" max="7439" width="6.75" style="1524" customWidth="1"/>
    <col min="7440" max="7440" width="5.125" style="1524" customWidth="1"/>
    <col min="7441" max="7441" width="4" style="1524" customWidth="1"/>
    <col min="7442" max="7442" width="5.375" style="1524" customWidth="1"/>
    <col min="7443" max="7443" width="3.5" style="1524" customWidth="1"/>
    <col min="7444" max="7444" width="2.75" style="1524" customWidth="1"/>
    <col min="7445" max="7445" width="8.875" style="1524" customWidth="1"/>
    <col min="7446" max="7446" width="5" style="1524" customWidth="1"/>
    <col min="7447" max="7680" width="7.625" style="1524"/>
    <col min="7681" max="7681" width="4.375" style="1524" customWidth="1"/>
    <col min="7682" max="7682" width="4" style="1524" customWidth="1"/>
    <col min="7683" max="7683" width="8.375" style="1524" customWidth="1"/>
    <col min="7684" max="7684" width="4.375" style="1524" customWidth="1"/>
    <col min="7685" max="7685" width="3.875" style="1524" customWidth="1"/>
    <col min="7686" max="7686" width="5.625" style="1524" customWidth="1"/>
    <col min="7687" max="7687" width="2.875" style="1524" customWidth="1"/>
    <col min="7688" max="7688" width="10" style="1524" customWidth="1"/>
    <col min="7689" max="7689" width="3.375" style="1524" customWidth="1"/>
    <col min="7690" max="7690" width="7.25" style="1524" customWidth="1"/>
    <col min="7691" max="7691" width="4.625" style="1524" customWidth="1"/>
    <col min="7692" max="7692" width="6" style="1524" customWidth="1"/>
    <col min="7693" max="7693" width="7.125" style="1524" customWidth="1"/>
    <col min="7694" max="7694" width="6.375" style="1524" customWidth="1"/>
    <col min="7695" max="7695" width="6.75" style="1524" customWidth="1"/>
    <col min="7696" max="7696" width="5.125" style="1524" customWidth="1"/>
    <col min="7697" max="7697" width="4" style="1524" customWidth="1"/>
    <col min="7698" max="7698" width="5.375" style="1524" customWidth="1"/>
    <col min="7699" max="7699" width="3.5" style="1524" customWidth="1"/>
    <col min="7700" max="7700" width="2.75" style="1524" customWidth="1"/>
    <col min="7701" max="7701" width="8.875" style="1524" customWidth="1"/>
    <col min="7702" max="7702" width="5" style="1524" customWidth="1"/>
    <col min="7703" max="7936" width="7.625" style="1524"/>
    <col min="7937" max="7937" width="4.375" style="1524" customWidth="1"/>
    <col min="7938" max="7938" width="4" style="1524" customWidth="1"/>
    <col min="7939" max="7939" width="8.375" style="1524" customWidth="1"/>
    <col min="7940" max="7940" width="4.375" style="1524" customWidth="1"/>
    <col min="7941" max="7941" width="3.875" style="1524" customWidth="1"/>
    <col min="7942" max="7942" width="5.625" style="1524" customWidth="1"/>
    <col min="7943" max="7943" width="2.875" style="1524" customWidth="1"/>
    <col min="7944" max="7944" width="10" style="1524" customWidth="1"/>
    <col min="7945" max="7945" width="3.375" style="1524" customWidth="1"/>
    <col min="7946" max="7946" width="7.25" style="1524" customWidth="1"/>
    <col min="7947" max="7947" width="4.625" style="1524" customWidth="1"/>
    <col min="7948" max="7948" width="6" style="1524" customWidth="1"/>
    <col min="7949" max="7949" width="7.125" style="1524" customWidth="1"/>
    <col min="7950" max="7950" width="6.375" style="1524" customWidth="1"/>
    <col min="7951" max="7951" width="6.75" style="1524" customWidth="1"/>
    <col min="7952" max="7952" width="5.125" style="1524" customWidth="1"/>
    <col min="7953" max="7953" width="4" style="1524" customWidth="1"/>
    <col min="7954" max="7954" width="5.375" style="1524" customWidth="1"/>
    <col min="7955" max="7955" width="3.5" style="1524" customWidth="1"/>
    <col min="7956" max="7956" width="2.75" style="1524" customWidth="1"/>
    <col min="7957" max="7957" width="8.875" style="1524" customWidth="1"/>
    <col min="7958" max="7958" width="5" style="1524" customWidth="1"/>
    <col min="7959" max="8192" width="7.625" style="1524"/>
    <col min="8193" max="8193" width="4.375" style="1524" customWidth="1"/>
    <col min="8194" max="8194" width="4" style="1524" customWidth="1"/>
    <col min="8195" max="8195" width="8.375" style="1524" customWidth="1"/>
    <col min="8196" max="8196" width="4.375" style="1524" customWidth="1"/>
    <col min="8197" max="8197" width="3.875" style="1524" customWidth="1"/>
    <col min="8198" max="8198" width="5.625" style="1524" customWidth="1"/>
    <col min="8199" max="8199" width="2.875" style="1524" customWidth="1"/>
    <col min="8200" max="8200" width="10" style="1524" customWidth="1"/>
    <col min="8201" max="8201" width="3.375" style="1524" customWidth="1"/>
    <col min="8202" max="8202" width="7.25" style="1524" customWidth="1"/>
    <col min="8203" max="8203" width="4.625" style="1524" customWidth="1"/>
    <col min="8204" max="8204" width="6" style="1524" customWidth="1"/>
    <col min="8205" max="8205" width="7.125" style="1524" customWidth="1"/>
    <col min="8206" max="8206" width="6.375" style="1524" customWidth="1"/>
    <col min="8207" max="8207" width="6.75" style="1524" customWidth="1"/>
    <col min="8208" max="8208" width="5.125" style="1524" customWidth="1"/>
    <col min="8209" max="8209" width="4" style="1524" customWidth="1"/>
    <col min="8210" max="8210" width="5.375" style="1524" customWidth="1"/>
    <col min="8211" max="8211" width="3.5" style="1524" customWidth="1"/>
    <col min="8212" max="8212" width="2.75" style="1524" customWidth="1"/>
    <col min="8213" max="8213" width="8.875" style="1524" customWidth="1"/>
    <col min="8214" max="8214" width="5" style="1524" customWidth="1"/>
    <col min="8215" max="8448" width="7.625" style="1524"/>
    <col min="8449" max="8449" width="4.375" style="1524" customWidth="1"/>
    <col min="8450" max="8450" width="4" style="1524" customWidth="1"/>
    <col min="8451" max="8451" width="8.375" style="1524" customWidth="1"/>
    <col min="8452" max="8452" width="4.375" style="1524" customWidth="1"/>
    <col min="8453" max="8453" width="3.875" style="1524" customWidth="1"/>
    <col min="8454" max="8454" width="5.625" style="1524" customWidth="1"/>
    <col min="8455" max="8455" width="2.875" style="1524" customWidth="1"/>
    <col min="8456" max="8456" width="10" style="1524" customWidth="1"/>
    <col min="8457" max="8457" width="3.375" style="1524" customWidth="1"/>
    <col min="8458" max="8458" width="7.25" style="1524" customWidth="1"/>
    <col min="8459" max="8459" width="4.625" style="1524" customWidth="1"/>
    <col min="8460" max="8460" width="6" style="1524" customWidth="1"/>
    <col min="8461" max="8461" width="7.125" style="1524" customWidth="1"/>
    <col min="8462" max="8462" width="6.375" style="1524" customWidth="1"/>
    <col min="8463" max="8463" width="6.75" style="1524" customWidth="1"/>
    <col min="8464" max="8464" width="5.125" style="1524" customWidth="1"/>
    <col min="8465" max="8465" width="4" style="1524" customWidth="1"/>
    <col min="8466" max="8466" width="5.375" style="1524" customWidth="1"/>
    <col min="8467" max="8467" width="3.5" style="1524" customWidth="1"/>
    <col min="8468" max="8468" width="2.75" style="1524" customWidth="1"/>
    <col min="8469" max="8469" width="8.875" style="1524" customWidth="1"/>
    <col min="8470" max="8470" width="5" style="1524" customWidth="1"/>
    <col min="8471" max="8704" width="7.625" style="1524"/>
    <col min="8705" max="8705" width="4.375" style="1524" customWidth="1"/>
    <col min="8706" max="8706" width="4" style="1524" customWidth="1"/>
    <col min="8707" max="8707" width="8.375" style="1524" customWidth="1"/>
    <col min="8708" max="8708" width="4.375" style="1524" customWidth="1"/>
    <col min="8709" max="8709" width="3.875" style="1524" customWidth="1"/>
    <col min="8710" max="8710" width="5.625" style="1524" customWidth="1"/>
    <col min="8711" max="8711" width="2.875" style="1524" customWidth="1"/>
    <col min="8712" max="8712" width="10" style="1524" customWidth="1"/>
    <col min="8713" max="8713" width="3.375" style="1524" customWidth="1"/>
    <col min="8714" max="8714" width="7.25" style="1524" customWidth="1"/>
    <col min="8715" max="8715" width="4.625" style="1524" customWidth="1"/>
    <col min="8716" max="8716" width="6" style="1524" customWidth="1"/>
    <col min="8717" max="8717" width="7.125" style="1524" customWidth="1"/>
    <col min="8718" max="8718" width="6.375" style="1524" customWidth="1"/>
    <col min="8719" max="8719" width="6.75" style="1524" customWidth="1"/>
    <col min="8720" max="8720" width="5.125" style="1524" customWidth="1"/>
    <col min="8721" max="8721" width="4" style="1524" customWidth="1"/>
    <col min="8722" max="8722" width="5.375" style="1524" customWidth="1"/>
    <col min="8723" max="8723" width="3.5" style="1524" customWidth="1"/>
    <col min="8724" max="8724" width="2.75" style="1524" customWidth="1"/>
    <col min="8725" max="8725" width="8.875" style="1524" customWidth="1"/>
    <col min="8726" max="8726" width="5" style="1524" customWidth="1"/>
    <col min="8727" max="8960" width="7.625" style="1524"/>
    <col min="8961" max="8961" width="4.375" style="1524" customWidth="1"/>
    <col min="8962" max="8962" width="4" style="1524" customWidth="1"/>
    <col min="8963" max="8963" width="8.375" style="1524" customWidth="1"/>
    <col min="8964" max="8964" width="4.375" style="1524" customWidth="1"/>
    <col min="8965" max="8965" width="3.875" style="1524" customWidth="1"/>
    <col min="8966" max="8966" width="5.625" style="1524" customWidth="1"/>
    <col min="8967" max="8967" width="2.875" style="1524" customWidth="1"/>
    <col min="8968" max="8968" width="10" style="1524" customWidth="1"/>
    <col min="8969" max="8969" width="3.375" style="1524" customWidth="1"/>
    <col min="8970" max="8970" width="7.25" style="1524" customWidth="1"/>
    <col min="8971" max="8971" width="4.625" style="1524" customWidth="1"/>
    <col min="8972" max="8972" width="6" style="1524" customWidth="1"/>
    <col min="8973" max="8973" width="7.125" style="1524" customWidth="1"/>
    <col min="8974" max="8974" width="6.375" style="1524" customWidth="1"/>
    <col min="8975" max="8975" width="6.75" style="1524" customWidth="1"/>
    <col min="8976" max="8976" width="5.125" style="1524" customWidth="1"/>
    <col min="8977" max="8977" width="4" style="1524" customWidth="1"/>
    <col min="8978" max="8978" width="5.375" style="1524" customWidth="1"/>
    <col min="8979" max="8979" width="3.5" style="1524" customWidth="1"/>
    <col min="8980" max="8980" width="2.75" style="1524" customWidth="1"/>
    <col min="8981" max="8981" width="8.875" style="1524" customWidth="1"/>
    <col min="8982" max="8982" width="5" style="1524" customWidth="1"/>
    <col min="8983" max="9216" width="7.625" style="1524"/>
    <col min="9217" max="9217" width="4.375" style="1524" customWidth="1"/>
    <col min="9218" max="9218" width="4" style="1524" customWidth="1"/>
    <col min="9219" max="9219" width="8.375" style="1524" customWidth="1"/>
    <col min="9220" max="9220" width="4.375" style="1524" customWidth="1"/>
    <col min="9221" max="9221" width="3.875" style="1524" customWidth="1"/>
    <col min="9222" max="9222" width="5.625" style="1524" customWidth="1"/>
    <col min="9223" max="9223" width="2.875" style="1524" customWidth="1"/>
    <col min="9224" max="9224" width="10" style="1524" customWidth="1"/>
    <col min="9225" max="9225" width="3.375" style="1524" customWidth="1"/>
    <col min="9226" max="9226" width="7.25" style="1524" customWidth="1"/>
    <col min="9227" max="9227" width="4.625" style="1524" customWidth="1"/>
    <col min="9228" max="9228" width="6" style="1524" customWidth="1"/>
    <col min="9229" max="9229" width="7.125" style="1524" customWidth="1"/>
    <col min="9230" max="9230" width="6.375" style="1524" customWidth="1"/>
    <col min="9231" max="9231" width="6.75" style="1524" customWidth="1"/>
    <col min="9232" max="9232" width="5.125" style="1524" customWidth="1"/>
    <col min="9233" max="9233" width="4" style="1524" customWidth="1"/>
    <col min="9234" max="9234" width="5.375" style="1524" customWidth="1"/>
    <col min="9235" max="9235" width="3.5" style="1524" customWidth="1"/>
    <col min="9236" max="9236" width="2.75" style="1524" customWidth="1"/>
    <col min="9237" max="9237" width="8.875" style="1524" customWidth="1"/>
    <col min="9238" max="9238" width="5" style="1524" customWidth="1"/>
    <col min="9239" max="9472" width="7.625" style="1524"/>
    <col min="9473" max="9473" width="4.375" style="1524" customWidth="1"/>
    <col min="9474" max="9474" width="4" style="1524" customWidth="1"/>
    <col min="9475" max="9475" width="8.375" style="1524" customWidth="1"/>
    <col min="9476" max="9476" width="4.375" style="1524" customWidth="1"/>
    <col min="9477" max="9477" width="3.875" style="1524" customWidth="1"/>
    <col min="9478" max="9478" width="5.625" style="1524" customWidth="1"/>
    <col min="9479" max="9479" width="2.875" style="1524" customWidth="1"/>
    <col min="9480" max="9480" width="10" style="1524" customWidth="1"/>
    <col min="9481" max="9481" width="3.375" style="1524" customWidth="1"/>
    <col min="9482" max="9482" width="7.25" style="1524" customWidth="1"/>
    <col min="9483" max="9483" width="4.625" style="1524" customWidth="1"/>
    <col min="9484" max="9484" width="6" style="1524" customWidth="1"/>
    <col min="9485" max="9485" width="7.125" style="1524" customWidth="1"/>
    <col min="9486" max="9486" width="6.375" style="1524" customWidth="1"/>
    <col min="9487" max="9487" width="6.75" style="1524" customWidth="1"/>
    <col min="9488" max="9488" width="5.125" style="1524" customWidth="1"/>
    <col min="9489" max="9489" width="4" style="1524" customWidth="1"/>
    <col min="9490" max="9490" width="5.375" style="1524" customWidth="1"/>
    <col min="9491" max="9491" width="3.5" style="1524" customWidth="1"/>
    <col min="9492" max="9492" width="2.75" style="1524" customWidth="1"/>
    <col min="9493" max="9493" width="8.875" style="1524" customWidth="1"/>
    <col min="9494" max="9494" width="5" style="1524" customWidth="1"/>
    <col min="9495" max="9728" width="7.625" style="1524"/>
    <col min="9729" max="9729" width="4.375" style="1524" customWidth="1"/>
    <col min="9730" max="9730" width="4" style="1524" customWidth="1"/>
    <col min="9731" max="9731" width="8.375" style="1524" customWidth="1"/>
    <col min="9732" max="9732" width="4.375" style="1524" customWidth="1"/>
    <col min="9733" max="9733" width="3.875" style="1524" customWidth="1"/>
    <col min="9734" max="9734" width="5.625" style="1524" customWidth="1"/>
    <col min="9735" max="9735" width="2.875" style="1524" customWidth="1"/>
    <col min="9736" max="9736" width="10" style="1524" customWidth="1"/>
    <col min="9737" max="9737" width="3.375" style="1524" customWidth="1"/>
    <col min="9738" max="9738" width="7.25" style="1524" customWidth="1"/>
    <col min="9739" max="9739" width="4.625" style="1524" customWidth="1"/>
    <col min="9740" max="9740" width="6" style="1524" customWidth="1"/>
    <col min="9741" max="9741" width="7.125" style="1524" customWidth="1"/>
    <col min="9742" max="9742" width="6.375" style="1524" customWidth="1"/>
    <col min="9743" max="9743" width="6.75" style="1524" customWidth="1"/>
    <col min="9744" max="9744" width="5.125" style="1524" customWidth="1"/>
    <col min="9745" max="9745" width="4" style="1524" customWidth="1"/>
    <col min="9746" max="9746" width="5.375" style="1524" customWidth="1"/>
    <col min="9747" max="9747" width="3.5" style="1524" customWidth="1"/>
    <col min="9748" max="9748" width="2.75" style="1524" customWidth="1"/>
    <col min="9749" max="9749" width="8.875" style="1524" customWidth="1"/>
    <col min="9750" max="9750" width="5" style="1524" customWidth="1"/>
    <col min="9751" max="9984" width="7.625" style="1524"/>
    <col min="9985" max="9985" width="4.375" style="1524" customWidth="1"/>
    <col min="9986" max="9986" width="4" style="1524" customWidth="1"/>
    <col min="9987" max="9987" width="8.375" style="1524" customWidth="1"/>
    <col min="9988" max="9988" width="4.375" style="1524" customWidth="1"/>
    <col min="9989" max="9989" width="3.875" style="1524" customWidth="1"/>
    <col min="9990" max="9990" width="5.625" style="1524" customWidth="1"/>
    <col min="9991" max="9991" width="2.875" style="1524" customWidth="1"/>
    <col min="9992" max="9992" width="10" style="1524" customWidth="1"/>
    <col min="9993" max="9993" width="3.375" style="1524" customWidth="1"/>
    <col min="9994" max="9994" width="7.25" style="1524" customWidth="1"/>
    <col min="9995" max="9995" width="4.625" style="1524" customWidth="1"/>
    <col min="9996" max="9996" width="6" style="1524" customWidth="1"/>
    <col min="9997" max="9997" width="7.125" style="1524" customWidth="1"/>
    <col min="9998" max="9998" width="6.375" style="1524" customWidth="1"/>
    <col min="9999" max="9999" width="6.75" style="1524" customWidth="1"/>
    <col min="10000" max="10000" width="5.125" style="1524" customWidth="1"/>
    <col min="10001" max="10001" width="4" style="1524" customWidth="1"/>
    <col min="10002" max="10002" width="5.375" style="1524" customWidth="1"/>
    <col min="10003" max="10003" width="3.5" style="1524" customWidth="1"/>
    <col min="10004" max="10004" width="2.75" style="1524" customWidth="1"/>
    <col min="10005" max="10005" width="8.875" style="1524" customWidth="1"/>
    <col min="10006" max="10006" width="5" style="1524" customWidth="1"/>
    <col min="10007" max="10240" width="7.625" style="1524"/>
    <col min="10241" max="10241" width="4.375" style="1524" customWidth="1"/>
    <col min="10242" max="10242" width="4" style="1524" customWidth="1"/>
    <col min="10243" max="10243" width="8.375" style="1524" customWidth="1"/>
    <col min="10244" max="10244" width="4.375" style="1524" customWidth="1"/>
    <col min="10245" max="10245" width="3.875" style="1524" customWidth="1"/>
    <col min="10246" max="10246" width="5.625" style="1524" customWidth="1"/>
    <col min="10247" max="10247" width="2.875" style="1524" customWidth="1"/>
    <col min="10248" max="10248" width="10" style="1524" customWidth="1"/>
    <col min="10249" max="10249" width="3.375" style="1524" customWidth="1"/>
    <col min="10250" max="10250" width="7.25" style="1524" customWidth="1"/>
    <col min="10251" max="10251" width="4.625" style="1524" customWidth="1"/>
    <col min="10252" max="10252" width="6" style="1524" customWidth="1"/>
    <col min="10253" max="10253" width="7.125" style="1524" customWidth="1"/>
    <col min="10254" max="10254" width="6.375" style="1524" customWidth="1"/>
    <col min="10255" max="10255" width="6.75" style="1524" customWidth="1"/>
    <col min="10256" max="10256" width="5.125" style="1524" customWidth="1"/>
    <col min="10257" max="10257" width="4" style="1524" customWidth="1"/>
    <col min="10258" max="10258" width="5.375" style="1524" customWidth="1"/>
    <col min="10259" max="10259" width="3.5" style="1524" customWidth="1"/>
    <col min="10260" max="10260" width="2.75" style="1524" customWidth="1"/>
    <col min="10261" max="10261" width="8.875" style="1524" customWidth="1"/>
    <col min="10262" max="10262" width="5" style="1524" customWidth="1"/>
    <col min="10263" max="10496" width="7.625" style="1524"/>
    <col min="10497" max="10497" width="4.375" style="1524" customWidth="1"/>
    <col min="10498" max="10498" width="4" style="1524" customWidth="1"/>
    <col min="10499" max="10499" width="8.375" style="1524" customWidth="1"/>
    <col min="10500" max="10500" width="4.375" style="1524" customWidth="1"/>
    <col min="10501" max="10501" width="3.875" style="1524" customWidth="1"/>
    <col min="10502" max="10502" width="5.625" style="1524" customWidth="1"/>
    <col min="10503" max="10503" width="2.875" style="1524" customWidth="1"/>
    <col min="10504" max="10504" width="10" style="1524" customWidth="1"/>
    <col min="10505" max="10505" width="3.375" style="1524" customWidth="1"/>
    <col min="10506" max="10506" width="7.25" style="1524" customWidth="1"/>
    <col min="10507" max="10507" width="4.625" style="1524" customWidth="1"/>
    <col min="10508" max="10508" width="6" style="1524" customWidth="1"/>
    <col min="10509" max="10509" width="7.125" style="1524" customWidth="1"/>
    <col min="10510" max="10510" width="6.375" style="1524" customWidth="1"/>
    <col min="10511" max="10511" width="6.75" style="1524" customWidth="1"/>
    <col min="10512" max="10512" width="5.125" style="1524" customWidth="1"/>
    <col min="10513" max="10513" width="4" style="1524" customWidth="1"/>
    <col min="10514" max="10514" width="5.375" style="1524" customWidth="1"/>
    <col min="10515" max="10515" width="3.5" style="1524" customWidth="1"/>
    <col min="10516" max="10516" width="2.75" style="1524" customWidth="1"/>
    <col min="10517" max="10517" width="8.875" style="1524" customWidth="1"/>
    <col min="10518" max="10518" width="5" style="1524" customWidth="1"/>
    <col min="10519" max="10752" width="7.625" style="1524"/>
    <col min="10753" max="10753" width="4.375" style="1524" customWidth="1"/>
    <col min="10754" max="10754" width="4" style="1524" customWidth="1"/>
    <col min="10755" max="10755" width="8.375" style="1524" customWidth="1"/>
    <col min="10756" max="10756" width="4.375" style="1524" customWidth="1"/>
    <col min="10757" max="10757" width="3.875" style="1524" customWidth="1"/>
    <col min="10758" max="10758" width="5.625" style="1524" customWidth="1"/>
    <col min="10759" max="10759" width="2.875" style="1524" customWidth="1"/>
    <col min="10760" max="10760" width="10" style="1524" customWidth="1"/>
    <col min="10761" max="10761" width="3.375" style="1524" customWidth="1"/>
    <col min="10762" max="10762" width="7.25" style="1524" customWidth="1"/>
    <col min="10763" max="10763" width="4.625" style="1524" customWidth="1"/>
    <col min="10764" max="10764" width="6" style="1524" customWidth="1"/>
    <col min="10765" max="10765" width="7.125" style="1524" customWidth="1"/>
    <col min="10766" max="10766" width="6.375" style="1524" customWidth="1"/>
    <col min="10767" max="10767" width="6.75" style="1524" customWidth="1"/>
    <col min="10768" max="10768" width="5.125" style="1524" customWidth="1"/>
    <col min="10769" max="10769" width="4" style="1524" customWidth="1"/>
    <col min="10770" max="10770" width="5.375" style="1524" customWidth="1"/>
    <col min="10771" max="10771" width="3.5" style="1524" customWidth="1"/>
    <col min="10772" max="10772" width="2.75" style="1524" customWidth="1"/>
    <col min="10773" max="10773" width="8.875" style="1524" customWidth="1"/>
    <col min="10774" max="10774" width="5" style="1524" customWidth="1"/>
    <col min="10775" max="11008" width="7.625" style="1524"/>
    <col min="11009" max="11009" width="4.375" style="1524" customWidth="1"/>
    <col min="11010" max="11010" width="4" style="1524" customWidth="1"/>
    <col min="11011" max="11011" width="8.375" style="1524" customWidth="1"/>
    <col min="11012" max="11012" width="4.375" style="1524" customWidth="1"/>
    <col min="11013" max="11013" width="3.875" style="1524" customWidth="1"/>
    <col min="11014" max="11014" width="5.625" style="1524" customWidth="1"/>
    <col min="11015" max="11015" width="2.875" style="1524" customWidth="1"/>
    <col min="11016" max="11016" width="10" style="1524" customWidth="1"/>
    <col min="11017" max="11017" width="3.375" style="1524" customWidth="1"/>
    <col min="11018" max="11018" width="7.25" style="1524" customWidth="1"/>
    <col min="11019" max="11019" width="4.625" style="1524" customWidth="1"/>
    <col min="11020" max="11020" width="6" style="1524" customWidth="1"/>
    <col min="11021" max="11021" width="7.125" style="1524" customWidth="1"/>
    <col min="11022" max="11022" width="6.375" style="1524" customWidth="1"/>
    <col min="11023" max="11023" width="6.75" style="1524" customWidth="1"/>
    <col min="11024" max="11024" width="5.125" style="1524" customWidth="1"/>
    <col min="11025" max="11025" width="4" style="1524" customWidth="1"/>
    <col min="11026" max="11026" width="5.375" style="1524" customWidth="1"/>
    <col min="11027" max="11027" width="3.5" style="1524" customWidth="1"/>
    <col min="11028" max="11028" width="2.75" style="1524" customWidth="1"/>
    <col min="11029" max="11029" width="8.875" style="1524" customWidth="1"/>
    <col min="11030" max="11030" width="5" style="1524" customWidth="1"/>
    <col min="11031" max="11264" width="7.625" style="1524"/>
    <col min="11265" max="11265" width="4.375" style="1524" customWidth="1"/>
    <col min="11266" max="11266" width="4" style="1524" customWidth="1"/>
    <col min="11267" max="11267" width="8.375" style="1524" customWidth="1"/>
    <col min="11268" max="11268" width="4.375" style="1524" customWidth="1"/>
    <col min="11269" max="11269" width="3.875" style="1524" customWidth="1"/>
    <col min="11270" max="11270" width="5.625" style="1524" customWidth="1"/>
    <col min="11271" max="11271" width="2.875" style="1524" customWidth="1"/>
    <col min="11272" max="11272" width="10" style="1524" customWidth="1"/>
    <col min="11273" max="11273" width="3.375" style="1524" customWidth="1"/>
    <col min="11274" max="11274" width="7.25" style="1524" customWidth="1"/>
    <col min="11275" max="11275" width="4.625" style="1524" customWidth="1"/>
    <col min="11276" max="11276" width="6" style="1524" customWidth="1"/>
    <col min="11277" max="11277" width="7.125" style="1524" customWidth="1"/>
    <col min="11278" max="11278" width="6.375" style="1524" customWidth="1"/>
    <col min="11279" max="11279" width="6.75" style="1524" customWidth="1"/>
    <col min="11280" max="11280" width="5.125" style="1524" customWidth="1"/>
    <col min="11281" max="11281" width="4" style="1524" customWidth="1"/>
    <col min="11282" max="11282" width="5.375" style="1524" customWidth="1"/>
    <col min="11283" max="11283" width="3.5" style="1524" customWidth="1"/>
    <col min="11284" max="11284" width="2.75" style="1524" customWidth="1"/>
    <col min="11285" max="11285" width="8.875" style="1524" customWidth="1"/>
    <col min="11286" max="11286" width="5" style="1524" customWidth="1"/>
    <col min="11287" max="11520" width="7.625" style="1524"/>
    <col min="11521" max="11521" width="4.375" style="1524" customWidth="1"/>
    <col min="11522" max="11522" width="4" style="1524" customWidth="1"/>
    <col min="11523" max="11523" width="8.375" style="1524" customWidth="1"/>
    <col min="11524" max="11524" width="4.375" style="1524" customWidth="1"/>
    <col min="11525" max="11525" width="3.875" style="1524" customWidth="1"/>
    <col min="11526" max="11526" width="5.625" style="1524" customWidth="1"/>
    <col min="11527" max="11527" width="2.875" style="1524" customWidth="1"/>
    <col min="11528" max="11528" width="10" style="1524" customWidth="1"/>
    <col min="11529" max="11529" width="3.375" style="1524" customWidth="1"/>
    <col min="11530" max="11530" width="7.25" style="1524" customWidth="1"/>
    <col min="11531" max="11531" width="4.625" style="1524" customWidth="1"/>
    <col min="11532" max="11532" width="6" style="1524" customWidth="1"/>
    <col min="11533" max="11533" width="7.125" style="1524" customWidth="1"/>
    <col min="11534" max="11534" width="6.375" style="1524" customWidth="1"/>
    <col min="11535" max="11535" width="6.75" style="1524" customWidth="1"/>
    <col min="11536" max="11536" width="5.125" style="1524" customWidth="1"/>
    <col min="11537" max="11537" width="4" style="1524" customWidth="1"/>
    <col min="11538" max="11538" width="5.375" style="1524" customWidth="1"/>
    <col min="11539" max="11539" width="3.5" style="1524" customWidth="1"/>
    <col min="11540" max="11540" width="2.75" style="1524" customWidth="1"/>
    <col min="11541" max="11541" width="8.875" style="1524" customWidth="1"/>
    <col min="11542" max="11542" width="5" style="1524" customWidth="1"/>
    <col min="11543" max="11776" width="7.625" style="1524"/>
    <col min="11777" max="11777" width="4.375" style="1524" customWidth="1"/>
    <col min="11778" max="11778" width="4" style="1524" customWidth="1"/>
    <col min="11779" max="11779" width="8.375" style="1524" customWidth="1"/>
    <col min="11780" max="11780" width="4.375" style="1524" customWidth="1"/>
    <col min="11781" max="11781" width="3.875" style="1524" customWidth="1"/>
    <col min="11782" max="11782" width="5.625" style="1524" customWidth="1"/>
    <col min="11783" max="11783" width="2.875" style="1524" customWidth="1"/>
    <col min="11784" max="11784" width="10" style="1524" customWidth="1"/>
    <col min="11785" max="11785" width="3.375" style="1524" customWidth="1"/>
    <col min="11786" max="11786" width="7.25" style="1524" customWidth="1"/>
    <col min="11787" max="11787" width="4.625" style="1524" customWidth="1"/>
    <col min="11788" max="11788" width="6" style="1524" customWidth="1"/>
    <col min="11789" max="11789" width="7.125" style="1524" customWidth="1"/>
    <col min="11790" max="11790" width="6.375" style="1524" customWidth="1"/>
    <col min="11791" max="11791" width="6.75" style="1524" customWidth="1"/>
    <col min="11792" max="11792" width="5.125" style="1524" customWidth="1"/>
    <col min="11793" max="11793" width="4" style="1524" customWidth="1"/>
    <col min="11794" max="11794" width="5.375" style="1524" customWidth="1"/>
    <col min="11795" max="11795" width="3.5" style="1524" customWidth="1"/>
    <col min="11796" max="11796" width="2.75" style="1524" customWidth="1"/>
    <col min="11797" max="11797" width="8.875" style="1524" customWidth="1"/>
    <col min="11798" max="11798" width="5" style="1524" customWidth="1"/>
    <col min="11799" max="12032" width="7.625" style="1524"/>
    <col min="12033" max="12033" width="4.375" style="1524" customWidth="1"/>
    <col min="12034" max="12034" width="4" style="1524" customWidth="1"/>
    <col min="12035" max="12035" width="8.375" style="1524" customWidth="1"/>
    <col min="12036" max="12036" width="4.375" style="1524" customWidth="1"/>
    <col min="12037" max="12037" width="3.875" style="1524" customWidth="1"/>
    <col min="12038" max="12038" width="5.625" style="1524" customWidth="1"/>
    <col min="12039" max="12039" width="2.875" style="1524" customWidth="1"/>
    <col min="12040" max="12040" width="10" style="1524" customWidth="1"/>
    <col min="12041" max="12041" width="3.375" style="1524" customWidth="1"/>
    <col min="12042" max="12042" width="7.25" style="1524" customWidth="1"/>
    <col min="12043" max="12043" width="4.625" style="1524" customWidth="1"/>
    <col min="12044" max="12044" width="6" style="1524" customWidth="1"/>
    <col min="12045" max="12045" width="7.125" style="1524" customWidth="1"/>
    <col min="12046" max="12046" width="6.375" style="1524" customWidth="1"/>
    <col min="12047" max="12047" width="6.75" style="1524" customWidth="1"/>
    <col min="12048" max="12048" width="5.125" style="1524" customWidth="1"/>
    <col min="12049" max="12049" width="4" style="1524" customWidth="1"/>
    <col min="12050" max="12050" width="5.375" style="1524" customWidth="1"/>
    <col min="12051" max="12051" width="3.5" style="1524" customWidth="1"/>
    <col min="12052" max="12052" width="2.75" style="1524" customWidth="1"/>
    <col min="12053" max="12053" width="8.875" style="1524" customWidth="1"/>
    <col min="12054" max="12054" width="5" style="1524" customWidth="1"/>
    <col min="12055" max="12288" width="7.625" style="1524"/>
    <col min="12289" max="12289" width="4.375" style="1524" customWidth="1"/>
    <col min="12290" max="12290" width="4" style="1524" customWidth="1"/>
    <col min="12291" max="12291" width="8.375" style="1524" customWidth="1"/>
    <col min="12292" max="12292" width="4.375" style="1524" customWidth="1"/>
    <col min="12293" max="12293" width="3.875" style="1524" customWidth="1"/>
    <col min="12294" max="12294" width="5.625" style="1524" customWidth="1"/>
    <col min="12295" max="12295" width="2.875" style="1524" customWidth="1"/>
    <col min="12296" max="12296" width="10" style="1524" customWidth="1"/>
    <col min="12297" max="12297" width="3.375" style="1524" customWidth="1"/>
    <col min="12298" max="12298" width="7.25" style="1524" customWidth="1"/>
    <col min="12299" max="12299" width="4.625" style="1524" customWidth="1"/>
    <col min="12300" max="12300" width="6" style="1524" customWidth="1"/>
    <col min="12301" max="12301" width="7.125" style="1524" customWidth="1"/>
    <col min="12302" max="12302" width="6.375" style="1524" customWidth="1"/>
    <col min="12303" max="12303" width="6.75" style="1524" customWidth="1"/>
    <col min="12304" max="12304" width="5.125" style="1524" customWidth="1"/>
    <col min="12305" max="12305" width="4" style="1524" customWidth="1"/>
    <col min="12306" max="12306" width="5.375" style="1524" customWidth="1"/>
    <col min="12307" max="12307" width="3.5" style="1524" customWidth="1"/>
    <col min="12308" max="12308" width="2.75" style="1524" customWidth="1"/>
    <col min="12309" max="12309" width="8.875" style="1524" customWidth="1"/>
    <col min="12310" max="12310" width="5" style="1524" customWidth="1"/>
    <col min="12311" max="12544" width="7.625" style="1524"/>
    <col min="12545" max="12545" width="4.375" style="1524" customWidth="1"/>
    <col min="12546" max="12546" width="4" style="1524" customWidth="1"/>
    <col min="12547" max="12547" width="8.375" style="1524" customWidth="1"/>
    <col min="12548" max="12548" width="4.375" style="1524" customWidth="1"/>
    <col min="12549" max="12549" width="3.875" style="1524" customWidth="1"/>
    <col min="12550" max="12550" width="5.625" style="1524" customWidth="1"/>
    <col min="12551" max="12551" width="2.875" style="1524" customWidth="1"/>
    <col min="12552" max="12552" width="10" style="1524" customWidth="1"/>
    <col min="12553" max="12553" width="3.375" style="1524" customWidth="1"/>
    <col min="12554" max="12554" width="7.25" style="1524" customWidth="1"/>
    <col min="12555" max="12555" width="4.625" style="1524" customWidth="1"/>
    <col min="12556" max="12556" width="6" style="1524" customWidth="1"/>
    <col min="12557" max="12557" width="7.125" style="1524" customWidth="1"/>
    <col min="12558" max="12558" width="6.375" style="1524" customWidth="1"/>
    <col min="12559" max="12559" width="6.75" style="1524" customWidth="1"/>
    <col min="12560" max="12560" width="5.125" style="1524" customWidth="1"/>
    <col min="12561" max="12561" width="4" style="1524" customWidth="1"/>
    <col min="12562" max="12562" width="5.375" style="1524" customWidth="1"/>
    <col min="12563" max="12563" width="3.5" style="1524" customWidth="1"/>
    <col min="12564" max="12564" width="2.75" style="1524" customWidth="1"/>
    <col min="12565" max="12565" width="8.875" style="1524" customWidth="1"/>
    <col min="12566" max="12566" width="5" style="1524" customWidth="1"/>
    <col min="12567" max="12800" width="7.625" style="1524"/>
    <col min="12801" max="12801" width="4.375" style="1524" customWidth="1"/>
    <col min="12802" max="12802" width="4" style="1524" customWidth="1"/>
    <col min="12803" max="12803" width="8.375" style="1524" customWidth="1"/>
    <col min="12804" max="12804" width="4.375" style="1524" customWidth="1"/>
    <col min="12805" max="12805" width="3.875" style="1524" customWidth="1"/>
    <col min="12806" max="12806" width="5.625" style="1524" customWidth="1"/>
    <col min="12807" max="12807" width="2.875" style="1524" customWidth="1"/>
    <col min="12808" max="12808" width="10" style="1524" customWidth="1"/>
    <col min="12809" max="12809" width="3.375" style="1524" customWidth="1"/>
    <col min="12810" max="12810" width="7.25" style="1524" customWidth="1"/>
    <col min="12811" max="12811" width="4.625" style="1524" customWidth="1"/>
    <col min="12812" max="12812" width="6" style="1524" customWidth="1"/>
    <col min="12813" max="12813" width="7.125" style="1524" customWidth="1"/>
    <col min="12814" max="12814" width="6.375" style="1524" customWidth="1"/>
    <col min="12815" max="12815" width="6.75" style="1524" customWidth="1"/>
    <col min="12816" max="12816" width="5.125" style="1524" customWidth="1"/>
    <col min="12817" max="12817" width="4" style="1524" customWidth="1"/>
    <col min="12818" max="12818" width="5.375" style="1524" customWidth="1"/>
    <col min="12819" max="12819" width="3.5" style="1524" customWidth="1"/>
    <col min="12820" max="12820" width="2.75" style="1524" customWidth="1"/>
    <col min="12821" max="12821" width="8.875" style="1524" customWidth="1"/>
    <col min="12822" max="12822" width="5" style="1524" customWidth="1"/>
    <col min="12823" max="13056" width="7.625" style="1524"/>
    <col min="13057" max="13057" width="4.375" style="1524" customWidth="1"/>
    <col min="13058" max="13058" width="4" style="1524" customWidth="1"/>
    <col min="13059" max="13059" width="8.375" style="1524" customWidth="1"/>
    <col min="13060" max="13060" width="4.375" style="1524" customWidth="1"/>
    <col min="13061" max="13061" width="3.875" style="1524" customWidth="1"/>
    <col min="13062" max="13062" width="5.625" style="1524" customWidth="1"/>
    <col min="13063" max="13063" width="2.875" style="1524" customWidth="1"/>
    <col min="13064" max="13064" width="10" style="1524" customWidth="1"/>
    <col min="13065" max="13065" width="3.375" style="1524" customWidth="1"/>
    <col min="13066" max="13066" width="7.25" style="1524" customWidth="1"/>
    <col min="13067" max="13067" width="4.625" style="1524" customWidth="1"/>
    <col min="13068" max="13068" width="6" style="1524" customWidth="1"/>
    <col min="13069" max="13069" width="7.125" style="1524" customWidth="1"/>
    <col min="13070" max="13070" width="6.375" style="1524" customWidth="1"/>
    <col min="13071" max="13071" width="6.75" style="1524" customWidth="1"/>
    <col min="13072" max="13072" width="5.125" style="1524" customWidth="1"/>
    <col min="13073" max="13073" width="4" style="1524" customWidth="1"/>
    <col min="13074" max="13074" width="5.375" style="1524" customWidth="1"/>
    <col min="13075" max="13075" width="3.5" style="1524" customWidth="1"/>
    <col min="13076" max="13076" width="2.75" style="1524" customWidth="1"/>
    <col min="13077" max="13077" width="8.875" style="1524" customWidth="1"/>
    <col min="13078" max="13078" width="5" style="1524" customWidth="1"/>
    <col min="13079" max="13312" width="7.625" style="1524"/>
    <col min="13313" max="13313" width="4.375" style="1524" customWidth="1"/>
    <col min="13314" max="13314" width="4" style="1524" customWidth="1"/>
    <col min="13315" max="13315" width="8.375" style="1524" customWidth="1"/>
    <col min="13316" max="13316" width="4.375" style="1524" customWidth="1"/>
    <col min="13317" max="13317" width="3.875" style="1524" customWidth="1"/>
    <col min="13318" max="13318" width="5.625" style="1524" customWidth="1"/>
    <col min="13319" max="13319" width="2.875" style="1524" customWidth="1"/>
    <col min="13320" max="13320" width="10" style="1524" customWidth="1"/>
    <col min="13321" max="13321" width="3.375" style="1524" customWidth="1"/>
    <col min="13322" max="13322" width="7.25" style="1524" customWidth="1"/>
    <col min="13323" max="13323" width="4.625" style="1524" customWidth="1"/>
    <col min="13324" max="13324" width="6" style="1524" customWidth="1"/>
    <col min="13325" max="13325" width="7.125" style="1524" customWidth="1"/>
    <col min="13326" max="13326" width="6.375" style="1524" customWidth="1"/>
    <col min="13327" max="13327" width="6.75" style="1524" customWidth="1"/>
    <col min="13328" max="13328" width="5.125" style="1524" customWidth="1"/>
    <col min="13329" max="13329" width="4" style="1524" customWidth="1"/>
    <col min="13330" max="13330" width="5.375" style="1524" customWidth="1"/>
    <col min="13331" max="13331" width="3.5" style="1524" customWidth="1"/>
    <col min="13332" max="13332" width="2.75" style="1524" customWidth="1"/>
    <col min="13333" max="13333" width="8.875" style="1524" customWidth="1"/>
    <col min="13334" max="13334" width="5" style="1524" customWidth="1"/>
    <col min="13335" max="13568" width="7.625" style="1524"/>
    <col min="13569" max="13569" width="4.375" style="1524" customWidth="1"/>
    <col min="13570" max="13570" width="4" style="1524" customWidth="1"/>
    <col min="13571" max="13571" width="8.375" style="1524" customWidth="1"/>
    <col min="13572" max="13572" width="4.375" style="1524" customWidth="1"/>
    <col min="13573" max="13573" width="3.875" style="1524" customWidth="1"/>
    <col min="13574" max="13574" width="5.625" style="1524" customWidth="1"/>
    <col min="13575" max="13575" width="2.875" style="1524" customWidth="1"/>
    <col min="13576" max="13576" width="10" style="1524" customWidth="1"/>
    <col min="13577" max="13577" width="3.375" style="1524" customWidth="1"/>
    <col min="13578" max="13578" width="7.25" style="1524" customWidth="1"/>
    <col min="13579" max="13579" width="4.625" style="1524" customWidth="1"/>
    <col min="13580" max="13580" width="6" style="1524" customWidth="1"/>
    <col min="13581" max="13581" width="7.125" style="1524" customWidth="1"/>
    <col min="13582" max="13582" width="6.375" style="1524" customWidth="1"/>
    <col min="13583" max="13583" width="6.75" style="1524" customWidth="1"/>
    <col min="13584" max="13584" width="5.125" style="1524" customWidth="1"/>
    <col min="13585" max="13585" width="4" style="1524" customWidth="1"/>
    <col min="13586" max="13586" width="5.375" style="1524" customWidth="1"/>
    <col min="13587" max="13587" width="3.5" style="1524" customWidth="1"/>
    <col min="13588" max="13588" width="2.75" style="1524" customWidth="1"/>
    <col min="13589" max="13589" width="8.875" style="1524" customWidth="1"/>
    <col min="13590" max="13590" width="5" style="1524" customWidth="1"/>
    <col min="13591" max="13824" width="7.625" style="1524"/>
    <col min="13825" max="13825" width="4.375" style="1524" customWidth="1"/>
    <col min="13826" max="13826" width="4" style="1524" customWidth="1"/>
    <col min="13827" max="13827" width="8.375" style="1524" customWidth="1"/>
    <col min="13828" max="13828" width="4.375" style="1524" customWidth="1"/>
    <col min="13829" max="13829" width="3.875" style="1524" customWidth="1"/>
    <col min="13830" max="13830" width="5.625" style="1524" customWidth="1"/>
    <col min="13831" max="13831" width="2.875" style="1524" customWidth="1"/>
    <col min="13832" max="13832" width="10" style="1524" customWidth="1"/>
    <col min="13833" max="13833" width="3.375" style="1524" customWidth="1"/>
    <col min="13834" max="13834" width="7.25" style="1524" customWidth="1"/>
    <col min="13835" max="13835" width="4.625" style="1524" customWidth="1"/>
    <col min="13836" max="13836" width="6" style="1524" customWidth="1"/>
    <col min="13837" max="13837" width="7.125" style="1524" customWidth="1"/>
    <col min="13838" max="13838" width="6.375" style="1524" customWidth="1"/>
    <col min="13839" max="13839" width="6.75" style="1524" customWidth="1"/>
    <col min="13840" max="13840" width="5.125" style="1524" customWidth="1"/>
    <col min="13841" max="13841" width="4" style="1524" customWidth="1"/>
    <col min="13842" max="13842" width="5.375" style="1524" customWidth="1"/>
    <col min="13843" max="13843" width="3.5" style="1524" customWidth="1"/>
    <col min="13844" max="13844" width="2.75" style="1524" customWidth="1"/>
    <col min="13845" max="13845" width="8.875" style="1524" customWidth="1"/>
    <col min="13846" max="13846" width="5" style="1524" customWidth="1"/>
    <col min="13847" max="14080" width="7.625" style="1524"/>
    <col min="14081" max="14081" width="4.375" style="1524" customWidth="1"/>
    <col min="14082" max="14082" width="4" style="1524" customWidth="1"/>
    <col min="14083" max="14083" width="8.375" style="1524" customWidth="1"/>
    <col min="14084" max="14084" width="4.375" style="1524" customWidth="1"/>
    <col min="14085" max="14085" width="3.875" style="1524" customWidth="1"/>
    <col min="14086" max="14086" width="5.625" style="1524" customWidth="1"/>
    <col min="14087" max="14087" width="2.875" style="1524" customWidth="1"/>
    <col min="14088" max="14088" width="10" style="1524" customWidth="1"/>
    <col min="14089" max="14089" width="3.375" style="1524" customWidth="1"/>
    <col min="14090" max="14090" width="7.25" style="1524" customWidth="1"/>
    <col min="14091" max="14091" width="4.625" style="1524" customWidth="1"/>
    <col min="14092" max="14092" width="6" style="1524" customWidth="1"/>
    <col min="14093" max="14093" width="7.125" style="1524" customWidth="1"/>
    <col min="14094" max="14094" width="6.375" style="1524" customWidth="1"/>
    <col min="14095" max="14095" width="6.75" style="1524" customWidth="1"/>
    <col min="14096" max="14096" width="5.125" style="1524" customWidth="1"/>
    <col min="14097" max="14097" width="4" style="1524" customWidth="1"/>
    <col min="14098" max="14098" width="5.375" style="1524" customWidth="1"/>
    <col min="14099" max="14099" width="3.5" style="1524" customWidth="1"/>
    <col min="14100" max="14100" width="2.75" style="1524" customWidth="1"/>
    <col min="14101" max="14101" width="8.875" style="1524" customWidth="1"/>
    <col min="14102" max="14102" width="5" style="1524" customWidth="1"/>
    <col min="14103" max="14336" width="7.625" style="1524"/>
    <col min="14337" max="14337" width="4.375" style="1524" customWidth="1"/>
    <col min="14338" max="14338" width="4" style="1524" customWidth="1"/>
    <col min="14339" max="14339" width="8.375" style="1524" customWidth="1"/>
    <col min="14340" max="14340" width="4.375" style="1524" customWidth="1"/>
    <col min="14341" max="14341" width="3.875" style="1524" customWidth="1"/>
    <col min="14342" max="14342" width="5.625" style="1524" customWidth="1"/>
    <col min="14343" max="14343" width="2.875" style="1524" customWidth="1"/>
    <col min="14344" max="14344" width="10" style="1524" customWidth="1"/>
    <col min="14345" max="14345" width="3.375" style="1524" customWidth="1"/>
    <col min="14346" max="14346" width="7.25" style="1524" customWidth="1"/>
    <col min="14347" max="14347" width="4.625" style="1524" customWidth="1"/>
    <col min="14348" max="14348" width="6" style="1524" customWidth="1"/>
    <col min="14349" max="14349" width="7.125" style="1524" customWidth="1"/>
    <col min="14350" max="14350" width="6.375" style="1524" customWidth="1"/>
    <col min="14351" max="14351" width="6.75" style="1524" customWidth="1"/>
    <col min="14352" max="14352" width="5.125" style="1524" customWidth="1"/>
    <col min="14353" max="14353" width="4" style="1524" customWidth="1"/>
    <col min="14354" max="14354" width="5.375" style="1524" customWidth="1"/>
    <col min="14355" max="14355" width="3.5" style="1524" customWidth="1"/>
    <col min="14356" max="14356" width="2.75" style="1524" customWidth="1"/>
    <col min="14357" max="14357" width="8.875" style="1524" customWidth="1"/>
    <col min="14358" max="14358" width="5" style="1524" customWidth="1"/>
    <col min="14359" max="14592" width="7.625" style="1524"/>
    <col min="14593" max="14593" width="4.375" style="1524" customWidth="1"/>
    <col min="14594" max="14594" width="4" style="1524" customWidth="1"/>
    <col min="14595" max="14595" width="8.375" style="1524" customWidth="1"/>
    <col min="14596" max="14596" width="4.375" style="1524" customWidth="1"/>
    <col min="14597" max="14597" width="3.875" style="1524" customWidth="1"/>
    <col min="14598" max="14598" width="5.625" style="1524" customWidth="1"/>
    <col min="14599" max="14599" width="2.875" style="1524" customWidth="1"/>
    <col min="14600" max="14600" width="10" style="1524" customWidth="1"/>
    <col min="14601" max="14601" width="3.375" style="1524" customWidth="1"/>
    <col min="14602" max="14602" width="7.25" style="1524" customWidth="1"/>
    <col min="14603" max="14603" width="4.625" style="1524" customWidth="1"/>
    <col min="14604" max="14604" width="6" style="1524" customWidth="1"/>
    <col min="14605" max="14605" width="7.125" style="1524" customWidth="1"/>
    <col min="14606" max="14606" width="6.375" style="1524" customWidth="1"/>
    <col min="14607" max="14607" width="6.75" style="1524" customWidth="1"/>
    <col min="14608" max="14608" width="5.125" style="1524" customWidth="1"/>
    <col min="14609" max="14609" width="4" style="1524" customWidth="1"/>
    <col min="14610" max="14610" width="5.375" style="1524" customWidth="1"/>
    <col min="14611" max="14611" width="3.5" style="1524" customWidth="1"/>
    <col min="14612" max="14612" width="2.75" style="1524" customWidth="1"/>
    <col min="14613" max="14613" width="8.875" style="1524" customWidth="1"/>
    <col min="14614" max="14614" width="5" style="1524" customWidth="1"/>
    <col min="14615" max="14848" width="7.625" style="1524"/>
    <col min="14849" max="14849" width="4.375" style="1524" customWidth="1"/>
    <col min="14850" max="14850" width="4" style="1524" customWidth="1"/>
    <col min="14851" max="14851" width="8.375" style="1524" customWidth="1"/>
    <col min="14852" max="14852" width="4.375" style="1524" customWidth="1"/>
    <col min="14853" max="14853" width="3.875" style="1524" customWidth="1"/>
    <col min="14854" max="14854" width="5.625" style="1524" customWidth="1"/>
    <col min="14855" max="14855" width="2.875" style="1524" customWidth="1"/>
    <col min="14856" max="14856" width="10" style="1524" customWidth="1"/>
    <col min="14857" max="14857" width="3.375" style="1524" customWidth="1"/>
    <col min="14858" max="14858" width="7.25" style="1524" customWidth="1"/>
    <col min="14859" max="14859" width="4.625" style="1524" customWidth="1"/>
    <col min="14860" max="14860" width="6" style="1524" customWidth="1"/>
    <col min="14861" max="14861" width="7.125" style="1524" customWidth="1"/>
    <col min="14862" max="14862" width="6.375" style="1524" customWidth="1"/>
    <col min="14863" max="14863" width="6.75" style="1524" customWidth="1"/>
    <col min="14864" max="14864" width="5.125" style="1524" customWidth="1"/>
    <col min="14865" max="14865" width="4" style="1524" customWidth="1"/>
    <col min="14866" max="14866" width="5.375" style="1524" customWidth="1"/>
    <col min="14867" max="14867" width="3.5" style="1524" customWidth="1"/>
    <col min="14868" max="14868" width="2.75" style="1524" customWidth="1"/>
    <col min="14869" max="14869" width="8.875" style="1524" customWidth="1"/>
    <col min="14870" max="14870" width="5" style="1524" customWidth="1"/>
    <col min="14871" max="15104" width="7.625" style="1524"/>
    <col min="15105" max="15105" width="4.375" style="1524" customWidth="1"/>
    <col min="15106" max="15106" width="4" style="1524" customWidth="1"/>
    <col min="15107" max="15107" width="8.375" style="1524" customWidth="1"/>
    <col min="15108" max="15108" width="4.375" style="1524" customWidth="1"/>
    <col min="15109" max="15109" width="3.875" style="1524" customWidth="1"/>
    <col min="15110" max="15110" width="5.625" style="1524" customWidth="1"/>
    <col min="15111" max="15111" width="2.875" style="1524" customWidth="1"/>
    <col min="15112" max="15112" width="10" style="1524" customWidth="1"/>
    <col min="15113" max="15113" width="3.375" style="1524" customWidth="1"/>
    <col min="15114" max="15114" width="7.25" style="1524" customWidth="1"/>
    <col min="15115" max="15115" width="4.625" style="1524" customWidth="1"/>
    <col min="15116" max="15116" width="6" style="1524" customWidth="1"/>
    <col min="15117" max="15117" width="7.125" style="1524" customWidth="1"/>
    <col min="15118" max="15118" width="6.375" style="1524" customWidth="1"/>
    <col min="15119" max="15119" width="6.75" style="1524" customWidth="1"/>
    <col min="15120" max="15120" width="5.125" style="1524" customWidth="1"/>
    <col min="15121" max="15121" width="4" style="1524" customWidth="1"/>
    <col min="15122" max="15122" width="5.375" style="1524" customWidth="1"/>
    <col min="15123" max="15123" width="3.5" style="1524" customWidth="1"/>
    <col min="15124" max="15124" width="2.75" style="1524" customWidth="1"/>
    <col min="15125" max="15125" width="8.875" style="1524" customWidth="1"/>
    <col min="15126" max="15126" width="5" style="1524" customWidth="1"/>
    <col min="15127" max="15360" width="7.625" style="1524"/>
    <col min="15361" max="15361" width="4.375" style="1524" customWidth="1"/>
    <col min="15362" max="15362" width="4" style="1524" customWidth="1"/>
    <col min="15363" max="15363" width="8.375" style="1524" customWidth="1"/>
    <col min="15364" max="15364" width="4.375" style="1524" customWidth="1"/>
    <col min="15365" max="15365" width="3.875" style="1524" customWidth="1"/>
    <col min="15366" max="15366" width="5.625" style="1524" customWidth="1"/>
    <col min="15367" max="15367" width="2.875" style="1524" customWidth="1"/>
    <col min="15368" max="15368" width="10" style="1524" customWidth="1"/>
    <col min="15369" max="15369" width="3.375" style="1524" customWidth="1"/>
    <col min="15370" max="15370" width="7.25" style="1524" customWidth="1"/>
    <col min="15371" max="15371" width="4.625" style="1524" customWidth="1"/>
    <col min="15372" max="15372" width="6" style="1524" customWidth="1"/>
    <col min="15373" max="15373" width="7.125" style="1524" customWidth="1"/>
    <col min="15374" max="15374" width="6.375" style="1524" customWidth="1"/>
    <col min="15375" max="15375" width="6.75" style="1524" customWidth="1"/>
    <col min="15376" max="15376" width="5.125" style="1524" customWidth="1"/>
    <col min="15377" max="15377" width="4" style="1524" customWidth="1"/>
    <col min="15378" max="15378" width="5.375" style="1524" customWidth="1"/>
    <col min="15379" max="15379" width="3.5" style="1524" customWidth="1"/>
    <col min="15380" max="15380" width="2.75" style="1524" customWidth="1"/>
    <col min="15381" max="15381" width="8.875" style="1524" customWidth="1"/>
    <col min="15382" max="15382" width="5" style="1524" customWidth="1"/>
    <col min="15383" max="15616" width="7.625" style="1524"/>
    <col min="15617" max="15617" width="4.375" style="1524" customWidth="1"/>
    <col min="15618" max="15618" width="4" style="1524" customWidth="1"/>
    <col min="15619" max="15619" width="8.375" style="1524" customWidth="1"/>
    <col min="15620" max="15620" width="4.375" style="1524" customWidth="1"/>
    <col min="15621" max="15621" width="3.875" style="1524" customWidth="1"/>
    <col min="15622" max="15622" width="5.625" style="1524" customWidth="1"/>
    <col min="15623" max="15623" width="2.875" style="1524" customWidth="1"/>
    <col min="15624" max="15624" width="10" style="1524" customWidth="1"/>
    <col min="15625" max="15625" width="3.375" style="1524" customWidth="1"/>
    <col min="15626" max="15626" width="7.25" style="1524" customWidth="1"/>
    <col min="15627" max="15627" width="4.625" style="1524" customWidth="1"/>
    <col min="15628" max="15628" width="6" style="1524" customWidth="1"/>
    <col min="15629" max="15629" width="7.125" style="1524" customWidth="1"/>
    <col min="15630" max="15630" width="6.375" style="1524" customWidth="1"/>
    <col min="15631" max="15631" width="6.75" style="1524" customWidth="1"/>
    <col min="15632" max="15632" width="5.125" style="1524" customWidth="1"/>
    <col min="15633" max="15633" width="4" style="1524" customWidth="1"/>
    <col min="15634" max="15634" width="5.375" style="1524" customWidth="1"/>
    <col min="15635" max="15635" width="3.5" style="1524" customWidth="1"/>
    <col min="15636" max="15636" width="2.75" style="1524" customWidth="1"/>
    <col min="15637" max="15637" width="8.875" style="1524" customWidth="1"/>
    <col min="15638" max="15638" width="5" style="1524" customWidth="1"/>
    <col min="15639" max="15872" width="7.625" style="1524"/>
    <col min="15873" max="15873" width="4.375" style="1524" customWidth="1"/>
    <col min="15874" max="15874" width="4" style="1524" customWidth="1"/>
    <col min="15875" max="15875" width="8.375" style="1524" customWidth="1"/>
    <col min="15876" max="15876" width="4.375" style="1524" customWidth="1"/>
    <col min="15877" max="15877" width="3.875" style="1524" customWidth="1"/>
    <col min="15878" max="15878" width="5.625" style="1524" customWidth="1"/>
    <col min="15879" max="15879" width="2.875" style="1524" customWidth="1"/>
    <col min="15880" max="15880" width="10" style="1524" customWidth="1"/>
    <col min="15881" max="15881" width="3.375" style="1524" customWidth="1"/>
    <col min="15882" max="15882" width="7.25" style="1524" customWidth="1"/>
    <col min="15883" max="15883" width="4.625" style="1524" customWidth="1"/>
    <col min="15884" max="15884" width="6" style="1524" customWidth="1"/>
    <col min="15885" max="15885" width="7.125" style="1524" customWidth="1"/>
    <col min="15886" max="15886" width="6.375" style="1524" customWidth="1"/>
    <col min="15887" max="15887" width="6.75" style="1524" customWidth="1"/>
    <col min="15888" max="15888" width="5.125" style="1524" customWidth="1"/>
    <col min="15889" max="15889" width="4" style="1524" customWidth="1"/>
    <col min="15890" max="15890" width="5.375" style="1524" customWidth="1"/>
    <col min="15891" max="15891" width="3.5" style="1524" customWidth="1"/>
    <col min="15892" max="15892" width="2.75" style="1524" customWidth="1"/>
    <col min="15893" max="15893" width="8.875" style="1524" customWidth="1"/>
    <col min="15894" max="15894" width="5" style="1524" customWidth="1"/>
    <col min="15895" max="16128" width="7.625" style="1524"/>
    <col min="16129" max="16129" width="4.375" style="1524" customWidth="1"/>
    <col min="16130" max="16130" width="4" style="1524" customWidth="1"/>
    <col min="16131" max="16131" width="8.375" style="1524" customWidth="1"/>
    <col min="16132" max="16132" width="4.375" style="1524" customWidth="1"/>
    <col min="16133" max="16133" width="3.875" style="1524" customWidth="1"/>
    <col min="16134" max="16134" width="5.625" style="1524" customWidth="1"/>
    <col min="16135" max="16135" width="2.875" style="1524" customWidth="1"/>
    <col min="16136" max="16136" width="10" style="1524" customWidth="1"/>
    <col min="16137" max="16137" width="3.375" style="1524" customWidth="1"/>
    <col min="16138" max="16138" width="7.25" style="1524" customWidth="1"/>
    <col min="16139" max="16139" width="4.625" style="1524" customWidth="1"/>
    <col min="16140" max="16140" width="6" style="1524" customWidth="1"/>
    <col min="16141" max="16141" width="7.125" style="1524" customWidth="1"/>
    <col min="16142" max="16142" width="6.375" style="1524" customWidth="1"/>
    <col min="16143" max="16143" width="6.75" style="1524" customWidth="1"/>
    <col min="16144" max="16144" width="5.125" style="1524" customWidth="1"/>
    <col min="16145" max="16145" width="4" style="1524" customWidth="1"/>
    <col min="16146" max="16146" width="5.375" style="1524" customWidth="1"/>
    <col min="16147" max="16147" width="3.5" style="1524" customWidth="1"/>
    <col min="16148" max="16148" width="2.75" style="1524" customWidth="1"/>
    <col min="16149" max="16149" width="8.875" style="1524" customWidth="1"/>
    <col min="16150" max="16150" width="5" style="1524" customWidth="1"/>
    <col min="16151" max="16384" width="7.625" style="1524"/>
  </cols>
  <sheetData>
    <row r="1" spans="1:22" ht="24" customHeight="1">
      <c r="A1" s="1521"/>
      <c r="B1" s="1522"/>
      <c r="C1" s="1522"/>
      <c r="D1" s="1522"/>
      <c r="E1" s="1522"/>
      <c r="F1" s="1760" t="s">
        <v>908</v>
      </c>
      <c r="G1" s="1760"/>
      <c r="H1" s="1760"/>
      <c r="I1" s="1760"/>
      <c r="J1" s="1761">
        <f>C5</f>
        <v>1.5</v>
      </c>
      <c r="K1" s="1761"/>
      <c r="L1" s="1761"/>
      <c r="M1" s="1522"/>
      <c r="N1" s="1522" t="s">
        <v>909</v>
      </c>
      <c r="O1" s="1522"/>
      <c r="P1" s="1522"/>
      <c r="Q1" s="1522"/>
      <c r="R1" s="1522"/>
      <c r="S1" s="1522"/>
      <c r="T1" s="1522"/>
      <c r="U1" s="1522"/>
      <c r="V1" s="1523"/>
    </row>
    <row r="2" spans="1:22" ht="12.75" customHeight="1">
      <c r="A2" s="1525"/>
      <c r="B2" s="1526"/>
      <c r="C2" s="1526"/>
      <c r="D2" s="1526"/>
      <c r="E2" s="1526"/>
      <c r="F2" s="1527"/>
      <c r="G2" s="1527"/>
      <c r="H2" s="1527"/>
      <c r="I2" s="1527"/>
      <c r="J2" s="1528"/>
      <c r="K2" s="1528"/>
      <c r="L2" s="1528"/>
      <c r="M2" s="1526"/>
      <c r="N2" s="1526"/>
      <c r="O2" s="1526"/>
      <c r="P2" s="1526"/>
      <c r="Q2" s="1526"/>
      <c r="R2" s="1526"/>
      <c r="S2" s="1526"/>
      <c r="T2" s="1526"/>
      <c r="U2" s="1526"/>
      <c r="V2" s="1529"/>
    </row>
    <row r="3" spans="1:22" ht="20.100000000000001" customHeight="1">
      <c r="A3" s="1525"/>
      <c r="B3" s="1530"/>
      <c r="C3" s="1530" t="s">
        <v>910</v>
      </c>
      <c r="D3" s="1762">
        <v>35</v>
      </c>
      <c r="E3" s="1762"/>
      <c r="F3" s="1763" t="s">
        <v>911</v>
      </c>
      <c r="G3" s="1763"/>
      <c r="H3" s="1763"/>
      <c r="I3" s="1763"/>
      <c r="J3" s="1763"/>
      <c r="K3" s="1532"/>
      <c r="L3" s="1532"/>
      <c r="M3" s="1532"/>
      <c r="N3" s="1532"/>
      <c r="O3" s="1532"/>
      <c r="P3" s="1532"/>
      <c r="Q3" s="1532"/>
      <c r="R3" s="1532"/>
      <c r="S3" s="1532"/>
      <c r="T3" s="1532"/>
      <c r="U3" s="1533"/>
      <c r="V3" s="1534"/>
    </row>
    <row r="4" spans="1:22" ht="13.5" customHeight="1">
      <c r="A4" s="1525"/>
      <c r="B4" s="1535"/>
      <c r="C4" s="1535"/>
      <c r="D4" s="1535"/>
      <c r="E4" s="1535"/>
      <c r="F4" s="1535"/>
      <c r="G4" s="1532"/>
      <c r="H4" s="1532"/>
      <c r="I4" s="1532"/>
      <c r="J4" s="1532"/>
      <c r="K4" s="1532"/>
      <c r="L4" s="1764">
        <v>300</v>
      </c>
      <c r="M4" s="1764"/>
      <c r="N4" s="1532"/>
      <c r="O4" s="1532"/>
      <c r="P4" s="1532"/>
      <c r="Q4" s="1532"/>
      <c r="R4" s="1532"/>
      <c r="S4" s="1532"/>
      <c r="T4" s="1532"/>
      <c r="U4" s="1533"/>
      <c r="V4" s="1534"/>
    </row>
    <row r="5" spans="1:22" ht="13.5" customHeight="1">
      <c r="A5" s="1525"/>
      <c r="B5" s="1535"/>
      <c r="C5" s="1759">
        <v>1.5</v>
      </c>
      <c r="D5" s="1759"/>
      <c r="E5" s="1759"/>
      <c r="F5" s="1535"/>
      <c r="G5" s="1532"/>
      <c r="H5" s="1532"/>
      <c r="I5" s="1532"/>
      <c r="J5" s="1532"/>
      <c r="K5" s="1532"/>
      <c r="L5" s="1532"/>
      <c r="M5" s="1532"/>
      <c r="N5" s="1532"/>
      <c r="O5" s="1532"/>
      <c r="P5" s="1532"/>
      <c r="Q5" s="1532"/>
      <c r="R5" s="1532"/>
      <c r="S5" s="1532"/>
      <c r="T5" s="1532"/>
      <c r="U5" s="1533"/>
      <c r="V5" s="1534"/>
    </row>
    <row r="6" spans="1:22" ht="13.5" customHeight="1">
      <c r="A6" s="1525"/>
      <c r="B6" s="1535"/>
      <c r="C6" s="1535"/>
      <c r="D6" s="1535"/>
      <c r="E6" s="1535"/>
      <c r="F6" s="1535"/>
      <c r="G6" s="1532"/>
      <c r="H6" s="1532"/>
      <c r="I6" s="1532"/>
      <c r="J6" s="1532"/>
      <c r="K6" s="1532"/>
      <c r="L6" s="1764"/>
      <c r="M6" s="1764"/>
      <c r="N6" s="1532"/>
      <c r="O6" s="1532"/>
      <c r="P6" s="1532"/>
      <c r="Q6" s="1532"/>
      <c r="R6" s="1532"/>
      <c r="S6" s="1532"/>
      <c r="T6" s="1532"/>
      <c r="U6" s="1533"/>
      <c r="V6" s="1534"/>
    </row>
    <row r="7" spans="1:22" ht="13.5" customHeight="1">
      <c r="A7" s="1525"/>
      <c r="B7" s="1535"/>
      <c r="C7" s="1535"/>
      <c r="D7" s="1535"/>
      <c r="E7" s="1535"/>
      <c r="F7" s="1535"/>
      <c r="G7" s="1532"/>
      <c r="H7" s="1532"/>
      <c r="I7" s="1532"/>
      <c r="J7" s="1532"/>
      <c r="K7" s="1532"/>
      <c r="L7" s="1532"/>
      <c r="M7" s="1532"/>
      <c r="N7" s="1532"/>
      <c r="O7" s="1532"/>
      <c r="P7" s="1532"/>
      <c r="Q7" s="1532"/>
      <c r="R7" s="1532"/>
      <c r="S7" s="1532"/>
      <c r="T7" s="1532"/>
      <c r="U7" s="1533"/>
      <c r="V7" s="1534"/>
    </row>
    <row r="8" spans="1:22" ht="13.5" customHeight="1">
      <c r="A8" s="1525"/>
      <c r="B8" s="1535"/>
      <c r="C8" s="1535"/>
      <c r="D8" s="1535"/>
      <c r="E8" s="1535"/>
      <c r="F8" s="1535"/>
      <c r="G8" s="1532"/>
      <c r="H8" s="1532"/>
      <c r="I8" s="1765" t="s">
        <v>912</v>
      </c>
      <c r="J8" s="1765"/>
      <c r="K8" s="1532"/>
      <c r="L8" s="1532"/>
      <c r="M8" s="1764" t="s">
        <v>913</v>
      </c>
      <c r="N8" s="1764"/>
      <c r="O8" s="1532"/>
      <c r="P8" s="1532"/>
      <c r="Q8" s="1532"/>
      <c r="R8" s="1532"/>
      <c r="S8" s="1532"/>
      <c r="T8" s="1532"/>
      <c r="U8" s="1533"/>
      <c r="V8" s="1534"/>
    </row>
    <row r="9" spans="1:22" ht="13.5" customHeight="1">
      <c r="A9" s="1525"/>
      <c r="B9" s="1535"/>
      <c r="C9" s="1535"/>
      <c r="D9" s="1535"/>
      <c r="E9" s="1535"/>
      <c r="F9" s="1535"/>
      <c r="G9" s="1766">
        <f>C5</f>
        <v>1.5</v>
      </c>
      <c r="H9" s="1766"/>
      <c r="I9" s="1532"/>
      <c r="J9" s="1532"/>
      <c r="K9" s="1532"/>
      <c r="L9" s="1532"/>
      <c r="M9" s="1532"/>
      <c r="N9" s="1532"/>
      <c r="O9" s="1532"/>
      <c r="P9" s="1532"/>
      <c r="Q9" s="1532"/>
      <c r="R9" s="1532"/>
      <c r="S9" s="1532"/>
      <c r="T9" s="1532"/>
      <c r="U9" s="1533"/>
      <c r="V9" s="1534"/>
    </row>
    <row r="10" spans="1:22" ht="13.5" customHeight="1">
      <c r="A10" s="1525"/>
      <c r="B10" s="1535"/>
      <c r="C10" s="1535"/>
      <c r="D10" s="1535"/>
      <c r="E10" s="1535"/>
      <c r="F10" s="1535"/>
      <c r="G10" s="1766"/>
      <c r="H10" s="1766"/>
      <c r="I10" s="1532"/>
      <c r="J10" s="1532"/>
      <c r="K10" s="1532"/>
      <c r="L10" s="1532"/>
      <c r="M10" s="1532"/>
      <c r="N10" s="1532"/>
      <c r="O10" s="1532"/>
      <c r="P10" s="1532"/>
      <c r="Q10" s="1532"/>
      <c r="R10" s="1532"/>
      <c r="S10" s="1532"/>
      <c r="T10" s="1532"/>
      <c r="U10" s="1533"/>
      <c r="V10" s="1534"/>
    </row>
    <row r="11" spans="1:22" ht="13.5" customHeight="1">
      <c r="A11" s="1525"/>
      <c r="B11" s="1535"/>
      <c r="C11" s="1535"/>
      <c r="D11" s="1535"/>
      <c r="E11" s="1535"/>
      <c r="F11" s="1535"/>
      <c r="G11" s="1532"/>
      <c r="H11" s="1532"/>
      <c r="I11" s="1536" t="s">
        <v>914</v>
      </c>
      <c r="J11" s="1531">
        <v>0.3</v>
      </c>
      <c r="K11" s="1532"/>
      <c r="L11" s="1532"/>
      <c r="M11" s="1764" t="s">
        <v>915</v>
      </c>
      <c r="N11" s="1764"/>
      <c r="O11" s="1532"/>
      <c r="P11" s="1532"/>
      <c r="Q11" s="1532"/>
      <c r="R11" s="1532"/>
      <c r="S11" s="1532"/>
      <c r="T11" s="1532"/>
      <c r="U11" s="1533"/>
      <c r="V11" s="1534"/>
    </row>
    <row r="12" spans="1:22" ht="13.5" customHeight="1">
      <c r="A12" s="1525"/>
      <c r="B12" s="1535"/>
      <c r="C12" s="1535"/>
      <c r="D12" s="1535"/>
      <c r="E12" s="1535"/>
      <c r="F12" s="1535"/>
      <c r="G12" s="1532"/>
      <c r="H12" s="1532"/>
      <c r="I12" s="1532"/>
      <c r="J12" s="1532"/>
      <c r="K12" s="1532"/>
      <c r="L12" s="1532"/>
      <c r="M12" s="1532"/>
      <c r="N12" s="1532"/>
      <c r="O12" s="1532"/>
      <c r="P12" s="1532"/>
      <c r="Q12" s="1532"/>
      <c r="R12" s="1532"/>
      <c r="S12" s="1532"/>
      <c r="T12" s="1532"/>
      <c r="U12" s="1533"/>
      <c r="V12" s="1534"/>
    </row>
    <row r="13" spans="1:22" ht="13.5" customHeight="1">
      <c r="A13" s="1525"/>
      <c r="B13" s="1535"/>
      <c r="C13" s="1767"/>
      <c r="D13" s="1535"/>
      <c r="E13" s="1535"/>
      <c r="F13" s="1535"/>
      <c r="G13" s="1532"/>
      <c r="H13" s="1532"/>
      <c r="I13" s="1532"/>
      <c r="J13" s="1532"/>
      <c r="K13" s="1532"/>
      <c r="L13" s="1532"/>
      <c r="M13" s="1764" t="s">
        <v>916</v>
      </c>
      <c r="N13" s="1764"/>
      <c r="O13" s="1767"/>
      <c r="P13" s="1532"/>
      <c r="Q13" s="1532"/>
      <c r="R13" s="1532"/>
      <c r="S13" s="1532"/>
      <c r="T13" s="1532"/>
      <c r="U13" s="1533"/>
      <c r="V13" s="1534"/>
    </row>
    <row r="14" spans="1:22" ht="13.5" customHeight="1">
      <c r="A14" s="1525"/>
      <c r="B14" s="1535"/>
      <c r="C14" s="1767"/>
      <c r="D14" s="1535"/>
      <c r="E14" s="1535"/>
      <c r="F14" s="1535"/>
      <c r="G14" s="1532"/>
      <c r="H14" s="1532"/>
      <c r="I14" s="1532"/>
      <c r="J14" s="1532"/>
      <c r="K14" s="1532"/>
      <c r="L14" s="1532"/>
      <c r="M14" s="1532"/>
      <c r="N14" s="1532"/>
      <c r="O14" s="1767"/>
      <c r="P14" s="1532"/>
      <c r="Q14" s="1532"/>
      <c r="R14" s="1532"/>
      <c r="S14" s="1532"/>
      <c r="T14" s="1532"/>
      <c r="U14" s="1533"/>
      <c r="V14" s="1534"/>
    </row>
    <row r="15" spans="1:22" ht="13.5" customHeight="1">
      <c r="A15" s="1525"/>
      <c r="B15" s="1535"/>
      <c r="C15" s="1535"/>
      <c r="D15" s="1535"/>
      <c r="E15" s="1535"/>
      <c r="F15" s="1535"/>
      <c r="G15" s="1532"/>
      <c r="H15" s="1532"/>
      <c r="I15" s="1532"/>
      <c r="J15" s="1532"/>
      <c r="K15" s="1532"/>
      <c r="L15" s="1532"/>
      <c r="M15" s="1532"/>
      <c r="N15" s="1532"/>
      <c r="O15" s="1532"/>
      <c r="P15" s="1532"/>
      <c r="Q15" s="1532"/>
      <c r="R15" s="1532"/>
      <c r="S15" s="1532"/>
      <c r="T15" s="1532"/>
      <c r="U15" s="1533"/>
      <c r="V15" s="1534"/>
    </row>
    <row r="16" spans="1:22" ht="13.5" customHeight="1">
      <c r="A16" s="1525"/>
      <c r="B16" s="1535"/>
      <c r="C16" s="1535"/>
      <c r="D16" s="1535"/>
      <c r="E16" s="1535"/>
      <c r="F16" s="1535"/>
      <c r="G16" s="1532"/>
      <c r="H16" s="1532"/>
      <c r="I16" s="1532"/>
      <c r="J16" s="1537">
        <f>D3*10</f>
        <v>350</v>
      </c>
      <c r="K16" s="1532"/>
      <c r="L16" s="1535">
        <f>G9*1000*J11</f>
        <v>450</v>
      </c>
      <c r="M16" s="1532"/>
      <c r="N16" s="1532"/>
      <c r="O16" s="1532"/>
      <c r="P16" s="1532"/>
      <c r="Q16" s="1532"/>
      <c r="R16" s="1532"/>
      <c r="S16" s="1532"/>
      <c r="T16" s="1532"/>
      <c r="U16" s="1533"/>
      <c r="V16" s="1534"/>
    </row>
    <row r="17" spans="1:22" ht="17.25" customHeight="1">
      <c r="A17" s="1525"/>
      <c r="B17" s="1535"/>
      <c r="C17" s="1532"/>
      <c r="D17" s="1535"/>
      <c r="E17" s="1535"/>
      <c r="F17" s="1535"/>
      <c r="G17" s="1532"/>
      <c r="H17" s="1532"/>
      <c r="I17" s="1532"/>
      <c r="J17" s="1532"/>
      <c r="K17" s="1532"/>
      <c r="L17" s="1532"/>
      <c r="M17" s="1532"/>
      <c r="N17" s="1532"/>
      <c r="O17" s="1532"/>
      <c r="P17" s="1532"/>
      <c r="Q17" s="1532"/>
      <c r="R17" s="1532"/>
      <c r="S17" s="1532"/>
      <c r="T17" s="1532"/>
      <c r="U17" s="1533"/>
      <c r="V17" s="1534"/>
    </row>
    <row r="18" spans="1:22" ht="13.5" customHeight="1">
      <c r="A18" s="1525"/>
      <c r="B18" s="1535"/>
      <c r="C18" s="1535"/>
      <c r="D18" s="1535"/>
      <c r="E18" s="1535"/>
      <c r="F18" s="1535"/>
      <c r="G18" s="1532"/>
      <c r="H18" s="1532"/>
      <c r="I18" s="1532"/>
      <c r="J18" s="1532"/>
      <c r="K18" s="1532"/>
      <c r="L18" s="1532"/>
      <c r="M18" s="1532"/>
      <c r="N18" s="1532"/>
      <c r="O18" s="1532"/>
      <c r="P18" s="1532"/>
      <c r="Q18" s="1532"/>
      <c r="R18" s="1532"/>
      <c r="S18" s="1532"/>
      <c r="T18" s="1532"/>
      <c r="U18" s="1533" t="s">
        <v>917</v>
      </c>
      <c r="V18" s="1534"/>
    </row>
    <row r="19" spans="1:22" ht="21" customHeight="1">
      <c r="A19" s="1768" t="s">
        <v>918</v>
      </c>
      <c r="B19" s="1769"/>
      <c r="C19" s="1770"/>
      <c r="D19" s="1769" t="s">
        <v>919</v>
      </c>
      <c r="E19" s="1769"/>
      <c r="F19" s="1769"/>
      <c r="G19" s="1769"/>
      <c r="H19" s="1769"/>
      <c r="I19" s="1769"/>
      <c r="J19" s="1769"/>
      <c r="K19" s="1769"/>
      <c r="L19" s="1769"/>
      <c r="M19" s="1769"/>
      <c r="N19" s="1769"/>
      <c r="O19" s="1769"/>
      <c r="P19" s="1769"/>
      <c r="Q19" s="1769"/>
      <c r="R19" s="1769"/>
      <c r="S19" s="1769"/>
      <c r="T19" s="1770"/>
      <c r="U19" s="1771" t="s">
        <v>920</v>
      </c>
      <c r="V19" s="1772"/>
    </row>
    <row r="20" spans="1:22" ht="16.5" customHeight="1">
      <c r="A20" s="1773">
        <v>1</v>
      </c>
      <c r="B20" s="1775" t="s">
        <v>921</v>
      </c>
      <c r="C20" s="1776"/>
      <c r="D20" s="1538"/>
      <c r="E20" s="1539"/>
      <c r="F20" s="1539"/>
      <c r="G20" s="1540"/>
      <c r="H20" s="1541">
        <f>G9</f>
        <v>1.5</v>
      </c>
      <c r="I20" s="1539" t="s">
        <v>922</v>
      </c>
      <c r="J20" s="1542">
        <v>1</v>
      </c>
      <c r="K20" s="1542"/>
      <c r="L20" s="1539" t="s">
        <v>922</v>
      </c>
      <c r="M20" s="1777">
        <v>1.044</v>
      </c>
      <c r="N20" s="1777"/>
      <c r="O20" s="1539"/>
      <c r="P20" s="1539"/>
      <c r="Q20" s="1539"/>
      <c r="R20" s="1539"/>
      <c r="S20" s="1539"/>
      <c r="T20" s="1539" t="s">
        <v>164</v>
      </c>
      <c r="U20" s="1543">
        <f>H20*J20*M20</f>
        <v>1.5660000000000001</v>
      </c>
      <c r="V20" s="1544" t="s">
        <v>923</v>
      </c>
    </row>
    <row r="21" spans="1:22" ht="16.5" customHeight="1">
      <c r="A21" s="1774"/>
      <c r="B21" s="1545" t="s">
        <v>924</v>
      </c>
      <c r="C21" s="1546"/>
      <c r="D21" s="1545"/>
      <c r="E21" s="1547"/>
      <c r="F21" s="1547"/>
      <c r="G21" s="1548"/>
      <c r="H21" s="1549">
        <f>U20</f>
        <v>1.5660000000000001</v>
      </c>
      <c r="I21" s="1547" t="s">
        <v>584</v>
      </c>
      <c r="J21" s="1550">
        <v>0.91</v>
      </c>
      <c r="K21" s="1551"/>
      <c r="L21" s="1547" t="s">
        <v>925</v>
      </c>
      <c r="M21" s="1552"/>
      <c r="N21" s="1552"/>
      <c r="O21" s="1553"/>
      <c r="P21" s="1553"/>
      <c r="Q21" s="1553"/>
      <c r="R21" s="1553"/>
      <c r="S21" s="1553"/>
      <c r="T21" s="1553" t="str">
        <f>T20</f>
        <v>＝</v>
      </c>
      <c r="U21" s="1554">
        <f>U20*J21</f>
        <v>1.42506</v>
      </c>
      <c r="V21" s="1555" t="s">
        <v>926</v>
      </c>
    </row>
    <row r="22" spans="1:22" s="1532" customFormat="1" ht="16.5" customHeight="1">
      <c r="A22" s="1556">
        <v>2</v>
      </c>
      <c r="B22" s="1778" t="s">
        <v>927</v>
      </c>
      <c r="C22" s="1779"/>
      <c r="D22" s="1557"/>
      <c r="E22" s="1557"/>
      <c r="F22" s="1557"/>
      <c r="G22" s="1558" t="s">
        <v>928</v>
      </c>
      <c r="H22" s="1559">
        <f>(J16+L4)/1000</f>
        <v>0.65</v>
      </c>
      <c r="I22" s="1553" t="s">
        <v>929</v>
      </c>
      <c r="J22" s="1559">
        <f>(J16+L16)/1000</f>
        <v>0.8</v>
      </c>
      <c r="K22" s="1553" t="s">
        <v>930</v>
      </c>
      <c r="L22" s="1553">
        <v>2</v>
      </c>
      <c r="M22" s="1560" t="s">
        <v>922</v>
      </c>
      <c r="N22" s="1560">
        <f>U20</f>
        <v>1.5660000000000001</v>
      </c>
      <c r="O22" s="1561"/>
      <c r="P22" s="1780"/>
      <c r="Q22" s="1780"/>
      <c r="R22" s="1553"/>
      <c r="S22" s="1553"/>
      <c r="T22" s="1553" t="s">
        <v>164</v>
      </c>
      <c r="U22" s="1554">
        <f>(H22+J22)/L22*N22</f>
        <v>1.1353500000000001</v>
      </c>
      <c r="V22" s="1555" t="s">
        <v>931</v>
      </c>
    </row>
    <row r="23" spans="1:22" ht="16.5" customHeight="1">
      <c r="A23" s="1556">
        <v>3</v>
      </c>
      <c r="B23" s="1781" t="s">
        <v>932</v>
      </c>
      <c r="C23" s="1782"/>
      <c r="D23" s="1557"/>
      <c r="E23" s="1783"/>
      <c r="F23" s="1783"/>
      <c r="G23" s="1783"/>
      <c r="H23" s="1560">
        <f>U20</f>
        <v>1.5660000000000001</v>
      </c>
      <c r="I23" s="1553" t="s">
        <v>34</v>
      </c>
      <c r="J23" s="1563">
        <f>IF(D3=35,0.12,IF(D3=45,0.15,IF(D3=55,0.18,"확인")))</f>
        <v>0.12</v>
      </c>
      <c r="K23" s="1553" t="s">
        <v>479</v>
      </c>
      <c r="L23" s="1553"/>
      <c r="M23" s="1553"/>
      <c r="N23" s="1553"/>
      <c r="O23" s="1553"/>
      <c r="P23" s="1553"/>
      <c r="Q23" s="1553"/>
      <c r="R23" s="1553"/>
      <c r="S23" s="1553"/>
      <c r="T23" s="1553" t="s">
        <v>164</v>
      </c>
      <c r="U23" s="1554">
        <f>INT((H23*J23)*100)/100</f>
        <v>0.18</v>
      </c>
      <c r="V23" s="1555" t="s">
        <v>931</v>
      </c>
    </row>
    <row r="24" spans="1:22" ht="16.5" customHeight="1">
      <c r="A24" s="1556">
        <v>4</v>
      </c>
      <c r="B24" s="1778" t="s">
        <v>933</v>
      </c>
      <c r="C24" s="1779"/>
      <c r="D24" s="1557"/>
      <c r="E24" s="1557"/>
      <c r="F24" s="1557"/>
      <c r="G24" s="1558"/>
      <c r="H24" s="1564">
        <f>H20</f>
        <v>1.5</v>
      </c>
      <c r="I24" s="1553" t="s">
        <v>934</v>
      </c>
      <c r="J24" s="1553"/>
      <c r="K24" s="1553">
        <f>D3/100</f>
        <v>0.35</v>
      </c>
      <c r="L24" s="1553"/>
      <c r="M24" s="1560" t="s">
        <v>922</v>
      </c>
      <c r="N24" s="1565">
        <v>0.77</v>
      </c>
      <c r="O24" s="1561" t="s">
        <v>935</v>
      </c>
      <c r="P24" s="1780" t="s">
        <v>936</v>
      </c>
      <c r="Q24" s="1780"/>
      <c r="R24" s="1553"/>
      <c r="S24" s="1553"/>
      <c r="T24" s="1553" t="s">
        <v>164</v>
      </c>
      <c r="U24" s="1554">
        <f>H24*K24*N24</f>
        <v>0.40424999999999994</v>
      </c>
      <c r="V24" s="1555" t="s">
        <v>931</v>
      </c>
    </row>
    <row r="25" spans="1:22" ht="16.5" customHeight="1">
      <c r="A25" s="1556">
        <v>5</v>
      </c>
      <c r="B25" s="1781" t="s">
        <v>937</v>
      </c>
      <c r="C25" s="1782"/>
      <c r="D25" s="1553"/>
      <c r="E25" s="1553"/>
      <c r="F25" s="1557"/>
      <c r="G25" s="1558" t="s">
        <v>928</v>
      </c>
      <c r="H25" s="1559">
        <f>L4/1000</f>
        <v>0.3</v>
      </c>
      <c r="I25" s="1553" t="s">
        <v>929</v>
      </c>
      <c r="J25" s="1559">
        <f>L16/1000</f>
        <v>0.45</v>
      </c>
      <c r="K25" s="1553" t="s">
        <v>930</v>
      </c>
      <c r="L25" s="1553">
        <v>2</v>
      </c>
      <c r="M25" s="1560" t="s">
        <v>922</v>
      </c>
      <c r="N25" s="1560">
        <f>G9</f>
        <v>1.5</v>
      </c>
      <c r="O25" s="1561"/>
      <c r="P25" s="1780"/>
      <c r="Q25" s="1780"/>
      <c r="R25" s="1553"/>
      <c r="S25" s="1553"/>
      <c r="T25" s="1553" t="s">
        <v>164</v>
      </c>
      <c r="U25" s="1554">
        <f>(H25+J25)/L25*N25</f>
        <v>0.5625</v>
      </c>
      <c r="V25" s="1555" t="s">
        <v>931</v>
      </c>
    </row>
    <row r="26" spans="1:22" ht="16.5" customHeight="1">
      <c r="A26" s="1556">
        <v>6</v>
      </c>
      <c r="B26" s="1781" t="s">
        <v>916</v>
      </c>
      <c r="C26" s="1782"/>
      <c r="D26" s="1557"/>
      <c r="E26" s="1783"/>
      <c r="F26" s="1783"/>
      <c r="G26" s="1783"/>
      <c r="H26" s="1560">
        <f>H23</f>
        <v>1.5660000000000001</v>
      </c>
      <c r="I26" s="1553" t="s">
        <v>34</v>
      </c>
      <c r="J26" s="1563">
        <f>IF(D3=35,0.16,IF(D3=45,0.2,IF(D3=55,0.25,"확인")))</f>
        <v>0.16</v>
      </c>
      <c r="K26" s="1553" t="s">
        <v>479</v>
      </c>
      <c r="L26" s="1553"/>
      <c r="M26" s="1553"/>
      <c r="N26" s="1553"/>
      <c r="O26" s="1553"/>
      <c r="P26" s="1553"/>
      <c r="Q26" s="1553"/>
      <c r="R26" s="1553"/>
      <c r="S26" s="1553"/>
      <c r="T26" s="1553" t="s">
        <v>164</v>
      </c>
      <c r="U26" s="1554">
        <f t="shared" ref="U26" si="0">INT((H26*J26)*100)/100</f>
        <v>0.25</v>
      </c>
      <c r="V26" s="1555" t="s">
        <v>931</v>
      </c>
    </row>
    <row r="27" spans="1:22" ht="16.5" customHeight="1">
      <c r="A27" s="1556">
        <v>7</v>
      </c>
      <c r="B27" s="1781" t="s">
        <v>938</v>
      </c>
      <c r="C27" s="1782"/>
      <c r="D27" s="1557"/>
      <c r="E27" s="1783"/>
      <c r="F27" s="1783"/>
      <c r="G27" s="1783"/>
      <c r="H27" s="1560">
        <f>H26</f>
        <v>1.5660000000000001</v>
      </c>
      <c r="I27" s="1553" t="s">
        <v>34</v>
      </c>
      <c r="J27" s="1563">
        <v>8.9999999999999993E-3</v>
      </c>
      <c r="K27" s="1553" t="s">
        <v>479</v>
      </c>
      <c r="L27" s="1553"/>
      <c r="M27" s="1553"/>
      <c r="N27" s="1553"/>
      <c r="O27" s="1553"/>
      <c r="P27" s="1553"/>
      <c r="Q27" s="1553"/>
      <c r="R27" s="1553"/>
      <c r="S27" s="1553"/>
      <c r="T27" s="1553" t="s">
        <v>164</v>
      </c>
      <c r="U27" s="1566">
        <f>((H27*J27))</f>
        <v>1.4093999999999999E-2</v>
      </c>
      <c r="V27" s="1555" t="s">
        <v>931</v>
      </c>
    </row>
    <row r="28" spans="1:22" ht="16.5" customHeight="1">
      <c r="A28" s="1556">
        <v>8</v>
      </c>
      <c r="B28" s="1781" t="s">
        <v>939</v>
      </c>
      <c r="C28" s="1782"/>
      <c r="D28" s="1557"/>
      <c r="E28" s="1783"/>
      <c r="F28" s="1783"/>
      <c r="G28" s="1783"/>
      <c r="H28" s="1560">
        <f>H27</f>
        <v>1.5660000000000001</v>
      </c>
      <c r="I28" s="1553" t="s">
        <v>34</v>
      </c>
      <c r="J28" s="1563">
        <v>1</v>
      </c>
      <c r="K28" s="1778" t="s">
        <v>940</v>
      </c>
      <c r="L28" s="1778"/>
      <c r="M28" s="1560" t="str">
        <f>M25</f>
        <v>×</v>
      </c>
      <c r="N28" s="1553">
        <v>0.5</v>
      </c>
      <c r="O28" s="1553" t="s">
        <v>941</v>
      </c>
      <c r="P28" s="1553"/>
      <c r="Q28" s="1553"/>
      <c r="R28" s="1553"/>
      <c r="S28" s="1553"/>
      <c r="T28" s="1553" t="s">
        <v>164</v>
      </c>
      <c r="U28" s="1554">
        <f>H28*J28/2.5*N28</f>
        <v>0.31320000000000003</v>
      </c>
      <c r="V28" s="1555" t="s">
        <v>931</v>
      </c>
    </row>
    <row r="29" spans="1:22" ht="16.5" customHeight="1">
      <c r="A29" s="1556">
        <v>9</v>
      </c>
      <c r="B29" s="1567" t="s">
        <v>942</v>
      </c>
      <c r="C29" s="1568"/>
      <c r="D29" s="1553"/>
      <c r="E29" s="1557"/>
      <c r="F29" s="1569"/>
      <c r="G29" s="1558"/>
      <c r="H29" s="1570">
        <f>(L16+J16)/1000+0.2</f>
        <v>1</v>
      </c>
      <c r="I29" s="1553"/>
      <c r="J29" s="1553" t="s">
        <v>934</v>
      </c>
      <c r="K29" s="1553"/>
      <c r="L29" s="1571">
        <v>0.3</v>
      </c>
      <c r="M29" s="1553" t="s">
        <v>934</v>
      </c>
      <c r="N29" s="1571">
        <v>1</v>
      </c>
      <c r="O29" s="1553"/>
      <c r="P29" s="1784"/>
      <c r="Q29" s="1784"/>
      <c r="R29" s="1532"/>
      <c r="S29" s="1570"/>
      <c r="T29" s="1553" t="s">
        <v>164</v>
      </c>
      <c r="U29" s="1572">
        <f>ROUND(H29*L29*N29,2)</f>
        <v>0.3</v>
      </c>
      <c r="V29" s="1555" t="s">
        <v>31</v>
      </c>
    </row>
    <row r="30" spans="1:22" ht="16.5" customHeight="1">
      <c r="A30" s="1556">
        <v>10</v>
      </c>
      <c r="B30" s="1562" t="s">
        <v>943</v>
      </c>
      <c r="C30" s="1568"/>
      <c r="D30" s="1553"/>
      <c r="E30" s="1557" t="s">
        <v>944</v>
      </c>
      <c r="F30" s="1569">
        <v>0.2</v>
      </c>
      <c r="G30" s="1558" t="s">
        <v>934</v>
      </c>
      <c r="H30" s="1570">
        <v>0.3</v>
      </c>
      <c r="I30" s="1553" t="s">
        <v>945</v>
      </c>
      <c r="J30" s="1553" t="s">
        <v>946</v>
      </c>
      <c r="K30" s="1532" t="s">
        <v>947</v>
      </c>
      <c r="L30" s="1553">
        <f>L4/1000+0.2</f>
        <v>0.5</v>
      </c>
      <c r="M30" s="1571" t="s">
        <v>934</v>
      </c>
      <c r="N30" s="1573">
        <f>L30</f>
        <v>0.5</v>
      </c>
      <c r="O30" s="1571" t="s">
        <v>948</v>
      </c>
      <c r="P30" s="1553">
        <v>2</v>
      </c>
      <c r="Q30" s="1553" t="s">
        <v>945</v>
      </c>
      <c r="R30" s="1553" t="s">
        <v>949</v>
      </c>
      <c r="S30" s="1574">
        <v>1</v>
      </c>
      <c r="T30" s="1553" t="s">
        <v>164</v>
      </c>
      <c r="U30" s="1575">
        <f>(F30*H30+L30*N30/P30)*S30</f>
        <v>0.185</v>
      </c>
      <c r="V30" s="1555" t="s">
        <v>31</v>
      </c>
    </row>
    <row r="31" spans="1:22" ht="16.5" customHeight="1">
      <c r="A31" s="1556">
        <v>11</v>
      </c>
      <c r="B31" s="1562" t="s">
        <v>950</v>
      </c>
      <c r="C31" s="1568"/>
      <c r="D31" s="1553"/>
      <c r="E31" s="1557"/>
      <c r="F31" s="1784" t="s">
        <v>951</v>
      </c>
      <c r="G31" s="1784"/>
      <c r="H31" s="1784"/>
      <c r="I31" s="1553"/>
      <c r="J31" s="1576" t="s">
        <v>952</v>
      </c>
      <c r="K31" s="1553"/>
      <c r="L31" s="1784" t="s">
        <v>953</v>
      </c>
      <c r="M31" s="1784"/>
      <c r="N31" s="1784"/>
      <c r="O31" s="1553"/>
      <c r="P31" s="1553"/>
      <c r="Q31" s="1553"/>
      <c r="R31" s="1553"/>
      <c r="S31" s="1553"/>
      <c r="T31" s="1553" t="s">
        <v>164</v>
      </c>
      <c r="U31" s="1575">
        <f>U29-U30</f>
        <v>0.11499999999999999</v>
      </c>
      <c r="V31" s="1555" t="s">
        <v>31</v>
      </c>
    </row>
    <row r="32" spans="1:22" ht="9" customHeight="1">
      <c r="A32" s="1577"/>
      <c r="B32" s="1578"/>
      <c r="C32" s="1579"/>
      <c r="D32" s="1578"/>
      <c r="E32" s="1578"/>
      <c r="F32" s="1578"/>
      <c r="G32" s="1580"/>
      <c r="H32" s="1581"/>
      <c r="I32" s="1581"/>
      <c r="J32" s="1581"/>
      <c r="K32" s="1581"/>
      <c r="L32" s="1582"/>
      <c r="M32" s="1581"/>
      <c r="N32" s="1581"/>
      <c r="O32" s="1583"/>
      <c r="P32" s="1578"/>
      <c r="Q32" s="1581"/>
      <c r="R32" s="1581"/>
      <c r="S32" s="1581"/>
      <c r="T32" s="1581"/>
      <c r="U32" s="1584"/>
      <c r="V32" s="1585"/>
    </row>
  </sheetData>
  <mergeCells count="38">
    <mergeCell ref="B28:C28"/>
    <mergeCell ref="E28:G28"/>
    <mergeCell ref="K28:L28"/>
    <mergeCell ref="P29:Q29"/>
    <mergeCell ref="F31:H31"/>
    <mergeCell ref="L31:N31"/>
    <mergeCell ref="B25:C25"/>
    <mergeCell ref="P25:Q25"/>
    <mergeCell ref="B26:C26"/>
    <mergeCell ref="E26:G26"/>
    <mergeCell ref="B27:C27"/>
    <mergeCell ref="E27:G27"/>
    <mergeCell ref="B22:C22"/>
    <mergeCell ref="P22:Q22"/>
    <mergeCell ref="B23:C23"/>
    <mergeCell ref="E23:G23"/>
    <mergeCell ref="B24:C24"/>
    <mergeCell ref="P24:Q24"/>
    <mergeCell ref="O13:O14"/>
    <mergeCell ref="A19:C19"/>
    <mergeCell ref="D19:T19"/>
    <mergeCell ref="U19:V19"/>
    <mergeCell ref="A20:A21"/>
    <mergeCell ref="B20:C20"/>
    <mergeCell ref="M20:N20"/>
    <mergeCell ref="C13:C14"/>
    <mergeCell ref="M13:N13"/>
    <mergeCell ref="L6:M6"/>
    <mergeCell ref="I8:J8"/>
    <mergeCell ref="M8:N8"/>
    <mergeCell ref="G9:H10"/>
    <mergeCell ref="M11:N11"/>
    <mergeCell ref="C5:E5"/>
    <mergeCell ref="F1:I1"/>
    <mergeCell ref="J1:L1"/>
    <mergeCell ref="D3:E3"/>
    <mergeCell ref="F3:J3"/>
    <mergeCell ref="L4:M4"/>
  </mergeCells>
  <phoneticPr fontId="34" type="noConversion"/>
  <printOptions horizontalCentered="1" verticalCentered="1"/>
  <pageMargins left="0.74803149606299213" right="0.15748031496062992" top="0.74803149606299213" bottom="0.59055118110236227" header="0.51181102362204722" footer="0.51181102362204722"/>
  <pageSetup paperSize="9" scale="95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30"/>
  <sheetViews>
    <sheetView zoomScale="110" zoomScaleNormal="110" workbookViewId="0">
      <selection activeCell="N32" sqref="N32"/>
    </sheetView>
  </sheetViews>
  <sheetFormatPr defaultColWidth="7.625" defaultRowHeight="20.100000000000001" customHeight="1"/>
  <cols>
    <col min="1" max="1" width="4.375" style="1586" customWidth="1"/>
    <col min="2" max="2" width="4" style="1586" customWidth="1"/>
    <col min="3" max="3" width="10.75" style="1586" customWidth="1"/>
    <col min="4" max="4" width="2.875" style="1586" customWidth="1"/>
    <col min="5" max="5" width="3.875" style="1586" customWidth="1"/>
    <col min="6" max="6" width="4.625" style="1586" customWidth="1"/>
    <col min="7" max="7" width="2.875" style="1524" customWidth="1"/>
    <col min="8" max="8" width="10" style="1524" customWidth="1"/>
    <col min="9" max="9" width="3.375" style="1524" customWidth="1"/>
    <col min="10" max="10" width="7.25" style="1524" customWidth="1"/>
    <col min="11" max="11" width="4.625" style="1524" customWidth="1"/>
    <col min="12" max="12" width="6" style="1524" customWidth="1"/>
    <col min="13" max="13" width="7.125" style="1524" customWidth="1"/>
    <col min="14" max="14" width="6.375" style="1524" customWidth="1"/>
    <col min="15" max="15" width="6.75" style="1524" customWidth="1"/>
    <col min="16" max="16" width="5.125" style="1524" customWidth="1"/>
    <col min="17" max="17" width="4" style="1524" customWidth="1"/>
    <col min="18" max="18" width="5.375" style="1524" customWidth="1"/>
    <col min="19" max="19" width="3.5" style="1524" customWidth="1"/>
    <col min="20" max="20" width="2.75" style="1524" customWidth="1"/>
    <col min="21" max="21" width="7.375" style="1587" customWidth="1"/>
    <col min="22" max="22" width="5" style="1587" customWidth="1"/>
    <col min="23" max="256" width="7.625" style="1524"/>
    <col min="257" max="257" width="4.375" style="1524" customWidth="1"/>
    <col min="258" max="258" width="4" style="1524" customWidth="1"/>
    <col min="259" max="259" width="8.375" style="1524" customWidth="1"/>
    <col min="260" max="260" width="4.375" style="1524" customWidth="1"/>
    <col min="261" max="261" width="3.875" style="1524" customWidth="1"/>
    <col min="262" max="262" width="5.625" style="1524" customWidth="1"/>
    <col min="263" max="263" width="2.875" style="1524" customWidth="1"/>
    <col min="264" max="264" width="10" style="1524" customWidth="1"/>
    <col min="265" max="265" width="3.375" style="1524" customWidth="1"/>
    <col min="266" max="266" width="7.25" style="1524" customWidth="1"/>
    <col min="267" max="267" width="4.625" style="1524" customWidth="1"/>
    <col min="268" max="268" width="6" style="1524" customWidth="1"/>
    <col min="269" max="269" width="7.125" style="1524" customWidth="1"/>
    <col min="270" max="270" width="6.375" style="1524" customWidth="1"/>
    <col min="271" max="271" width="6.75" style="1524" customWidth="1"/>
    <col min="272" max="272" width="5.125" style="1524" customWidth="1"/>
    <col min="273" max="273" width="4" style="1524" customWidth="1"/>
    <col min="274" max="274" width="5.375" style="1524" customWidth="1"/>
    <col min="275" max="275" width="3.5" style="1524" customWidth="1"/>
    <col min="276" max="276" width="2.75" style="1524" customWidth="1"/>
    <col min="277" max="277" width="8.875" style="1524" customWidth="1"/>
    <col min="278" max="278" width="5" style="1524" customWidth="1"/>
    <col min="279" max="512" width="7.625" style="1524"/>
    <col min="513" max="513" width="4.375" style="1524" customWidth="1"/>
    <col min="514" max="514" width="4" style="1524" customWidth="1"/>
    <col min="515" max="515" width="8.375" style="1524" customWidth="1"/>
    <col min="516" max="516" width="4.375" style="1524" customWidth="1"/>
    <col min="517" max="517" width="3.875" style="1524" customWidth="1"/>
    <col min="518" max="518" width="5.625" style="1524" customWidth="1"/>
    <col min="519" max="519" width="2.875" style="1524" customWidth="1"/>
    <col min="520" max="520" width="10" style="1524" customWidth="1"/>
    <col min="521" max="521" width="3.375" style="1524" customWidth="1"/>
    <col min="522" max="522" width="7.25" style="1524" customWidth="1"/>
    <col min="523" max="523" width="4.625" style="1524" customWidth="1"/>
    <col min="524" max="524" width="6" style="1524" customWidth="1"/>
    <col min="525" max="525" width="7.125" style="1524" customWidth="1"/>
    <col min="526" max="526" width="6.375" style="1524" customWidth="1"/>
    <col min="527" max="527" width="6.75" style="1524" customWidth="1"/>
    <col min="528" max="528" width="5.125" style="1524" customWidth="1"/>
    <col min="529" max="529" width="4" style="1524" customWidth="1"/>
    <col min="530" max="530" width="5.375" style="1524" customWidth="1"/>
    <col min="531" max="531" width="3.5" style="1524" customWidth="1"/>
    <col min="532" max="532" width="2.75" style="1524" customWidth="1"/>
    <col min="533" max="533" width="8.875" style="1524" customWidth="1"/>
    <col min="534" max="534" width="5" style="1524" customWidth="1"/>
    <col min="535" max="768" width="7.625" style="1524"/>
    <col min="769" max="769" width="4.375" style="1524" customWidth="1"/>
    <col min="770" max="770" width="4" style="1524" customWidth="1"/>
    <col min="771" max="771" width="8.375" style="1524" customWidth="1"/>
    <col min="772" max="772" width="4.375" style="1524" customWidth="1"/>
    <col min="773" max="773" width="3.875" style="1524" customWidth="1"/>
    <col min="774" max="774" width="5.625" style="1524" customWidth="1"/>
    <col min="775" max="775" width="2.875" style="1524" customWidth="1"/>
    <col min="776" max="776" width="10" style="1524" customWidth="1"/>
    <col min="777" max="777" width="3.375" style="1524" customWidth="1"/>
    <col min="778" max="778" width="7.25" style="1524" customWidth="1"/>
    <col min="779" max="779" width="4.625" style="1524" customWidth="1"/>
    <col min="780" max="780" width="6" style="1524" customWidth="1"/>
    <col min="781" max="781" width="7.125" style="1524" customWidth="1"/>
    <col min="782" max="782" width="6.375" style="1524" customWidth="1"/>
    <col min="783" max="783" width="6.75" style="1524" customWidth="1"/>
    <col min="784" max="784" width="5.125" style="1524" customWidth="1"/>
    <col min="785" max="785" width="4" style="1524" customWidth="1"/>
    <col min="786" max="786" width="5.375" style="1524" customWidth="1"/>
    <col min="787" max="787" width="3.5" style="1524" customWidth="1"/>
    <col min="788" max="788" width="2.75" style="1524" customWidth="1"/>
    <col min="789" max="789" width="8.875" style="1524" customWidth="1"/>
    <col min="790" max="790" width="5" style="1524" customWidth="1"/>
    <col min="791" max="1024" width="7.625" style="1524"/>
    <col min="1025" max="1025" width="4.375" style="1524" customWidth="1"/>
    <col min="1026" max="1026" width="4" style="1524" customWidth="1"/>
    <col min="1027" max="1027" width="8.375" style="1524" customWidth="1"/>
    <col min="1028" max="1028" width="4.375" style="1524" customWidth="1"/>
    <col min="1029" max="1029" width="3.875" style="1524" customWidth="1"/>
    <col min="1030" max="1030" width="5.625" style="1524" customWidth="1"/>
    <col min="1031" max="1031" width="2.875" style="1524" customWidth="1"/>
    <col min="1032" max="1032" width="10" style="1524" customWidth="1"/>
    <col min="1033" max="1033" width="3.375" style="1524" customWidth="1"/>
    <col min="1034" max="1034" width="7.25" style="1524" customWidth="1"/>
    <col min="1035" max="1035" width="4.625" style="1524" customWidth="1"/>
    <col min="1036" max="1036" width="6" style="1524" customWidth="1"/>
    <col min="1037" max="1037" width="7.125" style="1524" customWidth="1"/>
    <col min="1038" max="1038" width="6.375" style="1524" customWidth="1"/>
    <col min="1039" max="1039" width="6.75" style="1524" customWidth="1"/>
    <col min="1040" max="1040" width="5.125" style="1524" customWidth="1"/>
    <col min="1041" max="1041" width="4" style="1524" customWidth="1"/>
    <col min="1042" max="1042" width="5.375" style="1524" customWidth="1"/>
    <col min="1043" max="1043" width="3.5" style="1524" customWidth="1"/>
    <col min="1044" max="1044" width="2.75" style="1524" customWidth="1"/>
    <col min="1045" max="1045" width="8.875" style="1524" customWidth="1"/>
    <col min="1046" max="1046" width="5" style="1524" customWidth="1"/>
    <col min="1047" max="1280" width="7.625" style="1524"/>
    <col min="1281" max="1281" width="4.375" style="1524" customWidth="1"/>
    <col min="1282" max="1282" width="4" style="1524" customWidth="1"/>
    <col min="1283" max="1283" width="8.375" style="1524" customWidth="1"/>
    <col min="1284" max="1284" width="4.375" style="1524" customWidth="1"/>
    <col min="1285" max="1285" width="3.875" style="1524" customWidth="1"/>
    <col min="1286" max="1286" width="5.625" style="1524" customWidth="1"/>
    <col min="1287" max="1287" width="2.875" style="1524" customWidth="1"/>
    <col min="1288" max="1288" width="10" style="1524" customWidth="1"/>
    <col min="1289" max="1289" width="3.375" style="1524" customWidth="1"/>
    <col min="1290" max="1290" width="7.25" style="1524" customWidth="1"/>
    <col min="1291" max="1291" width="4.625" style="1524" customWidth="1"/>
    <col min="1292" max="1292" width="6" style="1524" customWidth="1"/>
    <col min="1293" max="1293" width="7.125" style="1524" customWidth="1"/>
    <col min="1294" max="1294" width="6.375" style="1524" customWidth="1"/>
    <col min="1295" max="1295" width="6.75" style="1524" customWidth="1"/>
    <col min="1296" max="1296" width="5.125" style="1524" customWidth="1"/>
    <col min="1297" max="1297" width="4" style="1524" customWidth="1"/>
    <col min="1298" max="1298" width="5.375" style="1524" customWidth="1"/>
    <col min="1299" max="1299" width="3.5" style="1524" customWidth="1"/>
    <col min="1300" max="1300" width="2.75" style="1524" customWidth="1"/>
    <col min="1301" max="1301" width="8.875" style="1524" customWidth="1"/>
    <col min="1302" max="1302" width="5" style="1524" customWidth="1"/>
    <col min="1303" max="1536" width="7.625" style="1524"/>
    <col min="1537" max="1537" width="4.375" style="1524" customWidth="1"/>
    <col min="1538" max="1538" width="4" style="1524" customWidth="1"/>
    <col min="1539" max="1539" width="8.375" style="1524" customWidth="1"/>
    <col min="1540" max="1540" width="4.375" style="1524" customWidth="1"/>
    <col min="1541" max="1541" width="3.875" style="1524" customWidth="1"/>
    <col min="1542" max="1542" width="5.625" style="1524" customWidth="1"/>
    <col min="1543" max="1543" width="2.875" style="1524" customWidth="1"/>
    <col min="1544" max="1544" width="10" style="1524" customWidth="1"/>
    <col min="1545" max="1545" width="3.375" style="1524" customWidth="1"/>
    <col min="1546" max="1546" width="7.25" style="1524" customWidth="1"/>
    <col min="1547" max="1547" width="4.625" style="1524" customWidth="1"/>
    <col min="1548" max="1548" width="6" style="1524" customWidth="1"/>
    <col min="1549" max="1549" width="7.125" style="1524" customWidth="1"/>
    <col min="1550" max="1550" width="6.375" style="1524" customWidth="1"/>
    <col min="1551" max="1551" width="6.75" style="1524" customWidth="1"/>
    <col min="1552" max="1552" width="5.125" style="1524" customWidth="1"/>
    <col min="1553" max="1553" width="4" style="1524" customWidth="1"/>
    <col min="1554" max="1554" width="5.375" style="1524" customWidth="1"/>
    <col min="1555" max="1555" width="3.5" style="1524" customWidth="1"/>
    <col min="1556" max="1556" width="2.75" style="1524" customWidth="1"/>
    <col min="1557" max="1557" width="8.875" style="1524" customWidth="1"/>
    <col min="1558" max="1558" width="5" style="1524" customWidth="1"/>
    <col min="1559" max="1792" width="7.625" style="1524"/>
    <col min="1793" max="1793" width="4.375" style="1524" customWidth="1"/>
    <col min="1794" max="1794" width="4" style="1524" customWidth="1"/>
    <col min="1795" max="1795" width="8.375" style="1524" customWidth="1"/>
    <col min="1796" max="1796" width="4.375" style="1524" customWidth="1"/>
    <col min="1797" max="1797" width="3.875" style="1524" customWidth="1"/>
    <col min="1798" max="1798" width="5.625" style="1524" customWidth="1"/>
    <col min="1799" max="1799" width="2.875" style="1524" customWidth="1"/>
    <col min="1800" max="1800" width="10" style="1524" customWidth="1"/>
    <col min="1801" max="1801" width="3.375" style="1524" customWidth="1"/>
    <col min="1802" max="1802" width="7.25" style="1524" customWidth="1"/>
    <col min="1803" max="1803" width="4.625" style="1524" customWidth="1"/>
    <col min="1804" max="1804" width="6" style="1524" customWidth="1"/>
    <col min="1805" max="1805" width="7.125" style="1524" customWidth="1"/>
    <col min="1806" max="1806" width="6.375" style="1524" customWidth="1"/>
    <col min="1807" max="1807" width="6.75" style="1524" customWidth="1"/>
    <col min="1808" max="1808" width="5.125" style="1524" customWidth="1"/>
    <col min="1809" max="1809" width="4" style="1524" customWidth="1"/>
    <col min="1810" max="1810" width="5.375" style="1524" customWidth="1"/>
    <col min="1811" max="1811" width="3.5" style="1524" customWidth="1"/>
    <col min="1812" max="1812" width="2.75" style="1524" customWidth="1"/>
    <col min="1813" max="1813" width="8.875" style="1524" customWidth="1"/>
    <col min="1814" max="1814" width="5" style="1524" customWidth="1"/>
    <col min="1815" max="2048" width="7.625" style="1524"/>
    <col min="2049" max="2049" width="4.375" style="1524" customWidth="1"/>
    <col min="2050" max="2050" width="4" style="1524" customWidth="1"/>
    <col min="2051" max="2051" width="8.375" style="1524" customWidth="1"/>
    <col min="2052" max="2052" width="4.375" style="1524" customWidth="1"/>
    <col min="2053" max="2053" width="3.875" style="1524" customWidth="1"/>
    <col min="2054" max="2054" width="5.625" style="1524" customWidth="1"/>
    <col min="2055" max="2055" width="2.875" style="1524" customWidth="1"/>
    <col min="2056" max="2056" width="10" style="1524" customWidth="1"/>
    <col min="2057" max="2057" width="3.375" style="1524" customWidth="1"/>
    <col min="2058" max="2058" width="7.25" style="1524" customWidth="1"/>
    <col min="2059" max="2059" width="4.625" style="1524" customWidth="1"/>
    <col min="2060" max="2060" width="6" style="1524" customWidth="1"/>
    <col min="2061" max="2061" width="7.125" style="1524" customWidth="1"/>
    <col min="2062" max="2062" width="6.375" style="1524" customWidth="1"/>
    <col min="2063" max="2063" width="6.75" style="1524" customWidth="1"/>
    <col min="2064" max="2064" width="5.125" style="1524" customWidth="1"/>
    <col min="2065" max="2065" width="4" style="1524" customWidth="1"/>
    <col min="2066" max="2066" width="5.375" style="1524" customWidth="1"/>
    <col min="2067" max="2067" width="3.5" style="1524" customWidth="1"/>
    <col min="2068" max="2068" width="2.75" style="1524" customWidth="1"/>
    <col min="2069" max="2069" width="8.875" style="1524" customWidth="1"/>
    <col min="2070" max="2070" width="5" style="1524" customWidth="1"/>
    <col min="2071" max="2304" width="7.625" style="1524"/>
    <col min="2305" max="2305" width="4.375" style="1524" customWidth="1"/>
    <col min="2306" max="2306" width="4" style="1524" customWidth="1"/>
    <col min="2307" max="2307" width="8.375" style="1524" customWidth="1"/>
    <col min="2308" max="2308" width="4.375" style="1524" customWidth="1"/>
    <col min="2309" max="2309" width="3.875" style="1524" customWidth="1"/>
    <col min="2310" max="2310" width="5.625" style="1524" customWidth="1"/>
    <col min="2311" max="2311" width="2.875" style="1524" customWidth="1"/>
    <col min="2312" max="2312" width="10" style="1524" customWidth="1"/>
    <col min="2313" max="2313" width="3.375" style="1524" customWidth="1"/>
    <col min="2314" max="2314" width="7.25" style="1524" customWidth="1"/>
    <col min="2315" max="2315" width="4.625" style="1524" customWidth="1"/>
    <col min="2316" max="2316" width="6" style="1524" customWidth="1"/>
    <col min="2317" max="2317" width="7.125" style="1524" customWidth="1"/>
    <col min="2318" max="2318" width="6.375" style="1524" customWidth="1"/>
    <col min="2319" max="2319" width="6.75" style="1524" customWidth="1"/>
    <col min="2320" max="2320" width="5.125" style="1524" customWidth="1"/>
    <col min="2321" max="2321" width="4" style="1524" customWidth="1"/>
    <col min="2322" max="2322" width="5.375" style="1524" customWidth="1"/>
    <col min="2323" max="2323" width="3.5" style="1524" customWidth="1"/>
    <col min="2324" max="2324" width="2.75" style="1524" customWidth="1"/>
    <col min="2325" max="2325" width="8.875" style="1524" customWidth="1"/>
    <col min="2326" max="2326" width="5" style="1524" customWidth="1"/>
    <col min="2327" max="2560" width="7.625" style="1524"/>
    <col min="2561" max="2561" width="4.375" style="1524" customWidth="1"/>
    <col min="2562" max="2562" width="4" style="1524" customWidth="1"/>
    <col min="2563" max="2563" width="8.375" style="1524" customWidth="1"/>
    <col min="2564" max="2564" width="4.375" style="1524" customWidth="1"/>
    <col min="2565" max="2565" width="3.875" style="1524" customWidth="1"/>
    <col min="2566" max="2566" width="5.625" style="1524" customWidth="1"/>
    <col min="2567" max="2567" width="2.875" style="1524" customWidth="1"/>
    <col min="2568" max="2568" width="10" style="1524" customWidth="1"/>
    <col min="2569" max="2569" width="3.375" style="1524" customWidth="1"/>
    <col min="2570" max="2570" width="7.25" style="1524" customWidth="1"/>
    <col min="2571" max="2571" width="4.625" style="1524" customWidth="1"/>
    <col min="2572" max="2572" width="6" style="1524" customWidth="1"/>
    <col min="2573" max="2573" width="7.125" style="1524" customWidth="1"/>
    <col min="2574" max="2574" width="6.375" style="1524" customWidth="1"/>
    <col min="2575" max="2575" width="6.75" style="1524" customWidth="1"/>
    <col min="2576" max="2576" width="5.125" style="1524" customWidth="1"/>
    <col min="2577" max="2577" width="4" style="1524" customWidth="1"/>
    <col min="2578" max="2578" width="5.375" style="1524" customWidth="1"/>
    <col min="2579" max="2579" width="3.5" style="1524" customWidth="1"/>
    <col min="2580" max="2580" width="2.75" style="1524" customWidth="1"/>
    <col min="2581" max="2581" width="8.875" style="1524" customWidth="1"/>
    <col min="2582" max="2582" width="5" style="1524" customWidth="1"/>
    <col min="2583" max="2816" width="7.625" style="1524"/>
    <col min="2817" max="2817" width="4.375" style="1524" customWidth="1"/>
    <col min="2818" max="2818" width="4" style="1524" customWidth="1"/>
    <col min="2819" max="2819" width="8.375" style="1524" customWidth="1"/>
    <col min="2820" max="2820" width="4.375" style="1524" customWidth="1"/>
    <col min="2821" max="2821" width="3.875" style="1524" customWidth="1"/>
    <col min="2822" max="2822" width="5.625" style="1524" customWidth="1"/>
    <col min="2823" max="2823" width="2.875" style="1524" customWidth="1"/>
    <col min="2824" max="2824" width="10" style="1524" customWidth="1"/>
    <col min="2825" max="2825" width="3.375" style="1524" customWidth="1"/>
    <col min="2826" max="2826" width="7.25" style="1524" customWidth="1"/>
    <col min="2827" max="2827" width="4.625" style="1524" customWidth="1"/>
    <col min="2828" max="2828" width="6" style="1524" customWidth="1"/>
    <col min="2829" max="2829" width="7.125" style="1524" customWidth="1"/>
    <col min="2830" max="2830" width="6.375" style="1524" customWidth="1"/>
    <col min="2831" max="2831" width="6.75" style="1524" customWidth="1"/>
    <col min="2832" max="2832" width="5.125" style="1524" customWidth="1"/>
    <col min="2833" max="2833" width="4" style="1524" customWidth="1"/>
    <col min="2834" max="2834" width="5.375" style="1524" customWidth="1"/>
    <col min="2835" max="2835" width="3.5" style="1524" customWidth="1"/>
    <col min="2836" max="2836" width="2.75" style="1524" customWidth="1"/>
    <col min="2837" max="2837" width="8.875" style="1524" customWidth="1"/>
    <col min="2838" max="2838" width="5" style="1524" customWidth="1"/>
    <col min="2839" max="3072" width="7.625" style="1524"/>
    <col min="3073" max="3073" width="4.375" style="1524" customWidth="1"/>
    <col min="3074" max="3074" width="4" style="1524" customWidth="1"/>
    <col min="3075" max="3075" width="8.375" style="1524" customWidth="1"/>
    <col min="3076" max="3076" width="4.375" style="1524" customWidth="1"/>
    <col min="3077" max="3077" width="3.875" style="1524" customWidth="1"/>
    <col min="3078" max="3078" width="5.625" style="1524" customWidth="1"/>
    <col min="3079" max="3079" width="2.875" style="1524" customWidth="1"/>
    <col min="3080" max="3080" width="10" style="1524" customWidth="1"/>
    <col min="3081" max="3081" width="3.375" style="1524" customWidth="1"/>
    <col min="3082" max="3082" width="7.25" style="1524" customWidth="1"/>
    <col min="3083" max="3083" width="4.625" style="1524" customWidth="1"/>
    <col min="3084" max="3084" width="6" style="1524" customWidth="1"/>
    <col min="3085" max="3085" width="7.125" style="1524" customWidth="1"/>
    <col min="3086" max="3086" width="6.375" style="1524" customWidth="1"/>
    <col min="3087" max="3087" width="6.75" style="1524" customWidth="1"/>
    <col min="3088" max="3088" width="5.125" style="1524" customWidth="1"/>
    <col min="3089" max="3089" width="4" style="1524" customWidth="1"/>
    <col min="3090" max="3090" width="5.375" style="1524" customWidth="1"/>
    <col min="3091" max="3091" width="3.5" style="1524" customWidth="1"/>
    <col min="3092" max="3092" width="2.75" style="1524" customWidth="1"/>
    <col min="3093" max="3093" width="8.875" style="1524" customWidth="1"/>
    <col min="3094" max="3094" width="5" style="1524" customWidth="1"/>
    <col min="3095" max="3328" width="7.625" style="1524"/>
    <col min="3329" max="3329" width="4.375" style="1524" customWidth="1"/>
    <col min="3330" max="3330" width="4" style="1524" customWidth="1"/>
    <col min="3331" max="3331" width="8.375" style="1524" customWidth="1"/>
    <col min="3332" max="3332" width="4.375" style="1524" customWidth="1"/>
    <col min="3333" max="3333" width="3.875" style="1524" customWidth="1"/>
    <col min="3334" max="3334" width="5.625" style="1524" customWidth="1"/>
    <col min="3335" max="3335" width="2.875" style="1524" customWidth="1"/>
    <col min="3336" max="3336" width="10" style="1524" customWidth="1"/>
    <col min="3337" max="3337" width="3.375" style="1524" customWidth="1"/>
    <col min="3338" max="3338" width="7.25" style="1524" customWidth="1"/>
    <col min="3339" max="3339" width="4.625" style="1524" customWidth="1"/>
    <col min="3340" max="3340" width="6" style="1524" customWidth="1"/>
    <col min="3341" max="3341" width="7.125" style="1524" customWidth="1"/>
    <col min="3342" max="3342" width="6.375" style="1524" customWidth="1"/>
    <col min="3343" max="3343" width="6.75" style="1524" customWidth="1"/>
    <col min="3344" max="3344" width="5.125" style="1524" customWidth="1"/>
    <col min="3345" max="3345" width="4" style="1524" customWidth="1"/>
    <col min="3346" max="3346" width="5.375" style="1524" customWidth="1"/>
    <col min="3347" max="3347" width="3.5" style="1524" customWidth="1"/>
    <col min="3348" max="3348" width="2.75" style="1524" customWidth="1"/>
    <col min="3349" max="3349" width="8.875" style="1524" customWidth="1"/>
    <col min="3350" max="3350" width="5" style="1524" customWidth="1"/>
    <col min="3351" max="3584" width="7.625" style="1524"/>
    <col min="3585" max="3585" width="4.375" style="1524" customWidth="1"/>
    <col min="3586" max="3586" width="4" style="1524" customWidth="1"/>
    <col min="3587" max="3587" width="8.375" style="1524" customWidth="1"/>
    <col min="3588" max="3588" width="4.375" style="1524" customWidth="1"/>
    <col min="3589" max="3589" width="3.875" style="1524" customWidth="1"/>
    <col min="3590" max="3590" width="5.625" style="1524" customWidth="1"/>
    <col min="3591" max="3591" width="2.875" style="1524" customWidth="1"/>
    <col min="3592" max="3592" width="10" style="1524" customWidth="1"/>
    <col min="3593" max="3593" width="3.375" style="1524" customWidth="1"/>
    <col min="3594" max="3594" width="7.25" style="1524" customWidth="1"/>
    <col min="3595" max="3595" width="4.625" style="1524" customWidth="1"/>
    <col min="3596" max="3596" width="6" style="1524" customWidth="1"/>
    <col min="3597" max="3597" width="7.125" style="1524" customWidth="1"/>
    <col min="3598" max="3598" width="6.375" style="1524" customWidth="1"/>
    <col min="3599" max="3599" width="6.75" style="1524" customWidth="1"/>
    <col min="3600" max="3600" width="5.125" style="1524" customWidth="1"/>
    <col min="3601" max="3601" width="4" style="1524" customWidth="1"/>
    <col min="3602" max="3602" width="5.375" style="1524" customWidth="1"/>
    <col min="3603" max="3603" width="3.5" style="1524" customWidth="1"/>
    <col min="3604" max="3604" width="2.75" style="1524" customWidth="1"/>
    <col min="3605" max="3605" width="8.875" style="1524" customWidth="1"/>
    <col min="3606" max="3606" width="5" style="1524" customWidth="1"/>
    <col min="3607" max="3840" width="7.625" style="1524"/>
    <col min="3841" max="3841" width="4.375" style="1524" customWidth="1"/>
    <col min="3842" max="3842" width="4" style="1524" customWidth="1"/>
    <col min="3843" max="3843" width="8.375" style="1524" customWidth="1"/>
    <col min="3844" max="3844" width="4.375" style="1524" customWidth="1"/>
    <col min="3845" max="3845" width="3.875" style="1524" customWidth="1"/>
    <col min="3846" max="3846" width="5.625" style="1524" customWidth="1"/>
    <col min="3847" max="3847" width="2.875" style="1524" customWidth="1"/>
    <col min="3848" max="3848" width="10" style="1524" customWidth="1"/>
    <col min="3849" max="3849" width="3.375" style="1524" customWidth="1"/>
    <col min="3850" max="3850" width="7.25" style="1524" customWidth="1"/>
    <col min="3851" max="3851" width="4.625" style="1524" customWidth="1"/>
    <col min="3852" max="3852" width="6" style="1524" customWidth="1"/>
    <col min="3853" max="3853" width="7.125" style="1524" customWidth="1"/>
    <col min="3854" max="3854" width="6.375" style="1524" customWidth="1"/>
    <col min="3855" max="3855" width="6.75" style="1524" customWidth="1"/>
    <col min="3856" max="3856" width="5.125" style="1524" customWidth="1"/>
    <col min="3857" max="3857" width="4" style="1524" customWidth="1"/>
    <col min="3858" max="3858" width="5.375" style="1524" customWidth="1"/>
    <col min="3859" max="3859" width="3.5" style="1524" customWidth="1"/>
    <col min="3860" max="3860" width="2.75" style="1524" customWidth="1"/>
    <col min="3861" max="3861" width="8.875" style="1524" customWidth="1"/>
    <col min="3862" max="3862" width="5" style="1524" customWidth="1"/>
    <col min="3863" max="4096" width="7.625" style="1524"/>
    <col min="4097" max="4097" width="4.375" style="1524" customWidth="1"/>
    <col min="4098" max="4098" width="4" style="1524" customWidth="1"/>
    <col min="4099" max="4099" width="8.375" style="1524" customWidth="1"/>
    <col min="4100" max="4100" width="4.375" style="1524" customWidth="1"/>
    <col min="4101" max="4101" width="3.875" style="1524" customWidth="1"/>
    <col min="4102" max="4102" width="5.625" style="1524" customWidth="1"/>
    <col min="4103" max="4103" width="2.875" style="1524" customWidth="1"/>
    <col min="4104" max="4104" width="10" style="1524" customWidth="1"/>
    <col min="4105" max="4105" width="3.375" style="1524" customWidth="1"/>
    <col min="4106" max="4106" width="7.25" style="1524" customWidth="1"/>
    <col min="4107" max="4107" width="4.625" style="1524" customWidth="1"/>
    <col min="4108" max="4108" width="6" style="1524" customWidth="1"/>
    <col min="4109" max="4109" width="7.125" style="1524" customWidth="1"/>
    <col min="4110" max="4110" width="6.375" style="1524" customWidth="1"/>
    <col min="4111" max="4111" width="6.75" style="1524" customWidth="1"/>
    <col min="4112" max="4112" width="5.125" style="1524" customWidth="1"/>
    <col min="4113" max="4113" width="4" style="1524" customWidth="1"/>
    <col min="4114" max="4114" width="5.375" style="1524" customWidth="1"/>
    <col min="4115" max="4115" width="3.5" style="1524" customWidth="1"/>
    <col min="4116" max="4116" width="2.75" style="1524" customWidth="1"/>
    <col min="4117" max="4117" width="8.875" style="1524" customWidth="1"/>
    <col min="4118" max="4118" width="5" style="1524" customWidth="1"/>
    <col min="4119" max="4352" width="7.625" style="1524"/>
    <col min="4353" max="4353" width="4.375" style="1524" customWidth="1"/>
    <col min="4354" max="4354" width="4" style="1524" customWidth="1"/>
    <col min="4355" max="4355" width="8.375" style="1524" customWidth="1"/>
    <col min="4356" max="4356" width="4.375" style="1524" customWidth="1"/>
    <col min="4357" max="4357" width="3.875" style="1524" customWidth="1"/>
    <col min="4358" max="4358" width="5.625" style="1524" customWidth="1"/>
    <col min="4359" max="4359" width="2.875" style="1524" customWidth="1"/>
    <col min="4360" max="4360" width="10" style="1524" customWidth="1"/>
    <col min="4361" max="4361" width="3.375" style="1524" customWidth="1"/>
    <col min="4362" max="4362" width="7.25" style="1524" customWidth="1"/>
    <col min="4363" max="4363" width="4.625" style="1524" customWidth="1"/>
    <col min="4364" max="4364" width="6" style="1524" customWidth="1"/>
    <col min="4365" max="4365" width="7.125" style="1524" customWidth="1"/>
    <col min="4366" max="4366" width="6.375" style="1524" customWidth="1"/>
    <col min="4367" max="4367" width="6.75" style="1524" customWidth="1"/>
    <col min="4368" max="4368" width="5.125" style="1524" customWidth="1"/>
    <col min="4369" max="4369" width="4" style="1524" customWidth="1"/>
    <col min="4370" max="4370" width="5.375" style="1524" customWidth="1"/>
    <col min="4371" max="4371" width="3.5" style="1524" customWidth="1"/>
    <col min="4372" max="4372" width="2.75" style="1524" customWidth="1"/>
    <col min="4373" max="4373" width="8.875" style="1524" customWidth="1"/>
    <col min="4374" max="4374" width="5" style="1524" customWidth="1"/>
    <col min="4375" max="4608" width="7.625" style="1524"/>
    <col min="4609" max="4609" width="4.375" style="1524" customWidth="1"/>
    <col min="4610" max="4610" width="4" style="1524" customWidth="1"/>
    <col min="4611" max="4611" width="8.375" style="1524" customWidth="1"/>
    <col min="4612" max="4612" width="4.375" style="1524" customWidth="1"/>
    <col min="4613" max="4613" width="3.875" style="1524" customWidth="1"/>
    <col min="4614" max="4614" width="5.625" style="1524" customWidth="1"/>
    <col min="4615" max="4615" width="2.875" style="1524" customWidth="1"/>
    <col min="4616" max="4616" width="10" style="1524" customWidth="1"/>
    <col min="4617" max="4617" width="3.375" style="1524" customWidth="1"/>
    <col min="4618" max="4618" width="7.25" style="1524" customWidth="1"/>
    <col min="4619" max="4619" width="4.625" style="1524" customWidth="1"/>
    <col min="4620" max="4620" width="6" style="1524" customWidth="1"/>
    <col min="4621" max="4621" width="7.125" style="1524" customWidth="1"/>
    <col min="4622" max="4622" width="6.375" style="1524" customWidth="1"/>
    <col min="4623" max="4623" width="6.75" style="1524" customWidth="1"/>
    <col min="4624" max="4624" width="5.125" style="1524" customWidth="1"/>
    <col min="4625" max="4625" width="4" style="1524" customWidth="1"/>
    <col min="4626" max="4626" width="5.375" style="1524" customWidth="1"/>
    <col min="4627" max="4627" width="3.5" style="1524" customWidth="1"/>
    <col min="4628" max="4628" width="2.75" style="1524" customWidth="1"/>
    <col min="4629" max="4629" width="8.875" style="1524" customWidth="1"/>
    <col min="4630" max="4630" width="5" style="1524" customWidth="1"/>
    <col min="4631" max="4864" width="7.625" style="1524"/>
    <col min="4865" max="4865" width="4.375" style="1524" customWidth="1"/>
    <col min="4866" max="4866" width="4" style="1524" customWidth="1"/>
    <col min="4867" max="4867" width="8.375" style="1524" customWidth="1"/>
    <col min="4868" max="4868" width="4.375" style="1524" customWidth="1"/>
    <col min="4869" max="4869" width="3.875" style="1524" customWidth="1"/>
    <col min="4870" max="4870" width="5.625" style="1524" customWidth="1"/>
    <col min="4871" max="4871" width="2.875" style="1524" customWidth="1"/>
    <col min="4872" max="4872" width="10" style="1524" customWidth="1"/>
    <col min="4873" max="4873" width="3.375" style="1524" customWidth="1"/>
    <col min="4874" max="4874" width="7.25" style="1524" customWidth="1"/>
    <col min="4875" max="4875" width="4.625" style="1524" customWidth="1"/>
    <col min="4876" max="4876" width="6" style="1524" customWidth="1"/>
    <col min="4877" max="4877" width="7.125" style="1524" customWidth="1"/>
    <col min="4878" max="4878" width="6.375" style="1524" customWidth="1"/>
    <col min="4879" max="4879" width="6.75" style="1524" customWidth="1"/>
    <col min="4880" max="4880" width="5.125" style="1524" customWidth="1"/>
    <col min="4881" max="4881" width="4" style="1524" customWidth="1"/>
    <col min="4882" max="4882" width="5.375" style="1524" customWidth="1"/>
    <col min="4883" max="4883" width="3.5" style="1524" customWidth="1"/>
    <col min="4884" max="4884" width="2.75" style="1524" customWidth="1"/>
    <col min="4885" max="4885" width="8.875" style="1524" customWidth="1"/>
    <col min="4886" max="4886" width="5" style="1524" customWidth="1"/>
    <col min="4887" max="5120" width="7.625" style="1524"/>
    <col min="5121" max="5121" width="4.375" style="1524" customWidth="1"/>
    <col min="5122" max="5122" width="4" style="1524" customWidth="1"/>
    <col min="5123" max="5123" width="8.375" style="1524" customWidth="1"/>
    <col min="5124" max="5124" width="4.375" style="1524" customWidth="1"/>
    <col min="5125" max="5125" width="3.875" style="1524" customWidth="1"/>
    <col min="5126" max="5126" width="5.625" style="1524" customWidth="1"/>
    <col min="5127" max="5127" width="2.875" style="1524" customWidth="1"/>
    <col min="5128" max="5128" width="10" style="1524" customWidth="1"/>
    <col min="5129" max="5129" width="3.375" style="1524" customWidth="1"/>
    <col min="5130" max="5130" width="7.25" style="1524" customWidth="1"/>
    <col min="5131" max="5131" width="4.625" style="1524" customWidth="1"/>
    <col min="5132" max="5132" width="6" style="1524" customWidth="1"/>
    <col min="5133" max="5133" width="7.125" style="1524" customWidth="1"/>
    <col min="5134" max="5134" width="6.375" style="1524" customWidth="1"/>
    <col min="5135" max="5135" width="6.75" style="1524" customWidth="1"/>
    <col min="5136" max="5136" width="5.125" style="1524" customWidth="1"/>
    <col min="5137" max="5137" width="4" style="1524" customWidth="1"/>
    <col min="5138" max="5138" width="5.375" style="1524" customWidth="1"/>
    <col min="5139" max="5139" width="3.5" style="1524" customWidth="1"/>
    <col min="5140" max="5140" width="2.75" style="1524" customWidth="1"/>
    <col min="5141" max="5141" width="8.875" style="1524" customWidth="1"/>
    <col min="5142" max="5142" width="5" style="1524" customWidth="1"/>
    <col min="5143" max="5376" width="7.625" style="1524"/>
    <col min="5377" max="5377" width="4.375" style="1524" customWidth="1"/>
    <col min="5378" max="5378" width="4" style="1524" customWidth="1"/>
    <col min="5379" max="5379" width="8.375" style="1524" customWidth="1"/>
    <col min="5380" max="5380" width="4.375" style="1524" customWidth="1"/>
    <col min="5381" max="5381" width="3.875" style="1524" customWidth="1"/>
    <col min="5382" max="5382" width="5.625" style="1524" customWidth="1"/>
    <col min="5383" max="5383" width="2.875" style="1524" customWidth="1"/>
    <col min="5384" max="5384" width="10" style="1524" customWidth="1"/>
    <col min="5385" max="5385" width="3.375" style="1524" customWidth="1"/>
    <col min="5386" max="5386" width="7.25" style="1524" customWidth="1"/>
    <col min="5387" max="5387" width="4.625" style="1524" customWidth="1"/>
    <col min="5388" max="5388" width="6" style="1524" customWidth="1"/>
    <col min="5389" max="5389" width="7.125" style="1524" customWidth="1"/>
    <col min="5390" max="5390" width="6.375" style="1524" customWidth="1"/>
    <col min="5391" max="5391" width="6.75" style="1524" customWidth="1"/>
    <col min="5392" max="5392" width="5.125" style="1524" customWidth="1"/>
    <col min="5393" max="5393" width="4" style="1524" customWidth="1"/>
    <col min="5394" max="5394" width="5.375" style="1524" customWidth="1"/>
    <col min="5395" max="5395" width="3.5" style="1524" customWidth="1"/>
    <col min="5396" max="5396" width="2.75" style="1524" customWidth="1"/>
    <col min="5397" max="5397" width="8.875" style="1524" customWidth="1"/>
    <col min="5398" max="5398" width="5" style="1524" customWidth="1"/>
    <col min="5399" max="5632" width="7.625" style="1524"/>
    <col min="5633" max="5633" width="4.375" style="1524" customWidth="1"/>
    <col min="5634" max="5634" width="4" style="1524" customWidth="1"/>
    <col min="5635" max="5635" width="8.375" style="1524" customWidth="1"/>
    <col min="5636" max="5636" width="4.375" style="1524" customWidth="1"/>
    <col min="5637" max="5637" width="3.875" style="1524" customWidth="1"/>
    <col min="5638" max="5638" width="5.625" style="1524" customWidth="1"/>
    <col min="5639" max="5639" width="2.875" style="1524" customWidth="1"/>
    <col min="5640" max="5640" width="10" style="1524" customWidth="1"/>
    <col min="5641" max="5641" width="3.375" style="1524" customWidth="1"/>
    <col min="5642" max="5642" width="7.25" style="1524" customWidth="1"/>
    <col min="5643" max="5643" width="4.625" style="1524" customWidth="1"/>
    <col min="5644" max="5644" width="6" style="1524" customWidth="1"/>
    <col min="5645" max="5645" width="7.125" style="1524" customWidth="1"/>
    <col min="5646" max="5646" width="6.375" style="1524" customWidth="1"/>
    <col min="5647" max="5647" width="6.75" style="1524" customWidth="1"/>
    <col min="5648" max="5648" width="5.125" style="1524" customWidth="1"/>
    <col min="5649" max="5649" width="4" style="1524" customWidth="1"/>
    <col min="5650" max="5650" width="5.375" style="1524" customWidth="1"/>
    <col min="5651" max="5651" width="3.5" style="1524" customWidth="1"/>
    <col min="5652" max="5652" width="2.75" style="1524" customWidth="1"/>
    <col min="5653" max="5653" width="8.875" style="1524" customWidth="1"/>
    <col min="5654" max="5654" width="5" style="1524" customWidth="1"/>
    <col min="5655" max="5888" width="7.625" style="1524"/>
    <col min="5889" max="5889" width="4.375" style="1524" customWidth="1"/>
    <col min="5890" max="5890" width="4" style="1524" customWidth="1"/>
    <col min="5891" max="5891" width="8.375" style="1524" customWidth="1"/>
    <col min="5892" max="5892" width="4.375" style="1524" customWidth="1"/>
    <col min="5893" max="5893" width="3.875" style="1524" customWidth="1"/>
    <col min="5894" max="5894" width="5.625" style="1524" customWidth="1"/>
    <col min="5895" max="5895" width="2.875" style="1524" customWidth="1"/>
    <col min="5896" max="5896" width="10" style="1524" customWidth="1"/>
    <col min="5897" max="5897" width="3.375" style="1524" customWidth="1"/>
    <col min="5898" max="5898" width="7.25" style="1524" customWidth="1"/>
    <col min="5899" max="5899" width="4.625" style="1524" customWidth="1"/>
    <col min="5900" max="5900" width="6" style="1524" customWidth="1"/>
    <col min="5901" max="5901" width="7.125" style="1524" customWidth="1"/>
    <col min="5902" max="5902" width="6.375" style="1524" customWidth="1"/>
    <col min="5903" max="5903" width="6.75" style="1524" customWidth="1"/>
    <col min="5904" max="5904" width="5.125" style="1524" customWidth="1"/>
    <col min="5905" max="5905" width="4" style="1524" customWidth="1"/>
    <col min="5906" max="5906" width="5.375" style="1524" customWidth="1"/>
    <col min="5907" max="5907" width="3.5" style="1524" customWidth="1"/>
    <col min="5908" max="5908" width="2.75" style="1524" customWidth="1"/>
    <col min="5909" max="5909" width="8.875" style="1524" customWidth="1"/>
    <col min="5910" max="5910" width="5" style="1524" customWidth="1"/>
    <col min="5911" max="6144" width="7.625" style="1524"/>
    <col min="6145" max="6145" width="4.375" style="1524" customWidth="1"/>
    <col min="6146" max="6146" width="4" style="1524" customWidth="1"/>
    <col min="6147" max="6147" width="8.375" style="1524" customWidth="1"/>
    <col min="6148" max="6148" width="4.375" style="1524" customWidth="1"/>
    <col min="6149" max="6149" width="3.875" style="1524" customWidth="1"/>
    <col min="6150" max="6150" width="5.625" style="1524" customWidth="1"/>
    <col min="6151" max="6151" width="2.875" style="1524" customWidth="1"/>
    <col min="6152" max="6152" width="10" style="1524" customWidth="1"/>
    <col min="6153" max="6153" width="3.375" style="1524" customWidth="1"/>
    <col min="6154" max="6154" width="7.25" style="1524" customWidth="1"/>
    <col min="6155" max="6155" width="4.625" style="1524" customWidth="1"/>
    <col min="6156" max="6156" width="6" style="1524" customWidth="1"/>
    <col min="6157" max="6157" width="7.125" style="1524" customWidth="1"/>
    <col min="6158" max="6158" width="6.375" style="1524" customWidth="1"/>
    <col min="6159" max="6159" width="6.75" style="1524" customWidth="1"/>
    <col min="6160" max="6160" width="5.125" style="1524" customWidth="1"/>
    <col min="6161" max="6161" width="4" style="1524" customWidth="1"/>
    <col min="6162" max="6162" width="5.375" style="1524" customWidth="1"/>
    <col min="6163" max="6163" width="3.5" style="1524" customWidth="1"/>
    <col min="6164" max="6164" width="2.75" style="1524" customWidth="1"/>
    <col min="6165" max="6165" width="8.875" style="1524" customWidth="1"/>
    <col min="6166" max="6166" width="5" style="1524" customWidth="1"/>
    <col min="6167" max="6400" width="7.625" style="1524"/>
    <col min="6401" max="6401" width="4.375" style="1524" customWidth="1"/>
    <col min="6402" max="6402" width="4" style="1524" customWidth="1"/>
    <col min="6403" max="6403" width="8.375" style="1524" customWidth="1"/>
    <col min="6404" max="6404" width="4.375" style="1524" customWidth="1"/>
    <col min="6405" max="6405" width="3.875" style="1524" customWidth="1"/>
    <col min="6406" max="6406" width="5.625" style="1524" customWidth="1"/>
    <col min="6407" max="6407" width="2.875" style="1524" customWidth="1"/>
    <col min="6408" max="6408" width="10" style="1524" customWidth="1"/>
    <col min="6409" max="6409" width="3.375" style="1524" customWidth="1"/>
    <col min="6410" max="6410" width="7.25" style="1524" customWidth="1"/>
    <col min="6411" max="6411" width="4.625" style="1524" customWidth="1"/>
    <col min="6412" max="6412" width="6" style="1524" customWidth="1"/>
    <col min="6413" max="6413" width="7.125" style="1524" customWidth="1"/>
    <col min="6414" max="6414" width="6.375" style="1524" customWidth="1"/>
    <col min="6415" max="6415" width="6.75" style="1524" customWidth="1"/>
    <col min="6416" max="6416" width="5.125" style="1524" customWidth="1"/>
    <col min="6417" max="6417" width="4" style="1524" customWidth="1"/>
    <col min="6418" max="6418" width="5.375" style="1524" customWidth="1"/>
    <col min="6419" max="6419" width="3.5" style="1524" customWidth="1"/>
    <col min="6420" max="6420" width="2.75" style="1524" customWidth="1"/>
    <col min="6421" max="6421" width="8.875" style="1524" customWidth="1"/>
    <col min="6422" max="6422" width="5" style="1524" customWidth="1"/>
    <col min="6423" max="6656" width="7.625" style="1524"/>
    <col min="6657" max="6657" width="4.375" style="1524" customWidth="1"/>
    <col min="6658" max="6658" width="4" style="1524" customWidth="1"/>
    <col min="6659" max="6659" width="8.375" style="1524" customWidth="1"/>
    <col min="6660" max="6660" width="4.375" style="1524" customWidth="1"/>
    <col min="6661" max="6661" width="3.875" style="1524" customWidth="1"/>
    <col min="6662" max="6662" width="5.625" style="1524" customWidth="1"/>
    <col min="6663" max="6663" width="2.875" style="1524" customWidth="1"/>
    <col min="6664" max="6664" width="10" style="1524" customWidth="1"/>
    <col min="6665" max="6665" width="3.375" style="1524" customWidth="1"/>
    <col min="6666" max="6666" width="7.25" style="1524" customWidth="1"/>
    <col min="6667" max="6667" width="4.625" style="1524" customWidth="1"/>
    <col min="6668" max="6668" width="6" style="1524" customWidth="1"/>
    <col min="6669" max="6669" width="7.125" style="1524" customWidth="1"/>
    <col min="6670" max="6670" width="6.375" style="1524" customWidth="1"/>
    <col min="6671" max="6671" width="6.75" style="1524" customWidth="1"/>
    <col min="6672" max="6672" width="5.125" style="1524" customWidth="1"/>
    <col min="6673" max="6673" width="4" style="1524" customWidth="1"/>
    <col min="6674" max="6674" width="5.375" style="1524" customWidth="1"/>
    <col min="6675" max="6675" width="3.5" style="1524" customWidth="1"/>
    <col min="6676" max="6676" width="2.75" style="1524" customWidth="1"/>
    <col min="6677" max="6677" width="8.875" style="1524" customWidth="1"/>
    <col min="6678" max="6678" width="5" style="1524" customWidth="1"/>
    <col min="6679" max="6912" width="7.625" style="1524"/>
    <col min="6913" max="6913" width="4.375" style="1524" customWidth="1"/>
    <col min="6914" max="6914" width="4" style="1524" customWidth="1"/>
    <col min="6915" max="6915" width="8.375" style="1524" customWidth="1"/>
    <col min="6916" max="6916" width="4.375" style="1524" customWidth="1"/>
    <col min="6917" max="6917" width="3.875" style="1524" customWidth="1"/>
    <col min="6918" max="6918" width="5.625" style="1524" customWidth="1"/>
    <col min="6919" max="6919" width="2.875" style="1524" customWidth="1"/>
    <col min="6920" max="6920" width="10" style="1524" customWidth="1"/>
    <col min="6921" max="6921" width="3.375" style="1524" customWidth="1"/>
    <col min="6922" max="6922" width="7.25" style="1524" customWidth="1"/>
    <col min="6923" max="6923" width="4.625" style="1524" customWidth="1"/>
    <col min="6924" max="6924" width="6" style="1524" customWidth="1"/>
    <col min="6925" max="6925" width="7.125" style="1524" customWidth="1"/>
    <col min="6926" max="6926" width="6.375" style="1524" customWidth="1"/>
    <col min="6927" max="6927" width="6.75" style="1524" customWidth="1"/>
    <col min="6928" max="6928" width="5.125" style="1524" customWidth="1"/>
    <col min="6929" max="6929" width="4" style="1524" customWidth="1"/>
    <col min="6930" max="6930" width="5.375" style="1524" customWidth="1"/>
    <col min="6931" max="6931" width="3.5" style="1524" customWidth="1"/>
    <col min="6932" max="6932" width="2.75" style="1524" customWidth="1"/>
    <col min="6933" max="6933" width="8.875" style="1524" customWidth="1"/>
    <col min="6934" max="6934" width="5" style="1524" customWidth="1"/>
    <col min="6935" max="7168" width="7.625" style="1524"/>
    <col min="7169" max="7169" width="4.375" style="1524" customWidth="1"/>
    <col min="7170" max="7170" width="4" style="1524" customWidth="1"/>
    <col min="7171" max="7171" width="8.375" style="1524" customWidth="1"/>
    <col min="7172" max="7172" width="4.375" style="1524" customWidth="1"/>
    <col min="7173" max="7173" width="3.875" style="1524" customWidth="1"/>
    <col min="7174" max="7174" width="5.625" style="1524" customWidth="1"/>
    <col min="7175" max="7175" width="2.875" style="1524" customWidth="1"/>
    <col min="7176" max="7176" width="10" style="1524" customWidth="1"/>
    <col min="7177" max="7177" width="3.375" style="1524" customWidth="1"/>
    <col min="7178" max="7178" width="7.25" style="1524" customWidth="1"/>
    <col min="7179" max="7179" width="4.625" style="1524" customWidth="1"/>
    <col min="7180" max="7180" width="6" style="1524" customWidth="1"/>
    <col min="7181" max="7181" width="7.125" style="1524" customWidth="1"/>
    <col min="7182" max="7182" width="6.375" style="1524" customWidth="1"/>
    <col min="7183" max="7183" width="6.75" style="1524" customWidth="1"/>
    <col min="7184" max="7184" width="5.125" style="1524" customWidth="1"/>
    <col min="7185" max="7185" width="4" style="1524" customWidth="1"/>
    <col min="7186" max="7186" width="5.375" style="1524" customWidth="1"/>
    <col min="7187" max="7187" width="3.5" style="1524" customWidth="1"/>
    <col min="7188" max="7188" width="2.75" style="1524" customWidth="1"/>
    <col min="7189" max="7189" width="8.875" style="1524" customWidth="1"/>
    <col min="7190" max="7190" width="5" style="1524" customWidth="1"/>
    <col min="7191" max="7424" width="7.625" style="1524"/>
    <col min="7425" max="7425" width="4.375" style="1524" customWidth="1"/>
    <col min="7426" max="7426" width="4" style="1524" customWidth="1"/>
    <col min="7427" max="7427" width="8.375" style="1524" customWidth="1"/>
    <col min="7428" max="7428" width="4.375" style="1524" customWidth="1"/>
    <col min="7429" max="7429" width="3.875" style="1524" customWidth="1"/>
    <col min="7430" max="7430" width="5.625" style="1524" customWidth="1"/>
    <col min="7431" max="7431" width="2.875" style="1524" customWidth="1"/>
    <col min="7432" max="7432" width="10" style="1524" customWidth="1"/>
    <col min="7433" max="7433" width="3.375" style="1524" customWidth="1"/>
    <col min="7434" max="7434" width="7.25" style="1524" customWidth="1"/>
    <col min="7435" max="7435" width="4.625" style="1524" customWidth="1"/>
    <col min="7436" max="7436" width="6" style="1524" customWidth="1"/>
    <col min="7437" max="7437" width="7.125" style="1524" customWidth="1"/>
    <col min="7438" max="7438" width="6.375" style="1524" customWidth="1"/>
    <col min="7439" max="7439" width="6.75" style="1524" customWidth="1"/>
    <col min="7440" max="7440" width="5.125" style="1524" customWidth="1"/>
    <col min="7441" max="7441" width="4" style="1524" customWidth="1"/>
    <col min="7442" max="7442" width="5.375" style="1524" customWidth="1"/>
    <col min="7443" max="7443" width="3.5" style="1524" customWidth="1"/>
    <col min="7444" max="7444" width="2.75" style="1524" customWidth="1"/>
    <col min="7445" max="7445" width="8.875" style="1524" customWidth="1"/>
    <col min="7446" max="7446" width="5" style="1524" customWidth="1"/>
    <col min="7447" max="7680" width="7.625" style="1524"/>
    <col min="7681" max="7681" width="4.375" style="1524" customWidth="1"/>
    <col min="7682" max="7682" width="4" style="1524" customWidth="1"/>
    <col min="7683" max="7683" width="8.375" style="1524" customWidth="1"/>
    <col min="7684" max="7684" width="4.375" style="1524" customWidth="1"/>
    <col min="7685" max="7685" width="3.875" style="1524" customWidth="1"/>
    <col min="7686" max="7686" width="5.625" style="1524" customWidth="1"/>
    <col min="7687" max="7687" width="2.875" style="1524" customWidth="1"/>
    <col min="7688" max="7688" width="10" style="1524" customWidth="1"/>
    <col min="7689" max="7689" width="3.375" style="1524" customWidth="1"/>
    <col min="7690" max="7690" width="7.25" style="1524" customWidth="1"/>
    <col min="7691" max="7691" width="4.625" style="1524" customWidth="1"/>
    <col min="7692" max="7692" width="6" style="1524" customWidth="1"/>
    <col min="7693" max="7693" width="7.125" style="1524" customWidth="1"/>
    <col min="7694" max="7694" width="6.375" style="1524" customWidth="1"/>
    <col min="7695" max="7695" width="6.75" style="1524" customWidth="1"/>
    <col min="7696" max="7696" width="5.125" style="1524" customWidth="1"/>
    <col min="7697" max="7697" width="4" style="1524" customWidth="1"/>
    <col min="7698" max="7698" width="5.375" style="1524" customWidth="1"/>
    <col min="7699" max="7699" width="3.5" style="1524" customWidth="1"/>
    <col min="7700" max="7700" width="2.75" style="1524" customWidth="1"/>
    <col min="7701" max="7701" width="8.875" style="1524" customWidth="1"/>
    <col min="7702" max="7702" width="5" style="1524" customWidth="1"/>
    <col min="7703" max="7936" width="7.625" style="1524"/>
    <col min="7937" max="7937" width="4.375" style="1524" customWidth="1"/>
    <col min="7938" max="7938" width="4" style="1524" customWidth="1"/>
    <col min="7939" max="7939" width="8.375" style="1524" customWidth="1"/>
    <col min="7940" max="7940" width="4.375" style="1524" customWidth="1"/>
    <col min="7941" max="7941" width="3.875" style="1524" customWidth="1"/>
    <col min="7942" max="7942" width="5.625" style="1524" customWidth="1"/>
    <col min="7943" max="7943" width="2.875" style="1524" customWidth="1"/>
    <col min="7944" max="7944" width="10" style="1524" customWidth="1"/>
    <col min="7945" max="7945" width="3.375" style="1524" customWidth="1"/>
    <col min="7946" max="7946" width="7.25" style="1524" customWidth="1"/>
    <col min="7947" max="7947" width="4.625" style="1524" customWidth="1"/>
    <col min="7948" max="7948" width="6" style="1524" customWidth="1"/>
    <col min="7949" max="7949" width="7.125" style="1524" customWidth="1"/>
    <col min="7950" max="7950" width="6.375" style="1524" customWidth="1"/>
    <col min="7951" max="7951" width="6.75" style="1524" customWidth="1"/>
    <col min="7952" max="7952" width="5.125" style="1524" customWidth="1"/>
    <col min="7953" max="7953" width="4" style="1524" customWidth="1"/>
    <col min="7954" max="7954" width="5.375" style="1524" customWidth="1"/>
    <col min="7955" max="7955" width="3.5" style="1524" customWidth="1"/>
    <col min="7956" max="7956" width="2.75" style="1524" customWidth="1"/>
    <col min="7957" max="7957" width="8.875" style="1524" customWidth="1"/>
    <col min="7958" max="7958" width="5" style="1524" customWidth="1"/>
    <col min="7959" max="8192" width="7.625" style="1524"/>
    <col min="8193" max="8193" width="4.375" style="1524" customWidth="1"/>
    <col min="8194" max="8194" width="4" style="1524" customWidth="1"/>
    <col min="8195" max="8195" width="8.375" style="1524" customWidth="1"/>
    <col min="8196" max="8196" width="4.375" style="1524" customWidth="1"/>
    <col min="8197" max="8197" width="3.875" style="1524" customWidth="1"/>
    <col min="8198" max="8198" width="5.625" style="1524" customWidth="1"/>
    <col min="8199" max="8199" width="2.875" style="1524" customWidth="1"/>
    <col min="8200" max="8200" width="10" style="1524" customWidth="1"/>
    <col min="8201" max="8201" width="3.375" style="1524" customWidth="1"/>
    <col min="8202" max="8202" width="7.25" style="1524" customWidth="1"/>
    <col min="8203" max="8203" width="4.625" style="1524" customWidth="1"/>
    <col min="8204" max="8204" width="6" style="1524" customWidth="1"/>
    <col min="8205" max="8205" width="7.125" style="1524" customWidth="1"/>
    <col min="8206" max="8206" width="6.375" style="1524" customWidth="1"/>
    <col min="8207" max="8207" width="6.75" style="1524" customWidth="1"/>
    <col min="8208" max="8208" width="5.125" style="1524" customWidth="1"/>
    <col min="8209" max="8209" width="4" style="1524" customWidth="1"/>
    <col min="8210" max="8210" width="5.375" style="1524" customWidth="1"/>
    <col min="8211" max="8211" width="3.5" style="1524" customWidth="1"/>
    <col min="8212" max="8212" width="2.75" style="1524" customWidth="1"/>
    <col min="8213" max="8213" width="8.875" style="1524" customWidth="1"/>
    <col min="8214" max="8214" width="5" style="1524" customWidth="1"/>
    <col min="8215" max="8448" width="7.625" style="1524"/>
    <col min="8449" max="8449" width="4.375" style="1524" customWidth="1"/>
    <col min="8450" max="8450" width="4" style="1524" customWidth="1"/>
    <col min="8451" max="8451" width="8.375" style="1524" customWidth="1"/>
    <col min="8452" max="8452" width="4.375" style="1524" customWidth="1"/>
    <col min="8453" max="8453" width="3.875" style="1524" customWidth="1"/>
    <col min="8454" max="8454" width="5.625" style="1524" customWidth="1"/>
    <col min="8455" max="8455" width="2.875" style="1524" customWidth="1"/>
    <col min="8456" max="8456" width="10" style="1524" customWidth="1"/>
    <col min="8457" max="8457" width="3.375" style="1524" customWidth="1"/>
    <col min="8458" max="8458" width="7.25" style="1524" customWidth="1"/>
    <col min="8459" max="8459" width="4.625" style="1524" customWidth="1"/>
    <col min="8460" max="8460" width="6" style="1524" customWidth="1"/>
    <col min="8461" max="8461" width="7.125" style="1524" customWidth="1"/>
    <col min="8462" max="8462" width="6.375" style="1524" customWidth="1"/>
    <col min="8463" max="8463" width="6.75" style="1524" customWidth="1"/>
    <col min="8464" max="8464" width="5.125" style="1524" customWidth="1"/>
    <col min="8465" max="8465" width="4" style="1524" customWidth="1"/>
    <col min="8466" max="8466" width="5.375" style="1524" customWidth="1"/>
    <col min="8467" max="8467" width="3.5" style="1524" customWidth="1"/>
    <col min="8468" max="8468" width="2.75" style="1524" customWidth="1"/>
    <col min="8469" max="8469" width="8.875" style="1524" customWidth="1"/>
    <col min="8470" max="8470" width="5" style="1524" customWidth="1"/>
    <col min="8471" max="8704" width="7.625" style="1524"/>
    <col min="8705" max="8705" width="4.375" style="1524" customWidth="1"/>
    <col min="8706" max="8706" width="4" style="1524" customWidth="1"/>
    <col min="8707" max="8707" width="8.375" style="1524" customWidth="1"/>
    <col min="8708" max="8708" width="4.375" style="1524" customWidth="1"/>
    <col min="8709" max="8709" width="3.875" style="1524" customWidth="1"/>
    <col min="8710" max="8710" width="5.625" style="1524" customWidth="1"/>
    <col min="8711" max="8711" width="2.875" style="1524" customWidth="1"/>
    <col min="8712" max="8712" width="10" style="1524" customWidth="1"/>
    <col min="8713" max="8713" width="3.375" style="1524" customWidth="1"/>
    <col min="8714" max="8714" width="7.25" style="1524" customWidth="1"/>
    <col min="8715" max="8715" width="4.625" style="1524" customWidth="1"/>
    <col min="8716" max="8716" width="6" style="1524" customWidth="1"/>
    <col min="8717" max="8717" width="7.125" style="1524" customWidth="1"/>
    <col min="8718" max="8718" width="6.375" style="1524" customWidth="1"/>
    <col min="8719" max="8719" width="6.75" style="1524" customWidth="1"/>
    <col min="8720" max="8720" width="5.125" style="1524" customWidth="1"/>
    <col min="8721" max="8721" width="4" style="1524" customWidth="1"/>
    <col min="8722" max="8722" width="5.375" style="1524" customWidth="1"/>
    <col min="8723" max="8723" width="3.5" style="1524" customWidth="1"/>
    <col min="8724" max="8724" width="2.75" style="1524" customWidth="1"/>
    <col min="8725" max="8725" width="8.875" style="1524" customWidth="1"/>
    <col min="8726" max="8726" width="5" style="1524" customWidth="1"/>
    <col min="8727" max="8960" width="7.625" style="1524"/>
    <col min="8961" max="8961" width="4.375" style="1524" customWidth="1"/>
    <col min="8962" max="8962" width="4" style="1524" customWidth="1"/>
    <col min="8963" max="8963" width="8.375" style="1524" customWidth="1"/>
    <col min="8964" max="8964" width="4.375" style="1524" customWidth="1"/>
    <col min="8965" max="8965" width="3.875" style="1524" customWidth="1"/>
    <col min="8966" max="8966" width="5.625" style="1524" customWidth="1"/>
    <col min="8967" max="8967" width="2.875" style="1524" customWidth="1"/>
    <col min="8968" max="8968" width="10" style="1524" customWidth="1"/>
    <col min="8969" max="8969" width="3.375" style="1524" customWidth="1"/>
    <col min="8970" max="8970" width="7.25" style="1524" customWidth="1"/>
    <col min="8971" max="8971" width="4.625" style="1524" customWidth="1"/>
    <col min="8972" max="8972" width="6" style="1524" customWidth="1"/>
    <col min="8973" max="8973" width="7.125" style="1524" customWidth="1"/>
    <col min="8974" max="8974" width="6.375" style="1524" customWidth="1"/>
    <col min="8975" max="8975" width="6.75" style="1524" customWidth="1"/>
    <col min="8976" max="8976" width="5.125" style="1524" customWidth="1"/>
    <col min="8977" max="8977" width="4" style="1524" customWidth="1"/>
    <col min="8978" max="8978" width="5.375" style="1524" customWidth="1"/>
    <col min="8979" max="8979" width="3.5" style="1524" customWidth="1"/>
    <col min="8980" max="8980" width="2.75" style="1524" customWidth="1"/>
    <col min="8981" max="8981" width="8.875" style="1524" customWidth="1"/>
    <col min="8982" max="8982" width="5" style="1524" customWidth="1"/>
    <col min="8983" max="9216" width="7.625" style="1524"/>
    <col min="9217" max="9217" width="4.375" style="1524" customWidth="1"/>
    <col min="9218" max="9218" width="4" style="1524" customWidth="1"/>
    <col min="9219" max="9219" width="8.375" style="1524" customWidth="1"/>
    <col min="9220" max="9220" width="4.375" style="1524" customWidth="1"/>
    <col min="9221" max="9221" width="3.875" style="1524" customWidth="1"/>
    <col min="9222" max="9222" width="5.625" style="1524" customWidth="1"/>
    <col min="9223" max="9223" width="2.875" style="1524" customWidth="1"/>
    <col min="9224" max="9224" width="10" style="1524" customWidth="1"/>
    <col min="9225" max="9225" width="3.375" style="1524" customWidth="1"/>
    <col min="9226" max="9226" width="7.25" style="1524" customWidth="1"/>
    <col min="9227" max="9227" width="4.625" style="1524" customWidth="1"/>
    <col min="9228" max="9228" width="6" style="1524" customWidth="1"/>
    <col min="9229" max="9229" width="7.125" style="1524" customWidth="1"/>
    <col min="9230" max="9230" width="6.375" style="1524" customWidth="1"/>
    <col min="9231" max="9231" width="6.75" style="1524" customWidth="1"/>
    <col min="9232" max="9232" width="5.125" style="1524" customWidth="1"/>
    <col min="9233" max="9233" width="4" style="1524" customWidth="1"/>
    <col min="9234" max="9234" width="5.375" style="1524" customWidth="1"/>
    <col min="9235" max="9235" width="3.5" style="1524" customWidth="1"/>
    <col min="9236" max="9236" width="2.75" style="1524" customWidth="1"/>
    <col min="9237" max="9237" width="8.875" style="1524" customWidth="1"/>
    <col min="9238" max="9238" width="5" style="1524" customWidth="1"/>
    <col min="9239" max="9472" width="7.625" style="1524"/>
    <col min="9473" max="9473" width="4.375" style="1524" customWidth="1"/>
    <col min="9474" max="9474" width="4" style="1524" customWidth="1"/>
    <col min="9475" max="9475" width="8.375" style="1524" customWidth="1"/>
    <col min="9476" max="9476" width="4.375" style="1524" customWidth="1"/>
    <col min="9477" max="9477" width="3.875" style="1524" customWidth="1"/>
    <col min="9478" max="9478" width="5.625" style="1524" customWidth="1"/>
    <col min="9479" max="9479" width="2.875" style="1524" customWidth="1"/>
    <col min="9480" max="9480" width="10" style="1524" customWidth="1"/>
    <col min="9481" max="9481" width="3.375" style="1524" customWidth="1"/>
    <col min="9482" max="9482" width="7.25" style="1524" customWidth="1"/>
    <col min="9483" max="9483" width="4.625" style="1524" customWidth="1"/>
    <col min="9484" max="9484" width="6" style="1524" customWidth="1"/>
    <col min="9485" max="9485" width="7.125" style="1524" customWidth="1"/>
    <col min="9486" max="9486" width="6.375" style="1524" customWidth="1"/>
    <col min="9487" max="9487" width="6.75" style="1524" customWidth="1"/>
    <col min="9488" max="9488" width="5.125" style="1524" customWidth="1"/>
    <col min="9489" max="9489" width="4" style="1524" customWidth="1"/>
    <col min="9490" max="9490" width="5.375" style="1524" customWidth="1"/>
    <col min="9491" max="9491" width="3.5" style="1524" customWidth="1"/>
    <col min="9492" max="9492" width="2.75" style="1524" customWidth="1"/>
    <col min="9493" max="9493" width="8.875" style="1524" customWidth="1"/>
    <col min="9494" max="9494" width="5" style="1524" customWidth="1"/>
    <col min="9495" max="9728" width="7.625" style="1524"/>
    <col min="9729" max="9729" width="4.375" style="1524" customWidth="1"/>
    <col min="9730" max="9730" width="4" style="1524" customWidth="1"/>
    <col min="9731" max="9731" width="8.375" style="1524" customWidth="1"/>
    <col min="9732" max="9732" width="4.375" style="1524" customWidth="1"/>
    <col min="9733" max="9733" width="3.875" style="1524" customWidth="1"/>
    <col min="9734" max="9734" width="5.625" style="1524" customWidth="1"/>
    <col min="9735" max="9735" width="2.875" style="1524" customWidth="1"/>
    <col min="9736" max="9736" width="10" style="1524" customWidth="1"/>
    <col min="9737" max="9737" width="3.375" style="1524" customWidth="1"/>
    <col min="9738" max="9738" width="7.25" style="1524" customWidth="1"/>
    <col min="9739" max="9739" width="4.625" style="1524" customWidth="1"/>
    <col min="9740" max="9740" width="6" style="1524" customWidth="1"/>
    <col min="9741" max="9741" width="7.125" style="1524" customWidth="1"/>
    <col min="9742" max="9742" width="6.375" style="1524" customWidth="1"/>
    <col min="9743" max="9743" width="6.75" style="1524" customWidth="1"/>
    <col min="9744" max="9744" width="5.125" style="1524" customWidth="1"/>
    <col min="9745" max="9745" width="4" style="1524" customWidth="1"/>
    <col min="9746" max="9746" width="5.375" style="1524" customWidth="1"/>
    <col min="9747" max="9747" width="3.5" style="1524" customWidth="1"/>
    <col min="9748" max="9748" width="2.75" style="1524" customWidth="1"/>
    <col min="9749" max="9749" width="8.875" style="1524" customWidth="1"/>
    <col min="9750" max="9750" width="5" style="1524" customWidth="1"/>
    <col min="9751" max="9984" width="7.625" style="1524"/>
    <col min="9985" max="9985" width="4.375" style="1524" customWidth="1"/>
    <col min="9986" max="9986" width="4" style="1524" customWidth="1"/>
    <col min="9987" max="9987" width="8.375" style="1524" customWidth="1"/>
    <col min="9988" max="9988" width="4.375" style="1524" customWidth="1"/>
    <col min="9989" max="9989" width="3.875" style="1524" customWidth="1"/>
    <col min="9990" max="9990" width="5.625" style="1524" customWidth="1"/>
    <col min="9991" max="9991" width="2.875" style="1524" customWidth="1"/>
    <col min="9992" max="9992" width="10" style="1524" customWidth="1"/>
    <col min="9993" max="9993" width="3.375" style="1524" customWidth="1"/>
    <col min="9994" max="9994" width="7.25" style="1524" customWidth="1"/>
    <col min="9995" max="9995" width="4.625" style="1524" customWidth="1"/>
    <col min="9996" max="9996" width="6" style="1524" customWidth="1"/>
    <col min="9997" max="9997" width="7.125" style="1524" customWidth="1"/>
    <col min="9998" max="9998" width="6.375" style="1524" customWidth="1"/>
    <col min="9999" max="9999" width="6.75" style="1524" customWidth="1"/>
    <col min="10000" max="10000" width="5.125" style="1524" customWidth="1"/>
    <col min="10001" max="10001" width="4" style="1524" customWidth="1"/>
    <col min="10002" max="10002" width="5.375" style="1524" customWidth="1"/>
    <col min="10003" max="10003" width="3.5" style="1524" customWidth="1"/>
    <col min="10004" max="10004" width="2.75" style="1524" customWidth="1"/>
    <col min="10005" max="10005" width="8.875" style="1524" customWidth="1"/>
    <col min="10006" max="10006" width="5" style="1524" customWidth="1"/>
    <col min="10007" max="10240" width="7.625" style="1524"/>
    <col min="10241" max="10241" width="4.375" style="1524" customWidth="1"/>
    <col min="10242" max="10242" width="4" style="1524" customWidth="1"/>
    <col min="10243" max="10243" width="8.375" style="1524" customWidth="1"/>
    <col min="10244" max="10244" width="4.375" style="1524" customWidth="1"/>
    <col min="10245" max="10245" width="3.875" style="1524" customWidth="1"/>
    <col min="10246" max="10246" width="5.625" style="1524" customWidth="1"/>
    <col min="10247" max="10247" width="2.875" style="1524" customWidth="1"/>
    <col min="10248" max="10248" width="10" style="1524" customWidth="1"/>
    <col min="10249" max="10249" width="3.375" style="1524" customWidth="1"/>
    <col min="10250" max="10250" width="7.25" style="1524" customWidth="1"/>
    <col min="10251" max="10251" width="4.625" style="1524" customWidth="1"/>
    <col min="10252" max="10252" width="6" style="1524" customWidth="1"/>
    <col min="10253" max="10253" width="7.125" style="1524" customWidth="1"/>
    <col min="10254" max="10254" width="6.375" style="1524" customWidth="1"/>
    <col min="10255" max="10255" width="6.75" style="1524" customWidth="1"/>
    <col min="10256" max="10256" width="5.125" style="1524" customWidth="1"/>
    <col min="10257" max="10257" width="4" style="1524" customWidth="1"/>
    <col min="10258" max="10258" width="5.375" style="1524" customWidth="1"/>
    <col min="10259" max="10259" width="3.5" style="1524" customWidth="1"/>
    <col min="10260" max="10260" width="2.75" style="1524" customWidth="1"/>
    <col min="10261" max="10261" width="8.875" style="1524" customWidth="1"/>
    <col min="10262" max="10262" width="5" style="1524" customWidth="1"/>
    <col min="10263" max="10496" width="7.625" style="1524"/>
    <col min="10497" max="10497" width="4.375" style="1524" customWidth="1"/>
    <col min="10498" max="10498" width="4" style="1524" customWidth="1"/>
    <col min="10499" max="10499" width="8.375" style="1524" customWidth="1"/>
    <col min="10500" max="10500" width="4.375" style="1524" customWidth="1"/>
    <col min="10501" max="10501" width="3.875" style="1524" customWidth="1"/>
    <col min="10502" max="10502" width="5.625" style="1524" customWidth="1"/>
    <col min="10503" max="10503" width="2.875" style="1524" customWidth="1"/>
    <col min="10504" max="10504" width="10" style="1524" customWidth="1"/>
    <col min="10505" max="10505" width="3.375" style="1524" customWidth="1"/>
    <col min="10506" max="10506" width="7.25" style="1524" customWidth="1"/>
    <col min="10507" max="10507" width="4.625" style="1524" customWidth="1"/>
    <col min="10508" max="10508" width="6" style="1524" customWidth="1"/>
    <col min="10509" max="10509" width="7.125" style="1524" customWidth="1"/>
    <col min="10510" max="10510" width="6.375" style="1524" customWidth="1"/>
    <col min="10511" max="10511" width="6.75" style="1524" customWidth="1"/>
    <col min="10512" max="10512" width="5.125" style="1524" customWidth="1"/>
    <col min="10513" max="10513" width="4" style="1524" customWidth="1"/>
    <col min="10514" max="10514" width="5.375" style="1524" customWidth="1"/>
    <col min="10515" max="10515" width="3.5" style="1524" customWidth="1"/>
    <col min="10516" max="10516" width="2.75" style="1524" customWidth="1"/>
    <col min="10517" max="10517" width="8.875" style="1524" customWidth="1"/>
    <col min="10518" max="10518" width="5" style="1524" customWidth="1"/>
    <col min="10519" max="10752" width="7.625" style="1524"/>
    <col min="10753" max="10753" width="4.375" style="1524" customWidth="1"/>
    <col min="10754" max="10754" width="4" style="1524" customWidth="1"/>
    <col min="10755" max="10755" width="8.375" style="1524" customWidth="1"/>
    <col min="10756" max="10756" width="4.375" style="1524" customWidth="1"/>
    <col min="10757" max="10757" width="3.875" style="1524" customWidth="1"/>
    <col min="10758" max="10758" width="5.625" style="1524" customWidth="1"/>
    <col min="10759" max="10759" width="2.875" style="1524" customWidth="1"/>
    <col min="10760" max="10760" width="10" style="1524" customWidth="1"/>
    <col min="10761" max="10761" width="3.375" style="1524" customWidth="1"/>
    <col min="10762" max="10762" width="7.25" style="1524" customWidth="1"/>
    <col min="10763" max="10763" width="4.625" style="1524" customWidth="1"/>
    <col min="10764" max="10764" width="6" style="1524" customWidth="1"/>
    <col min="10765" max="10765" width="7.125" style="1524" customWidth="1"/>
    <col min="10766" max="10766" width="6.375" style="1524" customWidth="1"/>
    <col min="10767" max="10767" width="6.75" style="1524" customWidth="1"/>
    <col min="10768" max="10768" width="5.125" style="1524" customWidth="1"/>
    <col min="10769" max="10769" width="4" style="1524" customWidth="1"/>
    <col min="10770" max="10770" width="5.375" style="1524" customWidth="1"/>
    <col min="10771" max="10771" width="3.5" style="1524" customWidth="1"/>
    <col min="10772" max="10772" width="2.75" style="1524" customWidth="1"/>
    <col min="10773" max="10773" width="8.875" style="1524" customWidth="1"/>
    <col min="10774" max="10774" width="5" style="1524" customWidth="1"/>
    <col min="10775" max="11008" width="7.625" style="1524"/>
    <col min="11009" max="11009" width="4.375" style="1524" customWidth="1"/>
    <col min="11010" max="11010" width="4" style="1524" customWidth="1"/>
    <col min="11011" max="11011" width="8.375" style="1524" customWidth="1"/>
    <col min="11012" max="11012" width="4.375" style="1524" customWidth="1"/>
    <col min="11013" max="11013" width="3.875" style="1524" customWidth="1"/>
    <col min="11014" max="11014" width="5.625" style="1524" customWidth="1"/>
    <col min="11015" max="11015" width="2.875" style="1524" customWidth="1"/>
    <col min="11016" max="11016" width="10" style="1524" customWidth="1"/>
    <col min="11017" max="11017" width="3.375" style="1524" customWidth="1"/>
    <col min="11018" max="11018" width="7.25" style="1524" customWidth="1"/>
    <col min="11019" max="11019" width="4.625" style="1524" customWidth="1"/>
    <col min="11020" max="11020" width="6" style="1524" customWidth="1"/>
    <col min="11021" max="11021" width="7.125" style="1524" customWidth="1"/>
    <col min="11022" max="11022" width="6.375" style="1524" customWidth="1"/>
    <col min="11023" max="11023" width="6.75" style="1524" customWidth="1"/>
    <col min="11024" max="11024" width="5.125" style="1524" customWidth="1"/>
    <col min="11025" max="11025" width="4" style="1524" customWidth="1"/>
    <col min="11026" max="11026" width="5.375" style="1524" customWidth="1"/>
    <col min="11027" max="11027" width="3.5" style="1524" customWidth="1"/>
    <col min="11028" max="11028" width="2.75" style="1524" customWidth="1"/>
    <col min="11029" max="11029" width="8.875" style="1524" customWidth="1"/>
    <col min="11030" max="11030" width="5" style="1524" customWidth="1"/>
    <col min="11031" max="11264" width="7.625" style="1524"/>
    <col min="11265" max="11265" width="4.375" style="1524" customWidth="1"/>
    <col min="11266" max="11266" width="4" style="1524" customWidth="1"/>
    <col min="11267" max="11267" width="8.375" style="1524" customWidth="1"/>
    <col min="11268" max="11268" width="4.375" style="1524" customWidth="1"/>
    <col min="11269" max="11269" width="3.875" style="1524" customWidth="1"/>
    <col min="11270" max="11270" width="5.625" style="1524" customWidth="1"/>
    <col min="11271" max="11271" width="2.875" style="1524" customWidth="1"/>
    <col min="11272" max="11272" width="10" style="1524" customWidth="1"/>
    <col min="11273" max="11273" width="3.375" style="1524" customWidth="1"/>
    <col min="11274" max="11274" width="7.25" style="1524" customWidth="1"/>
    <col min="11275" max="11275" width="4.625" style="1524" customWidth="1"/>
    <col min="11276" max="11276" width="6" style="1524" customWidth="1"/>
    <col min="11277" max="11277" width="7.125" style="1524" customWidth="1"/>
    <col min="11278" max="11278" width="6.375" style="1524" customWidth="1"/>
    <col min="11279" max="11279" width="6.75" style="1524" customWidth="1"/>
    <col min="11280" max="11280" width="5.125" style="1524" customWidth="1"/>
    <col min="11281" max="11281" width="4" style="1524" customWidth="1"/>
    <col min="11282" max="11282" width="5.375" style="1524" customWidth="1"/>
    <col min="11283" max="11283" width="3.5" style="1524" customWidth="1"/>
    <col min="11284" max="11284" width="2.75" style="1524" customWidth="1"/>
    <col min="11285" max="11285" width="8.875" style="1524" customWidth="1"/>
    <col min="11286" max="11286" width="5" style="1524" customWidth="1"/>
    <col min="11287" max="11520" width="7.625" style="1524"/>
    <col min="11521" max="11521" width="4.375" style="1524" customWidth="1"/>
    <col min="11522" max="11522" width="4" style="1524" customWidth="1"/>
    <col min="11523" max="11523" width="8.375" style="1524" customWidth="1"/>
    <col min="11524" max="11524" width="4.375" style="1524" customWidth="1"/>
    <col min="11525" max="11525" width="3.875" style="1524" customWidth="1"/>
    <col min="11526" max="11526" width="5.625" style="1524" customWidth="1"/>
    <col min="11527" max="11527" width="2.875" style="1524" customWidth="1"/>
    <col min="11528" max="11528" width="10" style="1524" customWidth="1"/>
    <col min="11529" max="11529" width="3.375" style="1524" customWidth="1"/>
    <col min="11530" max="11530" width="7.25" style="1524" customWidth="1"/>
    <col min="11531" max="11531" width="4.625" style="1524" customWidth="1"/>
    <col min="11532" max="11532" width="6" style="1524" customWidth="1"/>
    <col min="11533" max="11533" width="7.125" style="1524" customWidth="1"/>
    <col min="11534" max="11534" width="6.375" style="1524" customWidth="1"/>
    <col min="11535" max="11535" width="6.75" style="1524" customWidth="1"/>
    <col min="11536" max="11536" width="5.125" style="1524" customWidth="1"/>
    <col min="11537" max="11537" width="4" style="1524" customWidth="1"/>
    <col min="11538" max="11538" width="5.375" style="1524" customWidth="1"/>
    <col min="11539" max="11539" width="3.5" style="1524" customWidth="1"/>
    <col min="11540" max="11540" width="2.75" style="1524" customWidth="1"/>
    <col min="11541" max="11541" width="8.875" style="1524" customWidth="1"/>
    <col min="11542" max="11542" width="5" style="1524" customWidth="1"/>
    <col min="11543" max="11776" width="7.625" style="1524"/>
    <col min="11777" max="11777" width="4.375" style="1524" customWidth="1"/>
    <col min="11778" max="11778" width="4" style="1524" customWidth="1"/>
    <col min="11779" max="11779" width="8.375" style="1524" customWidth="1"/>
    <col min="11780" max="11780" width="4.375" style="1524" customWidth="1"/>
    <col min="11781" max="11781" width="3.875" style="1524" customWidth="1"/>
    <col min="11782" max="11782" width="5.625" style="1524" customWidth="1"/>
    <col min="11783" max="11783" width="2.875" style="1524" customWidth="1"/>
    <col min="11784" max="11784" width="10" style="1524" customWidth="1"/>
    <col min="11785" max="11785" width="3.375" style="1524" customWidth="1"/>
    <col min="11786" max="11786" width="7.25" style="1524" customWidth="1"/>
    <col min="11787" max="11787" width="4.625" style="1524" customWidth="1"/>
    <col min="11788" max="11788" width="6" style="1524" customWidth="1"/>
    <col min="11789" max="11789" width="7.125" style="1524" customWidth="1"/>
    <col min="11790" max="11790" width="6.375" style="1524" customWidth="1"/>
    <col min="11791" max="11791" width="6.75" style="1524" customWidth="1"/>
    <col min="11792" max="11792" width="5.125" style="1524" customWidth="1"/>
    <col min="11793" max="11793" width="4" style="1524" customWidth="1"/>
    <col min="11794" max="11794" width="5.375" style="1524" customWidth="1"/>
    <col min="11795" max="11795" width="3.5" style="1524" customWidth="1"/>
    <col min="11796" max="11796" width="2.75" style="1524" customWidth="1"/>
    <col min="11797" max="11797" width="8.875" style="1524" customWidth="1"/>
    <col min="11798" max="11798" width="5" style="1524" customWidth="1"/>
    <col min="11799" max="12032" width="7.625" style="1524"/>
    <col min="12033" max="12033" width="4.375" style="1524" customWidth="1"/>
    <col min="12034" max="12034" width="4" style="1524" customWidth="1"/>
    <col min="12035" max="12035" width="8.375" style="1524" customWidth="1"/>
    <col min="12036" max="12036" width="4.375" style="1524" customWidth="1"/>
    <col min="12037" max="12037" width="3.875" style="1524" customWidth="1"/>
    <col min="12038" max="12038" width="5.625" style="1524" customWidth="1"/>
    <col min="12039" max="12039" width="2.875" style="1524" customWidth="1"/>
    <col min="12040" max="12040" width="10" style="1524" customWidth="1"/>
    <col min="12041" max="12041" width="3.375" style="1524" customWidth="1"/>
    <col min="12042" max="12042" width="7.25" style="1524" customWidth="1"/>
    <col min="12043" max="12043" width="4.625" style="1524" customWidth="1"/>
    <col min="12044" max="12044" width="6" style="1524" customWidth="1"/>
    <col min="12045" max="12045" width="7.125" style="1524" customWidth="1"/>
    <col min="12046" max="12046" width="6.375" style="1524" customWidth="1"/>
    <col min="12047" max="12047" width="6.75" style="1524" customWidth="1"/>
    <col min="12048" max="12048" width="5.125" style="1524" customWidth="1"/>
    <col min="12049" max="12049" width="4" style="1524" customWidth="1"/>
    <col min="12050" max="12050" width="5.375" style="1524" customWidth="1"/>
    <col min="12051" max="12051" width="3.5" style="1524" customWidth="1"/>
    <col min="12052" max="12052" width="2.75" style="1524" customWidth="1"/>
    <col min="12053" max="12053" width="8.875" style="1524" customWidth="1"/>
    <col min="12054" max="12054" width="5" style="1524" customWidth="1"/>
    <col min="12055" max="12288" width="7.625" style="1524"/>
    <col min="12289" max="12289" width="4.375" style="1524" customWidth="1"/>
    <col min="12290" max="12290" width="4" style="1524" customWidth="1"/>
    <col min="12291" max="12291" width="8.375" style="1524" customWidth="1"/>
    <col min="12292" max="12292" width="4.375" style="1524" customWidth="1"/>
    <col min="12293" max="12293" width="3.875" style="1524" customWidth="1"/>
    <col min="12294" max="12294" width="5.625" style="1524" customWidth="1"/>
    <col min="12295" max="12295" width="2.875" style="1524" customWidth="1"/>
    <col min="12296" max="12296" width="10" style="1524" customWidth="1"/>
    <col min="12297" max="12297" width="3.375" style="1524" customWidth="1"/>
    <col min="12298" max="12298" width="7.25" style="1524" customWidth="1"/>
    <col min="12299" max="12299" width="4.625" style="1524" customWidth="1"/>
    <col min="12300" max="12300" width="6" style="1524" customWidth="1"/>
    <col min="12301" max="12301" width="7.125" style="1524" customWidth="1"/>
    <col min="12302" max="12302" width="6.375" style="1524" customWidth="1"/>
    <col min="12303" max="12303" width="6.75" style="1524" customWidth="1"/>
    <col min="12304" max="12304" width="5.125" style="1524" customWidth="1"/>
    <col min="12305" max="12305" width="4" style="1524" customWidth="1"/>
    <col min="12306" max="12306" width="5.375" style="1524" customWidth="1"/>
    <col min="12307" max="12307" width="3.5" style="1524" customWidth="1"/>
    <col min="12308" max="12308" width="2.75" style="1524" customWidth="1"/>
    <col min="12309" max="12309" width="8.875" style="1524" customWidth="1"/>
    <col min="12310" max="12310" width="5" style="1524" customWidth="1"/>
    <col min="12311" max="12544" width="7.625" style="1524"/>
    <col min="12545" max="12545" width="4.375" style="1524" customWidth="1"/>
    <col min="12546" max="12546" width="4" style="1524" customWidth="1"/>
    <col min="12547" max="12547" width="8.375" style="1524" customWidth="1"/>
    <col min="12548" max="12548" width="4.375" style="1524" customWidth="1"/>
    <col min="12549" max="12549" width="3.875" style="1524" customWidth="1"/>
    <col min="12550" max="12550" width="5.625" style="1524" customWidth="1"/>
    <col min="12551" max="12551" width="2.875" style="1524" customWidth="1"/>
    <col min="12552" max="12552" width="10" style="1524" customWidth="1"/>
    <col min="12553" max="12553" width="3.375" style="1524" customWidth="1"/>
    <col min="12554" max="12554" width="7.25" style="1524" customWidth="1"/>
    <col min="12555" max="12555" width="4.625" style="1524" customWidth="1"/>
    <col min="12556" max="12556" width="6" style="1524" customWidth="1"/>
    <col min="12557" max="12557" width="7.125" style="1524" customWidth="1"/>
    <col min="12558" max="12558" width="6.375" style="1524" customWidth="1"/>
    <col min="12559" max="12559" width="6.75" style="1524" customWidth="1"/>
    <col min="12560" max="12560" width="5.125" style="1524" customWidth="1"/>
    <col min="12561" max="12561" width="4" style="1524" customWidth="1"/>
    <col min="12562" max="12562" width="5.375" style="1524" customWidth="1"/>
    <col min="12563" max="12563" width="3.5" style="1524" customWidth="1"/>
    <col min="12564" max="12564" width="2.75" style="1524" customWidth="1"/>
    <col min="12565" max="12565" width="8.875" style="1524" customWidth="1"/>
    <col min="12566" max="12566" width="5" style="1524" customWidth="1"/>
    <col min="12567" max="12800" width="7.625" style="1524"/>
    <col min="12801" max="12801" width="4.375" style="1524" customWidth="1"/>
    <col min="12802" max="12802" width="4" style="1524" customWidth="1"/>
    <col min="12803" max="12803" width="8.375" style="1524" customWidth="1"/>
    <col min="12804" max="12804" width="4.375" style="1524" customWidth="1"/>
    <col min="12805" max="12805" width="3.875" style="1524" customWidth="1"/>
    <col min="12806" max="12806" width="5.625" style="1524" customWidth="1"/>
    <col min="12807" max="12807" width="2.875" style="1524" customWidth="1"/>
    <col min="12808" max="12808" width="10" style="1524" customWidth="1"/>
    <col min="12809" max="12809" width="3.375" style="1524" customWidth="1"/>
    <col min="12810" max="12810" width="7.25" style="1524" customWidth="1"/>
    <col min="12811" max="12811" width="4.625" style="1524" customWidth="1"/>
    <col min="12812" max="12812" width="6" style="1524" customWidth="1"/>
    <col min="12813" max="12813" width="7.125" style="1524" customWidth="1"/>
    <col min="12814" max="12814" width="6.375" style="1524" customWidth="1"/>
    <col min="12815" max="12815" width="6.75" style="1524" customWidth="1"/>
    <col min="12816" max="12816" width="5.125" style="1524" customWidth="1"/>
    <col min="12817" max="12817" width="4" style="1524" customWidth="1"/>
    <col min="12818" max="12818" width="5.375" style="1524" customWidth="1"/>
    <col min="12819" max="12819" width="3.5" style="1524" customWidth="1"/>
    <col min="12820" max="12820" width="2.75" style="1524" customWidth="1"/>
    <col min="12821" max="12821" width="8.875" style="1524" customWidth="1"/>
    <col min="12822" max="12822" width="5" style="1524" customWidth="1"/>
    <col min="12823" max="13056" width="7.625" style="1524"/>
    <col min="13057" max="13057" width="4.375" style="1524" customWidth="1"/>
    <col min="13058" max="13058" width="4" style="1524" customWidth="1"/>
    <col min="13059" max="13059" width="8.375" style="1524" customWidth="1"/>
    <col min="13060" max="13060" width="4.375" style="1524" customWidth="1"/>
    <col min="13061" max="13061" width="3.875" style="1524" customWidth="1"/>
    <col min="13062" max="13062" width="5.625" style="1524" customWidth="1"/>
    <col min="13063" max="13063" width="2.875" style="1524" customWidth="1"/>
    <col min="13064" max="13064" width="10" style="1524" customWidth="1"/>
    <col min="13065" max="13065" width="3.375" style="1524" customWidth="1"/>
    <col min="13066" max="13066" width="7.25" style="1524" customWidth="1"/>
    <col min="13067" max="13067" width="4.625" style="1524" customWidth="1"/>
    <col min="13068" max="13068" width="6" style="1524" customWidth="1"/>
    <col min="13069" max="13069" width="7.125" style="1524" customWidth="1"/>
    <col min="13070" max="13070" width="6.375" style="1524" customWidth="1"/>
    <col min="13071" max="13071" width="6.75" style="1524" customWidth="1"/>
    <col min="13072" max="13072" width="5.125" style="1524" customWidth="1"/>
    <col min="13073" max="13073" width="4" style="1524" customWidth="1"/>
    <col min="13074" max="13074" width="5.375" style="1524" customWidth="1"/>
    <col min="13075" max="13075" width="3.5" style="1524" customWidth="1"/>
    <col min="13076" max="13076" width="2.75" style="1524" customWidth="1"/>
    <col min="13077" max="13077" width="8.875" style="1524" customWidth="1"/>
    <col min="13078" max="13078" width="5" style="1524" customWidth="1"/>
    <col min="13079" max="13312" width="7.625" style="1524"/>
    <col min="13313" max="13313" width="4.375" style="1524" customWidth="1"/>
    <col min="13314" max="13314" width="4" style="1524" customWidth="1"/>
    <col min="13315" max="13315" width="8.375" style="1524" customWidth="1"/>
    <col min="13316" max="13316" width="4.375" style="1524" customWidth="1"/>
    <col min="13317" max="13317" width="3.875" style="1524" customWidth="1"/>
    <col min="13318" max="13318" width="5.625" style="1524" customWidth="1"/>
    <col min="13319" max="13319" width="2.875" style="1524" customWidth="1"/>
    <col min="13320" max="13320" width="10" style="1524" customWidth="1"/>
    <col min="13321" max="13321" width="3.375" style="1524" customWidth="1"/>
    <col min="13322" max="13322" width="7.25" style="1524" customWidth="1"/>
    <col min="13323" max="13323" width="4.625" style="1524" customWidth="1"/>
    <col min="13324" max="13324" width="6" style="1524" customWidth="1"/>
    <col min="13325" max="13325" width="7.125" style="1524" customWidth="1"/>
    <col min="13326" max="13326" width="6.375" style="1524" customWidth="1"/>
    <col min="13327" max="13327" width="6.75" style="1524" customWidth="1"/>
    <col min="13328" max="13328" width="5.125" style="1524" customWidth="1"/>
    <col min="13329" max="13329" width="4" style="1524" customWidth="1"/>
    <col min="13330" max="13330" width="5.375" style="1524" customWidth="1"/>
    <col min="13331" max="13331" width="3.5" style="1524" customWidth="1"/>
    <col min="13332" max="13332" width="2.75" style="1524" customWidth="1"/>
    <col min="13333" max="13333" width="8.875" style="1524" customWidth="1"/>
    <col min="13334" max="13334" width="5" style="1524" customWidth="1"/>
    <col min="13335" max="13568" width="7.625" style="1524"/>
    <col min="13569" max="13569" width="4.375" style="1524" customWidth="1"/>
    <col min="13570" max="13570" width="4" style="1524" customWidth="1"/>
    <col min="13571" max="13571" width="8.375" style="1524" customWidth="1"/>
    <col min="13572" max="13572" width="4.375" style="1524" customWidth="1"/>
    <col min="13573" max="13573" width="3.875" style="1524" customWidth="1"/>
    <col min="13574" max="13574" width="5.625" style="1524" customWidth="1"/>
    <col min="13575" max="13575" width="2.875" style="1524" customWidth="1"/>
    <col min="13576" max="13576" width="10" style="1524" customWidth="1"/>
    <col min="13577" max="13577" width="3.375" style="1524" customWidth="1"/>
    <col min="13578" max="13578" width="7.25" style="1524" customWidth="1"/>
    <col min="13579" max="13579" width="4.625" style="1524" customWidth="1"/>
    <col min="13580" max="13580" width="6" style="1524" customWidth="1"/>
    <col min="13581" max="13581" width="7.125" style="1524" customWidth="1"/>
    <col min="13582" max="13582" width="6.375" style="1524" customWidth="1"/>
    <col min="13583" max="13583" width="6.75" style="1524" customWidth="1"/>
    <col min="13584" max="13584" width="5.125" style="1524" customWidth="1"/>
    <col min="13585" max="13585" width="4" style="1524" customWidth="1"/>
    <col min="13586" max="13586" width="5.375" style="1524" customWidth="1"/>
    <col min="13587" max="13587" width="3.5" style="1524" customWidth="1"/>
    <col min="13588" max="13588" width="2.75" style="1524" customWidth="1"/>
    <col min="13589" max="13589" width="8.875" style="1524" customWidth="1"/>
    <col min="13590" max="13590" width="5" style="1524" customWidth="1"/>
    <col min="13591" max="13824" width="7.625" style="1524"/>
    <col min="13825" max="13825" width="4.375" style="1524" customWidth="1"/>
    <col min="13826" max="13826" width="4" style="1524" customWidth="1"/>
    <col min="13827" max="13827" width="8.375" style="1524" customWidth="1"/>
    <col min="13828" max="13828" width="4.375" style="1524" customWidth="1"/>
    <col min="13829" max="13829" width="3.875" style="1524" customWidth="1"/>
    <col min="13830" max="13830" width="5.625" style="1524" customWidth="1"/>
    <col min="13831" max="13831" width="2.875" style="1524" customWidth="1"/>
    <col min="13832" max="13832" width="10" style="1524" customWidth="1"/>
    <col min="13833" max="13833" width="3.375" style="1524" customWidth="1"/>
    <col min="13834" max="13834" width="7.25" style="1524" customWidth="1"/>
    <col min="13835" max="13835" width="4.625" style="1524" customWidth="1"/>
    <col min="13836" max="13836" width="6" style="1524" customWidth="1"/>
    <col min="13837" max="13837" width="7.125" style="1524" customWidth="1"/>
    <col min="13838" max="13838" width="6.375" style="1524" customWidth="1"/>
    <col min="13839" max="13839" width="6.75" style="1524" customWidth="1"/>
    <col min="13840" max="13840" width="5.125" style="1524" customWidth="1"/>
    <col min="13841" max="13841" width="4" style="1524" customWidth="1"/>
    <col min="13842" max="13842" width="5.375" style="1524" customWidth="1"/>
    <col min="13843" max="13843" width="3.5" style="1524" customWidth="1"/>
    <col min="13844" max="13844" width="2.75" style="1524" customWidth="1"/>
    <col min="13845" max="13845" width="8.875" style="1524" customWidth="1"/>
    <col min="13846" max="13846" width="5" style="1524" customWidth="1"/>
    <col min="13847" max="14080" width="7.625" style="1524"/>
    <col min="14081" max="14081" width="4.375" style="1524" customWidth="1"/>
    <col min="14082" max="14082" width="4" style="1524" customWidth="1"/>
    <col min="14083" max="14083" width="8.375" style="1524" customWidth="1"/>
    <col min="14084" max="14084" width="4.375" style="1524" customWidth="1"/>
    <col min="14085" max="14085" width="3.875" style="1524" customWidth="1"/>
    <col min="14086" max="14086" width="5.625" style="1524" customWidth="1"/>
    <col min="14087" max="14087" width="2.875" style="1524" customWidth="1"/>
    <col min="14088" max="14088" width="10" style="1524" customWidth="1"/>
    <col min="14089" max="14089" width="3.375" style="1524" customWidth="1"/>
    <col min="14090" max="14090" width="7.25" style="1524" customWidth="1"/>
    <col min="14091" max="14091" width="4.625" style="1524" customWidth="1"/>
    <col min="14092" max="14092" width="6" style="1524" customWidth="1"/>
    <col min="14093" max="14093" width="7.125" style="1524" customWidth="1"/>
    <col min="14094" max="14094" width="6.375" style="1524" customWidth="1"/>
    <col min="14095" max="14095" width="6.75" style="1524" customWidth="1"/>
    <col min="14096" max="14096" width="5.125" style="1524" customWidth="1"/>
    <col min="14097" max="14097" width="4" style="1524" customWidth="1"/>
    <col min="14098" max="14098" width="5.375" style="1524" customWidth="1"/>
    <col min="14099" max="14099" width="3.5" style="1524" customWidth="1"/>
    <col min="14100" max="14100" width="2.75" style="1524" customWidth="1"/>
    <col min="14101" max="14101" width="8.875" style="1524" customWidth="1"/>
    <col min="14102" max="14102" width="5" style="1524" customWidth="1"/>
    <col min="14103" max="14336" width="7.625" style="1524"/>
    <col min="14337" max="14337" width="4.375" style="1524" customWidth="1"/>
    <col min="14338" max="14338" width="4" style="1524" customWidth="1"/>
    <col min="14339" max="14339" width="8.375" style="1524" customWidth="1"/>
    <col min="14340" max="14340" width="4.375" style="1524" customWidth="1"/>
    <col min="14341" max="14341" width="3.875" style="1524" customWidth="1"/>
    <col min="14342" max="14342" width="5.625" style="1524" customWidth="1"/>
    <col min="14343" max="14343" width="2.875" style="1524" customWidth="1"/>
    <col min="14344" max="14344" width="10" style="1524" customWidth="1"/>
    <col min="14345" max="14345" width="3.375" style="1524" customWidth="1"/>
    <col min="14346" max="14346" width="7.25" style="1524" customWidth="1"/>
    <col min="14347" max="14347" width="4.625" style="1524" customWidth="1"/>
    <col min="14348" max="14348" width="6" style="1524" customWidth="1"/>
    <col min="14349" max="14349" width="7.125" style="1524" customWidth="1"/>
    <col min="14350" max="14350" width="6.375" style="1524" customWidth="1"/>
    <col min="14351" max="14351" width="6.75" style="1524" customWidth="1"/>
    <col min="14352" max="14352" width="5.125" style="1524" customWidth="1"/>
    <col min="14353" max="14353" width="4" style="1524" customWidth="1"/>
    <col min="14354" max="14354" width="5.375" style="1524" customWidth="1"/>
    <col min="14355" max="14355" width="3.5" style="1524" customWidth="1"/>
    <col min="14356" max="14356" width="2.75" style="1524" customWidth="1"/>
    <col min="14357" max="14357" width="8.875" style="1524" customWidth="1"/>
    <col min="14358" max="14358" width="5" style="1524" customWidth="1"/>
    <col min="14359" max="14592" width="7.625" style="1524"/>
    <col min="14593" max="14593" width="4.375" style="1524" customWidth="1"/>
    <col min="14594" max="14594" width="4" style="1524" customWidth="1"/>
    <col min="14595" max="14595" width="8.375" style="1524" customWidth="1"/>
    <col min="14596" max="14596" width="4.375" style="1524" customWidth="1"/>
    <col min="14597" max="14597" width="3.875" style="1524" customWidth="1"/>
    <col min="14598" max="14598" width="5.625" style="1524" customWidth="1"/>
    <col min="14599" max="14599" width="2.875" style="1524" customWidth="1"/>
    <col min="14600" max="14600" width="10" style="1524" customWidth="1"/>
    <col min="14601" max="14601" width="3.375" style="1524" customWidth="1"/>
    <col min="14602" max="14602" width="7.25" style="1524" customWidth="1"/>
    <col min="14603" max="14603" width="4.625" style="1524" customWidth="1"/>
    <col min="14604" max="14604" width="6" style="1524" customWidth="1"/>
    <col min="14605" max="14605" width="7.125" style="1524" customWidth="1"/>
    <col min="14606" max="14606" width="6.375" style="1524" customWidth="1"/>
    <col min="14607" max="14607" width="6.75" style="1524" customWidth="1"/>
    <col min="14608" max="14608" width="5.125" style="1524" customWidth="1"/>
    <col min="14609" max="14609" width="4" style="1524" customWidth="1"/>
    <col min="14610" max="14610" width="5.375" style="1524" customWidth="1"/>
    <col min="14611" max="14611" width="3.5" style="1524" customWidth="1"/>
    <col min="14612" max="14612" width="2.75" style="1524" customWidth="1"/>
    <col min="14613" max="14613" width="8.875" style="1524" customWidth="1"/>
    <col min="14614" max="14614" width="5" style="1524" customWidth="1"/>
    <col min="14615" max="14848" width="7.625" style="1524"/>
    <col min="14849" max="14849" width="4.375" style="1524" customWidth="1"/>
    <col min="14850" max="14850" width="4" style="1524" customWidth="1"/>
    <col min="14851" max="14851" width="8.375" style="1524" customWidth="1"/>
    <col min="14852" max="14852" width="4.375" style="1524" customWidth="1"/>
    <col min="14853" max="14853" width="3.875" style="1524" customWidth="1"/>
    <col min="14854" max="14854" width="5.625" style="1524" customWidth="1"/>
    <col min="14855" max="14855" width="2.875" style="1524" customWidth="1"/>
    <col min="14856" max="14856" width="10" style="1524" customWidth="1"/>
    <col min="14857" max="14857" width="3.375" style="1524" customWidth="1"/>
    <col min="14858" max="14858" width="7.25" style="1524" customWidth="1"/>
    <col min="14859" max="14859" width="4.625" style="1524" customWidth="1"/>
    <col min="14860" max="14860" width="6" style="1524" customWidth="1"/>
    <col min="14861" max="14861" width="7.125" style="1524" customWidth="1"/>
    <col min="14862" max="14862" width="6.375" style="1524" customWidth="1"/>
    <col min="14863" max="14863" width="6.75" style="1524" customWidth="1"/>
    <col min="14864" max="14864" width="5.125" style="1524" customWidth="1"/>
    <col min="14865" max="14865" width="4" style="1524" customWidth="1"/>
    <col min="14866" max="14866" width="5.375" style="1524" customWidth="1"/>
    <col min="14867" max="14867" width="3.5" style="1524" customWidth="1"/>
    <col min="14868" max="14868" width="2.75" style="1524" customWidth="1"/>
    <col min="14869" max="14869" width="8.875" style="1524" customWidth="1"/>
    <col min="14870" max="14870" width="5" style="1524" customWidth="1"/>
    <col min="14871" max="15104" width="7.625" style="1524"/>
    <col min="15105" max="15105" width="4.375" style="1524" customWidth="1"/>
    <col min="15106" max="15106" width="4" style="1524" customWidth="1"/>
    <col min="15107" max="15107" width="8.375" style="1524" customWidth="1"/>
    <col min="15108" max="15108" width="4.375" style="1524" customWidth="1"/>
    <col min="15109" max="15109" width="3.875" style="1524" customWidth="1"/>
    <col min="15110" max="15110" width="5.625" style="1524" customWidth="1"/>
    <col min="15111" max="15111" width="2.875" style="1524" customWidth="1"/>
    <col min="15112" max="15112" width="10" style="1524" customWidth="1"/>
    <col min="15113" max="15113" width="3.375" style="1524" customWidth="1"/>
    <col min="15114" max="15114" width="7.25" style="1524" customWidth="1"/>
    <col min="15115" max="15115" width="4.625" style="1524" customWidth="1"/>
    <col min="15116" max="15116" width="6" style="1524" customWidth="1"/>
    <col min="15117" max="15117" width="7.125" style="1524" customWidth="1"/>
    <col min="15118" max="15118" width="6.375" style="1524" customWidth="1"/>
    <col min="15119" max="15119" width="6.75" style="1524" customWidth="1"/>
    <col min="15120" max="15120" width="5.125" style="1524" customWidth="1"/>
    <col min="15121" max="15121" width="4" style="1524" customWidth="1"/>
    <col min="15122" max="15122" width="5.375" style="1524" customWidth="1"/>
    <col min="15123" max="15123" width="3.5" style="1524" customWidth="1"/>
    <col min="15124" max="15124" width="2.75" style="1524" customWidth="1"/>
    <col min="15125" max="15125" width="8.875" style="1524" customWidth="1"/>
    <col min="15126" max="15126" width="5" style="1524" customWidth="1"/>
    <col min="15127" max="15360" width="7.625" style="1524"/>
    <col min="15361" max="15361" width="4.375" style="1524" customWidth="1"/>
    <col min="15362" max="15362" width="4" style="1524" customWidth="1"/>
    <col min="15363" max="15363" width="8.375" style="1524" customWidth="1"/>
    <col min="15364" max="15364" width="4.375" style="1524" customWidth="1"/>
    <col min="15365" max="15365" width="3.875" style="1524" customWidth="1"/>
    <col min="15366" max="15366" width="5.625" style="1524" customWidth="1"/>
    <col min="15367" max="15367" width="2.875" style="1524" customWidth="1"/>
    <col min="15368" max="15368" width="10" style="1524" customWidth="1"/>
    <col min="15369" max="15369" width="3.375" style="1524" customWidth="1"/>
    <col min="15370" max="15370" width="7.25" style="1524" customWidth="1"/>
    <col min="15371" max="15371" width="4.625" style="1524" customWidth="1"/>
    <col min="15372" max="15372" width="6" style="1524" customWidth="1"/>
    <col min="15373" max="15373" width="7.125" style="1524" customWidth="1"/>
    <col min="15374" max="15374" width="6.375" style="1524" customWidth="1"/>
    <col min="15375" max="15375" width="6.75" style="1524" customWidth="1"/>
    <col min="15376" max="15376" width="5.125" style="1524" customWidth="1"/>
    <col min="15377" max="15377" width="4" style="1524" customWidth="1"/>
    <col min="15378" max="15378" width="5.375" style="1524" customWidth="1"/>
    <col min="15379" max="15379" width="3.5" style="1524" customWidth="1"/>
    <col min="15380" max="15380" width="2.75" style="1524" customWidth="1"/>
    <col min="15381" max="15381" width="8.875" style="1524" customWidth="1"/>
    <col min="15382" max="15382" width="5" style="1524" customWidth="1"/>
    <col min="15383" max="15616" width="7.625" style="1524"/>
    <col min="15617" max="15617" width="4.375" style="1524" customWidth="1"/>
    <col min="15618" max="15618" width="4" style="1524" customWidth="1"/>
    <col min="15619" max="15619" width="8.375" style="1524" customWidth="1"/>
    <col min="15620" max="15620" width="4.375" style="1524" customWidth="1"/>
    <col min="15621" max="15621" width="3.875" style="1524" customWidth="1"/>
    <col min="15622" max="15622" width="5.625" style="1524" customWidth="1"/>
    <col min="15623" max="15623" width="2.875" style="1524" customWidth="1"/>
    <col min="15624" max="15624" width="10" style="1524" customWidth="1"/>
    <col min="15625" max="15625" width="3.375" style="1524" customWidth="1"/>
    <col min="15626" max="15626" width="7.25" style="1524" customWidth="1"/>
    <col min="15627" max="15627" width="4.625" style="1524" customWidth="1"/>
    <col min="15628" max="15628" width="6" style="1524" customWidth="1"/>
    <col min="15629" max="15629" width="7.125" style="1524" customWidth="1"/>
    <col min="15630" max="15630" width="6.375" style="1524" customWidth="1"/>
    <col min="15631" max="15631" width="6.75" style="1524" customWidth="1"/>
    <col min="15632" max="15632" width="5.125" style="1524" customWidth="1"/>
    <col min="15633" max="15633" width="4" style="1524" customWidth="1"/>
    <col min="15634" max="15634" width="5.375" style="1524" customWidth="1"/>
    <col min="15635" max="15635" width="3.5" style="1524" customWidth="1"/>
    <col min="15636" max="15636" width="2.75" style="1524" customWidth="1"/>
    <col min="15637" max="15637" width="8.875" style="1524" customWidth="1"/>
    <col min="15638" max="15638" width="5" style="1524" customWidth="1"/>
    <col min="15639" max="15872" width="7.625" style="1524"/>
    <col min="15873" max="15873" width="4.375" style="1524" customWidth="1"/>
    <col min="15874" max="15874" width="4" style="1524" customWidth="1"/>
    <col min="15875" max="15875" width="8.375" style="1524" customWidth="1"/>
    <col min="15876" max="15876" width="4.375" style="1524" customWidth="1"/>
    <col min="15877" max="15877" width="3.875" style="1524" customWidth="1"/>
    <col min="15878" max="15878" width="5.625" style="1524" customWidth="1"/>
    <col min="15879" max="15879" width="2.875" style="1524" customWidth="1"/>
    <col min="15880" max="15880" width="10" style="1524" customWidth="1"/>
    <col min="15881" max="15881" width="3.375" style="1524" customWidth="1"/>
    <col min="15882" max="15882" width="7.25" style="1524" customWidth="1"/>
    <col min="15883" max="15883" width="4.625" style="1524" customWidth="1"/>
    <col min="15884" max="15884" width="6" style="1524" customWidth="1"/>
    <col min="15885" max="15885" width="7.125" style="1524" customWidth="1"/>
    <col min="15886" max="15886" width="6.375" style="1524" customWidth="1"/>
    <col min="15887" max="15887" width="6.75" style="1524" customWidth="1"/>
    <col min="15888" max="15888" width="5.125" style="1524" customWidth="1"/>
    <col min="15889" max="15889" width="4" style="1524" customWidth="1"/>
    <col min="15890" max="15890" width="5.375" style="1524" customWidth="1"/>
    <col min="15891" max="15891" width="3.5" style="1524" customWidth="1"/>
    <col min="15892" max="15892" width="2.75" style="1524" customWidth="1"/>
    <col min="15893" max="15893" width="8.875" style="1524" customWidth="1"/>
    <col min="15894" max="15894" width="5" style="1524" customWidth="1"/>
    <col min="15895" max="16128" width="7.625" style="1524"/>
    <col min="16129" max="16129" width="4.375" style="1524" customWidth="1"/>
    <col min="16130" max="16130" width="4" style="1524" customWidth="1"/>
    <col min="16131" max="16131" width="8.375" style="1524" customWidth="1"/>
    <col min="16132" max="16132" width="4.375" style="1524" customWidth="1"/>
    <col min="16133" max="16133" width="3.875" style="1524" customWidth="1"/>
    <col min="16134" max="16134" width="5.625" style="1524" customWidth="1"/>
    <col min="16135" max="16135" width="2.875" style="1524" customWidth="1"/>
    <col min="16136" max="16136" width="10" style="1524" customWidth="1"/>
    <col min="16137" max="16137" width="3.375" style="1524" customWidth="1"/>
    <col min="16138" max="16138" width="7.25" style="1524" customWidth="1"/>
    <col min="16139" max="16139" width="4.625" style="1524" customWidth="1"/>
    <col min="16140" max="16140" width="6" style="1524" customWidth="1"/>
    <col min="16141" max="16141" width="7.125" style="1524" customWidth="1"/>
    <col min="16142" max="16142" width="6.375" style="1524" customWidth="1"/>
    <col min="16143" max="16143" width="6.75" style="1524" customWidth="1"/>
    <col min="16144" max="16144" width="5.125" style="1524" customWidth="1"/>
    <col min="16145" max="16145" width="4" style="1524" customWidth="1"/>
    <col min="16146" max="16146" width="5.375" style="1524" customWidth="1"/>
    <col min="16147" max="16147" width="3.5" style="1524" customWidth="1"/>
    <col min="16148" max="16148" width="2.75" style="1524" customWidth="1"/>
    <col min="16149" max="16149" width="8.875" style="1524" customWidth="1"/>
    <col min="16150" max="16150" width="5" style="1524" customWidth="1"/>
    <col min="16151" max="16384" width="7.625" style="1524"/>
  </cols>
  <sheetData>
    <row r="1" spans="1:22" ht="24" customHeight="1">
      <c r="A1" s="1521"/>
      <c r="B1" s="1522"/>
      <c r="C1" s="1522"/>
      <c r="D1" s="1826" t="s">
        <v>1007</v>
      </c>
      <c r="E1" s="1826"/>
      <c r="F1" s="1826"/>
      <c r="G1" s="1826"/>
      <c r="H1" s="1826"/>
      <c r="I1" s="1826"/>
      <c r="J1" s="1761">
        <f>C5</f>
        <v>2</v>
      </c>
      <c r="K1" s="1761"/>
      <c r="L1" s="1761"/>
      <c r="M1" s="1522"/>
      <c r="N1" s="1522" t="s">
        <v>1008</v>
      </c>
      <c r="O1" s="1522"/>
      <c r="P1" s="1522"/>
      <c r="Q1" s="1522"/>
      <c r="R1" s="1522"/>
      <c r="S1" s="1522"/>
      <c r="T1" s="1522"/>
      <c r="U1" s="1522"/>
      <c r="V1" s="1523"/>
    </row>
    <row r="2" spans="1:22" ht="12.75" customHeight="1">
      <c r="A2" s="1525"/>
      <c r="B2" s="1526"/>
      <c r="C2" s="1526"/>
      <c r="D2" s="1526"/>
      <c r="E2" s="1526"/>
      <c r="F2" s="1527"/>
      <c r="G2" s="1527"/>
      <c r="H2" s="1527"/>
      <c r="I2" s="1527"/>
      <c r="J2" s="1528"/>
      <c r="K2" s="1528"/>
      <c r="L2" s="1528"/>
      <c r="M2" s="1526"/>
      <c r="N2" s="1526"/>
      <c r="O2" s="1526"/>
      <c r="P2" s="1526"/>
      <c r="Q2" s="1526"/>
      <c r="R2" s="1526"/>
      <c r="S2" s="1526"/>
      <c r="T2" s="1526"/>
      <c r="U2" s="1526"/>
      <c r="V2" s="1529"/>
    </row>
    <row r="3" spans="1:22" ht="20.100000000000001" customHeight="1">
      <c r="A3" s="1525"/>
      <c r="B3" s="1530"/>
      <c r="C3" s="1530" t="s">
        <v>1009</v>
      </c>
      <c r="D3" s="1762">
        <v>45</v>
      </c>
      <c r="E3" s="1762"/>
      <c r="F3" s="1763" t="s">
        <v>1010</v>
      </c>
      <c r="G3" s="1763"/>
      <c r="H3" s="1763"/>
      <c r="I3" s="1763"/>
      <c r="J3" s="1763"/>
      <c r="K3" s="1532"/>
      <c r="L3" s="1532"/>
      <c r="M3" s="1532"/>
      <c r="N3" s="1532"/>
      <c r="O3" s="1532"/>
      <c r="P3" s="1532"/>
      <c r="Q3" s="1532"/>
      <c r="R3" s="1532"/>
      <c r="S3" s="1532"/>
      <c r="T3" s="1532"/>
      <c r="U3" s="1533"/>
      <c r="V3" s="1534"/>
    </row>
    <row r="4" spans="1:22" ht="13.5" customHeight="1">
      <c r="A4" s="1525"/>
      <c r="B4" s="1535"/>
      <c r="C4" s="1535"/>
      <c r="D4" s="1535"/>
      <c r="E4" s="1535"/>
      <c r="F4" s="1535"/>
      <c r="G4" s="1532"/>
      <c r="H4" s="1532"/>
      <c r="I4" s="1532"/>
      <c r="J4" s="1532"/>
      <c r="K4" s="1532"/>
      <c r="L4" s="1764">
        <v>0.3</v>
      </c>
      <c r="M4" s="1764"/>
      <c r="N4" s="1532"/>
      <c r="O4" s="1532"/>
      <c r="P4" s="1532"/>
      <c r="Q4" s="1532"/>
      <c r="R4" s="1532"/>
      <c r="S4" s="1532"/>
      <c r="T4" s="1532"/>
      <c r="U4" s="1533"/>
      <c r="V4" s="1534"/>
    </row>
    <row r="5" spans="1:22" ht="13.5" customHeight="1">
      <c r="A5" s="1525"/>
      <c r="B5" s="1535"/>
      <c r="C5" s="1788">
        <f>E10</f>
        <v>2</v>
      </c>
      <c r="D5" s="1788"/>
      <c r="E5" s="1788"/>
      <c r="F5" s="1535"/>
      <c r="G5" s="1532"/>
      <c r="H5" s="1532"/>
      <c r="I5" s="1532"/>
      <c r="J5" s="1532"/>
      <c r="K5" s="1532"/>
      <c r="L5" s="1532"/>
      <c r="M5" s="1532"/>
      <c r="N5" s="1532"/>
      <c r="O5" s="1532"/>
      <c r="P5" s="1532"/>
      <c r="Q5" s="1532"/>
      <c r="R5" s="1532"/>
      <c r="S5" s="1532"/>
      <c r="T5" s="1532"/>
      <c r="U5" s="1533"/>
      <c r="V5" s="1534"/>
    </row>
    <row r="6" spans="1:22" ht="13.5" customHeight="1">
      <c r="A6" s="1525"/>
      <c r="B6" s="1535"/>
      <c r="C6" s="1535"/>
      <c r="D6" s="1535"/>
      <c r="E6" s="1535"/>
      <c r="F6" s="1535"/>
      <c r="G6" s="1532"/>
      <c r="H6" s="1532"/>
      <c r="I6" s="1532"/>
      <c r="J6" s="1532"/>
      <c r="K6" s="1532"/>
      <c r="L6" s="1764"/>
      <c r="M6" s="1764"/>
      <c r="N6" s="1532"/>
      <c r="O6" s="1532"/>
      <c r="P6" s="1532"/>
      <c r="Q6" s="1532"/>
      <c r="R6" s="1532"/>
      <c r="S6" s="1532"/>
      <c r="T6" s="1532"/>
      <c r="U6" s="1533"/>
      <c r="V6" s="1534"/>
    </row>
    <row r="7" spans="1:22" ht="13.5" customHeight="1">
      <c r="A7" s="1525"/>
      <c r="B7" s="1535"/>
      <c r="C7" s="1535"/>
      <c r="D7" s="1535"/>
      <c r="E7" s="1535"/>
      <c r="F7" s="1535"/>
      <c r="G7" s="1532"/>
      <c r="H7" s="1532"/>
      <c r="I7" s="1532"/>
      <c r="J7" s="1532"/>
      <c r="K7" s="1532"/>
      <c r="L7" s="1532"/>
      <c r="M7" s="1532"/>
      <c r="N7" s="1532"/>
      <c r="O7" s="1532"/>
      <c r="P7" s="1532"/>
      <c r="Q7" s="1532"/>
      <c r="R7" s="1532"/>
      <c r="S7" s="1532"/>
      <c r="T7" s="1532"/>
      <c r="U7" s="1533"/>
      <c r="V7" s="1534"/>
    </row>
    <row r="8" spans="1:22" ht="13.5" customHeight="1">
      <c r="A8" s="1525"/>
      <c r="B8" s="1535"/>
      <c r="C8" s="1535"/>
      <c r="D8" s="1535"/>
      <c r="E8" s="1535"/>
      <c r="F8" s="1535"/>
      <c r="G8" s="1532"/>
      <c r="H8" s="1532"/>
      <c r="I8" s="1765" t="s">
        <v>1011</v>
      </c>
      <c r="J8" s="1765"/>
      <c r="K8" s="1532"/>
      <c r="L8" s="1532"/>
      <c r="M8" s="1764" t="s">
        <v>1012</v>
      </c>
      <c r="N8" s="1764"/>
      <c r="O8" s="1532"/>
      <c r="P8" s="1532"/>
      <c r="Q8" s="1532"/>
      <c r="R8" s="1532"/>
      <c r="S8" s="1532"/>
      <c r="T8" s="1532"/>
      <c r="U8" s="1533"/>
      <c r="V8" s="1534"/>
    </row>
    <row r="9" spans="1:22" ht="13.5" customHeight="1">
      <c r="A9" s="1525"/>
      <c r="B9" s="1535"/>
      <c r="C9" s="1535"/>
      <c r="D9" s="1535"/>
      <c r="E9" s="1535"/>
      <c r="F9" s="1535"/>
      <c r="G9" s="1786">
        <v>1.7</v>
      </c>
      <c r="H9" s="1786"/>
      <c r="I9" s="1532"/>
      <c r="J9" s="1532"/>
      <c r="K9" s="1532"/>
      <c r="L9" s="1532"/>
      <c r="M9" s="1532"/>
      <c r="N9" s="1532"/>
      <c r="O9" s="1532"/>
      <c r="P9" s="1532"/>
      <c r="Q9" s="1532"/>
      <c r="R9" s="1532"/>
      <c r="S9" s="1532"/>
      <c r="T9" s="1532"/>
      <c r="U9" s="1533"/>
      <c r="V9" s="1534"/>
    </row>
    <row r="10" spans="1:22" ht="13.5" customHeight="1">
      <c r="A10" s="1525"/>
      <c r="B10" s="1535"/>
      <c r="C10" s="1535"/>
      <c r="D10" s="1535"/>
      <c r="E10" s="1787">
        <f>G9+H14</f>
        <v>2</v>
      </c>
      <c r="F10" s="1787"/>
      <c r="G10" s="1786"/>
      <c r="H10" s="1786"/>
      <c r="I10" s="1532"/>
      <c r="J10" s="1532"/>
      <c r="K10" s="1532"/>
      <c r="L10" s="1532"/>
      <c r="M10" s="1532"/>
      <c r="N10" s="1532"/>
      <c r="O10" s="1532"/>
      <c r="P10" s="1532"/>
      <c r="Q10" s="1532"/>
      <c r="R10" s="1532"/>
      <c r="S10" s="1532"/>
      <c r="T10" s="1532"/>
      <c r="U10" s="1533"/>
      <c r="V10" s="1534"/>
    </row>
    <row r="11" spans="1:22" ht="13.5" customHeight="1">
      <c r="A11" s="1525"/>
      <c r="B11" s="1535"/>
      <c r="C11" s="1535"/>
      <c r="D11" s="1535"/>
      <c r="E11" s="1535"/>
      <c r="F11" s="1535"/>
      <c r="G11" s="1532"/>
      <c r="H11" s="1532"/>
      <c r="I11" s="1536" t="s">
        <v>967</v>
      </c>
      <c r="J11" s="1531">
        <v>0.3</v>
      </c>
      <c r="K11" s="1532"/>
      <c r="L11" s="1532"/>
      <c r="M11" s="1764" t="s">
        <v>1013</v>
      </c>
      <c r="N11" s="1764"/>
      <c r="O11" s="1532"/>
      <c r="P11" s="1532"/>
      <c r="Q11" s="1532"/>
      <c r="R11" s="1532"/>
      <c r="S11" s="1532"/>
      <c r="T11" s="1532"/>
      <c r="U11" s="1533"/>
      <c r="V11" s="1534"/>
    </row>
    <row r="12" spans="1:22" ht="13.5" customHeight="1">
      <c r="A12" s="1525"/>
      <c r="B12" s="1535"/>
      <c r="C12" s="1535"/>
      <c r="D12" s="1535"/>
      <c r="E12" s="1535"/>
      <c r="F12" s="1535"/>
      <c r="G12" s="1532"/>
      <c r="H12" s="1532"/>
      <c r="I12" s="1532"/>
      <c r="J12" s="1532"/>
      <c r="K12" s="1532"/>
      <c r="L12" s="1532"/>
      <c r="M12" s="1532"/>
      <c r="N12" s="1532"/>
      <c r="O12" s="1532"/>
      <c r="P12" s="1532"/>
      <c r="Q12" s="1532"/>
      <c r="R12" s="1532"/>
      <c r="S12" s="1532"/>
      <c r="T12" s="1532"/>
      <c r="U12" s="1533"/>
      <c r="V12" s="1534"/>
    </row>
    <row r="13" spans="1:22" ht="13.5" customHeight="1">
      <c r="A13" s="1525"/>
      <c r="B13" s="1535"/>
      <c r="C13" s="1767"/>
      <c r="D13" s="1535"/>
      <c r="E13" s="1535"/>
      <c r="F13" s="1535"/>
      <c r="G13" s="1532"/>
      <c r="H13" s="1532"/>
      <c r="I13" s="1532"/>
      <c r="J13" s="1532"/>
      <c r="K13" s="1532"/>
      <c r="L13" s="1532"/>
      <c r="M13" s="1764"/>
      <c r="N13" s="1764"/>
      <c r="O13" s="1767"/>
      <c r="P13" s="1532"/>
      <c r="Q13" s="1532"/>
      <c r="R13" s="1532"/>
      <c r="S13" s="1532"/>
      <c r="T13" s="1532"/>
      <c r="U13" s="1533"/>
      <c r="V13" s="1534"/>
    </row>
    <row r="14" spans="1:22" ht="13.5" customHeight="1">
      <c r="A14" s="1525"/>
      <c r="B14" s="1535"/>
      <c r="C14" s="1767"/>
      <c r="D14" s="1535"/>
      <c r="E14" s="1535"/>
      <c r="F14" s="1535"/>
      <c r="G14" s="1532"/>
      <c r="H14" s="1635">
        <v>0.3</v>
      </c>
      <c r="I14" s="1532"/>
      <c r="J14" s="1532"/>
      <c r="K14" s="1532"/>
      <c r="L14" s="1532"/>
      <c r="M14" s="1532"/>
      <c r="N14" s="1532"/>
      <c r="O14" s="1767"/>
      <c r="P14" s="1532"/>
      <c r="Q14" s="1532"/>
      <c r="R14" s="1532"/>
      <c r="S14" s="1532"/>
      <c r="T14" s="1532"/>
      <c r="U14" s="1533"/>
      <c r="V14" s="1534"/>
    </row>
    <row r="15" spans="1:22" ht="13.5" customHeight="1">
      <c r="A15" s="1525"/>
      <c r="B15" s="1535"/>
      <c r="C15" s="1535"/>
      <c r="D15" s="1535"/>
      <c r="E15" s="1535"/>
      <c r="F15" s="1535"/>
      <c r="G15" s="1532"/>
      <c r="H15" s="1532"/>
      <c r="I15" s="1532"/>
      <c r="J15" s="1532"/>
      <c r="K15" s="1532"/>
      <c r="L15" s="1532"/>
      <c r="M15" s="1532"/>
      <c r="N15" s="1532"/>
      <c r="O15" s="1532"/>
      <c r="P15" s="1532"/>
      <c r="Q15" s="1532"/>
      <c r="R15" s="1532"/>
      <c r="S15" s="1532"/>
      <c r="T15" s="1532"/>
      <c r="U15" s="1533"/>
      <c r="V15" s="1534"/>
    </row>
    <row r="16" spans="1:22" ht="13.5" customHeight="1">
      <c r="A16" s="1525"/>
      <c r="B16" s="1535"/>
      <c r="C16" s="1535"/>
      <c r="D16" s="1535"/>
      <c r="E16" s="1535"/>
      <c r="F16" s="1535"/>
      <c r="G16" s="1532"/>
      <c r="H16" s="1532"/>
      <c r="I16" s="1532"/>
      <c r="J16" s="1537">
        <f>D3*0.01</f>
        <v>0.45</v>
      </c>
      <c r="K16" s="1532"/>
      <c r="L16" s="1535">
        <v>0.6</v>
      </c>
      <c r="M16" s="1532"/>
      <c r="N16" s="1532"/>
      <c r="O16" s="1532"/>
      <c r="P16" s="1532"/>
      <c r="Q16" s="1532"/>
      <c r="R16" s="1532"/>
      <c r="S16" s="1532"/>
      <c r="T16" s="1532"/>
      <c r="U16" s="1533"/>
      <c r="V16" s="1534"/>
    </row>
    <row r="17" spans="1:22" ht="17.25" customHeight="1">
      <c r="A17" s="1525"/>
      <c r="B17" s="1535"/>
      <c r="C17" s="1532"/>
      <c r="D17" s="1535"/>
      <c r="E17" s="1535"/>
      <c r="F17" s="1535"/>
      <c r="G17" s="1532"/>
      <c r="H17" s="1532"/>
      <c r="I17" s="1532"/>
      <c r="J17" s="1532"/>
      <c r="K17" s="1532"/>
      <c r="L17" s="1532"/>
      <c r="M17" s="1532"/>
      <c r="N17" s="1532"/>
      <c r="O17" s="1532"/>
      <c r="P17" s="1532"/>
      <c r="Q17" s="1532"/>
      <c r="R17" s="1532"/>
      <c r="S17" s="1532"/>
      <c r="T17" s="1532"/>
      <c r="U17" s="1533"/>
      <c r="V17" s="1534"/>
    </row>
    <row r="18" spans="1:22" ht="13.5" customHeight="1">
      <c r="A18" s="1525"/>
      <c r="B18" s="1535"/>
      <c r="C18" s="1535"/>
      <c r="D18" s="1535"/>
      <c r="E18" s="1535"/>
      <c r="F18" s="1535"/>
      <c r="G18" s="1532"/>
      <c r="H18" s="1532"/>
      <c r="I18" s="1532"/>
      <c r="J18" s="1532"/>
      <c r="K18" s="1532"/>
      <c r="L18" s="1532"/>
      <c r="M18" s="1532"/>
      <c r="N18" s="1532"/>
      <c r="O18" s="1532"/>
      <c r="P18" s="1532"/>
      <c r="Q18" s="1532"/>
      <c r="R18" s="1532"/>
      <c r="S18" s="1532"/>
      <c r="T18" s="1532"/>
      <c r="U18" s="1533" t="s">
        <v>1014</v>
      </c>
      <c r="V18" s="1534"/>
    </row>
    <row r="19" spans="1:22" ht="21" customHeight="1">
      <c r="A19" s="1768" t="s">
        <v>969</v>
      </c>
      <c r="B19" s="1769"/>
      <c r="C19" s="1770"/>
      <c r="D19" s="1769" t="s">
        <v>1015</v>
      </c>
      <c r="E19" s="1769"/>
      <c r="F19" s="1769"/>
      <c r="G19" s="1769"/>
      <c r="H19" s="1769"/>
      <c r="I19" s="1769"/>
      <c r="J19" s="1769"/>
      <c r="K19" s="1769"/>
      <c r="L19" s="1769"/>
      <c r="M19" s="1769"/>
      <c r="N19" s="1769"/>
      <c r="O19" s="1769"/>
      <c r="P19" s="1769"/>
      <c r="Q19" s="1769"/>
      <c r="R19" s="1769"/>
      <c r="S19" s="1769"/>
      <c r="T19" s="1770"/>
      <c r="U19" s="1771" t="s">
        <v>1016</v>
      </c>
      <c r="V19" s="1772"/>
    </row>
    <row r="20" spans="1:22" ht="16.5" customHeight="1">
      <c r="A20" s="1773">
        <v>1</v>
      </c>
      <c r="B20" s="1775" t="s">
        <v>1017</v>
      </c>
      <c r="C20" s="1776"/>
      <c r="D20" s="1538"/>
      <c r="E20" s="1539"/>
      <c r="F20" s="1539"/>
      <c r="G20" s="1540"/>
      <c r="H20" s="1541">
        <f>G9+H14</f>
        <v>2</v>
      </c>
      <c r="I20" s="1539" t="s">
        <v>974</v>
      </c>
      <c r="J20" s="1542">
        <v>1</v>
      </c>
      <c r="K20" s="1542"/>
      <c r="L20" s="1539" t="s">
        <v>974</v>
      </c>
      <c r="M20" s="1785">
        <f>ROUND(SQRT(1+J11^2),3)</f>
        <v>1.044</v>
      </c>
      <c r="N20" s="1785"/>
      <c r="O20" s="1539"/>
      <c r="P20" s="1539"/>
      <c r="Q20" s="1539"/>
      <c r="R20" s="1539"/>
      <c r="S20" s="1539"/>
      <c r="T20" s="1539" t="s">
        <v>164</v>
      </c>
      <c r="U20" s="1543">
        <f>H20*J20*M20</f>
        <v>2.0880000000000001</v>
      </c>
      <c r="V20" s="1544" t="s">
        <v>1018</v>
      </c>
    </row>
    <row r="21" spans="1:22" ht="16.5" customHeight="1">
      <c r="A21" s="1774"/>
      <c r="B21" s="1545" t="s">
        <v>1019</v>
      </c>
      <c r="C21" s="1546"/>
      <c r="D21" s="1545"/>
      <c r="E21" s="1547"/>
      <c r="F21" s="1547"/>
      <c r="G21" s="1548"/>
      <c r="H21" s="1549">
        <f>U20</f>
        <v>2.0880000000000001</v>
      </c>
      <c r="I21" s="1547" t="s">
        <v>1020</v>
      </c>
      <c r="J21" s="1550">
        <v>0.91</v>
      </c>
      <c r="K21" s="1551"/>
      <c r="L21" s="1547" t="s">
        <v>925</v>
      </c>
      <c r="M21" s="1552"/>
      <c r="N21" s="1552"/>
      <c r="O21" s="1553"/>
      <c r="P21" s="1553"/>
      <c r="Q21" s="1553"/>
      <c r="R21" s="1553"/>
      <c r="S21" s="1553"/>
      <c r="T21" s="1553" t="str">
        <f>T20</f>
        <v>＝</v>
      </c>
      <c r="U21" s="1554">
        <f>U20*J21</f>
        <v>1.9000800000000002</v>
      </c>
      <c r="V21" s="1555" t="s">
        <v>926</v>
      </c>
    </row>
    <row r="22" spans="1:22" s="1532" customFormat="1" ht="16.5" customHeight="1">
      <c r="A22" s="1556">
        <v>2</v>
      </c>
      <c r="B22" s="1778" t="s">
        <v>1021</v>
      </c>
      <c r="C22" s="1779"/>
      <c r="D22" s="1557"/>
      <c r="E22" s="1557"/>
      <c r="F22" s="1557"/>
      <c r="G22" s="1558" t="s">
        <v>1022</v>
      </c>
      <c r="H22" s="1559">
        <f>(J16+L4)</f>
        <v>0.75</v>
      </c>
      <c r="I22" s="1553" t="s">
        <v>980</v>
      </c>
      <c r="J22" s="1559">
        <f>(J16+L16)</f>
        <v>1.05</v>
      </c>
      <c r="K22" s="1553" t="s">
        <v>981</v>
      </c>
      <c r="L22" s="1553">
        <v>2</v>
      </c>
      <c r="M22" s="1560" t="s">
        <v>922</v>
      </c>
      <c r="N22" s="1560">
        <f>U20</f>
        <v>2.0880000000000001</v>
      </c>
      <c r="O22" s="1561"/>
      <c r="R22" s="1553"/>
      <c r="S22" s="1553"/>
      <c r="T22" s="1553" t="s">
        <v>164</v>
      </c>
      <c r="U22" s="1554">
        <f>(H22+J22)/L22*N22</f>
        <v>1.8792000000000002</v>
      </c>
      <c r="V22" s="1555" t="s">
        <v>931</v>
      </c>
    </row>
    <row r="23" spans="1:22" ht="16.5" customHeight="1">
      <c r="A23" s="1556">
        <v>3</v>
      </c>
      <c r="B23" s="1781" t="s">
        <v>984</v>
      </c>
      <c r="C23" s="1782"/>
      <c r="D23" s="1557"/>
      <c r="E23" s="1783"/>
      <c r="F23" s="1783"/>
      <c r="G23" s="1783"/>
      <c r="H23" s="1560">
        <f>U20</f>
        <v>2.0880000000000001</v>
      </c>
      <c r="I23" s="1553" t="s">
        <v>34</v>
      </c>
      <c r="J23" s="1563">
        <f>IF(D3=35,0.12,IF(D3=45,0.15,IF(D3=55,0.18,"확인")))</f>
        <v>0.15</v>
      </c>
      <c r="K23" s="1553" t="s">
        <v>479</v>
      </c>
      <c r="L23" s="1553"/>
      <c r="M23" s="1553"/>
      <c r="N23" s="1553"/>
      <c r="O23" s="1553"/>
      <c r="P23" s="1780"/>
      <c r="Q23" s="1780"/>
      <c r="R23" s="1553"/>
      <c r="S23" s="1553"/>
      <c r="T23" s="1553" t="s">
        <v>164</v>
      </c>
      <c r="U23" s="1554">
        <f>INT((H23*J23)*100)/100</f>
        <v>0.31</v>
      </c>
      <c r="V23" s="1555" t="s">
        <v>1023</v>
      </c>
    </row>
    <row r="24" spans="1:22" ht="16.5" customHeight="1">
      <c r="A24" s="1556">
        <v>4</v>
      </c>
      <c r="B24" s="1778" t="s">
        <v>1024</v>
      </c>
      <c r="C24" s="1779"/>
      <c r="D24" s="1557"/>
      <c r="E24" s="1557"/>
      <c r="F24" s="1557"/>
      <c r="G24" s="1558"/>
      <c r="H24" s="1564">
        <f>H20</f>
        <v>2</v>
      </c>
      <c r="I24" s="1553" t="s">
        <v>986</v>
      </c>
      <c r="J24" s="1553"/>
      <c r="K24" s="1553">
        <f>D3/100</f>
        <v>0.45</v>
      </c>
      <c r="L24" s="1553"/>
      <c r="M24" s="1560" t="s">
        <v>982</v>
      </c>
      <c r="N24" s="1636">
        <v>0.77</v>
      </c>
      <c r="O24" s="1561" t="s">
        <v>1025</v>
      </c>
      <c r="P24" s="1780" t="s">
        <v>988</v>
      </c>
      <c r="Q24" s="1780"/>
      <c r="R24" s="1553"/>
      <c r="S24" s="1553"/>
      <c r="T24" s="1553" t="s">
        <v>164</v>
      </c>
      <c r="U24" s="1554">
        <f>H24*K24*N24</f>
        <v>0.69300000000000006</v>
      </c>
      <c r="V24" s="1555" t="s">
        <v>1026</v>
      </c>
    </row>
    <row r="25" spans="1:22" ht="16.5" customHeight="1">
      <c r="A25" s="1556"/>
      <c r="B25" s="1557"/>
      <c r="C25" s="1633"/>
      <c r="D25" s="1557"/>
      <c r="E25" s="1557"/>
      <c r="F25" s="1557"/>
      <c r="G25" s="1558"/>
      <c r="H25" s="1564"/>
      <c r="I25" s="1553"/>
      <c r="J25" s="1553"/>
      <c r="K25" s="1553"/>
      <c r="L25" s="1553"/>
      <c r="M25" s="1560"/>
      <c r="N25" s="1636"/>
      <c r="O25" s="1561"/>
      <c r="P25" s="1634"/>
      <c r="Q25" s="1634"/>
      <c r="R25" s="1553"/>
      <c r="S25" s="1553"/>
      <c r="T25" s="1553"/>
      <c r="U25" s="1554"/>
      <c r="V25" s="1555"/>
    </row>
    <row r="26" spans="1:22" ht="16.5" customHeight="1">
      <c r="A26" s="1556">
        <v>5</v>
      </c>
      <c r="B26" s="1781" t="s">
        <v>1027</v>
      </c>
      <c r="C26" s="1782"/>
      <c r="D26" s="1553"/>
      <c r="E26" s="1553"/>
      <c r="F26" s="1557"/>
      <c r="G26" s="1558" t="s">
        <v>1028</v>
      </c>
      <c r="H26" s="1559">
        <f>L4</f>
        <v>0.3</v>
      </c>
      <c r="I26" s="1553" t="s">
        <v>1029</v>
      </c>
      <c r="J26" s="1559">
        <f>L16</f>
        <v>0.6</v>
      </c>
      <c r="K26" s="1553" t="s">
        <v>1030</v>
      </c>
      <c r="L26" s="1553">
        <v>2</v>
      </c>
      <c r="M26" s="1560" t="s">
        <v>1031</v>
      </c>
      <c r="N26" s="1560">
        <f>E10</f>
        <v>2</v>
      </c>
      <c r="O26" s="1561"/>
      <c r="P26" s="1780"/>
      <c r="Q26" s="1780"/>
      <c r="R26" s="1553"/>
      <c r="S26" s="1553"/>
      <c r="T26" s="1553" t="s">
        <v>164</v>
      </c>
      <c r="U26" s="1554">
        <f>(H26+J26)/L26*N26</f>
        <v>0.89999999999999991</v>
      </c>
      <c r="V26" s="1555" t="s">
        <v>1023</v>
      </c>
    </row>
    <row r="27" spans="1:22" ht="16.5" customHeight="1">
      <c r="A27" s="1556">
        <v>6</v>
      </c>
      <c r="B27" s="1567" t="s">
        <v>992</v>
      </c>
      <c r="C27" s="1568"/>
      <c r="D27" s="1553"/>
      <c r="E27" s="1557"/>
      <c r="F27" s="1569"/>
      <c r="G27" s="1558"/>
      <c r="H27" s="1570">
        <f>(L16+J16)+0.2</f>
        <v>1.25</v>
      </c>
      <c r="I27" s="1553"/>
      <c r="J27" s="1553" t="s">
        <v>1032</v>
      </c>
      <c r="K27" s="1553"/>
      <c r="L27" s="1571">
        <v>0.3</v>
      </c>
      <c r="M27" s="1553" t="s">
        <v>1032</v>
      </c>
      <c r="N27" s="1571">
        <v>1</v>
      </c>
      <c r="O27" s="1553"/>
      <c r="P27" s="1784"/>
      <c r="Q27" s="1784"/>
      <c r="R27" s="1532"/>
      <c r="S27" s="1570"/>
      <c r="T27" s="1553" t="s">
        <v>164</v>
      </c>
      <c r="U27" s="1572">
        <f>ROUND(H27*L27*N27,2)</f>
        <v>0.38</v>
      </c>
      <c r="V27" s="1555" t="s">
        <v>31</v>
      </c>
    </row>
    <row r="28" spans="1:22" ht="16.5" customHeight="1">
      <c r="A28" s="1556">
        <v>7</v>
      </c>
      <c r="B28" s="1562" t="s">
        <v>1033</v>
      </c>
      <c r="C28" s="1568"/>
      <c r="D28" s="1553"/>
      <c r="E28" s="1557" t="s">
        <v>995</v>
      </c>
      <c r="F28" s="1569">
        <v>0.2</v>
      </c>
      <c r="G28" s="1558" t="s">
        <v>1032</v>
      </c>
      <c r="H28" s="1570">
        <v>0.3</v>
      </c>
      <c r="I28" s="1553" t="s">
        <v>1034</v>
      </c>
      <c r="J28" s="1553" t="s">
        <v>1035</v>
      </c>
      <c r="K28" s="1532" t="s">
        <v>1036</v>
      </c>
      <c r="L28" s="1553">
        <f>L4+0.2</f>
        <v>0.5</v>
      </c>
      <c r="M28" s="1571" t="s">
        <v>1032</v>
      </c>
      <c r="N28" s="1573">
        <f>L28</f>
        <v>0.5</v>
      </c>
      <c r="O28" s="1571" t="s">
        <v>1037</v>
      </c>
      <c r="P28" s="1553">
        <v>2</v>
      </c>
      <c r="Q28" s="1553" t="s">
        <v>1034</v>
      </c>
      <c r="R28" s="1553" t="s">
        <v>1038</v>
      </c>
      <c r="S28" s="1574">
        <v>1</v>
      </c>
      <c r="T28" s="1553" t="s">
        <v>164</v>
      </c>
      <c r="U28" s="1575">
        <f>(F28*H28+L28*N28/P28)*S28</f>
        <v>0.185</v>
      </c>
      <c r="V28" s="1555" t="s">
        <v>31</v>
      </c>
    </row>
    <row r="29" spans="1:22" ht="16.5" customHeight="1">
      <c r="A29" s="1556">
        <v>8</v>
      </c>
      <c r="B29" s="1562" t="s">
        <v>1039</v>
      </c>
      <c r="C29" s="1568"/>
      <c r="D29" s="1553"/>
      <c r="E29" s="1557"/>
      <c r="F29" s="1784" t="s">
        <v>951</v>
      </c>
      <c r="G29" s="1784"/>
      <c r="H29" s="1784"/>
      <c r="I29" s="1553"/>
      <c r="J29" s="1576" t="s">
        <v>1040</v>
      </c>
      <c r="K29" s="1553"/>
      <c r="L29" s="1784" t="s">
        <v>1041</v>
      </c>
      <c r="M29" s="1784"/>
      <c r="N29" s="1784"/>
      <c r="O29" s="1553"/>
      <c r="P29" s="1553"/>
      <c r="Q29" s="1553"/>
      <c r="R29" s="1553"/>
      <c r="S29" s="1553"/>
      <c r="T29" s="1553" t="s">
        <v>164</v>
      </c>
      <c r="U29" s="1575">
        <f>U27-U28</f>
        <v>0.19500000000000001</v>
      </c>
      <c r="V29" s="1555" t="s">
        <v>31</v>
      </c>
    </row>
    <row r="30" spans="1:22" ht="9" customHeight="1">
      <c r="A30" s="1577"/>
      <c r="B30" s="1578"/>
      <c r="C30" s="1579"/>
      <c r="D30" s="1578"/>
      <c r="E30" s="1578"/>
      <c r="F30" s="1578"/>
      <c r="G30" s="1580"/>
      <c r="H30" s="1581"/>
      <c r="I30" s="1581"/>
      <c r="J30" s="1581"/>
      <c r="K30" s="1581"/>
      <c r="L30" s="1582"/>
      <c r="M30" s="1581"/>
      <c r="N30" s="1581"/>
      <c r="O30" s="1583"/>
      <c r="P30" s="1578"/>
      <c r="Q30" s="1581"/>
      <c r="R30" s="1581"/>
      <c r="S30" s="1581"/>
      <c r="T30" s="1581"/>
      <c r="U30" s="1584"/>
      <c r="V30" s="1585"/>
    </row>
  </sheetData>
  <mergeCells count="32">
    <mergeCell ref="E10:F10"/>
    <mergeCell ref="M11:N11"/>
    <mergeCell ref="D1:I1"/>
    <mergeCell ref="J1:L1"/>
    <mergeCell ref="D3:E3"/>
    <mergeCell ref="F3:J3"/>
    <mergeCell ref="L4:M4"/>
    <mergeCell ref="C5:E5"/>
    <mergeCell ref="U19:V19"/>
    <mergeCell ref="L6:M6"/>
    <mergeCell ref="I8:J8"/>
    <mergeCell ref="M8:N8"/>
    <mergeCell ref="G9:H10"/>
    <mergeCell ref="C13:C14"/>
    <mergeCell ref="M13:N13"/>
    <mergeCell ref="O13:O14"/>
    <mergeCell ref="A19:C19"/>
    <mergeCell ref="D19:T19"/>
    <mergeCell ref="A20:A21"/>
    <mergeCell ref="B20:C20"/>
    <mergeCell ref="M20:N20"/>
    <mergeCell ref="B22:C22"/>
    <mergeCell ref="B23:C23"/>
    <mergeCell ref="E23:G23"/>
    <mergeCell ref="F29:H29"/>
    <mergeCell ref="L29:N29"/>
    <mergeCell ref="P23:Q23"/>
    <mergeCell ref="B24:C24"/>
    <mergeCell ref="P24:Q24"/>
    <mergeCell ref="B26:C26"/>
    <mergeCell ref="P26:Q26"/>
    <mergeCell ref="P27:Q27"/>
  </mergeCells>
  <phoneticPr fontId="34" type="noConversion"/>
  <printOptions horizontalCentered="1" verticalCentered="1"/>
  <pageMargins left="0.74803149606299213" right="0.15748031496062992" top="0.74803149606299213" bottom="0.59055118110236227" header="0.51181102362204722" footer="0.51181102362204722"/>
  <pageSetup paperSize="9" scale="95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workbookViewId="0">
      <selection activeCell="AB21" sqref="AB21"/>
    </sheetView>
  </sheetViews>
  <sheetFormatPr defaultRowHeight="24.75" customHeight="1"/>
  <cols>
    <col min="1" max="1" width="4.125" style="1" customWidth="1"/>
    <col min="2" max="2" width="9.875" style="1" customWidth="1"/>
    <col min="3" max="3" width="6.75" style="1" customWidth="1"/>
    <col min="4" max="17" width="3.375" style="1" customWidth="1"/>
    <col min="18" max="18" width="7.375" style="1" customWidth="1"/>
    <col min="19" max="19" width="12.375" style="1" customWidth="1"/>
    <col min="20" max="20" width="16.375" style="1" customWidth="1"/>
    <col min="21" max="16384" width="9" style="1"/>
  </cols>
  <sheetData>
    <row r="1" spans="1:20" ht="28.5" customHeight="1">
      <c r="A1" s="1814" t="s">
        <v>198</v>
      </c>
      <c r="B1" s="1814"/>
      <c r="C1" s="1814"/>
      <c r="D1" s="1814"/>
      <c r="E1" s="1814"/>
      <c r="F1" s="1814"/>
      <c r="G1" s="1814"/>
      <c r="H1" s="1814"/>
      <c r="I1" s="1814"/>
      <c r="J1" s="1814"/>
      <c r="K1" s="1814"/>
      <c r="L1" s="1814"/>
      <c r="M1" s="1814"/>
      <c r="N1" s="1814"/>
      <c r="O1" s="1814"/>
      <c r="P1" s="1814"/>
      <c r="Q1" s="1814"/>
      <c r="R1" s="1814"/>
      <c r="S1" s="1814"/>
      <c r="T1" s="1814"/>
    </row>
    <row r="2" spans="1:20" ht="15" customHeight="1" thickBot="1">
      <c r="T2" s="2"/>
    </row>
    <row r="3" spans="1:20" ht="28.5" customHeight="1">
      <c r="A3" s="1815" t="s">
        <v>199</v>
      </c>
      <c r="B3" s="1816"/>
      <c r="C3" s="1816"/>
      <c r="D3" s="1816" t="s">
        <v>200</v>
      </c>
      <c r="E3" s="1816"/>
      <c r="F3" s="1816"/>
      <c r="G3" s="1816"/>
      <c r="H3" s="1816"/>
      <c r="I3" s="1816"/>
      <c r="J3" s="1816"/>
      <c r="K3" s="1816"/>
      <c r="L3" s="1816"/>
      <c r="M3" s="1816"/>
      <c r="N3" s="1816"/>
      <c r="O3" s="1816"/>
      <c r="P3" s="1816"/>
      <c r="Q3" s="1816"/>
      <c r="R3" s="1816"/>
      <c r="S3" s="1817" t="s">
        <v>201</v>
      </c>
      <c r="T3" s="1818"/>
    </row>
    <row r="4" spans="1:20" ht="14.25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8"/>
    </row>
    <row r="5" spans="1:20" ht="14.25">
      <c r="A5" s="9"/>
      <c r="B5" s="10"/>
      <c r="C5" s="12"/>
      <c r="D5" s="12"/>
      <c r="E5" s="12"/>
      <c r="F5" s="12"/>
      <c r="G5" s="12"/>
      <c r="H5" s="12"/>
      <c r="I5" s="12"/>
      <c r="J5" s="12"/>
      <c r="K5" s="1716"/>
      <c r="L5" s="1716"/>
      <c r="M5" s="10"/>
      <c r="N5" s="12"/>
      <c r="O5" s="12"/>
      <c r="P5" s="10"/>
      <c r="Q5" s="10"/>
      <c r="R5" s="10"/>
      <c r="S5" s="10"/>
      <c r="T5" s="11"/>
    </row>
    <row r="6" spans="1:20" ht="14.25">
      <c r="A6" s="9"/>
      <c r="B6" s="10"/>
      <c r="C6" s="12"/>
      <c r="D6" s="12"/>
      <c r="E6" s="12"/>
      <c r="F6" s="12"/>
      <c r="G6" s="12"/>
      <c r="H6" s="12"/>
      <c r="I6" s="12"/>
      <c r="J6" s="12"/>
      <c r="M6" s="10"/>
      <c r="N6" s="10"/>
      <c r="O6" s="10"/>
      <c r="P6" s="10"/>
      <c r="Q6" s="10"/>
      <c r="R6" s="10"/>
      <c r="S6" s="10"/>
      <c r="T6" s="11"/>
    </row>
    <row r="7" spans="1:20" ht="14.25">
      <c r="A7" s="9"/>
      <c r="B7" s="10"/>
      <c r="C7" s="12"/>
      <c r="D7" s="12"/>
      <c r="E7" s="12"/>
      <c r="F7" s="12"/>
      <c r="J7" s="12"/>
      <c r="K7" s="10"/>
      <c r="M7" s="12"/>
      <c r="N7" s="12"/>
      <c r="O7" s="10"/>
      <c r="P7" s="10"/>
      <c r="Q7" s="10"/>
      <c r="R7" s="10"/>
      <c r="S7" s="10"/>
      <c r="T7" s="11"/>
    </row>
    <row r="8" spans="1:20" ht="14.25">
      <c r="A8" s="9"/>
      <c r="B8" s="12"/>
      <c r="C8" s="12"/>
      <c r="D8" s="12"/>
      <c r="E8" s="12"/>
      <c r="F8" s="12"/>
      <c r="J8" s="12"/>
      <c r="K8" s="10"/>
      <c r="M8" s="12"/>
      <c r="N8" s="12"/>
      <c r="O8" s="10"/>
      <c r="P8" s="10"/>
      <c r="Q8" s="10"/>
      <c r="R8" s="10"/>
      <c r="S8" s="10"/>
      <c r="T8" s="11"/>
    </row>
    <row r="9" spans="1:20" ht="17.25" customHeight="1">
      <c r="A9" s="9"/>
      <c r="B9" s="10"/>
      <c r="D9" s="12"/>
      <c r="E9" s="12"/>
      <c r="F9" s="12"/>
      <c r="J9" s="12"/>
      <c r="K9" s="10"/>
      <c r="M9" s="12"/>
      <c r="N9" s="12"/>
      <c r="O9" s="10"/>
      <c r="P9" s="10"/>
      <c r="Q9" s="10"/>
      <c r="R9" s="10"/>
      <c r="S9" s="10"/>
      <c r="T9" s="11"/>
    </row>
    <row r="10" spans="1:20" ht="17.25" customHeight="1">
      <c r="A10" s="9"/>
      <c r="B10" s="10"/>
      <c r="C10" s="12"/>
      <c r="D10" s="12"/>
      <c r="E10" s="12"/>
      <c r="F10" s="12"/>
      <c r="J10" s="12"/>
      <c r="K10" s="10"/>
      <c r="M10" s="12"/>
      <c r="N10" s="12"/>
      <c r="O10" s="10"/>
      <c r="P10" s="10"/>
      <c r="Q10" s="10"/>
      <c r="R10" s="10"/>
      <c r="S10" s="10"/>
      <c r="T10" s="11"/>
    </row>
    <row r="11" spans="1:20" ht="17.25" customHeight="1">
      <c r="A11" s="9"/>
      <c r="B11" s="10"/>
      <c r="C11" s="12"/>
      <c r="D11" s="12"/>
      <c r="E11" s="12"/>
      <c r="F11" s="12"/>
      <c r="J11" s="12"/>
      <c r="K11" s="10"/>
      <c r="M11" s="12"/>
      <c r="N11" s="12"/>
      <c r="O11" s="10"/>
      <c r="P11" s="10"/>
      <c r="Q11" s="10"/>
      <c r="R11" s="10"/>
      <c r="S11" s="715"/>
      <c r="T11" s="11"/>
    </row>
    <row r="12" spans="1:20" ht="17.25" customHeight="1">
      <c r="A12" s="9"/>
      <c r="B12" s="10"/>
      <c r="D12" s="12"/>
      <c r="E12" s="12"/>
      <c r="F12" s="12"/>
      <c r="J12" s="12"/>
      <c r="K12" s="10"/>
      <c r="M12" s="12"/>
      <c r="N12" s="12"/>
      <c r="O12" s="10"/>
      <c r="P12" s="10"/>
      <c r="Q12" s="10"/>
      <c r="R12" s="10"/>
      <c r="T12" s="11"/>
    </row>
    <row r="13" spans="1:20" ht="17.25" customHeight="1">
      <c r="A13" s="9"/>
      <c r="B13" s="10"/>
      <c r="D13" s="12"/>
      <c r="E13" s="12"/>
      <c r="F13" s="12"/>
      <c r="J13" s="12"/>
      <c r="K13" s="10"/>
      <c r="M13" s="12"/>
      <c r="N13" s="12"/>
      <c r="O13" s="10"/>
      <c r="P13" s="10"/>
      <c r="Q13" s="10"/>
      <c r="R13" s="10"/>
      <c r="S13" s="12"/>
      <c r="T13" s="11"/>
    </row>
    <row r="14" spans="1:20" ht="17.25" customHeight="1">
      <c r="A14" s="9"/>
      <c r="B14" s="13"/>
      <c r="C14" s="13"/>
      <c r="D14" s="12"/>
      <c r="E14" s="12"/>
      <c r="F14" s="12"/>
      <c r="J14" s="12"/>
      <c r="K14" s="10"/>
      <c r="M14" s="12"/>
      <c r="N14" s="12"/>
      <c r="O14" s="10"/>
      <c r="P14" s="10"/>
      <c r="Q14" s="10"/>
      <c r="R14" s="10"/>
      <c r="S14" s="10"/>
      <c r="T14" s="11"/>
    </row>
    <row r="15" spans="1:20" ht="17.25" customHeight="1">
      <c r="A15" s="9"/>
      <c r="B15" s="13"/>
      <c r="C15" s="13"/>
      <c r="D15" s="12"/>
      <c r="E15" s="12"/>
      <c r="F15" s="12"/>
      <c r="J15" s="12"/>
      <c r="K15" s="10"/>
      <c r="M15" s="12"/>
      <c r="N15" s="12"/>
      <c r="O15" s="10"/>
      <c r="P15" s="10"/>
      <c r="Q15" s="10"/>
      <c r="R15" s="10"/>
      <c r="S15" s="715"/>
      <c r="T15" s="11"/>
    </row>
    <row r="16" spans="1:20" ht="17.25" customHeight="1">
      <c r="A16" s="9"/>
      <c r="B16" s="10"/>
      <c r="C16" s="10"/>
      <c r="D16" s="12"/>
      <c r="E16" s="12"/>
      <c r="F16" s="12"/>
      <c r="J16" s="12"/>
      <c r="K16" s="10"/>
      <c r="M16" s="12"/>
      <c r="N16" s="12"/>
      <c r="O16" s="10"/>
      <c r="P16" s="10"/>
      <c r="Q16" s="10"/>
      <c r="R16" s="10"/>
      <c r="S16" s="10"/>
      <c r="T16" s="11"/>
    </row>
    <row r="17" spans="1:20" ht="14.25" customHeight="1">
      <c r="A17" s="9"/>
      <c r="B17" s="13"/>
      <c r="C17" s="13"/>
      <c r="D17" s="12"/>
      <c r="E17" s="12"/>
      <c r="F17" s="12"/>
      <c r="J17" s="12"/>
      <c r="K17" s="10"/>
      <c r="M17" s="12"/>
      <c r="N17" s="12"/>
      <c r="O17" s="10"/>
      <c r="P17" s="10"/>
      <c r="Q17" s="10"/>
      <c r="R17" s="10"/>
      <c r="S17" s="10"/>
      <c r="T17" s="11"/>
    </row>
    <row r="18" spans="1:20" ht="20.25" customHeight="1">
      <c r="A18" s="9"/>
      <c r="B18" s="13"/>
      <c r="C18" s="13"/>
      <c r="D18" s="12"/>
      <c r="E18" s="12"/>
      <c r="F18" s="12"/>
      <c r="J18" s="12"/>
      <c r="K18" s="10"/>
      <c r="M18" s="12"/>
      <c r="N18" s="12"/>
      <c r="O18" s="10"/>
      <c r="P18" s="10"/>
      <c r="Q18" s="10"/>
      <c r="R18" s="10"/>
      <c r="S18" s="10"/>
      <c r="T18" s="11"/>
    </row>
    <row r="19" spans="1:20" ht="21" customHeight="1">
      <c r="A19" s="9"/>
      <c r="B19" s="13"/>
      <c r="C19" s="13"/>
      <c r="D19" s="12"/>
      <c r="E19" s="12"/>
      <c r="F19" s="12"/>
      <c r="J19" s="12"/>
      <c r="K19" s="10"/>
      <c r="M19" s="12"/>
      <c r="N19" s="12"/>
      <c r="O19" s="10"/>
      <c r="P19" s="10"/>
      <c r="Q19" s="10"/>
      <c r="R19" s="10"/>
      <c r="S19" s="10"/>
      <c r="T19" s="11"/>
    </row>
    <row r="20" spans="1:20" ht="26.25" customHeight="1">
      <c r="A20" s="3"/>
      <c r="B20" s="1728" t="s">
        <v>202</v>
      </c>
      <c r="C20" s="1729"/>
      <c r="D20" s="1730" t="s">
        <v>85</v>
      </c>
      <c r="E20" s="1726"/>
      <c r="F20" s="1726"/>
      <c r="G20" s="1726"/>
      <c r="H20" s="1726"/>
      <c r="I20" s="1726"/>
      <c r="J20" s="1726"/>
      <c r="K20" s="1726"/>
      <c r="L20" s="1726"/>
      <c r="M20" s="1726"/>
      <c r="N20" s="1726"/>
      <c r="O20" s="1726"/>
      <c r="P20" s="1726"/>
      <c r="Q20" s="1726"/>
      <c r="R20" s="1731"/>
      <c r="S20" s="306" t="s">
        <v>86</v>
      </c>
      <c r="T20" s="5" t="s">
        <v>87</v>
      </c>
    </row>
    <row r="21" spans="1:20" ht="26.25" customHeight="1">
      <c r="A21" s="18" t="s">
        <v>204</v>
      </c>
      <c r="B21" s="19" t="s">
        <v>205</v>
      </c>
      <c r="C21" s="20"/>
      <c r="D21" s="21"/>
      <c r="E21" s="1813">
        <v>0.3</v>
      </c>
      <c r="F21" s="1813"/>
      <c r="G21" s="22" t="s">
        <v>206</v>
      </c>
      <c r="H21" s="1813">
        <v>0.1</v>
      </c>
      <c r="I21" s="1813"/>
      <c r="J21" s="22" t="s">
        <v>206</v>
      </c>
      <c r="K21" s="1813">
        <v>1</v>
      </c>
      <c r="L21" s="1813"/>
      <c r="M21" s="21"/>
      <c r="N21" s="21"/>
      <c r="O21" s="21"/>
      <c r="P21" s="21"/>
      <c r="Q21" s="21"/>
      <c r="R21" s="23"/>
      <c r="S21" s="24" t="s">
        <v>94</v>
      </c>
      <c r="T21" s="307">
        <f>ROUNDDOWN(E21*H21,2)</f>
        <v>0.03</v>
      </c>
    </row>
    <row r="22" spans="1:20" ht="26.25" customHeight="1">
      <c r="A22" s="26" t="s">
        <v>207</v>
      </c>
      <c r="B22" s="27" t="s">
        <v>890</v>
      </c>
      <c r="C22" s="28"/>
      <c r="D22" s="32" t="s">
        <v>98</v>
      </c>
      <c r="E22" s="1716">
        <v>0.2</v>
      </c>
      <c r="F22" s="1716"/>
      <c r="G22" s="33" t="s">
        <v>208</v>
      </c>
      <c r="H22" s="1716">
        <v>0.2</v>
      </c>
      <c r="I22" s="1716"/>
      <c r="J22" s="33" t="s">
        <v>208</v>
      </c>
      <c r="K22" s="1716">
        <v>0.15</v>
      </c>
      <c r="L22" s="1716"/>
      <c r="M22" s="12" t="s">
        <v>209</v>
      </c>
      <c r="N22" s="12" t="s">
        <v>206</v>
      </c>
      <c r="O22" s="12">
        <v>1</v>
      </c>
      <c r="P22" s="12"/>
      <c r="Q22" s="12"/>
      <c r="R22" s="34"/>
      <c r="S22" s="24" t="s">
        <v>108</v>
      </c>
      <c r="T22" s="308">
        <f>(E22+H22+K22)*O22</f>
        <v>0.55000000000000004</v>
      </c>
    </row>
    <row r="23" spans="1:20" ht="26.25" customHeight="1">
      <c r="A23" s="26" t="s">
        <v>210</v>
      </c>
      <c r="B23" s="27" t="s">
        <v>211</v>
      </c>
      <c r="C23" s="28"/>
      <c r="D23" s="29"/>
      <c r="E23" s="29">
        <v>2</v>
      </c>
      <c r="F23" s="29"/>
      <c r="G23" s="12" t="s">
        <v>206</v>
      </c>
      <c r="H23" s="1716">
        <v>1</v>
      </c>
      <c r="I23" s="1716"/>
      <c r="J23" s="29"/>
      <c r="K23" s="29"/>
      <c r="L23" s="29"/>
      <c r="M23" s="29"/>
      <c r="N23" s="29"/>
      <c r="O23" s="29"/>
      <c r="P23" s="29"/>
      <c r="Q23" s="29"/>
      <c r="R23" s="30"/>
      <c r="S23" s="24" t="s">
        <v>212</v>
      </c>
      <c r="T23" s="308">
        <v>2</v>
      </c>
    </row>
    <row r="24" spans="1:20" ht="26.25" customHeight="1">
      <c r="A24" s="26"/>
      <c r="B24" s="27"/>
      <c r="C24" s="28"/>
      <c r="D24" s="29"/>
      <c r="E24" s="29"/>
      <c r="F24" s="29"/>
      <c r="G24" s="12"/>
      <c r="H24" s="12"/>
      <c r="I24" s="12"/>
      <c r="J24" s="29"/>
      <c r="K24" s="29"/>
      <c r="L24" s="29"/>
      <c r="M24" s="29"/>
      <c r="N24" s="29"/>
      <c r="O24" s="29"/>
      <c r="P24" s="29"/>
      <c r="Q24" s="29"/>
      <c r="R24" s="30"/>
      <c r="S24" s="24"/>
      <c r="T24" s="308"/>
    </row>
    <row r="25" spans="1:20" ht="24.75" customHeight="1" thickBot="1">
      <c r="A25" s="37"/>
      <c r="B25" s="38"/>
      <c r="C25" s="39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1"/>
      <c r="S25" s="42"/>
      <c r="T25" s="309"/>
    </row>
  </sheetData>
  <mergeCells count="14">
    <mergeCell ref="B20:C20"/>
    <mergeCell ref="D20:R20"/>
    <mergeCell ref="A1:T1"/>
    <mergeCell ref="A3:C3"/>
    <mergeCell ref="D3:R3"/>
    <mergeCell ref="S3:T3"/>
    <mergeCell ref="K5:L5"/>
    <mergeCell ref="H23:I23"/>
    <mergeCell ref="E21:F21"/>
    <mergeCell ref="H21:I21"/>
    <mergeCell ref="K21:L21"/>
    <mergeCell ref="E22:F22"/>
    <mergeCell ref="H22:I22"/>
    <mergeCell ref="K22:L22"/>
  </mergeCells>
  <phoneticPr fontId="34" type="noConversion"/>
  <printOptions horizontalCentered="1" verticalCentered="1"/>
  <pageMargins left="0.88" right="0.47244094488188981" top="0.59055118110236227" bottom="0.55118110236220474" header="0.51181102362204722" footer="0.51181102362204722"/>
  <pageSetup paperSize="9" scale="95" orientation="landscape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8" shapeId="260098" r:id="rId4">
          <objectPr defaultSize="0" autoPict="0" r:id="rId5">
            <anchor moveWithCells="1">
              <from>
                <xdr:col>3</xdr:col>
                <xdr:colOff>161925</xdr:colOff>
                <xdr:row>5</xdr:row>
                <xdr:rowOff>114300</xdr:rowOff>
              </from>
              <to>
                <xdr:col>18</xdr:col>
                <xdr:colOff>66675</xdr:colOff>
                <xdr:row>17</xdr:row>
                <xdr:rowOff>190500</xdr:rowOff>
              </to>
            </anchor>
          </objectPr>
        </oleObject>
      </mc:Choice>
      <mc:Fallback>
        <oleObject progId="AutoCAD.Drawing.18" shapeId="260098" r:id="rId4"/>
      </mc:Fallback>
    </mc:AlternateContent>
  </oleObjec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2"/>
  <sheetViews>
    <sheetView showGridLines="0" workbookViewId="0">
      <selection activeCell="J27" sqref="J27"/>
    </sheetView>
  </sheetViews>
  <sheetFormatPr defaultColWidth="7.625" defaultRowHeight="20.100000000000001" customHeight="1"/>
  <cols>
    <col min="1" max="1" width="4.375" style="1586" customWidth="1"/>
    <col min="2" max="2" width="4" style="1586" customWidth="1"/>
    <col min="3" max="3" width="8.375" style="1586" customWidth="1"/>
    <col min="4" max="4" width="4.375" style="1586" customWidth="1"/>
    <col min="5" max="5" width="3.875" style="1586" customWidth="1"/>
    <col min="6" max="6" width="5.625" style="1586" customWidth="1"/>
    <col min="7" max="7" width="2.875" style="1524" customWidth="1"/>
    <col min="8" max="8" width="10" style="1524" customWidth="1"/>
    <col min="9" max="9" width="3.375" style="1524" customWidth="1"/>
    <col min="10" max="10" width="7.25" style="1524" customWidth="1"/>
    <col min="11" max="11" width="4.625" style="1524" customWidth="1"/>
    <col min="12" max="12" width="6" style="1524" customWidth="1"/>
    <col min="13" max="13" width="7.125" style="1524" customWidth="1"/>
    <col min="14" max="14" width="6.375" style="1524" customWidth="1"/>
    <col min="15" max="15" width="6.75" style="1524" customWidth="1"/>
    <col min="16" max="16" width="5.125" style="1524" customWidth="1"/>
    <col min="17" max="17" width="4" style="1524" customWidth="1"/>
    <col min="18" max="18" width="5.375" style="1524" customWidth="1"/>
    <col min="19" max="19" width="3.5" style="1524" customWidth="1"/>
    <col min="20" max="20" width="2.75" style="1524" customWidth="1"/>
    <col min="21" max="21" width="8.875" style="1587" customWidth="1"/>
    <col min="22" max="22" width="5" style="1587" customWidth="1"/>
    <col min="23" max="256" width="7.625" style="1524"/>
    <col min="257" max="257" width="4.375" style="1524" customWidth="1"/>
    <col min="258" max="258" width="4" style="1524" customWidth="1"/>
    <col min="259" max="259" width="8.375" style="1524" customWidth="1"/>
    <col min="260" max="260" width="4.375" style="1524" customWidth="1"/>
    <col min="261" max="261" width="3.875" style="1524" customWidth="1"/>
    <col min="262" max="262" width="5.625" style="1524" customWidth="1"/>
    <col min="263" max="263" width="2.875" style="1524" customWidth="1"/>
    <col min="264" max="264" width="10" style="1524" customWidth="1"/>
    <col min="265" max="265" width="3.375" style="1524" customWidth="1"/>
    <col min="266" max="266" width="7.25" style="1524" customWidth="1"/>
    <col min="267" max="267" width="4.625" style="1524" customWidth="1"/>
    <col min="268" max="268" width="6" style="1524" customWidth="1"/>
    <col min="269" max="269" width="7.125" style="1524" customWidth="1"/>
    <col min="270" max="270" width="6.375" style="1524" customWidth="1"/>
    <col min="271" max="271" width="6.75" style="1524" customWidth="1"/>
    <col min="272" max="272" width="5.125" style="1524" customWidth="1"/>
    <col min="273" max="273" width="4" style="1524" customWidth="1"/>
    <col min="274" max="274" width="5.375" style="1524" customWidth="1"/>
    <col min="275" max="275" width="3.5" style="1524" customWidth="1"/>
    <col min="276" max="276" width="2.75" style="1524" customWidth="1"/>
    <col min="277" max="277" width="8.875" style="1524" customWidth="1"/>
    <col min="278" max="278" width="5" style="1524" customWidth="1"/>
    <col min="279" max="512" width="7.625" style="1524"/>
    <col min="513" max="513" width="4.375" style="1524" customWidth="1"/>
    <col min="514" max="514" width="4" style="1524" customWidth="1"/>
    <col min="515" max="515" width="8.375" style="1524" customWidth="1"/>
    <col min="516" max="516" width="4.375" style="1524" customWidth="1"/>
    <col min="517" max="517" width="3.875" style="1524" customWidth="1"/>
    <col min="518" max="518" width="5.625" style="1524" customWidth="1"/>
    <col min="519" max="519" width="2.875" style="1524" customWidth="1"/>
    <col min="520" max="520" width="10" style="1524" customWidth="1"/>
    <col min="521" max="521" width="3.375" style="1524" customWidth="1"/>
    <col min="522" max="522" width="7.25" style="1524" customWidth="1"/>
    <col min="523" max="523" width="4.625" style="1524" customWidth="1"/>
    <col min="524" max="524" width="6" style="1524" customWidth="1"/>
    <col min="525" max="525" width="7.125" style="1524" customWidth="1"/>
    <col min="526" max="526" width="6.375" style="1524" customWidth="1"/>
    <col min="527" max="527" width="6.75" style="1524" customWidth="1"/>
    <col min="528" max="528" width="5.125" style="1524" customWidth="1"/>
    <col min="529" max="529" width="4" style="1524" customWidth="1"/>
    <col min="530" max="530" width="5.375" style="1524" customWidth="1"/>
    <col min="531" max="531" width="3.5" style="1524" customWidth="1"/>
    <col min="532" max="532" width="2.75" style="1524" customWidth="1"/>
    <col min="533" max="533" width="8.875" style="1524" customWidth="1"/>
    <col min="534" max="534" width="5" style="1524" customWidth="1"/>
    <col min="535" max="768" width="7.625" style="1524"/>
    <col min="769" max="769" width="4.375" style="1524" customWidth="1"/>
    <col min="770" max="770" width="4" style="1524" customWidth="1"/>
    <col min="771" max="771" width="8.375" style="1524" customWidth="1"/>
    <col min="772" max="772" width="4.375" style="1524" customWidth="1"/>
    <col min="773" max="773" width="3.875" style="1524" customWidth="1"/>
    <col min="774" max="774" width="5.625" style="1524" customWidth="1"/>
    <col min="775" max="775" width="2.875" style="1524" customWidth="1"/>
    <col min="776" max="776" width="10" style="1524" customWidth="1"/>
    <col min="777" max="777" width="3.375" style="1524" customWidth="1"/>
    <col min="778" max="778" width="7.25" style="1524" customWidth="1"/>
    <col min="779" max="779" width="4.625" style="1524" customWidth="1"/>
    <col min="780" max="780" width="6" style="1524" customWidth="1"/>
    <col min="781" max="781" width="7.125" style="1524" customWidth="1"/>
    <col min="782" max="782" width="6.375" style="1524" customWidth="1"/>
    <col min="783" max="783" width="6.75" style="1524" customWidth="1"/>
    <col min="784" max="784" width="5.125" style="1524" customWidth="1"/>
    <col min="785" max="785" width="4" style="1524" customWidth="1"/>
    <col min="786" max="786" width="5.375" style="1524" customWidth="1"/>
    <col min="787" max="787" width="3.5" style="1524" customWidth="1"/>
    <col min="788" max="788" width="2.75" style="1524" customWidth="1"/>
    <col min="789" max="789" width="8.875" style="1524" customWidth="1"/>
    <col min="790" max="790" width="5" style="1524" customWidth="1"/>
    <col min="791" max="1024" width="7.625" style="1524"/>
    <col min="1025" max="1025" width="4.375" style="1524" customWidth="1"/>
    <col min="1026" max="1026" width="4" style="1524" customWidth="1"/>
    <col min="1027" max="1027" width="8.375" style="1524" customWidth="1"/>
    <col min="1028" max="1028" width="4.375" style="1524" customWidth="1"/>
    <col min="1029" max="1029" width="3.875" style="1524" customWidth="1"/>
    <col min="1030" max="1030" width="5.625" style="1524" customWidth="1"/>
    <col min="1031" max="1031" width="2.875" style="1524" customWidth="1"/>
    <col min="1032" max="1032" width="10" style="1524" customWidth="1"/>
    <col min="1033" max="1033" width="3.375" style="1524" customWidth="1"/>
    <col min="1034" max="1034" width="7.25" style="1524" customWidth="1"/>
    <col min="1035" max="1035" width="4.625" style="1524" customWidth="1"/>
    <col min="1036" max="1036" width="6" style="1524" customWidth="1"/>
    <col min="1037" max="1037" width="7.125" style="1524" customWidth="1"/>
    <col min="1038" max="1038" width="6.375" style="1524" customWidth="1"/>
    <col min="1039" max="1039" width="6.75" style="1524" customWidth="1"/>
    <col min="1040" max="1040" width="5.125" style="1524" customWidth="1"/>
    <col min="1041" max="1041" width="4" style="1524" customWidth="1"/>
    <col min="1042" max="1042" width="5.375" style="1524" customWidth="1"/>
    <col min="1043" max="1043" width="3.5" style="1524" customWidth="1"/>
    <col min="1044" max="1044" width="2.75" style="1524" customWidth="1"/>
    <col min="1045" max="1045" width="8.875" style="1524" customWidth="1"/>
    <col min="1046" max="1046" width="5" style="1524" customWidth="1"/>
    <col min="1047" max="1280" width="7.625" style="1524"/>
    <col min="1281" max="1281" width="4.375" style="1524" customWidth="1"/>
    <col min="1282" max="1282" width="4" style="1524" customWidth="1"/>
    <col min="1283" max="1283" width="8.375" style="1524" customWidth="1"/>
    <col min="1284" max="1284" width="4.375" style="1524" customWidth="1"/>
    <col min="1285" max="1285" width="3.875" style="1524" customWidth="1"/>
    <col min="1286" max="1286" width="5.625" style="1524" customWidth="1"/>
    <col min="1287" max="1287" width="2.875" style="1524" customWidth="1"/>
    <col min="1288" max="1288" width="10" style="1524" customWidth="1"/>
    <col min="1289" max="1289" width="3.375" style="1524" customWidth="1"/>
    <col min="1290" max="1290" width="7.25" style="1524" customWidth="1"/>
    <col min="1291" max="1291" width="4.625" style="1524" customWidth="1"/>
    <col min="1292" max="1292" width="6" style="1524" customWidth="1"/>
    <col min="1293" max="1293" width="7.125" style="1524" customWidth="1"/>
    <col min="1294" max="1294" width="6.375" style="1524" customWidth="1"/>
    <col min="1295" max="1295" width="6.75" style="1524" customWidth="1"/>
    <col min="1296" max="1296" width="5.125" style="1524" customWidth="1"/>
    <col min="1297" max="1297" width="4" style="1524" customWidth="1"/>
    <col min="1298" max="1298" width="5.375" style="1524" customWidth="1"/>
    <col min="1299" max="1299" width="3.5" style="1524" customWidth="1"/>
    <col min="1300" max="1300" width="2.75" style="1524" customWidth="1"/>
    <col min="1301" max="1301" width="8.875" style="1524" customWidth="1"/>
    <col min="1302" max="1302" width="5" style="1524" customWidth="1"/>
    <col min="1303" max="1536" width="7.625" style="1524"/>
    <col min="1537" max="1537" width="4.375" style="1524" customWidth="1"/>
    <col min="1538" max="1538" width="4" style="1524" customWidth="1"/>
    <col min="1539" max="1539" width="8.375" style="1524" customWidth="1"/>
    <col min="1540" max="1540" width="4.375" style="1524" customWidth="1"/>
    <col min="1541" max="1541" width="3.875" style="1524" customWidth="1"/>
    <col min="1542" max="1542" width="5.625" style="1524" customWidth="1"/>
    <col min="1543" max="1543" width="2.875" style="1524" customWidth="1"/>
    <col min="1544" max="1544" width="10" style="1524" customWidth="1"/>
    <col min="1545" max="1545" width="3.375" style="1524" customWidth="1"/>
    <col min="1546" max="1546" width="7.25" style="1524" customWidth="1"/>
    <col min="1547" max="1547" width="4.625" style="1524" customWidth="1"/>
    <col min="1548" max="1548" width="6" style="1524" customWidth="1"/>
    <col min="1549" max="1549" width="7.125" style="1524" customWidth="1"/>
    <col min="1550" max="1550" width="6.375" style="1524" customWidth="1"/>
    <col min="1551" max="1551" width="6.75" style="1524" customWidth="1"/>
    <col min="1552" max="1552" width="5.125" style="1524" customWidth="1"/>
    <col min="1553" max="1553" width="4" style="1524" customWidth="1"/>
    <col min="1554" max="1554" width="5.375" style="1524" customWidth="1"/>
    <col min="1555" max="1555" width="3.5" style="1524" customWidth="1"/>
    <col min="1556" max="1556" width="2.75" style="1524" customWidth="1"/>
    <col min="1557" max="1557" width="8.875" style="1524" customWidth="1"/>
    <col min="1558" max="1558" width="5" style="1524" customWidth="1"/>
    <col min="1559" max="1792" width="7.625" style="1524"/>
    <col min="1793" max="1793" width="4.375" style="1524" customWidth="1"/>
    <col min="1794" max="1794" width="4" style="1524" customWidth="1"/>
    <col min="1795" max="1795" width="8.375" style="1524" customWidth="1"/>
    <col min="1796" max="1796" width="4.375" style="1524" customWidth="1"/>
    <col min="1797" max="1797" width="3.875" style="1524" customWidth="1"/>
    <col min="1798" max="1798" width="5.625" style="1524" customWidth="1"/>
    <col min="1799" max="1799" width="2.875" style="1524" customWidth="1"/>
    <col min="1800" max="1800" width="10" style="1524" customWidth="1"/>
    <col min="1801" max="1801" width="3.375" style="1524" customWidth="1"/>
    <col min="1802" max="1802" width="7.25" style="1524" customWidth="1"/>
    <col min="1803" max="1803" width="4.625" style="1524" customWidth="1"/>
    <col min="1804" max="1804" width="6" style="1524" customWidth="1"/>
    <col min="1805" max="1805" width="7.125" style="1524" customWidth="1"/>
    <col min="1806" max="1806" width="6.375" style="1524" customWidth="1"/>
    <col min="1807" max="1807" width="6.75" style="1524" customWidth="1"/>
    <col min="1808" max="1808" width="5.125" style="1524" customWidth="1"/>
    <col min="1809" max="1809" width="4" style="1524" customWidth="1"/>
    <col min="1810" max="1810" width="5.375" style="1524" customWidth="1"/>
    <col min="1811" max="1811" width="3.5" style="1524" customWidth="1"/>
    <col min="1812" max="1812" width="2.75" style="1524" customWidth="1"/>
    <col min="1813" max="1813" width="8.875" style="1524" customWidth="1"/>
    <col min="1814" max="1814" width="5" style="1524" customWidth="1"/>
    <col min="1815" max="2048" width="7.625" style="1524"/>
    <col min="2049" max="2049" width="4.375" style="1524" customWidth="1"/>
    <col min="2050" max="2050" width="4" style="1524" customWidth="1"/>
    <col min="2051" max="2051" width="8.375" style="1524" customWidth="1"/>
    <col min="2052" max="2052" width="4.375" style="1524" customWidth="1"/>
    <col min="2053" max="2053" width="3.875" style="1524" customWidth="1"/>
    <col min="2054" max="2054" width="5.625" style="1524" customWidth="1"/>
    <col min="2055" max="2055" width="2.875" style="1524" customWidth="1"/>
    <col min="2056" max="2056" width="10" style="1524" customWidth="1"/>
    <col min="2057" max="2057" width="3.375" style="1524" customWidth="1"/>
    <col min="2058" max="2058" width="7.25" style="1524" customWidth="1"/>
    <col min="2059" max="2059" width="4.625" style="1524" customWidth="1"/>
    <col min="2060" max="2060" width="6" style="1524" customWidth="1"/>
    <col min="2061" max="2061" width="7.125" style="1524" customWidth="1"/>
    <col min="2062" max="2062" width="6.375" style="1524" customWidth="1"/>
    <col min="2063" max="2063" width="6.75" style="1524" customWidth="1"/>
    <col min="2064" max="2064" width="5.125" style="1524" customWidth="1"/>
    <col min="2065" max="2065" width="4" style="1524" customWidth="1"/>
    <col min="2066" max="2066" width="5.375" style="1524" customWidth="1"/>
    <col min="2067" max="2067" width="3.5" style="1524" customWidth="1"/>
    <col min="2068" max="2068" width="2.75" style="1524" customWidth="1"/>
    <col min="2069" max="2069" width="8.875" style="1524" customWidth="1"/>
    <col min="2070" max="2070" width="5" style="1524" customWidth="1"/>
    <col min="2071" max="2304" width="7.625" style="1524"/>
    <col min="2305" max="2305" width="4.375" style="1524" customWidth="1"/>
    <col min="2306" max="2306" width="4" style="1524" customWidth="1"/>
    <col min="2307" max="2307" width="8.375" style="1524" customWidth="1"/>
    <col min="2308" max="2308" width="4.375" style="1524" customWidth="1"/>
    <col min="2309" max="2309" width="3.875" style="1524" customWidth="1"/>
    <col min="2310" max="2310" width="5.625" style="1524" customWidth="1"/>
    <col min="2311" max="2311" width="2.875" style="1524" customWidth="1"/>
    <col min="2312" max="2312" width="10" style="1524" customWidth="1"/>
    <col min="2313" max="2313" width="3.375" style="1524" customWidth="1"/>
    <col min="2314" max="2314" width="7.25" style="1524" customWidth="1"/>
    <col min="2315" max="2315" width="4.625" style="1524" customWidth="1"/>
    <col min="2316" max="2316" width="6" style="1524" customWidth="1"/>
    <col min="2317" max="2317" width="7.125" style="1524" customWidth="1"/>
    <col min="2318" max="2318" width="6.375" style="1524" customWidth="1"/>
    <col min="2319" max="2319" width="6.75" style="1524" customWidth="1"/>
    <col min="2320" max="2320" width="5.125" style="1524" customWidth="1"/>
    <col min="2321" max="2321" width="4" style="1524" customWidth="1"/>
    <col min="2322" max="2322" width="5.375" style="1524" customWidth="1"/>
    <col min="2323" max="2323" width="3.5" style="1524" customWidth="1"/>
    <col min="2324" max="2324" width="2.75" style="1524" customWidth="1"/>
    <col min="2325" max="2325" width="8.875" style="1524" customWidth="1"/>
    <col min="2326" max="2326" width="5" style="1524" customWidth="1"/>
    <col min="2327" max="2560" width="7.625" style="1524"/>
    <col min="2561" max="2561" width="4.375" style="1524" customWidth="1"/>
    <col min="2562" max="2562" width="4" style="1524" customWidth="1"/>
    <col min="2563" max="2563" width="8.375" style="1524" customWidth="1"/>
    <col min="2564" max="2564" width="4.375" style="1524" customWidth="1"/>
    <col min="2565" max="2565" width="3.875" style="1524" customWidth="1"/>
    <col min="2566" max="2566" width="5.625" style="1524" customWidth="1"/>
    <col min="2567" max="2567" width="2.875" style="1524" customWidth="1"/>
    <col min="2568" max="2568" width="10" style="1524" customWidth="1"/>
    <col min="2569" max="2569" width="3.375" style="1524" customWidth="1"/>
    <col min="2570" max="2570" width="7.25" style="1524" customWidth="1"/>
    <col min="2571" max="2571" width="4.625" style="1524" customWidth="1"/>
    <col min="2572" max="2572" width="6" style="1524" customWidth="1"/>
    <col min="2573" max="2573" width="7.125" style="1524" customWidth="1"/>
    <col min="2574" max="2574" width="6.375" style="1524" customWidth="1"/>
    <col min="2575" max="2575" width="6.75" style="1524" customWidth="1"/>
    <col min="2576" max="2576" width="5.125" style="1524" customWidth="1"/>
    <col min="2577" max="2577" width="4" style="1524" customWidth="1"/>
    <col min="2578" max="2578" width="5.375" style="1524" customWidth="1"/>
    <col min="2579" max="2579" width="3.5" style="1524" customWidth="1"/>
    <col min="2580" max="2580" width="2.75" style="1524" customWidth="1"/>
    <col min="2581" max="2581" width="8.875" style="1524" customWidth="1"/>
    <col min="2582" max="2582" width="5" style="1524" customWidth="1"/>
    <col min="2583" max="2816" width="7.625" style="1524"/>
    <col min="2817" max="2817" width="4.375" style="1524" customWidth="1"/>
    <col min="2818" max="2818" width="4" style="1524" customWidth="1"/>
    <col min="2819" max="2819" width="8.375" style="1524" customWidth="1"/>
    <col min="2820" max="2820" width="4.375" style="1524" customWidth="1"/>
    <col min="2821" max="2821" width="3.875" style="1524" customWidth="1"/>
    <col min="2822" max="2822" width="5.625" style="1524" customWidth="1"/>
    <col min="2823" max="2823" width="2.875" style="1524" customWidth="1"/>
    <col min="2824" max="2824" width="10" style="1524" customWidth="1"/>
    <col min="2825" max="2825" width="3.375" style="1524" customWidth="1"/>
    <col min="2826" max="2826" width="7.25" style="1524" customWidth="1"/>
    <col min="2827" max="2827" width="4.625" style="1524" customWidth="1"/>
    <col min="2828" max="2828" width="6" style="1524" customWidth="1"/>
    <col min="2829" max="2829" width="7.125" style="1524" customWidth="1"/>
    <col min="2830" max="2830" width="6.375" style="1524" customWidth="1"/>
    <col min="2831" max="2831" width="6.75" style="1524" customWidth="1"/>
    <col min="2832" max="2832" width="5.125" style="1524" customWidth="1"/>
    <col min="2833" max="2833" width="4" style="1524" customWidth="1"/>
    <col min="2834" max="2834" width="5.375" style="1524" customWidth="1"/>
    <col min="2835" max="2835" width="3.5" style="1524" customWidth="1"/>
    <col min="2836" max="2836" width="2.75" style="1524" customWidth="1"/>
    <col min="2837" max="2837" width="8.875" style="1524" customWidth="1"/>
    <col min="2838" max="2838" width="5" style="1524" customWidth="1"/>
    <col min="2839" max="3072" width="7.625" style="1524"/>
    <col min="3073" max="3073" width="4.375" style="1524" customWidth="1"/>
    <col min="3074" max="3074" width="4" style="1524" customWidth="1"/>
    <col min="3075" max="3075" width="8.375" style="1524" customWidth="1"/>
    <col min="3076" max="3076" width="4.375" style="1524" customWidth="1"/>
    <col min="3077" max="3077" width="3.875" style="1524" customWidth="1"/>
    <col min="3078" max="3078" width="5.625" style="1524" customWidth="1"/>
    <col min="3079" max="3079" width="2.875" style="1524" customWidth="1"/>
    <col min="3080" max="3080" width="10" style="1524" customWidth="1"/>
    <col min="3081" max="3081" width="3.375" style="1524" customWidth="1"/>
    <col min="3082" max="3082" width="7.25" style="1524" customWidth="1"/>
    <col min="3083" max="3083" width="4.625" style="1524" customWidth="1"/>
    <col min="3084" max="3084" width="6" style="1524" customWidth="1"/>
    <col min="3085" max="3085" width="7.125" style="1524" customWidth="1"/>
    <col min="3086" max="3086" width="6.375" style="1524" customWidth="1"/>
    <col min="3087" max="3087" width="6.75" style="1524" customWidth="1"/>
    <col min="3088" max="3088" width="5.125" style="1524" customWidth="1"/>
    <col min="3089" max="3089" width="4" style="1524" customWidth="1"/>
    <col min="3090" max="3090" width="5.375" style="1524" customWidth="1"/>
    <col min="3091" max="3091" width="3.5" style="1524" customWidth="1"/>
    <col min="3092" max="3092" width="2.75" style="1524" customWidth="1"/>
    <col min="3093" max="3093" width="8.875" style="1524" customWidth="1"/>
    <col min="3094" max="3094" width="5" style="1524" customWidth="1"/>
    <col min="3095" max="3328" width="7.625" style="1524"/>
    <col min="3329" max="3329" width="4.375" style="1524" customWidth="1"/>
    <col min="3330" max="3330" width="4" style="1524" customWidth="1"/>
    <col min="3331" max="3331" width="8.375" style="1524" customWidth="1"/>
    <col min="3332" max="3332" width="4.375" style="1524" customWidth="1"/>
    <col min="3333" max="3333" width="3.875" style="1524" customWidth="1"/>
    <col min="3334" max="3334" width="5.625" style="1524" customWidth="1"/>
    <col min="3335" max="3335" width="2.875" style="1524" customWidth="1"/>
    <col min="3336" max="3336" width="10" style="1524" customWidth="1"/>
    <col min="3337" max="3337" width="3.375" style="1524" customWidth="1"/>
    <col min="3338" max="3338" width="7.25" style="1524" customWidth="1"/>
    <col min="3339" max="3339" width="4.625" style="1524" customWidth="1"/>
    <col min="3340" max="3340" width="6" style="1524" customWidth="1"/>
    <col min="3341" max="3341" width="7.125" style="1524" customWidth="1"/>
    <col min="3342" max="3342" width="6.375" style="1524" customWidth="1"/>
    <col min="3343" max="3343" width="6.75" style="1524" customWidth="1"/>
    <col min="3344" max="3344" width="5.125" style="1524" customWidth="1"/>
    <col min="3345" max="3345" width="4" style="1524" customWidth="1"/>
    <col min="3346" max="3346" width="5.375" style="1524" customWidth="1"/>
    <col min="3347" max="3347" width="3.5" style="1524" customWidth="1"/>
    <col min="3348" max="3348" width="2.75" style="1524" customWidth="1"/>
    <col min="3349" max="3349" width="8.875" style="1524" customWidth="1"/>
    <col min="3350" max="3350" width="5" style="1524" customWidth="1"/>
    <col min="3351" max="3584" width="7.625" style="1524"/>
    <col min="3585" max="3585" width="4.375" style="1524" customWidth="1"/>
    <col min="3586" max="3586" width="4" style="1524" customWidth="1"/>
    <col min="3587" max="3587" width="8.375" style="1524" customWidth="1"/>
    <col min="3588" max="3588" width="4.375" style="1524" customWidth="1"/>
    <col min="3589" max="3589" width="3.875" style="1524" customWidth="1"/>
    <col min="3590" max="3590" width="5.625" style="1524" customWidth="1"/>
    <col min="3591" max="3591" width="2.875" style="1524" customWidth="1"/>
    <col min="3592" max="3592" width="10" style="1524" customWidth="1"/>
    <col min="3593" max="3593" width="3.375" style="1524" customWidth="1"/>
    <col min="3594" max="3594" width="7.25" style="1524" customWidth="1"/>
    <col min="3595" max="3595" width="4.625" style="1524" customWidth="1"/>
    <col min="3596" max="3596" width="6" style="1524" customWidth="1"/>
    <col min="3597" max="3597" width="7.125" style="1524" customWidth="1"/>
    <col min="3598" max="3598" width="6.375" style="1524" customWidth="1"/>
    <col min="3599" max="3599" width="6.75" style="1524" customWidth="1"/>
    <col min="3600" max="3600" width="5.125" style="1524" customWidth="1"/>
    <col min="3601" max="3601" width="4" style="1524" customWidth="1"/>
    <col min="3602" max="3602" width="5.375" style="1524" customWidth="1"/>
    <col min="3603" max="3603" width="3.5" style="1524" customWidth="1"/>
    <col min="3604" max="3604" width="2.75" style="1524" customWidth="1"/>
    <col min="3605" max="3605" width="8.875" style="1524" customWidth="1"/>
    <col min="3606" max="3606" width="5" style="1524" customWidth="1"/>
    <col min="3607" max="3840" width="7.625" style="1524"/>
    <col min="3841" max="3841" width="4.375" style="1524" customWidth="1"/>
    <col min="3842" max="3842" width="4" style="1524" customWidth="1"/>
    <col min="3843" max="3843" width="8.375" style="1524" customWidth="1"/>
    <col min="3844" max="3844" width="4.375" style="1524" customWidth="1"/>
    <col min="3845" max="3845" width="3.875" style="1524" customWidth="1"/>
    <col min="3846" max="3846" width="5.625" style="1524" customWidth="1"/>
    <col min="3847" max="3847" width="2.875" style="1524" customWidth="1"/>
    <col min="3848" max="3848" width="10" style="1524" customWidth="1"/>
    <col min="3849" max="3849" width="3.375" style="1524" customWidth="1"/>
    <col min="3850" max="3850" width="7.25" style="1524" customWidth="1"/>
    <col min="3851" max="3851" width="4.625" style="1524" customWidth="1"/>
    <col min="3852" max="3852" width="6" style="1524" customWidth="1"/>
    <col min="3853" max="3853" width="7.125" style="1524" customWidth="1"/>
    <col min="3854" max="3854" width="6.375" style="1524" customWidth="1"/>
    <col min="3855" max="3855" width="6.75" style="1524" customWidth="1"/>
    <col min="3856" max="3856" width="5.125" style="1524" customWidth="1"/>
    <col min="3857" max="3857" width="4" style="1524" customWidth="1"/>
    <col min="3858" max="3858" width="5.375" style="1524" customWidth="1"/>
    <col min="3859" max="3859" width="3.5" style="1524" customWidth="1"/>
    <col min="3860" max="3860" width="2.75" style="1524" customWidth="1"/>
    <col min="3861" max="3861" width="8.875" style="1524" customWidth="1"/>
    <col min="3862" max="3862" width="5" style="1524" customWidth="1"/>
    <col min="3863" max="4096" width="7.625" style="1524"/>
    <col min="4097" max="4097" width="4.375" style="1524" customWidth="1"/>
    <col min="4098" max="4098" width="4" style="1524" customWidth="1"/>
    <col min="4099" max="4099" width="8.375" style="1524" customWidth="1"/>
    <col min="4100" max="4100" width="4.375" style="1524" customWidth="1"/>
    <col min="4101" max="4101" width="3.875" style="1524" customWidth="1"/>
    <col min="4102" max="4102" width="5.625" style="1524" customWidth="1"/>
    <col min="4103" max="4103" width="2.875" style="1524" customWidth="1"/>
    <col min="4104" max="4104" width="10" style="1524" customWidth="1"/>
    <col min="4105" max="4105" width="3.375" style="1524" customWidth="1"/>
    <col min="4106" max="4106" width="7.25" style="1524" customWidth="1"/>
    <col min="4107" max="4107" width="4.625" style="1524" customWidth="1"/>
    <col min="4108" max="4108" width="6" style="1524" customWidth="1"/>
    <col min="4109" max="4109" width="7.125" style="1524" customWidth="1"/>
    <col min="4110" max="4110" width="6.375" style="1524" customWidth="1"/>
    <col min="4111" max="4111" width="6.75" style="1524" customWidth="1"/>
    <col min="4112" max="4112" width="5.125" style="1524" customWidth="1"/>
    <col min="4113" max="4113" width="4" style="1524" customWidth="1"/>
    <col min="4114" max="4114" width="5.375" style="1524" customWidth="1"/>
    <col min="4115" max="4115" width="3.5" style="1524" customWidth="1"/>
    <col min="4116" max="4116" width="2.75" style="1524" customWidth="1"/>
    <col min="4117" max="4117" width="8.875" style="1524" customWidth="1"/>
    <col min="4118" max="4118" width="5" style="1524" customWidth="1"/>
    <col min="4119" max="4352" width="7.625" style="1524"/>
    <col min="4353" max="4353" width="4.375" style="1524" customWidth="1"/>
    <col min="4354" max="4354" width="4" style="1524" customWidth="1"/>
    <col min="4355" max="4355" width="8.375" style="1524" customWidth="1"/>
    <col min="4356" max="4356" width="4.375" style="1524" customWidth="1"/>
    <col min="4357" max="4357" width="3.875" style="1524" customWidth="1"/>
    <col min="4358" max="4358" width="5.625" style="1524" customWidth="1"/>
    <col min="4359" max="4359" width="2.875" style="1524" customWidth="1"/>
    <col min="4360" max="4360" width="10" style="1524" customWidth="1"/>
    <col min="4361" max="4361" width="3.375" style="1524" customWidth="1"/>
    <col min="4362" max="4362" width="7.25" style="1524" customWidth="1"/>
    <col min="4363" max="4363" width="4.625" style="1524" customWidth="1"/>
    <col min="4364" max="4364" width="6" style="1524" customWidth="1"/>
    <col min="4365" max="4365" width="7.125" style="1524" customWidth="1"/>
    <col min="4366" max="4366" width="6.375" style="1524" customWidth="1"/>
    <col min="4367" max="4367" width="6.75" style="1524" customWidth="1"/>
    <col min="4368" max="4368" width="5.125" style="1524" customWidth="1"/>
    <col min="4369" max="4369" width="4" style="1524" customWidth="1"/>
    <col min="4370" max="4370" width="5.375" style="1524" customWidth="1"/>
    <col min="4371" max="4371" width="3.5" style="1524" customWidth="1"/>
    <col min="4372" max="4372" width="2.75" style="1524" customWidth="1"/>
    <col min="4373" max="4373" width="8.875" style="1524" customWidth="1"/>
    <col min="4374" max="4374" width="5" style="1524" customWidth="1"/>
    <col min="4375" max="4608" width="7.625" style="1524"/>
    <col min="4609" max="4609" width="4.375" style="1524" customWidth="1"/>
    <col min="4610" max="4610" width="4" style="1524" customWidth="1"/>
    <col min="4611" max="4611" width="8.375" style="1524" customWidth="1"/>
    <col min="4612" max="4612" width="4.375" style="1524" customWidth="1"/>
    <col min="4613" max="4613" width="3.875" style="1524" customWidth="1"/>
    <col min="4614" max="4614" width="5.625" style="1524" customWidth="1"/>
    <col min="4615" max="4615" width="2.875" style="1524" customWidth="1"/>
    <col min="4616" max="4616" width="10" style="1524" customWidth="1"/>
    <col min="4617" max="4617" width="3.375" style="1524" customWidth="1"/>
    <col min="4618" max="4618" width="7.25" style="1524" customWidth="1"/>
    <col min="4619" max="4619" width="4.625" style="1524" customWidth="1"/>
    <col min="4620" max="4620" width="6" style="1524" customWidth="1"/>
    <col min="4621" max="4621" width="7.125" style="1524" customWidth="1"/>
    <col min="4622" max="4622" width="6.375" style="1524" customWidth="1"/>
    <col min="4623" max="4623" width="6.75" style="1524" customWidth="1"/>
    <col min="4624" max="4624" width="5.125" style="1524" customWidth="1"/>
    <col min="4625" max="4625" width="4" style="1524" customWidth="1"/>
    <col min="4626" max="4626" width="5.375" style="1524" customWidth="1"/>
    <col min="4627" max="4627" width="3.5" style="1524" customWidth="1"/>
    <col min="4628" max="4628" width="2.75" style="1524" customWidth="1"/>
    <col min="4629" max="4629" width="8.875" style="1524" customWidth="1"/>
    <col min="4630" max="4630" width="5" style="1524" customWidth="1"/>
    <col min="4631" max="4864" width="7.625" style="1524"/>
    <col min="4865" max="4865" width="4.375" style="1524" customWidth="1"/>
    <col min="4866" max="4866" width="4" style="1524" customWidth="1"/>
    <col min="4867" max="4867" width="8.375" style="1524" customWidth="1"/>
    <col min="4868" max="4868" width="4.375" style="1524" customWidth="1"/>
    <col min="4869" max="4869" width="3.875" style="1524" customWidth="1"/>
    <col min="4870" max="4870" width="5.625" style="1524" customWidth="1"/>
    <col min="4871" max="4871" width="2.875" style="1524" customWidth="1"/>
    <col min="4872" max="4872" width="10" style="1524" customWidth="1"/>
    <col min="4873" max="4873" width="3.375" style="1524" customWidth="1"/>
    <col min="4874" max="4874" width="7.25" style="1524" customWidth="1"/>
    <col min="4875" max="4875" width="4.625" style="1524" customWidth="1"/>
    <col min="4876" max="4876" width="6" style="1524" customWidth="1"/>
    <col min="4877" max="4877" width="7.125" style="1524" customWidth="1"/>
    <col min="4878" max="4878" width="6.375" style="1524" customWidth="1"/>
    <col min="4879" max="4879" width="6.75" style="1524" customWidth="1"/>
    <col min="4880" max="4880" width="5.125" style="1524" customWidth="1"/>
    <col min="4881" max="4881" width="4" style="1524" customWidth="1"/>
    <col min="4882" max="4882" width="5.375" style="1524" customWidth="1"/>
    <col min="4883" max="4883" width="3.5" style="1524" customWidth="1"/>
    <col min="4884" max="4884" width="2.75" style="1524" customWidth="1"/>
    <col min="4885" max="4885" width="8.875" style="1524" customWidth="1"/>
    <col min="4886" max="4886" width="5" style="1524" customWidth="1"/>
    <col min="4887" max="5120" width="7.625" style="1524"/>
    <col min="5121" max="5121" width="4.375" style="1524" customWidth="1"/>
    <col min="5122" max="5122" width="4" style="1524" customWidth="1"/>
    <col min="5123" max="5123" width="8.375" style="1524" customWidth="1"/>
    <col min="5124" max="5124" width="4.375" style="1524" customWidth="1"/>
    <col min="5125" max="5125" width="3.875" style="1524" customWidth="1"/>
    <col min="5126" max="5126" width="5.625" style="1524" customWidth="1"/>
    <col min="5127" max="5127" width="2.875" style="1524" customWidth="1"/>
    <col min="5128" max="5128" width="10" style="1524" customWidth="1"/>
    <col min="5129" max="5129" width="3.375" style="1524" customWidth="1"/>
    <col min="5130" max="5130" width="7.25" style="1524" customWidth="1"/>
    <col min="5131" max="5131" width="4.625" style="1524" customWidth="1"/>
    <col min="5132" max="5132" width="6" style="1524" customWidth="1"/>
    <col min="5133" max="5133" width="7.125" style="1524" customWidth="1"/>
    <col min="5134" max="5134" width="6.375" style="1524" customWidth="1"/>
    <col min="5135" max="5135" width="6.75" style="1524" customWidth="1"/>
    <col min="5136" max="5136" width="5.125" style="1524" customWidth="1"/>
    <col min="5137" max="5137" width="4" style="1524" customWidth="1"/>
    <col min="5138" max="5138" width="5.375" style="1524" customWidth="1"/>
    <col min="5139" max="5139" width="3.5" style="1524" customWidth="1"/>
    <col min="5140" max="5140" width="2.75" style="1524" customWidth="1"/>
    <col min="5141" max="5141" width="8.875" style="1524" customWidth="1"/>
    <col min="5142" max="5142" width="5" style="1524" customWidth="1"/>
    <col min="5143" max="5376" width="7.625" style="1524"/>
    <col min="5377" max="5377" width="4.375" style="1524" customWidth="1"/>
    <col min="5378" max="5378" width="4" style="1524" customWidth="1"/>
    <col min="5379" max="5379" width="8.375" style="1524" customWidth="1"/>
    <col min="5380" max="5380" width="4.375" style="1524" customWidth="1"/>
    <col min="5381" max="5381" width="3.875" style="1524" customWidth="1"/>
    <col min="5382" max="5382" width="5.625" style="1524" customWidth="1"/>
    <col min="5383" max="5383" width="2.875" style="1524" customWidth="1"/>
    <col min="5384" max="5384" width="10" style="1524" customWidth="1"/>
    <col min="5385" max="5385" width="3.375" style="1524" customWidth="1"/>
    <col min="5386" max="5386" width="7.25" style="1524" customWidth="1"/>
    <col min="5387" max="5387" width="4.625" style="1524" customWidth="1"/>
    <col min="5388" max="5388" width="6" style="1524" customWidth="1"/>
    <col min="5389" max="5389" width="7.125" style="1524" customWidth="1"/>
    <col min="5390" max="5390" width="6.375" style="1524" customWidth="1"/>
    <col min="5391" max="5391" width="6.75" style="1524" customWidth="1"/>
    <col min="5392" max="5392" width="5.125" style="1524" customWidth="1"/>
    <col min="5393" max="5393" width="4" style="1524" customWidth="1"/>
    <col min="5394" max="5394" width="5.375" style="1524" customWidth="1"/>
    <col min="5395" max="5395" width="3.5" style="1524" customWidth="1"/>
    <col min="5396" max="5396" width="2.75" style="1524" customWidth="1"/>
    <col min="5397" max="5397" width="8.875" style="1524" customWidth="1"/>
    <col min="5398" max="5398" width="5" style="1524" customWidth="1"/>
    <col min="5399" max="5632" width="7.625" style="1524"/>
    <col min="5633" max="5633" width="4.375" style="1524" customWidth="1"/>
    <col min="5634" max="5634" width="4" style="1524" customWidth="1"/>
    <col min="5635" max="5635" width="8.375" style="1524" customWidth="1"/>
    <col min="5636" max="5636" width="4.375" style="1524" customWidth="1"/>
    <col min="5637" max="5637" width="3.875" style="1524" customWidth="1"/>
    <col min="5638" max="5638" width="5.625" style="1524" customWidth="1"/>
    <col min="5639" max="5639" width="2.875" style="1524" customWidth="1"/>
    <col min="5640" max="5640" width="10" style="1524" customWidth="1"/>
    <col min="5641" max="5641" width="3.375" style="1524" customWidth="1"/>
    <col min="5642" max="5642" width="7.25" style="1524" customWidth="1"/>
    <col min="5643" max="5643" width="4.625" style="1524" customWidth="1"/>
    <col min="5644" max="5644" width="6" style="1524" customWidth="1"/>
    <col min="5645" max="5645" width="7.125" style="1524" customWidth="1"/>
    <col min="5646" max="5646" width="6.375" style="1524" customWidth="1"/>
    <col min="5647" max="5647" width="6.75" style="1524" customWidth="1"/>
    <col min="5648" max="5648" width="5.125" style="1524" customWidth="1"/>
    <col min="5649" max="5649" width="4" style="1524" customWidth="1"/>
    <col min="5650" max="5650" width="5.375" style="1524" customWidth="1"/>
    <col min="5651" max="5651" width="3.5" style="1524" customWidth="1"/>
    <col min="5652" max="5652" width="2.75" style="1524" customWidth="1"/>
    <col min="5653" max="5653" width="8.875" style="1524" customWidth="1"/>
    <col min="5654" max="5654" width="5" style="1524" customWidth="1"/>
    <col min="5655" max="5888" width="7.625" style="1524"/>
    <col min="5889" max="5889" width="4.375" style="1524" customWidth="1"/>
    <col min="5890" max="5890" width="4" style="1524" customWidth="1"/>
    <col min="5891" max="5891" width="8.375" style="1524" customWidth="1"/>
    <col min="5892" max="5892" width="4.375" style="1524" customWidth="1"/>
    <col min="5893" max="5893" width="3.875" style="1524" customWidth="1"/>
    <col min="5894" max="5894" width="5.625" style="1524" customWidth="1"/>
    <col min="5895" max="5895" width="2.875" style="1524" customWidth="1"/>
    <col min="5896" max="5896" width="10" style="1524" customWidth="1"/>
    <col min="5897" max="5897" width="3.375" style="1524" customWidth="1"/>
    <col min="5898" max="5898" width="7.25" style="1524" customWidth="1"/>
    <col min="5899" max="5899" width="4.625" style="1524" customWidth="1"/>
    <col min="5900" max="5900" width="6" style="1524" customWidth="1"/>
    <col min="5901" max="5901" width="7.125" style="1524" customWidth="1"/>
    <col min="5902" max="5902" width="6.375" style="1524" customWidth="1"/>
    <col min="5903" max="5903" width="6.75" style="1524" customWidth="1"/>
    <col min="5904" max="5904" width="5.125" style="1524" customWidth="1"/>
    <col min="5905" max="5905" width="4" style="1524" customWidth="1"/>
    <col min="5906" max="5906" width="5.375" style="1524" customWidth="1"/>
    <col min="5907" max="5907" width="3.5" style="1524" customWidth="1"/>
    <col min="5908" max="5908" width="2.75" style="1524" customWidth="1"/>
    <col min="5909" max="5909" width="8.875" style="1524" customWidth="1"/>
    <col min="5910" max="5910" width="5" style="1524" customWidth="1"/>
    <col min="5911" max="6144" width="7.625" style="1524"/>
    <col min="6145" max="6145" width="4.375" style="1524" customWidth="1"/>
    <col min="6146" max="6146" width="4" style="1524" customWidth="1"/>
    <col min="6147" max="6147" width="8.375" style="1524" customWidth="1"/>
    <col min="6148" max="6148" width="4.375" style="1524" customWidth="1"/>
    <col min="6149" max="6149" width="3.875" style="1524" customWidth="1"/>
    <col min="6150" max="6150" width="5.625" style="1524" customWidth="1"/>
    <col min="6151" max="6151" width="2.875" style="1524" customWidth="1"/>
    <col min="6152" max="6152" width="10" style="1524" customWidth="1"/>
    <col min="6153" max="6153" width="3.375" style="1524" customWidth="1"/>
    <col min="6154" max="6154" width="7.25" style="1524" customWidth="1"/>
    <col min="6155" max="6155" width="4.625" style="1524" customWidth="1"/>
    <col min="6156" max="6156" width="6" style="1524" customWidth="1"/>
    <col min="6157" max="6157" width="7.125" style="1524" customWidth="1"/>
    <col min="6158" max="6158" width="6.375" style="1524" customWidth="1"/>
    <col min="6159" max="6159" width="6.75" style="1524" customWidth="1"/>
    <col min="6160" max="6160" width="5.125" style="1524" customWidth="1"/>
    <col min="6161" max="6161" width="4" style="1524" customWidth="1"/>
    <col min="6162" max="6162" width="5.375" style="1524" customWidth="1"/>
    <col min="6163" max="6163" width="3.5" style="1524" customWidth="1"/>
    <col min="6164" max="6164" width="2.75" style="1524" customWidth="1"/>
    <col min="6165" max="6165" width="8.875" style="1524" customWidth="1"/>
    <col min="6166" max="6166" width="5" style="1524" customWidth="1"/>
    <col min="6167" max="6400" width="7.625" style="1524"/>
    <col min="6401" max="6401" width="4.375" style="1524" customWidth="1"/>
    <col min="6402" max="6402" width="4" style="1524" customWidth="1"/>
    <col min="6403" max="6403" width="8.375" style="1524" customWidth="1"/>
    <col min="6404" max="6404" width="4.375" style="1524" customWidth="1"/>
    <col min="6405" max="6405" width="3.875" style="1524" customWidth="1"/>
    <col min="6406" max="6406" width="5.625" style="1524" customWidth="1"/>
    <col min="6407" max="6407" width="2.875" style="1524" customWidth="1"/>
    <col min="6408" max="6408" width="10" style="1524" customWidth="1"/>
    <col min="6409" max="6409" width="3.375" style="1524" customWidth="1"/>
    <col min="6410" max="6410" width="7.25" style="1524" customWidth="1"/>
    <col min="6411" max="6411" width="4.625" style="1524" customWidth="1"/>
    <col min="6412" max="6412" width="6" style="1524" customWidth="1"/>
    <col min="6413" max="6413" width="7.125" style="1524" customWidth="1"/>
    <col min="6414" max="6414" width="6.375" style="1524" customWidth="1"/>
    <col min="6415" max="6415" width="6.75" style="1524" customWidth="1"/>
    <col min="6416" max="6416" width="5.125" style="1524" customWidth="1"/>
    <col min="6417" max="6417" width="4" style="1524" customWidth="1"/>
    <col min="6418" max="6418" width="5.375" style="1524" customWidth="1"/>
    <col min="6419" max="6419" width="3.5" style="1524" customWidth="1"/>
    <col min="6420" max="6420" width="2.75" style="1524" customWidth="1"/>
    <col min="6421" max="6421" width="8.875" style="1524" customWidth="1"/>
    <col min="6422" max="6422" width="5" style="1524" customWidth="1"/>
    <col min="6423" max="6656" width="7.625" style="1524"/>
    <col min="6657" max="6657" width="4.375" style="1524" customWidth="1"/>
    <col min="6658" max="6658" width="4" style="1524" customWidth="1"/>
    <col min="6659" max="6659" width="8.375" style="1524" customWidth="1"/>
    <col min="6660" max="6660" width="4.375" style="1524" customWidth="1"/>
    <col min="6661" max="6661" width="3.875" style="1524" customWidth="1"/>
    <col min="6662" max="6662" width="5.625" style="1524" customWidth="1"/>
    <col min="6663" max="6663" width="2.875" style="1524" customWidth="1"/>
    <col min="6664" max="6664" width="10" style="1524" customWidth="1"/>
    <col min="6665" max="6665" width="3.375" style="1524" customWidth="1"/>
    <col min="6666" max="6666" width="7.25" style="1524" customWidth="1"/>
    <col min="6667" max="6667" width="4.625" style="1524" customWidth="1"/>
    <col min="6668" max="6668" width="6" style="1524" customWidth="1"/>
    <col min="6669" max="6669" width="7.125" style="1524" customWidth="1"/>
    <col min="6670" max="6670" width="6.375" style="1524" customWidth="1"/>
    <col min="6671" max="6671" width="6.75" style="1524" customWidth="1"/>
    <col min="6672" max="6672" width="5.125" style="1524" customWidth="1"/>
    <col min="6673" max="6673" width="4" style="1524" customWidth="1"/>
    <col min="6674" max="6674" width="5.375" style="1524" customWidth="1"/>
    <col min="6675" max="6675" width="3.5" style="1524" customWidth="1"/>
    <col min="6676" max="6676" width="2.75" style="1524" customWidth="1"/>
    <col min="6677" max="6677" width="8.875" style="1524" customWidth="1"/>
    <col min="6678" max="6678" width="5" style="1524" customWidth="1"/>
    <col min="6679" max="6912" width="7.625" style="1524"/>
    <col min="6913" max="6913" width="4.375" style="1524" customWidth="1"/>
    <col min="6914" max="6914" width="4" style="1524" customWidth="1"/>
    <col min="6915" max="6915" width="8.375" style="1524" customWidth="1"/>
    <col min="6916" max="6916" width="4.375" style="1524" customWidth="1"/>
    <col min="6917" max="6917" width="3.875" style="1524" customWidth="1"/>
    <col min="6918" max="6918" width="5.625" style="1524" customWidth="1"/>
    <col min="6919" max="6919" width="2.875" style="1524" customWidth="1"/>
    <col min="6920" max="6920" width="10" style="1524" customWidth="1"/>
    <col min="6921" max="6921" width="3.375" style="1524" customWidth="1"/>
    <col min="6922" max="6922" width="7.25" style="1524" customWidth="1"/>
    <col min="6923" max="6923" width="4.625" style="1524" customWidth="1"/>
    <col min="6924" max="6924" width="6" style="1524" customWidth="1"/>
    <col min="6925" max="6925" width="7.125" style="1524" customWidth="1"/>
    <col min="6926" max="6926" width="6.375" style="1524" customWidth="1"/>
    <col min="6927" max="6927" width="6.75" style="1524" customWidth="1"/>
    <col min="6928" max="6928" width="5.125" style="1524" customWidth="1"/>
    <col min="6929" max="6929" width="4" style="1524" customWidth="1"/>
    <col min="6930" max="6930" width="5.375" style="1524" customWidth="1"/>
    <col min="6931" max="6931" width="3.5" style="1524" customWidth="1"/>
    <col min="6932" max="6932" width="2.75" style="1524" customWidth="1"/>
    <col min="6933" max="6933" width="8.875" style="1524" customWidth="1"/>
    <col min="6934" max="6934" width="5" style="1524" customWidth="1"/>
    <col min="6935" max="7168" width="7.625" style="1524"/>
    <col min="7169" max="7169" width="4.375" style="1524" customWidth="1"/>
    <col min="7170" max="7170" width="4" style="1524" customWidth="1"/>
    <col min="7171" max="7171" width="8.375" style="1524" customWidth="1"/>
    <col min="7172" max="7172" width="4.375" style="1524" customWidth="1"/>
    <col min="7173" max="7173" width="3.875" style="1524" customWidth="1"/>
    <col min="7174" max="7174" width="5.625" style="1524" customWidth="1"/>
    <col min="7175" max="7175" width="2.875" style="1524" customWidth="1"/>
    <col min="7176" max="7176" width="10" style="1524" customWidth="1"/>
    <col min="7177" max="7177" width="3.375" style="1524" customWidth="1"/>
    <col min="7178" max="7178" width="7.25" style="1524" customWidth="1"/>
    <col min="7179" max="7179" width="4.625" style="1524" customWidth="1"/>
    <col min="7180" max="7180" width="6" style="1524" customWidth="1"/>
    <col min="7181" max="7181" width="7.125" style="1524" customWidth="1"/>
    <col min="7182" max="7182" width="6.375" style="1524" customWidth="1"/>
    <col min="7183" max="7183" width="6.75" style="1524" customWidth="1"/>
    <col min="7184" max="7184" width="5.125" style="1524" customWidth="1"/>
    <col min="7185" max="7185" width="4" style="1524" customWidth="1"/>
    <col min="7186" max="7186" width="5.375" style="1524" customWidth="1"/>
    <col min="7187" max="7187" width="3.5" style="1524" customWidth="1"/>
    <col min="7188" max="7188" width="2.75" style="1524" customWidth="1"/>
    <col min="7189" max="7189" width="8.875" style="1524" customWidth="1"/>
    <col min="7190" max="7190" width="5" style="1524" customWidth="1"/>
    <col min="7191" max="7424" width="7.625" style="1524"/>
    <col min="7425" max="7425" width="4.375" style="1524" customWidth="1"/>
    <col min="7426" max="7426" width="4" style="1524" customWidth="1"/>
    <col min="7427" max="7427" width="8.375" style="1524" customWidth="1"/>
    <col min="7428" max="7428" width="4.375" style="1524" customWidth="1"/>
    <col min="7429" max="7429" width="3.875" style="1524" customWidth="1"/>
    <col min="7430" max="7430" width="5.625" style="1524" customWidth="1"/>
    <col min="7431" max="7431" width="2.875" style="1524" customWidth="1"/>
    <col min="7432" max="7432" width="10" style="1524" customWidth="1"/>
    <col min="7433" max="7433" width="3.375" style="1524" customWidth="1"/>
    <col min="7434" max="7434" width="7.25" style="1524" customWidth="1"/>
    <col min="7435" max="7435" width="4.625" style="1524" customWidth="1"/>
    <col min="7436" max="7436" width="6" style="1524" customWidth="1"/>
    <col min="7437" max="7437" width="7.125" style="1524" customWidth="1"/>
    <col min="7438" max="7438" width="6.375" style="1524" customWidth="1"/>
    <col min="7439" max="7439" width="6.75" style="1524" customWidth="1"/>
    <col min="7440" max="7440" width="5.125" style="1524" customWidth="1"/>
    <col min="7441" max="7441" width="4" style="1524" customWidth="1"/>
    <col min="7442" max="7442" width="5.375" style="1524" customWidth="1"/>
    <col min="7443" max="7443" width="3.5" style="1524" customWidth="1"/>
    <col min="7444" max="7444" width="2.75" style="1524" customWidth="1"/>
    <col min="7445" max="7445" width="8.875" style="1524" customWidth="1"/>
    <col min="7446" max="7446" width="5" style="1524" customWidth="1"/>
    <col min="7447" max="7680" width="7.625" style="1524"/>
    <col min="7681" max="7681" width="4.375" style="1524" customWidth="1"/>
    <col min="7682" max="7682" width="4" style="1524" customWidth="1"/>
    <col min="7683" max="7683" width="8.375" style="1524" customWidth="1"/>
    <col min="7684" max="7684" width="4.375" style="1524" customWidth="1"/>
    <col min="7685" max="7685" width="3.875" style="1524" customWidth="1"/>
    <col min="7686" max="7686" width="5.625" style="1524" customWidth="1"/>
    <col min="7687" max="7687" width="2.875" style="1524" customWidth="1"/>
    <col min="7688" max="7688" width="10" style="1524" customWidth="1"/>
    <col min="7689" max="7689" width="3.375" style="1524" customWidth="1"/>
    <col min="7690" max="7690" width="7.25" style="1524" customWidth="1"/>
    <col min="7691" max="7691" width="4.625" style="1524" customWidth="1"/>
    <col min="7692" max="7692" width="6" style="1524" customWidth="1"/>
    <col min="7693" max="7693" width="7.125" style="1524" customWidth="1"/>
    <col min="7694" max="7694" width="6.375" style="1524" customWidth="1"/>
    <col min="7695" max="7695" width="6.75" style="1524" customWidth="1"/>
    <col min="7696" max="7696" width="5.125" style="1524" customWidth="1"/>
    <col min="7697" max="7697" width="4" style="1524" customWidth="1"/>
    <col min="7698" max="7698" width="5.375" style="1524" customWidth="1"/>
    <col min="7699" max="7699" width="3.5" style="1524" customWidth="1"/>
    <col min="7700" max="7700" width="2.75" style="1524" customWidth="1"/>
    <col min="7701" max="7701" width="8.875" style="1524" customWidth="1"/>
    <col min="7702" max="7702" width="5" style="1524" customWidth="1"/>
    <col min="7703" max="7936" width="7.625" style="1524"/>
    <col min="7937" max="7937" width="4.375" style="1524" customWidth="1"/>
    <col min="7938" max="7938" width="4" style="1524" customWidth="1"/>
    <col min="7939" max="7939" width="8.375" style="1524" customWidth="1"/>
    <col min="7940" max="7940" width="4.375" style="1524" customWidth="1"/>
    <col min="7941" max="7941" width="3.875" style="1524" customWidth="1"/>
    <col min="7942" max="7942" width="5.625" style="1524" customWidth="1"/>
    <col min="7943" max="7943" width="2.875" style="1524" customWidth="1"/>
    <col min="7944" max="7944" width="10" style="1524" customWidth="1"/>
    <col min="7945" max="7945" width="3.375" style="1524" customWidth="1"/>
    <col min="7946" max="7946" width="7.25" style="1524" customWidth="1"/>
    <col min="7947" max="7947" width="4.625" style="1524" customWidth="1"/>
    <col min="7948" max="7948" width="6" style="1524" customWidth="1"/>
    <col min="7949" max="7949" width="7.125" style="1524" customWidth="1"/>
    <col min="7950" max="7950" width="6.375" style="1524" customWidth="1"/>
    <col min="7951" max="7951" width="6.75" style="1524" customWidth="1"/>
    <col min="7952" max="7952" width="5.125" style="1524" customWidth="1"/>
    <col min="7953" max="7953" width="4" style="1524" customWidth="1"/>
    <col min="7954" max="7954" width="5.375" style="1524" customWidth="1"/>
    <col min="7955" max="7955" width="3.5" style="1524" customWidth="1"/>
    <col min="7956" max="7956" width="2.75" style="1524" customWidth="1"/>
    <col min="7957" max="7957" width="8.875" style="1524" customWidth="1"/>
    <col min="7958" max="7958" width="5" style="1524" customWidth="1"/>
    <col min="7959" max="8192" width="7.625" style="1524"/>
    <col min="8193" max="8193" width="4.375" style="1524" customWidth="1"/>
    <col min="8194" max="8194" width="4" style="1524" customWidth="1"/>
    <col min="8195" max="8195" width="8.375" style="1524" customWidth="1"/>
    <col min="8196" max="8196" width="4.375" style="1524" customWidth="1"/>
    <col min="8197" max="8197" width="3.875" style="1524" customWidth="1"/>
    <col min="8198" max="8198" width="5.625" style="1524" customWidth="1"/>
    <col min="8199" max="8199" width="2.875" style="1524" customWidth="1"/>
    <col min="8200" max="8200" width="10" style="1524" customWidth="1"/>
    <col min="8201" max="8201" width="3.375" style="1524" customWidth="1"/>
    <col min="8202" max="8202" width="7.25" style="1524" customWidth="1"/>
    <col min="8203" max="8203" width="4.625" style="1524" customWidth="1"/>
    <col min="8204" max="8204" width="6" style="1524" customWidth="1"/>
    <col min="8205" max="8205" width="7.125" style="1524" customWidth="1"/>
    <col min="8206" max="8206" width="6.375" style="1524" customWidth="1"/>
    <col min="8207" max="8207" width="6.75" style="1524" customWidth="1"/>
    <col min="8208" max="8208" width="5.125" style="1524" customWidth="1"/>
    <col min="8209" max="8209" width="4" style="1524" customWidth="1"/>
    <col min="8210" max="8210" width="5.375" style="1524" customWidth="1"/>
    <col min="8211" max="8211" width="3.5" style="1524" customWidth="1"/>
    <col min="8212" max="8212" width="2.75" style="1524" customWidth="1"/>
    <col min="8213" max="8213" width="8.875" style="1524" customWidth="1"/>
    <col min="8214" max="8214" width="5" style="1524" customWidth="1"/>
    <col min="8215" max="8448" width="7.625" style="1524"/>
    <col min="8449" max="8449" width="4.375" style="1524" customWidth="1"/>
    <col min="8450" max="8450" width="4" style="1524" customWidth="1"/>
    <col min="8451" max="8451" width="8.375" style="1524" customWidth="1"/>
    <col min="8452" max="8452" width="4.375" style="1524" customWidth="1"/>
    <col min="8453" max="8453" width="3.875" style="1524" customWidth="1"/>
    <col min="8454" max="8454" width="5.625" style="1524" customWidth="1"/>
    <col min="8455" max="8455" width="2.875" style="1524" customWidth="1"/>
    <col min="8456" max="8456" width="10" style="1524" customWidth="1"/>
    <col min="8457" max="8457" width="3.375" style="1524" customWidth="1"/>
    <col min="8458" max="8458" width="7.25" style="1524" customWidth="1"/>
    <col min="8459" max="8459" width="4.625" style="1524" customWidth="1"/>
    <col min="8460" max="8460" width="6" style="1524" customWidth="1"/>
    <col min="8461" max="8461" width="7.125" style="1524" customWidth="1"/>
    <col min="8462" max="8462" width="6.375" style="1524" customWidth="1"/>
    <col min="8463" max="8463" width="6.75" style="1524" customWidth="1"/>
    <col min="8464" max="8464" width="5.125" style="1524" customWidth="1"/>
    <col min="8465" max="8465" width="4" style="1524" customWidth="1"/>
    <col min="8466" max="8466" width="5.375" style="1524" customWidth="1"/>
    <col min="8467" max="8467" width="3.5" style="1524" customWidth="1"/>
    <col min="8468" max="8468" width="2.75" style="1524" customWidth="1"/>
    <col min="8469" max="8469" width="8.875" style="1524" customWidth="1"/>
    <col min="8470" max="8470" width="5" style="1524" customWidth="1"/>
    <col min="8471" max="8704" width="7.625" style="1524"/>
    <col min="8705" max="8705" width="4.375" style="1524" customWidth="1"/>
    <col min="8706" max="8706" width="4" style="1524" customWidth="1"/>
    <col min="8707" max="8707" width="8.375" style="1524" customWidth="1"/>
    <col min="8708" max="8708" width="4.375" style="1524" customWidth="1"/>
    <col min="8709" max="8709" width="3.875" style="1524" customWidth="1"/>
    <col min="8710" max="8710" width="5.625" style="1524" customWidth="1"/>
    <col min="8711" max="8711" width="2.875" style="1524" customWidth="1"/>
    <col min="8712" max="8712" width="10" style="1524" customWidth="1"/>
    <col min="8713" max="8713" width="3.375" style="1524" customWidth="1"/>
    <col min="8714" max="8714" width="7.25" style="1524" customWidth="1"/>
    <col min="8715" max="8715" width="4.625" style="1524" customWidth="1"/>
    <col min="8716" max="8716" width="6" style="1524" customWidth="1"/>
    <col min="8717" max="8717" width="7.125" style="1524" customWidth="1"/>
    <col min="8718" max="8718" width="6.375" style="1524" customWidth="1"/>
    <col min="8719" max="8719" width="6.75" style="1524" customWidth="1"/>
    <col min="8720" max="8720" width="5.125" style="1524" customWidth="1"/>
    <col min="8721" max="8721" width="4" style="1524" customWidth="1"/>
    <col min="8722" max="8722" width="5.375" style="1524" customWidth="1"/>
    <col min="8723" max="8723" width="3.5" style="1524" customWidth="1"/>
    <col min="8724" max="8724" width="2.75" style="1524" customWidth="1"/>
    <col min="8725" max="8725" width="8.875" style="1524" customWidth="1"/>
    <col min="8726" max="8726" width="5" style="1524" customWidth="1"/>
    <col min="8727" max="8960" width="7.625" style="1524"/>
    <col min="8961" max="8961" width="4.375" style="1524" customWidth="1"/>
    <col min="8962" max="8962" width="4" style="1524" customWidth="1"/>
    <col min="8963" max="8963" width="8.375" style="1524" customWidth="1"/>
    <col min="8964" max="8964" width="4.375" style="1524" customWidth="1"/>
    <col min="8965" max="8965" width="3.875" style="1524" customWidth="1"/>
    <col min="8966" max="8966" width="5.625" style="1524" customWidth="1"/>
    <col min="8967" max="8967" width="2.875" style="1524" customWidth="1"/>
    <col min="8968" max="8968" width="10" style="1524" customWidth="1"/>
    <col min="8969" max="8969" width="3.375" style="1524" customWidth="1"/>
    <col min="8970" max="8970" width="7.25" style="1524" customWidth="1"/>
    <col min="8971" max="8971" width="4.625" style="1524" customWidth="1"/>
    <col min="8972" max="8972" width="6" style="1524" customWidth="1"/>
    <col min="8973" max="8973" width="7.125" style="1524" customWidth="1"/>
    <col min="8974" max="8974" width="6.375" style="1524" customWidth="1"/>
    <col min="8975" max="8975" width="6.75" style="1524" customWidth="1"/>
    <col min="8976" max="8976" width="5.125" style="1524" customWidth="1"/>
    <col min="8977" max="8977" width="4" style="1524" customWidth="1"/>
    <col min="8978" max="8978" width="5.375" style="1524" customWidth="1"/>
    <col min="8979" max="8979" width="3.5" style="1524" customWidth="1"/>
    <col min="8980" max="8980" width="2.75" style="1524" customWidth="1"/>
    <col min="8981" max="8981" width="8.875" style="1524" customWidth="1"/>
    <col min="8982" max="8982" width="5" style="1524" customWidth="1"/>
    <col min="8983" max="9216" width="7.625" style="1524"/>
    <col min="9217" max="9217" width="4.375" style="1524" customWidth="1"/>
    <col min="9218" max="9218" width="4" style="1524" customWidth="1"/>
    <col min="9219" max="9219" width="8.375" style="1524" customWidth="1"/>
    <col min="9220" max="9220" width="4.375" style="1524" customWidth="1"/>
    <col min="9221" max="9221" width="3.875" style="1524" customWidth="1"/>
    <col min="9222" max="9222" width="5.625" style="1524" customWidth="1"/>
    <col min="9223" max="9223" width="2.875" style="1524" customWidth="1"/>
    <col min="9224" max="9224" width="10" style="1524" customWidth="1"/>
    <col min="9225" max="9225" width="3.375" style="1524" customWidth="1"/>
    <col min="9226" max="9226" width="7.25" style="1524" customWidth="1"/>
    <col min="9227" max="9227" width="4.625" style="1524" customWidth="1"/>
    <col min="9228" max="9228" width="6" style="1524" customWidth="1"/>
    <col min="9229" max="9229" width="7.125" style="1524" customWidth="1"/>
    <col min="9230" max="9230" width="6.375" style="1524" customWidth="1"/>
    <col min="9231" max="9231" width="6.75" style="1524" customWidth="1"/>
    <col min="9232" max="9232" width="5.125" style="1524" customWidth="1"/>
    <col min="9233" max="9233" width="4" style="1524" customWidth="1"/>
    <col min="9234" max="9234" width="5.375" style="1524" customWidth="1"/>
    <col min="9235" max="9235" width="3.5" style="1524" customWidth="1"/>
    <col min="9236" max="9236" width="2.75" style="1524" customWidth="1"/>
    <col min="9237" max="9237" width="8.875" style="1524" customWidth="1"/>
    <col min="9238" max="9238" width="5" style="1524" customWidth="1"/>
    <col min="9239" max="9472" width="7.625" style="1524"/>
    <col min="9473" max="9473" width="4.375" style="1524" customWidth="1"/>
    <col min="9474" max="9474" width="4" style="1524" customWidth="1"/>
    <col min="9475" max="9475" width="8.375" style="1524" customWidth="1"/>
    <col min="9476" max="9476" width="4.375" style="1524" customWidth="1"/>
    <col min="9477" max="9477" width="3.875" style="1524" customWidth="1"/>
    <col min="9478" max="9478" width="5.625" style="1524" customWidth="1"/>
    <col min="9479" max="9479" width="2.875" style="1524" customWidth="1"/>
    <col min="9480" max="9480" width="10" style="1524" customWidth="1"/>
    <col min="9481" max="9481" width="3.375" style="1524" customWidth="1"/>
    <col min="9482" max="9482" width="7.25" style="1524" customWidth="1"/>
    <col min="9483" max="9483" width="4.625" style="1524" customWidth="1"/>
    <col min="9484" max="9484" width="6" style="1524" customWidth="1"/>
    <col min="9485" max="9485" width="7.125" style="1524" customWidth="1"/>
    <col min="9486" max="9486" width="6.375" style="1524" customWidth="1"/>
    <col min="9487" max="9487" width="6.75" style="1524" customWidth="1"/>
    <col min="9488" max="9488" width="5.125" style="1524" customWidth="1"/>
    <col min="9489" max="9489" width="4" style="1524" customWidth="1"/>
    <col min="9490" max="9490" width="5.375" style="1524" customWidth="1"/>
    <col min="9491" max="9491" width="3.5" style="1524" customWidth="1"/>
    <col min="9492" max="9492" width="2.75" style="1524" customWidth="1"/>
    <col min="9493" max="9493" width="8.875" style="1524" customWidth="1"/>
    <col min="9494" max="9494" width="5" style="1524" customWidth="1"/>
    <col min="9495" max="9728" width="7.625" style="1524"/>
    <col min="9729" max="9729" width="4.375" style="1524" customWidth="1"/>
    <col min="9730" max="9730" width="4" style="1524" customWidth="1"/>
    <col min="9731" max="9731" width="8.375" style="1524" customWidth="1"/>
    <col min="9732" max="9732" width="4.375" style="1524" customWidth="1"/>
    <col min="9733" max="9733" width="3.875" style="1524" customWidth="1"/>
    <col min="9734" max="9734" width="5.625" style="1524" customWidth="1"/>
    <col min="9735" max="9735" width="2.875" style="1524" customWidth="1"/>
    <col min="9736" max="9736" width="10" style="1524" customWidth="1"/>
    <col min="9737" max="9737" width="3.375" style="1524" customWidth="1"/>
    <col min="9738" max="9738" width="7.25" style="1524" customWidth="1"/>
    <col min="9739" max="9739" width="4.625" style="1524" customWidth="1"/>
    <col min="9740" max="9740" width="6" style="1524" customWidth="1"/>
    <col min="9741" max="9741" width="7.125" style="1524" customWidth="1"/>
    <col min="9742" max="9742" width="6.375" style="1524" customWidth="1"/>
    <col min="9743" max="9743" width="6.75" style="1524" customWidth="1"/>
    <col min="9744" max="9744" width="5.125" style="1524" customWidth="1"/>
    <col min="9745" max="9745" width="4" style="1524" customWidth="1"/>
    <col min="9746" max="9746" width="5.375" style="1524" customWidth="1"/>
    <col min="9747" max="9747" width="3.5" style="1524" customWidth="1"/>
    <col min="9748" max="9748" width="2.75" style="1524" customWidth="1"/>
    <col min="9749" max="9749" width="8.875" style="1524" customWidth="1"/>
    <col min="9750" max="9750" width="5" style="1524" customWidth="1"/>
    <col min="9751" max="9984" width="7.625" style="1524"/>
    <col min="9985" max="9985" width="4.375" style="1524" customWidth="1"/>
    <col min="9986" max="9986" width="4" style="1524" customWidth="1"/>
    <col min="9987" max="9987" width="8.375" style="1524" customWidth="1"/>
    <col min="9988" max="9988" width="4.375" style="1524" customWidth="1"/>
    <col min="9989" max="9989" width="3.875" style="1524" customWidth="1"/>
    <col min="9990" max="9990" width="5.625" style="1524" customWidth="1"/>
    <col min="9991" max="9991" width="2.875" style="1524" customWidth="1"/>
    <col min="9992" max="9992" width="10" style="1524" customWidth="1"/>
    <col min="9993" max="9993" width="3.375" style="1524" customWidth="1"/>
    <col min="9994" max="9994" width="7.25" style="1524" customWidth="1"/>
    <col min="9995" max="9995" width="4.625" style="1524" customWidth="1"/>
    <col min="9996" max="9996" width="6" style="1524" customWidth="1"/>
    <col min="9997" max="9997" width="7.125" style="1524" customWidth="1"/>
    <col min="9998" max="9998" width="6.375" style="1524" customWidth="1"/>
    <col min="9999" max="9999" width="6.75" style="1524" customWidth="1"/>
    <col min="10000" max="10000" width="5.125" style="1524" customWidth="1"/>
    <col min="10001" max="10001" width="4" style="1524" customWidth="1"/>
    <col min="10002" max="10002" width="5.375" style="1524" customWidth="1"/>
    <col min="10003" max="10003" width="3.5" style="1524" customWidth="1"/>
    <col min="10004" max="10004" width="2.75" style="1524" customWidth="1"/>
    <col min="10005" max="10005" width="8.875" style="1524" customWidth="1"/>
    <col min="10006" max="10006" width="5" style="1524" customWidth="1"/>
    <col min="10007" max="10240" width="7.625" style="1524"/>
    <col min="10241" max="10241" width="4.375" style="1524" customWidth="1"/>
    <col min="10242" max="10242" width="4" style="1524" customWidth="1"/>
    <col min="10243" max="10243" width="8.375" style="1524" customWidth="1"/>
    <col min="10244" max="10244" width="4.375" style="1524" customWidth="1"/>
    <col min="10245" max="10245" width="3.875" style="1524" customWidth="1"/>
    <col min="10246" max="10246" width="5.625" style="1524" customWidth="1"/>
    <col min="10247" max="10247" width="2.875" style="1524" customWidth="1"/>
    <col min="10248" max="10248" width="10" style="1524" customWidth="1"/>
    <col min="10249" max="10249" width="3.375" style="1524" customWidth="1"/>
    <col min="10250" max="10250" width="7.25" style="1524" customWidth="1"/>
    <col min="10251" max="10251" width="4.625" style="1524" customWidth="1"/>
    <col min="10252" max="10252" width="6" style="1524" customWidth="1"/>
    <col min="10253" max="10253" width="7.125" style="1524" customWidth="1"/>
    <col min="10254" max="10254" width="6.375" style="1524" customWidth="1"/>
    <col min="10255" max="10255" width="6.75" style="1524" customWidth="1"/>
    <col min="10256" max="10256" width="5.125" style="1524" customWidth="1"/>
    <col min="10257" max="10257" width="4" style="1524" customWidth="1"/>
    <col min="10258" max="10258" width="5.375" style="1524" customWidth="1"/>
    <col min="10259" max="10259" width="3.5" style="1524" customWidth="1"/>
    <col min="10260" max="10260" width="2.75" style="1524" customWidth="1"/>
    <col min="10261" max="10261" width="8.875" style="1524" customWidth="1"/>
    <col min="10262" max="10262" width="5" style="1524" customWidth="1"/>
    <col min="10263" max="10496" width="7.625" style="1524"/>
    <col min="10497" max="10497" width="4.375" style="1524" customWidth="1"/>
    <col min="10498" max="10498" width="4" style="1524" customWidth="1"/>
    <col min="10499" max="10499" width="8.375" style="1524" customWidth="1"/>
    <col min="10500" max="10500" width="4.375" style="1524" customWidth="1"/>
    <col min="10501" max="10501" width="3.875" style="1524" customWidth="1"/>
    <col min="10502" max="10502" width="5.625" style="1524" customWidth="1"/>
    <col min="10503" max="10503" width="2.875" style="1524" customWidth="1"/>
    <col min="10504" max="10504" width="10" style="1524" customWidth="1"/>
    <col min="10505" max="10505" width="3.375" style="1524" customWidth="1"/>
    <col min="10506" max="10506" width="7.25" style="1524" customWidth="1"/>
    <col min="10507" max="10507" width="4.625" style="1524" customWidth="1"/>
    <col min="10508" max="10508" width="6" style="1524" customWidth="1"/>
    <col min="10509" max="10509" width="7.125" style="1524" customWidth="1"/>
    <col min="10510" max="10510" width="6.375" style="1524" customWidth="1"/>
    <col min="10511" max="10511" width="6.75" style="1524" customWidth="1"/>
    <col min="10512" max="10512" width="5.125" style="1524" customWidth="1"/>
    <col min="10513" max="10513" width="4" style="1524" customWidth="1"/>
    <col min="10514" max="10514" width="5.375" style="1524" customWidth="1"/>
    <col min="10515" max="10515" width="3.5" style="1524" customWidth="1"/>
    <col min="10516" max="10516" width="2.75" style="1524" customWidth="1"/>
    <col min="10517" max="10517" width="8.875" style="1524" customWidth="1"/>
    <col min="10518" max="10518" width="5" style="1524" customWidth="1"/>
    <col min="10519" max="10752" width="7.625" style="1524"/>
    <col min="10753" max="10753" width="4.375" style="1524" customWidth="1"/>
    <col min="10754" max="10754" width="4" style="1524" customWidth="1"/>
    <col min="10755" max="10755" width="8.375" style="1524" customWidth="1"/>
    <col min="10756" max="10756" width="4.375" style="1524" customWidth="1"/>
    <col min="10757" max="10757" width="3.875" style="1524" customWidth="1"/>
    <col min="10758" max="10758" width="5.625" style="1524" customWidth="1"/>
    <col min="10759" max="10759" width="2.875" style="1524" customWidth="1"/>
    <col min="10760" max="10760" width="10" style="1524" customWidth="1"/>
    <col min="10761" max="10761" width="3.375" style="1524" customWidth="1"/>
    <col min="10762" max="10762" width="7.25" style="1524" customWidth="1"/>
    <col min="10763" max="10763" width="4.625" style="1524" customWidth="1"/>
    <col min="10764" max="10764" width="6" style="1524" customWidth="1"/>
    <col min="10765" max="10765" width="7.125" style="1524" customWidth="1"/>
    <col min="10766" max="10766" width="6.375" style="1524" customWidth="1"/>
    <col min="10767" max="10767" width="6.75" style="1524" customWidth="1"/>
    <col min="10768" max="10768" width="5.125" style="1524" customWidth="1"/>
    <col min="10769" max="10769" width="4" style="1524" customWidth="1"/>
    <col min="10770" max="10770" width="5.375" style="1524" customWidth="1"/>
    <col min="10771" max="10771" width="3.5" style="1524" customWidth="1"/>
    <col min="10772" max="10772" width="2.75" style="1524" customWidth="1"/>
    <col min="10773" max="10773" width="8.875" style="1524" customWidth="1"/>
    <col min="10774" max="10774" width="5" style="1524" customWidth="1"/>
    <col min="10775" max="11008" width="7.625" style="1524"/>
    <col min="11009" max="11009" width="4.375" style="1524" customWidth="1"/>
    <col min="11010" max="11010" width="4" style="1524" customWidth="1"/>
    <col min="11011" max="11011" width="8.375" style="1524" customWidth="1"/>
    <col min="11012" max="11012" width="4.375" style="1524" customWidth="1"/>
    <col min="11013" max="11013" width="3.875" style="1524" customWidth="1"/>
    <col min="11014" max="11014" width="5.625" style="1524" customWidth="1"/>
    <col min="11015" max="11015" width="2.875" style="1524" customWidth="1"/>
    <col min="11016" max="11016" width="10" style="1524" customWidth="1"/>
    <col min="11017" max="11017" width="3.375" style="1524" customWidth="1"/>
    <col min="11018" max="11018" width="7.25" style="1524" customWidth="1"/>
    <col min="11019" max="11019" width="4.625" style="1524" customWidth="1"/>
    <col min="11020" max="11020" width="6" style="1524" customWidth="1"/>
    <col min="11021" max="11021" width="7.125" style="1524" customWidth="1"/>
    <col min="11022" max="11022" width="6.375" style="1524" customWidth="1"/>
    <col min="11023" max="11023" width="6.75" style="1524" customWidth="1"/>
    <col min="11024" max="11024" width="5.125" style="1524" customWidth="1"/>
    <col min="11025" max="11025" width="4" style="1524" customWidth="1"/>
    <col min="11026" max="11026" width="5.375" style="1524" customWidth="1"/>
    <col min="11027" max="11027" width="3.5" style="1524" customWidth="1"/>
    <col min="11028" max="11028" width="2.75" style="1524" customWidth="1"/>
    <col min="11029" max="11029" width="8.875" style="1524" customWidth="1"/>
    <col min="11030" max="11030" width="5" style="1524" customWidth="1"/>
    <col min="11031" max="11264" width="7.625" style="1524"/>
    <col min="11265" max="11265" width="4.375" style="1524" customWidth="1"/>
    <col min="11266" max="11266" width="4" style="1524" customWidth="1"/>
    <col min="11267" max="11267" width="8.375" style="1524" customWidth="1"/>
    <col min="11268" max="11268" width="4.375" style="1524" customWidth="1"/>
    <col min="11269" max="11269" width="3.875" style="1524" customWidth="1"/>
    <col min="11270" max="11270" width="5.625" style="1524" customWidth="1"/>
    <col min="11271" max="11271" width="2.875" style="1524" customWidth="1"/>
    <col min="11272" max="11272" width="10" style="1524" customWidth="1"/>
    <col min="11273" max="11273" width="3.375" style="1524" customWidth="1"/>
    <col min="11274" max="11274" width="7.25" style="1524" customWidth="1"/>
    <col min="11275" max="11275" width="4.625" style="1524" customWidth="1"/>
    <col min="11276" max="11276" width="6" style="1524" customWidth="1"/>
    <col min="11277" max="11277" width="7.125" style="1524" customWidth="1"/>
    <col min="11278" max="11278" width="6.375" style="1524" customWidth="1"/>
    <col min="11279" max="11279" width="6.75" style="1524" customWidth="1"/>
    <col min="11280" max="11280" width="5.125" style="1524" customWidth="1"/>
    <col min="11281" max="11281" width="4" style="1524" customWidth="1"/>
    <col min="11282" max="11282" width="5.375" style="1524" customWidth="1"/>
    <col min="11283" max="11283" width="3.5" style="1524" customWidth="1"/>
    <col min="11284" max="11284" width="2.75" style="1524" customWidth="1"/>
    <col min="11285" max="11285" width="8.875" style="1524" customWidth="1"/>
    <col min="11286" max="11286" width="5" style="1524" customWidth="1"/>
    <col min="11287" max="11520" width="7.625" style="1524"/>
    <col min="11521" max="11521" width="4.375" style="1524" customWidth="1"/>
    <col min="11522" max="11522" width="4" style="1524" customWidth="1"/>
    <col min="11523" max="11523" width="8.375" style="1524" customWidth="1"/>
    <col min="11524" max="11524" width="4.375" style="1524" customWidth="1"/>
    <col min="11525" max="11525" width="3.875" style="1524" customWidth="1"/>
    <col min="11526" max="11526" width="5.625" style="1524" customWidth="1"/>
    <col min="11527" max="11527" width="2.875" style="1524" customWidth="1"/>
    <col min="11528" max="11528" width="10" style="1524" customWidth="1"/>
    <col min="11529" max="11529" width="3.375" style="1524" customWidth="1"/>
    <col min="11530" max="11530" width="7.25" style="1524" customWidth="1"/>
    <col min="11531" max="11531" width="4.625" style="1524" customWidth="1"/>
    <col min="11532" max="11532" width="6" style="1524" customWidth="1"/>
    <col min="11533" max="11533" width="7.125" style="1524" customWidth="1"/>
    <col min="11534" max="11534" width="6.375" style="1524" customWidth="1"/>
    <col min="11535" max="11535" width="6.75" style="1524" customWidth="1"/>
    <col min="11536" max="11536" width="5.125" style="1524" customWidth="1"/>
    <col min="11537" max="11537" width="4" style="1524" customWidth="1"/>
    <col min="11538" max="11538" width="5.375" style="1524" customWidth="1"/>
    <col min="11539" max="11539" width="3.5" style="1524" customWidth="1"/>
    <col min="11540" max="11540" width="2.75" style="1524" customWidth="1"/>
    <col min="11541" max="11541" width="8.875" style="1524" customWidth="1"/>
    <col min="11542" max="11542" width="5" style="1524" customWidth="1"/>
    <col min="11543" max="11776" width="7.625" style="1524"/>
    <col min="11777" max="11777" width="4.375" style="1524" customWidth="1"/>
    <col min="11778" max="11778" width="4" style="1524" customWidth="1"/>
    <col min="11779" max="11779" width="8.375" style="1524" customWidth="1"/>
    <col min="11780" max="11780" width="4.375" style="1524" customWidth="1"/>
    <col min="11781" max="11781" width="3.875" style="1524" customWidth="1"/>
    <col min="11782" max="11782" width="5.625" style="1524" customWidth="1"/>
    <col min="11783" max="11783" width="2.875" style="1524" customWidth="1"/>
    <col min="11784" max="11784" width="10" style="1524" customWidth="1"/>
    <col min="11785" max="11785" width="3.375" style="1524" customWidth="1"/>
    <col min="11786" max="11786" width="7.25" style="1524" customWidth="1"/>
    <col min="11787" max="11787" width="4.625" style="1524" customWidth="1"/>
    <col min="11788" max="11788" width="6" style="1524" customWidth="1"/>
    <col min="11789" max="11789" width="7.125" style="1524" customWidth="1"/>
    <col min="11790" max="11790" width="6.375" style="1524" customWidth="1"/>
    <col min="11791" max="11791" width="6.75" style="1524" customWidth="1"/>
    <col min="11792" max="11792" width="5.125" style="1524" customWidth="1"/>
    <col min="11793" max="11793" width="4" style="1524" customWidth="1"/>
    <col min="11794" max="11794" width="5.375" style="1524" customWidth="1"/>
    <col min="11795" max="11795" width="3.5" style="1524" customWidth="1"/>
    <col min="11796" max="11796" width="2.75" style="1524" customWidth="1"/>
    <col min="11797" max="11797" width="8.875" style="1524" customWidth="1"/>
    <col min="11798" max="11798" width="5" style="1524" customWidth="1"/>
    <col min="11799" max="12032" width="7.625" style="1524"/>
    <col min="12033" max="12033" width="4.375" style="1524" customWidth="1"/>
    <col min="12034" max="12034" width="4" style="1524" customWidth="1"/>
    <col min="12035" max="12035" width="8.375" style="1524" customWidth="1"/>
    <col min="12036" max="12036" width="4.375" style="1524" customWidth="1"/>
    <col min="12037" max="12037" width="3.875" style="1524" customWidth="1"/>
    <col min="12038" max="12038" width="5.625" style="1524" customWidth="1"/>
    <col min="12039" max="12039" width="2.875" style="1524" customWidth="1"/>
    <col min="12040" max="12040" width="10" style="1524" customWidth="1"/>
    <col min="12041" max="12041" width="3.375" style="1524" customWidth="1"/>
    <col min="12042" max="12042" width="7.25" style="1524" customWidth="1"/>
    <col min="12043" max="12043" width="4.625" style="1524" customWidth="1"/>
    <col min="12044" max="12044" width="6" style="1524" customWidth="1"/>
    <col min="12045" max="12045" width="7.125" style="1524" customWidth="1"/>
    <col min="12046" max="12046" width="6.375" style="1524" customWidth="1"/>
    <col min="12047" max="12047" width="6.75" style="1524" customWidth="1"/>
    <col min="12048" max="12048" width="5.125" style="1524" customWidth="1"/>
    <col min="12049" max="12049" width="4" style="1524" customWidth="1"/>
    <col min="12050" max="12050" width="5.375" style="1524" customWidth="1"/>
    <col min="12051" max="12051" width="3.5" style="1524" customWidth="1"/>
    <col min="12052" max="12052" width="2.75" style="1524" customWidth="1"/>
    <col min="12053" max="12053" width="8.875" style="1524" customWidth="1"/>
    <col min="12054" max="12054" width="5" style="1524" customWidth="1"/>
    <col min="12055" max="12288" width="7.625" style="1524"/>
    <col min="12289" max="12289" width="4.375" style="1524" customWidth="1"/>
    <col min="12290" max="12290" width="4" style="1524" customWidth="1"/>
    <col min="12291" max="12291" width="8.375" style="1524" customWidth="1"/>
    <col min="12292" max="12292" width="4.375" style="1524" customWidth="1"/>
    <col min="12293" max="12293" width="3.875" style="1524" customWidth="1"/>
    <col min="12294" max="12294" width="5.625" style="1524" customWidth="1"/>
    <col min="12295" max="12295" width="2.875" style="1524" customWidth="1"/>
    <col min="12296" max="12296" width="10" style="1524" customWidth="1"/>
    <col min="12297" max="12297" width="3.375" style="1524" customWidth="1"/>
    <col min="12298" max="12298" width="7.25" style="1524" customWidth="1"/>
    <col min="12299" max="12299" width="4.625" style="1524" customWidth="1"/>
    <col min="12300" max="12300" width="6" style="1524" customWidth="1"/>
    <col min="12301" max="12301" width="7.125" style="1524" customWidth="1"/>
    <col min="12302" max="12302" width="6.375" style="1524" customWidth="1"/>
    <col min="12303" max="12303" width="6.75" style="1524" customWidth="1"/>
    <col min="12304" max="12304" width="5.125" style="1524" customWidth="1"/>
    <col min="12305" max="12305" width="4" style="1524" customWidth="1"/>
    <col min="12306" max="12306" width="5.375" style="1524" customWidth="1"/>
    <col min="12307" max="12307" width="3.5" style="1524" customWidth="1"/>
    <col min="12308" max="12308" width="2.75" style="1524" customWidth="1"/>
    <col min="12309" max="12309" width="8.875" style="1524" customWidth="1"/>
    <col min="12310" max="12310" width="5" style="1524" customWidth="1"/>
    <col min="12311" max="12544" width="7.625" style="1524"/>
    <col min="12545" max="12545" width="4.375" style="1524" customWidth="1"/>
    <col min="12546" max="12546" width="4" style="1524" customWidth="1"/>
    <col min="12547" max="12547" width="8.375" style="1524" customWidth="1"/>
    <col min="12548" max="12548" width="4.375" style="1524" customWidth="1"/>
    <col min="12549" max="12549" width="3.875" style="1524" customWidth="1"/>
    <col min="12550" max="12550" width="5.625" style="1524" customWidth="1"/>
    <col min="12551" max="12551" width="2.875" style="1524" customWidth="1"/>
    <col min="12552" max="12552" width="10" style="1524" customWidth="1"/>
    <col min="12553" max="12553" width="3.375" style="1524" customWidth="1"/>
    <col min="12554" max="12554" width="7.25" style="1524" customWidth="1"/>
    <col min="12555" max="12555" width="4.625" style="1524" customWidth="1"/>
    <col min="12556" max="12556" width="6" style="1524" customWidth="1"/>
    <col min="12557" max="12557" width="7.125" style="1524" customWidth="1"/>
    <col min="12558" max="12558" width="6.375" style="1524" customWidth="1"/>
    <col min="12559" max="12559" width="6.75" style="1524" customWidth="1"/>
    <col min="12560" max="12560" width="5.125" style="1524" customWidth="1"/>
    <col min="12561" max="12561" width="4" style="1524" customWidth="1"/>
    <col min="12562" max="12562" width="5.375" style="1524" customWidth="1"/>
    <col min="12563" max="12563" width="3.5" style="1524" customWidth="1"/>
    <col min="12564" max="12564" width="2.75" style="1524" customWidth="1"/>
    <col min="12565" max="12565" width="8.875" style="1524" customWidth="1"/>
    <col min="12566" max="12566" width="5" style="1524" customWidth="1"/>
    <col min="12567" max="12800" width="7.625" style="1524"/>
    <col min="12801" max="12801" width="4.375" style="1524" customWidth="1"/>
    <col min="12802" max="12802" width="4" style="1524" customWidth="1"/>
    <col min="12803" max="12803" width="8.375" style="1524" customWidth="1"/>
    <col min="12804" max="12804" width="4.375" style="1524" customWidth="1"/>
    <col min="12805" max="12805" width="3.875" style="1524" customWidth="1"/>
    <col min="12806" max="12806" width="5.625" style="1524" customWidth="1"/>
    <col min="12807" max="12807" width="2.875" style="1524" customWidth="1"/>
    <col min="12808" max="12808" width="10" style="1524" customWidth="1"/>
    <col min="12809" max="12809" width="3.375" style="1524" customWidth="1"/>
    <col min="12810" max="12810" width="7.25" style="1524" customWidth="1"/>
    <col min="12811" max="12811" width="4.625" style="1524" customWidth="1"/>
    <col min="12812" max="12812" width="6" style="1524" customWidth="1"/>
    <col min="12813" max="12813" width="7.125" style="1524" customWidth="1"/>
    <col min="12814" max="12814" width="6.375" style="1524" customWidth="1"/>
    <col min="12815" max="12815" width="6.75" style="1524" customWidth="1"/>
    <col min="12816" max="12816" width="5.125" style="1524" customWidth="1"/>
    <col min="12817" max="12817" width="4" style="1524" customWidth="1"/>
    <col min="12818" max="12818" width="5.375" style="1524" customWidth="1"/>
    <col min="12819" max="12819" width="3.5" style="1524" customWidth="1"/>
    <col min="12820" max="12820" width="2.75" style="1524" customWidth="1"/>
    <col min="12821" max="12821" width="8.875" style="1524" customWidth="1"/>
    <col min="12822" max="12822" width="5" style="1524" customWidth="1"/>
    <col min="12823" max="13056" width="7.625" style="1524"/>
    <col min="13057" max="13057" width="4.375" style="1524" customWidth="1"/>
    <col min="13058" max="13058" width="4" style="1524" customWidth="1"/>
    <col min="13059" max="13059" width="8.375" style="1524" customWidth="1"/>
    <col min="13060" max="13060" width="4.375" style="1524" customWidth="1"/>
    <col min="13061" max="13061" width="3.875" style="1524" customWidth="1"/>
    <col min="13062" max="13062" width="5.625" style="1524" customWidth="1"/>
    <col min="13063" max="13063" width="2.875" style="1524" customWidth="1"/>
    <col min="13064" max="13064" width="10" style="1524" customWidth="1"/>
    <col min="13065" max="13065" width="3.375" style="1524" customWidth="1"/>
    <col min="13066" max="13066" width="7.25" style="1524" customWidth="1"/>
    <col min="13067" max="13067" width="4.625" style="1524" customWidth="1"/>
    <col min="13068" max="13068" width="6" style="1524" customWidth="1"/>
    <col min="13069" max="13069" width="7.125" style="1524" customWidth="1"/>
    <col min="13070" max="13070" width="6.375" style="1524" customWidth="1"/>
    <col min="13071" max="13071" width="6.75" style="1524" customWidth="1"/>
    <col min="13072" max="13072" width="5.125" style="1524" customWidth="1"/>
    <col min="13073" max="13073" width="4" style="1524" customWidth="1"/>
    <col min="13074" max="13074" width="5.375" style="1524" customWidth="1"/>
    <col min="13075" max="13075" width="3.5" style="1524" customWidth="1"/>
    <col min="13076" max="13076" width="2.75" style="1524" customWidth="1"/>
    <col min="13077" max="13077" width="8.875" style="1524" customWidth="1"/>
    <col min="13078" max="13078" width="5" style="1524" customWidth="1"/>
    <col min="13079" max="13312" width="7.625" style="1524"/>
    <col min="13313" max="13313" width="4.375" style="1524" customWidth="1"/>
    <col min="13314" max="13314" width="4" style="1524" customWidth="1"/>
    <col min="13315" max="13315" width="8.375" style="1524" customWidth="1"/>
    <col min="13316" max="13316" width="4.375" style="1524" customWidth="1"/>
    <col min="13317" max="13317" width="3.875" style="1524" customWidth="1"/>
    <col min="13318" max="13318" width="5.625" style="1524" customWidth="1"/>
    <col min="13319" max="13319" width="2.875" style="1524" customWidth="1"/>
    <col min="13320" max="13320" width="10" style="1524" customWidth="1"/>
    <col min="13321" max="13321" width="3.375" style="1524" customWidth="1"/>
    <col min="13322" max="13322" width="7.25" style="1524" customWidth="1"/>
    <col min="13323" max="13323" width="4.625" style="1524" customWidth="1"/>
    <col min="13324" max="13324" width="6" style="1524" customWidth="1"/>
    <col min="13325" max="13325" width="7.125" style="1524" customWidth="1"/>
    <col min="13326" max="13326" width="6.375" style="1524" customWidth="1"/>
    <col min="13327" max="13327" width="6.75" style="1524" customWidth="1"/>
    <col min="13328" max="13328" width="5.125" style="1524" customWidth="1"/>
    <col min="13329" max="13329" width="4" style="1524" customWidth="1"/>
    <col min="13330" max="13330" width="5.375" style="1524" customWidth="1"/>
    <col min="13331" max="13331" width="3.5" style="1524" customWidth="1"/>
    <col min="13332" max="13332" width="2.75" style="1524" customWidth="1"/>
    <col min="13333" max="13333" width="8.875" style="1524" customWidth="1"/>
    <col min="13334" max="13334" width="5" style="1524" customWidth="1"/>
    <col min="13335" max="13568" width="7.625" style="1524"/>
    <col min="13569" max="13569" width="4.375" style="1524" customWidth="1"/>
    <col min="13570" max="13570" width="4" style="1524" customWidth="1"/>
    <col min="13571" max="13571" width="8.375" style="1524" customWidth="1"/>
    <col min="13572" max="13572" width="4.375" style="1524" customWidth="1"/>
    <col min="13573" max="13573" width="3.875" style="1524" customWidth="1"/>
    <col min="13574" max="13574" width="5.625" style="1524" customWidth="1"/>
    <col min="13575" max="13575" width="2.875" style="1524" customWidth="1"/>
    <col min="13576" max="13576" width="10" style="1524" customWidth="1"/>
    <col min="13577" max="13577" width="3.375" style="1524" customWidth="1"/>
    <col min="13578" max="13578" width="7.25" style="1524" customWidth="1"/>
    <col min="13579" max="13579" width="4.625" style="1524" customWidth="1"/>
    <col min="13580" max="13580" width="6" style="1524" customWidth="1"/>
    <col min="13581" max="13581" width="7.125" style="1524" customWidth="1"/>
    <col min="13582" max="13582" width="6.375" style="1524" customWidth="1"/>
    <col min="13583" max="13583" width="6.75" style="1524" customWidth="1"/>
    <col min="13584" max="13584" width="5.125" style="1524" customWidth="1"/>
    <col min="13585" max="13585" width="4" style="1524" customWidth="1"/>
    <col min="13586" max="13586" width="5.375" style="1524" customWidth="1"/>
    <col min="13587" max="13587" width="3.5" style="1524" customWidth="1"/>
    <col min="13588" max="13588" width="2.75" style="1524" customWidth="1"/>
    <col min="13589" max="13589" width="8.875" style="1524" customWidth="1"/>
    <col min="13590" max="13590" width="5" style="1524" customWidth="1"/>
    <col min="13591" max="13824" width="7.625" style="1524"/>
    <col min="13825" max="13825" width="4.375" style="1524" customWidth="1"/>
    <col min="13826" max="13826" width="4" style="1524" customWidth="1"/>
    <col min="13827" max="13827" width="8.375" style="1524" customWidth="1"/>
    <col min="13828" max="13828" width="4.375" style="1524" customWidth="1"/>
    <col min="13829" max="13829" width="3.875" style="1524" customWidth="1"/>
    <col min="13830" max="13830" width="5.625" style="1524" customWidth="1"/>
    <col min="13831" max="13831" width="2.875" style="1524" customWidth="1"/>
    <col min="13832" max="13832" width="10" style="1524" customWidth="1"/>
    <col min="13833" max="13833" width="3.375" style="1524" customWidth="1"/>
    <col min="13834" max="13834" width="7.25" style="1524" customWidth="1"/>
    <col min="13835" max="13835" width="4.625" style="1524" customWidth="1"/>
    <col min="13836" max="13836" width="6" style="1524" customWidth="1"/>
    <col min="13837" max="13837" width="7.125" style="1524" customWidth="1"/>
    <col min="13838" max="13838" width="6.375" style="1524" customWidth="1"/>
    <col min="13839" max="13839" width="6.75" style="1524" customWidth="1"/>
    <col min="13840" max="13840" width="5.125" style="1524" customWidth="1"/>
    <col min="13841" max="13841" width="4" style="1524" customWidth="1"/>
    <col min="13842" max="13842" width="5.375" style="1524" customWidth="1"/>
    <col min="13843" max="13843" width="3.5" style="1524" customWidth="1"/>
    <col min="13844" max="13844" width="2.75" style="1524" customWidth="1"/>
    <col min="13845" max="13845" width="8.875" style="1524" customWidth="1"/>
    <col min="13846" max="13846" width="5" style="1524" customWidth="1"/>
    <col min="13847" max="14080" width="7.625" style="1524"/>
    <col min="14081" max="14081" width="4.375" style="1524" customWidth="1"/>
    <col min="14082" max="14082" width="4" style="1524" customWidth="1"/>
    <col min="14083" max="14083" width="8.375" style="1524" customWidth="1"/>
    <col min="14084" max="14084" width="4.375" style="1524" customWidth="1"/>
    <col min="14085" max="14085" width="3.875" style="1524" customWidth="1"/>
    <col min="14086" max="14086" width="5.625" style="1524" customWidth="1"/>
    <col min="14087" max="14087" width="2.875" style="1524" customWidth="1"/>
    <col min="14088" max="14088" width="10" style="1524" customWidth="1"/>
    <col min="14089" max="14089" width="3.375" style="1524" customWidth="1"/>
    <col min="14090" max="14090" width="7.25" style="1524" customWidth="1"/>
    <col min="14091" max="14091" width="4.625" style="1524" customWidth="1"/>
    <col min="14092" max="14092" width="6" style="1524" customWidth="1"/>
    <col min="14093" max="14093" width="7.125" style="1524" customWidth="1"/>
    <col min="14094" max="14094" width="6.375" style="1524" customWidth="1"/>
    <col min="14095" max="14095" width="6.75" style="1524" customWidth="1"/>
    <col min="14096" max="14096" width="5.125" style="1524" customWidth="1"/>
    <col min="14097" max="14097" width="4" style="1524" customWidth="1"/>
    <col min="14098" max="14098" width="5.375" style="1524" customWidth="1"/>
    <col min="14099" max="14099" width="3.5" style="1524" customWidth="1"/>
    <col min="14100" max="14100" width="2.75" style="1524" customWidth="1"/>
    <col min="14101" max="14101" width="8.875" style="1524" customWidth="1"/>
    <col min="14102" max="14102" width="5" style="1524" customWidth="1"/>
    <col min="14103" max="14336" width="7.625" style="1524"/>
    <col min="14337" max="14337" width="4.375" style="1524" customWidth="1"/>
    <col min="14338" max="14338" width="4" style="1524" customWidth="1"/>
    <col min="14339" max="14339" width="8.375" style="1524" customWidth="1"/>
    <col min="14340" max="14340" width="4.375" style="1524" customWidth="1"/>
    <col min="14341" max="14341" width="3.875" style="1524" customWidth="1"/>
    <col min="14342" max="14342" width="5.625" style="1524" customWidth="1"/>
    <col min="14343" max="14343" width="2.875" style="1524" customWidth="1"/>
    <col min="14344" max="14344" width="10" style="1524" customWidth="1"/>
    <col min="14345" max="14345" width="3.375" style="1524" customWidth="1"/>
    <col min="14346" max="14346" width="7.25" style="1524" customWidth="1"/>
    <col min="14347" max="14347" width="4.625" style="1524" customWidth="1"/>
    <col min="14348" max="14348" width="6" style="1524" customWidth="1"/>
    <col min="14349" max="14349" width="7.125" style="1524" customWidth="1"/>
    <col min="14350" max="14350" width="6.375" style="1524" customWidth="1"/>
    <col min="14351" max="14351" width="6.75" style="1524" customWidth="1"/>
    <col min="14352" max="14352" width="5.125" style="1524" customWidth="1"/>
    <col min="14353" max="14353" width="4" style="1524" customWidth="1"/>
    <col min="14354" max="14354" width="5.375" style="1524" customWidth="1"/>
    <col min="14355" max="14355" width="3.5" style="1524" customWidth="1"/>
    <col min="14356" max="14356" width="2.75" style="1524" customWidth="1"/>
    <col min="14357" max="14357" width="8.875" style="1524" customWidth="1"/>
    <col min="14358" max="14358" width="5" style="1524" customWidth="1"/>
    <col min="14359" max="14592" width="7.625" style="1524"/>
    <col min="14593" max="14593" width="4.375" style="1524" customWidth="1"/>
    <col min="14594" max="14594" width="4" style="1524" customWidth="1"/>
    <col min="14595" max="14595" width="8.375" style="1524" customWidth="1"/>
    <col min="14596" max="14596" width="4.375" style="1524" customWidth="1"/>
    <col min="14597" max="14597" width="3.875" style="1524" customWidth="1"/>
    <col min="14598" max="14598" width="5.625" style="1524" customWidth="1"/>
    <col min="14599" max="14599" width="2.875" style="1524" customWidth="1"/>
    <col min="14600" max="14600" width="10" style="1524" customWidth="1"/>
    <col min="14601" max="14601" width="3.375" style="1524" customWidth="1"/>
    <col min="14602" max="14602" width="7.25" style="1524" customWidth="1"/>
    <col min="14603" max="14603" width="4.625" style="1524" customWidth="1"/>
    <col min="14604" max="14604" width="6" style="1524" customWidth="1"/>
    <col min="14605" max="14605" width="7.125" style="1524" customWidth="1"/>
    <col min="14606" max="14606" width="6.375" style="1524" customWidth="1"/>
    <col min="14607" max="14607" width="6.75" style="1524" customWidth="1"/>
    <col min="14608" max="14608" width="5.125" style="1524" customWidth="1"/>
    <col min="14609" max="14609" width="4" style="1524" customWidth="1"/>
    <col min="14610" max="14610" width="5.375" style="1524" customWidth="1"/>
    <col min="14611" max="14611" width="3.5" style="1524" customWidth="1"/>
    <col min="14612" max="14612" width="2.75" style="1524" customWidth="1"/>
    <col min="14613" max="14613" width="8.875" style="1524" customWidth="1"/>
    <col min="14614" max="14614" width="5" style="1524" customWidth="1"/>
    <col min="14615" max="14848" width="7.625" style="1524"/>
    <col min="14849" max="14849" width="4.375" style="1524" customWidth="1"/>
    <col min="14850" max="14850" width="4" style="1524" customWidth="1"/>
    <col min="14851" max="14851" width="8.375" style="1524" customWidth="1"/>
    <col min="14852" max="14852" width="4.375" style="1524" customWidth="1"/>
    <col min="14853" max="14853" width="3.875" style="1524" customWidth="1"/>
    <col min="14854" max="14854" width="5.625" style="1524" customWidth="1"/>
    <col min="14855" max="14855" width="2.875" style="1524" customWidth="1"/>
    <col min="14856" max="14856" width="10" style="1524" customWidth="1"/>
    <col min="14857" max="14857" width="3.375" style="1524" customWidth="1"/>
    <col min="14858" max="14858" width="7.25" style="1524" customWidth="1"/>
    <col min="14859" max="14859" width="4.625" style="1524" customWidth="1"/>
    <col min="14860" max="14860" width="6" style="1524" customWidth="1"/>
    <col min="14861" max="14861" width="7.125" style="1524" customWidth="1"/>
    <col min="14862" max="14862" width="6.375" style="1524" customWidth="1"/>
    <col min="14863" max="14863" width="6.75" style="1524" customWidth="1"/>
    <col min="14864" max="14864" width="5.125" style="1524" customWidth="1"/>
    <col min="14865" max="14865" width="4" style="1524" customWidth="1"/>
    <col min="14866" max="14866" width="5.375" style="1524" customWidth="1"/>
    <col min="14867" max="14867" width="3.5" style="1524" customWidth="1"/>
    <col min="14868" max="14868" width="2.75" style="1524" customWidth="1"/>
    <col min="14869" max="14869" width="8.875" style="1524" customWidth="1"/>
    <col min="14870" max="14870" width="5" style="1524" customWidth="1"/>
    <col min="14871" max="15104" width="7.625" style="1524"/>
    <col min="15105" max="15105" width="4.375" style="1524" customWidth="1"/>
    <col min="15106" max="15106" width="4" style="1524" customWidth="1"/>
    <col min="15107" max="15107" width="8.375" style="1524" customWidth="1"/>
    <col min="15108" max="15108" width="4.375" style="1524" customWidth="1"/>
    <col min="15109" max="15109" width="3.875" style="1524" customWidth="1"/>
    <col min="15110" max="15110" width="5.625" style="1524" customWidth="1"/>
    <col min="15111" max="15111" width="2.875" style="1524" customWidth="1"/>
    <col min="15112" max="15112" width="10" style="1524" customWidth="1"/>
    <col min="15113" max="15113" width="3.375" style="1524" customWidth="1"/>
    <col min="15114" max="15114" width="7.25" style="1524" customWidth="1"/>
    <col min="15115" max="15115" width="4.625" style="1524" customWidth="1"/>
    <col min="15116" max="15116" width="6" style="1524" customWidth="1"/>
    <col min="15117" max="15117" width="7.125" style="1524" customWidth="1"/>
    <col min="15118" max="15118" width="6.375" style="1524" customWidth="1"/>
    <col min="15119" max="15119" width="6.75" style="1524" customWidth="1"/>
    <col min="15120" max="15120" width="5.125" style="1524" customWidth="1"/>
    <col min="15121" max="15121" width="4" style="1524" customWidth="1"/>
    <col min="15122" max="15122" width="5.375" style="1524" customWidth="1"/>
    <col min="15123" max="15123" width="3.5" style="1524" customWidth="1"/>
    <col min="15124" max="15124" width="2.75" style="1524" customWidth="1"/>
    <col min="15125" max="15125" width="8.875" style="1524" customWidth="1"/>
    <col min="15126" max="15126" width="5" style="1524" customWidth="1"/>
    <col min="15127" max="15360" width="7.625" style="1524"/>
    <col min="15361" max="15361" width="4.375" style="1524" customWidth="1"/>
    <col min="15362" max="15362" width="4" style="1524" customWidth="1"/>
    <col min="15363" max="15363" width="8.375" style="1524" customWidth="1"/>
    <col min="15364" max="15364" width="4.375" style="1524" customWidth="1"/>
    <col min="15365" max="15365" width="3.875" style="1524" customWidth="1"/>
    <col min="15366" max="15366" width="5.625" style="1524" customWidth="1"/>
    <col min="15367" max="15367" width="2.875" style="1524" customWidth="1"/>
    <col min="15368" max="15368" width="10" style="1524" customWidth="1"/>
    <col min="15369" max="15369" width="3.375" style="1524" customWidth="1"/>
    <col min="15370" max="15370" width="7.25" style="1524" customWidth="1"/>
    <col min="15371" max="15371" width="4.625" style="1524" customWidth="1"/>
    <col min="15372" max="15372" width="6" style="1524" customWidth="1"/>
    <col min="15373" max="15373" width="7.125" style="1524" customWidth="1"/>
    <col min="15374" max="15374" width="6.375" style="1524" customWidth="1"/>
    <col min="15375" max="15375" width="6.75" style="1524" customWidth="1"/>
    <col min="15376" max="15376" width="5.125" style="1524" customWidth="1"/>
    <col min="15377" max="15377" width="4" style="1524" customWidth="1"/>
    <col min="15378" max="15378" width="5.375" style="1524" customWidth="1"/>
    <col min="15379" max="15379" width="3.5" style="1524" customWidth="1"/>
    <col min="15380" max="15380" width="2.75" style="1524" customWidth="1"/>
    <col min="15381" max="15381" width="8.875" style="1524" customWidth="1"/>
    <col min="15382" max="15382" width="5" style="1524" customWidth="1"/>
    <col min="15383" max="15616" width="7.625" style="1524"/>
    <col min="15617" max="15617" width="4.375" style="1524" customWidth="1"/>
    <col min="15618" max="15618" width="4" style="1524" customWidth="1"/>
    <col min="15619" max="15619" width="8.375" style="1524" customWidth="1"/>
    <col min="15620" max="15620" width="4.375" style="1524" customWidth="1"/>
    <col min="15621" max="15621" width="3.875" style="1524" customWidth="1"/>
    <col min="15622" max="15622" width="5.625" style="1524" customWidth="1"/>
    <col min="15623" max="15623" width="2.875" style="1524" customWidth="1"/>
    <col min="15624" max="15624" width="10" style="1524" customWidth="1"/>
    <col min="15625" max="15625" width="3.375" style="1524" customWidth="1"/>
    <col min="15626" max="15626" width="7.25" style="1524" customWidth="1"/>
    <col min="15627" max="15627" width="4.625" style="1524" customWidth="1"/>
    <col min="15628" max="15628" width="6" style="1524" customWidth="1"/>
    <col min="15629" max="15629" width="7.125" style="1524" customWidth="1"/>
    <col min="15630" max="15630" width="6.375" style="1524" customWidth="1"/>
    <col min="15631" max="15631" width="6.75" style="1524" customWidth="1"/>
    <col min="15632" max="15632" width="5.125" style="1524" customWidth="1"/>
    <col min="15633" max="15633" width="4" style="1524" customWidth="1"/>
    <col min="15634" max="15634" width="5.375" style="1524" customWidth="1"/>
    <col min="15635" max="15635" width="3.5" style="1524" customWidth="1"/>
    <col min="15636" max="15636" width="2.75" style="1524" customWidth="1"/>
    <col min="15637" max="15637" width="8.875" style="1524" customWidth="1"/>
    <col min="15638" max="15638" width="5" style="1524" customWidth="1"/>
    <col min="15639" max="15872" width="7.625" style="1524"/>
    <col min="15873" max="15873" width="4.375" style="1524" customWidth="1"/>
    <col min="15874" max="15874" width="4" style="1524" customWidth="1"/>
    <col min="15875" max="15875" width="8.375" style="1524" customWidth="1"/>
    <col min="15876" max="15876" width="4.375" style="1524" customWidth="1"/>
    <col min="15877" max="15877" width="3.875" style="1524" customWidth="1"/>
    <col min="15878" max="15878" width="5.625" style="1524" customWidth="1"/>
    <col min="15879" max="15879" width="2.875" style="1524" customWidth="1"/>
    <col min="15880" max="15880" width="10" style="1524" customWidth="1"/>
    <col min="15881" max="15881" width="3.375" style="1524" customWidth="1"/>
    <col min="15882" max="15882" width="7.25" style="1524" customWidth="1"/>
    <col min="15883" max="15883" width="4.625" style="1524" customWidth="1"/>
    <col min="15884" max="15884" width="6" style="1524" customWidth="1"/>
    <col min="15885" max="15885" width="7.125" style="1524" customWidth="1"/>
    <col min="15886" max="15886" width="6.375" style="1524" customWidth="1"/>
    <col min="15887" max="15887" width="6.75" style="1524" customWidth="1"/>
    <col min="15888" max="15888" width="5.125" style="1524" customWidth="1"/>
    <col min="15889" max="15889" width="4" style="1524" customWidth="1"/>
    <col min="15890" max="15890" width="5.375" style="1524" customWidth="1"/>
    <col min="15891" max="15891" width="3.5" style="1524" customWidth="1"/>
    <col min="15892" max="15892" width="2.75" style="1524" customWidth="1"/>
    <col min="15893" max="15893" width="8.875" style="1524" customWidth="1"/>
    <col min="15894" max="15894" width="5" style="1524" customWidth="1"/>
    <col min="15895" max="16128" width="7.625" style="1524"/>
    <col min="16129" max="16129" width="4.375" style="1524" customWidth="1"/>
    <col min="16130" max="16130" width="4" style="1524" customWidth="1"/>
    <col min="16131" max="16131" width="8.375" style="1524" customWidth="1"/>
    <col min="16132" max="16132" width="4.375" style="1524" customWidth="1"/>
    <col min="16133" max="16133" width="3.875" style="1524" customWidth="1"/>
    <col min="16134" max="16134" width="5.625" style="1524" customWidth="1"/>
    <col min="16135" max="16135" width="2.875" style="1524" customWidth="1"/>
    <col min="16136" max="16136" width="10" style="1524" customWidth="1"/>
    <col min="16137" max="16137" width="3.375" style="1524" customWidth="1"/>
    <col min="16138" max="16138" width="7.25" style="1524" customWidth="1"/>
    <col min="16139" max="16139" width="4.625" style="1524" customWidth="1"/>
    <col min="16140" max="16140" width="6" style="1524" customWidth="1"/>
    <col min="16141" max="16141" width="7.125" style="1524" customWidth="1"/>
    <col min="16142" max="16142" width="6.375" style="1524" customWidth="1"/>
    <col min="16143" max="16143" width="6.75" style="1524" customWidth="1"/>
    <col min="16144" max="16144" width="5.125" style="1524" customWidth="1"/>
    <col min="16145" max="16145" width="4" style="1524" customWidth="1"/>
    <col min="16146" max="16146" width="5.375" style="1524" customWidth="1"/>
    <col min="16147" max="16147" width="3.5" style="1524" customWidth="1"/>
    <col min="16148" max="16148" width="2.75" style="1524" customWidth="1"/>
    <col min="16149" max="16149" width="8.875" style="1524" customWidth="1"/>
    <col min="16150" max="16150" width="5" style="1524" customWidth="1"/>
    <col min="16151" max="16384" width="7.625" style="1524"/>
  </cols>
  <sheetData>
    <row r="1" spans="1:22" ht="24" customHeight="1">
      <c r="A1" s="1521"/>
      <c r="B1" s="1522"/>
      <c r="C1" s="1522"/>
      <c r="D1" s="1522"/>
      <c r="E1" s="1522"/>
      <c r="F1" s="1760" t="s">
        <v>908</v>
      </c>
      <c r="G1" s="1760"/>
      <c r="H1" s="1760"/>
      <c r="I1" s="1760"/>
      <c r="J1" s="1761">
        <f>C5</f>
        <v>2</v>
      </c>
      <c r="K1" s="1761"/>
      <c r="L1" s="1761"/>
      <c r="M1" s="1522"/>
      <c r="N1" s="1522" t="s">
        <v>909</v>
      </c>
      <c r="O1" s="1522"/>
      <c r="P1" s="1522"/>
      <c r="Q1" s="1522"/>
      <c r="R1" s="1522"/>
      <c r="S1" s="1522"/>
      <c r="T1" s="1522"/>
      <c r="U1" s="1522"/>
      <c r="V1" s="1523"/>
    </row>
    <row r="2" spans="1:22" ht="12.75" customHeight="1">
      <c r="A2" s="1525"/>
      <c r="B2" s="1526"/>
      <c r="C2" s="1526"/>
      <c r="D2" s="1526"/>
      <c r="E2" s="1526"/>
      <c r="F2" s="1527"/>
      <c r="G2" s="1527"/>
      <c r="H2" s="1527"/>
      <c r="I2" s="1527"/>
      <c r="J2" s="1528"/>
      <c r="K2" s="1528"/>
      <c r="L2" s="1528"/>
      <c r="M2" s="1526"/>
      <c r="N2" s="1526"/>
      <c r="O2" s="1526"/>
      <c r="P2" s="1526"/>
      <c r="Q2" s="1526"/>
      <c r="R2" s="1526"/>
      <c r="S2" s="1526"/>
      <c r="T2" s="1526"/>
      <c r="U2" s="1526"/>
      <c r="V2" s="1529"/>
    </row>
    <row r="3" spans="1:22" ht="20.100000000000001" customHeight="1">
      <c r="A3" s="1525"/>
      <c r="B3" s="1530"/>
      <c r="C3" s="1530" t="s">
        <v>910</v>
      </c>
      <c r="D3" s="1762">
        <v>35</v>
      </c>
      <c r="E3" s="1762"/>
      <c r="F3" s="1763" t="s">
        <v>911</v>
      </c>
      <c r="G3" s="1763"/>
      <c r="H3" s="1763"/>
      <c r="I3" s="1763"/>
      <c r="J3" s="1763"/>
      <c r="K3" s="1532"/>
      <c r="L3" s="1532"/>
      <c r="M3" s="1532"/>
      <c r="N3" s="1532"/>
      <c r="O3" s="1532"/>
      <c r="P3" s="1532"/>
      <c r="Q3" s="1532"/>
      <c r="R3" s="1532"/>
      <c r="S3" s="1532"/>
      <c r="T3" s="1532"/>
      <c r="U3" s="1533"/>
      <c r="V3" s="1534"/>
    </row>
    <row r="4" spans="1:22" ht="13.5" customHeight="1">
      <c r="A4" s="1525"/>
      <c r="B4" s="1535"/>
      <c r="C4" s="1535"/>
      <c r="D4" s="1535"/>
      <c r="E4" s="1535"/>
      <c r="F4" s="1535"/>
      <c r="G4" s="1532"/>
      <c r="H4" s="1532"/>
      <c r="I4" s="1532"/>
      <c r="J4" s="1532"/>
      <c r="K4" s="1532"/>
      <c r="L4" s="1764">
        <v>300</v>
      </c>
      <c r="M4" s="1764"/>
      <c r="N4" s="1532"/>
      <c r="O4" s="1532"/>
      <c r="P4" s="1532"/>
      <c r="Q4" s="1532"/>
      <c r="R4" s="1532"/>
      <c r="S4" s="1532"/>
      <c r="T4" s="1532"/>
      <c r="U4" s="1533"/>
      <c r="V4" s="1534"/>
    </row>
    <row r="5" spans="1:22" ht="13.5" customHeight="1">
      <c r="A5" s="1525"/>
      <c r="B5" s="1535"/>
      <c r="C5" s="1759">
        <v>2</v>
      </c>
      <c r="D5" s="1759"/>
      <c r="E5" s="1759"/>
      <c r="F5" s="1535"/>
      <c r="G5" s="1532"/>
      <c r="H5" s="1532"/>
      <c r="I5" s="1532"/>
      <c r="J5" s="1532"/>
      <c r="K5" s="1532"/>
      <c r="L5" s="1532"/>
      <c r="M5" s="1532"/>
      <c r="N5" s="1532"/>
      <c r="O5" s="1532"/>
      <c r="P5" s="1532"/>
      <c r="Q5" s="1532"/>
      <c r="R5" s="1532"/>
      <c r="S5" s="1532"/>
      <c r="T5" s="1532"/>
      <c r="U5" s="1533"/>
      <c r="V5" s="1534"/>
    </row>
    <row r="6" spans="1:22" ht="13.5" customHeight="1">
      <c r="A6" s="1525"/>
      <c r="B6" s="1535"/>
      <c r="C6" s="1535"/>
      <c r="D6" s="1535"/>
      <c r="E6" s="1535"/>
      <c r="F6" s="1535"/>
      <c r="G6" s="1532"/>
      <c r="H6" s="1532"/>
      <c r="I6" s="1532"/>
      <c r="J6" s="1532"/>
      <c r="K6" s="1532"/>
      <c r="L6" s="1764"/>
      <c r="M6" s="1764"/>
      <c r="N6" s="1532"/>
      <c r="O6" s="1532"/>
      <c r="P6" s="1532"/>
      <c r="Q6" s="1532"/>
      <c r="R6" s="1532"/>
      <c r="S6" s="1532"/>
      <c r="T6" s="1532"/>
      <c r="U6" s="1533"/>
      <c r="V6" s="1534"/>
    </row>
    <row r="7" spans="1:22" ht="13.5" customHeight="1">
      <c r="A7" s="1525"/>
      <c r="B7" s="1535"/>
      <c r="C7" s="1535"/>
      <c r="D7" s="1535"/>
      <c r="E7" s="1535"/>
      <c r="F7" s="1535"/>
      <c r="G7" s="1532"/>
      <c r="H7" s="1532"/>
      <c r="I7" s="1532"/>
      <c r="J7" s="1532"/>
      <c r="K7" s="1532"/>
      <c r="L7" s="1532"/>
      <c r="M7" s="1532"/>
      <c r="N7" s="1532"/>
      <c r="O7" s="1532"/>
      <c r="P7" s="1532"/>
      <c r="Q7" s="1532"/>
      <c r="R7" s="1532"/>
      <c r="S7" s="1532"/>
      <c r="T7" s="1532"/>
      <c r="U7" s="1533"/>
      <c r="V7" s="1534"/>
    </row>
    <row r="8" spans="1:22" ht="13.5" customHeight="1">
      <c r="A8" s="1525"/>
      <c r="B8" s="1535"/>
      <c r="C8" s="1535"/>
      <c r="D8" s="1535"/>
      <c r="E8" s="1535"/>
      <c r="F8" s="1535"/>
      <c r="G8" s="1532"/>
      <c r="H8" s="1532"/>
      <c r="I8" s="1765" t="s">
        <v>912</v>
      </c>
      <c r="J8" s="1765"/>
      <c r="K8" s="1532"/>
      <c r="L8" s="1532"/>
      <c r="M8" s="1764" t="s">
        <v>913</v>
      </c>
      <c r="N8" s="1764"/>
      <c r="O8" s="1532"/>
      <c r="P8" s="1532"/>
      <c r="Q8" s="1532"/>
      <c r="R8" s="1532"/>
      <c r="S8" s="1532"/>
      <c r="T8" s="1532"/>
      <c r="U8" s="1533"/>
      <c r="V8" s="1534"/>
    </row>
    <row r="9" spans="1:22" ht="13.5" customHeight="1">
      <c r="A9" s="1525"/>
      <c r="B9" s="1535"/>
      <c r="C9" s="1535"/>
      <c r="D9" s="1535"/>
      <c r="E9" s="1535"/>
      <c r="F9" s="1535"/>
      <c r="G9" s="1766">
        <f>C5</f>
        <v>2</v>
      </c>
      <c r="H9" s="1766"/>
      <c r="I9" s="1532"/>
      <c r="J9" s="1532"/>
      <c r="K9" s="1532"/>
      <c r="L9" s="1532"/>
      <c r="M9" s="1532"/>
      <c r="N9" s="1532"/>
      <c r="O9" s="1532"/>
      <c r="P9" s="1532"/>
      <c r="Q9" s="1532"/>
      <c r="R9" s="1532"/>
      <c r="S9" s="1532"/>
      <c r="T9" s="1532"/>
      <c r="U9" s="1533"/>
      <c r="V9" s="1534"/>
    </row>
    <row r="10" spans="1:22" ht="13.5" customHeight="1">
      <c r="A10" s="1525"/>
      <c r="B10" s="1535"/>
      <c r="C10" s="1535"/>
      <c r="D10" s="1535"/>
      <c r="E10" s="1535"/>
      <c r="F10" s="1535"/>
      <c r="G10" s="1766"/>
      <c r="H10" s="1766"/>
      <c r="I10" s="1532"/>
      <c r="J10" s="1532"/>
      <c r="K10" s="1532"/>
      <c r="L10" s="1532"/>
      <c r="M10" s="1532"/>
      <c r="N10" s="1532"/>
      <c r="O10" s="1532"/>
      <c r="P10" s="1532"/>
      <c r="Q10" s="1532"/>
      <c r="R10" s="1532"/>
      <c r="S10" s="1532"/>
      <c r="T10" s="1532"/>
      <c r="U10" s="1533"/>
      <c r="V10" s="1534"/>
    </row>
    <row r="11" spans="1:22" ht="13.5" customHeight="1">
      <c r="A11" s="1525"/>
      <c r="B11" s="1535"/>
      <c r="C11" s="1535"/>
      <c r="D11" s="1535"/>
      <c r="E11" s="1535"/>
      <c r="F11" s="1535"/>
      <c r="G11" s="1532"/>
      <c r="H11" s="1532"/>
      <c r="I11" s="1536" t="s">
        <v>914</v>
      </c>
      <c r="J11" s="1531">
        <v>0.3</v>
      </c>
      <c r="K11" s="1532"/>
      <c r="L11" s="1532"/>
      <c r="M11" s="1764" t="s">
        <v>915</v>
      </c>
      <c r="N11" s="1764"/>
      <c r="O11" s="1532"/>
      <c r="P11" s="1532"/>
      <c r="Q11" s="1532"/>
      <c r="R11" s="1532"/>
      <c r="S11" s="1532"/>
      <c r="T11" s="1532"/>
      <c r="U11" s="1533"/>
      <c r="V11" s="1534"/>
    </row>
    <row r="12" spans="1:22" ht="13.5" customHeight="1">
      <c r="A12" s="1525"/>
      <c r="B12" s="1535"/>
      <c r="C12" s="1535"/>
      <c r="D12" s="1535"/>
      <c r="E12" s="1535"/>
      <c r="F12" s="1535"/>
      <c r="G12" s="1532"/>
      <c r="H12" s="1532"/>
      <c r="I12" s="1532"/>
      <c r="J12" s="1532"/>
      <c r="K12" s="1532"/>
      <c r="L12" s="1532"/>
      <c r="M12" s="1532"/>
      <c r="N12" s="1532"/>
      <c r="O12" s="1532"/>
      <c r="P12" s="1532"/>
      <c r="Q12" s="1532"/>
      <c r="R12" s="1532"/>
      <c r="S12" s="1532"/>
      <c r="T12" s="1532"/>
      <c r="U12" s="1533"/>
      <c r="V12" s="1534"/>
    </row>
    <row r="13" spans="1:22" ht="13.5" customHeight="1">
      <c r="A13" s="1525"/>
      <c r="B13" s="1535"/>
      <c r="C13" s="1767"/>
      <c r="D13" s="1535"/>
      <c r="E13" s="1535"/>
      <c r="F13" s="1535"/>
      <c r="G13" s="1532"/>
      <c r="H13" s="1532"/>
      <c r="I13" s="1532"/>
      <c r="J13" s="1532"/>
      <c r="K13" s="1532"/>
      <c r="L13" s="1532"/>
      <c r="M13" s="1764" t="s">
        <v>916</v>
      </c>
      <c r="N13" s="1764"/>
      <c r="O13" s="1767"/>
      <c r="P13" s="1532"/>
      <c r="Q13" s="1532"/>
      <c r="R13" s="1532"/>
      <c r="S13" s="1532"/>
      <c r="T13" s="1532"/>
      <c r="U13" s="1533"/>
      <c r="V13" s="1534"/>
    </row>
    <row r="14" spans="1:22" ht="13.5" customHeight="1">
      <c r="A14" s="1525"/>
      <c r="B14" s="1535"/>
      <c r="C14" s="1767"/>
      <c r="D14" s="1535"/>
      <c r="E14" s="1535"/>
      <c r="F14" s="1535"/>
      <c r="G14" s="1532"/>
      <c r="H14" s="1532"/>
      <c r="I14" s="1532"/>
      <c r="J14" s="1532"/>
      <c r="K14" s="1532"/>
      <c r="L14" s="1532"/>
      <c r="M14" s="1532"/>
      <c r="N14" s="1532"/>
      <c r="O14" s="1767"/>
      <c r="P14" s="1532"/>
      <c r="Q14" s="1532"/>
      <c r="R14" s="1532"/>
      <c r="S14" s="1532"/>
      <c r="T14" s="1532"/>
      <c r="U14" s="1533"/>
      <c r="V14" s="1534"/>
    </row>
    <row r="15" spans="1:22" ht="13.5" customHeight="1">
      <c r="A15" s="1525"/>
      <c r="B15" s="1535"/>
      <c r="C15" s="1535"/>
      <c r="D15" s="1535"/>
      <c r="E15" s="1535"/>
      <c r="F15" s="1535"/>
      <c r="G15" s="1532"/>
      <c r="H15" s="1532"/>
      <c r="I15" s="1532"/>
      <c r="J15" s="1532"/>
      <c r="K15" s="1532"/>
      <c r="L15" s="1532"/>
      <c r="M15" s="1532"/>
      <c r="N15" s="1532"/>
      <c r="O15" s="1532"/>
      <c r="P15" s="1532"/>
      <c r="Q15" s="1532"/>
      <c r="R15" s="1532"/>
      <c r="S15" s="1532"/>
      <c r="T15" s="1532"/>
      <c r="U15" s="1533"/>
      <c r="V15" s="1534"/>
    </row>
    <row r="16" spans="1:22" ht="13.5" customHeight="1">
      <c r="A16" s="1525"/>
      <c r="B16" s="1535"/>
      <c r="C16" s="1535"/>
      <c r="D16" s="1535"/>
      <c r="E16" s="1535"/>
      <c r="F16" s="1535"/>
      <c r="G16" s="1532"/>
      <c r="H16" s="1532"/>
      <c r="I16" s="1532"/>
      <c r="J16" s="1537">
        <f>D3*10</f>
        <v>350</v>
      </c>
      <c r="K16" s="1532"/>
      <c r="L16" s="1535">
        <f>G9*1000*J11</f>
        <v>600</v>
      </c>
      <c r="M16" s="1532"/>
      <c r="N16" s="1532"/>
      <c r="O16" s="1532"/>
      <c r="P16" s="1532"/>
      <c r="Q16" s="1532"/>
      <c r="R16" s="1532"/>
      <c r="S16" s="1532"/>
      <c r="T16" s="1532"/>
      <c r="U16" s="1533"/>
      <c r="V16" s="1534"/>
    </row>
    <row r="17" spans="1:22" ht="17.25" customHeight="1">
      <c r="A17" s="1525"/>
      <c r="B17" s="1535"/>
      <c r="C17" s="1532"/>
      <c r="D17" s="1535"/>
      <c r="E17" s="1535"/>
      <c r="F17" s="1535"/>
      <c r="G17" s="1532"/>
      <c r="H17" s="1532"/>
      <c r="I17" s="1532"/>
      <c r="J17" s="1532"/>
      <c r="K17" s="1532"/>
      <c r="L17" s="1532"/>
      <c r="M17" s="1532"/>
      <c r="N17" s="1532"/>
      <c r="O17" s="1532"/>
      <c r="P17" s="1532"/>
      <c r="Q17" s="1532"/>
      <c r="R17" s="1532"/>
      <c r="S17" s="1532"/>
      <c r="T17" s="1532"/>
      <c r="U17" s="1533"/>
      <c r="V17" s="1534"/>
    </row>
    <row r="18" spans="1:22" ht="13.5" customHeight="1">
      <c r="A18" s="1525"/>
      <c r="B18" s="1535"/>
      <c r="C18" s="1535"/>
      <c r="D18" s="1535"/>
      <c r="E18" s="1535"/>
      <c r="F18" s="1535"/>
      <c r="G18" s="1532"/>
      <c r="H18" s="1532"/>
      <c r="I18" s="1532"/>
      <c r="J18" s="1532"/>
      <c r="K18" s="1532"/>
      <c r="L18" s="1532"/>
      <c r="M18" s="1532"/>
      <c r="N18" s="1532"/>
      <c r="O18" s="1532"/>
      <c r="P18" s="1532"/>
      <c r="Q18" s="1532"/>
      <c r="R18" s="1532"/>
      <c r="S18" s="1532"/>
      <c r="T18" s="1532"/>
      <c r="U18" s="1533" t="s">
        <v>917</v>
      </c>
      <c r="V18" s="1534"/>
    </row>
    <row r="19" spans="1:22" ht="21" customHeight="1">
      <c r="A19" s="1768" t="s">
        <v>918</v>
      </c>
      <c r="B19" s="1769"/>
      <c r="C19" s="1770"/>
      <c r="D19" s="1769" t="s">
        <v>919</v>
      </c>
      <c r="E19" s="1769"/>
      <c r="F19" s="1769"/>
      <c r="G19" s="1769"/>
      <c r="H19" s="1769"/>
      <c r="I19" s="1769"/>
      <c r="J19" s="1769"/>
      <c r="K19" s="1769"/>
      <c r="L19" s="1769"/>
      <c r="M19" s="1769"/>
      <c r="N19" s="1769"/>
      <c r="O19" s="1769"/>
      <c r="P19" s="1769"/>
      <c r="Q19" s="1769"/>
      <c r="R19" s="1769"/>
      <c r="S19" s="1769"/>
      <c r="T19" s="1770"/>
      <c r="U19" s="1771" t="s">
        <v>920</v>
      </c>
      <c r="V19" s="1772"/>
    </row>
    <row r="20" spans="1:22" ht="16.5" customHeight="1">
      <c r="A20" s="1773">
        <v>1</v>
      </c>
      <c r="B20" s="1775" t="s">
        <v>921</v>
      </c>
      <c r="C20" s="1776"/>
      <c r="D20" s="1538"/>
      <c r="E20" s="1539"/>
      <c r="F20" s="1539"/>
      <c r="G20" s="1540"/>
      <c r="H20" s="1541">
        <f>G9</f>
        <v>2</v>
      </c>
      <c r="I20" s="1539" t="s">
        <v>922</v>
      </c>
      <c r="J20" s="1542">
        <v>1</v>
      </c>
      <c r="K20" s="1542"/>
      <c r="L20" s="1539" t="s">
        <v>922</v>
      </c>
      <c r="M20" s="1777">
        <v>1.044</v>
      </c>
      <c r="N20" s="1777"/>
      <c r="O20" s="1539"/>
      <c r="P20" s="1539"/>
      <c r="Q20" s="1539"/>
      <c r="R20" s="1539"/>
      <c r="S20" s="1539"/>
      <c r="T20" s="1539" t="s">
        <v>164</v>
      </c>
      <c r="U20" s="1543">
        <f>H20*J20*M20</f>
        <v>2.0880000000000001</v>
      </c>
      <c r="V20" s="1544" t="s">
        <v>923</v>
      </c>
    </row>
    <row r="21" spans="1:22" ht="16.5" customHeight="1">
      <c r="A21" s="1774"/>
      <c r="B21" s="1545" t="s">
        <v>924</v>
      </c>
      <c r="C21" s="1546"/>
      <c r="D21" s="1545"/>
      <c r="E21" s="1547"/>
      <c r="F21" s="1547"/>
      <c r="G21" s="1548"/>
      <c r="H21" s="1549">
        <f>U20</f>
        <v>2.0880000000000001</v>
      </c>
      <c r="I21" s="1547" t="s">
        <v>584</v>
      </c>
      <c r="J21" s="1550">
        <v>0.91</v>
      </c>
      <c r="K21" s="1551"/>
      <c r="L21" s="1547" t="s">
        <v>925</v>
      </c>
      <c r="M21" s="1552"/>
      <c r="N21" s="1552"/>
      <c r="O21" s="1553"/>
      <c r="P21" s="1553"/>
      <c r="Q21" s="1553"/>
      <c r="R21" s="1553"/>
      <c r="S21" s="1553"/>
      <c r="T21" s="1553" t="str">
        <f>T20</f>
        <v>＝</v>
      </c>
      <c r="U21" s="1554">
        <f>U20*J21</f>
        <v>1.9000800000000002</v>
      </c>
      <c r="V21" s="1555" t="s">
        <v>926</v>
      </c>
    </row>
    <row r="22" spans="1:22" s="1532" customFormat="1" ht="16.5" customHeight="1">
      <c r="A22" s="1556">
        <v>2</v>
      </c>
      <c r="B22" s="1778" t="s">
        <v>927</v>
      </c>
      <c r="C22" s="1779"/>
      <c r="D22" s="1557"/>
      <c r="E22" s="1557"/>
      <c r="F22" s="1557"/>
      <c r="G22" s="1558" t="s">
        <v>928</v>
      </c>
      <c r="H22" s="1559">
        <f>(J16+L4)/1000</f>
        <v>0.65</v>
      </c>
      <c r="I22" s="1553" t="s">
        <v>929</v>
      </c>
      <c r="J22" s="1559">
        <f>(J16+L16)/1000</f>
        <v>0.95</v>
      </c>
      <c r="K22" s="1553" t="s">
        <v>930</v>
      </c>
      <c r="L22" s="1553">
        <v>2</v>
      </c>
      <c r="M22" s="1560" t="s">
        <v>922</v>
      </c>
      <c r="N22" s="1560">
        <f>U20</f>
        <v>2.0880000000000001</v>
      </c>
      <c r="O22" s="1561"/>
      <c r="P22" s="1780"/>
      <c r="Q22" s="1780"/>
      <c r="R22" s="1553"/>
      <c r="S22" s="1553"/>
      <c r="T22" s="1553" t="s">
        <v>164</v>
      </c>
      <c r="U22" s="1554">
        <f>(H22+J22)/L22*N22</f>
        <v>1.6704000000000001</v>
      </c>
      <c r="V22" s="1555" t="s">
        <v>931</v>
      </c>
    </row>
    <row r="23" spans="1:22" ht="16.5" customHeight="1">
      <c r="A23" s="1556">
        <v>3</v>
      </c>
      <c r="B23" s="1781" t="s">
        <v>932</v>
      </c>
      <c r="C23" s="1782"/>
      <c r="D23" s="1557"/>
      <c r="E23" s="1783"/>
      <c r="F23" s="1783"/>
      <c r="G23" s="1783"/>
      <c r="H23" s="1560">
        <f>U20</f>
        <v>2.0880000000000001</v>
      </c>
      <c r="I23" s="1553" t="s">
        <v>34</v>
      </c>
      <c r="J23" s="1563">
        <f>IF(D3=35,0.12,IF(D3=45,0.15,IF(D3=55,0.18,"확인")))</f>
        <v>0.12</v>
      </c>
      <c r="K23" s="1553" t="s">
        <v>479</v>
      </c>
      <c r="L23" s="1553"/>
      <c r="M23" s="1553"/>
      <c r="N23" s="1553"/>
      <c r="O23" s="1553"/>
      <c r="P23" s="1553"/>
      <c r="Q23" s="1553"/>
      <c r="R23" s="1553"/>
      <c r="S23" s="1553"/>
      <c r="T23" s="1553" t="s">
        <v>164</v>
      </c>
      <c r="U23" s="1554">
        <f>INT((H23*J23)*100)/100</f>
        <v>0.25</v>
      </c>
      <c r="V23" s="1555" t="s">
        <v>931</v>
      </c>
    </row>
    <row r="24" spans="1:22" ht="16.5" customHeight="1">
      <c r="A24" s="1556">
        <v>4</v>
      </c>
      <c r="B24" s="1778" t="s">
        <v>933</v>
      </c>
      <c r="C24" s="1779"/>
      <c r="D24" s="1557"/>
      <c r="E24" s="1557"/>
      <c r="F24" s="1557"/>
      <c r="G24" s="1558"/>
      <c r="H24" s="1564">
        <f>H20</f>
        <v>2</v>
      </c>
      <c r="I24" s="1553" t="s">
        <v>934</v>
      </c>
      <c r="J24" s="1553"/>
      <c r="K24" s="1553">
        <f>D3/100</f>
        <v>0.35</v>
      </c>
      <c r="L24" s="1553"/>
      <c r="M24" s="1560" t="s">
        <v>922</v>
      </c>
      <c r="N24" s="1565">
        <v>0.77</v>
      </c>
      <c r="O24" s="1561" t="s">
        <v>935</v>
      </c>
      <c r="P24" s="1780" t="s">
        <v>936</v>
      </c>
      <c r="Q24" s="1780"/>
      <c r="R24" s="1553"/>
      <c r="S24" s="1553"/>
      <c r="T24" s="1553" t="s">
        <v>164</v>
      </c>
      <c r="U24" s="1554">
        <f>H24*K24*N24</f>
        <v>0.53899999999999992</v>
      </c>
      <c r="V24" s="1555" t="s">
        <v>931</v>
      </c>
    </row>
    <row r="25" spans="1:22" ht="16.5" customHeight="1">
      <c r="A25" s="1556">
        <v>5</v>
      </c>
      <c r="B25" s="1781" t="s">
        <v>937</v>
      </c>
      <c r="C25" s="1782"/>
      <c r="D25" s="1553"/>
      <c r="E25" s="1553"/>
      <c r="F25" s="1557"/>
      <c r="G25" s="1558" t="s">
        <v>928</v>
      </c>
      <c r="H25" s="1559">
        <f>L4/1000</f>
        <v>0.3</v>
      </c>
      <c r="I25" s="1553" t="s">
        <v>929</v>
      </c>
      <c r="J25" s="1559">
        <f>L16/1000</f>
        <v>0.6</v>
      </c>
      <c r="K25" s="1553" t="s">
        <v>930</v>
      </c>
      <c r="L25" s="1553">
        <v>2</v>
      </c>
      <c r="M25" s="1560" t="s">
        <v>922</v>
      </c>
      <c r="N25" s="1560">
        <f>G9</f>
        <v>2</v>
      </c>
      <c r="O25" s="1561"/>
      <c r="P25" s="1780"/>
      <c r="Q25" s="1780"/>
      <c r="R25" s="1553"/>
      <c r="S25" s="1553"/>
      <c r="T25" s="1553" t="s">
        <v>164</v>
      </c>
      <c r="U25" s="1554">
        <f>(H25+J25)/L25*N25</f>
        <v>0.89999999999999991</v>
      </c>
      <c r="V25" s="1555" t="s">
        <v>931</v>
      </c>
    </row>
    <row r="26" spans="1:22" ht="16.5" customHeight="1">
      <c r="A26" s="1556">
        <v>6</v>
      </c>
      <c r="B26" s="1781" t="s">
        <v>916</v>
      </c>
      <c r="C26" s="1782"/>
      <c r="D26" s="1557"/>
      <c r="E26" s="1783"/>
      <c r="F26" s="1783"/>
      <c r="G26" s="1783"/>
      <c r="H26" s="1560">
        <f>H23</f>
        <v>2.0880000000000001</v>
      </c>
      <c r="I26" s="1553" t="s">
        <v>34</v>
      </c>
      <c r="J26" s="1563">
        <f>IF(D3=35,0.16,IF(D3=45,0.2,IF(D3=55,0.25,"확인")))</f>
        <v>0.16</v>
      </c>
      <c r="K26" s="1553" t="s">
        <v>479</v>
      </c>
      <c r="L26" s="1553"/>
      <c r="M26" s="1553"/>
      <c r="N26" s="1553"/>
      <c r="O26" s="1553"/>
      <c r="P26" s="1553"/>
      <c r="Q26" s="1553"/>
      <c r="R26" s="1553"/>
      <c r="S26" s="1553"/>
      <c r="T26" s="1553" t="s">
        <v>164</v>
      </c>
      <c r="U26" s="1554">
        <f t="shared" ref="U26" si="0">INT((H26*J26)*100)/100</f>
        <v>0.33</v>
      </c>
      <c r="V26" s="1555" t="s">
        <v>931</v>
      </c>
    </row>
    <row r="27" spans="1:22" ht="16.5" customHeight="1">
      <c r="A27" s="1556">
        <v>7</v>
      </c>
      <c r="B27" s="1781" t="s">
        <v>938</v>
      </c>
      <c r="C27" s="1782"/>
      <c r="D27" s="1557"/>
      <c r="E27" s="1783"/>
      <c r="F27" s="1783"/>
      <c r="G27" s="1783"/>
      <c r="H27" s="1560">
        <f>H26</f>
        <v>2.0880000000000001</v>
      </c>
      <c r="I27" s="1553" t="s">
        <v>34</v>
      </c>
      <c r="J27" s="1563">
        <v>8.9999999999999993E-3</v>
      </c>
      <c r="K27" s="1553" t="s">
        <v>479</v>
      </c>
      <c r="L27" s="1553"/>
      <c r="M27" s="1553"/>
      <c r="N27" s="1553"/>
      <c r="O27" s="1553"/>
      <c r="P27" s="1553"/>
      <c r="Q27" s="1553"/>
      <c r="R27" s="1553"/>
      <c r="S27" s="1553"/>
      <c r="T27" s="1553" t="s">
        <v>164</v>
      </c>
      <c r="U27" s="1566">
        <f>((H27*J27))</f>
        <v>1.8792E-2</v>
      </c>
      <c r="V27" s="1555" t="s">
        <v>931</v>
      </c>
    </row>
    <row r="28" spans="1:22" ht="16.5" customHeight="1">
      <c r="A28" s="1556">
        <v>8</v>
      </c>
      <c r="B28" s="1781" t="s">
        <v>939</v>
      </c>
      <c r="C28" s="1782"/>
      <c r="D28" s="1557"/>
      <c r="E28" s="1783"/>
      <c r="F28" s="1783"/>
      <c r="G28" s="1783"/>
      <c r="H28" s="1560">
        <f>H27</f>
        <v>2.0880000000000001</v>
      </c>
      <c r="I28" s="1553" t="s">
        <v>34</v>
      </c>
      <c r="J28" s="1563">
        <v>1</v>
      </c>
      <c r="K28" s="1778" t="s">
        <v>940</v>
      </c>
      <c r="L28" s="1778"/>
      <c r="M28" s="1560" t="str">
        <f>M25</f>
        <v>×</v>
      </c>
      <c r="N28" s="1553">
        <v>0.5</v>
      </c>
      <c r="O28" s="1553" t="s">
        <v>941</v>
      </c>
      <c r="P28" s="1553"/>
      <c r="Q28" s="1553"/>
      <c r="R28" s="1553"/>
      <c r="S28" s="1553"/>
      <c r="T28" s="1553" t="s">
        <v>164</v>
      </c>
      <c r="U28" s="1554">
        <f>H28*J28/2.5*N28</f>
        <v>0.41760000000000003</v>
      </c>
      <c r="V28" s="1555" t="s">
        <v>931</v>
      </c>
    </row>
    <row r="29" spans="1:22" ht="16.5" customHeight="1">
      <c r="A29" s="1556">
        <v>9</v>
      </c>
      <c r="B29" s="1567" t="s">
        <v>942</v>
      </c>
      <c r="C29" s="1568"/>
      <c r="D29" s="1553"/>
      <c r="E29" s="1557"/>
      <c r="F29" s="1569"/>
      <c r="G29" s="1558"/>
      <c r="H29" s="1570">
        <f>(L16+J16)/1000+0.2</f>
        <v>1.1499999999999999</v>
      </c>
      <c r="I29" s="1553"/>
      <c r="J29" s="1553" t="s">
        <v>934</v>
      </c>
      <c r="K29" s="1553"/>
      <c r="L29" s="1571">
        <v>0.3</v>
      </c>
      <c r="M29" s="1553" t="s">
        <v>934</v>
      </c>
      <c r="N29" s="1571">
        <v>1</v>
      </c>
      <c r="O29" s="1553"/>
      <c r="P29" s="1784"/>
      <c r="Q29" s="1784"/>
      <c r="R29" s="1532"/>
      <c r="S29" s="1570"/>
      <c r="T29" s="1553" t="s">
        <v>164</v>
      </c>
      <c r="U29" s="1572">
        <f>ROUND(H29*L29*N29,2)</f>
        <v>0.35</v>
      </c>
      <c r="V29" s="1555" t="s">
        <v>31</v>
      </c>
    </row>
    <row r="30" spans="1:22" ht="16.5" customHeight="1">
      <c r="A30" s="1556">
        <v>10</v>
      </c>
      <c r="B30" s="1562" t="s">
        <v>943</v>
      </c>
      <c r="C30" s="1568"/>
      <c r="D30" s="1553"/>
      <c r="E30" s="1557" t="s">
        <v>944</v>
      </c>
      <c r="F30" s="1569">
        <v>0.2</v>
      </c>
      <c r="G30" s="1558" t="s">
        <v>934</v>
      </c>
      <c r="H30" s="1570">
        <v>0.3</v>
      </c>
      <c r="I30" s="1553" t="s">
        <v>945</v>
      </c>
      <c r="J30" s="1553" t="s">
        <v>946</v>
      </c>
      <c r="K30" s="1532" t="s">
        <v>947</v>
      </c>
      <c r="L30" s="1553">
        <f>L4/1000+0.2</f>
        <v>0.5</v>
      </c>
      <c r="M30" s="1571" t="s">
        <v>934</v>
      </c>
      <c r="N30" s="1573">
        <f>L30</f>
        <v>0.5</v>
      </c>
      <c r="O30" s="1571" t="s">
        <v>948</v>
      </c>
      <c r="P30" s="1553">
        <v>2</v>
      </c>
      <c r="Q30" s="1553" t="s">
        <v>945</v>
      </c>
      <c r="R30" s="1553" t="s">
        <v>949</v>
      </c>
      <c r="S30" s="1574">
        <v>1</v>
      </c>
      <c r="T30" s="1553" t="s">
        <v>164</v>
      </c>
      <c r="U30" s="1575">
        <f>(F30*H30+L30*N30/P30)*S30</f>
        <v>0.185</v>
      </c>
      <c r="V30" s="1555" t="s">
        <v>31</v>
      </c>
    </row>
    <row r="31" spans="1:22" ht="16.5" customHeight="1">
      <c r="A31" s="1556">
        <v>11</v>
      </c>
      <c r="B31" s="1562" t="s">
        <v>950</v>
      </c>
      <c r="C31" s="1568"/>
      <c r="D31" s="1553"/>
      <c r="E31" s="1557"/>
      <c r="F31" s="1784" t="s">
        <v>951</v>
      </c>
      <c r="G31" s="1784"/>
      <c r="H31" s="1784"/>
      <c r="I31" s="1553"/>
      <c r="J31" s="1576" t="s">
        <v>952</v>
      </c>
      <c r="K31" s="1553"/>
      <c r="L31" s="1784" t="s">
        <v>953</v>
      </c>
      <c r="M31" s="1784"/>
      <c r="N31" s="1784"/>
      <c r="O31" s="1553"/>
      <c r="P31" s="1553"/>
      <c r="Q31" s="1553"/>
      <c r="R31" s="1553"/>
      <c r="S31" s="1553"/>
      <c r="T31" s="1553" t="s">
        <v>164</v>
      </c>
      <c r="U31" s="1575">
        <f>U29-U30</f>
        <v>0.16499999999999998</v>
      </c>
      <c r="V31" s="1555" t="s">
        <v>31</v>
      </c>
    </row>
    <row r="32" spans="1:22" ht="9" customHeight="1">
      <c r="A32" s="1577"/>
      <c r="B32" s="1578"/>
      <c r="C32" s="1579"/>
      <c r="D32" s="1578"/>
      <c r="E32" s="1578"/>
      <c r="F32" s="1578"/>
      <c r="G32" s="1580"/>
      <c r="H32" s="1581"/>
      <c r="I32" s="1581"/>
      <c r="J32" s="1581"/>
      <c r="K32" s="1581"/>
      <c r="L32" s="1582"/>
      <c r="M32" s="1581"/>
      <c r="N32" s="1581"/>
      <c r="O32" s="1583"/>
      <c r="P32" s="1578"/>
      <c r="Q32" s="1581"/>
      <c r="R32" s="1581"/>
      <c r="S32" s="1581"/>
      <c r="T32" s="1581"/>
      <c r="U32" s="1584"/>
      <c r="V32" s="1585"/>
    </row>
  </sheetData>
  <mergeCells count="38">
    <mergeCell ref="B28:C28"/>
    <mergeCell ref="E28:G28"/>
    <mergeCell ref="K28:L28"/>
    <mergeCell ref="P29:Q29"/>
    <mergeCell ref="F31:H31"/>
    <mergeCell ref="L31:N31"/>
    <mergeCell ref="B25:C25"/>
    <mergeCell ref="P25:Q25"/>
    <mergeCell ref="B26:C26"/>
    <mergeCell ref="E26:G26"/>
    <mergeCell ref="B27:C27"/>
    <mergeCell ref="E27:G27"/>
    <mergeCell ref="B22:C22"/>
    <mergeCell ref="P22:Q22"/>
    <mergeCell ref="B23:C23"/>
    <mergeCell ref="E23:G23"/>
    <mergeCell ref="B24:C24"/>
    <mergeCell ref="P24:Q24"/>
    <mergeCell ref="O13:O14"/>
    <mergeCell ref="A19:C19"/>
    <mergeCell ref="D19:T19"/>
    <mergeCell ref="U19:V19"/>
    <mergeCell ref="A20:A21"/>
    <mergeCell ref="B20:C20"/>
    <mergeCell ref="M20:N20"/>
    <mergeCell ref="C13:C14"/>
    <mergeCell ref="M13:N13"/>
    <mergeCell ref="L6:M6"/>
    <mergeCell ref="I8:J8"/>
    <mergeCell ref="M8:N8"/>
    <mergeCell ref="G9:H10"/>
    <mergeCell ref="M11:N11"/>
    <mergeCell ref="C5:E5"/>
    <mergeCell ref="F1:I1"/>
    <mergeCell ref="J1:L1"/>
    <mergeCell ref="D3:E3"/>
    <mergeCell ref="F3:J3"/>
    <mergeCell ref="L4:M4"/>
  </mergeCells>
  <phoneticPr fontId="34" type="noConversion"/>
  <printOptions horizontalCentered="1" verticalCentered="1"/>
  <pageMargins left="0.74803149606299213" right="0.15748031496062992" top="0.74803149606299213" bottom="0.59055118110236227" header="0.51181102362204722" footer="0.51181102362204722"/>
  <pageSetup paperSize="9" scale="95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AI34"/>
  <sheetViews>
    <sheetView showGridLines="0" workbookViewId="0">
      <selection activeCell="AL17" sqref="AL17"/>
    </sheetView>
  </sheetViews>
  <sheetFormatPr defaultRowHeight="12"/>
  <cols>
    <col min="1" max="1" width="1" style="1403" customWidth="1"/>
    <col min="2" max="2" width="8.5" style="1403" customWidth="1"/>
    <col min="3" max="3" width="2.5" style="1403" customWidth="1"/>
    <col min="4" max="4" width="4.875" style="1403" customWidth="1"/>
    <col min="5" max="5" width="4.5" style="1403" customWidth="1"/>
    <col min="6" max="6" width="2.25" style="1403" customWidth="1"/>
    <col min="7" max="7" width="5" style="1403" customWidth="1"/>
    <col min="8" max="8" width="2" style="1403" customWidth="1"/>
    <col min="9" max="9" width="5" style="1403" customWidth="1"/>
    <col min="10" max="10" width="2.25" style="1403" customWidth="1"/>
    <col min="11" max="11" width="3.75" style="1403" customWidth="1"/>
    <col min="12" max="12" width="1.625" style="1403" customWidth="1"/>
    <col min="13" max="13" width="4.75" style="1403" bestFit="1" customWidth="1"/>
    <col min="14" max="14" width="2.25" style="1403" customWidth="1"/>
    <col min="15" max="15" width="6.5" style="1403" customWidth="1"/>
    <col min="16" max="17" width="4.375" style="1403" customWidth="1"/>
    <col min="18" max="18" width="7.125" style="1403" customWidth="1"/>
    <col min="19" max="19" width="7.375" style="1403" customWidth="1"/>
    <col min="20" max="20" width="1.75" style="1403" customWidth="1"/>
    <col min="21" max="21" width="5" style="1403" customWidth="1"/>
    <col min="22" max="22" width="2.25" style="1403" customWidth="1"/>
    <col min="23" max="23" width="4.875" style="1403" customWidth="1"/>
    <col min="24" max="24" width="2.375" style="1403" customWidth="1"/>
    <col min="25" max="25" width="4.875" style="1403" customWidth="1"/>
    <col min="26" max="26" width="2.375" style="1403" customWidth="1"/>
    <col min="27" max="27" width="5.625" style="1403" bestFit="1" customWidth="1"/>
    <col min="28" max="28" width="3" style="1403" customWidth="1"/>
    <col min="29" max="29" width="4.375" style="1403" customWidth="1"/>
    <col min="30" max="30" width="4.125" style="1403" customWidth="1"/>
    <col min="31" max="31" width="6" style="1403" customWidth="1"/>
    <col min="32" max="32" width="4" style="1403" customWidth="1"/>
    <col min="33" max="33" width="1" style="1403" customWidth="1"/>
    <col min="34" max="256" width="9" style="1403"/>
    <col min="257" max="257" width="1" style="1403" customWidth="1"/>
    <col min="258" max="258" width="8.5" style="1403" customWidth="1"/>
    <col min="259" max="259" width="2.5" style="1403" customWidth="1"/>
    <col min="260" max="260" width="4.875" style="1403" customWidth="1"/>
    <col min="261" max="261" width="4.5" style="1403" customWidth="1"/>
    <col min="262" max="262" width="2.25" style="1403" customWidth="1"/>
    <col min="263" max="263" width="5" style="1403" customWidth="1"/>
    <col min="264" max="264" width="2" style="1403" customWidth="1"/>
    <col min="265" max="265" width="5" style="1403" customWidth="1"/>
    <col min="266" max="266" width="2.25" style="1403" customWidth="1"/>
    <col min="267" max="267" width="3.75" style="1403" customWidth="1"/>
    <col min="268" max="268" width="1.625" style="1403" customWidth="1"/>
    <col min="269" max="269" width="4.75" style="1403" bestFit="1" customWidth="1"/>
    <col min="270" max="270" width="2.25" style="1403" customWidth="1"/>
    <col min="271" max="271" width="6.5" style="1403" customWidth="1"/>
    <col min="272" max="273" width="4.375" style="1403" customWidth="1"/>
    <col min="274" max="274" width="7.125" style="1403" customWidth="1"/>
    <col min="275" max="275" width="7.375" style="1403" customWidth="1"/>
    <col min="276" max="276" width="1.75" style="1403" customWidth="1"/>
    <col min="277" max="277" width="5" style="1403" customWidth="1"/>
    <col min="278" max="278" width="2.25" style="1403" customWidth="1"/>
    <col min="279" max="279" width="4.875" style="1403" customWidth="1"/>
    <col min="280" max="280" width="2.375" style="1403" customWidth="1"/>
    <col min="281" max="281" width="4.875" style="1403" customWidth="1"/>
    <col min="282" max="282" width="2.375" style="1403" customWidth="1"/>
    <col min="283" max="283" width="5.625" style="1403" bestFit="1" customWidth="1"/>
    <col min="284" max="284" width="3" style="1403" customWidth="1"/>
    <col min="285" max="285" width="4.375" style="1403" customWidth="1"/>
    <col min="286" max="286" width="4.125" style="1403" customWidth="1"/>
    <col min="287" max="287" width="6" style="1403" customWidth="1"/>
    <col min="288" max="288" width="4" style="1403" customWidth="1"/>
    <col min="289" max="289" width="1" style="1403" customWidth="1"/>
    <col min="290" max="512" width="9" style="1403"/>
    <col min="513" max="513" width="1" style="1403" customWidth="1"/>
    <col min="514" max="514" width="8.5" style="1403" customWidth="1"/>
    <col min="515" max="515" width="2.5" style="1403" customWidth="1"/>
    <col min="516" max="516" width="4.875" style="1403" customWidth="1"/>
    <col min="517" max="517" width="4.5" style="1403" customWidth="1"/>
    <col min="518" max="518" width="2.25" style="1403" customWidth="1"/>
    <col min="519" max="519" width="5" style="1403" customWidth="1"/>
    <col min="520" max="520" width="2" style="1403" customWidth="1"/>
    <col min="521" max="521" width="5" style="1403" customWidth="1"/>
    <col min="522" max="522" width="2.25" style="1403" customWidth="1"/>
    <col min="523" max="523" width="3.75" style="1403" customWidth="1"/>
    <col min="524" max="524" width="1.625" style="1403" customWidth="1"/>
    <col min="525" max="525" width="4.75" style="1403" bestFit="1" customWidth="1"/>
    <col min="526" max="526" width="2.25" style="1403" customWidth="1"/>
    <col min="527" max="527" width="6.5" style="1403" customWidth="1"/>
    <col min="528" max="529" width="4.375" style="1403" customWidth="1"/>
    <col min="530" max="530" width="7.125" style="1403" customWidth="1"/>
    <col min="531" max="531" width="7.375" style="1403" customWidth="1"/>
    <col min="532" max="532" width="1.75" style="1403" customWidth="1"/>
    <col min="533" max="533" width="5" style="1403" customWidth="1"/>
    <col min="534" max="534" width="2.25" style="1403" customWidth="1"/>
    <col min="535" max="535" width="4.875" style="1403" customWidth="1"/>
    <col min="536" max="536" width="2.375" style="1403" customWidth="1"/>
    <col min="537" max="537" width="4.875" style="1403" customWidth="1"/>
    <col min="538" max="538" width="2.375" style="1403" customWidth="1"/>
    <col min="539" max="539" width="5.625" style="1403" bestFit="1" customWidth="1"/>
    <col min="540" max="540" width="3" style="1403" customWidth="1"/>
    <col min="541" max="541" width="4.375" style="1403" customWidth="1"/>
    <col min="542" max="542" width="4.125" style="1403" customWidth="1"/>
    <col min="543" max="543" width="6" style="1403" customWidth="1"/>
    <col min="544" max="544" width="4" style="1403" customWidth="1"/>
    <col min="545" max="545" width="1" style="1403" customWidth="1"/>
    <col min="546" max="768" width="9" style="1403"/>
    <col min="769" max="769" width="1" style="1403" customWidth="1"/>
    <col min="770" max="770" width="8.5" style="1403" customWidth="1"/>
    <col min="771" max="771" width="2.5" style="1403" customWidth="1"/>
    <col min="772" max="772" width="4.875" style="1403" customWidth="1"/>
    <col min="773" max="773" width="4.5" style="1403" customWidth="1"/>
    <col min="774" max="774" width="2.25" style="1403" customWidth="1"/>
    <col min="775" max="775" width="5" style="1403" customWidth="1"/>
    <col min="776" max="776" width="2" style="1403" customWidth="1"/>
    <col min="777" max="777" width="5" style="1403" customWidth="1"/>
    <col min="778" max="778" width="2.25" style="1403" customWidth="1"/>
    <col min="779" max="779" width="3.75" style="1403" customWidth="1"/>
    <col min="780" max="780" width="1.625" style="1403" customWidth="1"/>
    <col min="781" max="781" width="4.75" style="1403" bestFit="1" customWidth="1"/>
    <col min="782" max="782" width="2.25" style="1403" customWidth="1"/>
    <col min="783" max="783" width="6.5" style="1403" customWidth="1"/>
    <col min="784" max="785" width="4.375" style="1403" customWidth="1"/>
    <col min="786" max="786" width="7.125" style="1403" customWidth="1"/>
    <col min="787" max="787" width="7.375" style="1403" customWidth="1"/>
    <col min="788" max="788" width="1.75" style="1403" customWidth="1"/>
    <col min="789" max="789" width="5" style="1403" customWidth="1"/>
    <col min="790" max="790" width="2.25" style="1403" customWidth="1"/>
    <col min="791" max="791" width="4.875" style="1403" customWidth="1"/>
    <col min="792" max="792" width="2.375" style="1403" customWidth="1"/>
    <col min="793" max="793" width="4.875" style="1403" customWidth="1"/>
    <col min="794" max="794" width="2.375" style="1403" customWidth="1"/>
    <col min="795" max="795" width="5.625" style="1403" bestFit="1" customWidth="1"/>
    <col min="796" max="796" width="3" style="1403" customWidth="1"/>
    <col min="797" max="797" width="4.375" style="1403" customWidth="1"/>
    <col min="798" max="798" width="4.125" style="1403" customWidth="1"/>
    <col min="799" max="799" width="6" style="1403" customWidth="1"/>
    <col min="800" max="800" width="4" style="1403" customWidth="1"/>
    <col min="801" max="801" width="1" style="1403" customWidth="1"/>
    <col min="802" max="1024" width="9" style="1403"/>
    <col min="1025" max="1025" width="1" style="1403" customWidth="1"/>
    <col min="1026" max="1026" width="8.5" style="1403" customWidth="1"/>
    <col min="1027" max="1027" width="2.5" style="1403" customWidth="1"/>
    <col min="1028" max="1028" width="4.875" style="1403" customWidth="1"/>
    <col min="1029" max="1029" width="4.5" style="1403" customWidth="1"/>
    <col min="1030" max="1030" width="2.25" style="1403" customWidth="1"/>
    <col min="1031" max="1031" width="5" style="1403" customWidth="1"/>
    <col min="1032" max="1032" width="2" style="1403" customWidth="1"/>
    <col min="1033" max="1033" width="5" style="1403" customWidth="1"/>
    <col min="1034" max="1034" width="2.25" style="1403" customWidth="1"/>
    <col min="1035" max="1035" width="3.75" style="1403" customWidth="1"/>
    <col min="1036" max="1036" width="1.625" style="1403" customWidth="1"/>
    <col min="1037" max="1037" width="4.75" style="1403" bestFit="1" customWidth="1"/>
    <col min="1038" max="1038" width="2.25" style="1403" customWidth="1"/>
    <col min="1039" max="1039" width="6.5" style="1403" customWidth="1"/>
    <col min="1040" max="1041" width="4.375" style="1403" customWidth="1"/>
    <col min="1042" max="1042" width="7.125" style="1403" customWidth="1"/>
    <col min="1043" max="1043" width="7.375" style="1403" customWidth="1"/>
    <col min="1044" max="1044" width="1.75" style="1403" customWidth="1"/>
    <col min="1045" max="1045" width="5" style="1403" customWidth="1"/>
    <col min="1046" max="1046" width="2.25" style="1403" customWidth="1"/>
    <col min="1047" max="1047" width="4.875" style="1403" customWidth="1"/>
    <col min="1048" max="1048" width="2.375" style="1403" customWidth="1"/>
    <col min="1049" max="1049" width="4.875" style="1403" customWidth="1"/>
    <col min="1050" max="1050" width="2.375" style="1403" customWidth="1"/>
    <col min="1051" max="1051" width="5.625" style="1403" bestFit="1" customWidth="1"/>
    <col min="1052" max="1052" width="3" style="1403" customWidth="1"/>
    <col min="1053" max="1053" width="4.375" style="1403" customWidth="1"/>
    <col min="1054" max="1054" width="4.125" style="1403" customWidth="1"/>
    <col min="1055" max="1055" width="6" style="1403" customWidth="1"/>
    <col min="1056" max="1056" width="4" style="1403" customWidth="1"/>
    <col min="1057" max="1057" width="1" style="1403" customWidth="1"/>
    <col min="1058" max="1280" width="9" style="1403"/>
    <col min="1281" max="1281" width="1" style="1403" customWidth="1"/>
    <col min="1282" max="1282" width="8.5" style="1403" customWidth="1"/>
    <col min="1283" max="1283" width="2.5" style="1403" customWidth="1"/>
    <col min="1284" max="1284" width="4.875" style="1403" customWidth="1"/>
    <col min="1285" max="1285" width="4.5" style="1403" customWidth="1"/>
    <col min="1286" max="1286" width="2.25" style="1403" customWidth="1"/>
    <col min="1287" max="1287" width="5" style="1403" customWidth="1"/>
    <col min="1288" max="1288" width="2" style="1403" customWidth="1"/>
    <col min="1289" max="1289" width="5" style="1403" customWidth="1"/>
    <col min="1290" max="1290" width="2.25" style="1403" customWidth="1"/>
    <col min="1291" max="1291" width="3.75" style="1403" customWidth="1"/>
    <col min="1292" max="1292" width="1.625" style="1403" customWidth="1"/>
    <col min="1293" max="1293" width="4.75" style="1403" bestFit="1" customWidth="1"/>
    <col min="1294" max="1294" width="2.25" style="1403" customWidth="1"/>
    <col min="1295" max="1295" width="6.5" style="1403" customWidth="1"/>
    <col min="1296" max="1297" width="4.375" style="1403" customWidth="1"/>
    <col min="1298" max="1298" width="7.125" style="1403" customWidth="1"/>
    <col min="1299" max="1299" width="7.375" style="1403" customWidth="1"/>
    <col min="1300" max="1300" width="1.75" style="1403" customWidth="1"/>
    <col min="1301" max="1301" width="5" style="1403" customWidth="1"/>
    <col min="1302" max="1302" width="2.25" style="1403" customWidth="1"/>
    <col min="1303" max="1303" width="4.875" style="1403" customWidth="1"/>
    <col min="1304" max="1304" width="2.375" style="1403" customWidth="1"/>
    <col min="1305" max="1305" width="4.875" style="1403" customWidth="1"/>
    <col min="1306" max="1306" width="2.375" style="1403" customWidth="1"/>
    <col min="1307" max="1307" width="5.625" style="1403" bestFit="1" customWidth="1"/>
    <col min="1308" max="1308" width="3" style="1403" customWidth="1"/>
    <col min="1309" max="1309" width="4.375" style="1403" customWidth="1"/>
    <col min="1310" max="1310" width="4.125" style="1403" customWidth="1"/>
    <col min="1311" max="1311" width="6" style="1403" customWidth="1"/>
    <col min="1312" max="1312" width="4" style="1403" customWidth="1"/>
    <col min="1313" max="1313" width="1" style="1403" customWidth="1"/>
    <col min="1314" max="1536" width="9" style="1403"/>
    <col min="1537" max="1537" width="1" style="1403" customWidth="1"/>
    <col min="1538" max="1538" width="8.5" style="1403" customWidth="1"/>
    <col min="1539" max="1539" width="2.5" style="1403" customWidth="1"/>
    <col min="1540" max="1540" width="4.875" style="1403" customWidth="1"/>
    <col min="1541" max="1541" width="4.5" style="1403" customWidth="1"/>
    <col min="1542" max="1542" width="2.25" style="1403" customWidth="1"/>
    <col min="1543" max="1543" width="5" style="1403" customWidth="1"/>
    <col min="1544" max="1544" width="2" style="1403" customWidth="1"/>
    <col min="1545" max="1545" width="5" style="1403" customWidth="1"/>
    <col min="1546" max="1546" width="2.25" style="1403" customWidth="1"/>
    <col min="1547" max="1547" width="3.75" style="1403" customWidth="1"/>
    <col min="1548" max="1548" width="1.625" style="1403" customWidth="1"/>
    <col min="1549" max="1549" width="4.75" style="1403" bestFit="1" customWidth="1"/>
    <col min="1550" max="1550" width="2.25" style="1403" customWidth="1"/>
    <col min="1551" max="1551" width="6.5" style="1403" customWidth="1"/>
    <col min="1552" max="1553" width="4.375" style="1403" customWidth="1"/>
    <col min="1554" max="1554" width="7.125" style="1403" customWidth="1"/>
    <col min="1555" max="1555" width="7.375" style="1403" customWidth="1"/>
    <col min="1556" max="1556" width="1.75" style="1403" customWidth="1"/>
    <col min="1557" max="1557" width="5" style="1403" customWidth="1"/>
    <col min="1558" max="1558" width="2.25" style="1403" customWidth="1"/>
    <col min="1559" max="1559" width="4.875" style="1403" customWidth="1"/>
    <col min="1560" max="1560" width="2.375" style="1403" customWidth="1"/>
    <col min="1561" max="1561" width="4.875" style="1403" customWidth="1"/>
    <col min="1562" max="1562" width="2.375" style="1403" customWidth="1"/>
    <col min="1563" max="1563" width="5.625" style="1403" bestFit="1" customWidth="1"/>
    <col min="1564" max="1564" width="3" style="1403" customWidth="1"/>
    <col min="1565" max="1565" width="4.375" style="1403" customWidth="1"/>
    <col min="1566" max="1566" width="4.125" style="1403" customWidth="1"/>
    <col min="1567" max="1567" width="6" style="1403" customWidth="1"/>
    <col min="1568" max="1568" width="4" style="1403" customWidth="1"/>
    <col min="1569" max="1569" width="1" style="1403" customWidth="1"/>
    <col min="1570" max="1792" width="9" style="1403"/>
    <col min="1793" max="1793" width="1" style="1403" customWidth="1"/>
    <col min="1794" max="1794" width="8.5" style="1403" customWidth="1"/>
    <col min="1795" max="1795" width="2.5" style="1403" customWidth="1"/>
    <col min="1796" max="1796" width="4.875" style="1403" customWidth="1"/>
    <col min="1797" max="1797" width="4.5" style="1403" customWidth="1"/>
    <col min="1798" max="1798" width="2.25" style="1403" customWidth="1"/>
    <col min="1799" max="1799" width="5" style="1403" customWidth="1"/>
    <col min="1800" max="1800" width="2" style="1403" customWidth="1"/>
    <col min="1801" max="1801" width="5" style="1403" customWidth="1"/>
    <col min="1802" max="1802" width="2.25" style="1403" customWidth="1"/>
    <col min="1803" max="1803" width="3.75" style="1403" customWidth="1"/>
    <col min="1804" max="1804" width="1.625" style="1403" customWidth="1"/>
    <col min="1805" max="1805" width="4.75" style="1403" bestFit="1" customWidth="1"/>
    <col min="1806" max="1806" width="2.25" style="1403" customWidth="1"/>
    <col min="1807" max="1807" width="6.5" style="1403" customWidth="1"/>
    <col min="1808" max="1809" width="4.375" style="1403" customWidth="1"/>
    <col min="1810" max="1810" width="7.125" style="1403" customWidth="1"/>
    <col min="1811" max="1811" width="7.375" style="1403" customWidth="1"/>
    <col min="1812" max="1812" width="1.75" style="1403" customWidth="1"/>
    <col min="1813" max="1813" width="5" style="1403" customWidth="1"/>
    <col min="1814" max="1814" width="2.25" style="1403" customWidth="1"/>
    <col min="1815" max="1815" width="4.875" style="1403" customWidth="1"/>
    <col min="1816" max="1816" width="2.375" style="1403" customWidth="1"/>
    <col min="1817" max="1817" width="4.875" style="1403" customWidth="1"/>
    <col min="1818" max="1818" width="2.375" style="1403" customWidth="1"/>
    <col min="1819" max="1819" width="5.625" style="1403" bestFit="1" customWidth="1"/>
    <col min="1820" max="1820" width="3" style="1403" customWidth="1"/>
    <col min="1821" max="1821" width="4.375" style="1403" customWidth="1"/>
    <col min="1822" max="1822" width="4.125" style="1403" customWidth="1"/>
    <col min="1823" max="1823" width="6" style="1403" customWidth="1"/>
    <col min="1824" max="1824" width="4" style="1403" customWidth="1"/>
    <col min="1825" max="1825" width="1" style="1403" customWidth="1"/>
    <col min="1826" max="2048" width="9" style="1403"/>
    <col min="2049" max="2049" width="1" style="1403" customWidth="1"/>
    <col min="2050" max="2050" width="8.5" style="1403" customWidth="1"/>
    <col min="2051" max="2051" width="2.5" style="1403" customWidth="1"/>
    <col min="2052" max="2052" width="4.875" style="1403" customWidth="1"/>
    <col min="2053" max="2053" width="4.5" style="1403" customWidth="1"/>
    <col min="2054" max="2054" width="2.25" style="1403" customWidth="1"/>
    <col min="2055" max="2055" width="5" style="1403" customWidth="1"/>
    <col min="2056" max="2056" width="2" style="1403" customWidth="1"/>
    <col min="2057" max="2057" width="5" style="1403" customWidth="1"/>
    <col min="2058" max="2058" width="2.25" style="1403" customWidth="1"/>
    <col min="2059" max="2059" width="3.75" style="1403" customWidth="1"/>
    <col min="2060" max="2060" width="1.625" style="1403" customWidth="1"/>
    <col min="2061" max="2061" width="4.75" style="1403" bestFit="1" customWidth="1"/>
    <col min="2062" max="2062" width="2.25" style="1403" customWidth="1"/>
    <col min="2063" max="2063" width="6.5" style="1403" customWidth="1"/>
    <col min="2064" max="2065" width="4.375" style="1403" customWidth="1"/>
    <col min="2066" max="2066" width="7.125" style="1403" customWidth="1"/>
    <col min="2067" max="2067" width="7.375" style="1403" customWidth="1"/>
    <col min="2068" max="2068" width="1.75" style="1403" customWidth="1"/>
    <col min="2069" max="2069" width="5" style="1403" customWidth="1"/>
    <col min="2070" max="2070" width="2.25" style="1403" customWidth="1"/>
    <col min="2071" max="2071" width="4.875" style="1403" customWidth="1"/>
    <col min="2072" max="2072" width="2.375" style="1403" customWidth="1"/>
    <col min="2073" max="2073" width="4.875" style="1403" customWidth="1"/>
    <col min="2074" max="2074" width="2.375" style="1403" customWidth="1"/>
    <col min="2075" max="2075" width="5.625" style="1403" bestFit="1" customWidth="1"/>
    <col min="2076" max="2076" width="3" style="1403" customWidth="1"/>
    <col min="2077" max="2077" width="4.375" style="1403" customWidth="1"/>
    <col min="2078" max="2078" width="4.125" style="1403" customWidth="1"/>
    <col min="2079" max="2079" width="6" style="1403" customWidth="1"/>
    <col min="2080" max="2080" width="4" style="1403" customWidth="1"/>
    <col min="2081" max="2081" width="1" style="1403" customWidth="1"/>
    <col min="2082" max="2304" width="9" style="1403"/>
    <col min="2305" max="2305" width="1" style="1403" customWidth="1"/>
    <col min="2306" max="2306" width="8.5" style="1403" customWidth="1"/>
    <col min="2307" max="2307" width="2.5" style="1403" customWidth="1"/>
    <col min="2308" max="2308" width="4.875" style="1403" customWidth="1"/>
    <col min="2309" max="2309" width="4.5" style="1403" customWidth="1"/>
    <col min="2310" max="2310" width="2.25" style="1403" customWidth="1"/>
    <col min="2311" max="2311" width="5" style="1403" customWidth="1"/>
    <col min="2312" max="2312" width="2" style="1403" customWidth="1"/>
    <col min="2313" max="2313" width="5" style="1403" customWidth="1"/>
    <col min="2314" max="2314" width="2.25" style="1403" customWidth="1"/>
    <col min="2315" max="2315" width="3.75" style="1403" customWidth="1"/>
    <col min="2316" max="2316" width="1.625" style="1403" customWidth="1"/>
    <col min="2317" max="2317" width="4.75" style="1403" bestFit="1" customWidth="1"/>
    <col min="2318" max="2318" width="2.25" style="1403" customWidth="1"/>
    <col min="2319" max="2319" width="6.5" style="1403" customWidth="1"/>
    <col min="2320" max="2321" width="4.375" style="1403" customWidth="1"/>
    <col min="2322" max="2322" width="7.125" style="1403" customWidth="1"/>
    <col min="2323" max="2323" width="7.375" style="1403" customWidth="1"/>
    <col min="2324" max="2324" width="1.75" style="1403" customWidth="1"/>
    <col min="2325" max="2325" width="5" style="1403" customWidth="1"/>
    <col min="2326" max="2326" width="2.25" style="1403" customWidth="1"/>
    <col min="2327" max="2327" width="4.875" style="1403" customWidth="1"/>
    <col min="2328" max="2328" width="2.375" style="1403" customWidth="1"/>
    <col min="2329" max="2329" width="4.875" style="1403" customWidth="1"/>
    <col min="2330" max="2330" width="2.375" style="1403" customWidth="1"/>
    <col min="2331" max="2331" width="5.625" style="1403" bestFit="1" customWidth="1"/>
    <col min="2332" max="2332" width="3" style="1403" customWidth="1"/>
    <col min="2333" max="2333" width="4.375" style="1403" customWidth="1"/>
    <col min="2334" max="2334" width="4.125" style="1403" customWidth="1"/>
    <col min="2335" max="2335" width="6" style="1403" customWidth="1"/>
    <col min="2336" max="2336" width="4" style="1403" customWidth="1"/>
    <col min="2337" max="2337" width="1" style="1403" customWidth="1"/>
    <col min="2338" max="2560" width="9" style="1403"/>
    <col min="2561" max="2561" width="1" style="1403" customWidth="1"/>
    <col min="2562" max="2562" width="8.5" style="1403" customWidth="1"/>
    <col min="2563" max="2563" width="2.5" style="1403" customWidth="1"/>
    <col min="2564" max="2564" width="4.875" style="1403" customWidth="1"/>
    <col min="2565" max="2565" width="4.5" style="1403" customWidth="1"/>
    <col min="2566" max="2566" width="2.25" style="1403" customWidth="1"/>
    <col min="2567" max="2567" width="5" style="1403" customWidth="1"/>
    <col min="2568" max="2568" width="2" style="1403" customWidth="1"/>
    <col min="2569" max="2569" width="5" style="1403" customWidth="1"/>
    <col min="2570" max="2570" width="2.25" style="1403" customWidth="1"/>
    <col min="2571" max="2571" width="3.75" style="1403" customWidth="1"/>
    <col min="2572" max="2572" width="1.625" style="1403" customWidth="1"/>
    <col min="2573" max="2573" width="4.75" style="1403" bestFit="1" customWidth="1"/>
    <col min="2574" max="2574" width="2.25" style="1403" customWidth="1"/>
    <col min="2575" max="2575" width="6.5" style="1403" customWidth="1"/>
    <col min="2576" max="2577" width="4.375" style="1403" customWidth="1"/>
    <col min="2578" max="2578" width="7.125" style="1403" customWidth="1"/>
    <col min="2579" max="2579" width="7.375" style="1403" customWidth="1"/>
    <col min="2580" max="2580" width="1.75" style="1403" customWidth="1"/>
    <col min="2581" max="2581" width="5" style="1403" customWidth="1"/>
    <col min="2582" max="2582" width="2.25" style="1403" customWidth="1"/>
    <col min="2583" max="2583" width="4.875" style="1403" customWidth="1"/>
    <col min="2584" max="2584" width="2.375" style="1403" customWidth="1"/>
    <col min="2585" max="2585" width="4.875" style="1403" customWidth="1"/>
    <col min="2586" max="2586" width="2.375" style="1403" customWidth="1"/>
    <col min="2587" max="2587" width="5.625" style="1403" bestFit="1" customWidth="1"/>
    <col min="2588" max="2588" width="3" style="1403" customWidth="1"/>
    <col min="2589" max="2589" width="4.375" style="1403" customWidth="1"/>
    <col min="2590" max="2590" width="4.125" style="1403" customWidth="1"/>
    <col min="2591" max="2591" width="6" style="1403" customWidth="1"/>
    <col min="2592" max="2592" width="4" style="1403" customWidth="1"/>
    <col min="2593" max="2593" width="1" style="1403" customWidth="1"/>
    <col min="2594" max="2816" width="9" style="1403"/>
    <col min="2817" max="2817" width="1" style="1403" customWidth="1"/>
    <col min="2818" max="2818" width="8.5" style="1403" customWidth="1"/>
    <col min="2819" max="2819" width="2.5" style="1403" customWidth="1"/>
    <col min="2820" max="2820" width="4.875" style="1403" customWidth="1"/>
    <col min="2821" max="2821" width="4.5" style="1403" customWidth="1"/>
    <col min="2822" max="2822" width="2.25" style="1403" customWidth="1"/>
    <col min="2823" max="2823" width="5" style="1403" customWidth="1"/>
    <col min="2824" max="2824" width="2" style="1403" customWidth="1"/>
    <col min="2825" max="2825" width="5" style="1403" customWidth="1"/>
    <col min="2826" max="2826" width="2.25" style="1403" customWidth="1"/>
    <col min="2827" max="2827" width="3.75" style="1403" customWidth="1"/>
    <col min="2828" max="2828" width="1.625" style="1403" customWidth="1"/>
    <col min="2829" max="2829" width="4.75" style="1403" bestFit="1" customWidth="1"/>
    <col min="2830" max="2830" width="2.25" style="1403" customWidth="1"/>
    <col min="2831" max="2831" width="6.5" style="1403" customWidth="1"/>
    <col min="2832" max="2833" width="4.375" style="1403" customWidth="1"/>
    <col min="2834" max="2834" width="7.125" style="1403" customWidth="1"/>
    <col min="2835" max="2835" width="7.375" style="1403" customWidth="1"/>
    <col min="2836" max="2836" width="1.75" style="1403" customWidth="1"/>
    <col min="2837" max="2837" width="5" style="1403" customWidth="1"/>
    <col min="2838" max="2838" width="2.25" style="1403" customWidth="1"/>
    <col min="2839" max="2839" width="4.875" style="1403" customWidth="1"/>
    <col min="2840" max="2840" width="2.375" style="1403" customWidth="1"/>
    <col min="2841" max="2841" width="4.875" style="1403" customWidth="1"/>
    <col min="2842" max="2842" width="2.375" style="1403" customWidth="1"/>
    <col min="2843" max="2843" width="5.625" style="1403" bestFit="1" customWidth="1"/>
    <col min="2844" max="2844" width="3" style="1403" customWidth="1"/>
    <col min="2845" max="2845" width="4.375" style="1403" customWidth="1"/>
    <col min="2846" max="2846" width="4.125" style="1403" customWidth="1"/>
    <col min="2847" max="2847" width="6" style="1403" customWidth="1"/>
    <col min="2848" max="2848" width="4" style="1403" customWidth="1"/>
    <col min="2849" max="2849" width="1" style="1403" customWidth="1"/>
    <col min="2850" max="3072" width="9" style="1403"/>
    <col min="3073" max="3073" width="1" style="1403" customWidth="1"/>
    <col min="3074" max="3074" width="8.5" style="1403" customWidth="1"/>
    <col min="3075" max="3075" width="2.5" style="1403" customWidth="1"/>
    <col min="3076" max="3076" width="4.875" style="1403" customWidth="1"/>
    <col min="3077" max="3077" width="4.5" style="1403" customWidth="1"/>
    <col min="3078" max="3078" width="2.25" style="1403" customWidth="1"/>
    <col min="3079" max="3079" width="5" style="1403" customWidth="1"/>
    <col min="3080" max="3080" width="2" style="1403" customWidth="1"/>
    <col min="3081" max="3081" width="5" style="1403" customWidth="1"/>
    <col min="3082" max="3082" width="2.25" style="1403" customWidth="1"/>
    <col min="3083" max="3083" width="3.75" style="1403" customWidth="1"/>
    <col min="3084" max="3084" width="1.625" style="1403" customWidth="1"/>
    <col min="3085" max="3085" width="4.75" style="1403" bestFit="1" customWidth="1"/>
    <col min="3086" max="3086" width="2.25" style="1403" customWidth="1"/>
    <col min="3087" max="3087" width="6.5" style="1403" customWidth="1"/>
    <col min="3088" max="3089" width="4.375" style="1403" customWidth="1"/>
    <col min="3090" max="3090" width="7.125" style="1403" customWidth="1"/>
    <col min="3091" max="3091" width="7.375" style="1403" customWidth="1"/>
    <col min="3092" max="3092" width="1.75" style="1403" customWidth="1"/>
    <col min="3093" max="3093" width="5" style="1403" customWidth="1"/>
    <col min="3094" max="3094" width="2.25" style="1403" customWidth="1"/>
    <col min="3095" max="3095" width="4.875" style="1403" customWidth="1"/>
    <col min="3096" max="3096" width="2.375" style="1403" customWidth="1"/>
    <col min="3097" max="3097" width="4.875" style="1403" customWidth="1"/>
    <col min="3098" max="3098" width="2.375" style="1403" customWidth="1"/>
    <col min="3099" max="3099" width="5.625" style="1403" bestFit="1" customWidth="1"/>
    <col min="3100" max="3100" width="3" style="1403" customWidth="1"/>
    <col min="3101" max="3101" width="4.375" style="1403" customWidth="1"/>
    <col min="3102" max="3102" width="4.125" style="1403" customWidth="1"/>
    <col min="3103" max="3103" width="6" style="1403" customWidth="1"/>
    <col min="3104" max="3104" width="4" style="1403" customWidth="1"/>
    <col min="3105" max="3105" width="1" style="1403" customWidth="1"/>
    <col min="3106" max="3328" width="9" style="1403"/>
    <col min="3329" max="3329" width="1" style="1403" customWidth="1"/>
    <col min="3330" max="3330" width="8.5" style="1403" customWidth="1"/>
    <col min="3331" max="3331" width="2.5" style="1403" customWidth="1"/>
    <col min="3332" max="3332" width="4.875" style="1403" customWidth="1"/>
    <col min="3333" max="3333" width="4.5" style="1403" customWidth="1"/>
    <col min="3334" max="3334" width="2.25" style="1403" customWidth="1"/>
    <col min="3335" max="3335" width="5" style="1403" customWidth="1"/>
    <col min="3336" max="3336" width="2" style="1403" customWidth="1"/>
    <col min="3337" max="3337" width="5" style="1403" customWidth="1"/>
    <col min="3338" max="3338" width="2.25" style="1403" customWidth="1"/>
    <col min="3339" max="3339" width="3.75" style="1403" customWidth="1"/>
    <col min="3340" max="3340" width="1.625" style="1403" customWidth="1"/>
    <col min="3341" max="3341" width="4.75" style="1403" bestFit="1" customWidth="1"/>
    <col min="3342" max="3342" width="2.25" style="1403" customWidth="1"/>
    <col min="3343" max="3343" width="6.5" style="1403" customWidth="1"/>
    <col min="3344" max="3345" width="4.375" style="1403" customWidth="1"/>
    <col min="3346" max="3346" width="7.125" style="1403" customWidth="1"/>
    <col min="3347" max="3347" width="7.375" style="1403" customWidth="1"/>
    <col min="3348" max="3348" width="1.75" style="1403" customWidth="1"/>
    <col min="3349" max="3349" width="5" style="1403" customWidth="1"/>
    <col min="3350" max="3350" width="2.25" style="1403" customWidth="1"/>
    <col min="3351" max="3351" width="4.875" style="1403" customWidth="1"/>
    <col min="3352" max="3352" width="2.375" style="1403" customWidth="1"/>
    <col min="3353" max="3353" width="4.875" style="1403" customWidth="1"/>
    <col min="3354" max="3354" width="2.375" style="1403" customWidth="1"/>
    <col min="3355" max="3355" width="5.625" style="1403" bestFit="1" customWidth="1"/>
    <col min="3356" max="3356" width="3" style="1403" customWidth="1"/>
    <col min="3357" max="3357" width="4.375" style="1403" customWidth="1"/>
    <col min="3358" max="3358" width="4.125" style="1403" customWidth="1"/>
    <col min="3359" max="3359" width="6" style="1403" customWidth="1"/>
    <col min="3360" max="3360" width="4" style="1403" customWidth="1"/>
    <col min="3361" max="3361" width="1" style="1403" customWidth="1"/>
    <col min="3362" max="3584" width="9" style="1403"/>
    <col min="3585" max="3585" width="1" style="1403" customWidth="1"/>
    <col min="3586" max="3586" width="8.5" style="1403" customWidth="1"/>
    <col min="3587" max="3587" width="2.5" style="1403" customWidth="1"/>
    <col min="3588" max="3588" width="4.875" style="1403" customWidth="1"/>
    <col min="3589" max="3589" width="4.5" style="1403" customWidth="1"/>
    <col min="3590" max="3590" width="2.25" style="1403" customWidth="1"/>
    <col min="3591" max="3591" width="5" style="1403" customWidth="1"/>
    <col min="3592" max="3592" width="2" style="1403" customWidth="1"/>
    <col min="3593" max="3593" width="5" style="1403" customWidth="1"/>
    <col min="3594" max="3594" width="2.25" style="1403" customWidth="1"/>
    <col min="3595" max="3595" width="3.75" style="1403" customWidth="1"/>
    <col min="3596" max="3596" width="1.625" style="1403" customWidth="1"/>
    <col min="3597" max="3597" width="4.75" style="1403" bestFit="1" customWidth="1"/>
    <col min="3598" max="3598" width="2.25" style="1403" customWidth="1"/>
    <col min="3599" max="3599" width="6.5" style="1403" customWidth="1"/>
    <col min="3600" max="3601" width="4.375" style="1403" customWidth="1"/>
    <col min="3602" max="3602" width="7.125" style="1403" customWidth="1"/>
    <col min="3603" max="3603" width="7.375" style="1403" customWidth="1"/>
    <col min="3604" max="3604" width="1.75" style="1403" customWidth="1"/>
    <col min="3605" max="3605" width="5" style="1403" customWidth="1"/>
    <col min="3606" max="3606" width="2.25" style="1403" customWidth="1"/>
    <col min="3607" max="3607" width="4.875" style="1403" customWidth="1"/>
    <col min="3608" max="3608" width="2.375" style="1403" customWidth="1"/>
    <col min="3609" max="3609" width="4.875" style="1403" customWidth="1"/>
    <col min="3610" max="3610" width="2.375" style="1403" customWidth="1"/>
    <col min="3611" max="3611" width="5.625" style="1403" bestFit="1" customWidth="1"/>
    <col min="3612" max="3612" width="3" style="1403" customWidth="1"/>
    <col min="3613" max="3613" width="4.375" style="1403" customWidth="1"/>
    <col min="3614" max="3614" width="4.125" style="1403" customWidth="1"/>
    <col min="3615" max="3615" width="6" style="1403" customWidth="1"/>
    <col min="3616" max="3616" width="4" style="1403" customWidth="1"/>
    <col min="3617" max="3617" width="1" style="1403" customWidth="1"/>
    <col min="3618" max="3840" width="9" style="1403"/>
    <col min="3841" max="3841" width="1" style="1403" customWidth="1"/>
    <col min="3842" max="3842" width="8.5" style="1403" customWidth="1"/>
    <col min="3843" max="3843" width="2.5" style="1403" customWidth="1"/>
    <col min="3844" max="3844" width="4.875" style="1403" customWidth="1"/>
    <col min="3845" max="3845" width="4.5" style="1403" customWidth="1"/>
    <col min="3846" max="3846" width="2.25" style="1403" customWidth="1"/>
    <col min="3847" max="3847" width="5" style="1403" customWidth="1"/>
    <col min="3848" max="3848" width="2" style="1403" customWidth="1"/>
    <col min="3849" max="3849" width="5" style="1403" customWidth="1"/>
    <col min="3850" max="3850" width="2.25" style="1403" customWidth="1"/>
    <col min="3851" max="3851" width="3.75" style="1403" customWidth="1"/>
    <col min="3852" max="3852" width="1.625" style="1403" customWidth="1"/>
    <col min="3853" max="3853" width="4.75" style="1403" bestFit="1" customWidth="1"/>
    <col min="3854" max="3854" width="2.25" style="1403" customWidth="1"/>
    <col min="3855" max="3855" width="6.5" style="1403" customWidth="1"/>
    <col min="3856" max="3857" width="4.375" style="1403" customWidth="1"/>
    <col min="3858" max="3858" width="7.125" style="1403" customWidth="1"/>
    <col min="3859" max="3859" width="7.375" style="1403" customWidth="1"/>
    <col min="3860" max="3860" width="1.75" style="1403" customWidth="1"/>
    <col min="3861" max="3861" width="5" style="1403" customWidth="1"/>
    <col min="3862" max="3862" width="2.25" style="1403" customWidth="1"/>
    <col min="3863" max="3863" width="4.875" style="1403" customWidth="1"/>
    <col min="3864" max="3864" width="2.375" style="1403" customWidth="1"/>
    <col min="3865" max="3865" width="4.875" style="1403" customWidth="1"/>
    <col min="3866" max="3866" width="2.375" style="1403" customWidth="1"/>
    <col min="3867" max="3867" width="5.625" style="1403" bestFit="1" customWidth="1"/>
    <col min="3868" max="3868" width="3" style="1403" customWidth="1"/>
    <col min="3869" max="3869" width="4.375" style="1403" customWidth="1"/>
    <col min="3870" max="3870" width="4.125" style="1403" customWidth="1"/>
    <col min="3871" max="3871" width="6" style="1403" customWidth="1"/>
    <col min="3872" max="3872" width="4" style="1403" customWidth="1"/>
    <col min="3873" max="3873" width="1" style="1403" customWidth="1"/>
    <col min="3874" max="4096" width="9" style="1403"/>
    <col min="4097" max="4097" width="1" style="1403" customWidth="1"/>
    <col min="4098" max="4098" width="8.5" style="1403" customWidth="1"/>
    <col min="4099" max="4099" width="2.5" style="1403" customWidth="1"/>
    <col min="4100" max="4100" width="4.875" style="1403" customWidth="1"/>
    <col min="4101" max="4101" width="4.5" style="1403" customWidth="1"/>
    <col min="4102" max="4102" width="2.25" style="1403" customWidth="1"/>
    <col min="4103" max="4103" width="5" style="1403" customWidth="1"/>
    <col min="4104" max="4104" width="2" style="1403" customWidth="1"/>
    <col min="4105" max="4105" width="5" style="1403" customWidth="1"/>
    <col min="4106" max="4106" width="2.25" style="1403" customWidth="1"/>
    <col min="4107" max="4107" width="3.75" style="1403" customWidth="1"/>
    <col min="4108" max="4108" width="1.625" style="1403" customWidth="1"/>
    <col min="4109" max="4109" width="4.75" style="1403" bestFit="1" customWidth="1"/>
    <col min="4110" max="4110" width="2.25" style="1403" customWidth="1"/>
    <col min="4111" max="4111" width="6.5" style="1403" customWidth="1"/>
    <col min="4112" max="4113" width="4.375" style="1403" customWidth="1"/>
    <col min="4114" max="4114" width="7.125" style="1403" customWidth="1"/>
    <col min="4115" max="4115" width="7.375" style="1403" customWidth="1"/>
    <col min="4116" max="4116" width="1.75" style="1403" customWidth="1"/>
    <col min="4117" max="4117" width="5" style="1403" customWidth="1"/>
    <col min="4118" max="4118" width="2.25" style="1403" customWidth="1"/>
    <col min="4119" max="4119" width="4.875" style="1403" customWidth="1"/>
    <col min="4120" max="4120" width="2.375" style="1403" customWidth="1"/>
    <col min="4121" max="4121" width="4.875" style="1403" customWidth="1"/>
    <col min="4122" max="4122" width="2.375" style="1403" customWidth="1"/>
    <col min="4123" max="4123" width="5.625" style="1403" bestFit="1" customWidth="1"/>
    <col min="4124" max="4124" width="3" style="1403" customWidth="1"/>
    <col min="4125" max="4125" width="4.375" style="1403" customWidth="1"/>
    <col min="4126" max="4126" width="4.125" style="1403" customWidth="1"/>
    <col min="4127" max="4127" width="6" style="1403" customWidth="1"/>
    <col min="4128" max="4128" width="4" style="1403" customWidth="1"/>
    <col min="4129" max="4129" width="1" style="1403" customWidth="1"/>
    <col min="4130" max="4352" width="9" style="1403"/>
    <col min="4353" max="4353" width="1" style="1403" customWidth="1"/>
    <col min="4354" max="4354" width="8.5" style="1403" customWidth="1"/>
    <col min="4355" max="4355" width="2.5" style="1403" customWidth="1"/>
    <col min="4356" max="4356" width="4.875" style="1403" customWidth="1"/>
    <col min="4357" max="4357" width="4.5" style="1403" customWidth="1"/>
    <col min="4358" max="4358" width="2.25" style="1403" customWidth="1"/>
    <col min="4359" max="4359" width="5" style="1403" customWidth="1"/>
    <col min="4360" max="4360" width="2" style="1403" customWidth="1"/>
    <col min="4361" max="4361" width="5" style="1403" customWidth="1"/>
    <col min="4362" max="4362" width="2.25" style="1403" customWidth="1"/>
    <col min="4363" max="4363" width="3.75" style="1403" customWidth="1"/>
    <col min="4364" max="4364" width="1.625" style="1403" customWidth="1"/>
    <col min="4365" max="4365" width="4.75" style="1403" bestFit="1" customWidth="1"/>
    <col min="4366" max="4366" width="2.25" style="1403" customWidth="1"/>
    <col min="4367" max="4367" width="6.5" style="1403" customWidth="1"/>
    <col min="4368" max="4369" width="4.375" style="1403" customWidth="1"/>
    <col min="4370" max="4370" width="7.125" style="1403" customWidth="1"/>
    <col min="4371" max="4371" width="7.375" style="1403" customWidth="1"/>
    <col min="4372" max="4372" width="1.75" style="1403" customWidth="1"/>
    <col min="4373" max="4373" width="5" style="1403" customWidth="1"/>
    <col min="4374" max="4374" width="2.25" style="1403" customWidth="1"/>
    <col min="4375" max="4375" width="4.875" style="1403" customWidth="1"/>
    <col min="4376" max="4376" width="2.375" style="1403" customWidth="1"/>
    <col min="4377" max="4377" width="4.875" style="1403" customWidth="1"/>
    <col min="4378" max="4378" width="2.375" style="1403" customWidth="1"/>
    <col min="4379" max="4379" width="5.625" style="1403" bestFit="1" customWidth="1"/>
    <col min="4380" max="4380" width="3" style="1403" customWidth="1"/>
    <col min="4381" max="4381" width="4.375" style="1403" customWidth="1"/>
    <col min="4382" max="4382" width="4.125" style="1403" customWidth="1"/>
    <col min="4383" max="4383" width="6" style="1403" customWidth="1"/>
    <col min="4384" max="4384" width="4" style="1403" customWidth="1"/>
    <col min="4385" max="4385" width="1" style="1403" customWidth="1"/>
    <col min="4386" max="4608" width="9" style="1403"/>
    <col min="4609" max="4609" width="1" style="1403" customWidth="1"/>
    <col min="4610" max="4610" width="8.5" style="1403" customWidth="1"/>
    <col min="4611" max="4611" width="2.5" style="1403" customWidth="1"/>
    <col min="4612" max="4612" width="4.875" style="1403" customWidth="1"/>
    <col min="4613" max="4613" width="4.5" style="1403" customWidth="1"/>
    <col min="4614" max="4614" width="2.25" style="1403" customWidth="1"/>
    <col min="4615" max="4615" width="5" style="1403" customWidth="1"/>
    <col min="4616" max="4616" width="2" style="1403" customWidth="1"/>
    <col min="4617" max="4617" width="5" style="1403" customWidth="1"/>
    <col min="4618" max="4618" width="2.25" style="1403" customWidth="1"/>
    <col min="4619" max="4619" width="3.75" style="1403" customWidth="1"/>
    <col min="4620" max="4620" width="1.625" style="1403" customWidth="1"/>
    <col min="4621" max="4621" width="4.75" style="1403" bestFit="1" customWidth="1"/>
    <col min="4622" max="4622" width="2.25" style="1403" customWidth="1"/>
    <col min="4623" max="4623" width="6.5" style="1403" customWidth="1"/>
    <col min="4624" max="4625" width="4.375" style="1403" customWidth="1"/>
    <col min="4626" max="4626" width="7.125" style="1403" customWidth="1"/>
    <col min="4627" max="4627" width="7.375" style="1403" customWidth="1"/>
    <col min="4628" max="4628" width="1.75" style="1403" customWidth="1"/>
    <col min="4629" max="4629" width="5" style="1403" customWidth="1"/>
    <col min="4630" max="4630" width="2.25" style="1403" customWidth="1"/>
    <col min="4631" max="4631" width="4.875" style="1403" customWidth="1"/>
    <col min="4632" max="4632" width="2.375" style="1403" customWidth="1"/>
    <col min="4633" max="4633" width="4.875" style="1403" customWidth="1"/>
    <col min="4634" max="4634" width="2.375" style="1403" customWidth="1"/>
    <col min="4635" max="4635" width="5.625" style="1403" bestFit="1" customWidth="1"/>
    <col min="4636" max="4636" width="3" style="1403" customWidth="1"/>
    <col min="4637" max="4637" width="4.375" style="1403" customWidth="1"/>
    <col min="4638" max="4638" width="4.125" style="1403" customWidth="1"/>
    <col min="4639" max="4639" width="6" style="1403" customWidth="1"/>
    <col min="4640" max="4640" width="4" style="1403" customWidth="1"/>
    <col min="4641" max="4641" width="1" style="1403" customWidth="1"/>
    <col min="4642" max="4864" width="9" style="1403"/>
    <col min="4865" max="4865" width="1" style="1403" customWidth="1"/>
    <col min="4866" max="4866" width="8.5" style="1403" customWidth="1"/>
    <col min="4867" max="4867" width="2.5" style="1403" customWidth="1"/>
    <col min="4868" max="4868" width="4.875" style="1403" customWidth="1"/>
    <col min="4869" max="4869" width="4.5" style="1403" customWidth="1"/>
    <col min="4870" max="4870" width="2.25" style="1403" customWidth="1"/>
    <col min="4871" max="4871" width="5" style="1403" customWidth="1"/>
    <col min="4872" max="4872" width="2" style="1403" customWidth="1"/>
    <col min="4873" max="4873" width="5" style="1403" customWidth="1"/>
    <col min="4874" max="4874" width="2.25" style="1403" customWidth="1"/>
    <col min="4875" max="4875" width="3.75" style="1403" customWidth="1"/>
    <col min="4876" max="4876" width="1.625" style="1403" customWidth="1"/>
    <col min="4877" max="4877" width="4.75" style="1403" bestFit="1" customWidth="1"/>
    <col min="4878" max="4878" width="2.25" style="1403" customWidth="1"/>
    <col min="4879" max="4879" width="6.5" style="1403" customWidth="1"/>
    <col min="4880" max="4881" width="4.375" style="1403" customWidth="1"/>
    <col min="4882" max="4882" width="7.125" style="1403" customWidth="1"/>
    <col min="4883" max="4883" width="7.375" style="1403" customWidth="1"/>
    <col min="4884" max="4884" width="1.75" style="1403" customWidth="1"/>
    <col min="4885" max="4885" width="5" style="1403" customWidth="1"/>
    <col min="4886" max="4886" width="2.25" style="1403" customWidth="1"/>
    <col min="4887" max="4887" width="4.875" style="1403" customWidth="1"/>
    <col min="4888" max="4888" width="2.375" style="1403" customWidth="1"/>
    <col min="4889" max="4889" width="4.875" style="1403" customWidth="1"/>
    <col min="4890" max="4890" width="2.375" style="1403" customWidth="1"/>
    <col min="4891" max="4891" width="5.625" style="1403" bestFit="1" customWidth="1"/>
    <col min="4892" max="4892" width="3" style="1403" customWidth="1"/>
    <col min="4893" max="4893" width="4.375" style="1403" customWidth="1"/>
    <col min="4894" max="4894" width="4.125" style="1403" customWidth="1"/>
    <col min="4895" max="4895" width="6" style="1403" customWidth="1"/>
    <col min="4896" max="4896" width="4" style="1403" customWidth="1"/>
    <col min="4897" max="4897" width="1" style="1403" customWidth="1"/>
    <col min="4898" max="5120" width="9" style="1403"/>
    <col min="5121" max="5121" width="1" style="1403" customWidth="1"/>
    <col min="5122" max="5122" width="8.5" style="1403" customWidth="1"/>
    <col min="5123" max="5123" width="2.5" style="1403" customWidth="1"/>
    <col min="5124" max="5124" width="4.875" style="1403" customWidth="1"/>
    <col min="5125" max="5125" width="4.5" style="1403" customWidth="1"/>
    <col min="5126" max="5126" width="2.25" style="1403" customWidth="1"/>
    <col min="5127" max="5127" width="5" style="1403" customWidth="1"/>
    <col min="5128" max="5128" width="2" style="1403" customWidth="1"/>
    <col min="5129" max="5129" width="5" style="1403" customWidth="1"/>
    <col min="5130" max="5130" width="2.25" style="1403" customWidth="1"/>
    <col min="5131" max="5131" width="3.75" style="1403" customWidth="1"/>
    <col min="5132" max="5132" width="1.625" style="1403" customWidth="1"/>
    <col min="5133" max="5133" width="4.75" style="1403" bestFit="1" customWidth="1"/>
    <col min="5134" max="5134" width="2.25" style="1403" customWidth="1"/>
    <col min="5135" max="5135" width="6.5" style="1403" customWidth="1"/>
    <col min="5136" max="5137" width="4.375" style="1403" customWidth="1"/>
    <col min="5138" max="5138" width="7.125" style="1403" customWidth="1"/>
    <col min="5139" max="5139" width="7.375" style="1403" customWidth="1"/>
    <col min="5140" max="5140" width="1.75" style="1403" customWidth="1"/>
    <col min="5141" max="5141" width="5" style="1403" customWidth="1"/>
    <col min="5142" max="5142" width="2.25" style="1403" customWidth="1"/>
    <col min="5143" max="5143" width="4.875" style="1403" customWidth="1"/>
    <col min="5144" max="5144" width="2.375" style="1403" customWidth="1"/>
    <col min="5145" max="5145" width="4.875" style="1403" customWidth="1"/>
    <col min="5146" max="5146" width="2.375" style="1403" customWidth="1"/>
    <col min="5147" max="5147" width="5.625" style="1403" bestFit="1" customWidth="1"/>
    <col min="5148" max="5148" width="3" style="1403" customWidth="1"/>
    <col min="5149" max="5149" width="4.375" style="1403" customWidth="1"/>
    <col min="5150" max="5150" width="4.125" style="1403" customWidth="1"/>
    <col min="5151" max="5151" width="6" style="1403" customWidth="1"/>
    <col min="5152" max="5152" width="4" style="1403" customWidth="1"/>
    <col min="5153" max="5153" width="1" style="1403" customWidth="1"/>
    <col min="5154" max="5376" width="9" style="1403"/>
    <col min="5377" max="5377" width="1" style="1403" customWidth="1"/>
    <col min="5378" max="5378" width="8.5" style="1403" customWidth="1"/>
    <col min="5379" max="5379" width="2.5" style="1403" customWidth="1"/>
    <col min="5380" max="5380" width="4.875" style="1403" customWidth="1"/>
    <col min="5381" max="5381" width="4.5" style="1403" customWidth="1"/>
    <col min="5382" max="5382" width="2.25" style="1403" customWidth="1"/>
    <col min="5383" max="5383" width="5" style="1403" customWidth="1"/>
    <col min="5384" max="5384" width="2" style="1403" customWidth="1"/>
    <col min="5385" max="5385" width="5" style="1403" customWidth="1"/>
    <col min="5386" max="5386" width="2.25" style="1403" customWidth="1"/>
    <col min="5387" max="5387" width="3.75" style="1403" customWidth="1"/>
    <col min="5388" max="5388" width="1.625" style="1403" customWidth="1"/>
    <col min="5389" max="5389" width="4.75" style="1403" bestFit="1" customWidth="1"/>
    <col min="5390" max="5390" width="2.25" style="1403" customWidth="1"/>
    <col min="5391" max="5391" width="6.5" style="1403" customWidth="1"/>
    <col min="5392" max="5393" width="4.375" style="1403" customWidth="1"/>
    <col min="5394" max="5394" width="7.125" style="1403" customWidth="1"/>
    <col min="5395" max="5395" width="7.375" style="1403" customWidth="1"/>
    <col min="5396" max="5396" width="1.75" style="1403" customWidth="1"/>
    <col min="5397" max="5397" width="5" style="1403" customWidth="1"/>
    <col min="5398" max="5398" width="2.25" style="1403" customWidth="1"/>
    <col min="5399" max="5399" width="4.875" style="1403" customWidth="1"/>
    <col min="5400" max="5400" width="2.375" style="1403" customWidth="1"/>
    <col min="5401" max="5401" width="4.875" style="1403" customWidth="1"/>
    <col min="5402" max="5402" width="2.375" style="1403" customWidth="1"/>
    <col min="5403" max="5403" width="5.625" style="1403" bestFit="1" customWidth="1"/>
    <col min="5404" max="5404" width="3" style="1403" customWidth="1"/>
    <col min="5405" max="5405" width="4.375" style="1403" customWidth="1"/>
    <col min="5406" max="5406" width="4.125" style="1403" customWidth="1"/>
    <col min="5407" max="5407" width="6" style="1403" customWidth="1"/>
    <col min="5408" max="5408" width="4" style="1403" customWidth="1"/>
    <col min="5409" max="5409" width="1" style="1403" customWidth="1"/>
    <col min="5410" max="5632" width="9" style="1403"/>
    <col min="5633" max="5633" width="1" style="1403" customWidth="1"/>
    <col min="5634" max="5634" width="8.5" style="1403" customWidth="1"/>
    <col min="5635" max="5635" width="2.5" style="1403" customWidth="1"/>
    <col min="5636" max="5636" width="4.875" style="1403" customWidth="1"/>
    <col min="5637" max="5637" width="4.5" style="1403" customWidth="1"/>
    <col min="5638" max="5638" width="2.25" style="1403" customWidth="1"/>
    <col min="5639" max="5639" width="5" style="1403" customWidth="1"/>
    <col min="5640" max="5640" width="2" style="1403" customWidth="1"/>
    <col min="5641" max="5641" width="5" style="1403" customWidth="1"/>
    <col min="5642" max="5642" width="2.25" style="1403" customWidth="1"/>
    <col min="5643" max="5643" width="3.75" style="1403" customWidth="1"/>
    <col min="5644" max="5644" width="1.625" style="1403" customWidth="1"/>
    <col min="5645" max="5645" width="4.75" style="1403" bestFit="1" customWidth="1"/>
    <col min="5646" max="5646" width="2.25" style="1403" customWidth="1"/>
    <col min="5647" max="5647" width="6.5" style="1403" customWidth="1"/>
    <col min="5648" max="5649" width="4.375" style="1403" customWidth="1"/>
    <col min="5650" max="5650" width="7.125" style="1403" customWidth="1"/>
    <col min="5651" max="5651" width="7.375" style="1403" customWidth="1"/>
    <col min="5652" max="5652" width="1.75" style="1403" customWidth="1"/>
    <col min="5653" max="5653" width="5" style="1403" customWidth="1"/>
    <col min="5654" max="5654" width="2.25" style="1403" customWidth="1"/>
    <col min="5655" max="5655" width="4.875" style="1403" customWidth="1"/>
    <col min="5656" max="5656" width="2.375" style="1403" customWidth="1"/>
    <col min="5657" max="5657" width="4.875" style="1403" customWidth="1"/>
    <col min="5658" max="5658" width="2.375" style="1403" customWidth="1"/>
    <col min="5659" max="5659" width="5.625" style="1403" bestFit="1" customWidth="1"/>
    <col min="5660" max="5660" width="3" style="1403" customWidth="1"/>
    <col min="5661" max="5661" width="4.375" style="1403" customWidth="1"/>
    <col min="5662" max="5662" width="4.125" style="1403" customWidth="1"/>
    <col min="5663" max="5663" width="6" style="1403" customWidth="1"/>
    <col min="5664" max="5664" width="4" style="1403" customWidth="1"/>
    <col min="5665" max="5665" width="1" style="1403" customWidth="1"/>
    <col min="5666" max="5888" width="9" style="1403"/>
    <col min="5889" max="5889" width="1" style="1403" customWidth="1"/>
    <col min="5890" max="5890" width="8.5" style="1403" customWidth="1"/>
    <col min="5891" max="5891" width="2.5" style="1403" customWidth="1"/>
    <col min="5892" max="5892" width="4.875" style="1403" customWidth="1"/>
    <col min="5893" max="5893" width="4.5" style="1403" customWidth="1"/>
    <col min="5894" max="5894" width="2.25" style="1403" customWidth="1"/>
    <col min="5895" max="5895" width="5" style="1403" customWidth="1"/>
    <col min="5896" max="5896" width="2" style="1403" customWidth="1"/>
    <col min="5897" max="5897" width="5" style="1403" customWidth="1"/>
    <col min="5898" max="5898" width="2.25" style="1403" customWidth="1"/>
    <col min="5899" max="5899" width="3.75" style="1403" customWidth="1"/>
    <col min="5900" max="5900" width="1.625" style="1403" customWidth="1"/>
    <col min="5901" max="5901" width="4.75" style="1403" bestFit="1" customWidth="1"/>
    <col min="5902" max="5902" width="2.25" style="1403" customWidth="1"/>
    <col min="5903" max="5903" width="6.5" style="1403" customWidth="1"/>
    <col min="5904" max="5905" width="4.375" style="1403" customWidth="1"/>
    <col min="5906" max="5906" width="7.125" style="1403" customWidth="1"/>
    <col min="5907" max="5907" width="7.375" style="1403" customWidth="1"/>
    <col min="5908" max="5908" width="1.75" style="1403" customWidth="1"/>
    <col min="5909" max="5909" width="5" style="1403" customWidth="1"/>
    <col min="5910" max="5910" width="2.25" style="1403" customWidth="1"/>
    <col min="5911" max="5911" width="4.875" style="1403" customWidth="1"/>
    <col min="5912" max="5912" width="2.375" style="1403" customWidth="1"/>
    <col min="5913" max="5913" width="4.875" style="1403" customWidth="1"/>
    <col min="5914" max="5914" width="2.375" style="1403" customWidth="1"/>
    <col min="5915" max="5915" width="5.625" style="1403" bestFit="1" customWidth="1"/>
    <col min="5916" max="5916" width="3" style="1403" customWidth="1"/>
    <col min="5917" max="5917" width="4.375" style="1403" customWidth="1"/>
    <col min="5918" max="5918" width="4.125" style="1403" customWidth="1"/>
    <col min="5919" max="5919" width="6" style="1403" customWidth="1"/>
    <col min="5920" max="5920" width="4" style="1403" customWidth="1"/>
    <col min="5921" max="5921" width="1" style="1403" customWidth="1"/>
    <col min="5922" max="6144" width="9" style="1403"/>
    <col min="6145" max="6145" width="1" style="1403" customWidth="1"/>
    <col min="6146" max="6146" width="8.5" style="1403" customWidth="1"/>
    <col min="6147" max="6147" width="2.5" style="1403" customWidth="1"/>
    <col min="6148" max="6148" width="4.875" style="1403" customWidth="1"/>
    <col min="6149" max="6149" width="4.5" style="1403" customWidth="1"/>
    <col min="6150" max="6150" width="2.25" style="1403" customWidth="1"/>
    <col min="6151" max="6151" width="5" style="1403" customWidth="1"/>
    <col min="6152" max="6152" width="2" style="1403" customWidth="1"/>
    <col min="6153" max="6153" width="5" style="1403" customWidth="1"/>
    <col min="6154" max="6154" width="2.25" style="1403" customWidth="1"/>
    <col min="6155" max="6155" width="3.75" style="1403" customWidth="1"/>
    <col min="6156" max="6156" width="1.625" style="1403" customWidth="1"/>
    <col min="6157" max="6157" width="4.75" style="1403" bestFit="1" customWidth="1"/>
    <col min="6158" max="6158" width="2.25" style="1403" customWidth="1"/>
    <col min="6159" max="6159" width="6.5" style="1403" customWidth="1"/>
    <col min="6160" max="6161" width="4.375" style="1403" customWidth="1"/>
    <col min="6162" max="6162" width="7.125" style="1403" customWidth="1"/>
    <col min="6163" max="6163" width="7.375" style="1403" customWidth="1"/>
    <col min="6164" max="6164" width="1.75" style="1403" customWidth="1"/>
    <col min="6165" max="6165" width="5" style="1403" customWidth="1"/>
    <col min="6166" max="6166" width="2.25" style="1403" customWidth="1"/>
    <col min="6167" max="6167" width="4.875" style="1403" customWidth="1"/>
    <col min="6168" max="6168" width="2.375" style="1403" customWidth="1"/>
    <col min="6169" max="6169" width="4.875" style="1403" customWidth="1"/>
    <col min="6170" max="6170" width="2.375" style="1403" customWidth="1"/>
    <col min="6171" max="6171" width="5.625" style="1403" bestFit="1" customWidth="1"/>
    <col min="6172" max="6172" width="3" style="1403" customWidth="1"/>
    <col min="6173" max="6173" width="4.375" style="1403" customWidth="1"/>
    <col min="6174" max="6174" width="4.125" style="1403" customWidth="1"/>
    <col min="6175" max="6175" width="6" style="1403" customWidth="1"/>
    <col min="6176" max="6176" width="4" style="1403" customWidth="1"/>
    <col min="6177" max="6177" width="1" style="1403" customWidth="1"/>
    <col min="6178" max="6400" width="9" style="1403"/>
    <col min="6401" max="6401" width="1" style="1403" customWidth="1"/>
    <col min="6402" max="6402" width="8.5" style="1403" customWidth="1"/>
    <col min="6403" max="6403" width="2.5" style="1403" customWidth="1"/>
    <col min="6404" max="6404" width="4.875" style="1403" customWidth="1"/>
    <col min="6405" max="6405" width="4.5" style="1403" customWidth="1"/>
    <col min="6406" max="6406" width="2.25" style="1403" customWidth="1"/>
    <col min="6407" max="6407" width="5" style="1403" customWidth="1"/>
    <col min="6408" max="6408" width="2" style="1403" customWidth="1"/>
    <col min="6409" max="6409" width="5" style="1403" customWidth="1"/>
    <col min="6410" max="6410" width="2.25" style="1403" customWidth="1"/>
    <col min="6411" max="6411" width="3.75" style="1403" customWidth="1"/>
    <col min="6412" max="6412" width="1.625" style="1403" customWidth="1"/>
    <col min="6413" max="6413" width="4.75" style="1403" bestFit="1" customWidth="1"/>
    <col min="6414" max="6414" width="2.25" style="1403" customWidth="1"/>
    <col min="6415" max="6415" width="6.5" style="1403" customWidth="1"/>
    <col min="6416" max="6417" width="4.375" style="1403" customWidth="1"/>
    <col min="6418" max="6418" width="7.125" style="1403" customWidth="1"/>
    <col min="6419" max="6419" width="7.375" style="1403" customWidth="1"/>
    <col min="6420" max="6420" width="1.75" style="1403" customWidth="1"/>
    <col min="6421" max="6421" width="5" style="1403" customWidth="1"/>
    <col min="6422" max="6422" width="2.25" style="1403" customWidth="1"/>
    <col min="6423" max="6423" width="4.875" style="1403" customWidth="1"/>
    <col min="6424" max="6424" width="2.375" style="1403" customWidth="1"/>
    <col min="6425" max="6425" width="4.875" style="1403" customWidth="1"/>
    <col min="6426" max="6426" width="2.375" style="1403" customWidth="1"/>
    <col min="6427" max="6427" width="5.625" style="1403" bestFit="1" customWidth="1"/>
    <col min="6428" max="6428" width="3" style="1403" customWidth="1"/>
    <col min="6429" max="6429" width="4.375" style="1403" customWidth="1"/>
    <col min="6430" max="6430" width="4.125" style="1403" customWidth="1"/>
    <col min="6431" max="6431" width="6" style="1403" customWidth="1"/>
    <col min="6432" max="6432" width="4" style="1403" customWidth="1"/>
    <col min="6433" max="6433" width="1" style="1403" customWidth="1"/>
    <col min="6434" max="6656" width="9" style="1403"/>
    <col min="6657" max="6657" width="1" style="1403" customWidth="1"/>
    <col min="6658" max="6658" width="8.5" style="1403" customWidth="1"/>
    <col min="6659" max="6659" width="2.5" style="1403" customWidth="1"/>
    <col min="6660" max="6660" width="4.875" style="1403" customWidth="1"/>
    <col min="6661" max="6661" width="4.5" style="1403" customWidth="1"/>
    <col min="6662" max="6662" width="2.25" style="1403" customWidth="1"/>
    <col min="6663" max="6663" width="5" style="1403" customWidth="1"/>
    <col min="6664" max="6664" width="2" style="1403" customWidth="1"/>
    <col min="6665" max="6665" width="5" style="1403" customWidth="1"/>
    <col min="6666" max="6666" width="2.25" style="1403" customWidth="1"/>
    <col min="6667" max="6667" width="3.75" style="1403" customWidth="1"/>
    <col min="6668" max="6668" width="1.625" style="1403" customWidth="1"/>
    <col min="6669" max="6669" width="4.75" style="1403" bestFit="1" customWidth="1"/>
    <col min="6670" max="6670" width="2.25" style="1403" customWidth="1"/>
    <col min="6671" max="6671" width="6.5" style="1403" customWidth="1"/>
    <col min="6672" max="6673" width="4.375" style="1403" customWidth="1"/>
    <col min="6674" max="6674" width="7.125" style="1403" customWidth="1"/>
    <col min="6675" max="6675" width="7.375" style="1403" customWidth="1"/>
    <col min="6676" max="6676" width="1.75" style="1403" customWidth="1"/>
    <col min="6677" max="6677" width="5" style="1403" customWidth="1"/>
    <col min="6678" max="6678" width="2.25" style="1403" customWidth="1"/>
    <col min="6679" max="6679" width="4.875" style="1403" customWidth="1"/>
    <col min="6680" max="6680" width="2.375" style="1403" customWidth="1"/>
    <col min="6681" max="6681" width="4.875" style="1403" customWidth="1"/>
    <col min="6682" max="6682" width="2.375" style="1403" customWidth="1"/>
    <col min="6683" max="6683" width="5.625" style="1403" bestFit="1" customWidth="1"/>
    <col min="6684" max="6684" width="3" style="1403" customWidth="1"/>
    <col min="6685" max="6685" width="4.375" style="1403" customWidth="1"/>
    <col min="6686" max="6686" width="4.125" style="1403" customWidth="1"/>
    <col min="6687" max="6687" width="6" style="1403" customWidth="1"/>
    <col min="6688" max="6688" width="4" style="1403" customWidth="1"/>
    <col min="6689" max="6689" width="1" style="1403" customWidth="1"/>
    <col min="6690" max="6912" width="9" style="1403"/>
    <col min="6913" max="6913" width="1" style="1403" customWidth="1"/>
    <col min="6914" max="6914" width="8.5" style="1403" customWidth="1"/>
    <col min="6915" max="6915" width="2.5" style="1403" customWidth="1"/>
    <col min="6916" max="6916" width="4.875" style="1403" customWidth="1"/>
    <col min="6917" max="6917" width="4.5" style="1403" customWidth="1"/>
    <col min="6918" max="6918" width="2.25" style="1403" customWidth="1"/>
    <col min="6919" max="6919" width="5" style="1403" customWidth="1"/>
    <col min="6920" max="6920" width="2" style="1403" customWidth="1"/>
    <col min="6921" max="6921" width="5" style="1403" customWidth="1"/>
    <col min="6922" max="6922" width="2.25" style="1403" customWidth="1"/>
    <col min="6923" max="6923" width="3.75" style="1403" customWidth="1"/>
    <col min="6924" max="6924" width="1.625" style="1403" customWidth="1"/>
    <col min="6925" max="6925" width="4.75" style="1403" bestFit="1" customWidth="1"/>
    <col min="6926" max="6926" width="2.25" style="1403" customWidth="1"/>
    <col min="6927" max="6927" width="6.5" style="1403" customWidth="1"/>
    <col min="6928" max="6929" width="4.375" style="1403" customWidth="1"/>
    <col min="6930" max="6930" width="7.125" style="1403" customWidth="1"/>
    <col min="6931" max="6931" width="7.375" style="1403" customWidth="1"/>
    <col min="6932" max="6932" width="1.75" style="1403" customWidth="1"/>
    <col min="6933" max="6933" width="5" style="1403" customWidth="1"/>
    <col min="6934" max="6934" width="2.25" style="1403" customWidth="1"/>
    <col min="6935" max="6935" width="4.875" style="1403" customWidth="1"/>
    <col min="6936" max="6936" width="2.375" style="1403" customWidth="1"/>
    <col min="6937" max="6937" width="4.875" style="1403" customWidth="1"/>
    <col min="6938" max="6938" width="2.375" style="1403" customWidth="1"/>
    <col min="6939" max="6939" width="5.625" style="1403" bestFit="1" customWidth="1"/>
    <col min="6940" max="6940" width="3" style="1403" customWidth="1"/>
    <col min="6941" max="6941" width="4.375" style="1403" customWidth="1"/>
    <col min="6942" max="6942" width="4.125" style="1403" customWidth="1"/>
    <col min="6943" max="6943" width="6" style="1403" customWidth="1"/>
    <col min="6944" max="6944" width="4" style="1403" customWidth="1"/>
    <col min="6945" max="6945" width="1" style="1403" customWidth="1"/>
    <col min="6946" max="7168" width="9" style="1403"/>
    <col min="7169" max="7169" width="1" style="1403" customWidth="1"/>
    <col min="7170" max="7170" width="8.5" style="1403" customWidth="1"/>
    <col min="7171" max="7171" width="2.5" style="1403" customWidth="1"/>
    <col min="7172" max="7172" width="4.875" style="1403" customWidth="1"/>
    <col min="7173" max="7173" width="4.5" style="1403" customWidth="1"/>
    <col min="7174" max="7174" width="2.25" style="1403" customWidth="1"/>
    <col min="7175" max="7175" width="5" style="1403" customWidth="1"/>
    <col min="7176" max="7176" width="2" style="1403" customWidth="1"/>
    <col min="7177" max="7177" width="5" style="1403" customWidth="1"/>
    <col min="7178" max="7178" width="2.25" style="1403" customWidth="1"/>
    <col min="7179" max="7179" width="3.75" style="1403" customWidth="1"/>
    <col min="7180" max="7180" width="1.625" style="1403" customWidth="1"/>
    <col min="7181" max="7181" width="4.75" style="1403" bestFit="1" customWidth="1"/>
    <col min="7182" max="7182" width="2.25" style="1403" customWidth="1"/>
    <col min="7183" max="7183" width="6.5" style="1403" customWidth="1"/>
    <col min="7184" max="7185" width="4.375" style="1403" customWidth="1"/>
    <col min="7186" max="7186" width="7.125" style="1403" customWidth="1"/>
    <col min="7187" max="7187" width="7.375" style="1403" customWidth="1"/>
    <col min="7188" max="7188" width="1.75" style="1403" customWidth="1"/>
    <col min="7189" max="7189" width="5" style="1403" customWidth="1"/>
    <col min="7190" max="7190" width="2.25" style="1403" customWidth="1"/>
    <col min="7191" max="7191" width="4.875" style="1403" customWidth="1"/>
    <col min="7192" max="7192" width="2.375" style="1403" customWidth="1"/>
    <col min="7193" max="7193" width="4.875" style="1403" customWidth="1"/>
    <col min="7194" max="7194" width="2.375" style="1403" customWidth="1"/>
    <col min="7195" max="7195" width="5.625" style="1403" bestFit="1" customWidth="1"/>
    <col min="7196" max="7196" width="3" style="1403" customWidth="1"/>
    <col min="7197" max="7197" width="4.375" style="1403" customWidth="1"/>
    <col min="7198" max="7198" width="4.125" style="1403" customWidth="1"/>
    <col min="7199" max="7199" width="6" style="1403" customWidth="1"/>
    <col min="7200" max="7200" width="4" style="1403" customWidth="1"/>
    <col min="7201" max="7201" width="1" style="1403" customWidth="1"/>
    <col min="7202" max="7424" width="9" style="1403"/>
    <col min="7425" max="7425" width="1" style="1403" customWidth="1"/>
    <col min="7426" max="7426" width="8.5" style="1403" customWidth="1"/>
    <col min="7427" max="7427" width="2.5" style="1403" customWidth="1"/>
    <col min="7428" max="7428" width="4.875" style="1403" customWidth="1"/>
    <col min="7429" max="7429" width="4.5" style="1403" customWidth="1"/>
    <col min="7430" max="7430" width="2.25" style="1403" customWidth="1"/>
    <col min="7431" max="7431" width="5" style="1403" customWidth="1"/>
    <col min="7432" max="7432" width="2" style="1403" customWidth="1"/>
    <col min="7433" max="7433" width="5" style="1403" customWidth="1"/>
    <col min="7434" max="7434" width="2.25" style="1403" customWidth="1"/>
    <col min="7435" max="7435" width="3.75" style="1403" customWidth="1"/>
    <col min="7436" max="7436" width="1.625" style="1403" customWidth="1"/>
    <col min="7437" max="7437" width="4.75" style="1403" bestFit="1" customWidth="1"/>
    <col min="7438" max="7438" width="2.25" style="1403" customWidth="1"/>
    <col min="7439" max="7439" width="6.5" style="1403" customWidth="1"/>
    <col min="7440" max="7441" width="4.375" style="1403" customWidth="1"/>
    <col min="7442" max="7442" width="7.125" style="1403" customWidth="1"/>
    <col min="7443" max="7443" width="7.375" style="1403" customWidth="1"/>
    <col min="7444" max="7444" width="1.75" style="1403" customWidth="1"/>
    <col min="7445" max="7445" width="5" style="1403" customWidth="1"/>
    <col min="7446" max="7446" width="2.25" style="1403" customWidth="1"/>
    <col min="7447" max="7447" width="4.875" style="1403" customWidth="1"/>
    <col min="7448" max="7448" width="2.375" style="1403" customWidth="1"/>
    <col min="7449" max="7449" width="4.875" style="1403" customWidth="1"/>
    <col min="7450" max="7450" width="2.375" style="1403" customWidth="1"/>
    <col min="7451" max="7451" width="5.625" style="1403" bestFit="1" customWidth="1"/>
    <col min="7452" max="7452" width="3" style="1403" customWidth="1"/>
    <col min="7453" max="7453" width="4.375" style="1403" customWidth="1"/>
    <col min="7454" max="7454" width="4.125" style="1403" customWidth="1"/>
    <col min="7455" max="7455" width="6" style="1403" customWidth="1"/>
    <col min="7456" max="7456" width="4" style="1403" customWidth="1"/>
    <col min="7457" max="7457" width="1" style="1403" customWidth="1"/>
    <col min="7458" max="7680" width="9" style="1403"/>
    <col min="7681" max="7681" width="1" style="1403" customWidth="1"/>
    <col min="7682" max="7682" width="8.5" style="1403" customWidth="1"/>
    <col min="7683" max="7683" width="2.5" style="1403" customWidth="1"/>
    <col min="7684" max="7684" width="4.875" style="1403" customWidth="1"/>
    <col min="7685" max="7685" width="4.5" style="1403" customWidth="1"/>
    <col min="7686" max="7686" width="2.25" style="1403" customWidth="1"/>
    <col min="7687" max="7687" width="5" style="1403" customWidth="1"/>
    <col min="7688" max="7688" width="2" style="1403" customWidth="1"/>
    <col min="7689" max="7689" width="5" style="1403" customWidth="1"/>
    <col min="7690" max="7690" width="2.25" style="1403" customWidth="1"/>
    <col min="7691" max="7691" width="3.75" style="1403" customWidth="1"/>
    <col min="7692" max="7692" width="1.625" style="1403" customWidth="1"/>
    <col min="7693" max="7693" width="4.75" style="1403" bestFit="1" customWidth="1"/>
    <col min="7694" max="7694" width="2.25" style="1403" customWidth="1"/>
    <col min="7695" max="7695" width="6.5" style="1403" customWidth="1"/>
    <col min="7696" max="7697" width="4.375" style="1403" customWidth="1"/>
    <col min="7698" max="7698" width="7.125" style="1403" customWidth="1"/>
    <col min="7699" max="7699" width="7.375" style="1403" customWidth="1"/>
    <col min="7700" max="7700" width="1.75" style="1403" customWidth="1"/>
    <col min="7701" max="7701" width="5" style="1403" customWidth="1"/>
    <col min="7702" max="7702" width="2.25" style="1403" customWidth="1"/>
    <col min="7703" max="7703" width="4.875" style="1403" customWidth="1"/>
    <col min="7704" max="7704" width="2.375" style="1403" customWidth="1"/>
    <col min="7705" max="7705" width="4.875" style="1403" customWidth="1"/>
    <col min="7706" max="7706" width="2.375" style="1403" customWidth="1"/>
    <col min="7707" max="7707" width="5.625" style="1403" bestFit="1" customWidth="1"/>
    <col min="7708" max="7708" width="3" style="1403" customWidth="1"/>
    <col min="7709" max="7709" width="4.375" style="1403" customWidth="1"/>
    <col min="7710" max="7710" width="4.125" style="1403" customWidth="1"/>
    <col min="7711" max="7711" width="6" style="1403" customWidth="1"/>
    <col min="7712" max="7712" width="4" style="1403" customWidth="1"/>
    <col min="7713" max="7713" width="1" style="1403" customWidth="1"/>
    <col min="7714" max="7936" width="9" style="1403"/>
    <col min="7937" max="7937" width="1" style="1403" customWidth="1"/>
    <col min="7938" max="7938" width="8.5" style="1403" customWidth="1"/>
    <col min="7939" max="7939" width="2.5" style="1403" customWidth="1"/>
    <col min="7940" max="7940" width="4.875" style="1403" customWidth="1"/>
    <col min="7941" max="7941" width="4.5" style="1403" customWidth="1"/>
    <col min="7942" max="7942" width="2.25" style="1403" customWidth="1"/>
    <col min="7943" max="7943" width="5" style="1403" customWidth="1"/>
    <col min="7944" max="7944" width="2" style="1403" customWidth="1"/>
    <col min="7945" max="7945" width="5" style="1403" customWidth="1"/>
    <col min="7946" max="7946" width="2.25" style="1403" customWidth="1"/>
    <col min="7947" max="7947" width="3.75" style="1403" customWidth="1"/>
    <col min="7948" max="7948" width="1.625" style="1403" customWidth="1"/>
    <col min="7949" max="7949" width="4.75" style="1403" bestFit="1" customWidth="1"/>
    <col min="7950" max="7950" width="2.25" style="1403" customWidth="1"/>
    <col min="7951" max="7951" width="6.5" style="1403" customWidth="1"/>
    <col min="7952" max="7953" width="4.375" style="1403" customWidth="1"/>
    <col min="7954" max="7954" width="7.125" style="1403" customWidth="1"/>
    <col min="7955" max="7955" width="7.375" style="1403" customWidth="1"/>
    <col min="7956" max="7956" width="1.75" style="1403" customWidth="1"/>
    <col min="7957" max="7957" width="5" style="1403" customWidth="1"/>
    <col min="7958" max="7958" width="2.25" style="1403" customWidth="1"/>
    <col min="7959" max="7959" width="4.875" style="1403" customWidth="1"/>
    <col min="7960" max="7960" width="2.375" style="1403" customWidth="1"/>
    <col min="7961" max="7961" width="4.875" style="1403" customWidth="1"/>
    <col min="7962" max="7962" width="2.375" style="1403" customWidth="1"/>
    <col min="7963" max="7963" width="5.625" style="1403" bestFit="1" customWidth="1"/>
    <col min="7964" max="7964" width="3" style="1403" customWidth="1"/>
    <col min="7965" max="7965" width="4.375" style="1403" customWidth="1"/>
    <col min="7966" max="7966" width="4.125" style="1403" customWidth="1"/>
    <col min="7967" max="7967" width="6" style="1403" customWidth="1"/>
    <col min="7968" max="7968" width="4" style="1403" customWidth="1"/>
    <col min="7969" max="7969" width="1" style="1403" customWidth="1"/>
    <col min="7970" max="8192" width="9" style="1403"/>
    <col min="8193" max="8193" width="1" style="1403" customWidth="1"/>
    <col min="8194" max="8194" width="8.5" style="1403" customWidth="1"/>
    <col min="8195" max="8195" width="2.5" style="1403" customWidth="1"/>
    <col min="8196" max="8196" width="4.875" style="1403" customWidth="1"/>
    <col min="8197" max="8197" width="4.5" style="1403" customWidth="1"/>
    <col min="8198" max="8198" width="2.25" style="1403" customWidth="1"/>
    <col min="8199" max="8199" width="5" style="1403" customWidth="1"/>
    <col min="8200" max="8200" width="2" style="1403" customWidth="1"/>
    <col min="8201" max="8201" width="5" style="1403" customWidth="1"/>
    <col min="8202" max="8202" width="2.25" style="1403" customWidth="1"/>
    <col min="8203" max="8203" width="3.75" style="1403" customWidth="1"/>
    <col min="8204" max="8204" width="1.625" style="1403" customWidth="1"/>
    <col min="8205" max="8205" width="4.75" style="1403" bestFit="1" customWidth="1"/>
    <col min="8206" max="8206" width="2.25" style="1403" customWidth="1"/>
    <col min="8207" max="8207" width="6.5" style="1403" customWidth="1"/>
    <col min="8208" max="8209" width="4.375" style="1403" customWidth="1"/>
    <col min="8210" max="8210" width="7.125" style="1403" customWidth="1"/>
    <col min="8211" max="8211" width="7.375" style="1403" customWidth="1"/>
    <col min="8212" max="8212" width="1.75" style="1403" customWidth="1"/>
    <col min="8213" max="8213" width="5" style="1403" customWidth="1"/>
    <col min="8214" max="8214" width="2.25" style="1403" customWidth="1"/>
    <col min="8215" max="8215" width="4.875" style="1403" customWidth="1"/>
    <col min="8216" max="8216" width="2.375" style="1403" customWidth="1"/>
    <col min="8217" max="8217" width="4.875" style="1403" customWidth="1"/>
    <col min="8218" max="8218" width="2.375" style="1403" customWidth="1"/>
    <col min="8219" max="8219" width="5.625" style="1403" bestFit="1" customWidth="1"/>
    <col min="8220" max="8220" width="3" style="1403" customWidth="1"/>
    <col min="8221" max="8221" width="4.375" style="1403" customWidth="1"/>
    <col min="8222" max="8222" width="4.125" style="1403" customWidth="1"/>
    <col min="8223" max="8223" width="6" style="1403" customWidth="1"/>
    <col min="8224" max="8224" width="4" style="1403" customWidth="1"/>
    <col min="8225" max="8225" width="1" style="1403" customWidth="1"/>
    <col min="8226" max="8448" width="9" style="1403"/>
    <col min="8449" max="8449" width="1" style="1403" customWidth="1"/>
    <col min="8450" max="8450" width="8.5" style="1403" customWidth="1"/>
    <col min="8451" max="8451" width="2.5" style="1403" customWidth="1"/>
    <col min="8452" max="8452" width="4.875" style="1403" customWidth="1"/>
    <col min="8453" max="8453" width="4.5" style="1403" customWidth="1"/>
    <col min="8454" max="8454" width="2.25" style="1403" customWidth="1"/>
    <col min="8455" max="8455" width="5" style="1403" customWidth="1"/>
    <col min="8456" max="8456" width="2" style="1403" customWidth="1"/>
    <col min="8457" max="8457" width="5" style="1403" customWidth="1"/>
    <col min="8458" max="8458" width="2.25" style="1403" customWidth="1"/>
    <col min="8459" max="8459" width="3.75" style="1403" customWidth="1"/>
    <col min="8460" max="8460" width="1.625" style="1403" customWidth="1"/>
    <col min="8461" max="8461" width="4.75" style="1403" bestFit="1" customWidth="1"/>
    <col min="8462" max="8462" width="2.25" style="1403" customWidth="1"/>
    <col min="8463" max="8463" width="6.5" style="1403" customWidth="1"/>
    <col min="8464" max="8465" width="4.375" style="1403" customWidth="1"/>
    <col min="8466" max="8466" width="7.125" style="1403" customWidth="1"/>
    <col min="8467" max="8467" width="7.375" style="1403" customWidth="1"/>
    <col min="8468" max="8468" width="1.75" style="1403" customWidth="1"/>
    <col min="8469" max="8469" width="5" style="1403" customWidth="1"/>
    <col min="8470" max="8470" width="2.25" style="1403" customWidth="1"/>
    <col min="8471" max="8471" width="4.875" style="1403" customWidth="1"/>
    <col min="8472" max="8472" width="2.375" style="1403" customWidth="1"/>
    <col min="8473" max="8473" width="4.875" style="1403" customWidth="1"/>
    <col min="8474" max="8474" width="2.375" style="1403" customWidth="1"/>
    <col min="8475" max="8475" width="5.625" style="1403" bestFit="1" customWidth="1"/>
    <col min="8476" max="8476" width="3" style="1403" customWidth="1"/>
    <col min="8477" max="8477" width="4.375" style="1403" customWidth="1"/>
    <col min="8478" max="8478" width="4.125" style="1403" customWidth="1"/>
    <col min="8479" max="8479" width="6" style="1403" customWidth="1"/>
    <col min="8480" max="8480" width="4" style="1403" customWidth="1"/>
    <col min="8481" max="8481" width="1" style="1403" customWidth="1"/>
    <col min="8482" max="8704" width="9" style="1403"/>
    <col min="8705" max="8705" width="1" style="1403" customWidth="1"/>
    <col min="8706" max="8706" width="8.5" style="1403" customWidth="1"/>
    <col min="8707" max="8707" width="2.5" style="1403" customWidth="1"/>
    <col min="8708" max="8708" width="4.875" style="1403" customWidth="1"/>
    <col min="8709" max="8709" width="4.5" style="1403" customWidth="1"/>
    <col min="8710" max="8710" width="2.25" style="1403" customWidth="1"/>
    <col min="8711" max="8711" width="5" style="1403" customWidth="1"/>
    <col min="8712" max="8712" width="2" style="1403" customWidth="1"/>
    <col min="8713" max="8713" width="5" style="1403" customWidth="1"/>
    <col min="8714" max="8714" width="2.25" style="1403" customWidth="1"/>
    <col min="8715" max="8715" width="3.75" style="1403" customWidth="1"/>
    <col min="8716" max="8716" width="1.625" style="1403" customWidth="1"/>
    <col min="8717" max="8717" width="4.75" style="1403" bestFit="1" customWidth="1"/>
    <col min="8718" max="8718" width="2.25" style="1403" customWidth="1"/>
    <col min="8719" max="8719" width="6.5" style="1403" customWidth="1"/>
    <col min="8720" max="8721" width="4.375" style="1403" customWidth="1"/>
    <col min="8722" max="8722" width="7.125" style="1403" customWidth="1"/>
    <col min="8723" max="8723" width="7.375" style="1403" customWidth="1"/>
    <col min="8724" max="8724" width="1.75" style="1403" customWidth="1"/>
    <col min="8725" max="8725" width="5" style="1403" customWidth="1"/>
    <col min="8726" max="8726" width="2.25" style="1403" customWidth="1"/>
    <col min="8727" max="8727" width="4.875" style="1403" customWidth="1"/>
    <col min="8728" max="8728" width="2.375" style="1403" customWidth="1"/>
    <col min="8729" max="8729" width="4.875" style="1403" customWidth="1"/>
    <col min="8730" max="8730" width="2.375" style="1403" customWidth="1"/>
    <col min="8731" max="8731" width="5.625" style="1403" bestFit="1" customWidth="1"/>
    <col min="8732" max="8732" width="3" style="1403" customWidth="1"/>
    <col min="8733" max="8733" width="4.375" style="1403" customWidth="1"/>
    <col min="8734" max="8734" width="4.125" style="1403" customWidth="1"/>
    <col min="8735" max="8735" width="6" style="1403" customWidth="1"/>
    <col min="8736" max="8736" width="4" style="1403" customWidth="1"/>
    <col min="8737" max="8737" width="1" style="1403" customWidth="1"/>
    <col min="8738" max="8960" width="9" style="1403"/>
    <col min="8961" max="8961" width="1" style="1403" customWidth="1"/>
    <col min="8962" max="8962" width="8.5" style="1403" customWidth="1"/>
    <col min="8963" max="8963" width="2.5" style="1403" customWidth="1"/>
    <col min="8964" max="8964" width="4.875" style="1403" customWidth="1"/>
    <col min="8965" max="8965" width="4.5" style="1403" customWidth="1"/>
    <col min="8966" max="8966" width="2.25" style="1403" customWidth="1"/>
    <col min="8967" max="8967" width="5" style="1403" customWidth="1"/>
    <col min="8968" max="8968" width="2" style="1403" customWidth="1"/>
    <col min="8969" max="8969" width="5" style="1403" customWidth="1"/>
    <col min="8970" max="8970" width="2.25" style="1403" customWidth="1"/>
    <col min="8971" max="8971" width="3.75" style="1403" customWidth="1"/>
    <col min="8972" max="8972" width="1.625" style="1403" customWidth="1"/>
    <col min="8973" max="8973" width="4.75" style="1403" bestFit="1" customWidth="1"/>
    <col min="8974" max="8974" width="2.25" style="1403" customWidth="1"/>
    <col min="8975" max="8975" width="6.5" style="1403" customWidth="1"/>
    <col min="8976" max="8977" width="4.375" style="1403" customWidth="1"/>
    <col min="8978" max="8978" width="7.125" style="1403" customWidth="1"/>
    <col min="8979" max="8979" width="7.375" style="1403" customWidth="1"/>
    <col min="8980" max="8980" width="1.75" style="1403" customWidth="1"/>
    <col min="8981" max="8981" width="5" style="1403" customWidth="1"/>
    <col min="8982" max="8982" width="2.25" style="1403" customWidth="1"/>
    <col min="8983" max="8983" width="4.875" style="1403" customWidth="1"/>
    <col min="8984" max="8984" width="2.375" style="1403" customWidth="1"/>
    <col min="8985" max="8985" width="4.875" style="1403" customWidth="1"/>
    <col min="8986" max="8986" width="2.375" style="1403" customWidth="1"/>
    <col min="8987" max="8987" width="5.625" style="1403" bestFit="1" customWidth="1"/>
    <col min="8988" max="8988" width="3" style="1403" customWidth="1"/>
    <col min="8989" max="8989" width="4.375" style="1403" customWidth="1"/>
    <col min="8990" max="8990" width="4.125" style="1403" customWidth="1"/>
    <col min="8991" max="8991" width="6" style="1403" customWidth="1"/>
    <col min="8992" max="8992" width="4" style="1403" customWidth="1"/>
    <col min="8993" max="8993" width="1" style="1403" customWidth="1"/>
    <col min="8994" max="9216" width="9" style="1403"/>
    <col min="9217" max="9217" width="1" style="1403" customWidth="1"/>
    <col min="9218" max="9218" width="8.5" style="1403" customWidth="1"/>
    <col min="9219" max="9219" width="2.5" style="1403" customWidth="1"/>
    <col min="9220" max="9220" width="4.875" style="1403" customWidth="1"/>
    <col min="9221" max="9221" width="4.5" style="1403" customWidth="1"/>
    <col min="9222" max="9222" width="2.25" style="1403" customWidth="1"/>
    <col min="9223" max="9223" width="5" style="1403" customWidth="1"/>
    <col min="9224" max="9224" width="2" style="1403" customWidth="1"/>
    <col min="9225" max="9225" width="5" style="1403" customWidth="1"/>
    <col min="9226" max="9226" width="2.25" style="1403" customWidth="1"/>
    <col min="9227" max="9227" width="3.75" style="1403" customWidth="1"/>
    <col min="9228" max="9228" width="1.625" style="1403" customWidth="1"/>
    <col min="9229" max="9229" width="4.75" style="1403" bestFit="1" customWidth="1"/>
    <col min="9230" max="9230" width="2.25" style="1403" customWidth="1"/>
    <col min="9231" max="9231" width="6.5" style="1403" customWidth="1"/>
    <col min="9232" max="9233" width="4.375" style="1403" customWidth="1"/>
    <col min="9234" max="9234" width="7.125" style="1403" customWidth="1"/>
    <col min="9235" max="9235" width="7.375" style="1403" customWidth="1"/>
    <col min="9236" max="9236" width="1.75" style="1403" customWidth="1"/>
    <col min="9237" max="9237" width="5" style="1403" customWidth="1"/>
    <col min="9238" max="9238" width="2.25" style="1403" customWidth="1"/>
    <col min="9239" max="9239" width="4.875" style="1403" customWidth="1"/>
    <col min="9240" max="9240" width="2.375" style="1403" customWidth="1"/>
    <col min="9241" max="9241" width="4.875" style="1403" customWidth="1"/>
    <col min="9242" max="9242" width="2.375" style="1403" customWidth="1"/>
    <col min="9243" max="9243" width="5.625" style="1403" bestFit="1" customWidth="1"/>
    <col min="9244" max="9244" width="3" style="1403" customWidth="1"/>
    <col min="9245" max="9245" width="4.375" style="1403" customWidth="1"/>
    <col min="9246" max="9246" width="4.125" style="1403" customWidth="1"/>
    <col min="9247" max="9247" width="6" style="1403" customWidth="1"/>
    <col min="9248" max="9248" width="4" style="1403" customWidth="1"/>
    <col min="9249" max="9249" width="1" style="1403" customWidth="1"/>
    <col min="9250" max="9472" width="9" style="1403"/>
    <col min="9473" max="9473" width="1" style="1403" customWidth="1"/>
    <col min="9474" max="9474" width="8.5" style="1403" customWidth="1"/>
    <col min="9475" max="9475" width="2.5" style="1403" customWidth="1"/>
    <col min="9476" max="9476" width="4.875" style="1403" customWidth="1"/>
    <col min="9477" max="9477" width="4.5" style="1403" customWidth="1"/>
    <col min="9478" max="9478" width="2.25" style="1403" customWidth="1"/>
    <col min="9479" max="9479" width="5" style="1403" customWidth="1"/>
    <col min="9480" max="9480" width="2" style="1403" customWidth="1"/>
    <col min="9481" max="9481" width="5" style="1403" customWidth="1"/>
    <col min="9482" max="9482" width="2.25" style="1403" customWidth="1"/>
    <col min="9483" max="9483" width="3.75" style="1403" customWidth="1"/>
    <col min="9484" max="9484" width="1.625" style="1403" customWidth="1"/>
    <col min="9485" max="9485" width="4.75" style="1403" bestFit="1" customWidth="1"/>
    <col min="9486" max="9486" width="2.25" style="1403" customWidth="1"/>
    <col min="9487" max="9487" width="6.5" style="1403" customWidth="1"/>
    <col min="9488" max="9489" width="4.375" style="1403" customWidth="1"/>
    <col min="9490" max="9490" width="7.125" style="1403" customWidth="1"/>
    <col min="9491" max="9491" width="7.375" style="1403" customWidth="1"/>
    <col min="9492" max="9492" width="1.75" style="1403" customWidth="1"/>
    <col min="9493" max="9493" width="5" style="1403" customWidth="1"/>
    <col min="9494" max="9494" width="2.25" style="1403" customWidth="1"/>
    <col min="9495" max="9495" width="4.875" style="1403" customWidth="1"/>
    <col min="9496" max="9496" width="2.375" style="1403" customWidth="1"/>
    <col min="9497" max="9497" width="4.875" style="1403" customWidth="1"/>
    <col min="9498" max="9498" width="2.375" style="1403" customWidth="1"/>
    <col min="9499" max="9499" width="5.625" style="1403" bestFit="1" customWidth="1"/>
    <col min="9500" max="9500" width="3" style="1403" customWidth="1"/>
    <col min="9501" max="9501" width="4.375" style="1403" customWidth="1"/>
    <col min="9502" max="9502" width="4.125" style="1403" customWidth="1"/>
    <col min="9503" max="9503" width="6" style="1403" customWidth="1"/>
    <col min="9504" max="9504" width="4" style="1403" customWidth="1"/>
    <col min="9505" max="9505" width="1" style="1403" customWidth="1"/>
    <col min="9506" max="9728" width="9" style="1403"/>
    <col min="9729" max="9729" width="1" style="1403" customWidth="1"/>
    <col min="9730" max="9730" width="8.5" style="1403" customWidth="1"/>
    <col min="9731" max="9731" width="2.5" style="1403" customWidth="1"/>
    <col min="9732" max="9732" width="4.875" style="1403" customWidth="1"/>
    <col min="9733" max="9733" width="4.5" style="1403" customWidth="1"/>
    <col min="9734" max="9734" width="2.25" style="1403" customWidth="1"/>
    <col min="9735" max="9735" width="5" style="1403" customWidth="1"/>
    <col min="9736" max="9736" width="2" style="1403" customWidth="1"/>
    <col min="9737" max="9737" width="5" style="1403" customWidth="1"/>
    <col min="9738" max="9738" width="2.25" style="1403" customWidth="1"/>
    <col min="9739" max="9739" width="3.75" style="1403" customWidth="1"/>
    <col min="9740" max="9740" width="1.625" style="1403" customWidth="1"/>
    <col min="9741" max="9741" width="4.75" style="1403" bestFit="1" customWidth="1"/>
    <col min="9742" max="9742" width="2.25" style="1403" customWidth="1"/>
    <col min="9743" max="9743" width="6.5" style="1403" customWidth="1"/>
    <col min="9744" max="9745" width="4.375" style="1403" customWidth="1"/>
    <col min="9746" max="9746" width="7.125" style="1403" customWidth="1"/>
    <col min="9747" max="9747" width="7.375" style="1403" customWidth="1"/>
    <col min="9748" max="9748" width="1.75" style="1403" customWidth="1"/>
    <col min="9749" max="9749" width="5" style="1403" customWidth="1"/>
    <col min="9750" max="9750" width="2.25" style="1403" customWidth="1"/>
    <col min="9751" max="9751" width="4.875" style="1403" customWidth="1"/>
    <col min="9752" max="9752" width="2.375" style="1403" customWidth="1"/>
    <col min="9753" max="9753" width="4.875" style="1403" customWidth="1"/>
    <col min="9754" max="9754" width="2.375" style="1403" customWidth="1"/>
    <col min="9755" max="9755" width="5.625" style="1403" bestFit="1" customWidth="1"/>
    <col min="9756" max="9756" width="3" style="1403" customWidth="1"/>
    <col min="9757" max="9757" width="4.375" style="1403" customWidth="1"/>
    <col min="9758" max="9758" width="4.125" style="1403" customWidth="1"/>
    <col min="9759" max="9759" width="6" style="1403" customWidth="1"/>
    <col min="9760" max="9760" width="4" style="1403" customWidth="1"/>
    <col min="9761" max="9761" width="1" style="1403" customWidth="1"/>
    <col min="9762" max="9984" width="9" style="1403"/>
    <col min="9985" max="9985" width="1" style="1403" customWidth="1"/>
    <col min="9986" max="9986" width="8.5" style="1403" customWidth="1"/>
    <col min="9987" max="9987" width="2.5" style="1403" customWidth="1"/>
    <col min="9988" max="9988" width="4.875" style="1403" customWidth="1"/>
    <col min="9989" max="9989" width="4.5" style="1403" customWidth="1"/>
    <col min="9990" max="9990" width="2.25" style="1403" customWidth="1"/>
    <col min="9991" max="9991" width="5" style="1403" customWidth="1"/>
    <col min="9992" max="9992" width="2" style="1403" customWidth="1"/>
    <col min="9993" max="9993" width="5" style="1403" customWidth="1"/>
    <col min="9994" max="9994" width="2.25" style="1403" customWidth="1"/>
    <col min="9995" max="9995" width="3.75" style="1403" customWidth="1"/>
    <col min="9996" max="9996" width="1.625" style="1403" customWidth="1"/>
    <col min="9997" max="9997" width="4.75" style="1403" bestFit="1" customWidth="1"/>
    <col min="9998" max="9998" width="2.25" style="1403" customWidth="1"/>
    <col min="9999" max="9999" width="6.5" style="1403" customWidth="1"/>
    <col min="10000" max="10001" width="4.375" style="1403" customWidth="1"/>
    <col min="10002" max="10002" width="7.125" style="1403" customWidth="1"/>
    <col min="10003" max="10003" width="7.375" style="1403" customWidth="1"/>
    <col min="10004" max="10004" width="1.75" style="1403" customWidth="1"/>
    <col min="10005" max="10005" width="5" style="1403" customWidth="1"/>
    <col min="10006" max="10006" width="2.25" style="1403" customWidth="1"/>
    <col min="10007" max="10007" width="4.875" style="1403" customWidth="1"/>
    <col min="10008" max="10008" width="2.375" style="1403" customWidth="1"/>
    <col min="10009" max="10009" width="4.875" style="1403" customWidth="1"/>
    <col min="10010" max="10010" width="2.375" style="1403" customWidth="1"/>
    <col min="10011" max="10011" width="5.625" style="1403" bestFit="1" customWidth="1"/>
    <col min="10012" max="10012" width="3" style="1403" customWidth="1"/>
    <col min="10013" max="10013" width="4.375" style="1403" customWidth="1"/>
    <col min="10014" max="10014" width="4.125" style="1403" customWidth="1"/>
    <col min="10015" max="10015" width="6" style="1403" customWidth="1"/>
    <col min="10016" max="10016" width="4" style="1403" customWidth="1"/>
    <col min="10017" max="10017" width="1" style="1403" customWidth="1"/>
    <col min="10018" max="10240" width="9" style="1403"/>
    <col min="10241" max="10241" width="1" style="1403" customWidth="1"/>
    <col min="10242" max="10242" width="8.5" style="1403" customWidth="1"/>
    <col min="10243" max="10243" width="2.5" style="1403" customWidth="1"/>
    <col min="10244" max="10244" width="4.875" style="1403" customWidth="1"/>
    <col min="10245" max="10245" width="4.5" style="1403" customWidth="1"/>
    <col min="10246" max="10246" width="2.25" style="1403" customWidth="1"/>
    <col min="10247" max="10247" width="5" style="1403" customWidth="1"/>
    <col min="10248" max="10248" width="2" style="1403" customWidth="1"/>
    <col min="10249" max="10249" width="5" style="1403" customWidth="1"/>
    <col min="10250" max="10250" width="2.25" style="1403" customWidth="1"/>
    <col min="10251" max="10251" width="3.75" style="1403" customWidth="1"/>
    <col min="10252" max="10252" width="1.625" style="1403" customWidth="1"/>
    <col min="10253" max="10253" width="4.75" style="1403" bestFit="1" customWidth="1"/>
    <col min="10254" max="10254" width="2.25" style="1403" customWidth="1"/>
    <col min="10255" max="10255" width="6.5" style="1403" customWidth="1"/>
    <col min="10256" max="10257" width="4.375" style="1403" customWidth="1"/>
    <col min="10258" max="10258" width="7.125" style="1403" customWidth="1"/>
    <col min="10259" max="10259" width="7.375" style="1403" customWidth="1"/>
    <col min="10260" max="10260" width="1.75" style="1403" customWidth="1"/>
    <col min="10261" max="10261" width="5" style="1403" customWidth="1"/>
    <col min="10262" max="10262" width="2.25" style="1403" customWidth="1"/>
    <col min="10263" max="10263" width="4.875" style="1403" customWidth="1"/>
    <col min="10264" max="10264" width="2.375" style="1403" customWidth="1"/>
    <col min="10265" max="10265" width="4.875" style="1403" customWidth="1"/>
    <col min="10266" max="10266" width="2.375" style="1403" customWidth="1"/>
    <col min="10267" max="10267" width="5.625" style="1403" bestFit="1" customWidth="1"/>
    <col min="10268" max="10268" width="3" style="1403" customWidth="1"/>
    <col min="10269" max="10269" width="4.375" style="1403" customWidth="1"/>
    <col min="10270" max="10270" width="4.125" style="1403" customWidth="1"/>
    <col min="10271" max="10271" width="6" style="1403" customWidth="1"/>
    <col min="10272" max="10272" width="4" style="1403" customWidth="1"/>
    <col min="10273" max="10273" width="1" style="1403" customWidth="1"/>
    <col min="10274" max="10496" width="9" style="1403"/>
    <col min="10497" max="10497" width="1" style="1403" customWidth="1"/>
    <col min="10498" max="10498" width="8.5" style="1403" customWidth="1"/>
    <col min="10499" max="10499" width="2.5" style="1403" customWidth="1"/>
    <col min="10500" max="10500" width="4.875" style="1403" customWidth="1"/>
    <col min="10501" max="10501" width="4.5" style="1403" customWidth="1"/>
    <col min="10502" max="10502" width="2.25" style="1403" customWidth="1"/>
    <col min="10503" max="10503" width="5" style="1403" customWidth="1"/>
    <col min="10504" max="10504" width="2" style="1403" customWidth="1"/>
    <col min="10505" max="10505" width="5" style="1403" customWidth="1"/>
    <col min="10506" max="10506" width="2.25" style="1403" customWidth="1"/>
    <col min="10507" max="10507" width="3.75" style="1403" customWidth="1"/>
    <col min="10508" max="10508" width="1.625" style="1403" customWidth="1"/>
    <col min="10509" max="10509" width="4.75" style="1403" bestFit="1" customWidth="1"/>
    <col min="10510" max="10510" width="2.25" style="1403" customWidth="1"/>
    <col min="10511" max="10511" width="6.5" style="1403" customWidth="1"/>
    <col min="10512" max="10513" width="4.375" style="1403" customWidth="1"/>
    <col min="10514" max="10514" width="7.125" style="1403" customWidth="1"/>
    <col min="10515" max="10515" width="7.375" style="1403" customWidth="1"/>
    <col min="10516" max="10516" width="1.75" style="1403" customWidth="1"/>
    <col min="10517" max="10517" width="5" style="1403" customWidth="1"/>
    <col min="10518" max="10518" width="2.25" style="1403" customWidth="1"/>
    <col min="10519" max="10519" width="4.875" style="1403" customWidth="1"/>
    <col min="10520" max="10520" width="2.375" style="1403" customWidth="1"/>
    <col min="10521" max="10521" width="4.875" style="1403" customWidth="1"/>
    <col min="10522" max="10522" width="2.375" style="1403" customWidth="1"/>
    <col min="10523" max="10523" width="5.625" style="1403" bestFit="1" customWidth="1"/>
    <col min="10524" max="10524" width="3" style="1403" customWidth="1"/>
    <col min="10525" max="10525" width="4.375" style="1403" customWidth="1"/>
    <col min="10526" max="10526" width="4.125" style="1403" customWidth="1"/>
    <col min="10527" max="10527" width="6" style="1403" customWidth="1"/>
    <col min="10528" max="10528" width="4" style="1403" customWidth="1"/>
    <col min="10529" max="10529" width="1" style="1403" customWidth="1"/>
    <col min="10530" max="10752" width="9" style="1403"/>
    <col min="10753" max="10753" width="1" style="1403" customWidth="1"/>
    <col min="10754" max="10754" width="8.5" style="1403" customWidth="1"/>
    <col min="10755" max="10755" width="2.5" style="1403" customWidth="1"/>
    <col min="10756" max="10756" width="4.875" style="1403" customWidth="1"/>
    <col min="10757" max="10757" width="4.5" style="1403" customWidth="1"/>
    <col min="10758" max="10758" width="2.25" style="1403" customWidth="1"/>
    <col min="10759" max="10759" width="5" style="1403" customWidth="1"/>
    <col min="10760" max="10760" width="2" style="1403" customWidth="1"/>
    <col min="10761" max="10761" width="5" style="1403" customWidth="1"/>
    <col min="10762" max="10762" width="2.25" style="1403" customWidth="1"/>
    <col min="10763" max="10763" width="3.75" style="1403" customWidth="1"/>
    <col min="10764" max="10764" width="1.625" style="1403" customWidth="1"/>
    <col min="10765" max="10765" width="4.75" style="1403" bestFit="1" customWidth="1"/>
    <col min="10766" max="10766" width="2.25" style="1403" customWidth="1"/>
    <col min="10767" max="10767" width="6.5" style="1403" customWidth="1"/>
    <col min="10768" max="10769" width="4.375" style="1403" customWidth="1"/>
    <col min="10770" max="10770" width="7.125" style="1403" customWidth="1"/>
    <col min="10771" max="10771" width="7.375" style="1403" customWidth="1"/>
    <col min="10772" max="10772" width="1.75" style="1403" customWidth="1"/>
    <col min="10773" max="10773" width="5" style="1403" customWidth="1"/>
    <col min="10774" max="10774" width="2.25" style="1403" customWidth="1"/>
    <col min="10775" max="10775" width="4.875" style="1403" customWidth="1"/>
    <col min="10776" max="10776" width="2.375" style="1403" customWidth="1"/>
    <col min="10777" max="10777" width="4.875" style="1403" customWidth="1"/>
    <col min="10778" max="10778" width="2.375" style="1403" customWidth="1"/>
    <col min="10779" max="10779" width="5.625" style="1403" bestFit="1" customWidth="1"/>
    <col min="10780" max="10780" width="3" style="1403" customWidth="1"/>
    <col min="10781" max="10781" width="4.375" style="1403" customWidth="1"/>
    <col min="10782" max="10782" width="4.125" style="1403" customWidth="1"/>
    <col min="10783" max="10783" width="6" style="1403" customWidth="1"/>
    <col min="10784" max="10784" width="4" style="1403" customWidth="1"/>
    <col min="10785" max="10785" width="1" style="1403" customWidth="1"/>
    <col min="10786" max="11008" width="9" style="1403"/>
    <col min="11009" max="11009" width="1" style="1403" customWidth="1"/>
    <col min="11010" max="11010" width="8.5" style="1403" customWidth="1"/>
    <col min="11011" max="11011" width="2.5" style="1403" customWidth="1"/>
    <col min="11012" max="11012" width="4.875" style="1403" customWidth="1"/>
    <col min="11013" max="11013" width="4.5" style="1403" customWidth="1"/>
    <col min="11014" max="11014" width="2.25" style="1403" customWidth="1"/>
    <col min="11015" max="11015" width="5" style="1403" customWidth="1"/>
    <col min="11016" max="11016" width="2" style="1403" customWidth="1"/>
    <col min="11017" max="11017" width="5" style="1403" customWidth="1"/>
    <col min="11018" max="11018" width="2.25" style="1403" customWidth="1"/>
    <col min="11019" max="11019" width="3.75" style="1403" customWidth="1"/>
    <col min="11020" max="11020" width="1.625" style="1403" customWidth="1"/>
    <col min="11021" max="11021" width="4.75" style="1403" bestFit="1" customWidth="1"/>
    <col min="11022" max="11022" width="2.25" style="1403" customWidth="1"/>
    <col min="11023" max="11023" width="6.5" style="1403" customWidth="1"/>
    <col min="11024" max="11025" width="4.375" style="1403" customWidth="1"/>
    <col min="11026" max="11026" width="7.125" style="1403" customWidth="1"/>
    <col min="11027" max="11027" width="7.375" style="1403" customWidth="1"/>
    <col min="11028" max="11028" width="1.75" style="1403" customWidth="1"/>
    <col min="11029" max="11029" width="5" style="1403" customWidth="1"/>
    <col min="11030" max="11030" width="2.25" style="1403" customWidth="1"/>
    <col min="11031" max="11031" width="4.875" style="1403" customWidth="1"/>
    <col min="11032" max="11032" width="2.375" style="1403" customWidth="1"/>
    <col min="11033" max="11033" width="4.875" style="1403" customWidth="1"/>
    <col min="11034" max="11034" width="2.375" style="1403" customWidth="1"/>
    <col min="11035" max="11035" width="5.625" style="1403" bestFit="1" customWidth="1"/>
    <col min="11036" max="11036" width="3" style="1403" customWidth="1"/>
    <col min="11037" max="11037" width="4.375" style="1403" customWidth="1"/>
    <col min="11038" max="11038" width="4.125" style="1403" customWidth="1"/>
    <col min="11039" max="11039" width="6" style="1403" customWidth="1"/>
    <col min="11040" max="11040" width="4" style="1403" customWidth="1"/>
    <col min="11041" max="11041" width="1" style="1403" customWidth="1"/>
    <col min="11042" max="11264" width="9" style="1403"/>
    <col min="11265" max="11265" width="1" style="1403" customWidth="1"/>
    <col min="11266" max="11266" width="8.5" style="1403" customWidth="1"/>
    <col min="11267" max="11267" width="2.5" style="1403" customWidth="1"/>
    <col min="11268" max="11268" width="4.875" style="1403" customWidth="1"/>
    <col min="11269" max="11269" width="4.5" style="1403" customWidth="1"/>
    <col min="11270" max="11270" width="2.25" style="1403" customWidth="1"/>
    <col min="11271" max="11271" width="5" style="1403" customWidth="1"/>
    <col min="11272" max="11272" width="2" style="1403" customWidth="1"/>
    <col min="11273" max="11273" width="5" style="1403" customWidth="1"/>
    <col min="11274" max="11274" width="2.25" style="1403" customWidth="1"/>
    <col min="11275" max="11275" width="3.75" style="1403" customWidth="1"/>
    <col min="11276" max="11276" width="1.625" style="1403" customWidth="1"/>
    <col min="11277" max="11277" width="4.75" style="1403" bestFit="1" customWidth="1"/>
    <col min="11278" max="11278" width="2.25" style="1403" customWidth="1"/>
    <col min="11279" max="11279" width="6.5" style="1403" customWidth="1"/>
    <col min="11280" max="11281" width="4.375" style="1403" customWidth="1"/>
    <col min="11282" max="11282" width="7.125" style="1403" customWidth="1"/>
    <col min="11283" max="11283" width="7.375" style="1403" customWidth="1"/>
    <col min="11284" max="11284" width="1.75" style="1403" customWidth="1"/>
    <col min="11285" max="11285" width="5" style="1403" customWidth="1"/>
    <col min="11286" max="11286" width="2.25" style="1403" customWidth="1"/>
    <col min="11287" max="11287" width="4.875" style="1403" customWidth="1"/>
    <col min="11288" max="11288" width="2.375" style="1403" customWidth="1"/>
    <col min="11289" max="11289" width="4.875" style="1403" customWidth="1"/>
    <col min="11290" max="11290" width="2.375" style="1403" customWidth="1"/>
    <col min="11291" max="11291" width="5.625" style="1403" bestFit="1" customWidth="1"/>
    <col min="11292" max="11292" width="3" style="1403" customWidth="1"/>
    <col min="11293" max="11293" width="4.375" style="1403" customWidth="1"/>
    <col min="11294" max="11294" width="4.125" style="1403" customWidth="1"/>
    <col min="11295" max="11295" width="6" style="1403" customWidth="1"/>
    <col min="11296" max="11296" width="4" style="1403" customWidth="1"/>
    <col min="11297" max="11297" width="1" style="1403" customWidth="1"/>
    <col min="11298" max="11520" width="9" style="1403"/>
    <col min="11521" max="11521" width="1" style="1403" customWidth="1"/>
    <col min="11522" max="11522" width="8.5" style="1403" customWidth="1"/>
    <col min="11523" max="11523" width="2.5" style="1403" customWidth="1"/>
    <col min="11524" max="11524" width="4.875" style="1403" customWidth="1"/>
    <col min="11525" max="11525" width="4.5" style="1403" customWidth="1"/>
    <col min="11526" max="11526" width="2.25" style="1403" customWidth="1"/>
    <col min="11527" max="11527" width="5" style="1403" customWidth="1"/>
    <col min="11528" max="11528" width="2" style="1403" customWidth="1"/>
    <col min="11529" max="11529" width="5" style="1403" customWidth="1"/>
    <col min="11530" max="11530" width="2.25" style="1403" customWidth="1"/>
    <col min="11531" max="11531" width="3.75" style="1403" customWidth="1"/>
    <col min="11532" max="11532" width="1.625" style="1403" customWidth="1"/>
    <col min="11533" max="11533" width="4.75" style="1403" bestFit="1" customWidth="1"/>
    <col min="11534" max="11534" width="2.25" style="1403" customWidth="1"/>
    <col min="11535" max="11535" width="6.5" style="1403" customWidth="1"/>
    <col min="11536" max="11537" width="4.375" style="1403" customWidth="1"/>
    <col min="11538" max="11538" width="7.125" style="1403" customWidth="1"/>
    <col min="11539" max="11539" width="7.375" style="1403" customWidth="1"/>
    <col min="11540" max="11540" width="1.75" style="1403" customWidth="1"/>
    <col min="11541" max="11541" width="5" style="1403" customWidth="1"/>
    <col min="11542" max="11542" width="2.25" style="1403" customWidth="1"/>
    <col min="11543" max="11543" width="4.875" style="1403" customWidth="1"/>
    <col min="11544" max="11544" width="2.375" style="1403" customWidth="1"/>
    <col min="11545" max="11545" width="4.875" style="1403" customWidth="1"/>
    <col min="11546" max="11546" width="2.375" style="1403" customWidth="1"/>
    <col min="11547" max="11547" width="5.625" style="1403" bestFit="1" customWidth="1"/>
    <col min="11548" max="11548" width="3" style="1403" customWidth="1"/>
    <col min="11549" max="11549" width="4.375" style="1403" customWidth="1"/>
    <col min="11550" max="11550" width="4.125" style="1403" customWidth="1"/>
    <col min="11551" max="11551" width="6" style="1403" customWidth="1"/>
    <col min="11552" max="11552" width="4" style="1403" customWidth="1"/>
    <col min="11553" max="11553" width="1" style="1403" customWidth="1"/>
    <col min="11554" max="11776" width="9" style="1403"/>
    <col min="11777" max="11777" width="1" style="1403" customWidth="1"/>
    <col min="11778" max="11778" width="8.5" style="1403" customWidth="1"/>
    <col min="11779" max="11779" width="2.5" style="1403" customWidth="1"/>
    <col min="11780" max="11780" width="4.875" style="1403" customWidth="1"/>
    <col min="11781" max="11781" width="4.5" style="1403" customWidth="1"/>
    <col min="11782" max="11782" width="2.25" style="1403" customWidth="1"/>
    <col min="11783" max="11783" width="5" style="1403" customWidth="1"/>
    <col min="11784" max="11784" width="2" style="1403" customWidth="1"/>
    <col min="11785" max="11785" width="5" style="1403" customWidth="1"/>
    <col min="11786" max="11786" width="2.25" style="1403" customWidth="1"/>
    <col min="11787" max="11787" width="3.75" style="1403" customWidth="1"/>
    <col min="11788" max="11788" width="1.625" style="1403" customWidth="1"/>
    <col min="11789" max="11789" width="4.75" style="1403" bestFit="1" customWidth="1"/>
    <col min="11790" max="11790" width="2.25" style="1403" customWidth="1"/>
    <col min="11791" max="11791" width="6.5" style="1403" customWidth="1"/>
    <col min="11792" max="11793" width="4.375" style="1403" customWidth="1"/>
    <col min="11794" max="11794" width="7.125" style="1403" customWidth="1"/>
    <col min="11795" max="11795" width="7.375" style="1403" customWidth="1"/>
    <col min="11796" max="11796" width="1.75" style="1403" customWidth="1"/>
    <col min="11797" max="11797" width="5" style="1403" customWidth="1"/>
    <col min="11798" max="11798" width="2.25" style="1403" customWidth="1"/>
    <col min="11799" max="11799" width="4.875" style="1403" customWidth="1"/>
    <col min="11800" max="11800" width="2.375" style="1403" customWidth="1"/>
    <col min="11801" max="11801" width="4.875" style="1403" customWidth="1"/>
    <col min="11802" max="11802" width="2.375" style="1403" customWidth="1"/>
    <col min="11803" max="11803" width="5.625" style="1403" bestFit="1" customWidth="1"/>
    <col min="11804" max="11804" width="3" style="1403" customWidth="1"/>
    <col min="11805" max="11805" width="4.375" style="1403" customWidth="1"/>
    <col min="11806" max="11806" width="4.125" style="1403" customWidth="1"/>
    <col min="11807" max="11807" width="6" style="1403" customWidth="1"/>
    <col min="11808" max="11808" width="4" style="1403" customWidth="1"/>
    <col min="11809" max="11809" width="1" style="1403" customWidth="1"/>
    <col min="11810" max="12032" width="9" style="1403"/>
    <col min="12033" max="12033" width="1" style="1403" customWidth="1"/>
    <col min="12034" max="12034" width="8.5" style="1403" customWidth="1"/>
    <col min="12035" max="12035" width="2.5" style="1403" customWidth="1"/>
    <col min="12036" max="12036" width="4.875" style="1403" customWidth="1"/>
    <col min="12037" max="12037" width="4.5" style="1403" customWidth="1"/>
    <col min="12038" max="12038" width="2.25" style="1403" customWidth="1"/>
    <col min="12039" max="12039" width="5" style="1403" customWidth="1"/>
    <col min="12040" max="12040" width="2" style="1403" customWidth="1"/>
    <col min="12041" max="12041" width="5" style="1403" customWidth="1"/>
    <col min="12042" max="12042" width="2.25" style="1403" customWidth="1"/>
    <col min="12043" max="12043" width="3.75" style="1403" customWidth="1"/>
    <col min="12044" max="12044" width="1.625" style="1403" customWidth="1"/>
    <col min="12045" max="12045" width="4.75" style="1403" bestFit="1" customWidth="1"/>
    <col min="12046" max="12046" width="2.25" style="1403" customWidth="1"/>
    <col min="12047" max="12047" width="6.5" style="1403" customWidth="1"/>
    <col min="12048" max="12049" width="4.375" style="1403" customWidth="1"/>
    <col min="12050" max="12050" width="7.125" style="1403" customWidth="1"/>
    <col min="12051" max="12051" width="7.375" style="1403" customWidth="1"/>
    <col min="12052" max="12052" width="1.75" style="1403" customWidth="1"/>
    <col min="12053" max="12053" width="5" style="1403" customWidth="1"/>
    <col min="12054" max="12054" width="2.25" style="1403" customWidth="1"/>
    <col min="12055" max="12055" width="4.875" style="1403" customWidth="1"/>
    <col min="12056" max="12056" width="2.375" style="1403" customWidth="1"/>
    <col min="12057" max="12057" width="4.875" style="1403" customWidth="1"/>
    <col min="12058" max="12058" width="2.375" style="1403" customWidth="1"/>
    <col min="12059" max="12059" width="5.625" style="1403" bestFit="1" customWidth="1"/>
    <col min="12060" max="12060" width="3" style="1403" customWidth="1"/>
    <col min="12061" max="12061" width="4.375" style="1403" customWidth="1"/>
    <col min="12062" max="12062" width="4.125" style="1403" customWidth="1"/>
    <col min="12063" max="12063" width="6" style="1403" customWidth="1"/>
    <col min="12064" max="12064" width="4" style="1403" customWidth="1"/>
    <col min="12065" max="12065" width="1" style="1403" customWidth="1"/>
    <col min="12066" max="12288" width="9" style="1403"/>
    <col min="12289" max="12289" width="1" style="1403" customWidth="1"/>
    <col min="12290" max="12290" width="8.5" style="1403" customWidth="1"/>
    <col min="12291" max="12291" width="2.5" style="1403" customWidth="1"/>
    <col min="12292" max="12292" width="4.875" style="1403" customWidth="1"/>
    <col min="12293" max="12293" width="4.5" style="1403" customWidth="1"/>
    <col min="12294" max="12294" width="2.25" style="1403" customWidth="1"/>
    <col min="12295" max="12295" width="5" style="1403" customWidth="1"/>
    <col min="12296" max="12296" width="2" style="1403" customWidth="1"/>
    <col min="12297" max="12297" width="5" style="1403" customWidth="1"/>
    <col min="12298" max="12298" width="2.25" style="1403" customWidth="1"/>
    <col min="12299" max="12299" width="3.75" style="1403" customWidth="1"/>
    <col min="12300" max="12300" width="1.625" style="1403" customWidth="1"/>
    <col min="12301" max="12301" width="4.75" style="1403" bestFit="1" customWidth="1"/>
    <col min="12302" max="12302" width="2.25" style="1403" customWidth="1"/>
    <col min="12303" max="12303" width="6.5" style="1403" customWidth="1"/>
    <col min="12304" max="12305" width="4.375" style="1403" customWidth="1"/>
    <col min="12306" max="12306" width="7.125" style="1403" customWidth="1"/>
    <col min="12307" max="12307" width="7.375" style="1403" customWidth="1"/>
    <col min="12308" max="12308" width="1.75" style="1403" customWidth="1"/>
    <col min="12309" max="12309" width="5" style="1403" customWidth="1"/>
    <col min="12310" max="12310" width="2.25" style="1403" customWidth="1"/>
    <col min="12311" max="12311" width="4.875" style="1403" customWidth="1"/>
    <col min="12312" max="12312" width="2.375" style="1403" customWidth="1"/>
    <col min="12313" max="12313" width="4.875" style="1403" customWidth="1"/>
    <col min="12314" max="12314" width="2.375" style="1403" customWidth="1"/>
    <col min="12315" max="12315" width="5.625" style="1403" bestFit="1" customWidth="1"/>
    <col min="12316" max="12316" width="3" style="1403" customWidth="1"/>
    <col min="12317" max="12317" width="4.375" style="1403" customWidth="1"/>
    <col min="12318" max="12318" width="4.125" style="1403" customWidth="1"/>
    <col min="12319" max="12319" width="6" style="1403" customWidth="1"/>
    <col min="12320" max="12320" width="4" style="1403" customWidth="1"/>
    <col min="12321" max="12321" width="1" style="1403" customWidth="1"/>
    <col min="12322" max="12544" width="9" style="1403"/>
    <col min="12545" max="12545" width="1" style="1403" customWidth="1"/>
    <col min="12546" max="12546" width="8.5" style="1403" customWidth="1"/>
    <col min="12547" max="12547" width="2.5" style="1403" customWidth="1"/>
    <col min="12548" max="12548" width="4.875" style="1403" customWidth="1"/>
    <col min="12549" max="12549" width="4.5" style="1403" customWidth="1"/>
    <col min="12550" max="12550" width="2.25" style="1403" customWidth="1"/>
    <col min="12551" max="12551" width="5" style="1403" customWidth="1"/>
    <col min="12552" max="12552" width="2" style="1403" customWidth="1"/>
    <col min="12553" max="12553" width="5" style="1403" customWidth="1"/>
    <col min="12554" max="12554" width="2.25" style="1403" customWidth="1"/>
    <col min="12555" max="12555" width="3.75" style="1403" customWidth="1"/>
    <col min="12556" max="12556" width="1.625" style="1403" customWidth="1"/>
    <col min="12557" max="12557" width="4.75" style="1403" bestFit="1" customWidth="1"/>
    <col min="12558" max="12558" width="2.25" style="1403" customWidth="1"/>
    <col min="12559" max="12559" width="6.5" style="1403" customWidth="1"/>
    <col min="12560" max="12561" width="4.375" style="1403" customWidth="1"/>
    <col min="12562" max="12562" width="7.125" style="1403" customWidth="1"/>
    <col min="12563" max="12563" width="7.375" style="1403" customWidth="1"/>
    <col min="12564" max="12564" width="1.75" style="1403" customWidth="1"/>
    <col min="12565" max="12565" width="5" style="1403" customWidth="1"/>
    <col min="12566" max="12566" width="2.25" style="1403" customWidth="1"/>
    <col min="12567" max="12567" width="4.875" style="1403" customWidth="1"/>
    <col min="12568" max="12568" width="2.375" style="1403" customWidth="1"/>
    <col min="12569" max="12569" width="4.875" style="1403" customWidth="1"/>
    <col min="12570" max="12570" width="2.375" style="1403" customWidth="1"/>
    <col min="12571" max="12571" width="5.625" style="1403" bestFit="1" customWidth="1"/>
    <col min="12572" max="12572" width="3" style="1403" customWidth="1"/>
    <col min="12573" max="12573" width="4.375" style="1403" customWidth="1"/>
    <col min="12574" max="12574" width="4.125" style="1403" customWidth="1"/>
    <col min="12575" max="12575" width="6" style="1403" customWidth="1"/>
    <col min="12576" max="12576" width="4" style="1403" customWidth="1"/>
    <col min="12577" max="12577" width="1" style="1403" customWidth="1"/>
    <col min="12578" max="12800" width="9" style="1403"/>
    <col min="12801" max="12801" width="1" style="1403" customWidth="1"/>
    <col min="12802" max="12802" width="8.5" style="1403" customWidth="1"/>
    <col min="12803" max="12803" width="2.5" style="1403" customWidth="1"/>
    <col min="12804" max="12804" width="4.875" style="1403" customWidth="1"/>
    <col min="12805" max="12805" width="4.5" style="1403" customWidth="1"/>
    <col min="12806" max="12806" width="2.25" style="1403" customWidth="1"/>
    <col min="12807" max="12807" width="5" style="1403" customWidth="1"/>
    <col min="12808" max="12808" width="2" style="1403" customWidth="1"/>
    <col min="12809" max="12809" width="5" style="1403" customWidth="1"/>
    <col min="12810" max="12810" width="2.25" style="1403" customWidth="1"/>
    <col min="12811" max="12811" width="3.75" style="1403" customWidth="1"/>
    <col min="12812" max="12812" width="1.625" style="1403" customWidth="1"/>
    <col min="12813" max="12813" width="4.75" style="1403" bestFit="1" customWidth="1"/>
    <col min="12814" max="12814" width="2.25" style="1403" customWidth="1"/>
    <col min="12815" max="12815" width="6.5" style="1403" customWidth="1"/>
    <col min="12816" max="12817" width="4.375" style="1403" customWidth="1"/>
    <col min="12818" max="12818" width="7.125" style="1403" customWidth="1"/>
    <col min="12819" max="12819" width="7.375" style="1403" customWidth="1"/>
    <col min="12820" max="12820" width="1.75" style="1403" customWidth="1"/>
    <col min="12821" max="12821" width="5" style="1403" customWidth="1"/>
    <col min="12822" max="12822" width="2.25" style="1403" customWidth="1"/>
    <col min="12823" max="12823" width="4.875" style="1403" customWidth="1"/>
    <col min="12824" max="12824" width="2.375" style="1403" customWidth="1"/>
    <col min="12825" max="12825" width="4.875" style="1403" customWidth="1"/>
    <col min="12826" max="12826" width="2.375" style="1403" customWidth="1"/>
    <col min="12827" max="12827" width="5.625" style="1403" bestFit="1" customWidth="1"/>
    <col min="12828" max="12828" width="3" style="1403" customWidth="1"/>
    <col min="12829" max="12829" width="4.375" style="1403" customWidth="1"/>
    <col min="12830" max="12830" width="4.125" style="1403" customWidth="1"/>
    <col min="12831" max="12831" width="6" style="1403" customWidth="1"/>
    <col min="12832" max="12832" width="4" style="1403" customWidth="1"/>
    <col min="12833" max="12833" width="1" style="1403" customWidth="1"/>
    <col min="12834" max="13056" width="9" style="1403"/>
    <col min="13057" max="13057" width="1" style="1403" customWidth="1"/>
    <col min="13058" max="13058" width="8.5" style="1403" customWidth="1"/>
    <col min="13059" max="13059" width="2.5" style="1403" customWidth="1"/>
    <col min="13060" max="13060" width="4.875" style="1403" customWidth="1"/>
    <col min="13061" max="13061" width="4.5" style="1403" customWidth="1"/>
    <col min="13062" max="13062" width="2.25" style="1403" customWidth="1"/>
    <col min="13063" max="13063" width="5" style="1403" customWidth="1"/>
    <col min="13064" max="13064" width="2" style="1403" customWidth="1"/>
    <col min="13065" max="13065" width="5" style="1403" customWidth="1"/>
    <col min="13066" max="13066" width="2.25" style="1403" customWidth="1"/>
    <col min="13067" max="13067" width="3.75" style="1403" customWidth="1"/>
    <col min="13068" max="13068" width="1.625" style="1403" customWidth="1"/>
    <col min="13069" max="13069" width="4.75" style="1403" bestFit="1" customWidth="1"/>
    <col min="13070" max="13070" width="2.25" style="1403" customWidth="1"/>
    <col min="13071" max="13071" width="6.5" style="1403" customWidth="1"/>
    <col min="13072" max="13073" width="4.375" style="1403" customWidth="1"/>
    <col min="13074" max="13074" width="7.125" style="1403" customWidth="1"/>
    <col min="13075" max="13075" width="7.375" style="1403" customWidth="1"/>
    <col min="13076" max="13076" width="1.75" style="1403" customWidth="1"/>
    <col min="13077" max="13077" width="5" style="1403" customWidth="1"/>
    <col min="13078" max="13078" width="2.25" style="1403" customWidth="1"/>
    <col min="13079" max="13079" width="4.875" style="1403" customWidth="1"/>
    <col min="13080" max="13080" width="2.375" style="1403" customWidth="1"/>
    <col min="13081" max="13081" width="4.875" style="1403" customWidth="1"/>
    <col min="13082" max="13082" width="2.375" style="1403" customWidth="1"/>
    <col min="13083" max="13083" width="5.625" style="1403" bestFit="1" customWidth="1"/>
    <col min="13084" max="13084" width="3" style="1403" customWidth="1"/>
    <col min="13085" max="13085" width="4.375" style="1403" customWidth="1"/>
    <col min="13086" max="13086" width="4.125" style="1403" customWidth="1"/>
    <col min="13087" max="13087" width="6" style="1403" customWidth="1"/>
    <col min="13088" max="13088" width="4" style="1403" customWidth="1"/>
    <col min="13089" max="13089" width="1" style="1403" customWidth="1"/>
    <col min="13090" max="13312" width="9" style="1403"/>
    <col min="13313" max="13313" width="1" style="1403" customWidth="1"/>
    <col min="13314" max="13314" width="8.5" style="1403" customWidth="1"/>
    <col min="13315" max="13315" width="2.5" style="1403" customWidth="1"/>
    <col min="13316" max="13316" width="4.875" style="1403" customWidth="1"/>
    <col min="13317" max="13317" width="4.5" style="1403" customWidth="1"/>
    <col min="13318" max="13318" width="2.25" style="1403" customWidth="1"/>
    <col min="13319" max="13319" width="5" style="1403" customWidth="1"/>
    <col min="13320" max="13320" width="2" style="1403" customWidth="1"/>
    <col min="13321" max="13321" width="5" style="1403" customWidth="1"/>
    <col min="13322" max="13322" width="2.25" style="1403" customWidth="1"/>
    <col min="13323" max="13323" width="3.75" style="1403" customWidth="1"/>
    <col min="13324" max="13324" width="1.625" style="1403" customWidth="1"/>
    <col min="13325" max="13325" width="4.75" style="1403" bestFit="1" customWidth="1"/>
    <col min="13326" max="13326" width="2.25" style="1403" customWidth="1"/>
    <col min="13327" max="13327" width="6.5" style="1403" customWidth="1"/>
    <col min="13328" max="13329" width="4.375" style="1403" customWidth="1"/>
    <col min="13330" max="13330" width="7.125" style="1403" customWidth="1"/>
    <col min="13331" max="13331" width="7.375" style="1403" customWidth="1"/>
    <col min="13332" max="13332" width="1.75" style="1403" customWidth="1"/>
    <col min="13333" max="13333" width="5" style="1403" customWidth="1"/>
    <col min="13334" max="13334" width="2.25" style="1403" customWidth="1"/>
    <col min="13335" max="13335" width="4.875" style="1403" customWidth="1"/>
    <col min="13336" max="13336" width="2.375" style="1403" customWidth="1"/>
    <col min="13337" max="13337" width="4.875" style="1403" customWidth="1"/>
    <col min="13338" max="13338" width="2.375" style="1403" customWidth="1"/>
    <col min="13339" max="13339" width="5.625" style="1403" bestFit="1" customWidth="1"/>
    <col min="13340" max="13340" width="3" style="1403" customWidth="1"/>
    <col min="13341" max="13341" width="4.375" style="1403" customWidth="1"/>
    <col min="13342" max="13342" width="4.125" style="1403" customWidth="1"/>
    <col min="13343" max="13343" width="6" style="1403" customWidth="1"/>
    <col min="13344" max="13344" width="4" style="1403" customWidth="1"/>
    <col min="13345" max="13345" width="1" style="1403" customWidth="1"/>
    <col min="13346" max="13568" width="9" style="1403"/>
    <col min="13569" max="13569" width="1" style="1403" customWidth="1"/>
    <col min="13570" max="13570" width="8.5" style="1403" customWidth="1"/>
    <col min="13571" max="13571" width="2.5" style="1403" customWidth="1"/>
    <col min="13572" max="13572" width="4.875" style="1403" customWidth="1"/>
    <col min="13573" max="13573" width="4.5" style="1403" customWidth="1"/>
    <col min="13574" max="13574" width="2.25" style="1403" customWidth="1"/>
    <col min="13575" max="13575" width="5" style="1403" customWidth="1"/>
    <col min="13576" max="13576" width="2" style="1403" customWidth="1"/>
    <col min="13577" max="13577" width="5" style="1403" customWidth="1"/>
    <col min="13578" max="13578" width="2.25" style="1403" customWidth="1"/>
    <col min="13579" max="13579" width="3.75" style="1403" customWidth="1"/>
    <col min="13580" max="13580" width="1.625" style="1403" customWidth="1"/>
    <col min="13581" max="13581" width="4.75" style="1403" bestFit="1" customWidth="1"/>
    <col min="13582" max="13582" width="2.25" style="1403" customWidth="1"/>
    <col min="13583" max="13583" width="6.5" style="1403" customWidth="1"/>
    <col min="13584" max="13585" width="4.375" style="1403" customWidth="1"/>
    <col min="13586" max="13586" width="7.125" style="1403" customWidth="1"/>
    <col min="13587" max="13587" width="7.375" style="1403" customWidth="1"/>
    <col min="13588" max="13588" width="1.75" style="1403" customWidth="1"/>
    <col min="13589" max="13589" width="5" style="1403" customWidth="1"/>
    <col min="13590" max="13590" width="2.25" style="1403" customWidth="1"/>
    <col min="13591" max="13591" width="4.875" style="1403" customWidth="1"/>
    <col min="13592" max="13592" width="2.375" style="1403" customWidth="1"/>
    <col min="13593" max="13593" width="4.875" style="1403" customWidth="1"/>
    <col min="13594" max="13594" width="2.375" style="1403" customWidth="1"/>
    <col min="13595" max="13595" width="5.625" style="1403" bestFit="1" customWidth="1"/>
    <col min="13596" max="13596" width="3" style="1403" customWidth="1"/>
    <col min="13597" max="13597" width="4.375" style="1403" customWidth="1"/>
    <col min="13598" max="13598" width="4.125" style="1403" customWidth="1"/>
    <col min="13599" max="13599" width="6" style="1403" customWidth="1"/>
    <col min="13600" max="13600" width="4" style="1403" customWidth="1"/>
    <col min="13601" max="13601" width="1" style="1403" customWidth="1"/>
    <col min="13602" max="13824" width="9" style="1403"/>
    <col min="13825" max="13825" width="1" style="1403" customWidth="1"/>
    <col min="13826" max="13826" width="8.5" style="1403" customWidth="1"/>
    <col min="13827" max="13827" width="2.5" style="1403" customWidth="1"/>
    <col min="13828" max="13828" width="4.875" style="1403" customWidth="1"/>
    <col min="13829" max="13829" width="4.5" style="1403" customWidth="1"/>
    <col min="13830" max="13830" width="2.25" style="1403" customWidth="1"/>
    <col min="13831" max="13831" width="5" style="1403" customWidth="1"/>
    <col min="13832" max="13832" width="2" style="1403" customWidth="1"/>
    <col min="13833" max="13833" width="5" style="1403" customWidth="1"/>
    <col min="13834" max="13834" width="2.25" style="1403" customWidth="1"/>
    <col min="13835" max="13835" width="3.75" style="1403" customWidth="1"/>
    <col min="13836" max="13836" width="1.625" style="1403" customWidth="1"/>
    <col min="13837" max="13837" width="4.75" style="1403" bestFit="1" customWidth="1"/>
    <col min="13838" max="13838" width="2.25" style="1403" customWidth="1"/>
    <col min="13839" max="13839" width="6.5" style="1403" customWidth="1"/>
    <col min="13840" max="13841" width="4.375" style="1403" customWidth="1"/>
    <col min="13842" max="13842" width="7.125" style="1403" customWidth="1"/>
    <col min="13843" max="13843" width="7.375" style="1403" customWidth="1"/>
    <col min="13844" max="13844" width="1.75" style="1403" customWidth="1"/>
    <col min="13845" max="13845" width="5" style="1403" customWidth="1"/>
    <col min="13846" max="13846" width="2.25" style="1403" customWidth="1"/>
    <col min="13847" max="13847" width="4.875" style="1403" customWidth="1"/>
    <col min="13848" max="13848" width="2.375" style="1403" customWidth="1"/>
    <col min="13849" max="13849" width="4.875" style="1403" customWidth="1"/>
    <col min="13850" max="13850" width="2.375" style="1403" customWidth="1"/>
    <col min="13851" max="13851" width="5.625" style="1403" bestFit="1" customWidth="1"/>
    <col min="13852" max="13852" width="3" style="1403" customWidth="1"/>
    <col min="13853" max="13853" width="4.375" style="1403" customWidth="1"/>
    <col min="13854" max="13854" width="4.125" style="1403" customWidth="1"/>
    <col min="13855" max="13855" width="6" style="1403" customWidth="1"/>
    <col min="13856" max="13856" width="4" style="1403" customWidth="1"/>
    <col min="13857" max="13857" width="1" style="1403" customWidth="1"/>
    <col min="13858" max="14080" width="9" style="1403"/>
    <col min="14081" max="14081" width="1" style="1403" customWidth="1"/>
    <col min="14082" max="14082" width="8.5" style="1403" customWidth="1"/>
    <col min="14083" max="14083" width="2.5" style="1403" customWidth="1"/>
    <col min="14084" max="14084" width="4.875" style="1403" customWidth="1"/>
    <col min="14085" max="14085" width="4.5" style="1403" customWidth="1"/>
    <col min="14086" max="14086" width="2.25" style="1403" customWidth="1"/>
    <col min="14087" max="14087" width="5" style="1403" customWidth="1"/>
    <col min="14088" max="14088" width="2" style="1403" customWidth="1"/>
    <col min="14089" max="14089" width="5" style="1403" customWidth="1"/>
    <col min="14090" max="14090" width="2.25" style="1403" customWidth="1"/>
    <col min="14091" max="14091" width="3.75" style="1403" customWidth="1"/>
    <col min="14092" max="14092" width="1.625" style="1403" customWidth="1"/>
    <col min="14093" max="14093" width="4.75" style="1403" bestFit="1" customWidth="1"/>
    <col min="14094" max="14094" width="2.25" style="1403" customWidth="1"/>
    <col min="14095" max="14095" width="6.5" style="1403" customWidth="1"/>
    <col min="14096" max="14097" width="4.375" style="1403" customWidth="1"/>
    <col min="14098" max="14098" width="7.125" style="1403" customWidth="1"/>
    <col min="14099" max="14099" width="7.375" style="1403" customWidth="1"/>
    <col min="14100" max="14100" width="1.75" style="1403" customWidth="1"/>
    <col min="14101" max="14101" width="5" style="1403" customWidth="1"/>
    <col min="14102" max="14102" width="2.25" style="1403" customWidth="1"/>
    <col min="14103" max="14103" width="4.875" style="1403" customWidth="1"/>
    <col min="14104" max="14104" width="2.375" style="1403" customWidth="1"/>
    <col min="14105" max="14105" width="4.875" style="1403" customWidth="1"/>
    <col min="14106" max="14106" width="2.375" style="1403" customWidth="1"/>
    <col min="14107" max="14107" width="5.625" style="1403" bestFit="1" customWidth="1"/>
    <col min="14108" max="14108" width="3" style="1403" customWidth="1"/>
    <col min="14109" max="14109" width="4.375" style="1403" customWidth="1"/>
    <col min="14110" max="14110" width="4.125" style="1403" customWidth="1"/>
    <col min="14111" max="14111" width="6" style="1403" customWidth="1"/>
    <col min="14112" max="14112" width="4" style="1403" customWidth="1"/>
    <col min="14113" max="14113" width="1" style="1403" customWidth="1"/>
    <col min="14114" max="14336" width="9" style="1403"/>
    <col min="14337" max="14337" width="1" style="1403" customWidth="1"/>
    <col min="14338" max="14338" width="8.5" style="1403" customWidth="1"/>
    <col min="14339" max="14339" width="2.5" style="1403" customWidth="1"/>
    <col min="14340" max="14340" width="4.875" style="1403" customWidth="1"/>
    <col min="14341" max="14341" width="4.5" style="1403" customWidth="1"/>
    <col min="14342" max="14342" width="2.25" style="1403" customWidth="1"/>
    <col min="14343" max="14343" width="5" style="1403" customWidth="1"/>
    <col min="14344" max="14344" width="2" style="1403" customWidth="1"/>
    <col min="14345" max="14345" width="5" style="1403" customWidth="1"/>
    <col min="14346" max="14346" width="2.25" style="1403" customWidth="1"/>
    <col min="14347" max="14347" width="3.75" style="1403" customWidth="1"/>
    <col min="14348" max="14348" width="1.625" style="1403" customWidth="1"/>
    <col min="14349" max="14349" width="4.75" style="1403" bestFit="1" customWidth="1"/>
    <col min="14350" max="14350" width="2.25" style="1403" customWidth="1"/>
    <col min="14351" max="14351" width="6.5" style="1403" customWidth="1"/>
    <col min="14352" max="14353" width="4.375" style="1403" customWidth="1"/>
    <col min="14354" max="14354" width="7.125" style="1403" customWidth="1"/>
    <col min="14355" max="14355" width="7.375" style="1403" customWidth="1"/>
    <col min="14356" max="14356" width="1.75" style="1403" customWidth="1"/>
    <col min="14357" max="14357" width="5" style="1403" customWidth="1"/>
    <col min="14358" max="14358" width="2.25" style="1403" customWidth="1"/>
    <col min="14359" max="14359" width="4.875" style="1403" customWidth="1"/>
    <col min="14360" max="14360" width="2.375" style="1403" customWidth="1"/>
    <col min="14361" max="14361" width="4.875" style="1403" customWidth="1"/>
    <col min="14362" max="14362" width="2.375" style="1403" customWidth="1"/>
    <col min="14363" max="14363" width="5.625" style="1403" bestFit="1" customWidth="1"/>
    <col min="14364" max="14364" width="3" style="1403" customWidth="1"/>
    <col min="14365" max="14365" width="4.375" style="1403" customWidth="1"/>
    <col min="14366" max="14366" width="4.125" style="1403" customWidth="1"/>
    <col min="14367" max="14367" width="6" style="1403" customWidth="1"/>
    <col min="14368" max="14368" width="4" style="1403" customWidth="1"/>
    <col min="14369" max="14369" width="1" style="1403" customWidth="1"/>
    <col min="14370" max="14592" width="9" style="1403"/>
    <col min="14593" max="14593" width="1" style="1403" customWidth="1"/>
    <col min="14594" max="14594" width="8.5" style="1403" customWidth="1"/>
    <col min="14595" max="14595" width="2.5" style="1403" customWidth="1"/>
    <col min="14596" max="14596" width="4.875" style="1403" customWidth="1"/>
    <col min="14597" max="14597" width="4.5" style="1403" customWidth="1"/>
    <col min="14598" max="14598" width="2.25" style="1403" customWidth="1"/>
    <col min="14599" max="14599" width="5" style="1403" customWidth="1"/>
    <col min="14600" max="14600" width="2" style="1403" customWidth="1"/>
    <col min="14601" max="14601" width="5" style="1403" customWidth="1"/>
    <col min="14602" max="14602" width="2.25" style="1403" customWidth="1"/>
    <col min="14603" max="14603" width="3.75" style="1403" customWidth="1"/>
    <col min="14604" max="14604" width="1.625" style="1403" customWidth="1"/>
    <col min="14605" max="14605" width="4.75" style="1403" bestFit="1" customWidth="1"/>
    <col min="14606" max="14606" width="2.25" style="1403" customWidth="1"/>
    <col min="14607" max="14607" width="6.5" style="1403" customWidth="1"/>
    <col min="14608" max="14609" width="4.375" style="1403" customWidth="1"/>
    <col min="14610" max="14610" width="7.125" style="1403" customWidth="1"/>
    <col min="14611" max="14611" width="7.375" style="1403" customWidth="1"/>
    <col min="14612" max="14612" width="1.75" style="1403" customWidth="1"/>
    <col min="14613" max="14613" width="5" style="1403" customWidth="1"/>
    <col min="14614" max="14614" width="2.25" style="1403" customWidth="1"/>
    <col min="14615" max="14615" width="4.875" style="1403" customWidth="1"/>
    <col min="14616" max="14616" width="2.375" style="1403" customWidth="1"/>
    <col min="14617" max="14617" width="4.875" style="1403" customWidth="1"/>
    <col min="14618" max="14618" width="2.375" style="1403" customWidth="1"/>
    <col min="14619" max="14619" width="5.625" style="1403" bestFit="1" customWidth="1"/>
    <col min="14620" max="14620" width="3" style="1403" customWidth="1"/>
    <col min="14621" max="14621" width="4.375" style="1403" customWidth="1"/>
    <col min="14622" max="14622" width="4.125" style="1403" customWidth="1"/>
    <col min="14623" max="14623" width="6" style="1403" customWidth="1"/>
    <col min="14624" max="14624" width="4" style="1403" customWidth="1"/>
    <col min="14625" max="14625" width="1" style="1403" customWidth="1"/>
    <col min="14626" max="14848" width="9" style="1403"/>
    <col min="14849" max="14849" width="1" style="1403" customWidth="1"/>
    <col min="14850" max="14850" width="8.5" style="1403" customWidth="1"/>
    <col min="14851" max="14851" width="2.5" style="1403" customWidth="1"/>
    <col min="14852" max="14852" width="4.875" style="1403" customWidth="1"/>
    <col min="14853" max="14853" width="4.5" style="1403" customWidth="1"/>
    <col min="14854" max="14854" width="2.25" style="1403" customWidth="1"/>
    <col min="14855" max="14855" width="5" style="1403" customWidth="1"/>
    <col min="14856" max="14856" width="2" style="1403" customWidth="1"/>
    <col min="14857" max="14857" width="5" style="1403" customWidth="1"/>
    <col min="14858" max="14858" width="2.25" style="1403" customWidth="1"/>
    <col min="14859" max="14859" width="3.75" style="1403" customWidth="1"/>
    <col min="14860" max="14860" width="1.625" style="1403" customWidth="1"/>
    <col min="14861" max="14861" width="4.75" style="1403" bestFit="1" customWidth="1"/>
    <col min="14862" max="14862" width="2.25" style="1403" customWidth="1"/>
    <col min="14863" max="14863" width="6.5" style="1403" customWidth="1"/>
    <col min="14864" max="14865" width="4.375" style="1403" customWidth="1"/>
    <col min="14866" max="14866" width="7.125" style="1403" customWidth="1"/>
    <col min="14867" max="14867" width="7.375" style="1403" customWidth="1"/>
    <col min="14868" max="14868" width="1.75" style="1403" customWidth="1"/>
    <col min="14869" max="14869" width="5" style="1403" customWidth="1"/>
    <col min="14870" max="14870" width="2.25" style="1403" customWidth="1"/>
    <col min="14871" max="14871" width="4.875" style="1403" customWidth="1"/>
    <col min="14872" max="14872" width="2.375" style="1403" customWidth="1"/>
    <col min="14873" max="14873" width="4.875" style="1403" customWidth="1"/>
    <col min="14874" max="14874" width="2.375" style="1403" customWidth="1"/>
    <col min="14875" max="14875" width="5.625" style="1403" bestFit="1" customWidth="1"/>
    <col min="14876" max="14876" width="3" style="1403" customWidth="1"/>
    <col min="14877" max="14877" width="4.375" style="1403" customWidth="1"/>
    <col min="14878" max="14878" width="4.125" style="1403" customWidth="1"/>
    <col min="14879" max="14879" width="6" style="1403" customWidth="1"/>
    <col min="14880" max="14880" width="4" style="1403" customWidth="1"/>
    <col min="14881" max="14881" width="1" style="1403" customWidth="1"/>
    <col min="14882" max="15104" width="9" style="1403"/>
    <col min="15105" max="15105" width="1" style="1403" customWidth="1"/>
    <col min="15106" max="15106" width="8.5" style="1403" customWidth="1"/>
    <col min="15107" max="15107" width="2.5" style="1403" customWidth="1"/>
    <col min="15108" max="15108" width="4.875" style="1403" customWidth="1"/>
    <col min="15109" max="15109" width="4.5" style="1403" customWidth="1"/>
    <col min="15110" max="15110" width="2.25" style="1403" customWidth="1"/>
    <col min="15111" max="15111" width="5" style="1403" customWidth="1"/>
    <col min="15112" max="15112" width="2" style="1403" customWidth="1"/>
    <col min="15113" max="15113" width="5" style="1403" customWidth="1"/>
    <col min="15114" max="15114" width="2.25" style="1403" customWidth="1"/>
    <col min="15115" max="15115" width="3.75" style="1403" customWidth="1"/>
    <col min="15116" max="15116" width="1.625" style="1403" customWidth="1"/>
    <col min="15117" max="15117" width="4.75" style="1403" bestFit="1" customWidth="1"/>
    <col min="15118" max="15118" width="2.25" style="1403" customWidth="1"/>
    <col min="15119" max="15119" width="6.5" style="1403" customWidth="1"/>
    <col min="15120" max="15121" width="4.375" style="1403" customWidth="1"/>
    <col min="15122" max="15122" width="7.125" style="1403" customWidth="1"/>
    <col min="15123" max="15123" width="7.375" style="1403" customWidth="1"/>
    <col min="15124" max="15124" width="1.75" style="1403" customWidth="1"/>
    <col min="15125" max="15125" width="5" style="1403" customWidth="1"/>
    <col min="15126" max="15126" width="2.25" style="1403" customWidth="1"/>
    <col min="15127" max="15127" width="4.875" style="1403" customWidth="1"/>
    <col min="15128" max="15128" width="2.375" style="1403" customWidth="1"/>
    <col min="15129" max="15129" width="4.875" style="1403" customWidth="1"/>
    <col min="15130" max="15130" width="2.375" style="1403" customWidth="1"/>
    <col min="15131" max="15131" width="5.625" style="1403" bestFit="1" customWidth="1"/>
    <col min="15132" max="15132" width="3" style="1403" customWidth="1"/>
    <col min="15133" max="15133" width="4.375" style="1403" customWidth="1"/>
    <col min="15134" max="15134" width="4.125" style="1403" customWidth="1"/>
    <col min="15135" max="15135" width="6" style="1403" customWidth="1"/>
    <col min="15136" max="15136" width="4" style="1403" customWidth="1"/>
    <col min="15137" max="15137" width="1" style="1403" customWidth="1"/>
    <col min="15138" max="15360" width="9" style="1403"/>
    <col min="15361" max="15361" width="1" style="1403" customWidth="1"/>
    <col min="15362" max="15362" width="8.5" style="1403" customWidth="1"/>
    <col min="15363" max="15363" width="2.5" style="1403" customWidth="1"/>
    <col min="15364" max="15364" width="4.875" style="1403" customWidth="1"/>
    <col min="15365" max="15365" width="4.5" style="1403" customWidth="1"/>
    <col min="15366" max="15366" width="2.25" style="1403" customWidth="1"/>
    <col min="15367" max="15367" width="5" style="1403" customWidth="1"/>
    <col min="15368" max="15368" width="2" style="1403" customWidth="1"/>
    <col min="15369" max="15369" width="5" style="1403" customWidth="1"/>
    <col min="15370" max="15370" width="2.25" style="1403" customWidth="1"/>
    <col min="15371" max="15371" width="3.75" style="1403" customWidth="1"/>
    <col min="15372" max="15372" width="1.625" style="1403" customWidth="1"/>
    <col min="15373" max="15373" width="4.75" style="1403" bestFit="1" customWidth="1"/>
    <col min="15374" max="15374" width="2.25" style="1403" customWidth="1"/>
    <col min="15375" max="15375" width="6.5" style="1403" customWidth="1"/>
    <col min="15376" max="15377" width="4.375" style="1403" customWidth="1"/>
    <col min="15378" max="15378" width="7.125" style="1403" customWidth="1"/>
    <col min="15379" max="15379" width="7.375" style="1403" customWidth="1"/>
    <col min="15380" max="15380" width="1.75" style="1403" customWidth="1"/>
    <col min="15381" max="15381" width="5" style="1403" customWidth="1"/>
    <col min="15382" max="15382" width="2.25" style="1403" customWidth="1"/>
    <col min="15383" max="15383" width="4.875" style="1403" customWidth="1"/>
    <col min="15384" max="15384" width="2.375" style="1403" customWidth="1"/>
    <col min="15385" max="15385" width="4.875" style="1403" customWidth="1"/>
    <col min="15386" max="15386" width="2.375" style="1403" customWidth="1"/>
    <col min="15387" max="15387" width="5.625" style="1403" bestFit="1" customWidth="1"/>
    <col min="15388" max="15388" width="3" style="1403" customWidth="1"/>
    <col min="15389" max="15389" width="4.375" style="1403" customWidth="1"/>
    <col min="15390" max="15390" width="4.125" style="1403" customWidth="1"/>
    <col min="15391" max="15391" width="6" style="1403" customWidth="1"/>
    <col min="15392" max="15392" width="4" style="1403" customWidth="1"/>
    <col min="15393" max="15393" width="1" style="1403" customWidth="1"/>
    <col min="15394" max="15616" width="9" style="1403"/>
    <col min="15617" max="15617" width="1" style="1403" customWidth="1"/>
    <col min="15618" max="15618" width="8.5" style="1403" customWidth="1"/>
    <col min="15619" max="15619" width="2.5" style="1403" customWidth="1"/>
    <col min="15620" max="15620" width="4.875" style="1403" customWidth="1"/>
    <col min="15621" max="15621" width="4.5" style="1403" customWidth="1"/>
    <col min="15622" max="15622" width="2.25" style="1403" customWidth="1"/>
    <col min="15623" max="15623" width="5" style="1403" customWidth="1"/>
    <col min="15624" max="15624" width="2" style="1403" customWidth="1"/>
    <col min="15625" max="15625" width="5" style="1403" customWidth="1"/>
    <col min="15626" max="15626" width="2.25" style="1403" customWidth="1"/>
    <col min="15627" max="15627" width="3.75" style="1403" customWidth="1"/>
    <col min="15628" max="15628" width="1.625" style="1403" customWidth="1"/>
    <col min="15629" max="15629" width="4.75" style="1403" bestFit="1" customWidth="1"/>
    <col min="15630" max="15630" width="2.25" style="1403" customWidth="1"/>
    <col min="15631" max="15631" width="6.5" style="1403" customWidth="1"/>
    <col min="15632" max="15633" width="4.375" style="1403" customWidth="1"/>
    <col min="15634" max="15634" width="7.125" style="1403" customWidth="1"/>
    <col min="15635" max="15635" width="7.375" style="1403" customWidth="1"/>
    <col min="15636" max="15636" width="1.75" style="1403" customWidth="1"/>
    <col min="15637" max="15637" width="5" style="1403" customWidth="1"/>
    <col min="15638" max="15638" width="2.25" style="1403" customWidth="1"/>
    <col min="15639" max="15639" width="4.875" style="1403" customWidth="1"/>
    <col min="15640" max="15640" width="2.375" style="1403" customWidth="1"/>
    <col min="15641" max="15641" width="4.875" style="1403" customWidth="1"/>
    <col min="15642" max="15642" width="2.375" style="1403" customWidth="1"/>
    <col min="15643" max="15643" width="5.625" style="1403" bestFit="1" customWidth="1"/>
    <col min="15644" max="15644" width="3" style="1403" customWidth="1"/>
    <col min="15645" max="15645" width="4.375" style="1403" customWidth="1"/>
    <col min="15646" max="15646" width="4.125" style="1403" customWidth="1"/>
    <col min="15647" max="15647" width="6" style="1403" customWidth="1"/>
    <col min="15648" max="15648" width="4" style="1403" customWidth="1"/>
    <col min="15649" max="15649" width="1" style="1403" customWidth="1"/>
    <col min="15650" max="15872" width="9" style="1403"/>
    <col min="15873" max="15873" width="1" style="1403" customWidth="1"/>
    <col min="15874" max="15874" width="8.5" style="1403" customWidth="1"/>
    <col min="15875" max="15875" width="2.5" style="1403" customWidth="1"/>
    <col min="15876" max="15876" width="4.875" style="1403" customWidth="1"/>
    <col min="15877" max="15877" width="4.5" style="1403" customWidth="1"/>
    <col min="15878" max="15878" width="2.25" style="1403" customWidth="1"/>
    <col min="15879" max="15879" width="5" style="1403" customWidth="1"/>
    <col min="15880" max="15880" width="2" style="1403" customWidth="1"/>
    <col min="15881" max="15881" width="5" style="1403" customWidth="1"/>
    <col min="15882" max="15882" width="2.25" style="1403" customWidth="1"/>
    <col min="15883" max="15883" width="3.75" style="1403" customWidth="1"/>
    <col min="15884" max="15884" width="1.625" style="1403" customWidth="1"/>
    <col min="15885" max="15885" width="4.75" style="1403" bestFit="1" customWidth="1"/>
    <col min="15886" max="15886" width="2.25" style="1403" customWidth="1"/>
    <col min="15887" max="15887" width="6.5" style="1403" customWidth="1"/>
    <col min="15888" max="15889" width="4.375" style="1403" customWidth="1"/>
    <col min="15890" max="15890" width="7.125" style="1403" customWidth="1"/>
    <col min="15891" max="15891" width="7.375" style="1403" customWidth="1"/>
    <col min="15892" max="15892" width="1.75" style="1403" customWidth="1"/>
    <col min="15893" max="15893" width="5" style="1403" customWidth="1"/>
    <col min="15894" max="15894" width="2.25" style="1403" customWidth="1"/>
    <col min="15895" max="15895" width="4.875" style="1403" customWidth="1"/>
    <col min="15896" max="15896" width="2.375" style="1403" customWidth="1"/>
    <col min="15897" max="15897" width="4.875" style="1403" customWidth="1"/>
    <col min="15898" max="15898" width="2.375" style="1403" customWidth="1"/>
    <col min="15899" max="15899" width="5.625" style="1403" bestFit="1" customWidth="1"/>
    <col min="15900" max="15900" width="3" style="1403" customWidth="1"/>
    <col min="15901" max="15901" width="4.375" style="1403" customWidth="1"/>
    <col min="15902" max="15902" width="4.125" style="1403" customWidth="1"/>
    <col min="15903" max="15903" width="6" style="1403" customWidth="1"/>
    <col min="15904" max="15904" width="4" style="1403" customWidth="1"/>
    <col min="15905" max="15905" width="1" style="1403" customWidth="1"/>
    <col min="15906" max="16128" width="9" style="1403"/>
    <col min="16129" max="16129" width="1" style="1403" customWidth="1"/>
    <col min="16130" max="16130" width="8.5" style="1403" customWidth="1"/>
    <col min="16131" max="16131" width="2.5" style="1403" customWidth="1"/>
    <col min="16132" max="16132" width="4.875" style="1403" customWidth="1"/>
    <col min="16133" max="16133" width="4.5" style="1403" customWidth="1"/>
    <col min="16134" max="16134" width="2.25" style="1403" customWidth="1"/>
    <col min="16135" max="16135" width="5" style="1403" customWidth="1"/>
    <col min="16136" max="16136" width="2" style="1403" customWidth="1"/>
    <col min="16137" max="16137" width="5" style="1403" customWidth="1"/>
    <col min="16138" max="16138" width="2.25" style="1403" customWidth="1"/>
    <col min="16139" max="16139" width="3.75" style="1403" customWidth="1"/>
    <col min="16140" max="16140" width="1.625" style="1403" customWidth="1"/>
    <col min="16141" max="16141" width="4.75" style="1403" bestFit="1" customWidth="1"/>
    <col min="16142" max="16142" width="2.25" style="1403" customWidth="1"/>
    <col min="16143" max="16143" width="6.5" style="1403" customWidth="1"/>
    <col min="16144" max="16145" width="4.375" style="1403" customWidth="1"/>
    <col min="16146" max="16146" width="7.125" style="1403" customWidth="1"/>
    <col min="16147" max="16147" width="7.375" style="1403" customWidth="1"/>
    <col min="16148" max="16148" width="1.75" style="1403" customWidth="1"/>
    <col min="16149" max="16149" width="5" style="1403" customWidth="1"/>
    <col min="16150" max="16150" width="2.25" style="1403" customWidth="1"/>
    <col min="16151" max="16151" width="4.875" style="1403" customWidth="1"/>
    <col min="16152" max="16152" width="2.375" style="1403" customWidth="1"/>
    <col min="16153" max="16153" width="4.875" style="1403" customWidth="1"/>
    <col min="16154" max="16154" width="2.375" style="1403" customWidth="1"/>
    <col min="16155" max="16155" width="5.625" style="1403" bestFit="1" customWidth="1"/>
    <col min="16156" max="16156" width="3" style="1403" customWidth="1"/>
    <col min="16157" max="16157" width="4.375" style="1403" customWidth="1"/>
    <col min="16158" max="16158" width="4.125" style="1403" customWidth="1"/>
    <col min="16159" max="16159" width="6" style="1403" customWidth="1"/>
    <col min="16160" max="16160" width="4" style="1403" customWidth="1"/>
    <col min="16161" max="16161" width="1" style="1403" customWidth="1"/>
    <col min="16162" max="16384" width="9" style="1403"/>
  </cols>
  <sheetData>
    <row r="1" spans="1:33" ht="12" customHeight="1">
      <c r="A1" s="1400"/>
      <c r="B1" s="1401"/>
      <c r="C1" s="1401"/>
      <c r="D1" s="1401"/>
      <c r="E1" s="1401"/>
      <c r="F1" s="1401"/>
      <c r="G1" s="1401"/>
      <c r="H1" s="1401"/>
      <c r="I1" s="1401"/>
      <c r="J1" s="1401"/>
      <c r="K1" s="1401"/>
      <c r="L1" s="1401"/>
      <c r="M1" s="1401"/>
      <c r="N1" s="1401"/>
      <c r="O1" s="1401"/>
      <c r="P1" s="1401"/>
      <c r="Q1" s="1401"/>
      <c r="R1" s="1401"/>
      <c r="S1" s="1401"/>
      <c r="T1" s="1401"/>
      <c r="U1" s="1401"/>
      <c r="V1" s="1401"/>
      <c r="W1" s="1401"/>
      <c r="X1" s="1401"/>
      <c r="Y1" s="1401"/>
      <c r="Z1" s="1401"/>
      <c r="AA1" s="1401"/>
      <c r="AB1" s="1401"/>
      <c r="AC1" s="1401"/>
      <c r="AD1" s="1401"/>
      <c r="AE1" s="1401"/>
      <c r="AF1" s="1401"/>
      <c r="AG1" s="1402"/>
    </row>
    <row r="2" spans="1:33" ht="22.5">
      <c r="A2" s="1404"/>
      <c r="B2" s="1405" t="s">
        <v>827</v>
      </c>
      <c r="C2" s="1406"/>
      <c r="D2" s="1407"/>
      <c r="E2" s="1407"/>
      <c r="F2" s="1407"/>
      <c r="G2" s="1407"/>
      <c r="H2" s="1407"/>
      <c r="I2" s="1407"/>
      <c r="J2" s="1407"/>
      <c r="K2" s="1407"/>
      <c r="L2" s="1407"/>
      <c r="M2" s="1407"/>
      <c r="N2" s="1407"/>
      <c r="O2" s="1407"/>
      <c r="P2" s="1407"/>
      <c r="Q2" s="1407"/>
      <c r="R2" s="1407"/>
      <c r="S2" s="1408"/>
      <c r="T2" s="1408"/>
      <c r="U2" s="1408"/>
      <c r="V2" s="1408"/>
      <c r="W2" s="1408"/>
      <c r="X2" s="1408"/>
      <c r="Y2" s="1408"/>
      <c r="Z2" s="1408"/>
      <c r="AA2" s="1408"/>
      <c r="AB2" s="1861" t="s">
        <v>828</v>
      </c>
      <c r="AC2" s="1861"/>
      <c r="AD2" s="1861"/>
      <c r="AE2" s="1408"/>
      <c r="AF2" s="1408"/>
      <c r="AG2" s="1409"/>
    </row>
    <row r="3" spans="1:33" ht="12" customHeight="1">
      <c r="A3" s="1404"/>
      <c r="Z3" s="1410"/>
      <c r="AG3" s="1409"/>
    </row>
    <row r="4" spans="1:33" ht="12" customHeight="1">
      <c r="A4" s="1404"/>
      <c r="D4" s="1411" t="s">
        <v>829</v>
      </c>
      <c r="R4" s="1411" t="s">
        <v>137</v>
      </c>
      <c r="X4" s="1856">
        <f>U5+AC11*0.1</f>
        <v>0.5</v>
      </c>
      <c r="Y4" s="1856"/>
      <c r="Z4" s="1410"/>
      <c r="AG4" s="1409"/>
    </row>
    <row r="5" spans="1:33" s="1413" customFormat="1" ht="12" customHeight="1">
      <c r="A5" s="1412"/>
      <c r="S5" s="1862" t="s">
        <v>830</v>
      </c>
      <c r="T5" s="1862"/>
      <c r="U5" s="1414">
        <v>0.35</v>
      </c>
      <c r="AG5" s="1415"/>
    </row>
    <row r="6" spans="1:33" s="1413" customFormat="1" ht="12" customHeight="1">
      <c r="A6" s="1412"/>
      <c r="AG6" s="1415"/>
    </row>
    <row r="7" spans="1:33" s="1413" customFormat="1" ht="12" customHeight="1">
      <c r="A7" s="1412"/>
      <c r="AG7" s="1415"/>
    </row>
    <row r="8" spans="1:33" s="1413" customFormat="1" ht="12" customHeight="1">
      <c r="A8" s="1412"/>
      <c r="T8" s="1416" t="s">
        <v>831</v>
      </c>
      <c r="U8" s="1417">
        <v>0.3</v>
      </c>
      <c r="AG8" s="1415"/>
    </row>
    <row r="9" spans="1:33" s="1413" customFormat="1" ht="12" customHeight="1">
      <c r="A9" s="1412"/>
      <c r="T9" s="1863" t="s">
        <v>832</v>
      </c>
      <c r="U9" s="1863"/>
      <c r="V9" s="1418"/>
      <c r="W9" s="1419"/>
      <c r="AG9" s="1415"/>
    </row>
    <row r="10" spans="1:33" s="1413" customFormat="1" ht="12" customHeight="1">
      <c r="A10" s="1412"/>
      <c r="V10" s="1419"/>
      <c r="W10" s="1419"/>
      <c r="Z10" s="1863" t="s">
        <v>833</v>
      </c>
      <c r="AA10" s="1863"/>
      <c r="AB10" s="1863"/>
      <c r="AG10" s="1415"/>
    </row>
    <row r="11" spans="1:33" s="1413" customFormat="1" ht="12" customHeight="1">
      <c r="A11" s="1412"/>
      <c r="T11" s="1860">
        <f>ROUND(SQRT(1+U8^2)*AC11,2)</f>
        <v>1.57</v>
      </c>
      <c r="U11" s="1860"/>
      <c r="V11" s="1419"/>
      <c r="W11" s="1419"/>
      <c r="AC11" s="1420">
        <v>1.5</v>
      </c>
      <c r="AD11" s="1410">
        <f>AC11+AC16</f>
        <v>2</v>
      </c>
      <c r="AG11" s="1415"/>
    </row>
    <row r="12" spans="1:33" s="1413" customFormat="1" ht="12" customHeight="1">
      <c r="A12" s="1412"/>
      <c r="AA12" s="1413" t="s">
        <v>834</v>
      </c>
      <c r="AG12" s="1415"/>
    </row>
    <row r="13" spans="1:33" s="1413" customFormat="1" ht="12" customHeight="1">
      <c r="A13" s="1412"/>
      <c r="R13" s="1413" t="s">
        <v>835</v>
      </c>
      <c r="AG13" s="1415"/>
    </row>
    <row r="14" spans="1:33" s="1413" customFormat="1" ht="12" customHeight="1">
      <c r="A14" s="1412"/>
      <c r="AA14" s="1413" t="s">
        <v>836</v>
      </c>
      <c r="AG14" s="1415"/>
    </row>
    <row r="15" spans="1:33" s="1413" customFormat="1" ht="12" customHeight="1">
      <c r="A15" s="1412"/>
      <c r="AG15" s="1415"/>
    </row>
    <row r="16" spans="1:33" s="1413" customFormat="1" ht="12" customHeight="1">
      <c r="A16" s="1412"/>
      <c r="Q16" s="1403"/>
      <c r="S16" s="1421">
        <v>0.5</v>
      </c>
      <c r="W16" s="1422">
        <v>0.35</v>
      </c>
      <c r="AA16" s="1403"/>
      <c r="AC16" s="1423">
        <v>0.5</v>
      </c>
      <c r="AD16" s="1424"/>
      <c r="AG16" s="1415"/>
    </row>
    <row r="17" spans="1:35" s="1413" customFormat="1" ht="12" customHeight="1">
      <c r="A17" s="1412"/>
      <c r="AG17" s="1415"/>
    </row>
    <row r="18" spans="1:35" s="1413" customFormat="1" ht="12" customHeight="1">
      <c r="A18" s="1412"/>
      <c r="G18" s="1856">
        <v>1</v>
      </c>
      <c r="H18" s="1856"/>
      <c r="I18" s="1856"/>
      <c r="S18" s="1425"/>
      <c r="T18" s="1410"/>
      <c r="U18" s="1426">
        <v>0.2</v>
      </c>
      <c r="V18" s="1857">
        <v>0.5</v>
      </c>
      <c r="W18" s="1857"/>
      <c r="AG18" s="1415"/>
    </row>
    <row r="19" spans="1:35" s="1413" customFormat="1" ht="12" customHeight="1">
      <c r="A19" s="1412"/>
      <c r="S19" s="1858"/>
      <c r="T19" s="1858"/>
      <c r="U19" s="1427">
        <v>0.3</v>
      </c>
      <c r="V19" s="1425"/>
      <c r="W19" s="1425"/>
      <c r="Y19" s="1428"/>
      <c r="AC19" s="1429" t="s">
        <v>837</v>
      </c>
      <c r="AF19" s="1428"/>
      <c r="AG19" s="1430"/>
    </row>
    <row r="20" spans="1:35" s="1413" customFormat="1" ht="9.9499999999999993" customHeight="1">
      <c r="A20" s="1412"/>
      <c r="S20" s="1431"/>
      <c r="T20" s="1431"/>
      <c r="V20" s="1431"/>
      <c r="W20" s="1431">
        <f>U5+AC11*0.4</f>
        <v>0.95000000000000007</v>
      </c>
      <c r="AG20" s="1415"/>
    </row>
    <row r="21" spans="1:35" ht="15.75" customHeight="1">
      <c r="A21" s="1404"/>
      <c r="B21" s="1859" t="s">
        <v>460</v>
      </c>
      <c r="C21" s="1859"/>
      <c r="D21" s="1859"/>
      <c r="E21" s="1859"/>
      <c r="F21" s="1859"/>
      <c r="G21" s="1859"/>
      <c r="H21" s="1859"/>
      <c r="I21" s="1859"/>
      <c r="J21" s="1859"/>
      <c r="K21" s="1859"/>
      <c r="L21" s="1859"/>
      <c r="M21" s="1859"/>
      <c r="N21" s="1859"/>
      <c r="O21" s="1859"/>
      <c r="P21" s="1859"/>
      <c r="Q21" s="1859"/>
      <c r="R21" s="1859"/>
      <c r="S21" s="1859"/>
      <c r="T21" s="1859"/>
      <c r="U21" s="1859"/>
      <c r="V21" s="1859"/>
      <c r="W21" s="1859"/>
      <c r="X21" s="1859"/>
      <c r="Y21" s="1859"/>
      <c r="Z21" s="1859"/>
      <c r="AA21" s="1859"/>
      <c r="AB21" s="1859"/>
      <c r="AC21" s="1859"/>
      <c r="AD21" s="1859"/>
      <c r="AE21" s="1859"/>
      <c r="AF21" s="1859"/>
      <c r="AG21" s="1409"/>
    </row>
    <row r="22" spans="1:35" s="1435" customFormat="1" ht="20.100000000000001" customHeight="1">
      <c r="A22" s="1432"/>
      <c r="B22" s="1433" t="s">
        <v>264</v>
      </c>
      <c r="C22" s="1827" t="s">
        <v>461</v>
      </c>
      <c r="D22" s="1828"/>
      <c r="E22" s="1827" t="s">
        <v>462</v>
      </c>
      <c r="F22" s="1839"/>
      <c r="G22" s="1839"/>
      <c r="H22" s="1839"/>
      <c r="I22" s="1839"/>
      <c r="J22" s="1839"/>
      <c r="K22" s="1839"/>
      <c r="L22" s="1839"/>
      <c r="M22" s="1839"/>
      <c r="N22" s="1828"/>
      <c r="O22" s="1433" t="s">
        <v>265</v>
      </c>
      <c r="P22" s="1433" t="s">
        <v>48</v>
      </c>
      <c r="Q22" s="1828" t="s">
        <v>266</v>
      </c>
      <c r="R22" s="1840"/>
      <c r="S22" s="1433" t="s">
        <v>267</v>
      </c>
      <c r="T22" s="1827" t="s">
        <v>268</v>
      </c>
      <c r="U22" s="1839"/>
      <c r="V22" s="1839"/>
      <c r="W22" s="1839"/>
      <c r="X22" s="1839"/>
      <c r="Y22" s="1839"/>
      <c r="Z22" s="1839"/>
      <c r="AA22" s="1839"/>
      <c r="AB22" s="1839"/>
      <c r="AC22" s="1839"/>
      <c r="AD22" s="1828"/>
      <c r="AE22" s="1433" t="s">
        <v>265</v>
      </c>
      <c r="AF22" s="1433" t="s">
        <v>838</v>
      </c>
      <c r="AG22" s="1434"/>
    </row>
    <row r="23" spans="1:35" s="1435" customFormat="1" ht="21" customHeight="1">
      <c r="A23" s="1432"/>
      <c r="B23" s="1433" t="s">
        <v>466</v>
      </c>
      <c r="C23" s="1827"/>
      <c r="D23" s="1828"/>
      <c r="E23" s="1436">
        <f>G18</f>
        <v>1</v>
      </c>
      <c r="F23" s="1437" t="s">
        <v>34</v>
      </c>
      <c r="G23" s="1437">
        <f>AC11</f>
        <v>1.5</v>
      </c>
      <c r="H23" s="1438"/>
      <c r="I23" s="1438"/>
      <c r="J23" s="1438"/>
      <c r="K23" s="1438"/>
      <c r="L23" s="1438"/>
      <c r="M23" s="1438"/>
      <c r="N23" s="1439"/>
      <c r="O23" s="1440">
        <f>ROUND(E23*G23,2)</f>
        <v>1.5</v>
      </c>
      <c r="P23" s="1433" t="s">
        <v>35</v>
      </c>
      <c r="Q23" s="1848" t="s">
        <v>495</v>
      </c>
      <c r="R23" s="1433" t="s">
        <v>839</v>
      </c>
      <c r="S23" s="1441" t="s">
        <v>840</v>
      </c>
      <c r="T23" s="1442"/>
      <c r="U23" s="1850" t="s">
        <v>841</v>
      </c>
      <c r="V23" s="1850"/>
      <c r="W23" s="1850"/>
      <c r="X23" s="1850"/>
      <c r="Y23" s="1850"/>
      <c r="Z23" s="1850"/>
      <c r="AA23" s="1850"/>
      <c r="AB23" s="1438" t="s">
        <v>842</v>
      </c>
      <c r="AC23" s="1437">
        <f>(0.5*0.7)-(0.5*0.15*0.5)</f>
        <v>0.3125</v>
      </c>
      <c r="AD23" s="1439"/>
      <c r="AE23" s="1851">
        <f>AC23+AC24</f>
        <v>0.61250000000000004</v>
      </c>
      <c r="AF23" s="1852" t="s">
        <v>31</v>
      </c>
      <c r="AG23" s="1434"/>
      <c r="AI23" s="1443"/>
    </row>
    <row r="24" spans="1:35" s="1435" customFormat="1" ht="21" customHeight="1">
      <c r="A24" s="1432"/>
      <c r="B24" s="1433" t="s">
        <v>843</v>
      </c>
      <c r="C24" s="1444" t="s">
        <v>844</v>
      </c>
      <c r="D24" s="1445">
        <f>U8</f>
        <v>0.3</v>
      </c>
      <c r="E24" s="1436">
        <f>E23</f>
        <v>1</v>
      </c>
      <c r="F24" s="1437" t="s">
        <v>845</v>
      </c>
      <c r="G24" s="1437">
        <f>T11</f>
        <v>1.57</v>
      </c>
      <c r="H24" s="1438"/>
      <c r="I24" s="1438"/>
      <c r="J24" s="1446"/>
      <c r="K24" s="1438"/>
      <c r="L24" s="1438"/>
      <c r="M24" s="1438"/>
      <c r="N24" s="1439"/>
      <c r="O24" s="1440">
        <f>ROUND(E24*G24,2)</f>
        <v>1.57</v>
      </c>
      <c r="P24" s="1433" t="s">
        <v>35</v>
      </c>
      <c r="Q24" s="1849"/>
      <c r="R24" s="1433" t="s">
        <v>846</v>
      </c>
      <c r="S24" s="1441" t="s">
        <v>847</v>
      </c>
      <c r="T24" s="1442"/>
      <c r="U24" s="1437">
        <f>O23</f>
        <v>1.5</v>
      </c>
      <c r="V24" s="1438" t="s">
        <v>34</v>
      </c>
      <c r="W24" s="1447">
        <v>0.2</v>
      </c>
      <c r="X24" s="1448" t="s">
        <v>479</v>
      </c>
      <c r="Y24" s="1438"/>
      <c r="Z24" s="1438"/>
      <c r="AB24" s="1438" t="s">
        <v>842</v>
      </c>
      <c r="AC24" s="1437">
        <f>ROUND(U24*W24,2)</f>
        <v>0.3</v>
      </c>
      <c r="AD24" s="1439"/>
      <c r="AE24" s="1832"/>
      <c r="AF24" s="1832"/>
      <c r="AG24" s="1434"/>
    </row>
    <row r="25" spans="1:35" s="1435" customFormat="1" ht="18" customHeight="1">
      <c r="A25" s="1432"/>
      <c r="B25" s="1433" t="s">
        <v>474</v>
      </c>
      <c r="C25" s="1845" t="s">
        <v>165</v>
      </c>
      <c r="D25" s="1846"/>
      <c r="E25" s="1436">
        <f>U5+AC11*0.1</f>
        <v>0.5</v>
      </c>
      <c r="F25" s="1438" t="s">
        <v>263</v>
      </c>
      <c r="G25" s="1437">
        <f>U5+AC11*0.4</f>
        <v>0.95000000000000007</v>
      </c>
      <c r="H25" s="1438" t="s">
        <v>848</v>
      </c>
      <c r="I25" s="1449">
        <v>2</v>
      </c>
      <c r="J25" s="1448"/>
      <c r="K25" s="1438"/>
      <c r="L25" s="1438"/>
      <c r="M25" s="1438"/>
      <c r="N25" s="1439"/>
      <c r="O25" s="1440">
        <f>ROUND((E25+G25)/I25,2)</f>
        <v>0.73</v>
      </c>
      <c r="P25" s="1433" t="s">
        <v>476</v>
      </c>
      <c r="Q25" s="1848" t="s">
        <v>849</v>
      </c>
      <c r="R25" s="1450" t="s">
        <v>850</v>
      </c>
      <c r="S25" s="1433" t="s">
        <v>482</v>
      </c>
      <c r="T25" s="1442"/>
      <c r="U25" s="1437">
        <f>O23</f>
        <v>1.5</v>
      </c>
      <c r="V25" s="1438" t="s">
        <v>34</v>
      </c>
      <c r="W25" s="1451">
        <v>8.9999999999999993E-3</v>
      </c>
      <c r="X25" s="1448" t="s">
        <v>479</v>
      </c>
      <c r="Y25" s="1438"/>
      <c r="Z25" s="1438" t="s">
        <v>842</v>
      </c>
      <c r="AA25" s="1853">
        <f>ROUND(U25*W25,3)</f>
        <v>1.4E-2</v>
      </c>
      <c r="AB25" s="1853"/>
      <c r="AC25" s="1438"/>
      <c r="AD25" s="1439"/>
      <c r="AE25" s="1854">
        <f>+AA25+AA26</f>
        <v>1.4E-2</v>
      </c>
      <c r="AF25" s="1852" t="s">
        <v>31</v>
      </c>
      <c r="AG25" s="1434"/>
    </row>
    <row r="26" spans="1:35" s="1435" customFormat="1" ht="18" customHeight="1">
      <c r="A26" s="1432"/>
      <c r="B26" s="1433" t="s">
        <v>851</v>
      </c>
      <c r="C26" s="1827"/>
      <c r="D26" s="1828"/>
      <c r="E26" s="1436">
        <f>O23</f>
        <v>1.5</v>
      </c>
      <c r="F26" s="1438" t="s">
        <v>34</v>
      </c>
      <c r="G26" s="1437">
        <f>O25</f>
        <v>0.73</v>
      </c>
      <c r="H26" s="1438"/>
      <c r="I26" s="1438"/>
      <c r="J26" s="1448"/>
      <c r="K26" s="1438"/>
      <c r="L26" s="1438"/>
      <c r="M26" s="1438"/>
      <c r="N26" s="1439"/>
      <c r="O26" s="1440">
        <f>ROUND(E26*G26,2)</f>
        <v>1.1000000000000001</v>
      </c>
      <c r="P26" s="1433" t="s">
        <v>31</v>
      </c>
      <c r="Q26" s="1849"/>
      <c r="R26" s="1433" t="s">
        <v>852</v>
      </c>
      <c r="S26" s="1433" t="s">
        <v>853</v>
      </c>
      <c r="T26" s="1442"/>
      <c r="U26" s="1437">
        <v>0</v>
      </c>
      <c r="V26" s="1438" t="s">
        <v>34</v>
      </c>
      <c r="W26" s="1437"/>
      <c r="X26" s="1438" t="s">
        <v>34</v>
      </c>
      <c r="Y26" s="1437">
        <v>1</v>
      </c>
      <c r="Z26" s="1438" t="s">
        <v>842</v>
      </c>
      <c r="AA26" s="1853">
        <f>ROUND(U26*W26*Y26,3)</f>
        <v>0</v>
      </c>
      <c r="AB26" s="1853"/>
      <c r="AC26" s="1438"/>
      <c r="AD26" s="1439"/>
      <c r="AE26" s="1855"/>
      <c r="AF26" s="1832"/>
      <c r="AG26" s="1434"/>
    </row>
    <row r="27" spans="1:35" s="1435" customFormat="1" ht="18" customHeight="1">
      <c r="A27" s="1432"/>
      <c r="B27" s="1433" t="s">
        <v>854</v>
      </c>
      <c r="C27" s="1827" t="s">
        <v>855</v>
      </c>
      <c r="D27" s="1828"/>
      <c r="E27" s="1436">
        <f>O23</f>
        <v>1.5</v>
      </c>
      <c r="F27" s="1438" t="s">
        <v>34</v>
      </c>
      <c r="G27" s="1437">
        <f>U5</f>
        <v>0.35</v>
      </c>
      <c r="H27" s="1448" t="s">
        <v>856</v>
      </c>
      <c r="I27" s="1438">
        <v>0.77</v>
      </c>
      <c r="J27" s="1448" t="s">
        <v>856</v>
      </c>
      <c r="K27" s="1839">
        <v>2.65</v>
      </c>
      <c r="L27" s="1839"/>
      <c r="M27" s="1839" t="s">
        <v>857</v>
      </c>
      <c r="N27" s="1828"/>
      <c r="O27" s="1433">
        <f>ROUND(E27*G27*I27*K27,2)</f>
        <v>1.07</v>
      </c>
      <c r="P27" s="1433" t="s">
        <v>858</v>
      </c>
      <c r="Q27" s="1828" t="s">
        <v>859</v>
      </c>
      <c r="R27" s="1840"/>
      <c r="S27" s="1433"/>
      <c r="T27" s="1452"/>
      <c r="U27" s="1437">
        <f>AC24</f>
        <v>0.3</v>
      </c>
      <c r="V27" s="1438" t="s">
        <v>34</v>
      </c>
      <c r="W27" s="1453">
        <v>0.48</v>
      </c>
      <c r="X27" s="1454" t="s">
        <v>860</v>
      </c>
      <c r="Y27" s="1453"/>
      <c r="Z27" s="1455"/>
      <c r="AA27" s="1456">
        <f>AE25</f>
        <v>1.4E-2</v>
      </c>
      <c r="AB27" s="1438" t="s">
        <v>34</v>
      </c>
      <c r="AC27" s="1457">
        <v>1.1000000000000001</v>
      </c>
      <c r="AD27" s="1454" t="s">
        <v>861</v>
      </c>
      <c r="AE27" s="1440">
        <f>ROUND(U27*W27+AA27*AC27,2)</f>
        <v>0.16</v>
      </c>
      <c r="AF27" s="1433" t="s">
        <v>31</v>
      </c>
      <c r="AG27" s="1458"/>
    </row>
    <row r="28" spans="1:35" s="1435" customFormat="1" ht="18" customHeight="1">
      <c r="A28" s="1432"/>
      <c r="B28" s="1433" t="s">
        <v>489</v>
      </c>
      <c r="C28" s="1845" t="s">
        <v>862</v>
      </c>
      <c r="D28" s="1846"/>
      <c r="E28" s="1459">
        <f>+O26</f>
        <v>1.1000000000000001</v>
      </c>
      <c r="F28" s="1460" t="s">
        <v>863</v>
      </c>
      <c r="G28" s="1461">
        <f>O23</f>
        <v>1.5</v>
      </c>
      <c r="H28" s="1462" t="s">
        <v>34</v>
      </c>
      <c r="I28" s="1463">
        <v>0.45</v>
      </c>
      <c r="J28" s="1464" t="s">
        <v>818</v>
      </c>
      <c r="K28" s="1847"/>
      <c r="L28" s="1847"/>
      <c r="M28" s="1465"/>
      <c r="N28" s="1466"/>
      <c r="O28" s="1467">
        <f>ROUND((E28-(G28*I28)),2)</f>
        <v>0.43</v>
      </c>
      <c r="P28" s="1433" t="s">
        <v>31</v>
      </c>
      <c r="Q28" s="1828" t="s">
        <v>864</v>
      </c>
      <c r="R28" s="1840"/>
      <c r="S28" s="1433"/>
      <c r="T28" s="1452"/>
      <c r="U28" s="1437">
        <f>U27</f>
        <v>0.3</v>
      </c>
      <c r="V28" s="1438" t="s">
        <v>34</v>
      </c>
      <c r="W28" s="1453">
        <v>0.65</v>
      </c>
      <c r="X28" s="1448" t="s">
        <v>479</v>
      </c>
      <c r="Y28" s="1438"/>
      <c r="Z28" s="1438"/>
      <c r="AA28" s="1453"/>
      <c r="AB28" s="1455"/>
      <c r="AC28" s="1438"/>
      <c r="AD28" s="1439"/>
      <c r="AE28" s="1440">
        <f>ROUND((U28)*W28,2)</f>
        <v>0.2</v>
      </c>
      <c r="AF28" s="1433" t="s">
        <v>31</v>
      </c>
      <c r="AG28" s="1458"/>
    </row>
    <row r="29" spans="1:35" s="1435" customFormat="1" ht="18" customHeight="1">
      <c r="A29" s="1432"/>
      <c r="B29" s="1433" t="s">
        <v>493</v>
      </c>
      <c r="C29" s="1827"/>
      <c r="D29" s="1828"/>
      <c r="E29" s="1436">
        <f>E27</f>
        <v>1.5</v>
      </c>
      <c r="F29" s="1438" t="s">
        <v>34</v>
      </c>
      <c r="G29" s="1468">
        <v>0.15</v>
      </c>
      <c r="H29" s="1448" t="s">
        <v>479</v>
      </c>
      <c r="I29" s="1438"/>
      <c r="J29" s="1448"/>
      <c r="K29" s="1438"/>
      <c r="L29" s="1438"/>
      <c r="M29" s="1438"/>
      <c r="N29" s="1439"/>
      <c r="O29" s="1433">
        <f>ROUND(E29*G29,2)</f>
        <v>0.23</v>
      </c>
      <c r="P29" s="1433" t="s">
        <v>31</v>
      </c>
      <c r="Q29" s="1828" t="s">
        <v>510</v>
      </c>
      <c r="R29" s="1840"/>
      <c r="S29" s="1433" t="s">
        <v>865</v>
      </c>
      <c r="T29" s="1442"/>
      <c r="U29" s="1437">
        <f>U24</f>
        <v>1.5</v>
      </c>
      <c r="V29" s="1455" t="s">
        <v>866</v>
      </c>
      <c r="W29" s="1453">
        <v>1</v>
      </c>
      <c r="X29" s="1448" t="s">
        <v>513</v>
      </c>
      <c r="Y29" s="1438"/>
      <c r="Z29" s="1438" t="s">
        <v>34</v>
      </c>
      <c r="AA29" s="1469">
        <f>O25</f>
        <v>0.73</v>
      </c>
      <c r="AB29" s="1470" t="s">
        <v>514</v>
      </c>
      <c r="AE29" s="1440">
        <f>ROUND(U29/W29/2*AA29,2)</f>
        <v>0.55000000000000004</v>
      </c>
      <c r="AF29" s="1433" t="s">
        <v>476</v>
      </c>
      <c r="AG29" s="1434"/>
    </row>
    <row r="30" spans="1:35" s="1435" customFormat="1" ht="18" customHeight="1">
      <c r="A30" s="1432"/>
      <c r="B30" s="1833" t="s">
        <v>867</v>
      </c>
      <c r="C30" s="1841" t="s">
        <v>868</v>
      </c>
      <c r="D30" s="1842"/>
      <c r="E30" s="1471">
        <f>AC16</f>
        <v>0.5</v>
      </c>
      <c r="F30" s="1472" t="s">
        <v>869</v>
      </c>
      <c r="G30" s="1457">
        <f>U19</f>
        <v>0.3</v>
      </c>
      <c r="H30" s="1435" t="s">
        <v>263</v>
      </c>
      <c r="I30" s="1457">
        <f>U18+V18</f>
        <v>0.7</v>
      </c>
      <c r="J30" s="1473" t="s">
        <v>870</v>
      </c>
      <c r="K30" s="1474">
        <v>1</v>
      </c>
      <c r="L30" s="1475" t="s">
        <v>822</v>
      </c>
      <c r="M30" s="1476">
        <f>ROUND(E30*(G30+I30)*K30,2)</f>
        <v>0.5</v>
      </c>
      <c r="N30" s="1477"/>
      <c r="O30" s="1843">
        <f>M30+M31</f>
        <v>1.9</v>
      </c>
      <c r="P30" s="1833" t="s">
        <v>31</v>
      </c>
      <c r="Q30" s="1828" t="s">
        <v>494</v>
      </c>
      <c r="R30" s="1840"/>
      <c r="S30" s="1478" t="s">
        <v>495</v>
      </c>
      <c r="T30" s="1479"/>
      <c r="U30" s="1457">
        <f>U27</f>
        <v>0.3</v>
      </c>
      <c r="V30" s="1435" t="s">
        <v>34</v>
      </c>
      <c r="W30" s="1480">
        <v>323</v>
      </c>
      <c r="X30" s="1473" t="s">
        <v>871</v>
      </c>
      <c r="Z30" s="1480">
        <v>40</v>
      </c>
      <c r="AA30" s="1473" t="s">
        <v>872</v>
      </c>
      <c r="AB30" s="1481" t="s">
        <v>164</v>
      </c>
      <c r="AC30" s="1481">
        <f>ROUND(U30*W30/Z30,2)</f>
        <v>2.42</v>
      </c>
      <c r="AD30" s="1482"/>
      <c r="AE30" s="1831">
        <f>AC30+AC31</f>
        <v>2.6</v>
      </c>
      <c r="AF30" s="1833" t="s">
        <v>498</v>
      </c>
      <c r="AG30" s="1434"/>
    </row>
    <row r="31" spans="1:35" s="1435" customFormat="1" ht="18" customHeight="1">
      <c r="A31" s="1432"/>
      <c r="B31" s="1832"/>
      <c r="C31" s="1834" t="s">
        <v>873</v>
      </c>
      <c r="D31" s="1835"/>
      <c r="E31" s="1483">
        <f>AC11</f>
        <v>1.5</v>
      </c>
      <c r="F31" s="1484" t="s">
        <v>869</v>
      </c>
      <c r="G31" s="1484">
        <f>O25</f>
        <v>0.73</v>
      </c>
      <c r="H31" s="1485" t="s">
        <v>263</v>
      </c>
      <c r="I31" s="1484">
        <v>0.2</v>
      </c>
      <c r="J31" s="1486" t="s">
        <v>870</v>
      </c>
      <c r="K31" s="1487">
        <v>1</v>
      </c>
      <c r="L31" s="1488" t="s">
        <v>822</v>
      </c>
      <c r="M31" s="1457">
        <f>ROUND(E31*(G31+I31)*K31,2)</f>
        <v>1.4</v>
      </c>
      <c r="N31" s="1477"/>
      <c r="O31" s="1844"/>
      <c r="P31" s="1832"/>
      <c r="Q31" s="1828"/>
      <c r="R31" s="1840"/>
      <c r="S31" s="1489" t="s">
        <v>874</v>
      </c>
      <c r="T31" s="1490"/>
      <c r="U31" s="1491">
        <f>AA25+AA26</f>
        <v>1.4E-2</v>
      </c>
      <c r="V31" s="1485" t="s">
        <v>34</v>
      </c>
      <c r="W31" s="1492">
        <v>510</v>
      </c>
      <c r="X31" s="1486" t="s">
        <v>875</v>
      </c>
      <c r="Y31" s="1485"/>
      <c r="Z31" s="1492">
        <v>40</v>
      </c>
      <c r="AA31" s="1486" t="s">
        <v>872</v>
      </c>
      <c r="AB31" s="1485" t="s">
        <v>876</v>
      </c>
      <c r="AC31" s="1484">
        <f>ROUND(U31*W31/Z31,2)</f>
        <v>0.18</v>
      </c>
      <c r="AD31" s="1493"/>
      <c r="AE31" s="1832"/>
      <c r="AF31" s="1832"/>
      <c r="AG31" s="1434"/>
    </row>
    <row r="32" spans="1:35" s="1435" customFormat="1" ht="18" customHeight="1">
      <c r="A32" s="1432"/>
      <c r="B32" s="1433" t="s">
        <v>503</v>
      </c>
      <c r="C32" s="1827"/>
      <c r="D32" s="1828"/>
      <c r="E32" s="1436">
        <f>S16</f>
        <v>0.5</v>
      </c>
      <c r="F32" s="1438" t="s">
        <v>34</v>
      </c>
      <c r="G32" s="1437">
        <f>U19</f>
        <v>0.3</v>
      </c>
      <c r="H32" s="1438" t="s">
        <v>263</v>
      </c>
      <c r="I32" s="1437">
        <f>AC11</f>
        <v>1.5</v>
      </c>
      <c r="J32" s="1438" t="s">
        <v>34</v>
      </c>
      <c r="K32" s="1487">
        <f>U19</f>
        <v>0.3</v>
      </c>
      <c r="L32" s="1488" t="s">
        <v>877</v>
      </c>
      <c r="M32" s="1437">
        <f>E32*G32+I32*K32</f>
        <v>0.6</v>
      </c>
      <c r="N32" s="1439"/>
      <c r="O32" s="1440">
        <f>M32</f>
        <v>0.6</v>
      </c>
      <c r="P32" s="1433" t="s">
        <v>31</v>
      </c>
      <c r="Q32" s="1836" t="s">
        <v>878</v>
      </c>
      <c r="R32" s="1837"/>
      <c r="S32" s="1494" t="s">
        <v>879</v>
      </c>
      <c r="T32" s="1495" t="s">
        <v>880</v>
      </c>
      <c r="U32" s="1461">
        <f>S16</f>
        <v>0.5</v>
      </c>
      <c r="V32" s="1461" t="s">
        <v>881</v>
      </c>
      <c r="W32" s="1461">
        <f>W16</f>
        <v>0.35</v>
      </c>
      <c r="X32" s="1462" t="s">
        <v>882</v>
      </c>
      <c r="Y32" s="1462" t="s">
        <v>883</v>
      </c>
      <c r="Z32" s="1838">
        <v>1</v>
      </c>
      <c r="AA32" s="1838"/>
      <c r="AB32" s="1462"/>
      <c r="AC32" s="1462"/>
      <c r="AD32" s="1496"/>
      <c r="AE32" s="1497">
        <f>(U32+W32)*Z32</f>
        <v>0.85</v>
      </c>
      <c r="AF32" s="1494" t="s">
        <v>35</v>
      </c>
      <c r="AG32" s="1434"/>
    </row>
    <row r="33" spans="1:33" s="1435" customFormat="1" ht="18" customHeight="1">
      <c r="A33" s="1432"/>
      <c r="B33" s="1433" t="s">
        <v>884</v>
      </c>
      <c r="C33" s="1827"/>
      <c r="D33" s="1828"/>
      <c r="E33" s="1436">
        <f>O30</f>
        <v>1.9</v>
      </c>
      <c r="F33" s="1498" t="s">
        <v>885</v>
      </c>
      <c r="G33" s="1437">
        <f>O32</f>
        <v>0.6</v>
      </c>
      <c r="H33" s="1485"/>
      <c r="I33" s="1438"/>
      <c r="J33" s="1446"/>
      <c r="K33" s="1438"/>
      <c r="L33" s="1499"/>
      <c r="M33" s="1438"/>
      <c r="N33" s="1439"/>
      <c r="O33" s="1440">
        <f>+E33-G33</f>
        <v>1.2999999999999998</v>
      </c>
      <c r="P33" s="1433" t="s">
        <v>31</v>
      </c>
      <c r="Q33" s="1829" t="s">
        <v>886</v>
      </c>
      <c r="R33" s="1830"/>
      <c r="S33" s="1500"/>
      <c r="T33" s="1501"/>
      <c r="U33" s="1502">
        <f>AC11</f>
        <v>1.5</v>
      </c>
      <c r="V33" s="1502" t="s">
        <v>883</v>
      </c>
      <c r="W33" s="1503">
        <v>1.0189999999999999</v>
      </c>
      <c r="X33" s="1502" t="s">
        <v>881</v>
      </c>
      <c r="Y33" s="1502">
        <f>W20</f>
        <v>0.95000000000000007</v>
      </c>
      <c r="Z33" s="1504" t="s">
        <v>885</v>
      </c>
      <c r="AA33" s="1504">
        <f>U5</f>
        <v>0.35</v>
      </c>
      <c r="AB33" s="1504"/>
      <c r="AC33" s="1504"/>
      <c r="AD33" s="1505"/>
      <c r="AE33" s="1506">
        <f>U33*W33+Y33-AA33</f>
        <v>2.1284999999999998</v>
      </c>
      <c r="AF33" s="1500" t="s">
        <v>887</v>
      </c>
      <c r="AG33" s="1434"/>
    </row>
    <row r="34" spans="1:33" ht="6" customHeight="1">
      <c r="A34" s="1507"/>
      <c r="B34" s="1508"/>
      <c r="C34" s="1508"/>
      <c r="D34" s="1508"/>
      <c r="E34" s="1508"/>
      <c r="F34" s="1508"/>
      <c r="G34" s="1508"/>
      <c r="H34" s="1508"/>
      <c r="I34" s="1508"/>
      <c r="J34" s="1508"/>
      <c r="K34" s="1508"/>
      <c r="L34" s="1508"/>
      <c r="M34" s="1508"/>
      <c r="N34" s="1508"/>
      <c r="O34" s="1508"/>
      <c r="P34" s="1508"/>
      <c r="Q34" s="1508"/>
      <c r="R34" s="1508"/>
      <c r="S34" s="1508"/>
      <c r="T34" s="1508"/>
      <c r="U34" s="1508"/>
      <c r="V34" s="1508"/>
      <c r="W34" s="1508"/>
      <c r="X34" s="1508"/>
      <c r="Y34" s="1508"/>
      <c r="Z34" s="1508"/>
      <c r="AA34" s="1508"/>
      <c r="AB34" s="1508"/>
      <c r="AC34" s="1508"/>
      <c r="AD34" s="1508"/>
      <c r="AE34" s="1508"/>
      <c r="AF34" s="1508"/>
      <c r="AG34" s="1509"/>
    </row>
  </sheetData>
  <mergeCells count="48">
    <mergeCell ref="T11:U11"/>
    <mergeCell ref="AB2:AD2"/>
    <mergeCell ref="X4:Y4"/>
    <mergeCell ref="S5:T5"/>
    <mergeCell ref="T9:U9"/>
    <mergeCell ref="Z10:AB10"/>
    <mergeCell ref="G18:I18"/>
    <mergeCell ref="V18:W18"/>
    <mergeCell ref="S19:T19"/>
    <mergeCell ref="B21:AF21"/>
    <mergeCell ref="C22:D22"/>
    <mergeCell ref="E22:N22"/>
    <mergeCell ref="Q22:R22"/>
    <mergeCell ref="T22:AD22"/>
    <mergeCell ref="C25:D25"/>
    <mergeCell ref="Q25:Q26"/>
    <mergeCell ref="AA25:AB25"/>
    <mergeCell ref="AE25:AE26"/>
    <mergeCell ref="AF25:AF26"/>
    <mergeCell ref="C26:D26"/>
    <mergeCell ref="AA26:AB26"/>
    <mergeCell ref="C23:D23"/>
    <mergeCell ref="Q23:Q24"/>
    <mergeCell ref="U23:AA23"/>
    <mergeCell ref="AE23:AE24"/>
    <mergeCell ref="AF23:AF24"/>
    <mergeCell ref="C27:D27"/>
    <mergeCell ref="K27:L27"/>
    <mergeCell ref="M27:N27"/>
    <mergeCell ref="Q27:R27"/>
    <mergeCell ref="B30:B31"/>
    <mergeCell ref="C30:D30"/>
    <mergeCell ref="O30:O31"/>
    <mergeCell ref="P30:P31"/>
    <mergeCell ref="Q30:R31"/>
    <mergeCell ref="C28:D28"/>
    <mergeCell ref="K28:L28"/>
    <mergeCell ref="Q28:R28"/>
    <mergeCell ref="C29:D29"/>
    <mergeCell ref="Q29:R29"/>
    <mergeCell ref="C33:D33"/>
    <mergeCell ref="Q33:R33"/>
    <mergeCell ref="AE30:AE31"/>
    <mergeCell ref="AF30:AF31"/>
    <mergeCell ref="C31:D31"/>
    <mergeCell ref="C32:D32"/>
    <mergeCell ref="Q32:R32"/>
    <mergeCell ref="Z32:AA32"/>
  </mergeCells>
  <phoneticPr fontId="34" type="noConversion"/>
  <printOptions horizontalCentered="1" verticalCentered="1"/>
  <pageMargins left="0.57999999999999996" right="0.15748031496062992" top="0.55118110236220474" bottom="0.43307086614173229" header="0.27559055118110237" footer="0.31496062992125984"/>
  <pageSetup paperSize="9" scale="9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R86"/>
  <sheetViews>
    <sheetView topLeftCell="A37" zoomScale="90" zoomScaleNormal="90" workbookViewId="0">
      <selection activeCell="B35" sqref="B35"/>
    </sheetView>
  </sheetViews>
  <sheetFormatPr defaultRowHeight="13.5"/>
  <cols>
    <col min="1" max="1" width="3.625" style="388" customWidth="1"/>
    <col min="2" max="2" width="11.375" style="388" customWidth="1"/>
    <col min="3" max="3" width="10.75" style="388" customWidth="1"/>
    <col min="4" max="31" width="3" style="388" customWidth="1"/>
    <col min="32" max="32" width="4.5" style="388" customWidth="1"/>
    <col min="33" max="33" width="9.25" style="388" customWidth="1"/>
    <col min="34" max="34" width="5.75" style="388" customWidth="1"/>
    <col min="35" max="44" width="3.625" style="388" customWidth="1"/>
    <col min="45" max="16384" width="9" style="445"/>
  </cols>
  <sheetData>
    <row r="1" spans="1:34" ht="40.5" hidden="1" customHeight="1">
      <c r="A1" s="385" t="s">
        <v>348</v>
      </c>
      <c r="B1" s="386"/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  <c r="W1" s="386"/>
      <c r="X1" s="386"/>
      <c r="Y1" s="386"/>
      <c r="Z1" s="386"/>
      <c r="AA1" s="386"/>
      <c r="AB1" s="386"/>
      <c r="AC1" s="386"/>
      <c r="AD1" s="386"/>
      <c r="AE1" s="386"/>
      <c r="AF1" s="386"/>
      <c r="AG1" s="386"/>
      <c r="AH1" s="387"/>
    </row>
    <row r="2" spans="1:34" ht="29.25" hidden="1" customHeight="1">
      <c r="A2" s="389"/>
      <c r="B2" s="390" t="s">
        <v>334</v>
      </c>
      <c r="C2" s="391"/>
      <c r="D2" s="391"/>
      <c r="E2" s="391"/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1"/>
      <c r="S2" s="391"/>
      <c r="T2" s="391"/>
      <c r="U2" s="391"/>
      <c r="V2" s="391"/>
      <c r="W2" s="391"/>
      <c r="X2" s="391"/>
      <c r="Y2" s="391"/>
      <c r="Z2" s="391"/>
      <c r="AA2" s="391"/>
      <c r="AB2" s="391"/>
      <c r="AC2" s="391"/>
      <c r="AD2" s="391"/>
      <c r="AE2" s="391"/>
      <c r="AF2" s="391"/>
      <c r="AG2" s="391"/>
      <c r="AH2" s="392"/>
    </row>
    <row r="3" spans="1:34" ht="29.25" hidden="1" customHeight="1">
      <c r="A3" s="389"/>
      <c r="B3" s="391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W3" s="391"/>
      <c r="X3" s="391"/>
      <c r="Y3" s="391"/>
      <c r="Z3" s="391"/>
      <c r="AA3" s="391"/>
      <c r="AB3" s="391"/>
      <c r="AC3" s="391"/>
      <c r="AD3" s="391"/>
      <c r="AE3" s="391"/>
      <c r="AF3" s="391"/>
      <c r="AG3" s="391"/>
      <c r="AH3" s="392"/>
    </row>
    <row r="4" spans="1:34" ht="29.25" hidden="1" customHeight="1">
      <c r="A4" s="389"/>
      <c r="B4" s="391"/>
      <c r="C4" s="391"/>
      <c r="D4" s="391"/>
      <c r="E4" s="391"/>
      <c r="F4" s="391"/>
      <c r="G4" s="391"/>
      <c r="H4" s="391"/>
      <c r="I4" s="391"/>
      <c r="J4" s="391"/>
      <c r="K4" s="391"/>
      <c r="L4" s="391"/>
      <c r="M4" s="391"/>
      <c r="N4" s="391"/>
      <c r="O4" s="391"/>
      <c r="P4" s="391"/>
      <c r="Q4" s="391"/>
      <c r="R4" s="391"/>
      <c r="S4" s="391"/>
      <c r="T4" s="391"/>
      <c r="U4" s="391"/>
      <c r="V4" s="391"/>
      <c r="W4" s="391"/>
      <c r="X4" s="391"/>
      <c r="Y4" s="391"/>
      <c r="Z4" s="391"/>
      <c r="AA4" s="391"/>
      <c r="AB4" s="391"/>
      <c r="AC4" s="391"/>
      <c r="AD4" s="391"/>
      <c r="AE4" s="391"/>
      <c r="AF4" s="391"/>
      <c r="AG4" s="391"/>
      <c r="AH4" s="392"/>
    </row>
    <row r="5" spans="1:34" ht="29.25" hidden="1" customHeight="1">
      <c r="A5" s="389"/>
      <c r="B5" s="391"/>
      <c r="C5" s="391"/>
      <c r="D5" s="391"/>
      <c r="E5" s="391"/>
      <c r="F5" s="391"/>
      <c r="G5" s="391"/>
      <c r="H5" s="391"/>
      <c r="I5" s="391"/>
      <c r="J5" s="391"/>
      <c r="K5" s="391"/>
      <c r="L5" s="391"/>
      <c r="M5" s="391"/>
      <c r="N5" s="391"/>
      <c r="O5" s="391"/>
      <c r="P5" s="391"/>
      <c r="Q5" s="391"/>
      <c r="R5" s="391"/>
      <c r="S5" s="391"/>
      <c r="T5" s="391"/>
      <c r="U5" s="391"/>
      <c r="V5" s="391"/>
      <c r="W5" s="391"/>
      <c r="X5" s="391"/>
      <c r="Y5" s="391"/>
      <c r="Z5" s="391"/>
      <c r="AA5" s="391"/>
      <c r="AB5" s="391"/>
      <c r="AC5" s="391"/>
      <c r="AD5" s="391"/>
      <c r="AE5" s="391"/>
      <c r="AF5" s="391"/>
      <c r="AG5" s="391"/>
      <c r="AH5" s="392"/>
    </row>
    <row r="6" spans="1:34" ht="29.25" hidden="1" customHeight="1">
      <c r="A6" s="389"/>
      <c r="B6" s="391"/>
      <c r="C6" s="391"/>
      <c r="D6" s="391"/>
      <c r="E6" s="391"/>
      <c r="F6" s="391"/>
      <c r="G6" s="391"/>
      <c r="H6" s="391"/>
      <c r="I6" s="1864" t="s">
        <v>349</v>
      </c>
      <c r="J6" s="1864"/>
      <c r="K6" s="1864"/>
      <c r="L6" s="1864"/>
      <c r="M6" s="1864"/>
      <c r="N6" s="1864"/>
      <c r="O6" s="1864"/>
      <c r="P6" s="1864"/>
      <c r="Q6" s="1864"/>
      <c r="R6" s="1864"/>
      <c r="S6" s="1864"/>
      <c r="T6" s="1864"/>
      <c r="U6" s="1864"/>
      <c r="V6" s="1864"/>
      <c r="W6" s="1864"/>
      <c r="X6" s="1864"/>
      <c r="Y6" s="1864"/>
      <c r="Z6" s="1864"/>
      <c r="AA6" s="1864"/>
      <c r="AB6" s="1864"/>
      <c r="AC6" s="391"/>
      <c r="AD6" s="391"/>
      <c r="AE6" s="391"/>
      <c r="AF6" s="391"/>
      <c r="AG6" s="391"/>
      <c r="AH6" s="392"/>
    </row>
    <row r="7" spans="1:34" ht="29.25" hidden="1" customHeight="1">
      <c r="A7" s="389"/>
      <c r="B7" s="391"/>
      <c r="C7" s="391"/>
      <c r="D7" s="391"/>
      <c r="E7" s="391"/>
      <c r="F7" s="391"/>
      <c r="G7" s="391"/>
      <c r="H7" s="391"/>
      <c r="I7" s="391"/>
      <c r="J7" s="391"/>
      <c r="K7" s="391"/>
      <c r="L7" s="391"/>
      <c r="M7" s="391"/>
      <c r="N7" s="391"/>
      <c r="O7" s="391"/>
      <c r="P7" s="391"/>
      <c r="Q7" s="391"/>
      <c r="R7" s="391"/>
      <c r="S7" s="391"/>
      <c r="T7" s="391"/>
      <c r="U7" s="391"/>
      <c r="V7" s="391"/>
      <c r="W7" s="391"/>
      <c r="X7" s="391"/>
      <c r="Y7" s="391"/>
      <c r="Z7" s="391"/>
      <c r="AA7" s="391"/>
      <c r="AB7" s="391"/>
      <c r="AC7" s="391"/>
      <c r="AD7" s="391"/>
      <c r="AE7" s="391"/>
      <c r="AF7" s="391"/>
      <c r="AG7" s="391"/>
      <c r="AH7" s="392"/>
    </row>
    <row r="8" spans="1:34" ht="29.25" hidden="1" customHeight="1">
      <c r="A8" s="389"/>
      <c r="B8" s="391"/>
      <c r="C8" s="391"/>
      <c r="D8" s="391"/>
      <c r="E8" s="391"/>
      <c r="F8" s="391"/>
      <c r="G8" s="391"/>
      <c r="H8" s="391"/>
      <c r="I8" s="391"/>
      <c r="J8" s="391"/>
      <c r="K8" s="391"/>
      <c r="L8" s="391"/>
      <c r="M8" s="391"/>
      <c r="N8" s="391"/>
      <c r="O8" s="391"/>
      <c r="P8" s="391"/>
      <c r="Q8" s="391"/>
      <c r="R8" s="391"/>
      <c r="S8" s="391"/>
      <c r="T8" s="391"/>
      <c r="U8" s="391"/>
      <c r="V8" s="391"/>
      <c r="W8" s="391"/>
      <c r="X8" s="391"/>
      <c r="Y8" s="391"/>
      <c r="Z8" s="391"/>
      <c r="AA8" s="391"/>
      <c r="AB8" s="391"/>
      <c r="AC8" s="391"/>
      <c r="AD8" s="391"/>
      <c r="AE8" s="391"/>
      <c r="AF8" s="391"/>
      <c r="AG8" s="391"/>
      <c r="AH8" s="392"/>
    </row>
    <row r="9" spans="1:34" ht="29.25" hidden="1" customHeight="1">
      <c r="A9" s="389"/>
      <c r="B9" s="391"/>
      <c r="C9" s="391"/>
      <c r="D9" s="391"/>
      <c r="E9" s="391"/>
      <c r="F9" s="391"/>
      <c r="G9" s="391"/>
      <c r="H9" s="391"/>
      <c r="I9" s="391"/>
      <c r="J9" s="391"/>
      <c r="K9" s="391"/>
      <c r="L9" s="391"/>
      <c r="M9" s="391"/>
      <c r="N9" s="391"/>
      <c r="O9" s="391"/>
      <c r="P9" s="391"/>
      <c r="Q9" s="391"/>
      <c r="R9" s="391"/>
      <c r="S9" s="391"/>
      <c r="T9" s="391"/>
      <c r="U9" s="391"/>
      <c r="V9" s="391"/>
      <c r="W9" s="391"/>
      <c r="X9" s="391"/>
      <c r="Y9" s="391"/>
      <c r="Z9" s="391"/>
      <c r="AA9" s="391"/>
      <c r="AB9" s="391"/>
      <c r="AC9" s="391"/>
      <c r="AD9" s="391"/>
      <c r="AE9" s="391"/>
      <c r="AF9" s="391"/>
      <c r="AG9" s="391"/>
      <c r="AH9" s="392"/>
    </row>
    <row r="10" spans="1:34" ht="29.25" hidden="1" customHeight="1">
      <c r="A10" s="389"/>
      <c r="B10" s="391"/>
      <c r="C10" s="391"/>
      <c r="D10" s="391"/>
      <c r="E10" s="391"/>
      <c r="F10" s="391"/>
      <c r="G10" s="391"/>
      <c r="H10" s="391"/>
      <c r="I10" s="391"/>
      <c r="J10" s="391"/>
      <c r="K10" s="391"/>
      <c r="L10" s="391"/>
      <c r="M10" s="391"/>
      <c r="N10" s="391"/>
      <c r="O10" s="391"/>
      <c r="P10" s="391"/>
      <c r="Q10" s="391"/>
      <c r="R10" s="391"/>
      <c r="S10" s="391"/>
      <c r="T10" s="391"/>
      <c r="U10" s="391"/>
      <c r="V10" s="391"/>
      <c r="W10" s="391"/>
      <c r="X10" s="391"/>
      <c r="Y10" s="391"/>
      <c r="Z10" s="391"/>
      <c r="AA10" s="391"/>
      <c r="AB10" s="391"/>
      <c r="AC10" s="391"/>
      <c r="AD10" s="391"/>
      <c r="AE10" s="391"/>
      <c r="AF10" s="391"/>
      <c r="AG10" s="391"/>
      <c r="AH10" s="392"/>
    </row>
    <row r="11" spans="1:34" ht="29.25" hidden="1" customHeight="1">
      <c r="A11" s="389"/>
      <c r="B11" s="391"/>
      <c r="C11" s="391"/>
      <c r="D11" s="391"/>
      <c r="E11" s="391"/>
      <c r="F11" s="391"/>
      <c r="G11" s="391"/>
      <c r="H11" s="391"/>
      <c r="I11" s="391"/>
      <c r="J11" s="391"/>
      <c r="K11" s="391"/>
      <c r="L11" s="391"/>
      <c r="M11" s="391"/>
      <c r="N11" s="391"/>
      <c r="O11" s="391"/>
      <c r="P11" s="391"/>
      <c r="Q11" s="391"/>
      <c r="R11" s="391"/>
      <c r="S11" s="391"/>
      <c r="T11" s="391"/>
      <c r="U11" s="391"/>
      <c r="V11" s="391"/>
      <c r="W11" s="391"/>
      <c r="X11" s="391"/>
      <c r="Y11" s="391"/>
      <c r="Z11" s="391"/>
      <c r="AA11" s="391"/>
      <c r="AB11" s="391"/>
      <c r="AC11" s="391"/>
      <c r="AD11" s="391"/>
      <c r="AE11" s="391"/>
      <c r="AF11" s="391"/>
      <c r="AG11" s="391"/>
      <c r="AH11" s="392"/>
    </row>
    <row r="12" spans="1:34" ht="29.25" hidden="1" customHeight="1">
      <c r="A12" s="389"/>
      <c r="B12" s="391"/>
      <c r="C12" s="391"/>
      <c r="D12" s="391"/>
      <c r="E12" s="391"/>
      <c r="F12" s="391"/>
      <c r="G12" s="391"/>
      <c r="H12" s="391"/>
      <c r="I12" s="391"/>
      <c r="J12" s="391"/>
      <c r="K12" s="391"/>
      <c r="L12" s="391"/>
      <c r="M12" s="391"/>
      <c r="N12" s="391"/>
      <c r="O12" s="391"/>
      <c r="P12" s="391"/>
      <c r="Q12" s="391"/>
      <c r="R12" s="391"/>
      <c r="S12" s="391"/>
      <c r="T12" s="391"/>
      <c r="U12" s="391"/>
      <c r="V12" s="391"/>
      <c r="W12" s="391"/>
      <c r="X12" s="391"/>
      <c r="Y12" s="391"/>
      <c r="Z12" s="391"/>
      <c r="AA12" s="391"/>
      <c r="AB12" s="391"/>
      <c r="AC12" s="391"/>
      <c r="AD12" s="391"/>
      <c r="AE12" s="391"/>
      <c r="AF12" s="391"/>
      <c r="AG12" s="391"/>
      <c r="AH12" s="392"/>
    </row>
    <row r="13" spans="1:34" ht="29.25" hidden="1" customHeight="1">
      <c r="A13" s="389"/>
      <c r="B13" s="391"/>
      <c r="C13" s="391"/>
      <c r="D13" s="391"/>
      <c r="E13" s="391"/>
      <c r="F13" s="391"/>
      <c r="G13" s="391"/>
      <c r="H13" s="391"/>
      <c r="I13" s="391"/>
      <c r="J13" s="391"/>
      <c r="K13" s="391"/>
      <c r="L13" s="391"/>
      <c r="M13" s="391"/>
      <c r="N13" s="391"/>
      <c r="O13" s="391"/>
      <c r="P13" s="391"/>
      <c r="Q13" s="391"/>
      <c r="R13" s="391"/>
      <c r="S13" s="391"/>
      <c r="T13" s="391"/>
      <c r="U13" s="391"/>
      <c r="V13" s="391"/>
      <c r="W13" s="391"/>
      <c r="X13" s="391"/>
      <c r="Y13" s="391"/>
      <c r="Z13" s="391"/>
      <c r="AA13" s="391"/>
      <c r="AB13" s="391"/>
      <c r="AC13" s="391"/>
      <c r="AD13" s="391"/>
      <c r="AE13" s="391"/>
      <c r="AF13" s="391"/>
      <c r="AG13" s="391"/>
      <c r="AH13" s="392"/>
    </row>
    <row r="14" spans="1:34" ht="29.25" hidden="1" customHeight="1">
      <c r="A14" s="389"/>
      <c r="B14" s="391"/>
      <c r="C14" s="391"/>
      <c r="D14" s="391"/>
      <c r="E14" s="391"/>
      <c r="F14" s="391"/>
      <c r="G14" s="391"/>
      <c r="H14" s="391"/>
      <c r="I14" s="391"/>
      <c r="J14" s="391"/>
      <c r="K14" s="391"/>
      <c r="L14" s="391"/>
      <c r="M14" s="391"/>
      <c r="N14" s="391"/>
      <c r="O14" s="391"/>
      <c r="P14" s="391"/>
      <c r="Q14" s="391"/>
      <c r="R14" s="391"/>
      <c r="S14" s="391"/>
      <c r="T14" s="391"/>
      <c r="U14" s="391"/>
      <c r="V14" s="391"/>
      <c r="W14" s="391"/>
      <c r="X14" s="391"/>
      <c r="Y14" s="391"/>
      <c r="Z14" s="391"/>
      <c r="AA14" s="391"/>
      <c r="AB14" s="391"/>
      <c r="AC14" s="391"/>
      <c r="AD14" s="391"/>
      <c r="AE14" s="391"/>
      <c r="AF14" s="391"/>
      <c r="AG14" s="391"/>
      <c r="AH14" s="392"/>
    </row>
    <row r="15" spans="1:34" ht="29.25" hidden="1" customHeight="1" thickBot="1">
      <c r="A15" s="393"/>
      <c r="B15" s="394"/>
      <c r="C15" s="394"/>
      <c r="D15" s="394"/>
      <c r="E15" s="394"/>
      <c r="F15" s="394"/>
      <c r="G15" s="394"/>
      <c r="H15" s="394"/>
      <c r="I15" s="394"/>
      <c r="J15" s="394"/>
      <c r="K15" s="394"/>
      <c r="L15" s="394"/>
      <c r="M15" s="394"/>
      <c r="N15" s="394"/>
      <c r="O15" s="394"/>
      <c r="P15" s="394"/>
      <c r="Q15" s="394"/>
      <c r="R15" s="394"/>
      <c r="S15" s="394"/>
      <c r="T15" s="394"/>
      <c r="U15" s="394"/>
      <c r="V15" s="394"/>
      <c r="W15" s="394"/>
      <c r="X15" s="394"/>
      <c r="Y15" s="394"/>
      <c r="Z15" s="394"/>
      <c r="AA15" s="394"/>
      <c r="AB15" s="394"/>
      <c r="AC15" s="394"/>
      <c r="AD15" s="394"/>
      <c r="AE15" s="394"/>
      <c r="AF15" s="394"/>
      <c r="AG15" s="394"/>
      <c r="AH15" s="395"/>
    </row>
    <row r="16" spans="1:34" ht="40.5" customHeight="1">
      <c r="A16" s="385" t="s">
        <v>348</v>
      </c>
      <c r="B16" s="386"/>
      <c r="C16" s="386"/>
      <c r="D16" s="386"/>
      <c r="E16" s="386"/>
      <c r="F16" s="386"/>
      <c r="G16" s="386"/>
      <c r="H16" s="386"/>
      <c r="I16" s="386"/>
      <c r="J16" s="386"/>
      <c r="K16" s="386"/>
      <c r="L16" s="386"/>
      <c r="M16" s="386"/>
      <c r="N16" s="386"/>
      <c r="O16" s="386"/>
      <c r="P16" s="386"/>
      <c r="Q16" s="386"/>
      <c r="R16" s="386"/>
      <c r="S16" s="386"/>
      <c r="T16" s="386"/>
      <c r="U16" s="386"/>
      <c r="V16" s="386"/>
      <c r="W16" s="386"/>
      <c r="X16" s="386"/>
      <c r="Y16" s="386"/>
      <c r="Z16" s="386"/>
      <c r="AA16" s="386"/>
      <c r="AB16" s="386"/>
      <c r="AC16" s="386"/>
      <c r="AD16" s="386"/>
      <c r="AE16" s="386"/>
      <c r="AF16" s="386"/>
      <c r="AG16" s="386"/>
      <c r="AH16" s="387"/>
    </row>
    <row r="17" spans="1:34" ht="29.25" customHeight="1">
      <c r="A17" s="389"/>
      <c r="B17" s="390" t="s">
        <v>350</v>
      </c>
      <c r="C17" s="391"/>
      <c r="D17" s="391"/>
      <c r="E17" s="391"/>
      <c r="F17" s="391"/>
      <c r="G17" s="391"/>
      <c r="H17" s="391"/>
      <c r="I17" s="391"/>
      <c r="J17" s="391"/>
      <c r="K17" s="391"/>
      <c r="L17" s="391"/>
      <c r="M17" s="391"/>
      <c r="N17" s="391"/>
      <c r="O17" s="391"/>
      <c r="P17" s="391"/>
      <c r="Q17" s="391"/>
      <c r="R17" s="391"/>
      <c r="S17" s="391"/>
      <c r="T17" s="391"/>
      <c r="U17" s="391"/>
      <c r="V17" s="391"/>
      <c r="W17" s="391"/>
      <c r="X17" s="391"/>
      <c r="Y17" s="391"/>
      <c r="Z17" s="391"/>
      <c r="AA17" s="391"/>
      <c r="AB17" s="391"/>
      <c r="AC17" s="391"/>
      <c r="AD17" s="391"/>
      <c r="AE17" s="391"/>
      <c r="AF17" s="391"/>
      <c r="AG17" s="396" t="s">
        <v>241</v>
      </c>
      <c r="AH17" s="392"/>
    </row>
    <row r="18" spans="1:34" ht="29.25" customHeight="1">
      <c r="A18" s="397" t="s">
        <v>242</v>
      </c>
      <c r="B18" s="398" t="s">
        <v>202</v>
      </c>
      <c r="C18" s="398" t="s">
        <v>336</v>
      </c>
      <c r="D18" s="399" t="s">
        <v>244</v>
      </c>
      <c r="E18" s="399"/>
      <c r="F18" s="399"/>
      <c r="G18" s="399"/>
      <c r="H18" s="399"/>
      <c r="I18" s="399"/>
      <c r="J18" s="399"/>
      <c r="K18" s="399"/>
      <c r="L18" s="399"/>
      <c r="M18" s="399"/>
      <c r="N18" s="399"/>
      <c r="O18" s="399"/>
      <c r="P18" s="399"/>
      <c r="Q18" s="399"/>
      <c r="R18" s="399"/>
      <c r="S18" s="399"/>
      <c r="T18" s="399"/>
      <c r="U18" s="399"/>
      <c r="V18" s="399"/>
      <c r="W18" s="399"/>
      <c r="X18" s="399"/>
      <c r="Y18" s="399"/>
      <c r="Z18" s="399"/>
      <c r="AA18" s="399"/>
      <c r="AB18" s="399"/>
      <c r="AC18" s="399"/>
      <c r="AD18" s="399"/>
      <c r="AE18" s="399"/>
      <c r="AF18" s="398" t="s">
        <v>203</v>
      </c>
      <c r="AG18" s="398" t="s">
        <v>245</v>
      </c>
      <c r="AH18" s="400" t="s">
        <v>337</v>
      </c>
    </row>
    <row r="19" spans="1:34" ht="19.5" customHeight="1">
      <c r="A19" s="401"/>
      <c r="B19" s="402" t="s">
        <v>91</v>
      </c>
      <c r="C19" s="403"/>
      <c r="D19" s="564"/>
      <c r="E19" s="564"/>
      <c r="F19" s="564"/>
      <c r="G19" s="564"/>
      <c r="H19" s="564"/>
      <c r="I19" s="564"/>
      <c r="J19" s="568"/>
      <c r="K19" s="564"/>
      <c r="L19" s="564"/>
      <c r="M19" s="564"/>
      <c r="N19" s="564"/>
      <c r="O19" s="564"/>
      <c r="P19" s="564"/>
      <c r="Q19" s="564"/>
      <c r="R19" s="564"/>
      <c r="S19" s="564"/>
      <c r="T19" s="564"/>
      <c r="U19" s="568"/>
      <c r="V19" s="564"/>
      <c r="W19" s="564"/>
      <c r="X19" s="564"/>
      <c r="Y19" s="564"/>
      <c r="Z19" s="564"/>
      <c r="AA19" s="568"/>
      <c r="AB19" s="564"/>
      <c r="AC19" s="564"/>
      <c r="AD19" s="564"/>
      <c r="AE19" s="564"/>
      <c r="AF19" s="408"/>
      <c r="AG19" s="409"/>
      <c r="AH19" s="410"/>
    </row>
    <row r="20" spans="1:34" ht="19.5" customHeight="1">
      <c r="A20" s="411"/>
      <c r="B20" s="412"/>
      <c r="C20" s="408"/>
      <c r="D20" s="564"/>
      <c r="E20" s="564" t="s">
        <v>98</v>
      </c>
      <c r="F20" s="564">
        <v>1.05</v>
      </c>
      <c r="G20" s="564" t="s">
        <v>113</v>
      </c>
      <c r="H20" s="564">
        <v>2.15</v>
      </c>
      <c r="I20" s="564" t="s">
        <v>99</v>
      </c>
      <c r="J20" s="568" t="s">
        <v>247</v>
      </c>
      <c r="K20" s="564">
        <v>2</v>
      </c>
      <c r="L20" s="564" t="s">
        <v>338</v>
      </c>
      <c r="M20" s="564">
        <v>1.1000000000000001</v>
      </c>
      <c r="N20" s="564" t="s">
        <v>338</v>
      </c>
      <c r="O20" s="568">
        <v>1.5649999999999999</v>
      </c>
      <c r="P20" s="564" t="s">
        <v>113</v>
      </c>
      <c r="Q20" s="564" t="s">
        <v>98</v>
      </c>
      <c r="R20" s="564">
        <v>1.55</v>
      </c>
      <c r="S20" s="564" t="s">
        <v>113</v>
      </c>
      <c r="T20" s="564">
        <f>H20</f>
        <v>2.15</v>
      </c>
      <c r="U20" s="564" t="s">
        <v>99</v>
      </c>
      <c r="V20" s="568" t="s">
        <v>247</v>
      </c>
      <c r="W20" s="564">
        <v>2</v>
      </c>
      <c r="X20" s="564" t="s">
        <v>338</v>
      </c>
      <c r="Y20" s="564">
        <v>0.6</v>
      </c>
      <c r="Z20" s="564" t="s">
        <v>338</v>
      </c>
      <c r="AA20" s="568">
        <f>O20</f>
        <v>1.5649999999999999</v>
      </c>
      <c r="AB20" s="564"/>
      <c r="AC20" s="564"/>
      <c r="AD20" s="564"/>
      <c r="AE20" s="564"/>
      <c r="AF20" s="408"/>
      <c r="AG20" s="409"/>
      <c r="AH20" s="415"/>
    </row>
    <row r="21" spans="1:34" ht="19.5" customHeight="1">
      <c r="A21" s="411"/>
      <c r="B21" s="412"/>
      <c r="C21" s="408"/>
      <c r="D21" s="413"/>
      <c r="E21" s="564" t="s">
        <v>97</v>
      </c>
      <c r="F21" s="564" t="s">
        <v>98</v>
      </c>
      <c r="G21" s="564">
        <v>0.9</v>
      </c>
      <c r="H21" s="564" t="s">
        <v>113</v>
      </c>
      <c r="I21" s="564">
        <v>1</v>
      </c>
      <c r="J21" s="564" t="s">
        <v>99</v>
      </c>
      <c r="K21" s="568" t="s">
        <v>247</v>
      </c>
      <c r="L21" s="564">
        <v>2</v>
      </c>
      <c r="M21" s="564" t="s">
        <v>338</v>
      </c>
      <c r="N21" s="564">
        <v>0.2</v>
      </c>
      <c r="O21" s="564" t="s">
        <v>338</v>
      </c>
      <c r="P21" s="564">
        <f>O20</f>
        <v>1.5649999999999999</v>
      </c>
      <c r="Q21" s="564"/>
      <c r="R21" s="564"/>
      <c r="S21" s="564"/>
      <c r="T21" s="568"/>
      <c r="U21" s="564"/>
      <c r="V21" s="564"/>
      <c r="W21" s="564"/>
      <c r="X21" s="564"/>
      <c r="Y21" s="564"/>
      <c r="Z21" s="564"/>
      <c r="AA21" s="564"/>
      <c r="AB21" s="564"/>
      <c r="AC21" s="564"/>
      <c r="AD21" s="564"/>
      <c r="AE21" s="564" t="s">
        <v>93</v>
      </c>
      <c r="AF21" s="408" t="s">
        <v>339</v>
      </c>
      <c r="AG21" s="409">
        <f>(F20+H20)/K20*M20*O20+(R20+T20)/W20*Y20*AA20-(G21+I21)/L21*N21*P21</f>
        <v>4.1942000000000004</v>
      </c>
      <c r="AH21" s="415"/>
    </row>
    <row r="22" spans="1:34" ht="19.5" customHeight="1">
      <c r="A22" s="411"/>
      <c r="B22" s="416"/>
      <c r="C22" s="417"/>
      <c r="D22" s="413"/>
      <c r="E22" s="564" t="s">
        <v>249</v>
      </c>
      <c r="F22" s="564">
        <v>0.95</v>
      </c>
      <c r="G22" s="564" t="s">
        <v>113</v>
      </c>
      <c r="H22" s="564">
        <v>1.5</v>
      </c>
      <c r="I22" s="564" t="s">
        <v>99</v>
      </c>
      <c r="J22" s="568" t="s">
        <v>247</v>
      </c>
      <c r="K22" s="564">
        <v>2</v>
      </c>
      <c r="L22" s="564" t="s">
        <v>338</v>
      </c>
      <c r="M22" s="564">
        <v>0.6</v>
      </c>
      <c r="N22" s="564" t="s">
        <v>338</v>
      </c>
      <c r="O22" s="568">
        <v>1.214</v>
      </c>
      <c r="P22" s="564" t="s">
        <v>113</v>
      </c>
      <c r="Q22" s="564" t="s">
        <v>98</v>
      </c>
      <c r="R22" s="564">
        <v>0.9</v>
      </c>
      <c r="S22" s="564" t="s">
        <v>113</v>
      </c>
      <c r="T22" s="564">
        <v>1.5</v>
      </c>
      <c r="U22" s="564" t="s">
        <v>99</v>
      </c>
      <c r="V22" s="568" t="s">
        <v>247</v>
      </c>
      <c r="W22" s="564">
        <v>2</v>
      </c>
      <c r="X22" s="564" t="s">
        <v>338</v>
      </c>
      <c r="Y22" s="564">
        <v>0.6</v>
      </c>
      <c r="Z22" s="564" t="s">
        <v>338</v>
      </c>
      <c r="AA22" s="568">
        <f>O22</f>
        <v>1.214</v>
      </c>
      <c r="AB22" s="564" t="s">
        <v>99</v>
      </c>
      <c r="AC22" s="564" t="s">
        <v>338</v>
      </c>
      <c r="AD22" s="564">
        <v>2</v>
      </c>
      <c r="AE22" s="564" t="s">
        <v>93</v>
      </c>
      <c r="AF22" s="408" t="s">
        <v>339</v>
      </c>
      <c r="AG22" s="409">
        <f>((F22+H22)/K22*M22*O22+(R22+T22)/W22*Y22*AA22)*2</f>
        <v>3.5327399999999995</v>
      </c>
      <c r="AH22" s="415"/>
    </row>
    <row r="23" spans="1:34" ht="19.5" customHeight="1">
      <c r="A23" s="411"/>
      <c r="B23" s="416"/>
      <c r="C23" s="417"/>
      <c r="D23" s="413"/>
      <c r="E23" s="564"/>
      <c r="F23" s="564"/>
      <c r="G23" s="564"/>
      <c r="H23" s="564"/>
      <c r="I23" s="564"/>
      <c r="J23" s="564"/>
      <c r="K23" s="568"/>
      <c r="L23" s="564"/>
      <c r="M23" s="564"/>
      <c r="N23" s="564"/>
      <c r="O23" s="564"/>
      <c r="P23" s="564"/>
      <c r="Q23" s="564"/>
      <c r="R23" s="564"/>
      <c r="S23" s="564"/>
      <c r="T23" s="568"/>
      <c r="U23" s="564"/>
      <c r="V23" s="564"/>
      <c r="W23" s="564"/>
      <c r="X23" s="564"/>
      <c r="Y23" s="564"/>
      <c r="Z23" s="564"/>
      <c r="AA23" s="564"/>
      <c r="AB23" s="564"/>
      <c r="AC23" s="564"/>
      <c r="AD23" s="1865" t="s">
        <v>340</v>
      </c>
      <c r="AE23" s="1866"/>
      <c r="AF23" s="418" t="s">
        <v>339</v>
      </c>
      <c r="AG23" s="419">
        <f>SUM(AG21:AG22)</f>
        <v>7.7269399999999999</v>
      </c>
      <c r="AH23" s="415"/>
    </row>
    <row r="24" spans="1:34" ht="19.5" customHeight="1">
      <c r="A24" s="411"/>
      <c r="B24" s="446" t="s">
        <v>96</v>
      </c>
      <c r="C24" s="417"/>
      <c r="D24" s="564"/>
      <c r="E24" s="564"/>
      <c r="F24" s="564"/>
      <c r="G24" s="564"/>
      <c r="H24" s="564"/>
      <c r="I24" s="564"/>
      <c r="J24" s="568"/>
      <c r="K24" s="564"/>
      <c r="L24" s="564"/>
      <c r="M24" s="564"/>
      <c r="N24" s="564"/>
      <c r="O24" s="564"/>
      <c r="P24" s="564"/>
      <c r="Q24" s="564"/>
      <c r="R24" s="564"/>
      <c r="S24" s="564"/>
      <c r="T24" s="564"/>
      <c r="U24" s="568"/>
      <c r="V24" s="564"/>
      <c r="W24" s="564"/>
      <c r="X24" s="564"/>
      <c r="Y24" s="564"/>
      <c r="Z24" s="564"/>
      <c r="AA24" s="568"/>
      <c r="AB24" s="564"/>
      <c r="AC24" s="564"/>
      <c r="AD24" s="564"/>
      <c r="AE24" s="564"/>
      <c r="AF24" s="408"/>
      <c r="AG24" s="409"/>
      <c r="AH24" s="415"/>
    </row>
    <row r="25" spans="1:34" ht="19.5" customHeight="1">
      <c r="A25" s="421"/>
      <c r="B25" s="412"/>
      <c r="C25" s="408"/>
      <c r="D25" s="564"/>
      <c r="E25" s="564" t="s">
        <v>98</v>
      </c>
      <c r="F25" s="564">
        <v>1.7649999999999999</v>
      </c>
      <c r="G25" s="564" t="s">
        <v>113</v>
      </c>
      <c r="H25" s="564">
        <v>3.4820000000000002</v>
      </c>
      <c r="I25" s="564" t="s">
        <v>99</v>
      </c>
      <c r="J25" s="568" t="s">
        <v>247</v>
      </c>
      <c r="K25" s="564">
        <v>2</v>
      </c>
      <c r="L25" s="564" t="s">
        <v>338</v>
      </c>
      <c r="M25" s="564">
        <v>1.3</v>
      </c>
      <c r="N25" s="564" t="s">
        <v>338</v>
      </c>
      <c r="O25" s="564">
        <v>0.2</v>
      </c>
      <c r="P25" s="564"/>
      <c r="Q25" s="564"/>
      <c r="R25" s="564"/>
      <c r="S25" s="564"/>
      <c r="T25" s="564"/>
      <c r="U25" s="568"/>
      <c r="V25" s="564"/>
      <c r="W25" s="564"/>
      <c r="X25" s="564"/>
      <c r="Y25" s="564"/>
      <c r="Z25" s="564"/>
      <c r="AA25" s="568"/>
      <c r="AB25" s="564"/>
      <c r="AC25" s="564"/>
      <c r="AD25" s="564"/>
      <c r="AE25" s="564" t="s">
        <v>93</v>
      </c>
      <c r="AF25" s="408" t="s">
        <v>339</v>
      </c>
      <c r="AG25" s="409">
        <f>(F25+H25)/K25*M25*O25</f>
        <v>0.68211000000000011</v>
      </c>
      <c r="AH25" s="415"/>
    </row>
    <row r="26" spans="1:34" ht="19.5" customHeight="1">
      <c r="A26" s="411"/>
      <c r="B26" s="412"/>
      <c r="C26" s="408"/>
      <c r="D26" s="564"/>
      <c r="E26" s="564" t="s">
        <v>98</v>
      </c>
      <c r="F26" s="564">
        <v>1.5649999999999999</v>
      </c>
      <c r="G26" s="564" t="s">
        <v>113</v>
      </c>
      <c r="H26" s="564">
        <v>3.282</v>
      </c>
      <c r="I26" s="564" t="s">
        <v>99</v>
      </c>
      <c r="J26" s="568" t="s">
        <v>247</v>
      </c>
      <c r="K26" s="564">
        <v>2</v>
      </c>
      <c r="L26" s="564" t="s">
        <v>338</v>
      </c>
      <c r="M26" s="564">
        <v>1</v>
      </c>
      <c r="N26" s="564" t="s">
        <v>338</v>
      </c>
      <c r="O26" s="564">
        <v>0.2</v>
      </c>
      <c r="P26" s="564"/>
      <c r="Q26" s="564"/>
      <c r="R26" s="564"/>
      <c r="S26" s="564"/>
      <c r="T26" s="564"/>
      <c r="U26" s="568"/>
      <c r="V26" s="564"/>
      <c r="W26" s="564"/>
      <c r="X26" s="564"/>
      <c r="Y26" s="564"/>
      <c r="Z26" s="564"/>
      <c r="AA26" s="568"/>
      <c r="AB26" s="564"/>
      <c r="AC26" s="564"/>
      <c r="AD26" s="564"/>
      <c r="AE26" s="564" t="s">
        <v>93</v>
      </c>
      <c r="AF26" s="408" t="s">
        <v>339</v>
      </c>
      <c r="AG26" s="409">
        <f>(F26+H26)/K26*M26*O26</f>
        <v>0.48469999999999996</v>
      </c>
      <c r="AH26" s="415"/>
    </row>
    <row r="27" spans="1:34" ht="19.5" customHeight="1">
      <c r="A27" s="411"/>
      <c r="B27" s="420"/>
      <c r="C27" s="408"/>
      <c r="D27" s="564"/>
      <c r="E27" s="439" t="s">
        <v>98</v>
      </c>
      <c r="F27" s="439">
        <v>0.6</v>
      </c>
      <c r="G27" s="564" t="s">
        <v>338</v>
      </c>
      <c r="H27" s="564">
        <f>H26</f>
        <v>3.282</v>
      </c>
      <c r="I27" s="439" t="s">
        <v>113</v>
      </c>
      <c r="J27" s="564">
        <v>1.1000000000000001</v>
      </c>
      <c r="K27" s="439" t="s">
        <v>338</v>
      </c>
      <c r="L27" s="564">
        <f>F26</f>
        <v>1.5649999999999999</v>
      </c>
      <c r="M27" s="564" t="s">
        <v>99</v>
      </c>
      <c r="N27" s="568" t="s">
        <v>247</v>
      </c>
      <c r="O27" s="564">
        <v>2</v>
      </c>
      <c r="P27" s="564" t="s">
        <v>338</v>
      </c>
      <c r="Q27" s="564">
        <v>1</v>
      </c>
      <c r="R27" s="564"/>
      <c r="S27" s="564"/>
      <c r="T27" s="564"/>
      <c r="U27" s="568"/>
      <c r="V27" s="564"/>
      <c r="W27" s="564"/>
      <c r="X27" s="564"/>
      <c r="Y27" s="564"/>
      <c r="Z27" s="564"/>
      <c r="AA27" s="564"/>
      <c r="AB27" s="564"/>
      <c r="AC27" s="564"/>
      <c r="AD27" s="424"/>
      <c r="AE27" s="564" t="s">
        <v>93</v>
      </c>
      <c r="AF27" s="408" t="s">
        <v>339</v>
      </c>
      <c r="AG27" s="409">
        <f>(F27*H27+J27*L27)/O27*Q27</f>
        <v>1.8453499999999998</v>
      </c>
      <c r="AH27" s="415"/>
    </row>
    <row r="28" spans="1:34" ht="19.5" customHeight="1">
      <c r="A28" s="411"/>
      <c r="B28" s="420"/>
      <c r="C28" s="408"/>
      <c r="D28" s="564"/>
      <c r="E28" s="1867">
        <f>AG23</f>
        <v>7.7269399999999999</v>
      </c>
      <c r="F28" s="1867"/>
      <c r="G28" s="564" t="s">
        <v>97</v>
      </c>
      <c r="H28" s="1867">
        <f>AG25</f>
        <v>0.68211000000000011</v>
      </c>
      <c r="I28" s="1867"/>
      <c r="J28" s="564" t="s">
        <v>97</v>
      </c>
      <c r="K28" s="1867">
        <f>AG26</f>
        <v>0.48469999999999996</v>
      </c>
      <c r="L28" s="1868"/>
      <c r="M28" s="564" t="s">
        <v>97</v>
      </c>
      <c r="N28" s="1869">
        <f>AG27</f>
        <v>1.8453499999999998</v>
      </c>
      <c r="O28" s="1870"/>
      <c r="P28" s="564"/>
      <c r="Q28" s="564"/>
      <c r="R28" s="568"/>
      <c r="S28" s="564"/>
      <c r="T28" s="564"/>
      <c r="U28" s="568"/>
      <c r="V28" s="564"/>
      <c r="W28" s="564"/>
      <c r="X28" s="564"/>
      <c r="Y28" s="564"/>
      <c r="Z28" s="564"/>
      <c r="AA28" s="564"/>
      <c r="AB28" s="568"/>
      <c r="AC28" s="564"/>
      <c r="AD28" s="564"/>
      <c r="AE28" s="570" t="s">
        <v>93</v>
      </c>
      <c r="AF28" s="418" t="s">
        <v>339</v>
      </c>
      <c r="AG28" s="419">
        <f>E28-H28-K28-N28</f>
        <v>4.7147800000000002</v>
      </c>
      <c r="AH28" s="415"/>
    </row>
    <row r="29" spans="1:34" ht="19.5" customHeight="1">
      <c r="A29" s="421"/>
      <c r="B29" s="420" t="s">
        <v>251</v>
      </c>
      <c r="C29" s="408"/>
      <c r="D29" s="564"/>
      <c r="E29" s="439"/>
      <c r="F29" s="439"/>
      <c r="G29" s="564"/>
      <c r="H29" s="439"/>
      <c r="I29" s="439"/>
      <c r="J29" s="568"/>
      <c r="K29" s="564"/>
      <c r="L29" s="564"/>
      <c r="M29" s="564"/>
      <c r="N29" s="568"/>
      <c r="O29" s="564"/>
      <c r="P29" s="564"/>
      <c r="Q29" s="564"/>
      <c r="R29" s="568"/>
      <c r="S29" s="564"/>
      <c r="T29" s="564"/>
      <c r="U29" s="568"/>
      <c r="V29" s="564"/>
      <c r="W29" s="564"/>
      <c r="X29" s="564"/>
      <c r="Y29" s="564"/>
      <c r="Z29" s="564"/>
      <c r="AA29" s="564"/>
      <c r="AB29" s="568"/>
      <c r="AC29" s="564"/>
      <c r="AD29" s="564"/>
      <c r="AE29" s="564"/>
      <c r="AF29" s="408"/>
      <c r="AG29" s="409"/>
      <c r="AH29" s="415"/>
    </row>
    <row r="30" spans="1:34" ht="19.5" customHeight="1">
      <c r="A30" s="411"/>
      <c r="B30" s="412"/>
      <c r="C30" s="408"/>
      <c r="D30" s="564"/>
      <c r="E30" s="1867">
        <f>AG23</f>
        <v>7.7269399999999999</v>
      </c>
      <c r="F30" s="1868"/>
      <c r="G30" s="564" t="s">
        <v>97</v>
      </c>
      <c r="H30" s="1867">
        <f>AG28</f>
        <v>4.7147800000000002</v>
      </c>
      <c r="I30" s="1868"/>
      <c r="J30" s="564"/>
      <c r="K30" s="564"/>
      <c r="L30" s="564"/>
      <c r="M30" s="564"/>
      <c r="N30" s="564"/>
      <c r="O30" s="564"/>
      <c r="P30" s="564"/>
      <c r="Q30" s="564"/>
      <c r="R30" s="564"/>
      <c r="S30" s="564"/>
      <c r="T30" s="564"/>
      <c r="U30" s="568"/>
      <c r="V30" s="564"/>
      <c r="W30" s="564"/>
      <c r="X30" s="564"/>
      <c r="Y30" s="564"/>
      <c r="Z30" s="564"/>
      <c r="AA30" s="564"/>
      <c r="AB30" s="568"/>
      <c r="AC30" s="564"/>
      <c r="AD30" s="436"/>
      <c r="AE30" s="564" t="s">
        <v>93</v>
      </c>
      <c r="AF30" s="408" t="s">
        <v>339</v>
      </c>
      <c r="AG30" s="409">
        <f>E30-H30</f>
        <v>3.0121599999999997</v>
      </c>
      <c r="AH30" s="415"/>
    </row>
    <row r="31" spans="1:34" ht="19.5" customHeight="1">
      <c r="A31" s="411"/>
      <c r="B31" s="412"/>
      <c r="C31" s="408"/>
      <c r="D31" s="413"/>
      <c r="E31" s="563"/>
      <c r="F31" s="564"/>
      <c r="G31" s="564"/>
      <c r="H31" s="563"/>
      <c r="I31" s="564"/>
      <c r="J31" s="568"/>
      <c r="K31" s="564"/>
      <c r="L31" s="564"/>
      <c r="M31" s="564"/>
      <c r="N31" s="568"/>
      <c r="O31" s="568"/>
      <c r="P31" s="564"/>
      <c r="Q31" s="564"/>
      <c r="R31" s="564"/>
      <c r="S31" s="564"/>
      <c r="T31" s="568"/>
      <c r="U31" s="564"/>
      <c r="V31" s="564"/>
      <c r="W31" s="422"/>
      <c r="X31" s="568"/>
      <c r="Y31" s="564"/>
      <c r="Z31" s="564"/>
      <c r="AA31" s="564"/>
      <c r="AB31" s="564"/>
      <c r="AC31" s="564"/>
      <c r="AD31" s="1865" t="s">
        <v>340</v>
      </c>
      <c r="AE31" s="1866"/>
      <c r="AF31" s="418" t="s">
        <v>339</v>
      </c>
      <c r="AG31" s="419">
        <f>SUM(AG30)</f>
        <v>3.0121599999999997</v>
      </c>
      <c r="AH31" s="415"/>
    </row>
    <row r="32" spans="1:34" ht="19.5" customHeight="1">
      <c r="A32" s="411"/>
      <c r="B32" s="412"/>
      <c r="C32" s="408"/>
      <c r="D32" s="413"/>
      <c r="E32" s="564"/>
      <c r="F32" s="564"/>
      <c r="G32" s="568"/>
      <c r="H32" s="564"/>
      <c r="I32" s="564"/>
      <c r="J32" s="568"/>
      <c r="K32" s="564"/>
      <c r="L32" s="564"/>
      <c r="M32" s="564"/>
      <c r="N32" s="564"/>
      <c r="O32" s="568"/>
      <c r="P32" s="564"/>
      <c r="Q32" s="564"/>
      <c r="R32" s="564"/>
      <c r="S32" s="564"/>
      <c r="T32" s="568"/>
      <c r="U32" s="564"/>
      <c r="V32" s="564"/>
      <c r="W32" s="564"/>
      <c r="X32" s="564"/>
      <c r="Y32" s="564"/>
      <c r="Z32" s="564"/>
      <c r="AA32" s="564"/>
      <c r="AB32" s="564"/>
      <c r="AC32" s="564"/>
      <c r="AD32" s="564"/>
      <c r="AE32" s="414"/>
      <c r="AF32" s="408"/>
      <c r="AG32" s="409"/>
      <c r="AH32" s="415"/>
    </row>
    <row r="33" spans="1:34" ht="19.5" customHeight="1">
      <c r="A33" s="411"/>
      <c r="B33" s="412"/>
      <c r="C33" s="408"/>
      <c r="D33" s="413"/>
      <c r="E33" s="564"/>
      <c r="F33" s="564"/>
      <c r="G33" s="564"/>
      <c r="H33" s="564"/>
      <c r="I33" s="564"/>
      <c r="J33" s="568"/>
      <c r="K33" s="564"/>
      <c r="L33" s="564"/>
      <c r="M33" s="564"/>
      <c r="N33" s="564"/>
      <c r="O33" s="564"/>
      <c r="P33" s="564"/>
      <c r="Q33" s="564"/>
      <c r="R33" s="564"/>
      <c r="S33" s="564"/>
      <c r="T33" s="568"/>
      <c r="U33" s="564"/>
      <c r="V33" s="564"/>
      <c r="W33" s="564"/>
      <c r="X33" s="564"/>
      <c r="Y33" s="568"/>
      <c r="Z33" s="564"/>
      <c r="AA33" s="564"/>
      <c r="AB33" s="564"/>
      <c r="AC33" s="564"/>
      <c r="AD33" s="564"/>
      <c r="AE33" s="414"/>
      <c r="AF33" s="408"/>
      <c r="AG33" s="409"/>
      <c r="AH33" s="415"/>
    </row>
    <row r="34" spans="1:34" ht="19.5" customHeight="1">
      <c r="A34" s="411"/>
      <c r="B34" s="412"/>
      <c r="C34" s="408"/>
      <c r="D34" s="564"/>
      <c r="E34" s="563"/>
      <c r="F34" s="564"/>
      <c r="G34" s="564"/>
      <c r="H34" s="563"/>
      <c r="I34" s="564"/>
      <c r="J34" s="568"/>
      <c r="K34" s="564"/>
      <c r="L34" s="564"/>
      <c r="M34" s="564"/>
      <c r="N34" s="564"/>
      <c r="O34" s="568"/>
      <c r="P34" s="564"/>
      <c r="Q34" s="564"/>
      <c r="R34" s="564"/>
      <c r="S34" s="568"/>
      <c r="T34" s="564"/>
      <c r="U34" s="564"/>
      <c r="V34" s="422"/>
      <c r="W34" s="568"/>
      <c r="X34" s="564"/>
      <c r="Y34" s="564"/>
      <c r="Z34" s="564"/>
      <c r="AA34" s="564"/>
      <c r="AB34" s="564"/>
      <c r="AC34" s="564"/>
      <c r="AD34" s="564"/>
      <c r="AE34" s="414"/>
      <c r="AF34" s="408"/>
      <c r="AG34" s="409"/>
      <c r="AH34" s="415"/>
    </row>
    <row r="35" spans="1:34" ht="19.5" customHeight="1" thickBot="1">
      <c r="A35" s="426"/>
      <c r="B35" s="441"/>
      <c r="C35" s="442"/>
      <c r="D35" s="427"/>
      <c r="E35" s="428"/>
      <c r="F35" s="427"/>
      <c r="G35" s="427"/>
      <c r="H35" s="427"/>
      <c r="I35" s="427"/>
      <c r="J35" s="427"/>
      <c r="K35" s="427"/>
      <c r="L35" s="427"/>
      <c r="M35" s="427"/>
      <c r="N35" s="427"/>
      <c r="O35" s="427"/>
      <c r="P35" s="427"/>
      <c r="Q35" s="427"/>
      <c r="R35" s="427"/>
      <c r="S35" s="427"/>
      <c r="T35" s="427"/>
      <c r="U35" s="427"/>
      <c r="V35" s="427"/>
      <c r="W35" s="427"/>
      <c r="X35" s="427"/>
      <c r="Y35" s="427"/>
      <c r="Z35" s="427"/>
      <c r="AA35" s="427"/>
      <c r="AB35" s="427"/>
      <c r="AC35" s="427"/>
      <c r="AD35" s="427"/>
      <c r="AE35" s="447"/>
      <c r="AF35" s="442"/>
      <c r="AG35" s="429"/>
      <c r="AH35" s="430"/>
    </row>
    <row r="36" spans="1:34" ht="40.5" customHeight="1">
      <c r="A36" s="385" t="s">
        <v>348</v>
      </c>
      <c r="B36" s="386"/>
      <c r="C36" s="386"/>
      <c r="D36" s="386"/>
      <c r="E36" s="386"/>
      <c r="F36" s="386"/>
      <c r="G36" s="386"/>
      <c r="H36" s="386"/>
      <c r="I36" s="386"/>
      <c r="J36" s="386"/>
      <c r="K36" s="386"/>
      <c r="L36" s="386"/>
      <c r="M36" s="386"/>
      <c r="N36" s="386"/>
      <c r="O36" s="386"/>
      <c r="P36" s="386"/>
      <c r="Q36" s="386"/>
      <c r="R36" s="386"/>
      <c r="S36" s="386"/>
      <c r="T36" s="386"/>
      <c r="U36" s="386"/>
      <c r="V36" s="386"/>
      <c r="W36" s="386"/>
      <c r="X36" s="386"/>
      <c r="Y36" s="386"/>
      <c r="Z36" s="386"/>
      <c r="AA36" s="386"/>
      <c r="AB36" s="386"/>
      <c r="AC36" s="386"/>
      <c r="AD36" s="386"/>
      <c r="AE36" s="386"/>
      <c r="AF36" s="386"/>
      <c r="AG36" s="386"/>
      <c r="AH36" s="387"/>
    </row>
    <row r="37" spans="1:34" ht="29.25" customHeight="1">
      <c r="A37" s="389"/>
      <c r="B37" s="390" t="s">
        <v>351</v>
      </c>
      <c r="C37" s="391"/>
      <c r="D37" s="391"/>
      <c r="E37" s="391"/>
      <c r="F37" s="391"/>
      <c r="G37" s="391"/>
      <c r="H37" s="391"/>
      <c r="I37" s="391"/>
      <c r="J37" s="391"/>
      <c r="K37" s="391"/>
      <c r="L37" s="391"/>
      <c r="M37" s="391"/>
      <c r="N37" s="391"/>
      <c r="O37" s="391"/>
      <c r="P37" s="391"/>
      <c r="Q37" s="391"/>
      <c r="R37" s="391"/>
      <c r="S37" s="391"/>
      <c r="T37" s="391"/>
      <c r="U37" s="391"/>
      <c r="V37" s="391"/>
      <c r="W37" s="391"/>
      <c r="X37" s="391"/>
      <c r="Y37" s="391"/>
      <c r="Z37" s="391"/>
      <c r="AA37" s="391"/>
      <c r="AB37" s="391"/>
      <c r="AC37" s="391"/>
      <c r="AD37" s="391"/>
      <c r="AE37" s="391"/>
      <c r="AF37" s="391"/>
      <c r="AG37" s="396" t="s">
        <v>241</v>
      </c>
      <c r="AH37" s="392"/>
    </row>
    <row r="38" spans="1:34" ht="29.25" customHeight="1">
      <c r="A38" s="397" t="s">
        <v>242</v>
      </c>
      <c r="B38" s="398" t="s">
        <v>202</v>
      </c>
      <c r="C38" s="398" t="s">
        <v>336</v>
      </c>
      <c r="D38" s="399" t="s">
        <v>244</v>
      </c>
      <c r="E38" s="399"/>
      <c r="F38" s="399"/>
      <c r="G38" s="399"/>
      <c r="H38" s="399"/>
      <c r="I38" s="399"/>
      <c r="J38" s="399"/>
      <c r="K38" s="399"/>
      <c r="L38" s="399"/>
      <c r="M38" s="399"/>
      <c r="N38" s="399"/>
      <c r="O38" s="399"/>
      <c r="P38" s="399"/>
      <c r="Q38" s="399"/>
      <c r="R38" s="399"/>
      <c r="S38" s="399"/>
      <c r="T38" s="399"/>
      <c r="U38" s="399"/>
      <c r="V38" s="399"/>
      <c r="W38" s="399"/>
      <c r="X38" s="399"/>
      <c r="Y38" s="399"/>
      <c r="Z38" s="399"/>
      <c r="AA38" s="399"/>
      <c r="AB38" s="399"/>
      <c r="AC38" s="399"/>
      <c r="AD38" s="399"/>
      <c r="AE38" s="399"/>
      <c r="AF38" s="398" t="s">
        <v>203</v>
      </c>
      <c r="AG38" s="398" t="s">
        <v>245</v>
      </c>
      <c r="AH38" s="400" t="s">
        <v>337</v>
      </c>
    </row>
    <row r="39" spans="1:34" ht="19.5" customHeight="1">
      <c r="A39" s="431"/>
      <c r="B39" s="402" t="s">
        <v>342</v>
      </c>
      <c r="C39" s="403"/>
      <c r="D39" s="564"/>
      <c r="E39" s="564"/>
      <c r="F39" s="564"/>
      <c r="G39" s="564"/>
      <c r="H39" s="564"/>
      <c r="I39" s="564"/>
      <c r="J39" s="568"/>
      <c r="K39" s="564"/>
      <c r="L39" s="564"/>
      <c r="M39" s="564"/>
      <c r="N39" s="564"/>
      <c r="O39" s="564"/>
      <c r="P39" s="564"/>
      <c r="Q39" s="564"/>
      <c r="R39" s="564"/>
      <c r="S39" s="564"/>
      <c r="T39" s="564"/>
      <c r="U39" s="568"/>
      <c r="V39" s="564"/>
      <c r="W39" s="564"/>
      <c r="X39" s="564"/>
      <c r="Y39" s="564"/>
      <c r="Z39" s="564"/>
      <c r="AA39" s="568"/>
      <c r="AB39" s="564"/>
      <c r="AC39" s="448"/>
      <c r="AD39" s="564"/>
      <c r="AE39" s="564"/>
      <c r="AF39" s="408"/>
      <c r="AG39" s="409"/>
      <c r="AH39" s="410"/>
    </row>
    <row r="40" spans="1:34" ht="19.5" customHeight="1">
      <c r="A40" s="411"/>
      <c r="B40" s="412" t="s">
        <v>343</v>
      </c>
      <c r="C40" s="408"/>
      <c r="D40" s="564"/>
      <c r="E40" s="449" t="s">
        <v>98</v>
      </c>
      <c r="F40" s="564">
        <f>F25</f>
        <v>1.7649999999999999</v>
      </c>
      <c r="G40" s="564" t="s">
        <v>113</v>
      </c>
      <c r="H40" s="564">
        <f>H25</f>
        <v>3.4820000000000002</v>
      </c>
      <c r="I40" s="448" t="s">
        <v>99</v>
      </c>
      <c r="J40" s="568" t="s">
        <v>247</v>
      </c>
      <c r="K40" s="564">
        <v>2</v>
      </c>
      <c r="L40" s="564" t="s">
        <v>338</v>
      </c>
      <c r="M40" s="564">
        <f>M25</f>
        <v>1.3</v>
      </c>
      <c r="N40" s="564" t="s">
        <v>338</v>
      </c>
      <c r="O40" s="564">
        <v>0.2</v>
      </c>
      <c r="P40" s="564"/>
      <c r="Q40" s="564"/>
      <c r="R40" s="450"/>
      <c r="S40" s="391"/>
      <c r="T40" s="568"/>
      <c r="U40" s="564"/>
      <c r="V40" s="564"/>
      <c r="W40" s="564"/>
      <c r="X40" s="564"/>
      <c r="Y40" s="564"/>
      <c r="Z40" s="564"/>
      <c r="AA40" s="564"/>
      <c r="AB40" s="564"/>
      <c r="AC40" s="564"/>
      <c r="AD40" s="564"/>
      <c r="AE40" s="564" t="s">
        <v>93</v>
      </c>
      <c r="AF40" s="408" t="s">
        <v>339</v>
      </c>
      <c r="AG40" s="409">
        <f>(F40+H40)/K40*M40*O40</f>
        <v>0.68211000000000011</v>
      </c>
      <c r="AH40" s="415"/>
    </row>
    <row r="41" spans="1:34" ht="19.5" customHeight="1">
      <c r="A41" s="411"/>
      <c r="B41" s="412"/>
      <c r="C41" s="408"/>
      <c r="D41" s="564"/>
      <c r="E41" s="449"/>
      <c r="F41" s="564"/>
      <c r="G41" s="564"/>
      <c r="H41" s="564"/>
      <c r="I41" s="391"/>
      <c r="J41" s="568"/>
      <c r="K41" s="564"/>
      <c r="L41" s="564"/>
      <c r="M41" s="564"/>
      <c r="N41" s="564"/>
      <c r="O41" s="564"/>
      <c r="P41" s="564"/>
      <c r="Q41" s="564"/>
      <c r="R41" s="396"/>
      <c r="S41" s="564"/>
      <c r="T41" s="564"/>
      <c r="U41" s="568"/>
      <c r="V41" s="564"/>
      <c r="W41" s="564"/>
      <c r="X41" s="564"/>
      <c r="Y41" s="564"/>
      <c r="Z41" s="564"/>
      <c r="AA41" s="564"/>
      <c r="AB41" s="564"/>
      <c r="AC41" s="564"/>
      <c r="AD41" s="1865" t="s">
        <v>340</v>
      </c>
      <c r="AE41" s="1866"/>
      <c r="AF41" s="418" t="s">
        <v>339</v>
      </c>
      <c r="AG41" s="419">
        <f>SUM(AG40)</f>
        <v>0.68211000000000011</v>
      </c>
      <c r="AH41" s="415"/>
    </row>
    <row r="42" spans="1:34" ht="19.5" customHeight="1">
      <c r="A42" s="411"/>
      <c r="B42" s="446"/>
      <c r="C42" s="417"/>
      <c r="D42" s="564"/>
      <c r="E42" s="564"/>
      <c r="F42" s="564"/>
      <c r="G42" s="564"/>
      <c r="H42" s="564"/>
      <c r="I42" s="564"/>
      <c r="J42" s="568"/>
      <c r="K42" s="564"/>
      <c r="L42" s="564"/>
      <c r="M42" s="564"/>
      <c r="N42" s="564"/>
      <c r="O42" s="564"/>
      <c r="P42" s="564"/>
      <c r="Q42" s="564"/>
      <c r="R42" s="564"/>
      <c r="S42" s="564"/>
      <c r="T42" s="564"/>
      <c r="U42" s="568"/>
      <c r="V42" s="564"/>
      <c r="W42" s="564"/>
      <c r="X42" s="564"/>
      <c r="Y42" s="564"/>
      <c r="Z42" s="564"/>
      <c r="AA42" s="568"/>
      <c r="AB42" s="564"/>
      <c r="AC42" s="448"/>
      <c r="AD42" s="1865"/>
      <c r="AE42" s="1866"/>
      <c r="AF42" s="418"/>
      <c r="AG42" s="419"/>
      <c r="AH42" s="415"/>
    </row>
    <row r="43" spans="1:34" ht="19.5" customHeight="1">
      <c r="A43" s="411"/>
      <c r="B43" s="446" t="s">
        <v>344</v>
      </c>
      <c r="C43" s="417"/>
      <c r="D43" s="564"/>
      <c r="E43" s="564"/>
      <c r="F43" s="564"/>
      <c r="G43" s="564"/>
      <c r="H43" s="564"/>
      <c r="I43" s="564"/>
      <c r="J43" s="568"/>
      <c r="K43" s="564"/>
      <c r="L43" s="564"/>
      <c r="M43" s="564"/>
      <c r="N43" s="564"/>
      <c r="O43" s="564"/>
      <c r="P43" s="564"/>
      <c r="Q43" s="564"/>
      <c r="R43" s="564"/>
      <c r="S43" s="564"/>
      <c r="T43" s="564"/>
      <c r="U43" s="568"/>
      <c r="V43" s="564"/>
      <c r="W43" s="564"/>
      <c r="X43" s="564"/>
      <c r="Y43" s="564"/>
      <c r="Z43" s="564"/>
      <c r="AA43" s="568"/>
      <c r="AB43" s="564"/>
      <c r="AC43" s="448"/>
      <c r="AD43" s="564"/>
      <c r="AE43" s="564"/>
      <c r="AF43" s="408"/>
      <c r="AG43" s="409"/>
      <c r="AH43" s="415"/>
    </row>
    <row r="44" spans="1:34" ht="19.5" customHeight="1">
      <c r="A44" s="411"/>
      <c r="B44" s="412" t="s">
        <v>345</v>
      </c>
      <c r="C44" s="408"/>
      <c r="D44" s="564"/>
      <c r="E44" s="449" t="s">
        <v>98</v>
      </c>
      <c r="F44" s="564">
        <f>F26</f>
        <v>1.5649999999999999</v>
      </c>
      <c r="G44" s="564" t="s">
        <v>113</v>
      </c>
      <c r="H44" s="564">
        <f>H26</f>
        <v>3.282</v>
      </c>
      <c r="I44" s="448" t="s">
        <v>99</v>
      </c>
      <c r="J44" s="568" t="s">
        <v>247</v>
      </c>
      <c r="K44" s="564">
        <v>2</v>
      </c>
      <c r="L44" s="564" t="s">
        <v>338</v>
      </c>
      <c r="M44" s="564">
        <f>M26</f>
        <v>1</v>
      </c>
      <c r="N44" s="564" t="s">
        <v>338</v>
      </c>
      <c r="O44" s="564">
        <v>0.2</v>
      </c>
      <c r="P44" s="564"/>
      <c r="Q44" s="564"/>
      <c r="R44" s="450"/>
      <c r="S44" s="391"/>
      <c r="T44" s="568"/>
      <c r="U44" s="564"/>
      <c r="V44" s="564"/>
      <c r="W44" s="564"/>
      <c r="X44" s="564"/>
      <c r="Y44" s="564"/>
      <c r="Z44" s="564"/>
      <c r="AA44" s="564"/>
      <c r="AB44" s="564"/>
      <c r="AC44" s="564"/>
      <c r="AD44" s="564"/>
      <c r="AE44" s="564" t="s">
        <v>93</v>
      </c>
      <c r="AF44" s="408" t="s">
        <v>339</v>
      </c>
      <c r="AG44" s="409">
        <f>(F44+H44)/K44*M44*O44</f>
        <v>0.48469999999999996</v>
      </c>
      <c r="AH44" s="415"/>
    </row>
    <row r="45" spans="1:34" ht="19.5" customHeight="1">
      <c r="A45" s="411"/>
      <c r="B45" s="412"/>
      <c r="C45" s="408"/>
      <c r="D45" s="564"/>
      <c r="E45" s="449"/>
      <c r="F45" s="564"/>
      <c r="G45" s="564"/>
      <c r="H45" s="564"/>
      <c r="I45" s="391"/>
      <c r="J45" s="568"/>
      <c r="K45" s="564"/>
      <c r="L45" s="564"/>
      <c r="M45" s="564"/>
      <c r="N45" s="564"/>
      <c r="O45" s="564"/>
      <c r="P45" s="564"/>
      <c r="Q45" s="564"/>
      <c r="R45" s="396"/>
      <c r="S45" s="564"/>
      <c r="T45" s="564"/>
      <c r="U45" s="568"/>
      <c r="V45" s="564"/>
      <c r="W45" s="564"/>
      <c r="X45" s="564"/>
      <c r="Y45" s="564"/>
      <c r="Z45" s="564"/>
      <c r="AA45" s="564"/>
      <c r="AB45" s="564"/>
      <c r="AC45" s="564"/>
      <c r="AD45" s="1865" t="s">
        <v>340</v>
      </c>
      <c r="AE45" s="1866"/>
      <c r="AF45" s="418" t="s">
        <v>339</v>
      </c>
      <c r="AG45" s="419">
        <f>SUM(AG44)</f>
        <v>0.48469999999999996</v>
      </c>
      <c r="AH45" s="415"/>
    </row>
    <row r="46" spans="1:34" ht="19.5" customHeight="1">
      <c r="A46" s="411"/>
      <c r="B46" s="412"/>
      <c r="C46" s="408"/>
      <c r="D46" s="564"/>
      <c r="E46" s="451"/>
      <c r="F46" s="564"/>
      <c r="G46" s="564"/>
      <c r="H46" s="564"/>
      <c r="I46" s="564"/>
      <c r="J46" s="568"/>
      <c r="K46" s="564"/>
      <c r="L46" s="564"/>
      <c r="M46" s="564"/>
      <c r="N46" s="568"/>
      <c r="O46" s="564"/>
      <c r="P46" s="564"/>
      <c r="Q46" s="564"/>
      <c r="R46" s="568"/>
      <c r="S46" s="451"/>
      <c r="T46" s="564"/>
      <c r="U46" s="568"/>
      <c r="V46" s="564"/>
      <c r="W46" s="564"/>
      <c r="X46" s="564"/>
      <c r="Y46" s="564"/>
      <c r="Z46" s="564"/>
      <c r="AA46" s="564"/>
      <c r="AB46" s="568"/>
      <c r="AC46" s="564"/>
      <c r="AD46" s="1865"/>
      <c r="AE46" s="1866"/>
      <c r="AF46" s="418"/>
      <c r="AG46" s="419"/>
      <c r="AH46" s="415"/>
    </row>
    <row r="47" spans="1:34" ht="19.5" customHeight="1">
      <c r="A47" s="411"/>
      <c r="B47" s="412" t="s">
        <v>890</v>
      </c>
      <c r="C47" s="408"/>
      <c r="D47" s="564"/>
      <c r="E47" s="449" t="s">
        <v>98</v>
      </c>
      <c r="F47" s="564">
        <v>1.5649999999999999</v>
      </c>
      <c r="G47" s="564" t="s">
        <v>113</v>
      </c>
      <c r="H47" s="564">
        <v>1.214</v>
      </c>
      <c r="I47" s="564" t="s">
        <v>338</v>
      </c>
      <c r="J47" s="564">
        <v>2</v>
      </c>
      <c r="K47" s="564" t="s">
        <v>113</v>
      </c>
      <c r="L47" s="564">
        <v>3</v>
      </c>
      <c r="M47" s="564" t="s">
        <v>113</v>
      </c>
      <c r="N47" s="564">
        <v>0.2</v>
      </c>
      <c r="O47" s="564" t="s">
        <v>338</v>
      </c>
      <c r="P47" s="564">
        <v>2</v>
      </c>
      <c r="Q47" s="564" t="s">
        <v>99</v>
      </c>
      <c r="R47" s="564" t="s">
        <v>338</v>
      </c>
      <c r="S47" s="452">
        <v>0.2</v>
      </c>
      <c r="T47" s="564"/>
      <c r="U47" s="568"/>
      <c r="V47" s="564"/>
      <c r="W47" s="564"/>
      <c r="X47" s="564"/>
      <c r="Y47" s="564"/>
      <c r="Z47" s="564"/>
      <c r="AA47" s="564"/>
      <c r="AB47" s="568"/>
      <c r="AC47" s="564"/>
      <c r="AD47" s="564"/>
      <c r="AE47" s="564" t="s">
        <v>93</v>
      </c>
      <c r="AF47" s="408" t="s">
        <v>257</v>
      </c>
      <c r="AG47" s="409">
        <f>(F47+H47*J47+L47+N47*P47)*S47</f>
        <v>1.4786000000000001</v>
      </c>
      <c r="AH47" s="415"/>
    </row>
    <row r="48" spans="1:34" ht="19.5" customHeight="1">
      <c r="A48" s="411"/>
      <c r="B48" s="412"/>
      <c r="C48" s="408"/>
      <c r="D48" s="564"/>
      <c r="E48" s="564"/>
      <c r="F48" s="564"/>
      <c r="G48" s="564"/>
      <c r="H48" s="564"/>
      <c r="I48" s="564"/>
      <c r="J48" s="564"/>
      <c r="K48" s="564"/>
      <c r="L48" s="564"/>
      <c r="M48" s="564"/>
      <c r="N48" s="564"/>
      <c r="O48" s="564"/>
      <c r="P48" s="564"/>
      <c r="Q48" s="564"/>
      <c r="R48" s="564"/>
      <c r="S48" s="564"/>
      <c r="T48" s="564"/>
      <c r="U48" s="564"/>
      <c r="V48" s="564"/>
      <c r="W48" s="564"/>
      <c r="X48" s="564"/>
      <c r="Y48" s="564"/>
      <c r="Z48" s="564"/>
      <c r="AA48" s="564"/>
      <c r="AB48" s="564"/>
      <c r="AC48" s="564"/>
      <c r="AD48" s="1865" t="s">
        <v>340</v>
      </c>
      <c r="AE48" s="1866"/>
      <c r="AF48" s="418" t="s">
        <v>257</v>
      </c>
      <c r="AG48" s="419">
        <f>SUM(AG47)</f>
        <v>1.4786000000000001</v>
      </c>
      <c r="AH48" s="415"/>
    </row>
    <row r="49" spans="1:34" ht="19.5" customHeight="1">
      <c r="A49" s="411"/>
      <c r="B49" s="446" t="s">
        <v>346</v>
      </c>
      <c r="C49" s="417"/>
      <c r="D49" s="425"/>
      <c r="E49" s="439"/>
      <c r="F49" s="439"/>
      <c r="G49" s="439"/>
      <c r="H49" s="425"/>
      <c r="I49" s="425"/>
      <c r="J49" s="425"/>
      <c r="K49" s="425"/>
      <c r="L49" s="425"/>
      <c r="M49" s="425"/>
      <c r="N49" s="433"/>
      <c r="O49" s="425"/>
      <c r="P49" s="425"/>
      <c r="Q49" s="425"/>
      <c r="R49" s="425"/>
      <c r="S49" s="425"/>
      <c r="T49" s="425"/>
      <c r="U49" s="425"/>
      <c r="V49" s="425"/>
      <c r="W49" s="453"/>
      <c r="X49" s="425"/>
      <c r="Y49" s="425"/>
      <c r="Z49" s="425"/>
      <c r="AA49" s="425"/>
      <c r="AB49" s="425"/>
      <c r="AC49" s="425"/>
      <c r="AD49" s="425"/>
      <c r="AE49" s="425"/>
      <c r="AF49" s="408"/>
      <c r="AG49" s="454"/>
      <c r="AH49" s="415"/>
    </row>
    <row r="50" spans="1:34" ht="19.5" customHeight="1">
      <c r="A50" s="411"/>
      <c r="B50" s="412" t="s">
        <v>345</v>
      </c>
      <c r="C50" s="408"/>
      <c r="D50" s="564"/>
      <c r="E50" s="564" t="s">
        <v>249</v>
      </c>
      <c r="F50" s="564">
        <v>0.6</v>
      </c>
      <c r="G50" s="564" t="s">
        <v>113</v>
      </c>
      <c r="H50" s="564">
        <v>1.1000000000000001</v>
      </c>
      <c r="I50" s="564" t="s">
        <v>99</v>
      </c>
      <c r="J50" s="568" t="s">
        <v>247</v>
      </c>
      <c r="K50" s="564">
        <v>2</v>
      </c>
      <c r="L50" s="564" t="s">
        <v>338</v>
      </c>
      <c r="M50" s="564">
        <v>1.131</v>
      </c>
      <c r="N50" s="564" t="s">
        <v>113</v>
      </c>
      <c r="O50" s="564" t="s">
        <v>98</v>
      </c>
      <c r="P50" s="564">
        <v>0.6</v>
      </c>
      <c r="Q50" s="564" t="s">
        <v>113</v>
      </c>
      <c r="R50" s="564">
        <f>H50</f>
        <v>1.1000000000000001</v>
      </c>
      <c r="S50" s="564" t="s">
        <v>99</v>
      </c>
      <c r="T50" s="568" t="s">
        <v>247</v>
      </c>
      <c r="U50" s="564">
        <v>2</v>
      </c>
      <c r="V50" s="564" t="s">
        <v>338</v>
      </c>
      <c r="W50" s="564">
        <v>1.214</v>
      </c>
      <c r="X50" s="564" t="s">
        <v>99</v>
      </c>
      <c r="Y50" s="568" t="s">
        <v>247</v>
      </c>
      <c r="Z50" s="564">
        <v>2</v>
      </c>
      <c r="AA50" s="564" t="s">
        <v>338</v>
      </c>
      <c r="AB50" s="564">
        <v>0.4</v>
      </c>
      <c r="AC50" s="564"/>
      <c r="AD50" s="424"/>
      <c r="AE50" s="414" t="s">
        <v>93</v>
      </c>
      <c r="AF50" s="408" t="s">
        <v>339</v>
      </c>
      <c r="AG50" s="409">
        <f>((F50+H50)/K50*M50+(P50+R50)/U50*W50)/Z50*AB50</f>
        <v>0.39865000000000006</v>
      </c>
      <c r="AH50" s="415"/>
    </row>
    <row r="51" spans="1:34" ht="19.5" customHeight="1">
      <c r="A51" s="411"/>
      <c r="B51" s="412"/>
      <c r="C51" s="408"/>
      <c r="D51" s="564"/>
      <c r="E51" s="439" t="s">
        <v>98</v>
      </c>
      <c r="F51" s="424">
        <v>1.4</v>
      </c>
      <c r="G51" s="564" t="s">
        <v>338</v>
      </c>
      <c r="H51" s="564">
        <f>H50</f>
        <v>1.1000000000000001</v>
      </c>
      <c r="I51" s="564" t="s">
        <v>113</v>
      </c>
      <c r="J51" s="568">
        <f>F47</f>
        <v>1.5649999999999999</v>
      </c>
      <c r="K51" s="564" t="s">
        <v>338</v>
      </c>
      <c r="L51" s="564">
        <f>H50</f>
        <v>1.1000000000000001</v>
      </c>
      <c r="M51" s="564" t="s">
        <v>99</v>
      </c>
      <c r="N51" s="568" t="s">
        <v>247</v>
      </c>
      <c r="O51" s="568">
        <v>2</v>
      </c>
      <c r="P51" s="564" t="s">
        <v>338</v>
      </c>
      <c r="Q51" s="564">
        <v>0.2</v>
      </c>
      <c r="R51" s="564" t="s">
        <v>97</v>
      </c>
      <c r="S51" s="564" t="s">
        <v>249</v>
      </c>
      <c r="T51" s="568">
        <v>3.14</v>
      </c>
      <c r="U51" s="564" t="s">
        <v>338</v>
      </c>
      <c r="V51" s="564">
        <v>0.8</v>
      </c>
      <c r="W51" s="434" t="s">
        <v>261</v>
      </c>
      <c r="X51" s="568" t="s">
        <v>247</v>
      </c>
      <c r="Y51" s="564">
        <v>4</v>
      </c>
      <c r="Z51" s="564" t="s">
        <v>338</v>
      </c>
      <c r="AA51" s="564">
        <v>0.2</v>
      </c>
      <c r="AB51" s="564" t="s">
        <v>99</v>
      </c>
      <c r="AC51" s="564"/>
      <c r="AD51" s="424"/>
      <c r="AE51" s="414" t="s">
        <v>93</v>
      </c>
      <c r="AF51" s="408" t="s">
        <v>339</v>
      </c>
      <c r="AG51" s="409">
        <f>(F51*H51+J51*L51)/O51*Q51-(T51*V51*V51)/Y51*AA51</f>
        <v>0.22566999999999998</v>
      </c>
      <c r="AH51" s="415"/>
    </row>
    <row r="52" spans="1:34" ht="19.5" customHeight="1">
      <c r="A52" s="411"/>
      <c r="B52" s="412"/>
      <c r="C52" s="408"/>
      <c r="D52" s="564"/>
      <c r="E52" s="564"/>
      <c r="F52" s="564"/>
      <c r="G52" s="568"/>
      <c r="H52" s="564"/>
      <c r="I52" s="564"/>
      <c r="J52" s="568"/>
      <c r="K52" s="564"/>
      <c r="L52" s="564"/>
      <c r="M52" s="564"/>
      <c r="N52" s="564"/>
      <c r="O52" s="568"/>
      <c r="P52" s="564"/>
      <c r="Q52" s="564"/>
      <c r="R52" s="564"/>
      <c r="S52" s="564"/>
      <c r="T52" s="568"/>
      <c r="U52" s="564"/>
      <c r="V52" s="564"/>
      <c r="W52" s="564"/>
      <c r="X52" s="564"/>
      <c r="Y52" s="564"/>
      <c r="Z52" s="564"/>
      <c r="AA52" s="564"/>
      <c r="AB52" s="564"/>
      <c r="AC52" s="564"/>
      <c r="AD52" s="1865" t="s">
        <v>340</v>
      </c>
      <c r="AE52" s="1866"/>
      <c r="AF52" s="418" t="s">
        <v>339</v>
      </c>
      <c r="AG52" s="419">
        <f>SUM(AG50:AG51)</f>
        <v>0.62431999999999999</v>
      </c>
      <c r="AH52" s="415"/>
    </row>
    <row r="53" spans="1:34" ht="19.5" customHeight="1">
      <c r="A53" s="411"/>
      <c r="B53" s="412" t="s">
        <v>890</v>
      </c>
      <c r="C53" s="408"/>
      <c r="D53" s="425"/>
      <c r="E53" s="564" t="s">
        <v>262</v>
      </c>
      <c r="F53" s="564">
        <f>F50</f>
        <v>0.6</v>
      </c>
      <c r="G53" s="564" t="s">
        <v>113</v>
      </c>
      <c r="H53" s="564">
        <f>H50</f>
        <v>1.1000000000000001</v>
      </c>
      <c r="I53" s="564" t="s">
        <v>99</v>
      </c>
      <c r="J53" s="568" t="s">
        <v>247</v>
      </c>
      <c r="K53" s="564">
        <v>2</v>
      </c>
      <c r="L53" s="564" t="s">
        <v>338</v>
      </c>
      <c r="M53" s="564">
        <f>M50</f>
        <v>1.131</v>
      </c>
      <c r="N53" s="564" t="s">
        <v>113</v>
      </c>
      <c r="O53" s="564" t="s">
        <v>98</v>
      </c>
      <c r="P53" s="564">
        <f>P50</f>
        <v>0.6</v>
      </c>
      <c r="Q53" s="564" t="s">
        <v>113</v>
      </c>
      <c r="R53" s="564">
        <f>H53</f>
        <v>1.1000000000000001</v>
      </c>
      <c r="S53" s="564" t="s">
        <v>99</v>
      </c>
      <c r="T53" s="568" t="s">
        <v>247</v>
      </c>
      <c r="U53" s="564">
        <v>2</v>
      </c>
      <c r="V53" s="564" t="s">
        <v>338</v>
      </c>
      <c r="W53" s="564">
        <f>W50</f>
        <v>1.214</v>
      </c>
      <c r="X53" s="564" t="s">
        <v>99</v>
      </c>
      <c r="Y53" s="568" t="s">
        <v>247</v>
      </c>
      <c r="Z53" s="564">
        <v>2</v>
      </c>
      <c r="AA53" s="564" t="s">
        <v>99</v>
      </c>
      <c r="AB53" s="564" t="s">
        <v>338</v>
      </c>
      <c r="AC53" s="564">
        <v>2</v>
      </c>
      <c r="AD53" s="424"/>
      <c r="AE53" s="414" t="s">
        <v>93</v>
      </c>
      <c r="AF53" s="408" t="s">
        <v>257</v>
      </c>
      <c r="AG53" s="409">
        <f>(((F53+H53)/K53*M53+(P53+R53)/U53*W53)/Z53)*AC53</f>
        <v>1.9932500000000002</v>
      </c>
      <c r="AH53" s="415"/>
    </row>
    <row r="54" spans="1:34" ht="19.5" customHeight="1">
      <c r="A54" s="411"/>
      <c r="B54" s="412"/>
      <c r="C54" s="408"/>
      <c r="D54" s="564"/>
      <c r="E54" s="439" t="s">
        <v>249</v>
      </c>
      <c r="F54" s="424">
        <f>F51</f>
        <v>1.4</v>
      </c>
      <c r="G54" s="564" t="s">
        <v>338</v>
      </c>
      <c r="H54" s="564">
        <f>H50</f>
        <v>1.1000000000000001</v>
      </c>
      <c r="I54" s="564" t="s">
        <v>113</v>
      </c>
      <c r="J54" s="568">
        <f>J51</f>
        <v>1.5649999999999999</v>
      </c>
      <c r="K54" s="564" t="s">
        <v>338</v>
      </c>
      <c r="L54" s="564">
        <f>L51</f>
        <v>1.1000000000000001</v>
      </c>
      <c r="M54" s="564" t="s">
        <v>99</v>
      </c>
      <c r="N54" s="564" t="s">
        <v>97</v>
      </c>
      <c r="O54" s="564" t="s">
        <v>98</v>
      </c>
      <c r="P54" s="568">
        <v>3.14</v>
      </c>
      <c r="Q54" s="564" t="s">
        <v>338</v>
      </c>
      <c r="R54" s="564">
        <f>V51</f>
        <v>0.8</v>
      </c>
      <c r="S54" s="434" t="s">
        <v>261</v>
      </c>
      <c r="T54" s="568" t="s">
        <v>247</v>
      </c>
      <c r="U54" s="564">
        <v>4</v>
      </c>
      <c r="V54" s="434"/>
      <c r="W54" s="568"/>
      <c r="X54" s="564"/>
      <c r="Y54" s="564"/>
      <c r="Z54" s="564"/>
      <c r="AA54" s="564"/>
      <c r="AB54" s="564"/>
      <c r="AC54" s="564"/>
      <c r="AD54" s="424"/>
      <c r="AE54" s="414" t="s">
        <v>93</v>
      </c>
      <c r="AF54" s="408" t="s">
        <v>257</v>
      </c>
      <c r="AG54" s="409">
        <f>(F54*H54+J54*L54)-(P54*R54*R54)/U54</f>
        <v>2.7590999999999997</v>
      </c>
      <c r="AH54" s="415"/>
    </row>
    <row r="55" spans="1:34" ht="19.5" customHeight="1" thickBot="1">
      <c r="A55" s="426"/>
      <c r="B55" s="441"/>
      <c r="C55" s="442"/>
      <c r="D55" s="427"/>
      <c r="E55" s="455"/>
      <c r="F55" s="427"/>
      <c r="G55" s="427"/>
      <c r="H55" s="427"/>
      <c r="I55" s="427"/>
      <c r="J55" s="427"/>
      <c r="K55" s="456"/>
      <c r="L55" s="427"/>
      <c r="M55" s="427"/>
      <c r="N55" s="427"/>
      <c r="O55" s="427"/>
      <c r="P55" s="427"/>
      <c r="Q55" s="427"/>
      <c r="R55" s="427"/>
      <c r="S55" s="427"/>
      <c r="T55" s="427"/>
      <c r="U55" s="427"/>
      <c r="V55" s="427"/>
      <c r="W55" s="427"/>
      <c r="X55" s="427"/>
      <c r="Y55" s="427"/>
      <c r="Z55" s="427"/>
      <c r="AA55" s="427"/>
      <c r="AB55" s="427"/>
      <c r="AC55" s="427"/>
      <c r="AD55" s="1871" t="s">
        <v>340</v>
      </c>
      <c r="AE55" s="1872"/>
      <c r="AF55" s="443" t="s">
        <v>339</v>
      </c>
      <c r="AG55" s="444">
        <f>SUM(AG53:AG54)</f>
        <v>4.7523499999999999</v>
      </c>
      <c r="AH55" s="430"/>
    </row>
    <row r="56" spans="1:34">
      <c r="A56" s="391"/>
      <c r="B56" s="391"/>
      <c r="C56" s="391"/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  <c r="O56" s="391"/>
      <c r="P56" s="391"/>
      <c r="Q56" s="391"/>
      <c r="R56" s="391"/>
      <c r="S56" s="391"/>
      <c r="T56" s="391"/>
      <c r="U56" s="391"/>
      <c r="V56" s="391"/>
      <c r="W56" s="391"/>
      <c r="X56" s="391"/>
      <c r="Y56" s="391"/>
      <c r="Z56" s="391"/>
      <c r="AA56" s="391"/>
      <c r="AB56" s="391"/>
      <c r="AC56" s="391"/>
      <c r="AD56" s="391"/>
      <c r="AE56" s="391"/>
      <c r="AF56" s="391"/>
      <c r="AG56" s="391"/>
      <c r="AH56" s="391"/>
    </row>
    <row r="57" spans="1:34">
      <c r="A57" s="391"/>
      <c r="B57" s="391"/>
      <c r="C57" s="391"/>
      <c r="D57" s="391"/>
      <c r="E57" s="391"/>
      <c r="F57" s="391"/>
      <c r="G57" s="391"/>
      <c r="H57" s="391"/>
      <c r="I57" s="391"/>
      <c r="J57" s="391"/>
      <c r="K57" s="391"/>
      <c r="L57" s="391"/>
      <c r="M57" s="391"/>
      <c r="N57" s="391"/>
      <c r="O57" s="391"/>
      <c r="P57" s="391"/>
      <c r="Q57" s="391"/>
      <c r="R57" s="391"/>
      <c r="S57" s="391"/>
      <c r="T57" s="391"/>
      <c r="U57" s="391"/>
      <c r="V57" s="391"/>
      <c r="W57" s="391"/>
      <c r="X57" s="391"/>
      <c r="Y57" s="391"/>
      <c r="Z57" s="391"/>
      <c r="AA57" s="391"/>
      <c r="AB57" s="391"/>
      <c r="AC57" s="391"/>
      <c r="AD57" s="391"/>
      <c r="AE57" s="391"/>
      <c r="AF57" s="391"/>
      <c r="AG57" s="391"/>
      <c r="AH57" s="391"/>
    </row>
    <row r="58" spans="1:34">
      <c r="A58" s="391"/>
      <c r="B58" s="391"/>
      <c r="C58" s="391"/>
      <c r="D58" s="391"/>
      <c r="E58" s="391"/>
      <c r="F58" s="391"/>
      <c r="G58" s="391"/>
      <c r="H58" s="391"/>
      <c r="I58" s="391"/>
      <c r="J58" s="391"/>
      <c r="K58" s="391"/>
      <c r="L58" s="391"/>
      <c r="M58" s="391"/>
      <c r="N58" s="391"/>
      <c r="O58" s="391"/>
      <c r="P58" s="391"/>
      <c r="Q58" s="391"/>
      <c r="R58" s="391"/>
      <c r="S58" s="391"/>
      <c r="T58" s="391"/>
      <c r="U58" s="391"/>
      <c r="V58" s="391"/>
      <c r="W58" s="391"/>
      <c r="X58" s="391"/>
      <c r="Y58" s="391"/>
      <c r="Z58" s="391"/>
      <c r="AA58" s="391"/>
      <c r="AB58" s="391"/>
      <c r="AC58" s="391"/>
      <c r="AD58" s="391"/>
      <c r="AE58" s="391"/>
      <c r="AF58" s="391"/>
      <c r="AG58" s="391"/>
      <c r="AH58" s="391"/>
    </row>
    <row r="59" spans="1:34">
      <c r="A59" s="391"/>
      <c r="B59" s="391"/>
      <c r="C59" s="391"/>
      <c r="D59" s="391"/>
      <c r="E59" s="391"/>
      <c r="F59" s="391"/>
      <c r="G59" s="391"/>
      <c r="H59" s="391"/>
      <c r="I59" s="391"/>
      <c r="J59" s="391"/>
      <c r="K59" s="391"/>
      <c r="L59" s="391"/>
      <c r="M59" s="391"/>
      <c r="N59" s="391"/>
      <c r="O59" s="391"/>
      <c r="P59" s="391"/>
      <c r="Q59" s="391"/>
      <c r="R59" s="391"/>
      <c r="S59" s="391"/>
      <c r="T59" s="391"/>
      <c r="U59" s="391"/>
      <c r="V59" s="391"/>
      <c r="W59" s="391"/>
      <c r="X59" s="391"/>
      <c r="Y59" s="391"/>
      <c r="Z59" s="391"/>
      <c r="AA59" s="391"/>
      <c r="AB59" s="391"/>
      <c r="AC59" s="391"/>
      <c r="AD59" s="391"/>
      <c r="AE59" s="391"/>
      <c r="AF59" s="391"/>
      <c r="AG59" s="391"/>
      <c r="AH59" s="391"/>
    </row>
    <row r="60" spans="1:34">
      <c r="A60" s="391"/>
      <c r="B60" s="391"/>
      <c r="C60" s="391"/>
      <c r="D60" s="391"/>
      <c r="E60" s="391"/>
      <c r="F60" s="391"/>
      <c r="G60" s="391"/>
      <c r="H60" s="391"/>
      <c r="I60" s="391"/>
      <c r="J60" s="391"/>
      <c r="K60" s="391"/>
      <c r="L60" s="391"/>
      <c r="M60" s="391"/>
      <c r="N60" s="391"/>
      <c r="O60" s="391"/>
      <c r="P60" s="391"/>
      <c r="Q60" s="391"/>
      <c r="R60" s="391"/>
      <c r="S60" s="391"/>
      <c r="T60" s="391"/>
      <c r="U60" s="391"/>
      <c r="V60" s="391"/>
      <c r="W60" s="391"/>
      <c r="X60" s="391"/>
      <c r="Y60" s="391"/>
      <c r="Z60" s="391"/>
      <c r="AA60" s="391"/>
      <c r="AB60" s="391"/>
      <c r="AC60" s="391"/>
      <c r="AD60" s="391"/>
      <c r="AE60" s="391"/>
      <c r="AF60" s="391"/>
      <c r="AG60" s="391"/>
      <c r="AH60" s="391"/>
    </row>
    <row r="61" spans="1:34">
      <c r="A61" s="391"/>
      <c r="B61" s="391"/>
      <c r="C61" s="391"/>
      <c r="D61" s="391"/>
      <c r="E61" s="391"/>
      <c r="F61" s="391"/>
      <c r="G61" s="391"/>
      <c r="H61" s="391"/>
      <c r="I61" s="391"/>
      <c r="J61" s="391"/>
      <c r="K61" s="391"/>
      <c r="L61" s="391"/>
      <c r="M61" s="391"/>
      <c r="N61" s="391"/>
      <c r="O61" s="391"/>
      <c r="P61" s="391"/>
      <c r="Q61" s="391"/>
      <c r="R61" s="391"/>
      <c r="S61" s="391"/>
      <c r="T61" s="391"/>
      <c r="U61" s="391"/>
      <c r="V61" s="391"/>
      <c r="W61" s="391"/>
      <c r="X61" s="391"/>
      <c r="Y61" s="391"/>
      <c r="Z61" s="391"/>
      <c r="AA61" s="391"/>
      <c r="AB61" s="391"/>
      <c r="AC61" s="391"/>
      <c r="AD61" s="391"/>
      <c r="AE61" s="391"/>
      <c r="AF61" s="391"/>
      <c r="AG61" s="391"/>
      <c r="AH61" s="391"/>
    </row>
    <row r="62" spans="1:34">
      <c r="A62" s="391"/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</row>
    <row r="63" spans="1:34">
      <c r="A63" s="391"/>
      <c r="B63" s="391"/>
      <c r="C63" s="391"/>
      <c r="D63" s="391"/>
      <c r="E63" s="391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</row>
    <row r="64" spans="1:34">
      <c r="A64" s="391"/>
      <c r="B64" s="391"/>
      <c r="C64" s="391"/>
      <c r="D64" s="391"/>
      <c r="E64" s="391"/>
      <c r="F64" s="391"/>
      <c r="G64" s="391"/>
      <c r="H64" s="391"/>
      <c r="I64" s="391"/>
      <c r="J64" s="391"/>
      <c r="K64" s="391"/>
      <c r="L64" s="391"/>
      <c r="M64" s="391"/>
      <c r="N64" s="391"/>
      <c r="O64" s="391"/>
      <c r="P64" s="391"/>
      <c r="Q64" s="391"/>
      <c r="R64" s="391"/>
      <c r="S64" s="391"/>
      <c r="T64" s="391"/>
      <c r="U64" s="391"/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</row>
    <row r="65" spans="1:34">
      <c r="A65" s="391"/>
      <c r="B65" s="391"/>
      <c r="C65" s="391"/>
      <c r="D65" s="391"/>
      <c r="E65" s="391"/>
      <c r="F65" s="391"/>
      <c r="G65" s="391"/>
      <c r="H65" s="391"/>
      <c r="I65" s="391"/>
      <c r="J65" s="391"/>
      <c r="K65" s="391"/>
      <c r="L65" s="391"/>
      <c r="M65" s="391"/>
      <c r="N65" s="391"/>
      <c r="O65" s="391"/>
      <c r="P65" s="391"/>
      <c r="Q65" s="391"/>
      <c r="R65" s="391"/>
      <c r="S65" s="391"/>
      <c r="T65" s="391"/>
      <c r="U65" s="391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</row>
    <row r="66" spans="1:34">
      <c r="A66" s="391"/>
      <c r="B66" s="391"/>
      <c r="C66" s="391"/>
      <c r="D66" s="391"/>
      <c r="E66" s="391"/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</row>
    <row r="67" spans="1:34">
      <c r="A67" s="391"/>
      <c r="B67" s="391"/>
      <c r="C67" s="391"/>
      <c r="D67" s="391"/>
      <c r="E67" s="391"/>
      <c r="F67" s="391"/>
      <c r="G67" s="391"/>
      <c r="H67" s="391"/>
      <c r="I67" s="391"/>
      <c r="J67" s="391"/>
      <c r="K67" s="391"/>
      <c r="L67" s="391"/>
      <c r="M67" s="391"/>
      <c r="N67" s="391"/>
      <c r="O67" s="391"/>
      <c r="P67" s="391"/>
      <c r="Q67" s="391"/>
      <c r="R67" s="391"/>
      <c r="S67" s="391"/>
      <c r="T67" s="391"/>
      <c r="U67" s="391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</row>
    <row r="68" spans="1:34">
      <c r="A68" s="391"/>
      <c r="B68" s="391"/>
      <c r="C68" s="391"/>
      <c r="D68" s="391"/>
      <c r="E68" s="391"/>
      <c r="F68" s="391"/>
      <c r="G68" s="391"/>
      <c r="H68" s="391"/>
      <c r="I68" s="391"/>
      <c r="J68" s="391"/>
      <c r="K68" s="391"/>
      <c r="L68" s="391"/>
      <c r="M68" s="391"/>
      <c r="N68" s="391"/>
      <c r="O68" s="391"/>
      <c r="P68" s="391"/>
      <c r="Q68" s="391"/>
      <c r="R68" s="391"/>
      <c r="S68" s="391"/>
      <c r="T68" s="391"/>
      <c r="U68" s="391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</row>
    <row r="69" spans="1:34">
      <c r="A69" s="391"/>
      <c r="B69" s="391"/>
      <c r="C69" s="391"/>
      <c r="D69" s="391"/>
      <c r="E69" s="391"/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</row>
    <row r="70" spans="1:34">
      <c r="A70" s="391"/>
      <c r="B70" s="391"/>
      <c r="C70" s="391"/>
      <c r="D70" s="391"/>
      <c r="E70" s="391"/>
      <c r="F70" s="391"/>
      <c r="G70" s="391"/>
      <c r="H70" s="391"/>
      <c r="I70" s="391"/>
      <c r="J70" s="391"/>
      <c r="K70" s="391"/>
      <c r="L70" s="391"/>
      <c r="M70" s="391"/>
      <c r="N70" s="391"/>
      <c r="O70" s="391"/>
      <c r="P70" s="391"/>
      <c r="Q70" s="391"/>
      <c r="R70" s="391"/>
      <c r="S70" s="391"/>
      <c r="T70" s="391"/>
      <c r="U70" s="391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</row>
    <row r="71" spans="1:34">
      <c r="A71" s="391"/>
      <c r="B71" s="391"/>
      <c r="C71" s="391"/>
      <c r="D71" s="391"/>
      <c r="E71" s="391"/>
      <c r="F71" s="391"/>
      <c r="G71" s="391"/>
      <c r="H71" s="391"/>
      <c r="I71" s="391"/>
      <c r="J71" s="391"/>
      <c r="K71" s="391"/>
      <c r="L71" s="391"/>
      <c r="M71" s="391"/>
      <c r="N71" s="391"/>
      <c r="O71" s="391"/>
      <c r="P71" s="391"/>
      <c r="Q71" s="391"/>
      <c r="R71" s="391"/>
      <c r="S71" s="391"/>
      <c r="T71" s="391"/>
      <c r="U71" s="391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</row>
    <row r="72" spans="1:34">
      <c r="A72" s="391"/>
      <c r="B72" s="391"/>
      <c r="C72" s="391"/>
      <c r="D72" s="391"/>
      <c r="E72" s="391"/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</row>
    <row r="73" spans="1:34">
      <c r="A73" s="391"/>
      <c r="B73" s="391"/>
      <c r="C73" s="391"/>
      <c r="D73" s="391"/>
      <c r="E73" s="391"/>
      <c r="F73" s="391"/>
      <c r="G73" s="391"/>
      <c r="H73" s="391"/>
      <c r="I73" s="391"/>
      <c r="J73" s="391"/>
      <c r="K73" s="391"/>
      <c r="L73" s="391"/>
      <c r="M73" s="391"/>
      <c r="N73" s="391"/>
      <c r="O73" s="391"/>
      <c r="P73" s="391"/>
      <c r="Q73" s="391"/>
      <c r="R73" s="391"/>
      <c r="S73" s="391"/>
      <c r="T73" s="391"/>
      <c r="U73" s="391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</row>
    <row r="74" spans="1:34">
      <c r="A74" s="391"/>
      <c r="B74" s="391"/>
      <c r="C74" s="391"/>
      <c r="D74" s="391"/>
      <c r="E74" s="391"/>
      <c r="F74" s="391"/>
      <c r="G74" s="391"/>
      <c r="H74" s="391"/>
      <c r="I74" s="391"/>
      <c r="J74" s="391"/>
      <c r="K74" s="391"/>
      <c r="L74" s="391"/>
      <c r="M74" s="391"/>
      <c r="N74" s="391"/>
      <c r="O74" s="391"/>
      <c r="P74" s="391"/>
      <c r="Q74" s="391"/>
      <c r="R74" s="391"/>
      <c r="S74" s="391"/>
      <c r="T74" s="391"/>
      <c r="U74" s="391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</row>
    <row r="75" spans="1:34">
      <c r="A75" s="391"/>
      <c r="B75" s="391"/>
      <c r="C75" s="391"/>
      <c r="D75" s="391"/>
      <c r="E75" s="391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</row>
    <row r="76" spans="1:34">
      <c r="A76" s="391"/>
      <c r="B76" s="391"/>
      <c r="C76" s="391"/>
      <c r="D76" s="391"/>
      <c r="E76" s="391"/>
      <c r="F76" s="391"/>
      <c r="G76" s="391"/>
      <c r="H76" s="391"/>
      <c r="I76" s="391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</row>
    <row r="77" spans="1:34">
      <c r="A77" s="391"/>
      <c r="B77" s="391"/>
      <c r="C77" s="391"/>
      <c r="D77" s="391"/>
      <c r="E77" s="391"/>
      <c r="F77" s="391"/>
      <c r="G77" s="391"/>
      <c r="H77" s="391"/>
      <c r="I77" s="391"/>
      <c r="J77" s="391"/>
      <c r="K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</row>
    <row r="78" spans="1:34">
      <c r="A78" s="391"/>
      <c r="B78" s="391"/>
      <c r="C78" s="391"/>
      <c r="D78" s="391"/>
      <c r="E78" s="391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</row>
    <row r="79" spans="1:34">
      <c r="A79" s="391"/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</row>
    <row r="80" spans="1:34">
      <c r="A80" s="391"/>
      <c r="B80" s="391"/>
      <c r="C80" s="391"/>
      <c r="D80" s="391"/>
      <c r="E80" s="391"/>
      <c r="F80" s="391"/>
      <c r="G80" s="391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</row>
    <row r="81" spans="1:34">
      <c r="A81" s="391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</row>
    <row r="82" spans="1:34">
      <c r="A82" s="391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</row>
    <row r="83" spans="1:34">
      <c r="A83" s="391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</row>
    <row r="84" spans="1:34">
      <c r="A84" s="391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</row>
    <row r="85" spans="1:34">
      <c r="A85" s="391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</row>
    <row r="86" spans="1:34">
      <c r="A86" s="391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</row>
  </sheetData>
  <mergeCells count="16">
    <mergeCell ref="AD46:AE46"/>
    <mergeCell ref="AD48:AE48"/>
    <mergeCell ref="AD52:AE52"/>
    <mergeCell ref="AD55:AE55"/>
    <mergeCell ref="E30:F30"/>
    <mergeCell ref="H30:I30"/>
    <mergeCell ref="AD31:AE31"/>
    <mergeCell ref="AD41:AE41"/>
    <mergeCell ref="AD42:AE42"/>
    <mergeCell ref="AD45:AE45"/>
    <mergeCell ref="I6:AB6"/>
    <mergeCell ref="AD23:AE23"/>
    <mergeCell ref="E28:F28"/>
    <mergeCell ref="H28:I28"/>
    <mergeCell ref="K28:L28"/>
    <mergeCell ref="N28:O28"/>
  </mergeCells>
  <phoneticPr fontId="34" type="noConversion"/>
  <printOptions horizontalCentered="1" verticalCentered="1"/>
  <pageMargins left="0.74803149606299213" right="0.23" top="0.98425196850393704" bottom="0.98425196850393704" header="0.51181102362204722" footer="0.51181102362204722"/>
  <pageSetup paperSize="9" scale="90" orientation="landscape" r:id="rId1"/>
  <headerFooter alignWithMargins="0"/>
  <rowBreaks count="1" manualBreakCount="1">
    <brk id="35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R86"/>
  <sheetViews>
    <sheetView topLeftCell="A25" zoomScale="85" workbookViewId="0">
      <selection activeCell="L48" sqref="L48"/>
    </sheetView>
  </sheetViews>
  <sheetFormatPr defaultRowHeight="13.5"/>
  <cols>
    <col min="1" max="1" width="3.625" style="388" customWidth="1"/>
    <col min="2" max="2" width="11.375" style="388" customWidth="1"/>
    <col min="3" max="3" width="10.75" style="388" customWidth="1"/>
    <col min="4" max="31" width="3" style="388" customWidth="1"/>
    <col min="32" max="32" width="4.5" style="388" customWidth="1"/>
    <col min="33" max="33" width="9.25" style="388" customWidth="1"/>
    <col min="34" max="34" width="5.75" style="388" customWidth="1"/>
    <col min="35" max="44" width="3.625" style="388" customWidth="1"/>
    <col min="45" max="16384" width="9" style="445"/>
  </cols>
  <sheetData>
    <row r="1" spans="1:34" ht="40.5" hidden="1" customHeight="1">
      <c r="A1" s="385" t="s">
        <v>333</v>
      </c>
      <c r="B1" s="386"/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  <c r="W1" s="386"/>
      <c r="X1" s="386"/>
      <c r="Y1" s="386"/>
      <c r="Z1" s="386"/>
      <c r="AA1" s="386"/>
      <c r="AB1" s="386"/>
      <c r="AC1" s="386"/>
      <c r="AD1" s="386"/>
      <c r="AE1" s="386"/>
      <c r="AF1" s="386"/>
      <c r="AG1" s="386"/>
      <c r="AH1" s="387"/>
    </row>
    <row r="2" spans="1:34" ht="29.25" hidden="1" customHeight="1">
      <c r="A2" s="389"/>
      <c r="B2" s="390" t="s">
        <v>334</v>
      </c>
      <c r="C2" s="391"/>
      <c r="D2" s="391"/>
      <c r="E2" s="391"/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1"/>
      <c r="S2" s="391"/>
      <c r="T2" s="391"/>
      <c r="U2" s="391"/>
      <c r="V2" s="391"/>
      <c r="W2" s="391"/>
      <c r="X2" s="391"/>
      <c r="Y2" s="391"/>
      <c r="Z2" s="391"/>
      <c r="AA2" s="391"/>
      <c r="AB2" s="391"/>
      <c r="AC2" s="391"/>
      <c r="AD2" s="391"/>
      <c r="AE2" s="391"/>
      <c r="AF2" s="391"/>
      <c r="AG2" s="391"/>
      <c r="AH2" s="392"/>
    </row>
    <row r="3" spans="1:34" ht="29.25" hidden="1" customHeight="1">
      <c r="A3" s="389"/>
      <c r="B3" s="391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W3" s="391"/>
      <c r="X3" s="391"/>
      <c r="Y3" s="391"/>
      <c r="Z3" s="391"/>
      <c r="AA3" s="391"/>
      <c r="AB3" s="391"/>
      <c r="AC3" s="391"/>
      <c r="AD3" s="391"/>
      <c r="AE3" s="391"/>
      <c r="AF3" s="391"/>
      <c r="AG3" s="391"/>
      <c r="AH3" s="392"/>
    </row>
    <row r="4" spans="1:34" ht="29.25" hidden="1" customHeight="1">
      <c r="A4" s="389"/>
      <c r="B4" s="391"/>
      <c r="C4" s="391"/>
      <c r="D4" s="391"/>
      <c r="E4" s="391"/>
      <c r="F4" s="391"/>
      <c r="G4" s="391"/>
      <c r="H4" s="391"/>
      <c r="I4" s="391"/>
      <c r="J4" s="391"/>
      <c r="K4" s="391"/>
      <c r="L4" s="391"/>
      <c r="M4" s="391"/>
      <c r="N4" s="391"/>
      <c r="O4" s="391"/>
      <c r="P4" s="391"/>
      <c r="Q4" s="391"/>
      <c r="R4" s="391"/>
      <c r="S4" s="391"/>
      <c r="T4" s="391"/>
      <c r="U4" s="391"/>
      <c r="V4" s="391"/>
      <c r="W4" s="391"/>
      <c r="X4" s="391"/>
      <c r="Y4" s="391"/>
      <c r="Z4" s="391"/>
      <c r="AA4" s="391"/>
      <c r="AB4" s="391"/>
      <c r="AC4" s="391"/>
      <c r="AD4" s="391"/>
      <c r="AE4" s="391"/>
      <c r="AF4" s="391"/>
      <c r="AG4" s="391"/>
      <c r="AH4" s="392"/>
    </row>
    <row r="5" spans="1:34" ht="29.25" hidden="1" customHeight="1">
      <c r="A5" s="389"/>
      <c r="B5" s="391"/>
      <c r="C5" s="391"/>
      <c r="D5" s="391"/>
      <c r="E5" s="391"/>
      <c r="F5" s="391"/>
      <c r="G5" s="391"/>
      <c r="H5" s="391"/>
      <c r="I5" s="391"/>
      <c r="J5" s="391"/>
      <c r="K5" s="391"/>
      <c r="L5" s="391"/>
      <c r="M5" s="391"/>
      <c r="N5" s="391"/>
      <c r="O5" s="391"/>
      <c r="P5" s="391"/>
      <c r="Q5" s="391"/>
      <c r="R5" s="391"/>
      <c r="S5" s="391"/>
      <c r="T5" s="391"/>
      <c r="U5" s="391"/>
      <c r="V5" s="391"/>
      <c r="W5" s="391"/>
      <c r="X5" s="391"/>
      <c r="Y5" s="391"/>
      <c r="Z5" s="391"/>
      <c r="AA5" s="391"/>
      <c r="AB5" s="391"/>
      <c r="AC5" s="391"/>
      <c r="AD5" s="391"/>
      <c r="AE5" s="391"/>
      <c r="AF5" s="391"/>
      <c r="AG5" s="391"/>
      <c r="AH5" s="392"/>
    </row>
    <row r="6" spans="1:34" ht="29.25" hidden="1" customHeight="1">
      <c r="A6" s="389"/>
      <c r="B6" s="391"/>
      <c r="C6" s="391"/>
      <c r="D6" s="391"/>
      <c r="E6" s="391"/>
      <c r="F6" s="391"/>
      <c r="G6" s="391"/>
      <c r="H6" s="391"/>
      <c r="I6" s="1864" t="s">
        <v>335</v>
      </c>
      <c r="J6" s="1864"/>
      <c r="K6" s="1864"/>
      <c r="L6" s="1864"/>
      <c r="M6" s="1864"/>
      <c r="N6" s="1864"/>
      <c r="O6" s="1864"/>
      <c r="P6" s="1864"/>
      <c r="Q6" s="1864"/>
      <c r="R6" s="1864"/>
      <c r="S6" s="1864"/>
      <c r="T6" s="1864"/>
      <c r="U6" s="1864"/>
      <c r="V6" s="1864"/>
      <c r="W6" s="1864"/>
      <c r="X6" s="1864"/>
      <c r="Y6" s="1864"/>
      <c r="Z6" s="1864"/>
      <c r="AA6" s="1864"/>
      <c r="AB6" s="1864"/>
      <c r="AC6" s="391"/>
      <c r="AD6" s="391"/>
      <c r="AE6" s="391"/>
      <c r="AF6" s="391"/>
      <c r="AG6" s="391"/>
      <c r="AH6" s="392"/>
    </row>
    <row r="7" spans="1:34" ht="29.25" hidden="1" customHeight="1">
      <c r="A7" s="389"/>
      <c r="B7" s="391"/>
      <c r="C7" s="391"/>
      <c r="D7" s="391"/>
      <c r="E7" s="391"/>
      <c r="F7" s="391"/>
      <c r="G7" s="391"/>
      <c r="H7" s="391"/>
      <c r="I7" s="391"/>
      <c r="J7" s="391"/>
      <c r="K7" s="391"/>
      <c r="L7" s="391"/>
      <c r="M7" s="391"/>
      <c r="N7" s="391"/>
      <c r="O7" s="391"/>
      <c r="P7" s="391"/>
      <c r="Q7" s="391"/>
      <c r="R7" s="391"/>
      <c r="S7" s="391"/>
      <c r="T7" s="391"/>
      <c r="U7" s="391"/>
      <c r="V7" s="391"/>
      <c r="W7" s="391"/>
      <c r="X7" s="391"/>
      <c r="Y7" s="391"/>
      <c r="Z7" s="391"/>
      <c r="AA7" s="391"/>
      <c r="AB7" s="391"/>
      <c r="AC7" s="391"/>
      <c r="AD7" s="391"/>
      <c r="AE7" s="391"/>
      <c r="AF7" s="391"/>
      <c r="AG7" s="391"/>
      <c r="AH7" s="392"/>
    </row>
    <row r="8" spans="1:34" ht="29.25" hidden="1" customHeight="1">
      <c r="A8" s="389"/>
      <c r="B8" s="391"/>
      <c r="C8" s="391"/>
      <c r="D8" s="391"/>
      <c r="E8" s="391"/>
      <c r="F8" s="391"/>
      <c r="G8" s="391"/>
      <c r="H8" s="391"/>
      <c r="I8" s="391"/>
      <c r="J8" s="391"/>
      <c r="K8" s="391"/>
      <c r="L8" s="391"/>
      <c r="M8" s="391"/>
      <c r="N8" s="391"/>
      <c r="O8" s="391"/>
      <c r="P8" s="391"/>
      <c r="Q8" s="391"/>
      <c r="R8" s="391"/>
      <c r="S8" s="391"/>
      <c r="T8" s="391"/>
      <c r="U8" s="391"/>
      <c r="V8" s="391"/>
      <c r="W8" s="391"/>
      <c r="X8" s="391"/>
      <c r="Y8" s="391"/>
      <c r="Z8" s="391"/>
      <c r="AA8" s="391"/>
      <c r="AB8" s="391"/>
      <c r="AC8" s="391"/>
      <c r="AD8" s="391"/>
      <c r="AE8" s="391"/>
      <c r="AF8" s="391"/>
      <c r="AG8" s="391"/>
      <c r="AH8" s="392"/>
    </row>
    <row r="9" spans="1:34" ht="29.25" hidden="1" customHeight="1">
      <c r="A9" s="389"/>
      <c r="B9" s="391"/>
      <c r="C9" s="391"/>
      <c r="D9" s="391"/>
      <c r="E9" s="391"/>
      <c r="F9" s="391"/>
      <c r="G9" s="391"/>
      <c r="H9" s="391"/>
      <c r="I9" s="391"/>
      <c r="J9" s="391"/>
      <c r="K9" s="391"/>
      <c r="L9" s="391"/>
      <c r="M9" s="391"/>
      <c r="N9" s="391"/>
      <c r="O9" s="391"/>
      <c r="P9" s="391"/>
      <c r="Q9" s="391"/>
      <c r="R9" s="391"/>
      <c r="S9" s="391"/>
      <c r="T9" s="391"/>
      <c r="U9" s="391"/>
      <c r="V9" s="391"/>
      <c r="W9" s="391"/>
      <c r="X9" s="391"/>
      <c r="Y9" s="391"/>
      <c r="Z9" s="391"/>
      <c r="AA9" s="391"/>
      <c r="AB9" s="391"/>
      <c r="AC9" s="391"/>
      <c r="AD9" s="391"/>
      <c r="AE9" s="391"/>
      <c r="AF9" s="391"/>
      <c r="AG9" s="391"/>
      <c r="AH9" s="392"/>
    </row>
    <row r="10" spans="1:34" ht="29.25" hidden="1" customHeight="1">
      <c r="A10" s="389"/>
      <c r="B10" s="391"/>
      <c r="C10" s="391"/>
      <c r="D10" s="391"/>
      <c r="E10" s="391"/>
      <c r="F10" s="391"/>
      <c r="G10" s="391"/>
      <c r="H10" s="391"/>
      <c r="I10" s="391"/>
      <c r="J10" s="391"/>
      <c r="K10" s="391"/>
      <c r="L10" s="391"/>
      <c r="M10" s="391"/>
      <c r="N10" s="391"/>
      <c r="O10" s="391"/>
      <c r="P10" s="391"/>
      <c r="Q10" s="391"/>
      <c r="R10" s="391"/>
      <c r="S10" s="391"/>
      <c r="T10" s="391"/>
      <c r="U10" s="391"/>
      <c r="V10" s="391"/>
      <c r="W10" s="391"/>
      <c r="X10" s="391"/>
      <c r="Y10" s="391"/>
      <c r="Z10" s="391"/>
      <c r="AA10" s="391"/>
      <c r="AB10" s="391"/>
      <c r="AC10" s="391"/>
      <c r="AD10" s="391"/>
      <c r="AE10" s="391"/>
      <c r="AF10" s="391"/>
      <c r="AG10" s="391"/>
      <c r="AH10" s="392"/>
    </row>
    <row r="11" spans="1:34" ht="29.25" hidden="1" customHeight="1">
      <c r="A11" s="389"/>
      <c r="B11" s="391"/>
      <c r="C11" s="391"/>
      <c r="D11" s="391"/>
      <c r="E11" s="391"/>
      <c r="F11" s="391"/>
      <c r="G11" s="391"/>
      <c r="H11" s="391"/>
      <c r="I11" s="391"/>
      <c r="J11" s="391"/>
      <c r="K11" s="391"/>
      <c r="L11" s="391"/>
      <c r="M11" s="391"/>
      <c r="N11" s="391"/>
      <c r="O11" s="391"/>
      <c r="P11" s="391"/>
      <c r="Q11" s="391"/>
      <c r="R11" s="391"/>
      <c r="S11" s="391"/>
      <c r="T11" s="391"/>
      <c r="U11" s="391"/>
      <c r="V11" s="391"/>
      <c r="W11" s="391"/>
      <c r="X11" s="391"/>
      <c r="Y11" s="391"/>
      <c r="Z11" s="391"/>
      <c r="AA11" s="391"/>
      <c r="AB11" s="391"/>
      <c r="AC11" s="391"/>
      <c r="AD11" s="391"/>
      <c r="AE11" s="391"/>
      <c r="AF11" s="391"/>
      <c r="AG11" s="391"/>
      <c r="AH11" s="392"/>
    </row>
    <row r="12" spans="1:34" ht="29.25" hidden="1" customHeight="1">
      <c r="A12" s="389"/>
      <c r="B12" s="391"/>
      <c r="C12" s="391"/>
      <c r="D12" s="391"/>
      <c r="E12" s="391"/>
      <c r="F12" s="391"/>
      <c r="G12" s="391"/>
      <c r="H12" s="391"/>
      <c r="I12" s="391"/>
      <c r="J12" s="391"/>
      <c r="K12" s="391"/>
      <c r="L12" s="391"/>
      <c r="M12" s="391"/>
      <c r="N12" s="391"/>
      <c r="O12" s="391"/>
      <c r="P12" s="391"/>
      <c r="Q12" s="391"/>
      <c r="R12" s="391"/>
      <c r="S12" s="391"/>
      <c r="T12" s="391"/>
      <c r="U12" s="391"/>
      <c r="V12" s="391"/>
      <c r="W12" s="391"/>
      <c r="X12" s="391"/>
      <c r="Y12" s="391"/>
      <c r="Z12" s="391"/>
      <c r="AA12" s="391"/>
      <c r="AB12" s="391"/>
      <c r="AC12" s="391"/>
      <c r="AD12" s="391"/>
      <c r="AE12" s="391"/>
      <c r="AF12" s="391"/>
      <c r="AG12" s="391"/>
      <c r="AH12" s="392"/>
    </row>
    <row r="13" spans="1:34" ht="29.25" hidden="1" customHeight="1">
      <c r="A13" s="389"/>
      <c r="B13" s="391"/>
      <c r="C13" s="391"/>
      <c r="D13" s="391"/>
      <c r="E13" s="391"/>
      <c r="F13" s="391"/>
      <c r="G13" s="391"/>
      <c r="H13" s="391"/>
      <c r="I13" s="391"/>
      <c r="J13" s="391"/>
      <c r="K13" s="391"/>
      <c r="L13" s="391"/>
      <c r="M13" s="391"/>
      <c r="N13" s="391"/>
      <c r="O13" s="391"/>
      <c r="P13" s="391"/>
      <c r="Q13" s="391"/>
      <c r="R13" s="391"/>
      <c r="S13" s="391"/>
      <c r="T13" s="391"/>
      <c r="U13" s="391"/>
      <c r="V13" s="391"/>
      <c r="W13" s="391"/>
      <c r="X13" s="391"/>
      <c r="Y13" s="391"/>
      <c r="Z13" s="391"/>
      <c r="AA13" s="391"/>
      <c r="AB13" s="391"/>
      <c r="AC13" s="391"/>
      <c r="AD13" s="391"/>
      <c r="AE13" s="391"/>
      <c r="AF13" s="391"/>
      <c r="AG13" s="391"/>
      <c r="AH13" s="392"/>
    </row>
    <row r="14" spans="1:34" ht="29.25" hidden="1" customHeight="1">
      <c r="A14" s="389"/>
      <c r="B14" s="391"/>
      <c r="C14" s="391"/>
      <c r="D14" s="391"/>
      <c r="E14" s="391"/>
      <c r="F14" s="391"/>
      <c r="G14" s="391"/>
      <c r="H14" s="391"/>
      <c r="I14" s="391"/>
      <c r="J14" s="391"/>
      <c r="K14" s="391"/>
      <c r="L14" s="391"/>
      <c r="M14" s="391"/>
      <c r="N14" s="391"/>
      <c r="O14" s="391"/>
      <c r="P14" s="391"/>
      <c r="Q14" s="391"/>
      <c r="R14" s="391"/>
      <c r="S14" s="391"/>
      <c r="T14" s="391"/>
      <c r="U14" s="391"/>
      <c r="V14" s="391"/>
      <c r="W14" s="391"/>
      <c r="X14" s="391"/>
      <c r="Y14" s="391"/>
      <c r="Z14" s="391"/>
      <c r="AA14" s="391"/>
      <c r="AB14" s="391"/>
      <c r="AC14" s="391"/>
      <c r="AD14" s="391"/>
      <c r="AE14" s="391"/>
      <c r="AF14" s="391"/>
      <c r="AG14" s="391"/>
      <c r="AH14" s="392"/>
    </row>
    <row r="15" spans="1:34" ht="29.25" hidden="1" customHeight="1" thickBot="1">
      <c r="A15" s="393"/>
      <c r="B15" s="394"/>
      <c r="C15" s="394"/>
      <c r="D15" s="394"/>
      <c r="E15" s="394"/>
      <c r="F15" s="394"/>
      <c r="G15" s="394"/>
      <c r="H15" s="394"/>
      <c r="I15" s="394"/>
      <c r="J15" s="394"/>
      <c r="K15" s="394"/>
      <c r="L15" s="394"/>
      <c r="M15" s="394"/>
      <c r="N15" s="394"/>
      <c r="O15" s="394"/>
      <c r="P15" s="394"/>
      <c r="Q15" s="394"/>
      <c r="R15" s="394"/>
      <c r="S15" s="394"/>
      <c r="T15" s="394"/>
      <c r="U15" s="394"/>
      <c r="V15" s="394"/>
      <c r="W15" s="394"/>
      <c r="X15" s="394"/>
      <c r="Y15" s="394"/>
      <c r="Z15" s="394"/>
      <c r="AA15" s="394"/>
      <c r="AB15" s="394"/>
      <c r="AC15" s="394"/>
      <c r="AD15" s="394"/>
      <c r="AE15" s="394"/>
      <c r="AF15" s="394"/>
      <c r="AG15" s="394"/>
      <c r="AH15" s="395"/>
    </row>
    <row r="16" spans="1:34" ht="40.5" customHeight="1">
      <c r="A16" s="385" t="s">
        <v>333</v>
      </c>
      <c r="B16" s="386"/>
      <c r="C16" s="386"/>
      <c r="D16" s="386"/>
      <c r="E16" s="386"/>
      <c r="F16" s="386"/>
      <c r="G16" s="386"/>
      <c r="H16" s="386"/>
      <c r="I16" s="386"/>
      <c r="J16" s="386"/>
      <c r="K16" s="386"/>
      <c r="L16" s="386"/>
      <c r="M16" s="386"/>
      <c r="N16" s="386"/>
      <c r="O16" s="386"/>
      <c r="P16" s="386"/>
      <c r="Q16" s="386"/>
      <c r="R16" s="386"/>
      <c r="S16" s="386"/>
      <c r="T16" s="386"/>
      <c r="U16" s="386"/>
      <c r="V16" s="386"/>
      <c r="W16" s="386"/>
      <c r="X16" s="386"/>
      <c r="Y16" s="386"/>
      <c r="Z16" s="386"/>
      <c r="AA16" s="386"/>
      <c r="AB16" s="386"/>
      <c r="AC16" s="386"/>
      <c r="AD16" s="386"/>
      <c r="AE16" s="386"/>
      <c r="AF16" s="386"/>
      <c r="AG16" s="386"/>
      <c r="AH16" s="387"/>
    </row>
    <row r="17" spans="1:34" ht="29.25" customHeight="1">
      <c r="A17" s="389"/>
      <c r="B17" s="390" t="s">
        <v>240</v>
      </c>
      <c r="C17" s="391"/>
      <c r="D17" s="391"/>
      <c r="E17" s="391"/>
      <c r="F17" s="391"/>
      <c r="G17" s="391"/>
      <c r="H17" s="391"/>
      <c r="I17" s="391"/>
      <c r="J17" s="391"/>
      <c r="K17" s="391"/>
      <c r="L17" s="391"/>
      <c r="M17" s="391"/>
      <c r="N17" s="391"/>
      <c r="O17" s="391"/>
      <c r="P17" s="391"/>
      <c r="Q17" s="391"/>
      <c r="R17" s="391"/>
      <c r="S17" s="391"/>
      <c r="T17" s="391"/>
      <c r="U17" s="391"/>
      <c r="V17" s="391"/>
      <c r="W17" s="391"/>
      <c r="X17" s="391"/>
      <c r="Y17" s="391"/>
      <c r="Z17" s="391"/>
      <c r="AA17" s="391"/>
      <c r="AB17" s="391"/>
      <c r="AC17" s="391"/>
      <c r="AD17" s="391"/>
      <c r="AE17" s="391"/>
      <c r="AF17" s="391"/>
      <c r="AG17" s="396" t="s">
        <v>241</v>
      </c>
      <c r="AH17" s="392"/>
    </row>
    <row r="18" spans="1:34" ht="29.25" customHeight="1">
      <c r="A18" s="397" t="s">
        <v>242</v>
      </c>
      <c r="B18" s="398" t="s">
        <v>202</v>
      </c>
      <c r="C18" s="398" t="s">
        <v>336</v>
      </c>
      <c r="D18" s="399" t="s">
        <v>244</v>
      </c>
      <c r="E18" s="399"/>
      <c r="F18" s="399"/>
      <c r="G18" s="399"/>
      <c r="H18" s="399"/>
      <c r="I18" s="399"/>
      <c r="J18" s="399"/>
      <c r="K18" s="399"/>
      <c r="L18" s="399"/>
      <c r="M18" s="399"/>
      <c r="N18" s="399"/>
      <c r="O18" s="399"/>
      <c r="P18" s="399"/>
      <c r="Q18" s="399"/>
      <c r="R18" s="399"/>
      <c r="S18" s="399"/>
      <c r="T18" s="399"/>
      <c r="U18" s="399"/>
      <c r="V18" s="399"/>
      <c r="W18" s="399"/>
      <c r="X18" s="399"/>
      <c r="Y18" s="399"/>
      <c r="Z18" s="399"/>
      <c r="AA18" s="399"/>
      <c r="AB18" s="399"/>
      <c r="AC18" s="399"/>
      <c r="AD18" s="399"/>
      <c r="AE18" s="399"/>
      <c r="AF18" s="398" t="s">
        <v>203</v>
      </c>
      <c r="AG18" s="398" t="s">
        <v>245</v>
      </c>
      <c r="AH18" s="400" t="s">
        <v>337</v>
      </c>
    </row>
    <row r="19" spans="1:34" ht="19.5" customHeight="1">
      <c r="A19" s="401"/>
      <c r="B19" s="402" t="s">
        <v>91</v>
      </c>
      <c r="C19" s="403"/>
      <c r="D19" s="404"/>
      <c r="E19" s="405"/>
      <c r="F19" s="405"/>
      <c r="G19" s="405"/>
      <c r="H19" s="405"/>
      <c r="I19" s="405"/>
      <c r="J19" s="406"/>
      <c r="K19" s="405"/>
      <c r="L19" s="405"/>
      <c r="M19" s="405"/>
      <c r="N19" s="405"/>
      <c r="O19" s="405"/>
      <c r="P19" s="405"/>
      <c r="Q19" s="405"/>
      <c r="R19" s="405"/>
      <c r="S19" s="405"/>
      <c r="T19" s="405"/>
      <c r="U19" s="406"/>
      <c r="V19" s="405"/>
      <c r="W19" s="405"/>
      <c r="X19" s="405"/>
      <c r="Y19" s="405"/>
      <c r="Z19" s="405"/>
      <c r="AA19" s="406"/>
      <c r="AB19" s="405"/>
      <c r="AC19" s="405"/>
      <c r="AD19" s="405"/>
      <c r="AE19" s="407"/>
      <c r="AF19" s="408"/>
      <c r="AG19" s="409"/>
      <c r="AH19" s="410"/>
    </row>
    <row r="20" spans="1:34" ht="19.5" customHeight="1">
      <c r="A20" s="411"/>
      <c r="B20" s="412"/>
      <c r="C20" s="408"/>
      <c r="D20" s="413"/>
      <c r="E20" s="564" t="s">
        <v>816</v>
      </c>
      <c r="F20" s="564">
        <v>1.6</v>
      </c>
      <c r="G20" s="564" t="s">
        <v>817</v>
      </c>
      <c r="H20" s="564">
        <v>2.4</v>
      </c>
      <c r="I20" s="564" t="s">
        <v>818</v>
      </c>
      <c r="J20" s="568" t="s">
        <v>819</v>
      </c>
      <c r="K20" s="564">
        <v>2</v>
      </c>
      <c r="L20" s="564" t="s">
        <v>820</v>
      </c>
      <c r="M20" s="564">
        <v>1.4</v>
      </c>
      <c r="N20" s="564" t="s">
        <v>820</v>
      </c>
      <c r="O20" s="564">
        <v>4</v>
      </c>
      <c r="P20" s="564"/>
      <c r="Q20" s="564"/>
      <c r="R20" s="564"/>
      <c r="S20" s="564"/>
      <c r="T20" s="568"/>
      <c r="U20" s="564"/>
      <c r="V20" s="564"/>
      <c r="W20" s="564"/>
      <c r="X20" s="564"/>
      <c r="Y20" s="564"/>
      <c r="Z20" s="564"/>
      <c r="AA20" s="564"/>
      <c r="AB20" s="564"/>
      <c r="AC20" s="564"/>
      <c r="AD20" s="564"/>
      <c r="AE20" s="414" t="s">
        <v>93</v>
      </c>
      <c r="AF20" s="408" t="s">
        <v>339</v>
      </c>
      <c r="AG20" s="409">
        <f>(F20+H20)/K20*M20*O20</f>
        <v>11.2</v>
      </c>
      <c r="AH20" s="415"/>
    </row>
    <row r="21" spans="1:34" ht="19.5" customHeight="1">
      <c r="A21" s="411"/>
      <c r="B21" s="412"/>
      <c r="C21" s="408"/>
      <c r="D21" s="413"/>
      <c r="E21" s="564" t="s">
        <v>821</v>
      </c>
      <c r="F21" s="564">
        <v>0.8</v>
      </c>
      <c r="G21" s="564" t="s">
        <v>820</v>
      </c>
      <c r="H21" s="564">
        <f>M20</f>
        <v>1.4</v>
      </c>
      <c r="I21" s="564" t="s">
        <v>818</v>
      </c>
      <c r="J21" s="568" t="s">
        <v>819</v>
      </c>
      <c r="K21" s="564">
        <v>2</v>
      </c>
      <c r="L21" s="564" t="s">
        <v>820</v>
      </c>
      <c r="M21" s="564">
        <v>1.7</v>
      </c>
      <c r="N21" s="564" t="s">
        <v>818</v>
      </c>
      <c r="O21" s="564" t="s">
        <v>820</v>
      </c>
      <c r="P21" s="564">
        <v>2</v>
      </c>
      <c r="Q21" s="564"/>
      <c r="R21" s="564"/>
      <c r="S21" s="564"/>
      <c r="T21" s="564"/>
      <c r="U21" s="568"/>
      <c r="V21" s="564"/>
      <c r="W21" s="564"/>
      <c r="X21" s="564"/>
      <c r="Y21" s="564"/>
      <c r="Z21" s="564"/>
      <c r="AA21" s="564"/>
      <c r="AB21" s="564"/>
      <c r="AC21" s="564"/>
      <c r="AD21" s="564"/>
      <c r="AE21" s="414" t="s">
        <v>93</v>
      </c>
      <c r="AF21" s="408" t="s">
        <v>339</v>
      </c>
      <c r="AG21" s="409">
        <f>((F21*H21)/K21*M21)*P21</f>
        <v>1.9039999999999997</v>
      </c>
      <c r="AH21" s="415"/>
    </row>
    <row r="22" spans="1:34" ht="19.5" customHeight="1">
      <c r="A22" s="411"/>
      <c r="B22" s="416"/>
      <c r="C22" s="417"/>
      <c r="D22" s="413"/>
      <c r="E22" s="564"/>
      <c r="F22" s="564"/>
      <c r="G22" s="564"/>
      <c r="H22" s="564"/>
      <c r="I22" s="564"/>
      <c r="J22" s="568"/>
      <c r="K22" s="564"/>
      <c r="L22" s="564"/>
      <c r="M22" s="564"/>
      <c r="N22" s="564"/>
      <c r="O22" s="564"/>
      <c r="P22" s="564"/>
      <c r="Q22" s="564"/>
      <c r="R22" s="564"/>
      <c r="S22" s="564"/>
      <c r="T22" s="564"/>
      <c r="U22" s="568"/>
      <c r="V22" s="564"/>
      <c r="W22" s="564"/>
      <c r="X22" s="564"/>
      <c r="Y22" s="564"/>
      <c r="Z22" s="564"/>
      <c r="AA22" s="568"/>
      <c r="AB22" s="564"/>
      <c r="AC22" s="564"/>
      <c r="AD22" s="1865" t="s">
        <v>340</v>
      </c>
      <c r="AE22" s="1866"/>
      <c r="AF22" s="418" t="s">
        <v>339</v>
      </c>
      <c r="AG22" s="419">
        <f>SUM(AG20:AG21)</f>
        <v>13.103999999999999</v>
      </c>
      <c r="AH22" s="415"/>
    </row>
    <row r="23" spans="1:34" ht="19.5" customHeight="1">
      <c r="A23" s="411"/>
      <c r="B23" s="420" t="s">
        <v>96</v>
      </c>
      <c r="C23" s="417"/>
      <c r="D23" s="413"/>
      <c r="E23" s="564"/>
      <c r="F23" s="564"/>
      <c r="G23" s="564"/>
      <c r="H23" s="564"/>
      <c r="I23" s="564"/>
      <c r="J23" s="568"/>
      <c r="K23" s="564"/>
      <c r="L23" s="564"/>
      <c r="M23" s="564"/>
      <c r="N23" s="564"/>
      <c r="O23" s="564"/>
      <c r="P23" s="564"/>
      <c r="Q23" s="564"/>
      <c r="R23" s="564"/>
      <c r="S23" s="564"/>
      <c r="T23" s="568"/>
      <c r="U23" s="564"/>
      <c r="V23" s="564"/>
      <c r="W23" s="564"/>
      <c r="X23" s="564"/>
      <c r="Y23" s="564"/>
      <c r="Z23" s="564"/>
      <c r="AA23" s="564"/>
      <c r="AB23" s="564"/>
      <c r="AC23" s="564"/>
      <c r="AD23" s="564"/>
      <c r="AE23" s="414"/>
      <c r="AF23" s="408"/>
      <c r="AG23" s="409"/>
      <c r="AH23" s="415"/>
    </row>
    <row r="24" spans="1:34" ht="19.5" customHeight="1">
      <c r="A24" s="411"/>
      <c r="B24" s="412"/>
      <c r="C24" s="408"/>
      <c r="D24" s="413"/>
      <c r="E24" s="564">
        <v>1</v>
      </c>
      <c r="F24" s="564" t="s">
        <v>820</v>
      </c>
      <c r="G24" s="564">
        <v>1</v>
      </c>
      <c r="H24" s="564" t="s">
        <v>820</v>
      </c>
      <c r="I24" s="564">
        <v>0.1</v>
      </c>
      <c r="J24" s="568"/>
      <c r="K24" s="564"/>
      <c r="L24" s="564"/>
      <c r="M24" s="564"/>
      <c r="N24" s="564"/>
      <c r="O24" s="564"/>
      <c r="P24" s="564"/>
      <c r="Q24" s="564"/>
      <c r="R24" s="564"/>
      <c r="S24" s="564"/>
      <c r="T24" s="568"/>
      <c r="U24" s="564"/>
      <c r="V24" s="564"/>
      <c r="W24" s="564"/>
      <c r="X24" s="564"/>
      <c r="Y24" s="564"/>
      <c r="Z24" s="564"/>
      <c r="AA24" s="564"/>
      <c r="AB24" s="564"/>
      <c r="AC24" s="564"/>
      <c r="AD24" s="564"/>
      <c r="AE24" s="414" t="s">
        <v>822</v>
      </c>
      <c r="AF24" s="408" t="s">
        <v>823</v>
      </c>
      <c r="AG24" s="409">
        <f>E24*G24*I24</f>
        <v>0.1</v>
      </c>
      <c r="AH24" s="415"/>
    </row>
    <row r="25" spans="1:34" ht="19.5" customHeight="1">
      <c r="A25" s="421"/>
      <c r="B25" s="412"/>
      <c r="C25" s="408"/>
      <c r="D25" s="413"/>
      <c r="E25" s="564">
        <v>1</v>
      </c>
      <c r="F25" s="564" t="s">
        <v>820</v>
      </c>
      <c r="G25" s="564">
        <v>1</v>
      </c>
      <c r="H25" s="564" t="s">
        <v>820</v>
      </c>
      <c r="I25" s="564">
        <v>6.5</v>
      </c>
      <c r="J25" s="568"/>
      <c r="K25" s="564"/>
      <c r="L25" s="564"/>
      <c r="M25" s="564"/>
      <c r="N25" s="564"/>
      <c r="O25" s="564"/>
      <c r="P25" s="564"/>
      <c r="Q25" s="564"/>
      <c r="R25" s="564"/>
      <c r="S25" s="564"/>
      <c r="T25" s="564"/>
      <c r="U25" s="568"/>
      <c r="V25" s="564"/>
      <c r="W25" s="564"/>
      <c r="X25" s="564"/>
      <c r="Y25" s="564"/>
      <c r="Z25" s="564"/>
      <c r="AA25" s="564"/>
      <c r="AB25" s="564"/>
      <c r="AC25" s="564"/>
      <c r="AD25" s="564"/>
      <c r="AE25" s="414" t="s">
        <v>822</v>
      </c>
      <c r="AF25" s="408" t="s">
        <v>823</v>
      </c>
      <c r="AG25" s="409">
        <f>E25*G25*I25</f>
        <v>6.5</v>
      </c>
      <c r="AH25" s="415"/>
    </row>
    <row r="26" spans="1:34" ht="19.5" customHeight="1">
      <c r="A26" s="411"/>
      <c r="B26" s="412"/>
      <c r="C26" s="408"/>
      <c r="D26" s="413"/>
      <c r="E26" s="1867">
        <f>AG22</f>
        <v>13.103999999999999</v>
      </c>
      <c r="F26" s="1868"/>
      <c r="G26" s="564" t="s">
        <v>824</v>
      </c>
      <c r="H26" s="1867">
        <f>AG24</f>
        <v>0.1</v>
      </c>
      <c r="I26" s="1868"/>
      <c r="J26" s="564" t="s">
        <v>824</v>
      </c>
      <c r="K26" s="1867">
        <f>AG25</f>
        <v>6.5</v>
      </c>
      <c r="L26" s="1868"/>
      <c r="M26" s="564"/>
      <c r="N26" s="568"/>
      <c r="O26" s="564"/>
      <c r="P26" s="564"/>
      <c r="Q26" s="564"/>
      <c r="R26" s="568"/>
      <c r="S26" s="564"/>
      <c r="T26" s="564"/>
      <c r="U26" s="568"/>
      <c r="V26" s="564"/>
      <c r="W26" s="564"/>
      <c r="X26" s="564"/>
      <c r="Y26" s="564"/>
      <c r="Z26" s="564"/>
      <c r="AA26" s="564"/>
      <c r="AB26" s="568"/>
      <c r="AC26" s="564"/>
      <c r="AD26" s="564"/>
      <c r="AE26" s="565" t="s">
        <v>822</v>
      </c>
      <c r="AF26" s="418" t="s">
        <v>823</v>
      </c>
      <c r="AG26" s="419">
        <f>E26-H26-K26</f>
        <v>6.5039999999999996</v>
      </c>
      <c r="AH26" s="415"/>
    </row>
    <row r="27" spans="1:34" ht="19.5" customHeight="1">
      <c r="A27" s="411"/>
      <c r="B27" s="416"/>
      <c r="C27" s="408"/>
      <c r="D27" s="413"/>
      <c r="E27" s="564"/>
      <c r="F27" s="564"/>
      <c r="G27" s="564"/>
      <c r="H27" s="564"/>
      <c r="I27" s="564"/>
      <c r="J27" s="564"/>
      <c r="K27" s="564"/>
      <c r="L27" s="564"/>
      <c r="M27" s="564"/>
      <c r="N27" s="564"/>
      <c r="O27" s="564"/>
      <c r="P27" s="564"/>
      <c r="Q27" s="564"/>
      <c r="R27" s="564"/>
      <c r="S27" s="564"/>
      <c r="T27" s="564"/>
      <c r="U27" s="568"/>
      <c r="V27" s="564"/>
      <c r="W27" s="564"/>
      <c r="X27" s="564"/>
      <c r="Y27" s="564"/>
      <c r="Z27" s="564"/>
      <c r="AA27" s="564"/>
      <c r="AB27" s="568"/>
      <c r="AC27" s="564"/>
      <c r="AD27" s="564"/>
      <c r="AE27" s="414"/>
      <c r="AF27" s="408"/>
      <c r="AG27" s="409"/>
      <c r="AH27" s="415"/>
    </row>
    <row r="28" spans="1:34" ht="19.5" customHeight="1">
      <c r="A28" s="411"/>
      <c r="B28" s="420" t="s">
        <v>251</v>
      </c>
      <c r="C28" s="408"/>
      <c r="D28" s="413"/>
      <c r="E28" s="564"/>
      <c r="F28" s="564"/>
      <c r="G28" s="564"/>
      <c r="H28" s="564"/>
      <c r="I28" s="564"/>
      <c r="J28" s="564"/>
      <c r="K28" s="564"/>
      <c r="L28" s="564"/>
      <c r="M28" s="422"/>
      <c r="N28" s="568"/>
      <c r="O28" s="564"/>
      <c r="P28" s="564"/>
      <c r="Q28" s="564"/>
      <c r="R28" s="564"/>
      <c r="S28" s="564"/>
      <c r="T28" s="564"/>
      <c r="U28" s="564"/>
      <c r="V28" s="564"/>
      <c r="W28" s="564"/>
      <c r="X28" s="564"/>
      <c r="Y28" s="564"/>
      <c r="Z28" s="564"/>
      <c r="AA28" s="564"/>
      <c r="AB28" s="564"/>
      <c r="AC28" s="564"/>
      <c r="AD28" s="564"/>
      <c r="AE28" s="414"/>
      <c r="AF28" s="408"/>
      <c r="AG28" s="409"/>
      <c r="AH28" s="415"/>
    </row>
    <row r="29" spans="1:34" ht="19.5" customHeight="1">
      <c r="A29" s="421"/>
      <c r="B29" s="416"/>
      <c r="C29" s="417"/>
      <c r="D29" s="413"/>
      <c r="E29" s="1867">
        <f>AG22</f>
        <v>13.103999999999999</v>
      </c>
      <c r="F29" s="1868"/>
      <c r="G29" s="564" t="s">
        <v>824</v>
      </c>
      <c r="H29" s="1867">
        <f>AG26</f>
        <v>6.5039999999999996</v>
      </c>
      <c r="I29" s="1868"/>
      <c r="J29" s="568" t="s">
        <v>825</v>
      </c>
      <c r="K29" s="1868">
        <v>0.01</v>
      </c>
      <c r="L29" s="1868"/>
      <c r="M29" s="564"/>
      <c r="N29" s="564"/>
      <c r="O29" s="564"/>
      <c r="P29" s="568"/>
      <c r="Q29" s="564"/>
      <c r="R29" s="564"/>
      <c r="S29" s="564"/>
      <c r="T29" s="564"/>
      <c r="U29" s="564"/>
      <c r="V29" s="564"/>
      <c r="W29" s="568"/>
      <c r="X29" s="564"/>
      <c r="Y29" s="564"/>
      <c r="Z29" s="564"/>
      <c r="AA29" s="564"/>
      <c r="AB29" s="564"/>
      <c r="AC29" s="564"/>
      <c r="AD29" s="564"/>
      <c r="AE29" s="414" t="s">
        <v>822</v>
      </c>
      <c r="AF29" s="408" t="s">
        <v>823</v>
      </c>
      <c r="AG29" s="423">
        <f>E29-H29+K29</f>
        <v>6.6099999999999994</v>
      </c>
      <c r="AH29" s="415"/>
    </row>
    <row r="30" spans="1:34" ht="19.5" customHeight="1">
      <c r="A30" s="411"/>
      <c r="B30" s="412"/>
      <c r="C30" s="408"/>
      <c r="D30" s="413"/>
      <c r="E30" s="564"/>
      <c r="F30" s="564"/>
      <c r="G30" s="564"/>
      <c r="H30" s="564"/>
      <c r="I30" s="564"/>
      <c r="J30" s="568"/>
      <c r="K30" s="564"/>
      <c r="L30" s="564"/>
      <c r="M30" s="564"/>
      <c r="N30" s="564"/>
      <c r="O30" s="564"/>
      <c r="P30" s="564"/>
      <c r="Q30" s="564"/>
      <c r="R30" s="564"/>
      <c r="S30" s="564"/>
      <c r="T30" s="568"/>
      <c r="U30" s="564"/>
      <c r="V30" s="564"/>
      <c r="W30" s="564"/>
      <c r="X30" s="564"/>
      <c r="Y30" s="568"/>
      <c r="Z30" s="564"/>
      <c r="AA30" s="564"/>
      <c r="AB30" s="564"/>
      <c r="AC30" s="564"/>
      <c r="AD30" s="1865" t="s">
        <v>826</v>
      </c>
      <c r="AE30" s="1866"/>
      <c r="AF30" s="418" t="s">
        <v>823</v>
      </c>
      <c r="AG30" s="419">
        <f>SUM(AG29)</f>
        <v>6.6099999999999994</v>
      </c>
      <c r="AH30" s="415"/>
    </row>
    <row r="31" spans="1:34" ht="19.5" customHeight="1">
      <c r="A31" s="411"/>
      <c r="B31" s="412"/>
      <c r="C31" s="408"/>
      <c r="D31" s="413"/>
      <c r="E31" s="564"/>
      <c r="F31" s="564"/>
      <c r="G31" s="564"/>
      <c r="H31" s="564"/>
      <c r="I31" s="564"/>
      <c r="J31" s="564"/>
      <c r="K31" s="564"/>
      <c r="L31" s="564"/>
      <c r="M31" s="422"/>
      <c r="N31" s="568"/>
      <c r="O31" s="564"/>
      <c r="P31" s="564"/>
      <c r="Q31" s="564"/>
      <c r="R31" s="564"/>
      <c r="S31" s="564"/>
      <c r="T31" s="564"/>
      <c r="U31" s="564"/>
      <c r="V31" s="568"/>
      <c r="W31" s="564"/>
      <c r="X31" s="568"/>
      <c r="Y31" s="564"/>
      <c r="Z31" s="564"/>
      <c r="AA31" s="564"/>
      <c r="AB31" s="564"/>
      <c r="AC31" s="564"/>
      <c r="AD31" s="564"/>
      <c r="AE31" s="414"/>
      <c r="AF31" s="408"/>
      <c r="AG31" s="409"/>
      <c r="AH31" s="415"/>
    </row>
    <row r="32" spans="1:34" ht="19.5" customHeight="1">
      <c r="A32" s="411"/>
      <c r="B32" s="412"/>
      <c r="C32" s="408"/>
      <c r="D32" s="413"/>
      <c r="E32" s="564"/>
      <c r="F32" s="564"/>
      <c r="G32" s="564"/>
      <c r="H32" s="564"/>
      <c r="I32" s="564"/>
      <c r="J32" s="564"/>
      <c r="K32" s="564"/>
      <c r="L32" s="564"/>
      <c r="M32" s="564"/>
      <c r="N32" s="564"/>
      <c r="O32" s="568"/>
      <c r="P32" s="564"/>
      <c r="Q32" s="564"/>
      <c r="R32" s="564"/>
      <c r="S32" s="564"/>
      <c r="T32" s="564"/>
      <c r="U32" s="564"/>
      <c r="V32" s="564"/>
      <c r="W32" s="564"/>
      <c r="X32" s="564"/>
      <c r="Y32" s="564"/>
      <c r="Z32" s="564"/>
      <c r="AA32" s="564"/>
      <c r="AB32" s="564"/>
      <c r="AC32" s="564"/>
      <c r="AD32" s="564"/>
      <c r="AE32" s="414"/>
      <c r="AF32" s="408"/>
      <c r="AG32" s="409"/>
      <c r="AH32" s="415"/>
    </row>
    <row r="33" spans="1:34" ht="19.5" customHeight="1">
      <c r="A33" s="411"/>
      <c r="B33" s="412"/>
      <c r="C33" s="408"/>
      <c r="D33" s="413"/>
      <c r="E33" s="564"/>
      <c r="F33" s="564"/>
      <c r="G33" s="564"/>
      <c r="H33" s="564"/>
      <c r="I33" s="564"/>
      <c r="J33" s="564"/>
      <c r="K33" s="564"/>
      <c r="L33" s="564"/>
      <c r="M33" s="564"/>
      <c r="N33" s="564"/>
      <c r="O33" s="568"/>
      <c r="P33" s="564"/>
      <c r="Q33" s="564"/>
      <c r="R33" s="564"/>
      <c r="S33" s="564"/>
      <c r="T33" s="564"/>
      <c r="U33" s="564"/>
      <c r="V33" s="564"/>
      <c r="W33" s="564"/>
      <c r="X33" s="564"/>
      <c r="Y33" s="564"/>
      <c r="Z33" s="564"/>
      <c r="AA33" s="564"/>
      <c r="AB33" s="564"/>
      <c r="AC33" s="564"/>
      <c r="AD33" s="564"/>
      <c r="AE33" s="414"/>
      <c r="AF33" s="408"/>
      <c r="AG33" s="409"/>
      <c r="AH33" s="415"/>
    </row>
    <row r="34" spans="1:34" ht="19.5" customHeight="1">
      <c r="A34" s="411"/>
      <c r="B34" s="412"/>
      <c r="C34" s="408"/>
      <c r="D34" s="413"/>
      <c r="E34" s="563"/>
      <c r="F34" s="564"/>
      <c r="G34" s="564"/>
      <c r="H34" s="564"/>
      <c r="I34" s="564"/>
      <c r="J34" s="564"/>
      <c r="K34" s="564"/>
      <c r="L34" s="564"/>
      <c r="M34" s="564"/>
      <c r="N34" s="564"/>
      <c r="O34" s="564"/>
      <c r="P34" s="564"/>
      <c r="Q34" s="568"/>
      <c r="R34" s="564"/>
      <c r="S34" s="564"/>
      <c r="T34" s="564"/>
      <c r="U34" s="564"/>
      <c r="V34" s="564"/>
      <c r="W34" s="568"/>
      <c r="X34" s="564"/>
      <c r="Y34" s="564"/>
      <c r="Z34" s="564"/>
      <c r="AA34" s="564"/>
      <c r="AB34" s="564"/>
      <c r="AC34" s="564"/>
      <c r="AD34" s="564"/>
      <c r="AE34" s="414"/>
      <c r="AF34" s="408"/>
      <c r="AG34" s="409"/>
      <c r="AH34" s="415"/>
    </row>
    <row r="35" spans="1:34" ht="19.5" customHeight="1" thickBot="1">
      <c r="A35" s="426"/>
      <c r="B35" s="441"/>
      <c r="C35" s="442"/>
      <c r="D35" s="457"/>
      <c r="E35" s="427"/>
      <c r="F35" s="427"/>
      <c r="G35" s="427"/>
      <c r="H35" s="427"/>
      <c r="I35" s="427"/>
      <c r="J35" s="427"/>
      <c r="K35" s="427"/>
      <c r="L35" s="427"/>
      <c r="M35" s="427"/>
      <c r="N35" s="427"/>
      <c r="O35" s="427"/>
      <c r="P35" s="458"/>
      <c r="Q35" s="459"/>
      <c r="R35" s="427"/>
      <c r="S35" s="427"/>
      <c r="T35" s="427"/>
      <c r="U35" s="427"/>
      <c r="V35" s="427"/>
      <c r="W35" s="427"/>
      <c r="X35" s="427"/>
      <c r="Y35" s="427"/>
      <c r="Z35" s="427"/>
      <c r="AA35" s="427"/>
      <c r="AB35" s="427"/>
      <c r="AC35" s="427"/>
      <c r="AD35" s="566"/>
      <c r="AE35" s="567"/>
      <c r="AF35" s="442"/>
      <c r="AG35" s="429"/>
      <c r="AH35" s="430"/>
    </row>
    <row r="36" spans="1:34" ht="40.5" customHeight="1">
      <c r="A36" s="385" t="s">
        <v>333</v>
      </c>
      <c r="B36" s="386"/>
      <c r="C36" s="386"/>
      <c r="D36" s="386"/>
      <c r="E36" s="386"/>
      <c r="F36" s="386"/>
      <c r="G36" s="386"/>
      <c r="H36" s="386"/>
      <c r="I36" s="386"/>
      <c r="J36" s="386"/>
      <c r="K36" s="386"/>
      <c r="L36" s="386"/>
      <c r="M36" s="386"/>
      <c r="N36" s="386"/>
      <c r="O36" s="386"/>
      <c r="P36" s="386"/>
      <c r="Q36" s="386"/>
      <c r="R36" s="386"/>
      <c r="S36" s="386"/>
      <c r="T36" s="386"/>
      <c r="U36" s="386"/>
      <c r="V36" s="386"/>
      <c r="W36" s="386"/>
      <c r="X36" s="386"/>
      <c r="Y36" s="386"/>
      <c r="Z36" s="386"/>
      <c r="AA36" s="386"/>
      <c r="AB36" s="386"/>
      <c r="AC36" s="386"/>
      <c r="AD36" s="386"/>
      <c r="AE36" s="386"/>
      <c r="AF36" s="386"/>
      <c r="AG36" s="386"/>
      <c r="AH36" s="387"/>
    </row>
    <row r="37" spans="1:34" ht="29.25" customHeight="1">
      <c r="A37" s="389"/>
      <c r="B37" s="390" t="s">
        <v>341</v>
      </c>
      <c r="C37" s="391"/>
      <c r="D37" s="391"/>
      <c r="E37" s="391"/>
      <c r="F37" s="391"/>
      <c r="G37" s="391"/>
      <c r="H37" s="391"/>
      <c r="I37" s="391"/>
      <c r="J37" s="391"/>
      <c r="K37" s="391"/>
      <c r="L37" s="391"/>
      <c r="M37" s="391"/>
      <c r="N37" s="391"/>
      <c r="O37" s="391"/>
      <c r="P37" s="391"/>
      <c r="Q37" s="391"/>
      <c r="R37" s="391"/>
      <c r="S37" s="391"/>
      <c r="T37" s="391"/>
      <c r="U37" s="391"/>
      <c r="V37" s="391"/>
      <c r="W37" s="391"/>
      <c r="X37" s="391"/>
      <c r="Y37" s="391"/>
      <c r="Z37" s="391"/>
      <c r="AA37" s="391"/>
      <c r="AB37" s="391"/>
      <c r="AC37" s="391"/>
      <c r="AD37" s="391"/>
      <c r="AE37" s="391"/>
      <c r="AF37" s="391"/>
      <c r="AG37" s="396" t="s">
        <v>241</v>
      </c>
      <c r="AH37" s="392"/>
    </row>
    <row r="38" spans="1:34" ht="29.25" customHeight="1">
      <c r="A38" s="397" t="s">
        <v>242</v>
      </c>
      <c r="B38" s="398" t="s">
        <v>202</v>
      </c>
      <c r="C38" s="398" t="s">
        <v>336</v>
      </c>
      <c r="D38" s="399" t="s">
        <v>244</v>
      </c>
      <c r="E38" s="399"/>
      <c r="F38" s="399"/>
      <c r="G38" s="399"/>
      <c r="H38" s="399"/>
      <c r="I38" s="399"/>
      <c r="J38" s="399"/>
      <c r="K38" s="399"/>
      <c r="L38" s="399"/>
      <c r="M38" s="399"/>
      <c r="N38" s="399"/>
      <c r="O38" s="399"/>
      <c r="P38" s="399"/>
      <c r="Q38" s="399"/>
      <c r="R38" s="399"/>
      <c r="S38" s="399"/>
      <c r="T38" s="399"/>
      <c r="U38" s="399"/>
      <c r="V38" s="399"/>
      <c r="W38" s="399"/>
      <c r="X38" s="399"/>
      <c r="Y38" s="399"/>
      <c r="Z38" s="399"/>
      <c r="AA38" s="399"/>
      <c r="AB38" s="399"/>
      <c r="AC38" s="399"/>
      <c r="AD38" s="399"/>
      <c r="AE38" s="399"/>
      <c r="AF38" s="398" t="s">
        <v>203</v>
      </c>
      <c r="AG38" s="398" t="s">
        <v>245</v>
      </c>
      <c r="AH38" s="400" t="s">
        <v>337</v>
      </c>
    </row>
    <row r="39" spans="1:34" ht="19.5" customHeight="1">
      <c r="A39" s="431"/>
      <c r="B39" s="402" t="s">
        <v>342</v>
      </c>
      <c r="C39" s="403"/>
      <c r="D39" s="405"/>
      <c r="E39" s="405"/>
      <c r="F39" s="405"/>
      <c r="G39" s="405"/>
      <c r="H39" s="405"/>
      <c r="I39" s="405"/>
      <c r="J39" s="405"/>
      <c r="K39" s="405"/>
      <c r="L39" s="405"/>
      <c r="M39" s="405"/>
      <c r="N39" s="405"/>
      <c r="O39" s="405"/>
      <c r="P39" s="405"/>
      <c r="Q39" s="405"/>
      <c r="R39" s="405"/>
      <c r="S39" s="405"/>
      <c r="T39" s="405"/>
      <c r="U39" s="405"/>
      <c r="V39" s="405"/>
      <c r="W39" s="405"/>
      <c r="X39" s="405"/>
      <c r="Y39" s="405"/>
      <c r="Z39" s="405"/>
      <c r="AA39" s="405"/>
      <c r="AB39" s="405"/>
      <c r="AC39" s="405"/>
      <c r="AD39" s="405"/>
      <c r="AE39" s="405"/>
      <c r="AF39" s="403"/>
      <c r="AG39" s="432"/>
      <c r="AH39" s="410"/>
    </row>
    <row r="40" spans="1:34" ht="19.5" customHeight="1">
      <c r="A40" s="411"/>
      <c r="B40" s="412" t="s">
        <v>343</v>
      </c>
      <c r="C40" s="408"/>
      <c r="D40" s="564"/>
      <c r="E40" s="564"/>
      <c r="F40" s="564">
        <v>3.6</v>
      </c>
      <c r="G40" s="564" t="s">
        <v>338</v>
      </c>
      <c r="H40" s="564">
        <v>1.6</v>
      </c>
      <c r="I40" s="564" t="s">
        <v>338</v>
      </c>
      <c r="J40" s="568">
        <v>0.2</v>
      </c>
      <c r="K40" s="564"/>
      <c r="L40" s="564"/>
      <c r="M40" s="564"/>
      <c r="N40" s="564"/>
      <c r="O40" s="568"/>
      <c r="P40" s="564"/>
      <c r="Q40" s="564"/>
      <c r="R40" s="564"/>
      <c r="S40" s="564"/>
      <c r="T40" s="568"/>
      <c r="U40" s="564"/>
      <c r="V40" s="564"/>
      <c r="W40" s="564"/>
      <c r="X40" s="564"/>
      <c r="Y40" s="564"/>
      <c r="Z40" s="564"/>
      <c r="AA40" s="564"/>
      <c r="AB40" s="564"/>
      <c r="AC40" s="564"/>
      <c r="AD40" s="564"/>
      <c r="AE40" s="564" t="s">
        <v>93</v>
      </c>
      <c r="AF40" s="408" t="s">
        <v>339</v>
      </c>
      <c r="AG40" s="423">
        <f>F40*H40*J40</f>
        <v>1.1520000000000001</v>
      </c>
      <c r="AH40" s="415"/>
    </row>
    <row r="41" spans="1:34" ht="19.5" customHeight="1">
      <c r="A41" s="411"/>
      <c r="B41" s="412"/>
      <c r="C41" s="408"/>
      <c r="D41" s="564"/>
      <c r="E41" s="564"/>
      <c r="F41" s="564"/>
      <c r="G41" s="568"/>
      <c r="H41" s="564"/>
      <c r="I41" s="564"/>
      <c r="J41" s="568"/>
      <c r="K41" s="564"/>
      <c r="L41" s="564"/>
      <c r="M41" s="564"/>
      <c r="N41" s="564"/>
      <c r="O41" s="568"/>
      <c r="P41" s="564"/>
      <c r="Q41" s="564"/>
      <c r="R41" s="564"/>
      <c r="S41" s="564"/>
      <c r="T41" s="568"/>
      <c r="U41" s="564"/>
      <c r="V41" s="564"/>
      <c r="W41" s="564"/>
      <c r="X41" s="564"/>
      <c r="Y41" s="564"/>
      <c r="Z41" s="564"/>
      <c r="AA41" s="564"/>
      <c r="AB41" s="564"/>
      <c r="AC41" s="564"/>
      <c r="AD41" s="1865" t="s">
        <v>340</v>
      </c>
      <c r="AE41" s="1866"/>
      <c r="AF41" s="418" t="s">
        <v>339</v>
      </c>
      <c r="AG41" s="419">
        <f>SUM(AG40)</f>
        <v>1.1520000000000001</v>
      </c>
      <c r="AH41" s="415"/>
    </row>
    <row r="42" spans="1:34" ht="19.5" customHeight="1">
      <c r="A42" s="411"/>
      <c r="B42" s="420" t="s">
        <v>344</v>
      </c>
      <c r="C42" s="408"/>
      <c r="D42" s="564"/>
      <c r="E42" s="564"/>
      <c r="F42" s="564"/>
      <c r="G42" s="564"/>
      <c r="H42" s="433"/>
      <c r="I42" s="433"/>
      <c r="J42" s="568"/>
      <c r="K42" s="564"/>
      <c r="L42" s="564"/>
      <c r="M42" s="564"/>
      <c r="N42" s="564"/>
      <c r="O42" s="434"/>
      <c r="P42" s="568"/>
      <c r="Q42" s="564"/>
      <c r="R42" s="433"/>
      <c r="S42" s="564"/>
      <c r="T42" s="564"/>
      <c r="U42" s="564"/>
      <c r="V42" s="564"/>
      <c r="W42" s="564"/>
      <c r="X42" s="564"/>
      <c r="Y42" s="564"/>
      <c r="Z42" s="564"/>
      <c r="AA42" s="564"/>
      <c r="AB42" s="564"/>
      <c r="AC42" s="564"/>
      <c r="AD42" s="564"/>
      <c r="AE42" s="568"/>
      <c r="AF42" s="408"/>
      <c r="AG42" s="409"/>
      <c r="AH42" s="415"/>
    </row>
    <row r="43" spans="1:34" ht="19.5" customHeight="1">
      <c r="A43" s="411"/>
      <c r="B43" s="412" t="s">
        <v>345</v>
      </c>
      <c r="C43" s="408"/>
      <c r="D43" s="564"/>
      <c r="E43" s="564"/>
      <c r="F43" s="564">
        <v>3.4</v>
      </c>
      <c r="G43" s="564" t="s">
        <v>338</v>
      </c>
      <c r="H43" s="564">
        <v>1.4</v>
      </c>
      <c r="I43" s="564" t="s">
        <v>338</v>
      </c>
      <c r="J43" s="564">
        <v>0.2</v>
      </c>
      <c r="K43" s="564"/>
      <c r="L43" s="564"/>
      <c r="M43" s="564"/>
      <c r="N43" s="564"/>
      <c r="O43" s="564"/>
      <c r="P43" s="564"/>
      <c r="Q43" s="564"/>
      <c r="R43" s="564"/>
      <c r="S43" s="564"/>
      <c r="T43" s="564"/>
      <c r="U43" s="564"/>
      <c r="V43" s="564"/>
      <c r="W43" s="564"/>
      <c r="X43" s="564"/>
      <c r="Y43" s="564"/>
      <c r="Z43" s="564"/>
      <c r="AA43" s="564"/>
      <c r="AB43" s="564"/>
      <c r="AC43" s="564"/>
      <c r="AD43" s="564"/>
      <c r="AE43" s="564" t="s">
        <v>93</v>
      </c>
      <c r="AF43" s="408" t="s">
        <v>339</v>
      </c>
      <c r="AG43" s="423">
        <f>F43*H43*J43</f>
        <v>0.95199999999999996</v>
      </c>
      <c r="AH43" s="415"/>
    </row>
    <row r="44" spans="1:34" ht="19.5" customHeight="1">
      <c r="A44" s="411"/>
      <c r="B44" s="412"/>
      <c r="C44" s="408"/>
      <c r="D44" s="564"/>
      <c r="E44" s="564"/>
      <c r="F44" s="435"/>
      <c r="G44" s="564"/>
      <c r="H44" s="433"/>
      <c r="I44" s="564"/>
      <c r="J44" s="568"/>
      <c r="K44" s="564"/>
      <c r="L44" s="564"/>
      <c r="M44" s="435"/>
      <c r="N44" s="564"/>
      <c r="O44" s="564"/>
      <c r="P44" s="568"/>
      <c r="Q44" s="564"/>
      <c r="R44" s="564"/>
      <c r="S44" s="564"/>
      <c r="T44" s="564"/>
      <c r="U44" s="564"/>
      <c r="V44" s="564"/>
      <c r="W44" s="564"/>
      <c r="X44" s="564"/>
      <c r="Y44" s="564"/>
      <c r="Z44" s="564"/>
      <c r="AA44" s="564"/>
      <c r="AB44" s="564"/>
      <c r="AC44" s="564"/>
      <c r="AD44" s="1865" t="s">
        <v>340</v>
      </c>
      <c r="AE44" s="1866"/>
      <c r="AF44" s="418" t="s">
        <v>339</v>
      </c>
      <c r="AG44" s="419">
        <f>SUM(AG43)</f>
        <v>0.95199999999999996</v>
      </c>
      <c r="AH44" s="415"/>
    </row>
    <row r="45" spans="1:34" ht="19.5" customHeight="1">
      <c r="A45" s="411"/>
      <c r="B45" s="412"/>
      <c r="C45" s="408"/>
      <c r="D45" s="564"/>
      <c r="E45" s="564"/>
      <c r="F45" s="564"/>
      <c r="G45" s="564"/>
      <c r="H45" s="564"/>
      <c r="I45" s="564"/>
      <c r="J45" s="564"/>
      <c r="K45" s="564"/>
      <c r="L45" s="564"/>
      <c r="M45" s="564"/>
      <c r="N45" s="564"/>
      <c r="O45" s="564"/>
      <c r="P45" s="564"/>
      <c r="Q45" s="564"/>
      <c r="R45" s="564"/>
      <c r="S45" s="564"/>
      <c r="T45" s="564"/>
      <c r="U45" s="564"/>
      <c r="V45" s="564"/>
      <c r="W45" s="564"/>
      <c r="X45" s="564"/>
      <c r="Y45" s="564"/>
      <c r="Z45" s="564"/>
      <c r="AA45" s="564"/>
      <c r="AB45" s="564"/>
      <c r="AC45" s="564"/>
      <c r="AD45" s="436"/>
      <c r="AE45" s="437"/>
      <c r="AF45" s="418"/>
      <c r="AG45" s="419"/>
      <c r="AH45" s="415"/>
    </row>
    <row r="46" spans="1:34" ht="19.5" customHeight="1">
      <c r="A46" s="411"/>
      <c r="B46" s="412" t="s">
        <v>890</v>
      </c>
      <c r="C46" s="408"/>
      <c r="D46" s="564"/>
      <c r="E46" s="438" t="s">
        <v>98</v>
      </c>
      <c r="F46" s="435">
        <v>3.4</v>
      </c>
      <c r="G46" s="564" t="s">
        <v>338</v>
      </c>
      <c r="H46" s="564">
        <v>2</v>
      </c>
      <c r="I46" s="564" t="s">
        <v>113</v>
      </c>
      <c r="J46" s="568">
        <v>1.4</v>
      </c>
      <c r="K46" s="435" t="s">
        <v>338</v>
      </c>
      <c r="L46" s="564">
        <v>2</v>
      </c>
      <c r="M46" s="564" t="s">
        <v>99</v>
      </c>
      <c r="N46" s="564" t="s">
        <v>338</v>
      </c>
      <c r="O46" s="564">
        <v>0.2</v>
      </c>
      <c r="P46" s="564"/>
      <c r="Q46" s="564"/>
      <c r="R46" s="564"/>
      <c r="S46" s="564"/>
      <c r="T46" s="564"/>
      <c r="U46" s="434"/>
      <c r="V46" s="568"/>
      <c r="W46" s="564"/>
      <c r="X46" s="564"/>
      <c r="Y46" s="564"/>
      <c r="Z46" s="564"/>
      <c r="AA46" s="564"/>
      <c r="AB46" s="564"/>
      <c r="AC46" s="564"/>
      <c r="AD46" s="564"/>
      <c r="AE46" s="564" t="s">
        <v>93</v>
      </c>
      <c r="AF46" s="408" t="s">
        <v>257</v>
      </c>
      <c r="AG46" s="423">
        <f>(F46*H46+J46*L46)*O46</f>
        <v>1.92</v>
      </c>
      <c r="AH46" s="415"/>
    </row>
    <row r="47" spans="1:34" ht="19.5" customHeight="1">
      <c r="A47" s="411"/>
      <c r="B47" s="412"/>
      <c r="C47" s="408"/>
      <c r="D47" s="564"/>
      <c r="E47" s="439"/>
      <c r="F47" s="439"/>
      <c r="G47" s="439"/>
      <c r="H47" s="564"/>
      <c r="I47" s="564"/>
      <c r="J47" s="564"/>
      <c r="K47" s="435"/>
      <c r="L47" s="564"/>
      <c r="M47" s="564"/>
      <c r="N47" s="568"/>
      <c r="O47" s="564"/>
      <c r="P47" s="564"/>
      <c r="Q47" s="564"/>
      <c r="R47" s="564"/>
      <c r="S47" s="564"/>
      <c r="T47" s="564"/>
      <c r="U47" s="564"/>
      <c r="V47" s="564"/>
      <c r="W47" s="564"/>
      <c r="X47" s="564"/>
      <c r="Y47" s="564"/>
      <c r="Z47" s="564"/>
      <c r="AA47" s="564"/>
      <c r="AB47" s="564"/>
      <c r="AC47" s="564"/>
      <c r="AD47" s="1865" t="s">
        <v>340</v>
      </c>
      <c r="AE47" s="1866"/>
      <c r="AF47" s="418" t="s">
        <v>339</v>
      </c>
      <c r="AG47" s="419">
        <f>SUM(AG46)</f>
        <v>1.92</v>
      </c>
      <c r="AH47" s="415"/>
    </row>
    <row r="48" spans="1:34" ht="19.5" customHeight="1">
      <c r="A48" s="411"/>
      <c r="B48" s="420" t="s">
        <v>346</v>
      </c>
      <c r="C48" s="408"/>
      <c r="D48" s="564"/>
      <c r="E48" s="439"/>
      <c r="F48" s="439"/>
      <c r="G48" s="439"/>
      <c r="H48" s="564"/>
      <c r="I48" s="564"/>
      <c r="J48" s="564"/>
      <c r="K48" s="435"/>
      <c r="L48" s="564"/>
      <c r="M48" s="564"/>
      <c r="N48" s="568"/>
      <c r="O48" s="564"/>
      <c r="P48" s="564"/>
      <c r="Q48" s="564"/>
      <c r="R48" s="564"/>
      <c r="S48" s="564"/>
      <c r="T48" s="564"/>
      <c r="U48" s="564"/>
      <c r="V48" s="564"/>
      <c r="W48" s="564"/>
      <c r="X48" s="564"/>
      <c r="Y48" s="564"/>
      <c r="Z48" s="564"/>
      <c r="AA48" s="564"/>
      <c r="AB48" s="564"/>
      <c r="AC48" s="564"/>
      <c r="AD48" s="564"/>
      <c r="AE48" s="568"/>
      <c r="AF48" s="408"/>
      <c r="AG48" s="409"/>
      <c r="AH48" s="415"/>
    </row>
    <row r="49" spans="1:34" ht="19.5" customHeight="1">
      <c r="A49" s="411"/>
      <c r="B49" s="412" t="s">
        <v>345</v>
      </c>
      <c r="C49" s="440"/>
      <c r="D49" s="564"/>
      <c r="E49" s="564"/>
      <c r="F49" s="564">
        <v>3.4</v>
      </c>
      <c r="G49" s="564" t="s">
        <v>338</v>
      </c>
      <c r="H49" s="568">
        <v>1.2</v>
      </c>
      <c r="I49" s="564" t="s">
        <v>338</v>
      </c>
      <c r="J49" s="564">
        <v>0.2</v>
      </c>
      <c r="K49" s="564" t="s">
        <v>97</v>
      </c>
      <c r="L49" s="564" t="s">
        <v>249</v>
      </c>
      <c r="M49" s="564">
        <v>3.14</v>
      </c>
      <c r="N49" s="564" t="s">
        <v>338</v>
      </c>
      <c r="O49" s="564">
        <v>0.8</v>
      </c>
      <c r="P49" s="434" t="s">
        <v>259</v>
      </c>
      <c r="Q49" s="568" t="s">
        <v>247</v>
      </c>
      <c r="R49" s="564">
        <v>4</v>
      </c>
      <c r="S49" s="564" t="s">
        <v>338</v>
      </c>
      <c r="T49" s="564">
        <v>0.2</v>
      </c>
      <c r="U49" s="564" t="s">
        <v>99</v>
      </c>
      <c r="V49" s="564"/>
      <c r="W49" s="564"/>
      <c r="X49" s="564"/>
      <c r="Y49" s="564"/>
      <c r="Z49" s="564"/>
      <c r="AA49" s="564"/>
      <c r="AB49" s="564"/>
      <c r="AC49" s="564"/>
      <c r="AD49" s="564"/>
      <c r="AE49" s="564" t="s">
        <v>93</v>
      </c>
      <c r="AF49" s="408" t="s">
        <v>339</v>
      </c>
      <c r="AG49" s="423">
        <f>F49*H49*J49-(((M49*O49*O49)/R49)*T49)</f>
        <v>0.71552000000000004</v>
      </c>
      <c r="AH49" s="415"/>
    </row>
    <row r="50" spans="1:34" ht="19.5" customHeight="1">
      <c r="A50" s="411"/>
      <c r="B50" s="412"/>
      <c r="C50" s="408"/>
      <c r="D50" s="564"/>
      <c r="E50" s="564" t="s">
        <v>98</v>
      </c>
      <c r="F50" s="564">
        <v>1.4</v>
      </c>
      <c r="G50" s="564" t="s">
        <v>338</v>
      </c>
      <c r="H50" s="564">
        <v>1.2</v>
      </c>
      <c r="I50" s="564" t="s">
        <v>338</v>
      </c>
      <c r="J50" s="564">
        <v>0.2</v>
      </c>
      <c r="K50" s="564" t="s">
        <v>97</v>
      </c>
      <c r="L50" s="564" t="s">
        <v>249</v>
      </c>
      <c r="M50" s="564">
        <v>0.4</v>
      </c>
      <c r="N50" s="564" t="s">
        <v>113</v>
      </c>
      <c r="O50" s="564">
        <v>1</v>
      </c>
      <c r="P50" s="564" t="s">
        <v>99</v>
      </c>
      <c r="Q50" s="568" t="s">
        <v>247</v>
      </c>
      <c r="R50" s="564">
        <v>2</v>
      </c>
      <c r="S50" s="564" t="s">
        <v>347</v>
      </c>
      <c r="T50" s="564">
        <v>0.2</v>
      </c>
      <c r="U50" s="564" t="s">
        <v>99</v>
      </c>
      <c r="V50" s="564" t="s">
        <v>338</v>
      </c>
      <c r="W50" s="564">
        <v>2</v>
      </c>
      <c r="X50" s="564"/>
      <c r="Y50" s="564"/>
      <c r="Z50" s="564"/>
      <c r="AA50" s="564"/>
      <c r="AB50" s="564"/>
      <c r="AC50" s="564"/>
      <c r="AD50" s="564"/>
      <c r="AE50" s="564" t="s">
        <v>93</v>
      </c>
      <c r="AF50" s="408" t="s">
        <v>339</v>
      </c>
      <c r="AG50" s="423">
        <f>(F50*H50*J50-((M50+O50)/R50)*T50)*W50</f>
        <v>0.39200000000000007</v>
      </c>
      <c r="AH50" s="415"/>
    </row>
    <row r="51" spans="1:34" ht="19.5" customHeight="1">
      <c r="A51" s="411"/>
      <c r="B51" s="412"/>
      <c r="C51" s="408"/>
      <c r="D51" s="564"/>
      <c r="E51" s="564"/>
      <c r="F51" s="435"/>
      <c r="G51" s="564"/>
      <c r="H51" s="564"/>
      <c r="I51" s="564"/>
      <c r="J51" s="564"/>
      <c r="K51" s="564"/>
      <c r="L51" s="564"/>
      <c r="M51" s="435"/>
      <c r="N51" s="564"/>
      <c r="O51" s="564"/>
      <c r="P51" s="568"/>
      <c r="Q51" s="564"/>
      <c r="R51" s="564"/>
      <c r="S51" s="564"/>
      <c r="T51" s="564"/>
      <c r="U51" s="564"/>
      <c r="V51" s="564"/>
      <c r="W51" s="564"/>
      <c r="X51" s="564"/>
      <c r="Y51" s="564"/>
      <c r="Z51" s="564"/>
      <c r="AA51" s="564"/>
      <c r="AB51" s="564"/>
      <c r="AC51" s="564"/>
      <c r="AD51" s="1865" t="s">
        <v>340</v>
      </c>
      <c r="AE51" s="1866"/>
      <c r="AF51" s="418" t="s">
        <v>339</v>
      </c>
      <c r="AG51" s="419">
        <f>SUM(AG49:AG50)</f>
        <v>1.1075200000000001</v>
      </c>
      <c r="AH51" s="415"/>
    </row>
    <row r="52" spans="1:34" ht="19.5" customHeight="1">
      <c r="A52" s="411"/>
      <c r="B52" s="412"/>
      <c r="C52" s="408"/>
      <c r="D52" s="564"/>
      <c r="E52" s="564"/>
      <c r="F52" s="435"/>
      <c r="G52" s="564"/>
      <c r="H52" s="564"/>
      <c r="I52" s="564"/>
      <c r="J52" s="564"/>
      <c r="K52" s="564"/>
      <c r="L52" s="564"/>
      <c r="M52" s="435"/>
      <c r="N52" s="564"/>
      <c r="O52" s="564"/>
      <c r="P52" s="568"/>
      <c r="Q52" s="564"/>
      <c r="R52" s="564"/>
      <c r="S52" s="564"/>
      <c r="T52" s="564"/>
      <c r="U52" s="564"/>
      <c r="V52" s="564"/>
      <c r="W52" s="564"/>
      <c r="X52" s="564"/>
      <c r="Y52" s="564"/>
      <c r="Z52" s="564"/>
      <c r="AA52" s="564"/>
      <c r="AB52" s="564"/>
      <c r="AC52" s="564"/>
      <c r="AD52" s="1865"/>
      <c r="AE52" s="1866"/>
      <c r="AF52" s="418"/>
      <c r="AG52" s="419"/>
      <c r="AH52" s="415"/>
    </row>
    <row r="53" spans="1:34" ht="19.5" customHeight="1">
      <c r="A53" s="411"/>
      <c r="B53" s="412" t="s">
        <v>890</v>
      </c>
      <c r="C53" s="408"/>
      <c r="D53" s="564"/>
      <c r="E53" s="564"/>
      <c r="F53" s="564">
        <v>3.4</v>
      </c>
      <c r="G53" s="564" t="s">
        <v>338</v>
      </c>
      <c r="H53" s="564">
        <v>1.2</v>
      </c>
      <c r="I53" s="564" t="s">
        <v>97</v>
      </c>
      <c r="J53" s="564" t="s">
        <v>98</v>
      </c>
      <c r="K53" s="564">
        <v>3.14</v>
      </c>
      <c r="L53" s="564" t="s">
        <v>338</v>
      </c>
      <c r="M53" s="564">
        <v>0.8</v>
      </c>
      <c r="N53" s="434" t="s">
        <v>259</v>
      </c>
      <c r="O53" s="568" t="s">
        <v>247</v>
      </c>
      <c r="P53" s="564">
        <v>4</v>
      </c>
      <c r="Q53" s="564" t="s">
        <v>113</v>
      </c>
      <c r="R53" s="564">
        <v>3</v>
      </c>
      <c r="S53" s="564" t="s">
        <v>338</v>
      </c>
      <c r="T53" s="564">
        <v>1.2</v>
      </c>
      <c r="U53" s="564"/>
      <c r="V53" s="564"/>
      <c r="W53" s="564"/>
      <c r="X53" s="564"/>
      <c r="Y53" s="564"/>
      <c r="Z53" s="564"/>
      <c r="AA53" s="564"/>
      <c r="AB53" s="564"/>
      <c r="AC53" s="564"/>
      <c r="AD53" s="436"/>
      <c r="AE53" s="564" t="s">
        <v>93</v>
      </c>
      <c r="AF53" s="408" t="s">
        <v>257</v>
      </c>
      <c r="AG53" s="423">
        <f>F53*H53-(K53*M53*M53)/P53+R53*T53</f>
        <v>7.1776</v>
      </c>
      <c r="AH53" s="415"/>
    </row>
    <row r="54" spans="1:34" ht="19.5" customHeight="1">
      <c r="A54" s="411"/>
      <c r="B54" s="412"/>
      <c r="C54" s="408"/>
      <c r="D54" s="564"/>
      <c r="E54" s="438" t="s">
        <v>98</v>
      </c>
      <c r="F54" s="435">
        <v>1.3</v>
      </c>
      <c r="G54" s="564" t="s">
        <v>338</v>
      </c>
      <c r="H54" s="564">
        <v>1.2</v>
      </c>
      <c r="I54" s="564" t="s">
        <v>97</v>
      </c>
      <c r="J54" s="564" t="s">
        <v>98</v>
      </c>
      <c r="K54" s="564">
        <v>0.4</v>
      </c>
      <c r="L54" s="564" t="s">
        <v>113</v>
      </c>
      <c r="M54" s="564">
        <v>1</v>
      </c>
      <c r="N54" s="564" t="s">
        <v>99</v>
      </c>
      <c r="O54" s="568" t="s">
        <v>247</v>
      </c>
      <c r="P54" s="564">
        <v>2</v>
      </c>
      <c r="Q54" s="564" t="s">
        <v>99</v>
      </c>
      <c r="R54" s="564" t="s">
        <v>338</v>
      </c>
      <c r="S54" s="564">
        <v>4</v>
      </c>
      <c r="T54" s="435"/>
      <c r="U54" s="564"/>
      <c r="V54" s="564"/>
      <c r="W54" s="564"/>
      <c r="X54" s="435"/>
      <c r="Y54" s="435"/>
      <c r="Z54" s="564"/>
      <c r="AA54" s="564"/>
      <c r="AB54" s="564"/>
      <c r="AC54" s="564"/>
      <c r="AD54" s="564"/>
      <c r="AE54" s="564" t="s">
        <v>93</v>
      </c>
      <c r="AF54" s="408" t="s">
        <v>257</v>
      </c>
      <c r="AG54" s="423">
        <f>(F54*H54-(K54+M54)/P54)*S54</f>
        <v>3.4400000000000004</v>
      </c>
      <c r="AH54" s="415"/>
    </row>
    <row r="55" spans="1:34" ht="19.5" customHeight="1" thickBot="1">
      <c r="A55" s="426"/>
      <c r="B55" s="441"/>
      <c r="C55" s="442"/>
      <c r="D55" s="427"/>
      <c r="E55" s="427"/>
      <c r="F55" s="427"/>
      <c r="G55" s="427"/>
      <c r="H55" s="427"/>
      <c r="I55" s="427"/>
      <c r="J55" s="427"/>
      <c r="K55" s="427"/>
      <c r="L55" s="427"/>
      <c r="M55" s="427"/>
      <c r="N55" s="427"/>
      <c r="O55" s="427"/>
      <c r="P55" s="427"/>
      <c r="Q55" s="427"/>
      <c r="R55" s="427"/>
      <c r="S55" s="427"/>
      <c r="T55" s="427"/>
      <c r="U55" s="427"/>
      <c r="V55" s="427"/>
      <c r="W55" s="427"/>
      <c r="X55" s="427"/>
      <c r="Y55" s="427"/>
      <c r="Z55" s="427"/>
      <c r="AA55" s="427"/>
      <c r="AB55" s="427"/>
      <c r="AC55" s="427"/>
      <c r="AD55" s="1871" t="s">
        <v>340</v>
      </c>
      <c r="AE55" s="1872"/>
      <c r="AF55" s="443" t="s">
        <v>339</v>
      </c>
      <c r="AG55" s="444">
        <f>SUM(AG53:AG54)</f>
        <v>10.617599999999999</v>
      </c>
      <c r="AH55" s="430"/>
    </row>
    <row r="56" spans="1:34">
      <c r="A56" s="391"/>
      <c r="B56" s="391"/>
      <c r="C56" s="391"/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  <c r="O56" s="391"/>
      <c r="P56" s="391"/>
      <c r="Q56" s="391"/>
      <c r="R56" s="391"/>
      <c r="S56" s="391"/>
      <c r="T56" s="391"/>
      <c r="U56" s="391"/>
      <c r="V56" s="391"/>
      <c r="W56" s="391"/>
      <c r="X56" s="391"/>
      <c r="Y56" s="391"/>
      <c r="Z56" s="391"/>
      <c r="AA56" s="391"/>
      <c r="AB56" s="391"/>
      <c r="AC56" s="391"/>
      <c r="AD56" s="391"/>
      <c r="AE56" s="391"/>
      <c r="AF56" s="391"/>
      <c r="AG56" s="391"/>
      <c r="AH56" s="391"/>
    </row>
    <row r="57" spans="1:34">
      <c r="A57" s="391"/>
      <c r="B57" s="391"/>
      <c r="C57" s="391"/>
      <c r="D57" s="391"/>
      <c r="E57" s="391"/>
      <c r="F57" s="391"/>
      <c r="G57" s="391"/>
      <c r="H57" s="391"/>
      <c r="I57" s="391"/>
      <c r="J57" s="391"/>
      <c r="K57" s="391"/>
      <c r="L57" s="391"/>
      <c r="M57" s="391"/>
      <c r="N57" s="391"/>
      <c r="O57" s="391"/>
      <c r="P57" s="391"/>
      <c r="Q57" s="391"/>
      <c r="R57" s="391"/>
      <c r="S57" s="391"/>
      <c r="T57" s="391"/>
      <c r="U57" s="391"/>
      <c r="V57" s="391"/>
      <c r="W57" s="391"/>
      <c r="X57" s="391"/>
      <c r="Y57" s="391"/>
      <c r="Z57" s="391"/>
      <c r="AA57" s="391"/>
      <c r="AB57" s="391"/>
      <c r="AC57" s="391"/>
      <c r="AD57" s="391"/>
      <c r="AE57" s="391"/>
      <c r="AF57" s="391"/>
      <c r="AG57" s="391"/>
      <c r="AH57" s="391"/>
    </row>
    <row r="58" spans="1:34">
      <c r="A58" s="391"/>
      <c r="B58" s="391"/>
      <c r="C58" s="391"/>
      <c r="D58" s="391"/>
      <c r="E58" s="391"/>
      <c r="F58" s="391"/>
      <c r="G58" s="391"/>
      <c r="H58" s="391"/>
      <c r="I58" s="391"/>
      <c r="J58" s="391"/>
      <c r="K58" s="391"/>
      <c r="L58" s="391"/>
      <c r="M58" s="391"/>
      <c r="N58" s="391"/>
      <c r="O58" s="391"/>
      <c r="P58" s="391"/>
      <c r="Q58" s="391"/>
      <c r="R58" s="391"/>
      <c r="S58" s="391"/>
      <c r="T58" s="391"/>
      <c r="U58" s="391"/>
      <c r="V58" s="391"/>
      <c r="W58" s="391"/>
      <c r="X58" s="391"/>
      <c r="Y58" s="391"/>
      <c r="Z58" s="391"/>
      <c r="AA58" s="391"/>
      <c r="AB58" s="391"/>
      <c r="AC58" s="391"/>
      <c r="AD58" s="391"/>
      <c r="AE58" s="391"/>
      <c r="AF58" s="391"/>
      <c r="AG58" s="391"/>
      <c r="AH58" s="391"/>
    </row>
    <row r="59" spans="1:34">
      <c r="A59" s="391"/>
      <c r="B59" s="391"/>
      <c r="C59" s="391"/>
      <c r="D59" s="391"/>
      <c r="E59" s="391"/>
      <c r="F59" s="391"/>
      <c r="G59" s="391"/>
      <c r="H59" s="391"/>
      <c r="I59" s="391"/>
      <c r="J59" s="391"/>
      <c r="K59" s="391"/>
      <c r="L59" s="391"/>
      <c r="M59" s="391"/>
      <c r="N59" s="391"/>
      <c r="O59" s="391"/>
      <c r="P59" s="391"/>
      <c r="Q59" s="391"/>
      <c r="R59" s="391"/>
      <c r="S59" s="391"/>
      <c r="T59" s="391"/>
      <c r="U59" s="391"/>
      <c r="V59" s="391"/>
      <c r="W59" s="391"/>
      <c r="X59" s="391"/>
      <c r="Y59" s="391"/>
      <c r="Z59" s="391"/>
      <c r="AA59" s="391"/>
      <c r="AB59" s="391"/>
      <c r="AC59" s="391"/>
      <c r="AD59" s="391"/>
      <c r="AE59" s="391"/>
      <c r="AF59" s="391"/>
      <c r="AG59" s="391"/>
      <c r="AH59" s="391"/>
    </row>
    <row r="60" spans="1:34">
      <c r="A60" s="391"/>
      <c r="B60" s="391"/>
      <c r="C60" s="391"/>
      <c r="D60" s="391"/>
      <c r="E60" s="391"/>
      <c r="F60" s="391"/>
      <c r="G60" s="391"/>
      <c r="H60" s="391"/>
      <c r="I60" s="391"/>
      <c r="J60" s="391"/>
      <c r="K60" s="391"/>
      <c r="L60" s="391"/>
      <c r="M60" s="391"/>
      <c r="N60" s="391"/>
      <c r="O60" s="391"/>
      <c r="P60" s="391"/>
      <c r="Q60" s="391"/>
      <c r="R60" s="391"/>
      <c r="S60" s="391"/>
      <c r="T60" s="391"/>
      <c r="U60" s="391"/>
      <c r="V60" s="391"/>
      <c r="W60" s="391"/>
      <c r="X60" s="391"/>
      <c r="Y60" s="391"/>
      <c r="Z60" s="391"/>
      <c r="AA60" s="391"/>
      <c r="AB60" s="391"/>
      <c r="AC60" s="391"/>
      <c r="AD60" s="391"/>
      <c r="AE60" s="391"/>
      <c r="AF60" s="391"/>
      <c r="AG60" s="391"/>
      <c r="AH60" s="391"/>
    </row>
    <row r="61" spans="1:34">
      <c r="A61" s="391"/>
      <c r="B61" s="391"/>
      <c r="C61" s="391"/>
      <c r="D61" s="391"/>
      <c r="E61" s="391"/>
      <c r="F61" s="391"/>
      <c r="G61" s="391"/>
      <c r="H61" s="391"/>
      <c r="I61" s="391"/>
      <c r="J61" s="391"/>
      <c r="K61" s="391"/>
      <c r="L61" s="391"/>
      <c r="M61" s="391"/>
      <c r="N61" s="391"/>
      <c r="O61" s="391"/>
      <c r="P61" s="391"/>
      <c r="Q61" s="391"/>
      <c r="R61" s="391"/>
      <c r="S61" s="391"/>
      <c r="T61" s="391"/>
      <c r="U61" s="391"/>
      <c r="V61" s="391"/>
      <c r="W61" s="391"/>
      <c r="X61" s="391"/>
      <c r="Y61" s="391"/>
      <c r="Z61" s="391"/>
      <c r="AA61" s="391"/>
      <c r="AB61" s="391"/>
      <c r="AC61" s="391"/>
      <c r="AD61" s="391"/>
      <c r="AE61" s="391"/>
      <c r="AF61" s="391"/>
      <c r="AG61" s="391"/>
      <c r="AH61" s="391"/>
    </row>
    <row r="62" spans="1:34">
      <c r="A62" s="391"/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</row>
    <row r="63" spans="1:34">
      <c r="A63" s="391"/>
      <c r="B63" s="391"/>
      <c r="C63" s="391"/>
      <c r="D63" s="391"/>
      <c r="E63" s="391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</row>
    <row r="64" spans="1:34">
      <c r="A64" s="391"/>
      <c r="B64" s="391"/>
      <c r="C64" s="391"/>
      <c r="D64" s="391"/>
      <c r="E64" s="391"/>
      <c r="F64" s="391"/>
      <c r="G64" s="391"/>
      <c r="H64" s="391"/>
      <c r="I64" s="391"/>
      <c r="J64" s="391"/>
      <c r="K64" s="391"/>
      <c r="L64" s="391"/>
      <c r="M64" s="391"/>
      <c r="N64" s="391"/>
      <c r="O64" s="391"/>
      <c r="P64" s="391"/>
      <c r="Q64" s="391"/>
      <c r="R64" s="391"/>
      <c r="S64" s="391"/>
      <c r="T64" s="391"/>
      <c r="U64" s="391"/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</row>
    <row r="65" spans="1:34">
      <c r="A65" s="391"/>
      <c r="B65" s="391"/>
      <c r="C65" s="391"/>
      <c r="D65" s="391"/>
      <c r="E65" s="391"/>
      <c r="F65" s="391"/>
      <c r="G65" s="391"/>
      <c r="H65" s="391"/>
      <c r="I65" s="391"/>
      <c r="J65" s="391"/>
      <c r="K65" s="391"/>
      <c r="L65" s="391"/>
      <c r="M65" s="391"/>
      <c r="N65" s="391"/>
      <c r="O65" s="391"/>
      <c r="P65" s="391"/>
      <c r="Q65" s="391"/>
      <c r="R65" s="391"/>
      <c r="S65" s="391"/>
      <c r="T65" s="391"/>
      <c r="U65" s="391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</row>
    <row r="66" spans="1:34">
      <c r="A66" s="391"/>
      <c r="B66" s="391"/>
      <c r="C66" s="391"/>
      <c r="D66" s="391"/>
      <c r="E66" s="391"/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</row>
    <row r="67" spans="1:34">
      <c r="A67" s="391"/>
      <c r="B67" s="391"/>
      <c r="C67" s="391"/>
      <c r="D67" s="391"/>
      <c r="E67" s="391"/>
      <c r="F67" s="391"/>
      <c r="G67" s="391"/>
      <c r="H67" s="391"/>
      <c r="I67" s="391"/>
      <c r="J67" s="391"/>
      <c r="K67" s="391"/>
      <c r="L67" s="391"/>
      <c r="M67" s="391"/>
      <c r="N67" s="391"/>
      <c r="O67" s="391"/>
      <c r="P67" s="391"/>
      <c r="Q67" s="391"/>
      <c r="R67" s="391"/>
      <c r="S67" s="391"/>
      <c r="T67" s="391"/>
      <c r="U67" s="391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</row>
    <row r="68" spans="1:34">
      <c r="A68" s="391"/>
      <c r="B68" s="391"/>
      <c r="C68" s="391"/>
      <c r="D68" s="391"/>
      <c r="E68" s="391"/>
      <c r="F68" s="391"/>
      <c r="G68" s="391"/>
      <c r="H68" s="391"/>
      <c r="I68" s="391"/>
      <c r="J68" s="391"/>
      <c r="K68" s="391"/>
      <c r="L68" s="391"/>
      <c r="M68" s="391"/>
      <c r="N68" s="391"/>
      <c r="O68" s="391"/>
      <c r="P68" s="391"/>
      <c r="Q68" s="391"/>
      <c r="R68" s="391"/>
      <c r="S68" s="391"/>
      <c r="T68" s="391"/>
      <c r="U68" s="391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</row>
    <row r="69" spans="1:34">
      <c r="A69" s="391"/>
      <c r="B69" s="391"/>
      <c r="C69" s="391"/>
      <c r="D69" s="391"/>
      <c r="E69" s="391"/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</row>
    <row r="70" spans="1:34">
      <c r="A70" s="391"/>
      <c r="B70" s="391"/>
      <c r="C70" s="391"/>
      <c r="D70" s="391"/>
      <c r="E70" s="391"/>
      <c r="F70" s="391"/>
      <c r="G70" s="391"/>
      <c r="H70" s="391"/>
      <c r="I70" s="391"/>
      <c r="J70" s="391"/>
      <c r="K70" s="391"/>
      <c r="L70" s="391"/>
      <c r="M70" s="391"/>
      <c r="N70" s="391"/>
      <c r="O70" s="391"/>
      <c r="P70" s="391"/>
      <c r="Q70" s="391"/>
      <c r="R70" s="391"/>
      <c r="S70" s="391"/>
      <c r="T70" s="391"/>
      <c r="U70" s="391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</row>
    <row r="71" spans="1:34">
      <c r="A71" s="391"/>
      <c r="B71" s="391"/>
      <c r="C71" s="391"/>
      <c r="D71" s="391"/>
      <c r="E71" s="391"/>
      <c r="F71" s="391"/>
      <c r="G71" s="391"/>
      <c r="H71" s="391"/>
      <c r="I71" s="391"/>
      <c r="J71" s="391"/>
      <c r="K71" s="391"/>
      <c r="L71" s="391"/>
      <c r="M71" s="391"/>
      <c r="N71" s="391"/>
      <c r="O71" s="391"/>
      <c r="P71" s="391"/>
      <c r="Q71" s="391"/>
      <c r="R71" s="391"/>
      <c r="S71" s="391"/>
      <c r="T71" s="391"/>
      <c r="U71" s="391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</row>
    <row r="72" spans="1:34">
      <c r="A72" s="391"/>
      <c r="B72" s="391"/>
      <c r="C72" s="391"/>
      <c r="D72" s="391"/>
      <c r="E72" s="391"/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</row>
    <row r="73" spans="1:34">
      <c r="A73" s="391"/>
      <c r="B73" s="391"/>
      <c r="C73" s="391"/>
      <c r="D73" s="391"/>
      <c r="E73" s="391"/>
      <c r="F73" s="391"/>
      <c r="G73" s="391"/>
      <c r="H73" s="391"/>
      <c r="I73" s="391"/>
      <c r="J73" s="391"/>
      <c r="K73" s="391"/>
      <c r="L73" s="391"/>
      <c r="M73" s="391"/>
      <c r="N73" s="391"/>
      <c r="O73" s="391"/>
      <c r="P73" s="391"/>
      <c r="Q73" s="391"/>
      <c r="R73" s="391"/>
      <c r="S73" s="391"/>
      <c r="T73" s="391"/>
      <c r="U73" s="391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</row>
    <row r="74" spans="1:34">
      <c r="A74" s="391"/>
      <c r="B74" s="391"/>
      <c r="C74" s="391"/>
      <c r="D74" s="391"/>
      <c r="E74" s="391"/>
      <c r="F74" s="391"/>
      <c r="G74" s="391"/>
      <c r="H74" s="391"/>
      <c r="I74" s="391"/>
      <c r="J74" s="391"/>
      <c r="K74" s="391"/>
      <c r="L74" s="391"/>
      <c r="M74" s="391"/>
      <c r="N74" s="391"/>
      <c r="O74" s="391"/>
      <c r="P74" s="391"/>
      <c r="Q74" s="391"/>
      <c r="R74" s="391"/>
      <c r="S74" s="391"/>
      <c r="T74" s="391"/>
      <c r="U74" s="391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</row>
    <row r="75" spans="1:34">
      <c r="A75" s="391"/>
      <c r="B75" s="391"/>
      <c r="C75" s="391"/>
      <c r="D75" s="391"/>
      <c r="E75" s="391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</row>
    <row r="76" spans="1:34">
      <c r="A76" s="391"/>
      <c r="B76" s="391"/>
      <c r="C76" s="391"/>
      <c r="D76" s="391"/>
      <c r="E76" s="391"/>
      <c r="F76" s="391"/>
      <c r="G76" s="391"/>
      <c r="H76" s="391"/>
      <c r="I76" s="391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</row>
    <row r="77" spans="1:34">
      <c r="A77" s="391"/>
      <c r="B77" s="391"/>
      <c r="C77" s="391"/>
      <c r="D77" s="391"/>
      <c r="E77" s="391"/>
      <c r="F77" s="391"/>
      <c r="G77" s="391"/>
      <c r="H77" s="391"/>
      <c r="I77" s="391"/>
      <c r="J77" s="391"/>
      <c r="K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</row>
    <row r="78" spans="1:34">
      <c r="A78" s="391"/>
      <c r="B78" s="391"/>
      <c r="C78" s="391"/>
      <c r="D78" s="391"/>
      <c r="E78" s="391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</row>
    <row r="79" spans="1:34">
      <c r="A79" s="391"/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</row>
    <row r="80" spans="1:34">
      <c r="A80" s="391"/>
      <c r="B80" s="391"/>
      <c r="C80" s="391"/>
      <c r="D80" s="391"/>
      <c r="E80" s="391"/>
      <c r="F80" s="391"/>
      <c r="G80" s="391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</row>
    <row r="81" spans="1:34">
      <c r="A81" s="391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</row>
    <row r="82" spans="1:34">
      <c r="A82" s="391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</row>
    <row r="83" spans="1:34">
      <c r="A83" s="391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</row>
    <row r="84" spans="1:34">
      <c r="A84" s="391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</row>
    <row r="85" spans="1:34">
      <c r="A85" s="391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</row>
    <row r="86" spans="1:34">
      <c r="A86" s="391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</row>
  </sheetData>
  <mergeCells count="15">
    <mergeCell ref="AD55:AE55"/>
    <mergeCell ref="AD30:AE30"/>
    <mergeCell ref="AD41:AE41"/>
    <mergeCell ref="AD44:AE44"/>
    <mergeCell ref="AD47:AE47"/>
    <mergeCell ref="AD51:AE51"/>
    <mergeCell ref="AD52:AE52"/>
    <mergeCell ref="E29:F29"/>
    <mergeCell ref="H29:I29"/>
    <mergeCell ref="I6:AB6"/>
    <mergeCell ref="AD22:AE22"/>
    <mergeCell ref="E26:F26"/>
    <mergeCell ref="H26:I26"/>
    <mergeCell ref="K26:L26"/>
    <mergeCell ref="K29:L29"/>
  </mergeCells>
  <phoneticPr fontId="34" type="noConversion"/>
  <printOptions horizontalCentered="1" verticalCentered="1"/>
  <pageMargins left="0.74803149606299213" right="0.15748031496062992" top="0.98425196850393704" bottom="0.98425196850393704" header="0.51181102362204722" footer="0.51181102362204722"/>
  <pageSetup paperSize="9" scale="90" orientation="landscape" r:id="rId1"/>
  <headerFooter alignWithMargins="0"/>
  <rowBreaks count="1" manualBreakCount="1">
    <brk id="35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8"/>
  <sheetViews>
    <sheetView workbookViewId="0">
      <selection activeCell="J27" sqref="J27"/>
    </sheetView>
  </sheetViews>
  <sheetFormatPr defaultColWidth="4.25" defaultRowHeight="14.25"/>
  <cols>
    <col min="1" max="1" width="14.375" style="572" customWidth="1"/>
    <col min="2" max="2" width="10.5" style="572" customWidth="1"/>
    <col min="3" max="3" width="5.5" style="572" customWidth="1"/>
    <col min="4" max="4" width="6.25" style="572" customWidth="1"/>
    <col min="5" max="5" width="3.25" style="572" customWidth="1"/>
    <col min="6" max="6" width="6.625" style="572" customWidth="1"/>
    <col min="7" max="7" width="4.625" style="572" customWidth="1"/>
    <col min="8" max="8" width="3.25" style="572" customWidth="1"/>
    <col min="9" max="10" width="3.625" style="572" customWidth="1"/>
    <col min="11" max="11" width="5" style="572" customWidth="1"/>
    <col min="12" max="12" width="5.625" style="572" customWidth="1"/>
    <col min="13" max="13" width="6.25" style="572" customWidth="1"/>
    <col min="14" max="14" width="3.125" style="572" customWidth="1"/>
    <col min="15" max="15" width="6.125" style="572" customWidth="1"/>
    <col min="16" max="16" width="4.625" style="572" customWidth="1"/>
    <col min="17" max="17" width="2.5" style="572" customWidth="1"/>
    <col min="18" max="18" width="3.25" style="572" customWidth="1"/>
    <col min="19" max="19" width="4" style="572" customWidth="1"/>
    <col min="20" max="20" width="0.5" style="573" customWidth="1"/>
    <col min="21" max="21" width="3.5" style="573" customWidth="1"/>
    <col min="22" max="22" width="8" style="573" customWidth="1"/>
    <col min="23" max="23" width="4.625" style="573" customWidth="1"/>
    <col min="24" max="24" width="3.125" style="573" customWidth="1"/>
    <col min="25" max="16384" width="4.25" style="573"/>
  </cols>
  <sheetData>
    <row r="1" spans="1:24" ht="18.75">
      <c r="A1" s="571" t="s">
        <v>221</v>
      </c>
    </row>
    <row r="2" spans="1:24" ht="18.75" customHeight="1" thickBot="1">
      <c r="V2" s="1800"/>
      <c r="W2" s="1801"/>
    </row>
    <row r="3" spans="1:24" s="581" customFormat="1" ht="32.25" customHeight="1">
      <c r="A3" s="574" t="s">
        <v>23</v>
      </c>
      <c r="B3" s="575" t="s">
        <v>24</v>
      </c>
      <c r="C3" s="576"/>
      <c r="D3" s="577"/>
      <c r="E3" s="578"/>
      <c r="F3" s="578"/>
      <c r="G3" s="578"/>
      <c r="H3" s="577" t="s">
        <v>25</v>
      </c>
      <c r="I3" s="577"/>
      <c r="J3" s="578"/>
      <c r="K3" s="578"/>
      <c r="L3" s="577"/>
      <c r="M3" s="578"/>
      <c r="N3" s="578"/>
      <c r="O3" s="578"/>
      <c r="P3" s="578"/>
      <c r="Q3" s="578"/>
      <c r="R3" s="577"/>
      <c r="S3" s="578"/>
      <c r="T3" s="577"/>
      <c r="U3" s="577"/>
      <c r="V3" s="577"/>
      <c r="W3" s="579" t="s">
        <v>215</v>
      </c>
      <c r="X3" s="580"/>
    </row>
    <row r="4" spans="1:24" s="581" customFormat="1" ht="15.75" customHeight="1">
      <c r="A4" s="582"/>
      <c r="B4" s="583"/>
      <c r="C4" s="584"/>
      <c r="D4" s="585"/>
      <c r="E4" s="586"/>
      <c r="F4" s="586"/>
      <c r="G4" s="586"/>
      <c r="H4" s="585"/>
      <c r="I4" s="585"/>
      <c r="J4" s="586"/>
      <c r="L4" s="585"/>
      <c r="M4" s="586"/>
      <c r="N4" s="586"/>
      <c r="O4" s="586"/>
      <c r="P4" s="586"/>
      <c r="Q4" s="586"/>
      <c r="R4" s="585"/>
      <c r="S4" s="586"/>
      <c r="T4" s="585"/>
      <c r="U4" s="585"/>
      <c r="V4" s="585"/>
      <c r="W4" s="585"/>
      <c r="X4" s="587"/>
    </row>
    <row r="5" spans="1:24" ht="13.5" customHeight="1">
      <c r="A5" s="588"/>
      <c r="B5" s="589"/>
      <c r="C5" s="590"/>
      <c r="E5" s="591"/>
      <c r="J5" s="573"/>
      <c r="K5" s="1802">
        <f>K22+R15*0.5*2</f>
        <v>3700</v>
      </c>
      <c r="L5" s="1802"/>
      <c r="M5" s="592"/>
      <c r="O5" s="591"/>
      <c r="P5" s="591"/>
      <c r="T5" s="572"/>
      <c r="U5" s="572"/>
      <c r="V5" s="572"/>
      <c r="W5" s="572"/>
      <c r="X5" s="593"/>
    </row>
    <row r="6" spans="1:24" ht="20.25" customHeight="1">
      <c r="A6" s="588" t="s">
        <v>222</v>
      </c>
      <c r="B6" s="594">
        <v>1000</v>
      </c>
      <c r="C6" s="590"/>
      <c r="D6" s="595"/>
      <c r="E6" s="595"/>
      <c r="F6" s="595"/>
      <c r="G6" s="595"/>
      <c r="H6" s="595"/>
      <c r="I6" s="595"/>
      <c r="J6" s="573"/>
      <c r="K6" s="573"/>
      <c r="L6" s="596"/>
      <c r="M6" s="596"/>
      <c r="N6" s="595"/>
      <c r="O6" s="595"/>
      <c r="P6" s="595"/>
      <c r="Q6" s="595"/>
      <c r="R6" s="595"/>
      <c r="S6" s="595"/>
      <c r="T6" s="595"/>
      <c r="U6" s="595"/>
      <c r="V6" s="595"/>
      <c r="W6" s="572"/>
      <c r="X6" s="593"/>
    </row>
    <row r="7" spans="1:24" ht="13.5" customHeight="1">
      <c r="A7" s="588"/>
      <c r="B7" s="589"/>
      <c r="C7" s="590"/>
      <c r="D7" s="595"/>
      <c r="E7" s="595"/>
      <c r="F7" s="595"/>
      <c r="G7" s="595"/>
      <c r="H7" s="595"/>
      <c r="I7" s="595"/>
      <c r="J7" s="595"/>
      <c r="K7" s="1803">
        <f>K22+D16*0.5*2</f>
        <v>3200</v>
      </c>
      <c r="L7" s="1803"/>
      <c r="M7" s="597"/>
      <c r="N7" s="595"/>
      <c r="O7" s="595"/>
      <c r="P7" s="595"/>
      <c r="Q7" s="595"/>
      <c r="R7" s="595"/>
      <c r="S7" s="595"/>
      <c r="T7" s="595"/>
      <c r="U7" s="595"/>
      <c r="V7" s="595"/>
      <c r="W7" s="572"/>
      <c r="X7" s="593"/>
    </row>
    <row r="8" spans="1:24" ht="13.5" customHeight="1">
      <c r="A8" s="588"/>
      <c r="B8" s="589"/>
      <c r="C8" s="590"/>
      <c r="D8" s="595"/>
      <c r="E8" s="595"/>
      <c r="F8" s="595"/>
      <c r="G8" s="595"/>
      <c r="H8" s="595"/>
      <c r="I8" s="595"/>
      <c r="J8" s="595"/>
      <c r="K8" s="595"/>
      <c r="L8" s="595"/>
      <c r="M8" s="595"/>
      <c r="N8" s="595"/>
      <c r="O8" s="595"/>
      <c r="P8" s="595"/>
      <c r="Q8" s="595"/>
      <c r="R8" s="595"/>
      <c r="S8" s="595"/>
      <c r="T8" s="595"/>
      <c r="U8" s="595"/>
      <c r="V8" s="595"/>
      <c r="W8" s="572"/>
      <c r="X8" s="593"/>
    </row>
    <row r="9" spans="1:24" ht="13.5" customHeight="1">
      <c r="A9" s="588"/>
      <c r="B9" s="589"/>
      <c r="C9" s="590"/>
      <c r="D9" s="595"/>
      <c r="E9" s="595"/>
      <c r="F9" s="595"/>
      <c r="G9" s="595"/>
      <c r="H9" s="595"/>
      <c r="I9" s="595"/>
      <c r="J9" s="595"/>
      <c r="K9" s="595"/>
      <c r="L9" s="595"/>
      <c r="M9" s="595"/>
      <c r="N9" s="595"/>
      <c r="O9" s="595"/>
      <c r="P9" s="595"/>
      <c r="Q9" s="595"/>
      <c r="R9" s="595"/>
      <c r="S9" s="595"/>
      <c r="T9" s="595"/>
      <c r="U9" s="595"/>
      <c r="V9" s="595"/>
      <c r="W9" s="572"/>
      <c r="X9" s="598"/>
    </row>
    <row r="10" spans="1:24" ht="13.5" customHeight="1">
      <c r="A10" s="588"/>
      <c r="B10" s="589"/>
      <c r="C10" s="590"/>
      <c r="D10" s="595"/>
      <c r="E10" s="595"/>
      <c r="F10" s="595"/>
      <c r="G10" s="595"/>
      <c r="H10" s="595"/>
      <c r="I10" s="595"/>
      <c r="J10" s="595"/>
      <c r="K10" s="595"/>
      <c r="L10" s="595"/>
      <c r="M10" s="595"/>
      <c r="N10" s="595"/>
      <c r="O10" s="595"/>
      <c r="P10" s="595"/>
      <c r="Q10" s="595"/>
      <c r="R10" s="595"/>
      <c r="S10" s="595"/>
      <c r="T10" s="595"/>
      <c r="U10" s="595"/>
      <c r="V10" s="595"/>
      <c r="W10" s="572"/>
      <c r="X10" s="593"/>
    </row>
    <row r="11" spans="1:24" ht="13.5" customHeight="1">
      <c r="A11" s="588"/>
      <c r="B11" s="589"/>
      <c r="C11" s="590"/>
      <c r="D11" s="595"/>
      <c r="E11" s="595"/>
      <c r="F11" s="595"/>
      <c r="G11" s="595"/>
      <c r="H11" s="595"/>
      <c r="I11" s="595"/>
      <c r="J11" s="595"/>
      <c r="K11" s="595"/>
      <c r="L11" s="595"/>
      <c r="M11" s="595"/>
      <c r="N11" s="595"/>
      <c r="O11" s="595"/>
      <c r="P11" s="595"/>
      <c r="Q11" s="595"/>
      <c r="R11" s="595"/>
      <c r="S11" s="595"/>
      <c r="T11" s="595"/>
      <c r="U11" s="595"/>
      <c r="V11" s="595"/>
      <c r="W11" s="572"/>
      <c r="X11" s="593"/>
    </row>
    <row r="12" spans="1:24" ht="13.5" customHeight="1">
      <c r="A12" s="588"/>
      <c r="B12" s="589"/>
      <c r="C12" s="590"/>
      <c r="D12" s="1510"/>
      <c r="E12" s="595"/>
      <c r="F12" s="595"/>
      <c r="G12" s="595"/>
      <c r="H12" s="595"/>
      <c r="I12" s="595"/>
      <c r="J12" s="595"/>
      <c r="K12" s="595"/>
      <c r="L12" s="595"/>
      <c r="M12" s="595"/>
      <c r="N12" s="595"/>
      <c r="O12" s="595"/>
      <c r="P12" s="595"/>
      <c r="Q12" s="595"/>
      <c r="R12" s="595"/>
      <c r="S12" s="595"/>
      <c r="T12" s="595"/>
      <c r="U12" s="595"/>
      <c r="V12" s="595"/>
      <c r="W12" s="572"/>
      <c r="X12" s="593"/>
    </row>
    <row r="13" spans="1:24" ht="13.5" customHeight="1">
      <c r="A13" s="588"/>
      <c r="B13" s="589"/>
      <c r="C13" s="590"/>
      <c r="D13" s="1511">
        <v>500</v>
      </c>
      <c r="E13" s="595"/>
      <c r="F13" s="599"/>
      <c r="G13" s="595"/>
      <c r="H13" s="595"/>
      <c r="I13" s="595"/>
      <c r="J13" s="595"/>
      <c r="K13" s="595"/>
      <c r="L13" s="595"/>
      <c r="M13" s="595"/>
      <c r="N13" s="595"/>
      <c r="O13" s="573"/>
      <c r="P13" s="595"/>
      <c r="Q13" s="600"/>
      <c r="R13" s="595"/>
      <c r="S13" s="595"/>
      <c r="T13" s="595"/>
      <c r="U13" s="595"/>
      <c r="V13" s="595"/>
      <c r="W13" s="572"/>
      <c r="X13" s="593"/>
    </row>
    <row r="14" spans="1:24" ht="13.5" customHeight="1">
      <c r="A14" s="588"/>
      <c r="B14" s="589"/>
      <c r="C14" s="590"/>
      <c r="D14" s="1512"/>
      <c r="E14" s="595"/>
      <c r="F14" s="595"/>
      <c r="G14" s="595"/>
      <c r="H14" s="595"/>
      <c r="I14" s="595"/>
      <c r="J14" s="595"/>
      <c r="K14" s="595"/>
      <c r="L14" s="595"/>
      <c r="M14" s="595"/>
      <c r="N14" s="595"/>
      <c r="O14" s="595"/>
      <c r="P14" s="595"/>
      <c r="Q14" s="595"/>
      <c r="R14" s="595"/>
      <c r="S14" s="595"/>
      <c r="T14" s="595"/>
      <c r="U14" s="595"/>
      <c r="V14" s="595"/>
      <c r="W14" s="572"/>
      <c r="X14" s="593"/>
    </row>
    <row r="15" spans="1:24" ht="13.5" customHeight="1">
      <c r="A15" s="588"/>
      <c r="B15" s="589"/>
      <c r="C15" s="590"/>
      <c r="D15" s="1510"/>
      <c r="E15" s="595"/>
      <c r="F15" s="595"/>
      <c r="G15" s="595"/>
      <c r="H15" s="595"/>
      <c r="I15" s="595"/>
      <c r="J15" s="595"/>
      <c r="K15" s="595"/>
      <c r="L15" s="595"/>
      <c r="M15" s="595"/>
      <c r="N15" s="601" t="s">
        <v>223</v>
      </c>
      <c r="P15" s="344"/>
      <c r="Q15" s="344"/>
      <c r="R15" s="1804">
        <f>D13+D16</f>
        <v>2100</v>
      </c>
      <c r="S15" s="1804"/>
      <c r="T15" s="595"/>
      <c r="U15" s="595"/>
      <c r="V15" s="595"/>
      <c r="W15" s="572"/>
      <c r="X15" s="593"/>
    </row>
    <row r="16" spans="1:24" ht="13.5" customHeight="1">
      <c r="A16" s="588"/>
      <c r="B16" s="589"/>
      <c r="C16" s="590"/>
      <c r="D16" s="1513">
        <f>K20+600</f>
        <v>1600</v>
      </c>
      <c r="E16" s="595"/>
      <c r="F16" s="595"/>
      <c r="G16" s="595"/>
      <c r="H16" s="595"/>
      <c r="I16" s="595"/>
      <c r="J16" s="595"/>
      <c r="K16" s="595"/>
      <c r="L16" s="595"/>
      <c r="M16" s="595"/>
      <c r="N16" s="595"/>
      <c r="O16" s="595"/>
      <c r="P16" s="344"/>
      <c r="Q16" s="344"/>
      <c r="R16" s="573"/>
      <c r="S16" s="573"/>
      <c r="T16" s="595"/>
      <c r="U16" s="595"/>
      <c r="V16" s="595"/>
      <c r="W16" s="572"/>
      <c r="X16" s="593"/>
    </row>
    <row r="17" spans="1:24" ht="13.5" customHeight="1">
      <c r="A17" s="588"/>
      <c r="B17" s="589"/>
      <c r="C17" s="590"/>
      <c r="D17" s="1512"/>
      <c r="E17" s="595"/>
      <c r="F17" s="595"/>
      <c r="G17" s="595"/>
      <c r="H17" s="595"/>
      <c r="I17" s="595"/>
      <c r="J17" s="595"/>
      <c r="K17" s="595"/>
      <c r="L17" s="595"/>
      <c r="M17" s="595"/>
      <c r="N17" s="595"/>
      <c r="O17" s="595"/>
      <c r="P17" s="595"/>
      <c r="Q17" s="595"/>
      <c r="R17" s="595"/>
      <c r="S17" s="595"/>
      <c r="T17" s="595"/>
      <c r="U17" s="595"/>
      <c r="V17" s="595"/>
      <c r="W17" s="572"/>
      <c r="X17" s="593"/>
    </row>
    <row r="18" spans="1:24" ht="13.5" customHeight="1">
      <c r="A18" s="588"/>
      <c r="B18" s="589"/>
      <c r="C18" s="590"/>
      <c r="D18" s="1511"/>
      <c r="E18" s="595"/>
      <c r="F18" s="595"/>
      <c r="G18" s="595"/>
      <c r="H18" s="595"/>
      <c r="I18" s="595"/>
      <c r="J18" s="595"/>
      <c r="K18" s="595"/>
      <c r="L18" s="595"/>
      <c r="M18" s="602"/>
      <c r="N18" s="595"/>
      <c r="O18" s="595"/>
      <c r="P18" s="595"/>
      <c r="Q18" s="595"/>
      <c r="R18" s="595"/>
      <c r="S18" s="595"/>
      <c r="T18" s="595"/>
      <c r="U18" s="595"/>
      <c r="V18" s="595"/>
      <c r="W18" s="572"/>
      <c r="X18" s="593"/>
    </row>
    <row r="19" spans="1:24" ht="18.75" customHeight="1">
      <c r="A19" s="588"/>
      <c r="B19" s="589"/>
      <c r="C19" s="590"/>
      <c r="D19" s="1510"/>
      <c r="E19" s="595"/>
      <c r="F19" s="595"/>
      <c r="G19" s="595"/>
      <c r="H19" s="595"/>
      <c r="I19" s="595"/>
      <c r="J19" s="595"/>
      <c r="M19" s="603"/>
      <c r="N19" s="595"/>
      <c r="O19" s="595"/>
      <c r="P19" s="595"/>
      <c r="Q19" s="595"/>
      <c r="R19" s="595"/>
      <c r="S19" s="595"/>
      <c r="T19" s="595"/>
      <c r="U19" s="595"/>
      <c r="V19" s="595"/>
      <c r="W19" s="572"/>
      <c r="X19" s="593"/>
    </row>
    <row r="20" spans="1:24" ht="18" customHeight="1">
      <c r="A20" s="588"/>
      <c r="B20" s="589"/>
      <c r="C20" s="590"/>
      <c r="D20" s="595"/>
      <c r="E20" s="595"/>
      <c r="F20" s="595"/>
      <c r="G20" s="595"/>
      <c r="H20" s="595"/>
      <c r="I20" s="595"/>
      <c r="J20" s="595"/>
      <c r="K20" s="1805">
        <f>B6</f>
        <v>1000</v>
      </c>
      <c r="L20" s="1805"/>
      <c r="M20" s="340"/>
      <c r="N20" s="595"/>
      <c r="O20" s="595"/>
      <c r="P20" s="595"/>
      <c r="Q20" s="595"/>
      <c r="R20" s="595"/>
      <c r="S20" s="595"/>
      <c r="T20" s="595"/>
      <c r="U20" s="595"/>
      <c r="V20" s="595"/>
      <c r="W20" s="572"/>
      <c r="X20" s="593"/>
    </row>
    <row r="21" spans="1:24" ht="9.75" customHeight="1">
      <c r="A21" s="588"/>
      <c r="B21" s="589"/>
      <c r="C21" s="590"/>
      <c r="D21" s="595"/>
      <c r="E21" s="595"/>
      <c r="F21" s="595"/>
      <c r="G21" s="595"/>
      <c r="H21" s="595"/>
      <c r="I21" s="595"/>
      <c r="J21" s="595"/>
      <c r="K21" s="595"/>
      <c r="L21" s="595"/>
      <c r="M21" s="340"/>
      <c r="N21" s="595"/>
      <c r="O21" s="595"/>
      <c r="P21" s="595"/>
      <c r="Q21" s="595"/>
      <c r="R21" s="595"/>
      <c r="S21" s="595"/>
      <c r="T21" s="595"/>
      <c r="U21" s="595"/>
      <c r="V21" s="595"/>
      <c r="W21" s="572"/>
      <c r="X21" s="593"/>
    </row>
    <row r="22" spans="1:24" ht="13.5" customHeight="1">
      <c r="A22" s="588"/>
      <c r="B22" s="589"/>
      <c r="C22" s="590"/>
      <c r="D22" s="595"/>
      <c r="E22" s="595"/>
      <c r="F22" s="595"/>
      <c r="G22" s="595"/>
      <c r="H22" s="595"/>
      <c r="I22" s="595"/>
      <c r="J22" s="595"/>
      <c r="K22" s="1804">
        <f>K20+600</f>
        <v>1600</v>
      </c>
      <c r="L22" s="1804"/>
      <c r="M22" s="346"/>
      <c r="N22" s="595"/>
      <c r="O22" s="595"/>
      <c r="P22" s="595"/>
      <c r="Q22" s="595"/>
      <c r="R22" s="595"/>
      <c r="S22" s="595"/>
      <c r="T22" s="595"/>
      <c r="U22" s="595"/>
      <c r="V22" s="595"/>
      <c r="W22" s="572"/>
      <c r="X22" s="593"/>
    </row>
    <row r="23" spans="1:24" ht="10.5" customHeight="1">
      <c r="A23" s="588"/>
      <c r="B23" s="589"/>
      <c r="C23" s="590"/>
      <c r="D23" s="595"/>
      <c r="E23" s="595"/>
      <c r="F23" s="595"/>
      <c r="G23" s="595"/>
      <c r="H23" s="595"/>
      <c r="I23" s="595"/>
      <c r="J23" s="595"/>
      <c r="K23" s="595"/>
      <c r="L23" s="595"/>
      <c r="M23" s="340"/>
      <c r="N23" s="595"/>
      <c r="O23" s="595"/>
      <c r="P23" s="595"/>
      <c r="Q23" s="595"/>
      <c r="R23" s="595"/>
      <c r="S23" s="595"/>
      <c r="T23" s="595"/>
      <c r="U23" s="595"/>
      <c r="V23" s="595"/>
      <c r="W23" s="572"/>
      <c r="X23" s="593"/>
    </row>
    <row r="24" spans="1:24" ht="13.5" customHeight="1">
      <c r="A24" s="588"/>
      <c r="B24" s="589"/>
      <c r="C24" s="590"/>
      <c r="D24" s="595"/>
      <c r="E24" s="595"/>
      <c r="F24" s="595"/>
      <c r="G24" s="595"/>
      <c r="H24" s="595"/>
      <c r="I24" s="595"/>
      <c r="J24" s="604"/>
      <c r="K24" s="604"/>
      <c r="L24" s="604"/>
      <c r="M24" s="604"/>
      <c r="N24" s="595"/>
      <c r="O24" s="595"/>
      <c r="P24" s="595"/>
      <c r="Q24" s="595"/>
      <c r="R24" s="595"/>
      <c r="S24" s="595"/>
      <c r="T24" s="595"/>
      <c r="U24" s="595"/>
      <c r="V24" s="595"/>
      <c r="W24" s="572"/>
      <c r="X24" s="593"/>
    </row>
    <row r="25" spans="1:24" ht="13.5" customHeight="1">
      <c r="A25" s="605"/>
      <c r="B25" s="606"/>
      <c r="C25" s="607"/>
      <c r="D25" s="608"/>
      <c r="E25" s="609"/>
      <c r="F25" s="609"/>
      <c r="G25" s="609"/>
      <c r="H25" s="609"/>
      <c r="I25" s="609"/>
      <c r="J25" s="609"/>
      <c r="K25" s="609"/>
      <c r="L25" s="609"/>
      <c r="M25" s="609"/>
      <c r="N25" s="609"/>
      <c r="O25" s="609"/>
      <c r="P25" s="609"/>
      <c r="Q25" s="609"/>
      <c r="R25" s="609"/>
      <c r="S25" s="609"/>
      <c r="T25" s="609"/>
      <c r="U25" s="609"/>
      <c r="V25" s="609"/>
      <c r="W25" s="610"/>
      <c r="X25" s="611"/>
    </row>
    <row r="26" spans="1:24" ht="27" customHeight="1">
      <c r="A26" s="612" t="s">
        <v>218</v>
      </c>
      <c r="B26" s="613"/>
      <c r="C26" s="614" t="s">
        <v>224</v>
      </c>
      <c r="D26" s="615">
        <f>K22/1000</f>
        <v>1.6</v>
      </c>
      <c r="E26" s="616" t="s">
        <v>216</v>
      </c>
      <c r="F26" s="615">
        <f>K5/1000</f>
        <v>3.7</v>
      </c>
      <c r="G26" s="617" t="s">
        <v>197</v>
      </c>
      <c r="H26" s="618" t="s">
        <v>225</v>
      </c>
      <c r="I26" s="619">
        <v>2</v>
      </c>
      <c r="J26" s="617" t="s">
        <v>226</v>
      </c>
      <c r="K26" s="620" t="s">
        <v>71</v>
      </c>
      <c r="L26" s="1798">
        <f>R15/1000</f>
        <v>2.1</v>
      </c>
      <c r="M26" s="1798"/>
      <c r="N26" s="615" t="s">
        <v>71</v>
      </c>
      <c r="O26" s="618">
        <v>1</v>
      </c>
      <c r="P26" s="621"/>
      <c r="Q26" s="621"/>
      <c r="R26" s="618"/>
      <c r="S26" s="621"/>
      <c r="T26" s="622"/>
      <c r="U26" s="617" t="s">
        <v>30</v>
      </c>
      <c r="V26" s="623">
        <f>ROUNDDOWN((D26+F26)/2*L26,2)</f>
        <v>5.56</v>
      </c>
      <c r="W26" s="617" t="s">
        <v>31</v>
      </c>
      <c r="X26" s="624"/>
    </row>
    <row r="27" spans="1:24" ht="25.5" customHeight="1">
      <c r="A27" s="612" t="s">
        <v>227</v>
      </c>
      <c r="B27" s="625"/>
      <c r="C27" s="614" t="s">
        <v>229</v>
      </c>
      <c r="D27" s="615">
        <f>D26</f>
        <v>1.6</v>
      </c>
      <c r="E27" s="617" t="s">
        <v>230</v>
      </c>
      <c r="F27" s="615">
        <f>F26</f>
        <v>3.7</v>
      </c>
      <c r="G27" s="617" t="s">
        <v>231</v>
      </c>
      <c r="H27" s="617" t="s">
        <v>220</v>
      </c>
      <c r="I27" s="617">
        <v>2</v>
      </c>
      <c r="J27" s="626" t="s">
        <v>71</v>
      </c>
      <c r="K27" s="627">
        <f>R15/1000</f>
        <v>2.1</v>
      </c>
      <c r="L27" s="618" t="s">
        <v>232</v>
      </c>
      <c r="M27" s="628">
        <v>3.14</v>
      </c>
      <c r="N27" s="618" t="s">
        <v>41</v>
      </c>
      <c r="O27" s="629">
        <f>K20/2000</f>
        <v>0.5</v>
      </c>
      <c r="P27" s="630" t="s">
        <v>233</v>
      </c>
      <c r="Q27" s="621" t="s">
        <v>234</v>
      </c>
      <c r="R27" s="617" t="s">
        <v>71</v>
      </c>
      <c r="S27" s="618">
        <v>1</v>
      </c>
      <c r="T27" s="631"/>
      <c r="U27" s="617" t="s">
        <v>30</v>
      </c>
      <c r="V27" s="623">
        <f>ROUNDDOWN(((D27+F27)/2*K27-(3.14*O27*O27))*1,2)</f>
        <v>4.78</v>
      </c>
      <c r="W27" s="617" t="s">
        <v>31</v>
      </c>
      <c r="X27" s="624"/>
    </row>
    <row r="28" spans="1:24" ht="27" customHeight="1" thickBot="1">
      <c r="A28" s="632" t="s">
        <v>889</v>
      </c>
      <c r="B28" s="633"/>
      <c r="C28" s="634"/>
      <c r="D28" s="635" t="s">
        <v>219</v>
      </c>
      <c r="E28" s="636" t="s">
        <v>217</v>
      </c>
      <c r="F28" s="635" t="s">
        <v>907</v>
      </c>
      <c r="G28" s="636"/>
      <c r="H28" s="1799"/>
      <c r="I28" s="1799"/>
      <c r="J28" s="636"/>
      <c r="K28" s="636"/>
      <c r="L28" s="636"/>
      <c r="M28" s="636"/>
      <c r="N28" s="636"/>
      <c r="O28" s="636"/>
      <c r="P28" s="636"/>
      <c r="Q28" s="637"/>
      <c r="R28" s="637"/>
      <c r="S28" s="637"/>
      <c r="T28" s="637"/>
      <c r="U28" s="636" t="s">
        <v>30</v>
      </c>
      <c r="V28" s="635">
        <f>V26-V27</f>
        <v>0.77999999999999936</v>
      </c>
      <c r="W28" s="636" t="s">
        <v>31</v>
      </c>
      <c r="X28" s="638"/>
    </row>
  </sheetData>
  <mergeCells count="8">
    <mergeCell ref="L26:M26"/>
    <mergeCell ref="H28:I28"/>
    <mergeCell ref="V2:W2"/>
    <mergeCell ref="K5:L5"/>
    <mergeCell ref="K7:L7"/>
    <mergeCell ref="R15:S15"/>
    <mergeCell ref="K20:L20"/>
    <mergeCell ref="K22:L22"/>
  </mergeCells>
  <phoneticPr fontId="34" type="noConversion"/>
  <pageMargins left="1.44" right="0.28000000000000003" top="0.81" bottom="0.4" header="0.5" footer="0.3"/>
  <pageSetup paperSize="9" scale="90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8"/>
  <sheetViews>
    <sheetView workbookViewId="0">
      <selection activeCell="J27" sqref="J27"/>
    </sheetView>
  </sheetViews>
  <sheetFormatPr defaultColWidth="4.25" defaultRowHeight="14.25"/>
  <cols>
    <col min="1" max="1" width="14.375" style="572" customWidth="1"/>
    <col min="2" max="2" width="10.5" style="572" customWidth="1"/>
    <col min="3" max="3" width="5.5" style="572" customWidth="1"/>
    <col min="4" max="4" width="6.25" style="572" customWidth="1"/>
    <col min="5" max="5" width="3.25" style="572" customWidth="1"/>
    <col min="6" max="6" width="6.625" style="572" customWidth="1"/>
    <col min="7" max="7" width="4.625" style="572" customWidth="1"/>
    <col min="8" max="8" width="3.25" style="572" customWidth="1"/>
    <col min="9" max="10" width="3.625" style="572" customWidth="1"/>
    <col min="11" max="11" width="5" style="572" customWidth="1"/>
    <col min="12" max="12" width="5.625" style="572" customWidth="1"/>
    <col min="13" max="13" width="6.25" style="572" customWidth="1"/>
    <col min="14" max="14" width="3.125" style="572" customWidth="1"/>
    <col min="15" max="15" width="6.125" style="572" customWidth="1"/>
    <col min="16" max="16" width="4.625" style="572" customWidth="1"/>
    <col min="17" max="17" width="2.5" style="572" customWidth="1"/>
    <col min="18" max="18" width="3.25" style="572" customWidth="1"/>
    <col min="19" max="19" width="4" style="572" customWidth="1"/>
    <col min="20" max="20" width="0.5" style="573" customWidth="1"/>
    <col min="21" max="21" width="3.5" style="573" customWidth="1"/>
    <col min="22" max="22" width="8" style="573" customWidth="1"/>
    <col min="23" max="23" width="4.625" style="573" customWidth="1"/>
    <col min="24" max="24" width="3.125" style="573" customWidth="1"/>
    <col min="25" max="16384" width="4.25" style="573"/>
  </cols>
  <sheetData>
    <row r="1" spans="1:24" ht="18.75">
      <c r="A1" s="571" t="s">
        <v>221</v>
      </c>
    </row>
    <row r="2" spans="1:24" ht="18.75" customHeight="1" thickBot="1">
      <c r="V2" s="1800"/>
      <c r="W2" s="1801"/>
    </row>
    <row r="3" spans="1:24" s="581" customFormat="1" ht="32.25" customHeight="1">
      <c r="A3" s="574" t="s">
        <v>23</v>
      </c>
      <c r="B3" s="575" t="s">
        <v>24</v>
      </c>
      <c r="C3" s="576"/>
      <c r="D3" s="577"/>
      <c r="E3" s="578"/>
      <c r="F3" s="578"/>
      <c r="G3" s="578"/>
      <c r="H3" s="577" t="s">
        <v>25</v>
      </c>
      <c r="I3" s="577"/>
      <c r="J3" s="578"/>
      <c r="K3" s="578"/>
      <c r="L3" s="577"/>
      <c r="M3" s="578"/>
      <c r="N3" s="578"/>
      <c r="O3" s="578"/>
      <c r="P3" s="578"/>
      <c r="Q3" s="578"/>
      <c r="R3" s="577"/>
      <c r="S3" s="578"/>
      <c r="T3" s="577"/>
      <c r="U3" s="577"/>
      <c r="V3" s="577"/>
      <c r="W3" s="579" t="s">
        <v>215</v>
      </c>
      <c r="X3" s="580"/>
    </row>
    <row r="4" spans="1:24" s="581" customFormat="1" ht="15.75" customHeight="1">
      <c r="A4" s="582"/>
      <c r="B4" s="583"/>
      <c r="C4" s="584"/>
      <c r="D4" s="585"/>
      <c r="E4" s="586"/>
      <c r="F4" s="586"/>
      <c r="G4" s="586"/>
      <c r="H4" s="585"/>
      <c r="I4" s="585"/>
      <c r="J4" s="586"/>
      <c r="L4" s="585"/>
      <c r="M4" s="586"/>
      <c r="N4" s="586"/>
      <c r="O4" s="586"/>
      <c r="P4" s="586"/>
      <c r="Q4" s="586"/>
      <c r="R4" s="585"/>
      <c r="S4" s="586"/>
      <c r="T4" s="585"/>
      <c r="U4" s="585"/>
      <c r="V4" s="585"/>
      <c r="W4" s="585"/>
      <c r="X4" s="587"/>
    </row>
    <row r="5" spans="1:24" ht="13.5" customHeight="1">
      <c r="A5" s="588"/>
      <c r="B5" s="589"/>
      <c r="C5" s="590"/>
      <c r="E5" s="591"/>
      <c r="J5" s="573"/>
      <c r="K5" s="1802">
        <f>K22+R15*0.5*2</f>
        <v>4100</v>
      </c>
      <c r="L5" s="1802"/>
      <c r="M5" s="592"/>
      <c r="O5" s="591"/>
      <c r="P5" s="591"/>
      <c r="T5" s="572"/>
      <c r="U5" s="572"/>
      <c r="V5" s="572"/>
      <c r="W5" s="572"/>
      <c r="X5" s="593"/>
    </row>
    <row r="6" spans="1:24" ht="20.25" customHeight="1">
      <c r="A6" s="588" t="s">
        <v>222</v>
      </c>
      <c r="B6" s="594">
        <f>K20</f>
        <v>1200</v>
      </c>
      <c r="C6" s="590"/>
      <c r="D6" s="595"/>
      <c r="E6" s="595"/>
      <c r="F6" s="595"/>
      <c r="G6" s="595"/>
      <c r="H6" s="595"/>
      <c r="I6" s="595"/>
      <c r="J6" s="573"/>
      <c r="K6" s="573"/>
      <c r="L6" s="596"/>
      <c r="M6" s="596"/>
      <c r="N6" s="595"/>
      <c r="O6" s="595"/>
      <c r="P6" s="595"/>
      <c r="Q6" s="595"/>
      <c r="R6" s="595"/>
      <c r="S6" s="595"/>
      <c r="T6" s="595"/>
      <c r="U6" s="595"/>
      <c r="V6" s="595"/>
      <c r="W6" s="572"/>
      <c r="X6" s="593"/>
    </row>
    <row r="7" spans="1:24" ht="13.5" customHeight="1">
      <c r="A7" s="588"/>
      <c r="B7" s="589"/>
      <c r="C7" s="590"/>
      <c r="D7" s="595"/>
      <c r="E7" s="595"/>
      <c r="F7" s="595"/>
      <c r="G7" s="595"/>
      <c r="H7" s="595"/>
      <c r="I7" s="595"/>
      <c r="J7" s="595"/>
      <c r="K7" s="1803">
        <f>K22+D16*0.5*2</f>
        <v>3600</v>
      </c>
      <c r="L7" s="1803"/>
      <c r="M7" s="597"/>
      <c r="N7" s="595"/>
      <c r="O7" s="595"/>
      <c r="P7" s="595"/>
      <c r="Q7" s="595"/>
      <c r="R7" s="595"/>
      <c r="S7" s="595"/>
      <c r="T7" s="595"/>
      <c r="U7" s="595"/>
      <c r="V7" s="595"/>
      <c r="W7" s="572"/>
      <c r="X7" s="593"/>
    </row>
    <row r="8" spans="1:24" ht="13.5" customHeight="1">
      <c r="A8" s="588"/>
      <c r="B8" s="589"/>
      <c r="C8" s="590"/>
      <c r="D8" s="595"/>
      <c r="E8" s="595"/>
      <c r="F8" s="595"/>
      <c r="G8" s="595"/>
      <c r="H8" s="595"/>
      <c r="I8" s="595"/>
      <c r="J8" s="595"/>
      <c r="K8" s="595"/>
      <c r="L8" s="595"/>
      <c r="M8" s="595"/>
      <c r="N8" s="595"/>
      <c r="O8" s="595"/>
      <c r="P8" s="595"/>
      <c r="Q8" s="595"/>
      <c r="R8" s="595"/>
      <c r="S8" s="595"/>
      <c r="T8" s="595"/>
      <c r="U8" s="595"/>
      <c r="V8" s="595"/>
      <c r="W8" s="572"/>
      <c r="X8" s="593"/>
    </row>
    <row r="9" spans="1:24" ht="13.5" customHeight="1">
      <c r="A9" s="588"/>
      <c r="B9" s="589"/>
      <c r="C9" s="590"/>
      <c r="D9" s="595"/>
      <c r="E9" s="595"/>
      <c r="F9" s="595"/>
      <c r="G9" s="595"/>
      <c r="H9" s="595"/>
      <c r="I9" s="595"/>
      <c r="J9" s="595"/>
      <c r="K9" s="595"/>
      <c r="L9" s="595"/>
      <c r="M9" s="595"/>
      <c r="N9" s="595"/>
      <c r="O9" s="595"/>
      <c r="P9" s="595"/>
      <c r="Q9" s="595"/>
      <c r="R9" s="595"/>
      <c r="S9" s="595"/>
      <c r="T9" s="595"/>
      <c r="U9" s="595"/>
      <c r="V9" s="595"/>
      <c r="W9" s="572"/>
      <c r="X9" s="598"/>
    </row>
    <row r="10" spans="1:24" ht="13.5" customHeight="1">
      <c r="A10" s="588"/>
      <c r="B10" s="589"/>
      <c r="C10" s="590"/>
      <c r="D10" s="595"/>
      <c r="E10" s="595"/>
      <c r="F10" s="595"/>
      <c r="G10" s="595"/>
      <c r="H10" s="595"/>
      <c r="I10" s="595"/>
      <c r="J10" s="595"/>
      <c r="K10" s="595"/>
      <c r="L10" s="595"/>
      <c r="M10" s="595"/>
      <c r="N10" s="595"/>
      <c r="O10" s="595"/>
      <c r="P10" s="595"/>
      <c r="Q10" s="595"/>
      <c r="R10" s="595"/>
      <c r="S10" s="595"/>
      <c r="T10" s="595"/>
      <c r="U10" s="595"/>
      <c r="V10" s="595"/>
      <c r="W10" s="572"/>
      <c r="X10" s="593"/>
    </row>
    <row r="11" spans="1:24" ht="13.5" customHeight="1">
      <c r="A11" s="588"/>
      <c r="B11" s="589"/>
      <c r="C11" s="590"/>
      <c r="D11" s="595"/>
      <c r="E11" s="595"/>
      <c r="F11" s="595"/>
      <c r="G11" s="595"/>
      <c r="H11" s="595"/>
      <c r="I11" s="595"/>
      <c r="J11" s="595"/>
      <c r="K11" s="595"/>
      <c r="L11" s="595"/>
      <c r="M11" s="595"/>
      <c r="N11" s="595"/>
      <c r="O11" s="595"/>
      <c r="P11" s="595"/>
      <c r="Q11" s="595"/>
      <c r="R11" s="595"/>
      <c r="S11" s="595"/>
      <c r="T11" s="595"/>
      <c r="U11" s="595"/>
      <c r="V11" s="595"/>
      <c r="W11" s="572"/>
      <c r="X11" s="593"/>
    </row>
    <row r="12" spans="1:24" ht="13.5" customHeight="1">
      <c r="A12" s="588"/>
      <c r="B12" s="589"/>
      <c r="C12" s="590"/>
      <c r="D12" s="1510"/>
      <c r="E12" s="595"/>
      <c r="F12" s="595"/>
      <c r="G12" s="595"/>
      <c r="H12" s="595"/>
      <c r="I12" s="595"/>
      <c r="J12" s="595"/>
      <c r="K12" s="595"/>
      <c r="L12" s="595"/>
      <c r="M12" s="595"/>
      <c r="N12" s="595"/>
      <c r="O12" s="595"/>
      <c r="P12" s="595"/>
      <c r="Q12" s="595"/>
      <c r="R12" s="595"/>
      <c r="S12" s="595"/>
      <c r="T12" s="595"/>
      <c r="U12" s="595"/>
      <c r="V12" s="595"/>
      <c r="W12" s="572"/>
      <c r="X12" s="593"/>
    </row>
    <row r="13" spans="1:24" ht="13.5" customHeight="1">
      <c r="A13" s="588"/>
      <c r="B13" s="589"/>
      <c r="C13" s="590"/>
      <c r="D13" s="1511">
        <v>500</v>
      </c>
      <c r="E13" s="595"/>
      <c r="F13" s="599"/>
      <c r="G13" s="595"/>
      <c r="H13" s="595"/>
      <c r="I13" s="595"/>
      <c r="J13" s="595"/>
      <c r="K13" s="595"/>
      <c r="L13" s="595"/>
      <c r="M13" s="595"/>
      <c r="N13" s="595"/>
      <c r="O13" s="573"/>
      <c r="P13" s="595"/>
      <c r="Q13" s="600"/>
      <c r="R13" s="595"/>
      <c r="S13" s="595"/>
      <c r="T13" s="595"/>
      <c r="U13" s="595"/>
      <c r="V13" s="595"/>
      <c r="W13" s="572"/>
      <c r="X13" s="593"/>
    </row>
    <row r="14" spans="1:24" ht="13.5" customHeight="1">
      <c r="A14" s="588"/>
      <c r="B14" s="589"/>
      <c r="C14" s="590"/>
      <c r="D14" s="1512"/>
      <c r="E14" s="595"/>
      <c r="F14" s="595"/>
      <c r="G14" s="595"/>
      <c r="H14" s="595"/>
      <c r="I14" s="595"/>
      <c r="J14" s="595"/>
      <c r="K14" s="595"/>
      <c r="L14" s="595"/>
      <c r="M14" s="595"/>
      <c r="N14" s="595"/>
      <c r="O14" s="595"/>
      <c r="P14" s="595"/>
      <c r="Q14" s="595"/>
      <c r="R14" s="595"/>
      <c r="S14" s="595"/>
      <c r="T14" s="595"/>
      <c r="U14" s="595"/>
      <c r="V14" s="595"/>
      <c r="W14" s="572"/>
      <c r="X14" s="593"/>
    </row>
    <row r="15" spans="1:24" ht="13.5" customHeight="1">
      <c r="A15" s="588"/>
      <c r="B15" s="589"/>
      <c r="C15" s="590"/>
      <c r="D15" s="1510"/>
      <c r="E15" s="595"/>
      <c r="F15" s="595"/>
      <c r="G15" s="595"/>
      <c r="H15" s="595"/>
      <c r="I15" s="595"/>
      <c r="J15" s="595"/>
      <c r="K15" s="595"/>
      <c r="L15" s="595"/>
      <c r="M15" s="595"/>
      <c r="N15" s="601" t="s">
        <v>223</v>
      </c>
      <c r="P15" s="344"/>
      <c r="Q15" s="344"/>
      <c r="R15" s="1804">
        <f>D13+D16</f>
        <v>2300</v>
      </c>
      <c r="S15" s="1804"/>
      <c r="T15" s="595"/>
      <c r="U15" s="595"/>
      <c r="V15" s="595"/>
      <c r="W15" s="572"/>
      <c r="X15" s="593"/>
    </row>
    <row r="16" spans="1:24" ht="13.5" customHeight="1">
      <c r="A16" s="588"/>
      <c r="B16" s="589"/>
      <c r="C16" s="590"/>
      <c r="D16" s="1513">
        <f>K20+600</f>
        <v>1800</v>
      </c>
      <c r="E16" s="595"/>
      <c r="F16" s="595"/>
      <c r="G16" s="595"/>
      <c r="H16" s="595"/>
      <c r="I16" s="595"/>
      <c r="J16" s="595"/>
      <c r="K16" s="595"/>
      <c r="L16" s="595"/>
      <c r="M16" s="595"/>
      <c r="N16" s="595"/>
      <c r="O16" s="595"/>
      <c r="P16" s="344"/>
      <c r="Q16" s="344"/>
      <c r="R16" s="573"/>
      <c r="S16" s="573"/>
      <c r="T16" s="595"/>
      <c r="U16" s="595"/>
      <c r="V16" s="595"/>
      <c r="W16" s="572"/>
      <c r="X16" s="593"/>
    </row>
    <row r="17" spans="1:24" ht="13.5" customHeight="1">
      <c r="A17" s="588"/>
      <c r="B17" s="589"/>
      <c r="C17" s="590"/>
      <c r="D17" s="1512"/>
      <c r="E17" s="595"/>
      <c r="F17" s="595"/>
      <c r="G17" s="595"/>
      <c r="H17" s="595"/>
      <c r="I17" s="595"/>
      <c r="J17" s="595"/>
      <c r="K17" s="595"/>
      <c r="L17" s="595"/>
      <c r="M17" s="595"/>
      <c r="N17" s="595"/>
      <c r="O17" s="595"/>
      <c r="P17" s="595"/>
      <c r="Q17" s="595"/>
      <c r="R17" s="595"/>
      <c r="S17" s="595"/>
      <c r="T17" s="595"/>
      <c r="U17" s="595"/>
      <c r="V17" s="595"/>
      <c r="W17" s="572"/>
      <c r="X17" s="593"/>
    </row>
    <row r="18" spans="1:24" ht="13.5" customHeight="1">
      <c r="A18" s="588"/>
      <c r="B18" s="589"/>
      <c r="C18" s="590"/>
      <c r="D18" s="1511"/>
      <c r="E18" s="595"/>
      <c r="F18" s="595"/>
      <c r="G18" s="595"/>
      <c r="H18" s="595"/>
      <c r="I18" s="595"/>
      <c r="J18" s="595"/>
      <c r="K18" s="595"/>
      <c r="L18" s="595"/>
      <c r="M18" s="602"/>
      <c r="N18" s="595"/>
      <c r="O18" s="595"/>
      <c r="P18" s="595"/>
      <c r="Q18" s="595"/>
      <c r="R18" s="595"/>
      <c r="S18" s="595"/>
      <c r="T18" s="595"/>
      <c r="U18" s="595"/>
      <c r="V18" s="595"/>
      <c r="W18" s="572"/>
      <c r="X18" s="593"/>
    </row>
    <row r="19" spans="1:24" ht="18.75" customHeight="1">
      <c r="A19" s="588"/>
      <c r="B19" s="589"/>
      <c r="C19" s="590"/>
      <c r="D19" s="1510"/>
      <c r="E19" s="595"/>
      <c r="F19" s="595"/>
      <c r="G19" s="595"/>
      <c r="H19" s="595"/>
      <c r="I19" s="595"/>
      <c r="J19" s="595"/>
      <c r="M19" s="603"/>
      <c r="N19" s="595"/>
      <c r="O19" s="595"/>
      <c r="P19" s="595"/>
      <c r="Q19" s="595"/>
      <c r="R19" s="595"/>
      <c r="S19" s="595"/>
      <c r="T19" s="595"/>
      <c r="U19" s="595"/>
      <c r="V19" s="595"/>
      <c r="W19" s="572"/>
      <c r="X19" s="593"/>
    </row>
    <row r="20" spans="1:24" ht="18" customHeight="1">
      <c r="A20" s="588"/>
      <c r="B20" s="589"/>
      <c r="C20" s="590"/>
      <c r="D20" s="595"/>
      <c r="E20" s="595"/>
      <c r="F20" s="595"/>
      <c r="G20" s="595"/>
      <c r="H20" s="595"/>
      <c r="I20" s="595"/>
      <c r="J20" s="595"/>
      <c r="K20" s="1805">
        <v>1200</v>
      </c>
      <c r="L20" s="1805"/>
      <c r="M20" s="340"/>
      <c r="N20" s="595"/>
      <c r="O20" s="595"/>
      <c r="P20" s="595"/>
      <c r="Q20" s="595"/>
      <c r="R20" s="595"/>
      <c r="S20" s="595"/>
      <c r="T20" s="595"/>
      <c r="U20" s="595"/>
      <c r="V20" s="595"/>
      <c r="W20" s="572"/>
      <c r="X20" s="593"/>
    </row>
    <row r="21" spans="1:24" ht="9.75" customHeight="1">
      <c r="A21" s="588"/>
      <c r="B21" s="589"/>
      <c r="C21" s="590"/>
      <c r="D21" s="595"/>
      <c r="E21" s="595"/>
      <c r="F21" s="595"/>
      <c r="G21" s="595"/>
      <c r="H21" s="595"/>
      <c r="I21" s="595"/>
      <c r="J21" s="595"/>
      <c r="K21" s="595"/>
      <c r="L21" s="595"/>
      <c r="M21" s="340"/>
      <c r="N21" s="595"/>
      <c r="O21" s="595"/>
      <c r="P21" s="595"/>
      <c r="Q21" s="595"/>
      <c r="R21" s="595"/>
      <c r="S21" s="595"/>
      <c r="T21" s="595"/>
      <c r="U21" s="595"/>
      <c r="V21" s="595"/>
      <c r="W21" s="572"/>
      <c r="X21" s="593"/>
    </row>
    <row r="22" spans="1:24" ht="13.5" customHeight="1">
      <c r="A22" s="588"/>
      <c r="B22" s="589"/>
      <c r="C22" s="590"/>
      <c r="D22" s="595"/>
      <c r="E22" s="595"/>
      <c r="F22" s="595"/>
      <c r="G22" s="595"/>
      <c r="H22" s="595"/>
      <c r="I22" s="595"/>
      <c r="J22" s="595"/>
      <c r="K22" s="1804">
        <f>K20+600</f>
        <v>1800</v>
      </c>
      <c r="L22" s="1804"/>
      <c r="M22" s="346"/>
      <c r="N22" s="595"/>
      <c r="O22" s="595"/>
      <c r="P22" s="595"/>
      <c r="Q22" s="595"/>
      <c r="R22" s="595"/>
      <c r="S22" s="595"/>
      <c r="T22" s="595"/>
      <c r="U22" s="595"/>
      <c r="V22" s="595"/>
      <c r="W22" s="572"/>
      <c r="X22" s="593"/>
    </row>
    <row r="23" spans="1:24" ht="10.5" customHeight="1">
      <c r="A23" s="588"/>
      <c r="B23" s="589"/>
      <c r="C23" s="590"/>
      <c r="D23" s="595"/>
      <c r="E23" s="595"/>
      <c r="F23" s="595"/>
      <c r="G23" s="595"/>
      <c r="H23" s="595"/>
      <c r="I23" s="595"/>
      <c r="J23" s="595"/>
      <c r="K23" s="595"/>
      <c r="L23" s="595"/>
      <c r="M23" s="340"/>
      <c r="N23" s="595"/>
      <c r="O23" s="595"/>
      <c r="P23" s="595"/>
      <c r="Q23" s="595"/>
      <c r="R23" s="595"/>
      <c r="S23" s="595"/>
      <c r="T23" s="595"/>
      <c r="U23" s="595"/>
      <c r="V23" s="595"/>
      <c r="W23" s="572"/>
      <c r="X23" s="593"/>
    </row>
    <row r="24" spans="1:24" ht="13.5" customHeight="1">
      <c r="A24" s="588"/>
      <c r="B24" s="589"/>
      <c r="C24" s="590"/>
      <c r="D24" s="595"/>
      <c r="E24" s="595"/>
      <c r="F24" s="595"/>
      <c r="G24" s="595"/>
      <c r="H24" s="595"/>
      <c r="I24" s="595"/>
      <c r="J24" s="604"/>
      <c r="K24" s="604"/>
      <c r="L24" s="604"/>
      <c r="M24" s="604"/>
      <c r="N24" s="595"/>
      <c r="O24" s="595"/>
      <c r="P24" s="595"/>
      <c r="Q24" s="595"/>
      <c r="R24" s="595"/>
      <c r="S24" s="595"/>
      <c r="T24" s="595"/>
      <c r="U24" s="595"/>
      <c r="V24" s="595"/>
      <c r="W24" s="572"/>
      <c r="X24" s="593"/>
    </row>
    <row r="25" spans="1:24" ht="13.5" customHeight="1">
      <c r="A25" s="605"/>
      <c r="B25" s="606"/>
      <c r="C25" s="607"/>
      <c r="D25" s="608"/>
      <c r="E25" s="609"/>
      <c r="F25" s="609"/>
      <c r="G25" s="609"/>
      <c r="H25" s="609"/>
      <c r="I25" s="609"/>
      <c r="J25" s="609"/>
      <c r="K25" s="609"/>
      <c r="L25" s="609"/>
      <c r="M25" s="609"/>
      <c r="N25" s="609"/>
      <c r="O25" s="609"/>
      <c r="P25" s="609"/>
      <c r="Q25" s="609"/>
      <c r="R25" s="609"/>
      <c r="S25" s="609"/>
      <c r="T25" s="609"/>
      <c r="U25" s="609"/>
      <c r="V25" s="609"/>
      <c r="W25" s="610"/>
      <c r="X25" s="611"/>
    </row>
    <row r="26" spans="1:24" ht="27" customHeight="1">
      <c r="A26" s="612" t="s">
        <v>218</v>
      </c>
      <c r="B26" s="613"/>
      <c r="C26" s="614" t="s">
        <v>224</v>
      </c>
      <c r="D26" s="615">
        <f>K22/1000</f>
        <v>1.8</v>
      </c>
      <c r="E26" s="616" t="s">
        <v>216</v>
      </c>
      <c r="F26" s="615">
        <f>K5/1000</f>
        <v>4.0999999999999996</v>
      </c>
      <c r="G26" s="617" t="s">
        <v>197</v>
      </c>
      <c r="H26" s="618" t="s">
        <v>225</v>
      </c>
      <c r="I26" s="619">
        <v>2</v>
      </c>
      <c r="J26" s="617" t="s">
        <v>226</v>
      </c>
      <c r="K26" s="620" t="s">
        <v>71</v>
      </c>
      <c r="L26" s="1798">
        <f>R15/1000</f>
        <v>2.2999999999999998</v>
      </c>
      <c r="M26" s="1798"/>
      <c r="N26" s="615" t="s">
        <v>71</v>
      </c>
      <c r="O26" s="618">
        <v>1</v>
      </c>
      <c r="P26" s="621"/>
      <c r="Q26" s="621"/>
      <c r="R26" s="618"/>
      <c r="S26" s="621"/>
      <c r="T26" s="622"/>
      <c r="U26" s="617" t="s">
        <v>30</v>
      </c>
      <c r="V26" s="623">
        <f>ROUNDDOWN((D26+F26)/2*L26,2)</f>
        <v>6.78</v>
      </c>
      <c r="W26" s="617" t="s">
        <v>31</v>
      </c>
      <c r="X26" s="624"/>
    </row>
    <row r="27" spans="1:24" ht="25.5" customHeight="1">
      <c r="A27" s="612" t="s">
        <v>227</v>
      </c>
      <c r="B27" s="625"/>
      <c r="C27" s="614" t="s">
        <v>229</v>
      </c>
      <c r="D27" s="615">
        <f>D26</f>
        <v>1.8</v>
      </c>
      <c r="E27" s="617" t="s">
        <v>230</v>
      </c>
      <c r="F27" s="615">
        <f>F26</f>
        <v>4.0999999999999996</v>
      </c>
      <c r="G27" s="617" t="s">
        <v>231</v>
      </c>
      <c r="H27" s="617" t="s">
        <v>220</v>
      </c>
      <c r="I27" s="617">
        <v>2</v>
      </c>
      <c r="J27" s="626" t="s">
        <v>71</v>
      </c>
      <c r="K27" s="627">
        <f>R15/1000</f>
        <v>2.2999999999999998</v>
      </c>
      <c r="L27" s="618" t="s">
        <v>232</v>
      </c>
      <c r="M27" s="628">
        <v>3.14</v>
      </c>
      <c r="N27" s="618" t="s">
        <v>41</v>
      </c>
      <c r="O27" s="629">
        <f>K20/2000</f>
        <v>0.6</v>
      </c>
      <c r="P27" s="630" t="s">
        <v>233</v>
      </c>
      <c r="Q27" s="621" t="s">
        <v>234</v>
      </c>
      <c r="R27" s="617" t="s">
        <v>71</v>
      </c>
      <c r="S27" s="618">
        <v>1</v>
      </c>
      <c r="T27" s="631"/>
      <c r="U27" s="617" t="s">
        <v>30</v>
      </c>
      <c r="V27" s="623">
        <f>ROUNDDOWN(((D27+F27)/2*K27-(3.14*O27*O27))*1,2)</f>
        <v>5.65</v>
      </c>
      <c r="W27" s="617" t="s">
        <v>31</v>
      </c>
      <c r="X27" s="624"/>
    </row>
    <row r="28" spans="1:24" ht="27" customHeight="1" thickBot="1">
      <c r="A28" s="632" t="s">
        <v>889</v>
      </c>
      <c r="B28" s="633"/>
      <c r="C28" s="634"/>
      <c r="D28" s="635" t="s">
        <v>219</v>
      </c>
      <c r="E28" s="636" t="s">
        <v>217</v>
      </c>
      <c r="F28" s="635" t="s">
        <v>907</v>
      </c>
      <c r="G28" s="636"/>
      <c r="H28" s="1799"/>
      <c r="I28" s="1799"/>
      <c r="J28" s="636"/>
      <c r="K28" s="636"/>
      <c r="L28" s="636"/>
      <c r="M28" s="636"/>
      <c r="N28" s="636"/>
      <c r="O28" s="636"/>
      <c r="P28" s="636"/>
      <c r="Q28" s="637"/>
      <c r="R28" s="637"/>
      <c r="S28" s="637"/>
      <c r="T28" s="637"/>
      <c r="U28" s="636" t="s">
        <v>30</v>
      </c>
      <c r="V28" s="635">
        <f>V26-V27</f>
        <v>1.1299999999999999</v>
      </c>
      <c r="W28" s="636" t="s">
        <v>31</v>
      </c>
      <c r="X28" s="638"/>
    </row>
  </sheetData>
  <mergeCells count="8">
    <mergeCell ref="L26:M26"/>
    <mergeCell ref="H28:I28"/>
    <mergeCell ref="V2:W2"/>
    <mergeCell ref="K5:L5"/>
    <mergeCell ref="K7:L7"/>
    <mergeCell ref="R15:S15"/>
    <mergeCell ref="K20:L20"/>
    <mergeCell ref="K22:L22"/>
  </mergeCells>
  <phoneticPr fontId="34" type="noConversion"/>
  <pageMargins left="1.44" right="0.28000000000000003" top="0.81" bottom="0.4" header="0.5" footer="0.3"/>
  <pageSetup paperSize="9" scale="90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9"/>
  <sheetViews>
    <sheetView workbookViewId="0">
      <selection activeCell="F24" sqref="F24"/>
    </sheetView>
  </sheetViews>
  <sheetFormatPr defaultColWidth="4.25" defaultRowHeight="14.25"/>
  <cols>
    <col min="1" max="1" width="14.375" style="313" customWidth="1"/>
    <col min="2" max="2" width="10.5" style="313" customWidth="1"/>
    <col min="3" max="3" width="5.5" style="313" customWidth="1"/>
    <col min="4" max="4" width="6.25" style="313" customWidth="1"/>
    <col min="5" max="5" width="3.25" style="313" customWidth="1"/>
    <col min="6" max="6" width="6.625" style="313" customWidth="1"/>
    <col min="7" max="7" width="4.625" style="313" customWidth="1"/>
    <col min="8" max="8" width="3.25" style="313" customWidth="1"/>
    <col min="9" max="10" width="3.625" style="313" customWidth="1"/>
    <col min="11" max="11" width="5" style="313" customWidth="1"/>
    <col min="12" max="12" width="5.625" style="313" customWidth="1"/>
    <col min="13" max="13" width="6.25" style="313" customWidth="1"/>
    <col min="14" max="14" width="3.125" style="313" customWidth="1"/>
    <col min="15" max="15" width="6.125" style="313" customWidth="1"/>
    <col min="16" max="16" width="4.625" style="313" customWidth="1"/>
    <col min="17" max="17" width="2.5" style="313" customWidth="1"/>
    <col min="18" max="18" width="3.25" style="313" customWidth="1"/>
    <col min="19" max="19" width="4" style="313" customWidth="1"/>
    <col min="20" max="20" width="0.5" style="314" customWidth="1"/>
    <col min="21" max="21" width="3.5" style="314" customWidth="1"/>
    <col min="22" max="22" width="8" style="314" customWidth="1"/>
    <col min="23" max="23" width="4.625" style="314" customWidth="1"/>
    <col min="24" max="24" width="3.125" style="314" customWidth="1"/>
    <col min="25" max="16384" width="4.25" style="314"/>
  </cols>
  <sheetData>
    <row r="1" spans="1:24" ht="18.75">
      <c r="A1" s="312" t="s">
        <v>221</v>
      </c>
    </row>
    <row r="2" spans="1:24" ht="18.75" customHeight="1" thickBot="1">
      <c r="V2" s="1875"/>
      <c r="W2" s="1876"/>
    </row>
    <row r="3" spans="1:24" s="322" customFormat="1" ht="32.25" customHeight="1">
      <c r="A3" s="315" t="s">
        <v>23</v>
      </c>
      <c r="B3" s="316" t="s">
        <v>24</v>
      </c>
      <c r="C3" s="317"/>
      <c r="D3" s="318"/>
      <c r="E3" s="319"/>
      <c r="F3" s="319"/>
      <c r="G3" s="319"/>
      <c r="H3" s="318" t="s">
        <v>25</v>
      </c>
      <c r="I3" s="318"/>
      <c r="J3" s="319"/>
      <c r="K3" s="319"/>
      <c r="L3" s="318"/>
      <c r="M3" s="319"/>
      <c r="N3" s="319"/>
      <c r="O3" s="319"/>
      <c r="P3" s="319"/>
      <c r="Q3" s="319"/>
      <c r="R3" s="318"/>
      <c r="S3" s="319"/>
      <c r="T3" s="318"/>
      <c r="U3" s="318"/>
      <c r="V3" s="318"/>
      <c r="W3" s="320" t="s">
        <v>215</v>
      </c>
      <c r="X3" s="321"/>
    </row>
    <row r="4" spans="1:24" s="322" customFormat="1" ht="15.75" customHeight="1">
      <c r="A4" s="323"/>
      <c r="B4" s="324"/>
      <c r="C4" s="325"/>
      <c r="D4" s="326"/>
      <c r="E4" s="327"/>
      <c r="F4" s="327"/>
      <c r="G4" s="327"/>
      <c r="H4" s="326"/>
      <c r="I4" s="326"/>
      <c r="J4" s="327"/>
      <c r="L4" s="326"/>
      <c r="M4" s="327"/>
      <c r="N4" s="327"/>
      <c r="O4" s="327"/>
      <c r="P4" s="327"/>
      <c r="Q4" s="327"/>
      <c r="R4" s="326"/>
      <c r="S4" s="327"/>
      <c r="T4" s="326"/>
      <c r="U4" s="326"/>
      <c r="V4" s="326"/>
      <c r="W4" s="326"/>
      <c r="X4" s="328"/>
    </row>
    <row r="5" spans="1:24" ht="13.5" customHeight="1">
      <c r="A5" s="329"/>
      <c r="B5" s="330"/>
      <c r="C5" s="331"/>
      <c r="E5" s="332"/>
      <c r="J5" s="314"/>
      <c r="K5" s="1877">
        <f>K22+R15*0.5*2</f>
        <v>4000</v>
      </c>
      <c r="L5" s="1877"/>
      <c r="M5" s="333"/>
      <c r="O5" s="332"/>
      <c r="P5" s="332"/>
      <c r="T5" s="313"/>
      <c r="U5" s="313"/>
      <c r="V5" s="313"/>
      <c r="W5" s="313"/>
      <c r="X5" s="334"/>
    </row>
    <row r="6" spans="1:24" ht="20.25" customHeight="1">
      <c r="A6" s="329" t="s">
        <v>222</v>
      </c>
      <c r="B6" s="335">
        <v>1000</v>
      </c>
      <c r="C6" s="331"/>
      <c r="D6" s="336"/>
      <c r="E6" s="336"/>
      <c r="F6" s="336"/>
      <c r="G6" s="336"/>
      <c r="H6" s="336"/>
      <c r="I6" s="336"/>
      <c r="J6" s="314"/>
      <c r="K6" s="314"/>
      <c r="L6" s="337"/>
      <c r="M6" s="337"/>
      <c r="N6" s="336"/>
      <c r="O6" s="336"/>
      <c r="P6" s="336"/>
      <c r="Q6" s="336"/>
      <c r="R6" s="336"/>
      <c r="S6" s="336"/>
      <c r="T6" s="336"/>
      <c r="U6" s="336"/>
      <c r="V6" s="336"/>
      <c r="W6" s="313"/>
      <c r="X6" s="334"/>
    </row>
    <row r="7" spans="1:24" ht="13.5" customHeight="1">
      <c r="A7" s="329"/>
      <c r="B7" s="330"/>
      <c r="C7" s="331"/>
      <c r="D7" s="336"/>
      <c r="E7" s="336"/>
      <c r="F7" s="336"/>
      <c r="G7" s="336"/>
      <c r="H7" s="336"/>
      <c r="I7" s="336"/>
      <c r="J7" s="336"/>
      <c r="K7" s="1878">
        <f>K22+D16*0.5*2</f>
        <v>3400</v>
      </c>
      <c r="L7" s="1878"/>
      <c r="M7" s="338"/>
      <c r="N7" s="336"/>
      <c r="O7" s="336"/>
      <c r="P7" s="336"/>
      <c r="Q7" s="336"/>
      <c r="R7" s="336"/>
      <c r="S7" s="336"/>
      <c r="T7" s="336"/>
      <c r="U7" s="336"/>
      <c r="V7" s="336"/>
      <c r="W7" s="313"/>
      <c r="X7" s="334"/>
    </row>
    <row r="8" spans="1:24" ht="13.5" customHeight="1">
      <c r="A8" s="329"/>
      <c r="B8" s="330"/>
      <c r="C8" s="331"/>
      <c r="D8" s="336"/>
      <c r="E8" s="336"/>
      <c r="F8" s="336"/>
      <c r="G8" s="336"/>
      <c r="H8" s="336"/>
      <c r="I8" s="336"/>
      <c r="J8" s="336"/>
      <c r="K8" s="336"/>
      <c r="L8" s="336"/>
      <c r="M8" s="336"/>
      <c r="N8" s="336"/>
      <c r="O8" s="336"/>
      <c r="P8" s="336"/>
      <c r="Q8" s="336"/>
      <c r="R8" s="336"/>
      <c r="S8" s="336"/>
      <c r="T8" s="336"/>
      <c r="U8" s="336"/>
      <c r="V8" s="336"/>
      <c r="W8" s="313"/>
      <c r="X8" s="334"/>
    </row>
    <row r="9" spans="1:24" ht="13.5" customHeight="1">
      <c r="A9" s="329"/>
      <c r="B9" s="330"/>
      <c r="C9" s="331"/>
      <c r="D9" s="336"/>
      <c r="E9" s="336"/>
      <c r="F9" s="336"/>
      <c r="G9" s="336"/>
      <c r="H9" s="336"/>
      <c r="I9" s="336"/>
      <c r="J9" s="336"/>
      <c r="K9" s="336"/>
      <c r="L9" s="336"/>
      <c r="M9" s="336"/>
      <c r="N9" s="336"/>
      <c r="O9" s="336"/>
      <c r="P9" s="336"/>
      <c r="Q9" s="336"/>
      <c r="R9" s="336"/>
      <c r="S9" s="336"/>
      <c r="T9" s="336"/>
      <c r="U9" s="336"/>
      <c r="V9" s="336"/>
      <c r="W9" s="313"/>
      <c r="X9" s="339"/>
    </row>
    <row r="10" spans="1:24" ht="13.5" customHeight="1">
      <c r="A10" s="329"/>
      <c r="B10" s="330"/>
      <c r="C10" s="331"/>
      <c r="D10" s="336"/>
      <c r="E10" s="336"/>
      <c r="F10" s="336"/>
      <c r="G10" s="336"/>
      <c r="H10" s="336"/>
      <c r="I10" s="336"/>
      <c r="J10" s="336"/>
      <c r="K10" s="336"/>
      <c r="L10" s="336"/>
      <c r="M10" s="336"/>
      <c r="N10" s="336"/>
      <c r="O10" s="336"/>
      <c r="P10" s="336"/>
      <c r="Q10" s="336"/>
      <c r="R10" s="336"/>
      <c r="S10" s="336"/>
      <c r="T10" s="336"/>
      <c r="U10" s="336"/>
      <c r="V10" s="336"/>
      <c r="W10" s="313"/>
      <c r="X10" s="334"/>
    </row>
    <row r="11" spans="1:24" ht="13.5" customHeight="1">
      <c r="A11" s="329"/>
      <c r="B11" s="330"/>
      <c r="C11" s="331"/>
      <c r="D11" s="336"/>
      <c r="E11" s="336"/>
      <c r="F11" s="336"/>
      <c r="G11" s="336"/>
      <c r="H11" s="336"/>
      <c r="I11" s="336"/>
      <c r="J11" s="336"/>
      <c r="K11" s="336"/>
      <c r="L11" s="336"/>
      <c r="M11" s="336"/>
      <c r="N11" s="336"/>
      <c r="O11" s="336"/>
      <c r="P11" s="336"/>
      <c r="Q11" s="336"/>
      <c r="R11" s="336"/>
      <c r="S11" s="336"/>
      <c r="T11" s="336"/>
      <c r="U11" s="336"/>
      <c r="V11" s="336"/>
      <c r="W11" s="313"/>
      <c r="X11" s="334"/>
    </row>
    <row r="12" spans="1:24" ht="13.5" customHeight="1">
      <c r="A12" s="329"/>
      <c r="B12" s="330"/>
      <c r="C12" s="331"/>
      <c r="D12" s="336"/>
      <c r="E12" s="336"/>
      <c r="F12" s="336"/>
      <c r="G12" s="336"/>
      <c r="H12" s="336"/>
      <c r="I12" s="336"/>
      <c r="J12" s="336"/>
      <c r="K12" s="336"/>
      <c r="L12" s="336"/>
      <c r="M12" s="336"/>
      <c r="N12" s="336"/>
      <c r="O12" s="336"/>
      <c r="P12" s="336"/>
      <c r="Q12" s="336"/>
      <c r="R12" s="336"/>
      <c r="S12" s="336"/>
      <c r="T12" s="336"/>
      <c r="U12" s="336"/>
      <c r="V12" s="336"/>
      <c r="W12" s="313"/>
      <c r="X12" s="334"/>
    </row>
    <row r="13" spans="1:24" ht="13.5" customHeight="1">
      <c r="A13" s="329"/>
      <c r="B13" s="330"/>
      <c r="C13" s="331"/>
      <c r="D13" s="340">
        <v>600</v>
      </c>
      <c r="E13" s="336"/>
      <c r="F13" s="341"/>
      <c r="G13" s="336"/>
      <c r="H13" s="336"/>
      <c r="I13" s="336"/>
      <c r="J13" s="336"/>
      <c r="K13" s="336"/>
      <c r="L13" s="336"/>
      <c r="M13" s="336"/>
      <c r="N13" s="336"/>
      <c r="O13" s="314"/>
      <c r="P13" s="336"/>
      <c r="Q13" s="342"/>
      <c r="R13" s="336"/>
      <c r="S13" s="336"/>
      <c r="T13" s="336"/>
      <c r="U13" s="336"/>
      <c r="V13" s="336"/>
      <c r="W13" s="313"/>
      <c r="X13" s="334"/>
    </row>
    <row r="14" spans="1:24" ht="13.5" customHeight="1">
      <c r="A14" s="329"/>
      <c r="B14" s="330"/>
      <c r="C14" s="331"/>
      <c r="D14" s="314"/>
      <c r="E14" s="336"/>
      <c r="F14" s="336"/>
      <c r="G14" s="336"/>
      <c r="H14" s="336"/>
      <c r="I14" s="336"/>
      <c r="J14" s="336"/>
      <c r="K14" s="336"/>
      <c r="L14" s="336"/>
      <c r="M14" s="336"/>
      <c r="N14" s="336"/>
      <c r="O14" s="336"/>
      <c r="P14" s="336"/>
      <c r="Q14" s="336"/>
      <c r="R14" s="336"/>
      <c r="S14" s="336"/>
      <c r="T14" s="336"/>
      <c r="U14" s="336"/>
      <c r="V14" s="336"/>
      <c r="W14" s="313"/>
      <c r="X14" s="334"/>
    </row>
    <row r="15" spans="1:24" ht="13.5" customHeight="1">
      <c r="A15" s="329"/>
      <c r="B15" s="330"/>
      <c r="C15" s="331"/>
      <c r="D15" s="336"/>
      <c r="E15" s="336"/>
      <c r="F15" s="336"/>
      <c r="G15" s="336"/>
      <c r="H15" s="336"/>
      <c r="I15" s="336"/>
      <c r="J15" s="336"/>
      <c r="K15" s="336"/>
      <c r="L15" s="336"/>
      <c r="M15" s="336"/>
      <c r="N15" s="343" t="s">
        <v>223</v>
      </c>
      <c r="P15" s="344"/>
      <c r="Q15" s="344"/>
      <c r="R15" s="1804">
        <f>D13+D16</f>
        <v>2300</v>
      </c>
      <c r="S15" s="1804"/>
      <c r="T15" s="336"/>
      <c r="U15" s="336"/>
      <c r="V15" s="336"/>
      <c r="W15" s="313"/>
      <c r="X15" s="334"/>
    </row>
    <row r="16" spans="1:24" ht="13.5" customHeight="1">
      <c r="A16" s="329"/>
      <c r="B16" s="330"/>
      <c r="C16" s="331"/>
      <c r="D16" s="345">
        <f>K20+700</f>
        <v>1700</v>
      </c>
      <c r="E16" s="336"/>
      <c r="F16" s="336"/>
      <c r="G16" s="336"/>
      <c r="H16" s="336"/>
      <c r="I16" s="336"/>
      <c r="J16" s="336"/>
      <c r="K16" s="336"/>
      <c r="L16" s="336"/>
      <c r="M16" s="336"/>
      <c r="N16" s="336"/>
      <c r="O16" s="336"/>
      <c r="P16" s="344"/>
      <c r="Q16" s="344"/>
      <c r="R16" s="314"/>
      <c r="S16" s="314"/>
      <c r="T16" s="336"/>
      <c r="U16" s="336"/>
      <c r="V16" s="336"/>
      <c r="W16" s="313"/>
      <c r="X16" s="334"/>
    </row>
    <row r="17" spans="1:24" ht="13.5" customHeight="1">
      <c r="A17" s="329"/>
      <c r="B17" s="330"/>
      <c r="C17" s="331"/>
      <c r="D17" s="314"/>
      <c r="E17" s="336"/>
      <c r="F17" s="336"/>
      <c r="G17" s="336"/>
      <c r="H17" s="336"/>
      <c r="I17" s="336"/>
      <c r="J17" s="336"/>
      <c r="K17" s="336"/>
      <c r="L17" s="336"/>
      <c r="M17" s="336"/>
      <c r="N17" s="336"/>
      <c r="O17" s="336"/>
      <c r="P17" s="336"/>
      <c r="Q17" s="336"/>
      <c r="R17" s="336"/>
      <c r="S17" s="336"/>
      <c r="T17" s="336"/>
      <c r="U17" s="336"/>
      <c r="V17" s="336"/>
      <c r="W17" s="313"/>
      <c r="X17" s="334"/>
    </row>
    <row r="18" spans="1:24" ht="13.5" customHeight="1">
      <c r="A18" s="329"/>
      <c r="B18" s="330"/>
      <c r="C18" s="331"/>
      <c r="D18" s="346"/>
      <c r="E18" s="336"/>
      <c r="F18" s="336"/>
      <c r="G18" s="336"/>
      <c r="H18" s="336"/>
      <c r="I18" s="336"/>
      <c r="J18" s="336"/>
      <c r="K18" s="336"/>
      <c r="L18" s="336"/>
      <c r="M18" s="347"/>
      <c r="N18" s="336"/>
      <c r="O18" s="336"/>
      <c r="P18" s="336"/>
      <c r="Q18" s="336"/>
      <c r="R18" s="336"/>
      <c r="S18" s="336"/>
      <c r="T18" s="336"/>
      <c r="U18" s="336"/>
      <c r="V18" s="336"/>
      <c r="W18" s="313"/>
      <c r="X18" s="334"/>
    </row>
    <row r="19" spans="1:24" ht="18.75" customHeight="1">
      <c r="A19" s="329"/>
      <c r="B19" s="330"/>
      <c r="C19" s="331"/>
      <c r="D19" s="336"/>
      <c r="E19" s="336"/>
      <c r="F19" s="336"/>
      <c r="G19" s="336"/>
      <c r="H19" s="336"/>
      <c r="I19" s="336"/>
      <c r="J19" s="336"/>
      <c r="M19" s="348"/>
      <c r="N19" s="336"/>
      <c r="O19" s="336"/>
      <c r="P19" s="336"/>
      <c r="Q19" s="336"/>
      <c r="R19" s="336"/>
      <c r="S19" s="336"/>
      <c r="T19" s="336"/>
      <c r="U19" s="336"/>
      <c r="V19" s="336"/>
      <c r="W19" s="313"/>
      <c r="X19" s="334"/>
    </row>
    <row r="20" spans="1:24" ht="18" customHeight="1">
      <c r="A20" s="329"/>
      <c r="B20" s="330"/>
      <c r="C20" s="331"/>
      <c r="D20" s="336"/>
      <c r="E20" s="336"/>
      <c r="F20" s="336"/>
      <c r="G20" s="336"/>
      <c r="H20" s="336"/>
      <c r="I20" s="336"/>
      <c r="J20" s="336"/>
      <c r="K20" s="1879">
        <f>B6</f>
        <v>1000</v>
      </c>
      <c r="L20" s="1879"/>
      <c r="M20" s="340"/>
      <c r="N20" s="336"/>
      <c r="O20" s="336"/>
      <c r="P20" s="336"/>
      <c r="Q20" s="336"/>
      <c r="R20" s="336"/>
      <c r="S20" s="336"/>
      <c r="T20" s="336"/>
      <c r="U20" s="336"/>
      <c r="V20" s="336"/>
      <c r="W20" s="313"/>
      <c r="X20" s="334"/>
    </row>
    <row r="21" spans="1:24" ht="9.75" customHeight="1">
      <c r="A21" s="329"/>
      <c r="B21" s="330"/>
      <c r="C21" s="331"/>
      <c r="D21" s="336"/>
      <c r="E21" s="336"/>
      <c r="F21" s="336"/>
      <c r="G21" s="336"/>
      <c r="H21" s="336"/>
      <c r="I21" s="336"/>
      <c r="J21" s="336"/>
      <c r="K21" s="336"/>
      <c r="L21" s="336"/>
      <c r="M21" s="340"/>
      <c r="N21" s="336"/>
      <c r="O21" s="336"/>
      <c r="P21" s="336"/>
      <c r="Q21" s="336"/>
      <c r="R21" s="336"/>
      <c r="S21" s="336"/>
      <c r="T21" s="336"/>
      <c r="U21" s="336"/>
      <c r="V21" s="336"/>
      <c r="W21" s="313"/>
      <c r="X21" s="334"/>
    </row>
    <row r="22" spans="1:24" ht="13.5" customHeight="1">
      <c r="A22" s="329"/>
      <c r="B22" s="330"/>
      <c r="C22" s="331"/>
      <c r="D22" s="336"/>
      <c r="E22" s="336"/>
      <c r="F22" s="336"/>
      <c r="G22" s="336"/>
      <c r="H22" s="336"/>
      <c r="I22" s="336"/>
      <c r="J22" s="336"/>
      <c r="K22" s="1804">
        <f>K20+700</f>
        <v>1700</v>
      </c>
      <c r="L22" s="1804"/>
      <c r="M22" s="346"/>
      <c r="N22" s="336"/>
      <c r="O22" s="336"/>
      <c r="P22" s="336"/>
      <c r="Q22" s="336"/>
      <c r="R22" s="336"/>
      <c r="S22" s="336"/>
      <c r="T22" s="336"/>
      <c r="U22" s="336"/>
      <c r="V22" s="336"/>
      <c r="W22" s="313"/>
      <c r="X22" s="334"/>
    </row>
    <row r="23" spans="1:24" ht="10.5" customHeight="1">
      <c r="A23" s="329"/>
      <c r="B23" s="330"/>
      <c r="C23" s="331"/>
      <c r="D23" s="336"/>
      <c r="E23" s="336"/>
      <c r="F23" s="336"/>
      <c r="G23" s="336"/>
      <c r="H23" s="336"/>
      <c r="I23" s="336"/>
      <c r="J23" s="336"/>
      <c r="K23" s="336"/>
      <c r="L23" s="336"/>
      <c r="M23" s="340"/>
      <c r="N23" s="336"/>
      <c r="O23" s="336"/>
      <c r="P23" s="336"/>
      <c r="Q23" s="336"/>
      <c r="R23" s="336"/>
      <c r="S23" s="336"/>
      <c r="T23" s="336"/>
      <c r="U23" s="336"/>
      <c r="V23" s="336"/>
      <c r="W23" s="313"/>
      <c r="X23" s="334"/>
    </row>
    <row r="24" spans="1:24" ht="13.5" customHeight="1">
      <c r="A24" s="329"/>
      <c r="B24" s="330"/>
      <c r="C24" s="331"/>
      <c r="D24" s="336"/>
      <c r="E24" s="336"/>
      <c r="F24" s="336"/>
      <c r="G24" s="336"/>
      <c r="H24" s="336"/>
      <c r="I24" s="336"/>
      <c r="J24" s="349"/>
      <c r="K24" s="349"/>
      <c r="L24" s="349"/>
      <c r="M24" s="349"/>
      <c r="N24" s="336"/>
      <c r="O24" s="336"/>
      <c r="P24" s="336"/>
      <c r="Q24" s="336"/>
      <c r="R24" s="336"/>
      <c r="S24" s="336"/>
      <c r="T24" s="336"/>
      <c r="U24" s="336"/>
      <c r="V24" s="336"/>
      <c r="W24" s="313"/>
      <c r="X24" s="334"/>
    </row>
    <row r="25" spans="1:24" ht="13.5" customHeight="1">
      <c r="A25" s="350"/>
      <c r="B25" s="351"/>
      <c r="C25" s="352"/>
      <c r="D25" s="353"/>
      <c r="E25" s="354"/>
      <c r="F25" s="354"/>
      <c r="G25" s="354"/>
      <c r="H25" s="354"/>
      <c r="I25" s="354"/>
      <c r="J25" s="354"/>
      <c r="K25" s="354"/>
      <c r="L25" s="354"/>
      <c r="M25" s="354"/>
      <c r="N25" s="354"/>
      <c r="O25" s="354"/>
      <c r="P25" s="354"/>
      <c r="Q25" s="354"/>
      <c r="R25" s="354"/>
      <c r="S25" s="354"/>
      <c r="T25" s="354"/>
      <c r="U25" s="354"/>
      <c r="V25" s="354"/>
      <c r="W25" s="355"/>
      <c r="X25" s="356"/>
    </row>
    <row r="26" spans="1:24" ht="27" customHeight="1">
      <c r="A26" s="357" t="s">
        <v>218</v>
      </c>
      <c r="B26" s="358"/>
      <c r="C26" s="359" t="s">
        <v>224</v>
      </c>
      <c r="D26" s="360">
        <f>K22/1000</f>
        <v>1.7</v>
      </c>
      <c r="E26" s="361" t="s">
        <v>216</v>
      </c>
      <c r="F26" s="360">
        <f>K5/1000</f>
        <v>4</v>
      </c>
      <c r="G26" s="362" t="s">
        <v>197</v>
      </c>
      <c r="H26" s="363" t="s">
        <v>225</v>
      </c>
      <c r="I26" s="364">
        <v>2</v>
      </c>
      <c r="J26" s="362" t="s">
        <v>226</v>
      </c>
      <c r="K26" s="365" t="s">
        <v>71</v>
      </c>
      <c r="L26" s="1873">
        <f>R15/1000</f>
        <v>2.2999999999999998</v>
      </c>
      <c r="M26" s="1873"/>
      <c r="N26" s="360" t="s">
        <v>71</v>
      </c>
      <c r="O26" s="363">
        <v>1</v>
      </c>
      <c r="P26" s="314"/>
      <c r="Q26" s="366"/>
      <c r="R26" s="363"/>
      <c r="S26" s="314"/>
      <c r="T26" s="367"/>
      <c r="U26" s="362" t="s">
        <v>30</v>
      </c>
      <c r="V26" s="368">
        <f>ROUNDDOWN((D26+F26)/2*L26,2)</f>
        <v>6.55</v>
      </c>
      <c r="W26" s="362" t="s">
        <v>31</v>
      </c>
      <c r="X26" s="369"/>
    </row>
    <row r="27" spans="1:24" ht="25.5" customHeight="1">
      <c r="A27" s="357" t="s">
        <v>227</v>
      </c>
      <c r="B27" s="370" t="s">
        <v>228</v>
      </c>
      <c r="C27" s="359" t="s">
        <v>229</v>
      </c>
      <c r="D27" s="360">
        <f>D26</f>
        <v>1.7</v>
      </c>
      <c r="E27" s="362" t="s">
        <v>230</v>
      </c>
      <c r="F27" s="360">
        <f>K7/1000</f>
        <v>3.4</v>
      </c>
      <c r="G27" s="362" t="s">
        <v>231</v>
      </c>
      <c r="H27" s="362" t="s">
        <v>220</v>
      </c>
      <c r="I27" s="362">
        <v>2</v>
      </c>
      <c r="J27" s="371" t="s">
        <v>71</v>
      </c>
      <c r="K27" s="372">
        <f>D16/1000</f>
        <v>1.7</v>
      </c>
      <c r="L27" s="363" t="s">
        <v>232</v>
      </c>
      <c r="M27" s="373">
        <v>3.14</v>
      </c>
      <c r="N27" s="363" t="s">
        <v>41</v>
      </c>
      <c r="O27" s="374">
        <f>K20/2000</f>
        <v>0.5</v>
      </c>
      <c r="P27" s="375" t="s">
        <v>233</v>
      </c>
      <c r="Q27" s="376" t="s">
        <v>234</v>
      </c>
      <c r="R27" s="362" t="s">
        <v>71</v>
      </c>
      <c r="S27" s="363">
        <v>1</v>
      </c>
      <c r="T27" s="377"/>
      <c r="U27" s="362" t="s">
        <v>30</v>
      </c>
      <c r="V27" s="368">
        <f>ROUNDDOWN(((D27+F27)/2*K27-(3.14*O27*O27))*1,2)</f>
        <v>3.55</v>
      </c>
      <c r="W27" s="362" t="s">
        <v>31</v>
      </c>
      <c r="X27" s="369"/>
    </row>
    <row r="28" spans="1:24" ht="25.5" customHeight="1">
      <c r="A28" s="357" t="s">
        <v>235</v>
      </c>
      <c r="B28" s="370" t="s">
        <v>236</v>
      </c>
      <c r="C28" s="359" t="s">
        <v>224</v>
      </c>
      <c r="D28" s="360">
        <f>K7/1000</f>
        <v>3.4</v>
      </c>
      <c r="E28" s="361" t="s">
        <v>216</v>
      </c>
      <c r="F28" s="360">
        <f>F26</f>
        <v>4</v>
      </c>
      <c r="G28" s="362" t="s">
        <v>197</v>
      </c>
      <c r="H28" s="363" t="s">
        <v>225</v>
      </c>
      <c r="I28" s="364">
        <v>2</v>
      </c>
      <c r="J28" s="362" t="s">
        <v>226</v>
      </c>
      <c r="K28" s="365" t="s">
        <v>71</v>
      </c>
      <c r="L28" s="1873">
        <f>D13/1000</f>
        <v>0.6</v>
      </c>
      <c r="M28" s="1873"/>
      <c r="N28" s="360" t="s">
        <v>71</v>
      </c>
      <c r="O28" s="363">
        <v>1</v>
      </c>
      <c r="P28" s="314"/>
      <c r="Q28" s="314"/>
      <c r="R28" s="363"/>
      <c r="S28" s="314"/>
      <c r="T28" s="367"/>
      <c r="U28" s="362" t="s">
        <v>30</v>
      </c>
      <c r="V28" s="368">
        <f>ROUNDDOWN((D28+F28)/2*L28,2)</f>
        <v>2.2200000000000002</v>
      </c>
      <c r="W28" s="362" t="s">
        <v>31</v>
      </c>
      <c r="X28" s="369"/>
    </row>
    <row r="29" spans="1:24" ht="27" customHeight="1" thickBot="1">
      <c r="A29" s="378" t="s">
        <v>237</v>
      </c>
      <c r="B29" s="379"/>
      <c r="C29" s="380"/>
      <c r="D29" s="381" t="s">
        <v>219</v>
      </c>
      <c r="E29" s="382" t="s">
        <v>217</v>
      </c>
      <c r="F29" s="381" t="s">
        <v>238</v>
      </c>
      <c r="G29" s="382"/>
      <c r="H29" s="1874"/>
      <c r="I29" s="1874"/>
      <c r="J29" s="382"/>
      <c r="K29" s="382"/>
      <c r="L29" s="382"/>
      <c r="M29" s="382"/>
      <c r="N29" s="382"/>
      <c r="O29" s="382"/>
      <c r="P29" s="382"/>
      <c r="Q29" s="383"/>
      <c r="R29" s="383"/>
      <c r="S29" s="383"/>
      <c r="T29" s="383"/>
      <c r="U29" s="382" t="s">
        <v>30</v>
      </c>
      <c r="V29" s="381">
        <f>V26-V28</f>
        <v>4.33</v>
      </c>
      <c r="W29" s="382" t="s">
        <v>31</v>
      </c>
      <c r="X29" s="384"/>
    </row>
  </sheetData>
  <mergeCells count="9">
    <mergeCell ref="L26:M26"/>
    <mergeCell ref="L28:M28"/>
    <mergeCell ref="H29:I29"/>
    <mergeCell ref="V2:W2"/>
    <mergeCell ref="K5:L5"/>
    <mergeCell ref="K7:L7"/>
    <mergeCell ref="R15:S15"/>
    <mergeCell ref="K20:L20"/>
    <mergeCell ref="K22:L22"/>
  </mergeCells>
  <phoneticPr fontId="34" type="noConversion"/>
  <printOptions horizontalCentered="1" verticalCentered="1"/>
  <pageMargins left="1.4566929133858268" right="0.27559055118110237" top="0.82677165354330717" bottom="0.39370078740157483" header="0.51181102362204722" footer="0.31496062992125984"/>
  <pageSetup paperSize="9" scale="87" orientation="landscape" horizontalDpi="300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9"/>
  <sheetViews>
    <sheetView workbookViewId="0">
      <selection activeCell="AN32" sqref="AN32"/>
    </sheetView>
  </sheetViews>
  <sheetFormatPr defaultColWidth="4.25" defaultRowHeight="14.25"/>
  <cols>
    <col min="1" max="1" width="14.375" style="1314" customWidth="1"/>
    <col min="2" max="2" width="10.5" style="1314" customWidth="1"/>
    <col min="3" max="3" width="5.5" style="1314" customWidth="1"/>
    <col min="4" max="4" width="6.25" style="1314" customWidth="1"/>
    <col min="5" max="5" width="3.25" style="1314" customWidth="1"/>
    <col min="6" max="6" width="6.625" style="1314" customWidth="1"/>
    <col min="7" max="7" width="4.625" style="1314" customWidth="1"/>
    <col min="8" max="8" width="3.25" style="1314" customWidth="1"/>
    <col min="9" max="10" width="3.625" style="1314" customWidth="1"/>
    <col min="11" max="11" width="5" style="1314" customWidth="1"/>
    <col min="12" max="12" width="5.625" style="1314" customWidth="1"/>
    <col min="13" max="13" width="6.25" style="1314" customWidth="1"/>
    <col min="14" max="14" width="3.125" style="1314" customWidth="1"/>
    <col min="15" max="15" width="6.125" style="1314" customWidth="1"/>
    <col min="16" max="16" width="4.625" style="1314" customWidth="1"/>
    <col min="17" max="17" width="2.5" style="1314" customWidth="1"/>
    <col min="18" max="18" width="3.25" style="1314" customWidth="1"/>
    <col min="19" max="19" width="4" style="1314" customWidth="1"/>
    <col min="20" max="20" width="0.5" style="1315" customWidth="1"/>
    <col min="21" max="21" width="3.5" style="1315" customWidth="1"/>
    <col min="22" max="22" width="8" style="1315" customWidth="1"/>
    <col min="23" max="23" width="4.625" style="1315" customWidth="1"/>
    <col min="24" max="24" width="3.125" style="1315" customWidth="1"/>
    <col min="25" max="256" width="4.25" style="1315"/>
    <col min="257" max="257" width="14.375" style="1315" customWidth="1"/>
    <col min="258" max="258" width="10.5" style="1315" customWidth="1"/>
    <col min="259" max="259" width="5.5" style="1315" customWidth="1"/>
    <col min="260" max="260" width="6.25" style="1315" customWidth="1"/>
    <col min="261" max="261" width="3.25" style="1315" customWidth="1"/>
    <col min="262" max="262" width="6.625" style="1315" customWidth="1"/>
    <col min="263" max="263" width="4.625" style="1315" customWidth="1"/>
    <col min="264" max="264" width="3.25" style="1315" customWidth="1"/>
    <col min="265" max="266" width="3.625" style="1315" customWidth="1"/>
    <col min="267" max="267" width="5" style="1315" customWidth="1"/>
    <col min="268" max="268" width="5.625" style="1315" customWidth="1"/>
    <col min="269" max="269" width="6.25" style="1315" customWidth="1"/>
    <col min="270" max="270" width="3.125" style="1315" customWidth="1"/>
    <col min="271" max="271" width="6.125" style="1315" customWidth="1"/>
    <col min="272" max="272" width="4.625" style="1315" customWidth="1"/>
    <col min="273" max="273" width="2.5" style="1315" customWidth="1"/>
    <col min="274" max="274" width="3.25" style="1315" customWidth="1"/>
    <col min="275" max="275" width="4" style="1315" customWidth="1"/>
    <col min="276" max="276" width="0.5" style="1315" customWidth="1"/>
    <col min="277" max="277" width="3.5" style="1315" customWidth="1"/>
    <col min="278" max="278" width="8" style="1315" customWidth="1"/>
    <col min="279" max="279" width="4.625" style="1315" customWidth="1"/>
    <col min="280" max="280" width="3.125" style="1315" customWidth="1"/>
    <col min="281" max="512" width="4.25" style="1315"/>
    <col min="513" max="513" width="14.375" style="1315" customWidth="1"/>
    <col min="514" max="514" width="10.5" style="1315" customWidth="1"/>
    <col min="515" max="515" width="5.5" style="1315" customWidth="1"/>
    <col min="516" max="516" width="6.25" style="1315" customWidth="1"/>
    <col min="517" max="517" width="3.25" style="1315" customWidth="1"/>
    <col min="518" max="518" width="6.625" style="1315" customWidth="1"/>
    <col min="519" max="519" width="4.625" style="1315" customWidth="1"/>
    <col min="520" max="520" width="3.25" style="1315" customWidth="1"/>
    <col min="521" max="522" width="3.625" style="1315" customWidth="1"/>
    <col min="523" max="523" width="5" style="1315" customWidth="1"/>
    <col min="524" max="524" width="5.625" style="1315" customWidth="1"/>
    <col min="525" max="525" width="6.25" style="1315" customWidth="1"/>
    <col min="526" max="526" width="3.125" style="1315" customWidth="1"/>
    <col min="527" max="527" width="6.125" style="1315" customWidth="1"/>
    <col min="528" max="528" width="4.625" style="1315" customWidth="1"/>
    <col min="529" max="529" width="2.5" style="1315" customWidth="1"/>
    <col min="530" max="530" width="3.25" style="1315" customWidth="1"/>
    <col min="531" max="531" width="4" style="1315" customWidth="1"/>
    <col min="532" max="532" width="0.5" style="1315" customWidth="1"/>
    <col min="533" max="533" width="3.5" style="1315" customWidth="1"/>
    <col min="534" max="534" width="8" style="1315" customWidth="1"/>
    <col min="535" max="535" width="4.625" style="1315" customWidth="1"/>
    <col min="536" max="536" width="3.125" style="1315" customWidth="1"/>
    <col min="537" max="768" width="4.25" style="1315"/>
    <col min="769" max="769" width="14.375" style="1315" customWidth="1"/>
    <col min="770" max="770" width="10.5" style="1315" customWidth="1"/>
    <col min="771" max="771" width="5.5" style="1315" customWidth="1"/>
    <col min="772" max="772" width="6.25" style="1315" customWidth="1"/>
    <col min="773" max="773" width="3.25" style="1315" customWidth="1"/>
    <col min="774" max="774" width="6.625" style="1315" customWidth="1"/>
    <col min="775" max="775" width="4.625" style="1315" customWidth="1"/>
    <col min="776" max="776" width="3.25" style="1315" customWidth="1"/>
    <col min="777" max="778" width="3.625" style="1315" customWidth="1"/>
    <col min="779" max="779" width="5" style="1315" customWidth="1"/>
    <col min="780" max="780" width="5.625" style="1315" customWidth="1"/>
    <col min="781" max="781" width="6.25" style="1315" customWidth="1"/>
    <col min="782" max="782" width="3.125" style="1315" customWidth="1"/>
    <col min="783" max="783" width="6.125" style="1315" customWidth="1"/>
    <col min="784" max="784" width="4.625" style="1315" customWidth="1"/>
    <col min="785" max="785" width="2.5" style="1315" customWidth="1"/>
    <col min="786" max="786" width="3.25" style="1315" customWidth="1"/>
    <col min="787" max="787" width="4" style="1315" customWidth="1"/>
    <col min="788" max="788" width="0.5" style="1315" customWidth="1"/>
    <col min="789" max="789" width="3.5" style="1315" customWidth="1"/>
    <col min="790" max="790" width="8" style="1315" customWidth="1"/>
    <col min="791" max="791" width="4.625" style="1315" customWidth="1"/>
    <col min="792" max="792" width="3.125" style="1315" customWidth="1"/>
    <col min="793" max="1024" width="4.25" style="1315"/>
    <col min="1025" max="1025" width="14.375" style="1315" customWidth="1"/>
    <col min="1026" max="1026" width="10.5" style="1315" customWidth="1"/>
    <col min="1027" max="1027" width="5.5" style="1315" customWidth="1"/>
    <col min="1028" max="1028" width="6.25" style="1315" customWidth="1"/>
    <col min="1029" max="1029" width="3.25" style="1315" customWidth="1"/>
    <col min="1030" max="1030" width="6.625" style="1315" customWidth="1"/>
    <col min="1031" max="1031" width="4.625" style="1315" customWidth="1"/>
    <col min="1032" max="1032" width="3.25" style="1315" customWidth="1"/>
    <col min="1033" max="1034" width="3.625" style="1315" customWidth="1"/>
    <col min="1035" max="1035" width="5" style="1315" customWidth="1"/>
    <col min="1036" max="1036" width="5.625" style="1315" customWidth="1"/>
    <col min="1037" max="1037" width="6.25" style="1315" customWidth="1"/>
    <col min="1038" max="1038" width="3.125" style="1315" customWidth="1"/>
    <col min="1039" max="1039" width="6.125" style="1315" customWidth="1"/>
    <col min="1040" max="1040" width="4.625" style="1315" customWidth="1"/>
    <col min="1041" max="1041" width="2.5" style="1315" customWidth="1"/>
    <col min="1042" max="1042" width="3.25" style="1315" customWidth="1"/>
    <col min="1043" max="1043" width="4" style="1315" customWidth="1"/>
    <col min="1044" max="1044" width="0.5" style="1315" customWidth="1"/>
    <col min="1045" max="1045" width="3.5" style="1315" customWidth="1"/>
    <col min="1046" max="1046" width="8" style="1315" customWidth="1"/>
    <col min="1047" max="1047" width="4.625" style="1315" customWidth="1"/>
    <col min="1048" max="1048" width="3.125" style="1315" customWidth="1"/>
    <col min="1049" max="1280" width="4.25" style="1315"/>
    <col min="1281" max="1281" width="14.375" style="1315" customWidth="1"/>
    <col min="1282" max="1282" width="10.5" style="1315" customWidth="1"/>
    <col min="1283" max="1283" width="5.5" style="1315" customWidth="1"/>
    <col min="1284" max="1284" width="6.25" style="1315" customWidth="1"/>
    <col min="1285" max="1285" width="3.25" style="1315" customWidth="1"/>
    <col min="1286" max="1286" width="6.625" style="1315" customWidth="1"/>
    <col min="1287" max="1287" width="4.625" style="1315" customWidth="1"/>
    <col min="1288" max="1288" width="3.25" style="1315" customWidth="1"/>
    <col min="1289" max="1290" width="3.625" style="1315" customWidth="1"/>
    <col min="1291" max="1291" width="5" style="1315" customWidth="1"/>
    <col min="1292" max="1292" width="5.625" style="1315" customWidth="1"/>
    <col min="1293" max="1293" width="6.25" style="1315" customWidth="1"/>
    <col min="1294" max="1294" width="3.125" style="1315" customWidth="1"/>
    <col min="1295" max="1295" width="6.125" style="1315" customWidth="1"/>
    <col min="1296" max="1296" width="4.625" style="1315" customWidth="1"/>
    <col min="1297" max="1297" width="2.5" style="1315" customWidth="1"/>
    <col min="1298" max="1298" width="3.25" style="1315" customWidth="1"/>
    <col min="1299" max="1299" width="4" style="1315" customWidth="1"/>
    <col min="1300" max="1300" width="0.5" style="1315" customWidth="1"/>
    <col min="1301" max="1301" width="3.5" style="1315" customWidth="1"/>
    <col min="1302" max="1302" width="8" style="1315" customWidth="1"/>
    <col min="1303" max="1303" width="4.625" style="1315" customWidth="1"/>
    <col min="1304" max="1304" width="3.125" style="1315" customWidth="1"/>
    <col min="1305" max="1536" width="4.25" style="1315"/>
    <col min="1537" max="1537" width="14.375" style="1315" customWidth="1"/>
    <col min="1538" max="1538" width="10.5" style="1315" customWidth="1"/>
    <col min="1539" max="1539" width="5.5" style="1315" customWidth="1"/>
    <col min="1540" max="1540" width="6.25" style="1315" customWidth="1"/>
    <col min="1541" max="1541" width="3.25" style="1315" customWidth="1"/>
    <col min="1542" max="1542" width="6.625" style="1315" customWidth="1"/>
    <col min="1543" max="1543" width="4.625" style="1315" customWidth="1"/>
    <col min="1544" max="1544" width="3.25" style="1315" customWidth="1"/>
    <col min="1545" max="1546" width="3.625" style="1315" customWidth="1"/>
    <col min="1547" max="1547" width="5" style="1315" customWidth="1"/>
    <col min="1548" max="1548" width="5.625" style="1315" customWidth="1"/>
    <col min="1549" max="1549" width="6.25" style="1315" customWidth="1"/>
    <col min="1550" max="1550" width="3.125" style="1315" customWidth="1"/>
    <col min="1551" max="1551" width="6.125" style="1315" customWidth="1"/>
    <col min="1552" max="1552" width="4.625" style="1315" customWidth="1"/>
    <col min="1553" max="1553" width="2.5" style="1315" customWidth="1"/>
    <col min="1554" max="1554" width="3.25" style="1315" customWidth="1"/>
    <col min="1555" max="1555" width="4" style="1315" customWidth="1"/>
    <col min="1556" max="1556" width="0.5" style="1315" customWidth="1"/>
    <col min="1557" max="1557" width="3.5" style="1315" customWidth="1"/>
    <col min="1558" max="1558" width="8" style="1315" customWidth="1"/>
    <col min="1559" max="1559" width="4.625" style="1315" customWidth="1"/>
    <col min="1560" max="1560" width="3.125" style="1315" customWidth="1"/>
    <col min="1561" max="1792" width="4.25" style="1315"/>
    <col min="1793" max="1793" width="14.375" style="1315" customWidth="1"/>
    <col min="1794" max="1794" width="10.5" style="1315" customWidth="1"/>
    <col min="1795" max="1795" width="5.5" style="1315" customWidth="1"/>
    <col min="1796" max="1796" width="6.25" style="1315" customWidth="1"/>
    <col min="1797" max="1797" width="3.25" style="1315" customWidth="1"/>
    <col min="1798" max="1798" width="6.625" style="1315" customWidth="1"/>
    <col min="1799" max="1799" width="4.625" style="1315" customWidth="1"/>
    <col min="1800" max="1800" width="3.25" style="1315" customWidth="1"/>
    <col min="1801" max="1802" width="3.625" style="1315" customWidth="1"/>
    <col min="1803" max="1803" width="5" style="1315" customWidth="1"/>
    <col min="1804" max="1804" width="5.625" style="1315" customWidth="1"/>
    <col min="1805" max="1805" width="6.25" style="1315" customWidth="1"/>
    <col min="1806" max="1806" width="3.125" style="1315" customWidth="1"/>
    <col min="1807" max="1807" width="6.125" style="1315" customWidth="1"/>
    <col min="1808" max="1808" width="4.625" style="1315" customWidth="1"/>
    <col min="1809" max="1809" width="2.5" style="1315" customWidth="1"/>
    <col min="1810" max="1810" width="3.25" style="1315" customWidth="1"/>
    <col min="1811" max="1811" width="4" style="1315" customWidth="1"/>
    <col min="1812" max="1812" width="0.5" style="1315" customWidth="1"/>
    <col min="1813" max="1813" width="3.5" style="1315" customWidth="1"/>
    <col min="1814" max="1814" width="8" style="1315" customWidth="1"/>
    <col min="1815" max="1815" width="4.625" style="1315" customWidth="1"/>
    <col min="1816" max="1816" width="3.125" style="1315" customWidth="1"/>
    <col min="1817" max="2048" width="4.25" style="1315"/>
    <col min="2049" max="2049" width="14.375" style="1315" customWidth="1"/>
    <col min="2050" max="2050" width="10.5" style="1315" customWidth="1"/>
    <col min="2051" max="2051" width="5.5" style="1315" customWidth="1"/>
    <col min="2052" max="2052" width="6.25" style="1315" customWidth="1"/>
    <col min="2053" max="2053" width="3.25" style="1315" customWidth="1"/>
    <col min="2054" max="2054" width="6.625" style="1315" customWidth="1"/>
    <col min="2055" max="2055" width="4.625" style="1315" customWidth="1"/>
    <col min="2056" max="2056" width="3.25" style="1315" customWidth="1"/>
    <col min="2057" max="2058" width="3.625" style="1315" customWidth="1"/>
    <col min="2059" max="2059" width="5" style="1315" customWidth="1"/>
    <col min="2060" max="2060" width="5.625" style="1315" customWidth="1"/>
    <col min="2061" max="2061" width="6.25" style="1315" customWidth="1"/>
    <col min="2062" max="2062" width="3.125" style="1315" customWidth="1"/>
    <col min="2063" max="2063" width="6.125" style="1315" customWidth="1"/>
    <col min="2064" max="2064" width="4.625" style="1315" customWidth="1"/>
    <col min="2065" max="2065" width="2.5" style="1315" customWidth="1"/>
    <col min="2066" max="2066" width="3.25" style="1315" customWidth="1"/>
    <col min="2067" max="2067" width="4" style="1315" customWidth="1"/>
    <col min="2068" max="2068" width="0.5" style="1315" customWidth="1"/>
    <col min="2069" max="2069" width="3.5" style="1315" customWidth="1"/>
    <col min="2070" max="2070" width="8" style="1315" customWidth="1"/>
    <col min="2071" max="2071" width="4.625" style="1315" customWidth="1"/>
    <col min="2072" max="2072" width="3.125" style="1315" customWidth="1"/>
    <col min="2073" max="2304" width="4.25" style="1315"/>
    <col min="2305" max="2305" width="14.375" style="1315" customWidth="1"/>
    <col min="2306" max="2306" width="10.5" style="1315" customWidth="1"/>
    <col min="2307" max="2307" width="5.5" style="1315" customWidth="1"/>
    <col min="2308" max="2308" width="6.25" style="1315" customWidth="1"/>
    <col min="2309" max="2309" width="3.25" style="1315" customWidth="1"/>
    <col min="2310" max="2310" width="6.625" style="1315" customWidth="1"/>
    <col min="2311" max="2311" width="4.625" style="1315" customWidth="1"/>
    <col min="2312" max="2312" width="3.25" style="1315" customWidth="1"/>
    <col min="2313" max="2314" width="3.625" style="1315" customWidth="1"/>
    <col min="2315" max="2315" width="5" style="1315" customWidth="1"/>
    <col min="2316" max="2316" width="5.625" style="1315" customWidth="1"/>
    <col min="2317" max="2317" width="6.25" style="1315" customWidth="1"/>
    <col min="2318" max="2318" width="3.125" style="1315" customWidth="1"/>
    <col min="2319" max="2319" width="6.125" style="1315" customWidth="1"/>
    <col min="2320" max="2320" width="4.625" style="1315" customWidth="1"/>
    <col min="2321" max="2321" width="2.5" style="1315" customWidth="1"/>
    <col min="2322" max="2322" width="3.25" style="1315" customWidth="1"/>
    <col min="2323" max="2323" width="4" style="1315" customWidth="1"/>
    <col min="2324" max="2324" width="0.5" style="1315" customWidth="1"/>
    <col min="2325" max="2325" width="3.5" style="1315" customWidth="1"/>
    <col min="2326" max="2326" width="8" style="1315" customWidth="1"/>
    <col min="2327" max="2327" width="4.625" style="1315" customWidth="1"/>
    <col min="2328" max="2328" width="3.125" style="1315" customWidth="1"/>
    <col min="2329" max="2560" width="4.25" style="1315"/>
    <col min="2561" max="2561" width="14.375" style="1315" customWidth="1"/>
    <col min="2562" max="2562" width="10.5" style="1315" customWidth="1"/>
    <col min="2563" max="2563" width="5.5" style="1315" customWidth="1"/>
    <col min="2564" max="2564" width="6.25" style="1315" customWidth="1"/>
    <col min="2565" max="2565" width="3.25" style="1315" customWidth="1"/>
    <col min="2566" max="2566" width="6.625" style="1315" customWidth="1"/>
    <col min="2567" max="2567" width="4.625" style="1315" customWidth="1"/>
    <col min="2568" max="2568" width="3.25" style="1315" customWidth="1"/>
    <col min="2569" max="2570" width="3.625" style="1315" customWidth="1"/>
    <col min="2571" max="2571" width="5" style="1315" customWidth="1"/>
    <col min="2572" max="2572" width="5.625" style="1315" customWidth="1"/>
    <col min="2573" max="2573" width="6.25" style="1315" customWidth="1"/>
    <col min="2574" max="2574" width="3.125" style="1315" customWidth="1"/>
    <col min="2575" max="2575" width="6.125" style="1315" customWidth="1"/>
    <col min="2576" max="2576" width="4.625" style="1315" customWidth="1"/>
    <col min="2577" max="2577" width="2.5" style="1315" customWidth="1"/>
    <col min="2578" max="2578" width="3.25" style="1315" customWidth="1"/>
    <col min="2579" max="2579" width="4" style="1315" customWidth="1"/>
    <col min="2580" max="2580" width="0.5" style="1315" customWidth="1"/>
    <col min="2581" max="2581" width="3.5" style="1315" customWidth="1"/>
    <col min="2582" max="2582" width="8" style="1315" customWidth="1"/>
    <col min="2583" max="2583" width="4.625" style="1315" customWidth="1"/>
    <col min="2584" max="2584" width="3.125" style="1315" customWidth="1"/>
    <col min="2585" max="2816" width="4.25" style="1315"/>
    <col min="2817" max="2817" width="14.375" style="1315" customWidth="1"/>
    <col min="2818" max="2818" width="10.5" style="1315" customWidth="1"/>
    <col min="2819" max="2819" width="5.5" style="1315" customWidth="1"/>
    <col min="2820" max="2820" width="6.25" style="1315" customWidth="1"/>
    <col min="2821" max="2821" width="3.25" style="1315" customWidth="1"/>
    <col min="2822" max="2822" width="6.625" style="1315" customWidth="1"/>
    <col min="2823" max="2823" width="4.625" style="1315" customWidth="1"/>
    <col min="2824" max="2824" width="3.25" style="1315" customWidth="1"/>
    <col min="2825" max="2826" width="3.625" style="1315" customWidth="1"/>
    <col min="2827" max="2827" width="5" style="1315" customWidth="1"/>
    <col min="2828" max="2828" width="5.625" style="1315" customWidth="1"/>
    <col min="2829" max="2829" width="6.25" style="1315" customWidth="1"/>
    <col min="2830" max="2830" width="3.125" style="1315" customWidth="1"/>
    <col min="2831" max="2831" width="6.125" style="1315" customWidth="1"/>
    <col min="2832" max="2832" width="4.625" style="1315" customWidth="1"/>
    <col min="2833" max="2833" width="2.5" style="1315" customWidth="1"/>
    <col min="2834" max="2834" width="3.25" style="1315" customWidth="1"/>
    <col min="2835" max="2835" width="4" style="1315" customWidth="1"/>
    <col min="2836" max="2836" width="0.5" style="1315" customWidth="1"/>
    <col min="2837" max="2837" width="3.5" style="1315" customWidth="1"/>
    <col min="2838" max="2838" width="8" style="1315" customWidth="1"/>
    <col min="2839" max="2839" width="4.625" style="1315" customWidth="1"/>
    <col min="2840" max="2840" width="3.125" style="1315" customWidth="1"/>
    <col min="2841" max="3072" width="4.25" style="1315"/>
    <col min="3073" max="3073" width="14.375" style="1315" customWidth="1"/>
    <col min="3074" max="3074" width="10.5" style="1315" customWidth="1"/>
    <col min="3075" max="3075" width="5.5" style="1315" customWidth="1"/>
    <col min="3076" max="3076" width="6.25" style="1315" customWidth="1"/>
    <col min="3077" max="3077" width="3.25" style="1315" customWidth="1"/>
    <col min="3078" max="3078" width="6.625" style="1315" customWidth="1"/>
    <col min="3079" max="3079" width="4.625" style="1315" customWidth="1"/>
    <col min="3080" max="3080" width="3.25" style="1315" customWidth="1"/>
    <col min="3081" max="3082" width="3.625" style="1315" customWidth="1"/>
    <col min="3083" max="3083" width="5" style="1315" customWidth="1"/>
    <col min="3084" max="3084" width="5.625" style="1315" customWidth="1"/>
    <col min="3085" max="3085" width="6.25" style="1315" customWidth="1"/>
    <col min="3086" max="3086" width="3.125" style="1315" customWidth="1"/>
    <col min="3087" max="3087" width="6.125" style="1315" customWidth="1"/>
    <col min="3088" max="3088" width="4.625" style="1315" customWidth="1"/>
    <col min="3089" max="3089" width="2.5" style="1315" customWidth="1"/>
    <col min="3090" max="3090" width="3.25" style="1315" customWidth="1"/>
    <col min="3091" max="3091" width="4" style="1315" customWidth="1"/>
    <col min="3092" max="3092" width="0.5" style="1315" customWidth="1"/>
    <col min="3093" max="3093" width="3.5" style="1315" customWidth="1"/>
    <col min="3094" max="3094" width="8" style="1315" customWidth="1"/>
    <col min="3095" max="3095" width="4.625" style="1315" customWidth="1"/>
    <col min="3096" max="3096" width="3.125" style="1315" customWidth="1"/>
    <col min="3097" max="3328" width="4.25" style="1315"/>
    <col min="3329" max="3329" width="14.375" style="1315" customWidth="1"/>
    <col min="3330" max="3330" width="10.5" style="1315" customWidth="1"/>
    <col min="3331" max="3331" width="5.5" style="1315" customWidth="1"/>
    <col min="3332" max="3332" width="6.25" style="1315" customWidth="1"/>
    <col min="3333" max="3333" width="3.25" style="1315" customWidth="1"/>
    <col min="3334" max="3334" width="6.625" style="1315" customWidth="1"/>
    <col min="3335" max="3335" width="4.625" style="1315" customWidth="1"/>
    <col min="3336" max="3336" width="3.25" style="1315" customWidth="1"/>
    <col min="3337" max="3338" width="3.625" style="1315" customWidth="1"/>
    <col min="3339" max="3339" width="5" style="1315" customWidth="1"/>
    <col min="3340" max="3340" width="5.625" style="1315" customWidth="1"/>
    <col min="3341" max="3341" width="6.25" style="1315" customWidth="1"/>
    <col min="3342" max="3342" width="3.125" style="1315" customWidth="1"/>
    <col min="3343" max="3343" width="6.125" style="1315" customWidth="1"/>
    <col min="3344" max="3344" width="4.625" style="1315" customWidth="1"/>
    <col min="3345" max="3345" width="2.5" style="1315" customWidth="1"/>
    <col min="3346" max="3346" width="3.25" style="1315" customWidth="1"/>
    <col min="3347" max="3347" width="4" style="1315" customWidth="1"/>
    <col min="3348" max="3348" width="0.5" style="1315" customWidth="1"/>
    <col min="3349" max="3349" width="3.5" style="1315" customWidth="1"/>
    <col min="3350" max="3350" width="8" style="1315" customWidth="1"/>
    <col min="3351" max="3351" width="4.625" style="1315" customWidth="1"/>
    <col min="3352" max="3352" width="3.125" style="1315" customWidth="1"/>
    <col min="3353" max="3584" width="4.25" style="1315"/>
    <col min="3585" max="3585" width="14.375" style="1315" customWidth="1"/>
    <col min="3586" max="3586" width="10.5" style="1315" customWidth="1"/>
    <col min="3587" max="3587" width="5.5" style="1315" customWidth="1"/>
    <col min="3588" max="3588" width="6.25" style="1315" customWidth="1"/>
    <col min="3589" max="3589" width="3.25" style="1315" customWidth="1"/>
    <col min="3590" max="3590" width="6.625" style="1315" customWidth="1"/>
    <col min="3591" max="3591" width="4.625" style="1315" customWidth="1"/>
    <col min="3592" max="3592" width="3.25" style="1315" customWidth="1"/>
    <col min="3593" max="3594" width="3.625" style="1315" customWidth="1"/>
    <col min="3595" max="3595" width="5" style="1315" customWidth="1"/>
    <col min="3596" max="3596" width="5.625" style="1315" customWidth="1"/>
    <col min="3597" max="3597" width="6.25" style="1315" customWidth="1"/>
    <col min="3598" max="3598" width="3.125" style="1315" customWidth="1"/>
    <col min="3599" max="3599" width="6.125" style="1315" customWidth="1"/>
    <col min="3600" max="3600" width="4.625" style="1315" customWidth="1"/>
    <col min="3601" max="3601" width="2.5" style="1315" customWidth="1"/>
    <col min="3602" max="3602" width="3.25" style="1315" customWidth="1"/>
    <col min="3603" max="3603" width="4" style="1315" customWidth="1"/>
    <col min="3604" max="3604" width="0.5" style="1315" customWidth="1"/>
    <col min="3605" max="3605" width="3.5" style="1315" customWidth="1"/>
    <col min="3606" max="3606" width="8" style="1315" customWidth="1"/>
    <col min="3607" max="3607" width="4.625" style="1315" customWidth="1"/>
    <col min="3608" max="3608" width="3.125" style="1315" customWidth="1"/>
    <col min="3609" max="3840" width="4.25" style="1315"/>
    <col min="3841" max="3841" width="14.375" style="1315" customWidth="1"/>
    <col min="3842" max="3842" width="10.5" style="1315" customWidth="1"/>
    <col min="3843" max="3843" width="5.5" style="1315" customWidth="1"/>
    <col min="3844" max="3844" width="6.25" style="1315" customWidth="1"/>
    <col min="3845" max="3845" width="3.25" style="1315" customWidth="1"/>
    <col min="3846" max="3846" width="6.625" style="1315" customWidth="1"/>
    <col min="3847" max="3847" width="4.625" style="1315" customWidth="1"/>
    <col min="3848" max="3848" width="3.25" style="1315" customWidth="1"/>
    <col min="3849" max="3850" width="3.625" style="1315" customWidth="1"/>
    <col min="3851" max="3851" width="5" style="1315" customWidth="1"/>
    <col min="3852" max="3852" width="5.625" style="1315" customWidth="1"/>
    <col min="3853" max="3853" width="6.25" style="1315" customWidth="1"/>
    <col min="3854" max="3854" width="3.125" style="1315" customWidth="1"/>
    <col min="3855" max="3855" width="6.125" style="1315" customWidth="1"/>
    <col min="3856" max="3856" width="4.625" style="1315" customWidth="1"/>
    <col min="3857" max="3857" width="2.5" style="1315" customWidth="1"/>
    <col min="3858" max="3858" width="3.25" style="1315" customWidth="1"/>
    <col min="3859" max="3859" width="4" style="1315" customWidth="1"/>
    <col min="3860" max="3860" width="0.5" style="1315" customWidth="1"/>
    <col min="3861" max="3861" width="3.5" style="1315" customWidth="1"/>
    <col min="3862" max="3862" width="8" style="1315" customWidth="1"/>
    <col min="3863" max="3863" width="4.625" style="1315" customWidth="1"/>
    <col min="3864" max="3864" width="3.125" style="1315" customWidth="1"/>
    <col min="3865" max="4096" width="4.25" style="1315"/>
    <col min="4097" max="4097" width="14.375" style="1315" customWidth="1"/>
    <col min="4098" max="4098" width="10.5" style="1315" customWidth="1"/>
    <col min="4099" max="4099" width="5.5" style="1315" customWidth="1"/>
    <col min="4100" max="4100" width="6.25" style="1315" customWidth="1"/>
    <col min="4101" max="4101" width="3.25" style="1315" customWidth="1"/>
    <col min="4102" max="4102" width="6.625" style="1315" customWidth="1"/>
    <col min="4103" max="4103" width="4.625" style="1315" customWidth="1"/>
    <col min="4104" max="4104" width="3.25" style="1315" customWidth="1"/>
    <col min="4105" max="4106" width="3.625" style="1315" customWidth="1"/>
    <col min="4107" max="4107" width="5" style="1315" customWidth="1"/>
    <col min="4108" max="4108" width="5.625" style="1315" customWidth="1"/>
    <col min="4109" max="4109" width="6.25" style="1315" customWidth="1"/>
    <col min="4110" max="4110" width="3.125" style="1315" customWidth="1"/>
    <col min="4111" max="4111" width="6.125" style="1315" customWidth="1"/>
    <col min="4112" max="4112" width="4.625" style="1315" customWidth="1"/>
    <col min="4113" max="4113" width="2.5" style="1315" customWidth="1"/>
    <col min="4114" max="4114" width="3.25" style="1315" customWidth="1"/>
    <col min="4115" max="4115" width="4" style="1315" customWidth="1"/>
    <col min="4116" max="4116" width="0.5" style="1315" customWidth="1"/>
    <col min="4117" max="4117" width="3.5" style="1315" customWidth="1"/>
    <col min="4118" max="4118" width="8" style="1315" customWidth="1"/>
    <col min="4119" max="4119" width="4.625" style="1315" customWidth="1"/>
    <col min="4120" max="4120" width="3.125" style="1315" customWidth="1"/>
    <col min="4121" max="4352" width="4.25" style="1315"/>
    <col min="4353" max="4353" width="14.375" style="1315" customWidth="1"/>
    <col min="4354" max="4354" width="10.5" style="1315" customWidth="1"/>
    <col min="4355" max="4355" width="5.5" style="1315" customWidth="1"/>
    <col min="4356" max="4356" width="6.25" style="1315" customWidth="1"/>
    <col min="4357" max="4357" width="3.25" style="1315" customWidth="1"/>
    <col min="4358" max="4358" width="6.625" style="1315" customWidth="1"/>
    <col min="4359" max="4359" width="4.625" style="1315" customWidth="1"/>
    <col min="4360" max="4360" width="3.25" style="1315" customWidth="1"/>
    <col min="4361" max="4362" width="3.625" style="1315" customWidth="1"/>
    <col min="4363" max="4363" width="5" style="1315" customWidth="1"/>
    <col min="4364" max="4364" width="5.625" style="1315" customWidth="1"/>
    <col min="4365" max="4365" width="6.25" style="1315" customWidth="1"/>
    <col min="4366" max="4366" width="3.125" style="1315" customWidth="1"/>
    <col min="4367" max="4367" width="6.125" style="1315" customWidth="1"/>
    <col min="4368" max="4368" width="4.625" style="1315" customWidth="1"/>
    <col min="4369" max="4369" width="2.5" style="1315" customWidth="1"/>
    <col min="4370" max="4370" width="3.25" style="1315" customWidth="1"/>
    <col min="4371" max="4371" width="4" style="1315" customWidth="1"/>
    <col min="4372" max="4372" width="0.5" style="1315" customWidth="1"/>
    <col min="4373" max="4373" width="3.5" style="1315" customWidth="1"/>
    <col min="4374" max="4374" width="8" style="1315" customWidth="1"/>
    <col min="4375" max="4375" width="4.625" style="1315" customWidth="1"/>
    <col min="4376" max="4376" width="3.125" style="1315" customWidth="1"/>
    <col min="4377" max="4608" width="4.25" style="1315"/>
    <col min="4609" max="4609" width="14.375" style="1315" customWidth="1"/>
    <col min="4610" max="4610" width="10.5" style="1315" customWidth="1"/>
    <col min="4611" max="4611" width="5.5" style="1315" customWidth="1"/>
    <col min="4612" max="4612" width="6.25" style="1315" customWidth="1"/>
    <col min="4613" max="4613" width="3.25" style="1315" customWidth="1"/>
    <col min="4614" max="4614" width="6.625" style="1315" customWidth="1"/>
    <col min="4615" max="4615" width="4.625" style="1315" customWidth="1"/>
    <col min="4616" max="4616" width="3.25" style="1315" customWidth="1"/>
    <col min="4617" max="4618" width="3.625" style="1315" customWidth="1"/>
    <col min="4619" max="4619" width="5" style="1315" customWidth="1"/>
    <col min="4620" max="4620" width="5.625" style="1315" customWidth="1"/>
    <col min="4621" max="4621" width="6.25" style="1315" customWidth="1"/>
    <col min="4622" max="4622" width="3.125" style="1315" customWidth="1"/>
    <col min="4623" max="4623" width="6.125" style="1315" customWidth="1"/>
    <col min="4624" max="4624" width="4.625" style="1315" customWidth="1"/>
    <col min="4625" max="4625" width="2.5" style="1315" customWidth="1"/>
    <col min="4626" max="4626" width="3.25" style="1315" customWidth="1"/>
    <col min="4627" max="4627" width="4" style="1315" customWidth="1"/>
    <col min="4628" max="4628" width="0.5" style="1315" customWidth="1"/>
    <col min="4629" max="4629" width="3.5" style="1315" customWidth="1"/>
    <col min="4630" max="4630" width="8" style="1315" customWidth="1"/>
    <col min="4631" max="4631" width="4.625" style="1315" customWidth="1"/>
    <col min="4632" max="4632" width="3.125" style="1315" customWidth="1"/>
    <col min="4633" max="4864" width="4.25" style="1315"/>
    <col min="4865" max="4865" width="14.375" style="1315" customWidth="1"/>
    <col min="4866" max="4866" width="10.5" style="1315" customWidth="1"/>
    <col min="4867" max="4867" width="5.5" style="1315" customWidth="1"/>
    <col min="4868" max="4868" width="6.25" style="1315" customWidth="1"/>
    <col min="4869" max="4869" width="3.25" style="1315" customWidth="1"/>
    <col min="4870" max="4870" width="6.625" style="1315" customWidth="1"/>
    <col min="4871" max="4871" width="4.625" style="1315" customWidth="1"/>
    <col min="4872" max="4872" width="3.25" style="1315" customWidth="1"/>
    <col min="4873" max="4874" width="3.625" style="1315" customWidth="1"/>
    <col min="4875" max="4875" width="5" style="1315" customWidth="1"/>
    <col min="4876" max="4876" width="5.625" style="1315" customWidth="1"/>
    <col min="4877" max="4877" width="6.25" style="1315" customWidth="1"/>
    <col min="4878" max="4878" width="3.125" style="1315" customWidth="1"/>
    <col min="4879" max="4879" width="6.125" style="1315" customWidth="1"/>
    <col min="4880" max="4880" width="4.625" style="1315" customWidth="1"/>
    <col min="4881" max="4881" width="2.5" style="1315" customWidth="1"/>
    <col min="4882" max="4882" width="3.25" style="1315" customWidth="1"/>
    <col min="4883" max="4883" width="4" style="1315" customWidth="1"/>
    <col min="4884" max="4884" width="0.5" style="1315" customWidth="1"/>
    <col min="4885" max="4885" width="3.5" style="1315" customWidth="1"/>
    <col min="4886" max="4886" width="8" style="1315" customWidth="1"/>
    <col min="4887" max="4887" width="4.625" style="1315" customWidth="1"/>
    <col min="4888" max="4888" width="3.125" style="1315" customWidth="1"/>
    <col min="4889" max="5120" width="4.25" style="1315"/>
    <col min="5121" max="5121" width="14.375" style="1315" customWidth="1"/>
    <col min="5122" max="5122" width="10.5" style="1315" customWidth="1"/>
    <col min="5123" max="5123" width="5.5" style="1315" customWidth="1"/>
    <col min="5124" max="5124" width="6.25" style="1315" customWidth="1"/>
    <col min="5125" max="5125" width="3.25" style="1315" customWidth="1"/>
    <col min="5126" max="5126" width="6.625" style="1315" customWidth="1"/>
    <col min="5127" max="5127" width="4.625" style="1315" customWidth="1"/>
    <col min="5128" max="5128" width="3.25" style="1315" customWidth="1"/>
    <col min="5129" max="5130" width="3.625" style="1315" customWidth="1"/>
    <col min="5131" max="5131" width="5" style="1315" customWidth="1"/>
    <col min="5132" max="5132" width="5.625" style="1315" customWidth="1"/>
    <col min="5133" max="5133" width="6.25" style="1315" customWidth="1"/>
    <col min="5134" max="5134" width="3.125" style="1315" customWidth="1"/>
    <col min="5135" max="5135" width="6.125" style="1315" customWidth="1"/>
    <col min="5136" max="5136" width="4.625" style="1315" customWidth="1"/>
    <col min="5137" max="5137" width="2.5" style="1315" customWidth="1"/>
    <col min="5138" max="5138" width="3.25" style="1315" customWidth="1"/>
    <col min="5139" max="5139" width="4" style="1315" customWidth="1"/>
    <col min="5140" max="5140" width="0.5" style="1315" customWidth="1"/>
    <col min="5141" max="5141" width="3.5" style="1315" customWidth="1"/>
    <col min="5142" max="5142" width="8" style="1315" customWidth="1"/>
    <col min="5143" max="5143" width="4.625" style="1315" customWidth="1"/>
    <col min="5144" max="5144" width="3.125" style="1315" customWidth="1"/>
    <col min="5145" max="5376" width="4.25" style="1315"/>
    <col min="5377" max="5377" width="14.375" style="1315" customWidth="1"/>
    <col min="5378" max="5378" width="10.5" style="1315" customWidth="1"/>
    <col min="5379" max="5379" width="5.5" style="1315" customWidth="1"/>
    <col min="5380" max="5380" width="6.25" style="1315" customWidth="1"/>
    <col min="5381" max="5381" width="3.25" style="1315" customWidth="1"/>
    <col min="5382" max="5382" width="6.625" style="1315" customWidth="1"/>
    <col min="5383" max="5383" width="4.625" style="1315" customWidth="1"/>
    <col min="5384" max="5384" width="3.25" style="1315" customWidth="1"/>
    <col min="5385" max="5386" width="3.625" style="1315" customWidth="1"/>
    <col min="5387" max="5387" width="5" style="1315" customWidth="1"/>
    <col min="5388" max="5388" width="5.625" style="1315" customWidth="1"/>
    <col min="5389" max="5389" width="6.25" style="1315" customWidth="1"/>
    <col min="5390" max="5390" width="3.125" style="1315" customWidth="1"/>
    <col min="5391" max="5391" width="6.125" style="1315" customWidth="1"/>
    <col min="5392" max="5392" width="4.625" style="1315" customWidth="1"/>
    <col min="5393" max="5393" width="2.5" style="1315" customWidth="1"/>
    <col min="5394" max="5394" width="3.25" style="1315" customWidth="1"/>
    <col min="5395" max="5395" width="4" style="1315" customWidth="1"/>
    <col min="5396" max="5396" width="0.5" style="1315" customWidth="1"/>
    <col min="5397" max="5397" width="3.5" style="1315" customWidth="1"/>
    <col min="5398" max="5398" width="8" style="1315" customWidth="1"/>
    <col min="5399" max="5399" width="4.625" style="1315" customWidth="1"/>
    <col min="5400" max="5400" width="3.125" style="1315" customWidth="1"/>
    <col min="5401" max="5632" width="4.25" style="1315"/>
    <col min="5633" max="5633" width="14.375" style="1315" customWidth="1"/>
    <col min="5634" max="5634" width="10.5" style="1315" customWidth="1"/>
    <col min="5635" max="5635" width="5.5" style="1315" customWidth="1"/>
    <col min="5636" max="5636" width="6.25" style="1315" customWidth="1"/>
    <col min="5637" max="5637" width="3.25" style="1315" customWidth="1"/>
    <col min="5638" max="5638" width="6.625" style="1315" customWidth="1"/>
    <col min="5639" max="5639" width="4.625" style="1315" customWidth="1"/>
    <col min="5640" max="5640" width="3.25" style="1315" customWidth="1"/>
    <col min="5641" max="5642" width="3.625" style="1315" customWidth="1"/>
    <col min="5643" max="5643" width="5" style="1315" customWidth="1"/>
    <col min="5644" max="5644" width="5.625" style="1315" customWidth="1"/>
    <col min="5645" max="5645" width="6.25" style="1315" customWidth="1"/>
    <col min="5646" max="5646" width="3.125" style="1315" customWidth="1"/>
    <col min="5647" max="5647" width="6.125" style="1315" customWidth="1"/>
    <col min="5648" max="5648" width="4.625" style="1315" customWidth="1"/>
    <col min="5649" max="5649" width="2.5" style="1315" customWidth="1"/>
    <col min="5650" max="5650" width="3.25" style="1315" customWidth="1"/>
    <col min="5651" max="5651" width="4" style="1315" customWidth="1"/>
    <col min="5652" max="5652" width="0.5" style="1315" customWidth="1"/>
    <col min="5653" max="5653" width="3.5" style="1315" customWidth="1"/>
    <col min="5654" max="5654" width="8" style="1315" customWidth="1"/>
    <col min="5655" max="5655" width="4.625" style="1315" customWidth="1"/>
    <col min="5656" max="5656" width="3.125" style="1315" customWidth="1"/>
    <col min="5657" max="5888" width="4.25" style="1315"/>
    <col min="5889" max="5889" width="14.375" style="1315" customWidth="1"/>
    <col min="5890" max="5890" width="10.5" style="1315" customWidth="1"/>
    <col min="5891" max="5891" width="5.5" style="1315" customWidth="1"/>
    <col min="5892" max="5892" width="6.25" style="1315" customWidth="1"/>
    <col min="5893" max="5893" width="3.25" style="1315" customWidth="1"/>
    <col min="5894" max="5894" width="6.625" style="1315" customWidth="1"/>
    <col min="5895" max="5895" width="4.625" style="1315" customWidth="1"/>
    <col min="5896" max="5896" width="3.25" style="1315" customWidth="1"/>
    <col min="5897" max="5898" width="3.625" style="1315" customWidth="1"/>
    <col min="5899" max="5899" width="5" style="1315" customWidth="1"/>
    <col min="5900" max="5900" width="5.625" style="1315" customWidth="1"/>
    <col min="5901" max="5901" width="6.25" style="1315" customWidth="1"/>
    <col min="5902" max="5902" width="3.125" style="1315" customWidth="1"/>
    <col min="5903" max="5903" width="6.125" style="1315" customWidth="1"/>
    <col min="5904" max="5904" width="4.625" style="1315" customWidth="1"/>
    <col min="5905" max="5905" width="2.5" style="1315" customWidth="1"/>
    <col min="5906" max="5906" width="3.25" style="1315" customWidth="1"/>
    <col min="5907" max="5907" width="4" style="1315" customWidth="1"/>
    <col min="5908" max="5908" width="0.5" style="1315" customWidth="1"/>
    <col min="5909" max="5909" width="3.5" style="1315" customWidth="1"/>
    <col min="5910" max="5910" width="8" style="1315" customWidth="1"/>
    <col min="5911" max="5911" width="4.625" style="1315" customWidth="1"/>
    <col min="5912" max="5912" width="3.125" style="1315" customWidth="1"/>
    <col min="5913" max="6144" width="4.25" style="1315"/>
    <col min="6145" max="6145" width="14.375" style="1315" customWidth="1"/>
    <col min="6146" max="6146" width="10.5" style="1315" customWidth="1"/>
    <col min="6147" max="6147" width="5.5" style="1315" customWidth="1"/>
    <col min="6148" max="6148" width="6.25" style="1315" customWidth="1"/>
    <col min="6149" max="6149" width="3.25" style="1315" customWidth="1"/>
    <col min="6150" max="6150" width="6.625" style="1315" customWidth="1"/>
    <col min="6151" max="6151" width="4.625" style="1315" customWidth="1"/>
    <col min="6152" max="6152" width="3.25" style="1315" customWidth="1"/>
    <col min="6153" max="6154" width="3.625" style="1315" customWidth="1"/>
    <col min="6155" max="6155" width="5" style="1315" customWidth="1"/>
    <col min="6156" max="6156" width="5.625" style="1315" customWidth="1"/>
    <col min="6157" max="6157" width="6.25" style="1315" customWidth="1"/>
    <col min="6158" max="6158" width="3.125" style="1315" customWidth="1"/>
    <col min="6159" max="6159" width="6.125" style="1315" customWidth="1"/>
    <col min="6160" max="6160" width="4.625" style="1315" customWidth="1"/>
    <col min="6161" max="6161" width="2.5" style="1315" customWidth="1"/>
    <col min="6162" max="6162" width="3.25" style="1315" customWidth="1"/>
    <col min="6163" max="6163" width="4" style="1315" customWidth="1"/>
    <col min="6164" max="6164" width="0.5" style="1315" customWidth="1"/>
    <col min="6165" max="6165" width="3.5" style="1315" customWidth="1"/>
    <col min="6166" max="6166" width="8" style="1315" customWidth="1"/>
    <col min="6167" max="6167" width="4.625" style="1315" customWidth="1"/>
    <col min="6168" max="6168" width="3.125" style="1315" customWidth="1"/>
    <col min="6169" max="6400" width="4.25" style="1315"/>
    <col min="6401" max="6401" width="14.375" style="1315" customWidth="1"/>
    <col min="6402" max="6402" width="10.5" style="1315" customWidth="1"/>
    <col min="6403" max="6403" width="5.5" style="1315" customWidth="1"/>
    <col min="6404" max="6404" width="6.25" style="1315" customWidth="1"/>
    <col min="6405" max="6405" width="3.25" style="1315" customWidth="1"/>
    <col min="6406" max="6406" width="6.625" style="1315" customWidth="1"/>
    <col min="6407" max="6407" width="4.625" style="1315" customWidth="1"/>
    <col min="6408" max="6408" width="3.25" style="1315" customWidth="1"/>
    <col min="6409" max="6410" width="3.625" style="1315" customWidth="1"/>
    <col min="6411" max="6411" width="5" style="1315" customWidth="1"/>
    <col min="6412" max="6412" width="5.625" style="1315" customWidth="1"/>
    <col min="6413" max="6413" width="6.25" style="1315" customWidth="1"/>
    <col min="6414" max="6414" width="3.125" style="1315" customWidth="1"/>
    <col min="6415" max="6415" width="6.125" style="1315" customWidth="1"/>
    <col min="6416" max="6416" width="4.625" style="1315" customWidth="1"/>
    <col min="6417" max="6417" width="2.5" style="1315" customWidth="1"/>
    <col min="6418" max="6418" width="3.25" style="1315" customWidth="1"/>
    <col min="6419" max="6419" width="4" style="1315" customWidth="1"/>
    <col min="6420" max="6420" width="0.5" style="1315" customWidth="1"/>
    <col min="6421" max="6421" width="3.5" style="1315" customWidth="1"/>
    <col min="6422" max="6422" width="8" style="1315" customWidth="1"/>
    <col min="6423" max="6423" width="4.625" style="1315" customWidth="1"/>
    <col min="6424" max="6424" width="3.125" style="1315" customWidth="1"/>
    <col min="6425" max="6656" width="4.25" style="1315"/>
    <col min="6657" max="6657" width="14.375" style="1315" customWidth="1"/>
    <col min="6658" max="6658" width="10.5" style="1315" customWidth="1"/>
    <col min="6659" max="6659" width="5.5" style="1315" customWidth="1"/>
    <col min="6660" max="6660" width="6.25" style="1315" customWidth="1"/>
    <col min="6661" max="6661" width="3.25" style="1315" customWidth="1"/>
    <col min="6662" max="6662" width="6.625" style="1315" customWidth="1"/>
    <col min="6663" max="6663" width="4.625" style="1315" customWidth="1"/>
    <col min="6664" max="6664" width="3.25" style="1315" customWidth="1"/>
    <col min="6665" max="6666" width="3.625" style="1315" customWidth="1"/>
    <col min="6667" max="6667" width="5" style="1315" customWidth="1"/>
    <col min="6668" max="6668" width="5.625" style="1315" customWidth="1"/>
    <col min="6669" max="6669" width="6.25" style="1315" customWidth="1"/>
    <col min="6670" max="6670" width="3.125" style="1315" customWidth="1"/>
    <col min="6671" max="6671" width="6.125" style="1315" customWidth="1"/>
    <col min="6672" max="6672" width="4.625" style="1315" customWidth="1"/>
    <col min="6673" max="6673" width="2.5" style="1315" customWidth="1"/>
    <col min="6674" max="6674" width="3.25" style="1315" customWidth="1"/>
    <col min="6675" max="6675" width="4" style="1315" customWidth="1"/>
    <col min="6676" max="6676" width="0.5" style="1315" customWidth="1"/>
    <col min="6677" max="6677" width="3.5" style="1315" customWidth="1"/>
    <col min="6678" max="6678" width="8" style="1315" customWidth="1"/>
    <col min="6679" max="6679" width="4.625" style="1315" customWidth="1"/>
    <col min="6680" max="6680" width="3.125" style="1315" customWidth="1"/>
    <col min="6681" max="6912" width="4.25" style="1315"/>
    <col min="6913" max="6913" width="14.375" style="1315" customWidth="1"/>
    <col min="6914" max="6914" width="10.5" style="1315" customWidth="1"/>
    <col min="6915" max="6915" width="5.5" style="1315" customWidth="1"/>
    <col min="6916" max="6916" width="6.25" style="1315" customWidth="1"/>
    <col min="6917" max="6917" width="3.25" style="1315" customWidth="1"/>
    <col min="6918" max="6918" width="6.625" style="1315" customWidth="1"/>
    <col min="6919" max="6919" width="4.625" style="1315" customWidth="1"/>
    <col min="6920" max="6920" width="3.25" style="1315" customWidth="1"/>
    <col min="6921" max="6922" width="3.625" style="1315" customWidth="1"/>
    <col min="6923" max="6923" width="5" style="1315" customWidth="1"/>
    <col min="6924" max="6924" width="5.625" style="1315" customWidth="1"/>
    <col min="6925" max="6925" width="6.25" style="1315" customWidth="1"/>
    <col min="6926" max="6926" width="3.125" style="1315" customWidth="1"/>
    <col min="6927" max="6927" width="6.125" style="1315" customWidth="1"/>
    <col min="6928" max="6928" width="4.625" style="1315" customWidth="1"/>
    <col min="6929" max="6929" width="2.5" style="1315" customWidth="1"/>
    <col min="6930" max="6930" width="3.25" style="1315" customWidth="1"/>
    <col min="6931" max="6931" width="4" style="1315" customWidth="1"/>
    <col min="6932" max="6932" width="0.5" style="1315" customWidth="1"/>
    <col min="6933" max="6933" width="3.5" style="1315" customWidth="1"/>
    <col min="6934" max="6934" width="8" style="1315" customWidth="1"/>
    <col min="6935" max="6935" width="4.625" style="1315" customWidth="1"/>
    <col min="6936" max="6936" width="3.125" style="1315" customWidth="1"/>
    <col min="6937" max="7168" width="4.25" style="1315"/>
    <col min="7169" max="7169" width="14.375" style="1315" customWidth="1"/>
    <col min="7170" max="7170" width="10.5" style="1315" customWidth="1"/>
    <col min="7171" max="7171" width="5.5" style="1315" customWidth="1"/>
    <col min="7172" max="7172" width="6.25" style="1315" customWidth="1"/>
    <col min="7173" max="7173" width="3.25" style="1315" customWidth="1"/>
    <col min="7174" max="7174" width="6.625" style="1315" customWidth="1"/>
    <col min="7175" max="7175" width="4.625" style="1315" customWidth="1"/>
    <col min="7176" max="7176" width="3.25" style="1315" customWidth="1"/>
    <col min="7177" max="7178" width="3.625" style="1315" customWidth="1"/>
    <col min="7179" max="7179" width="5" style="1315" customWidth="1"/>
    <col min="7180" max="7180" width="5.625" style="1315" customWidth="1"/>
    <col min="7181" max="7181" width="6.25" style="1315" customWidth="1"/>
    <col min="7182" max="7182" width="3.125" style="1315" customWidth="1"/>
    <col min="7183" max="7183" width="6.125" style="1315" customWidth="1"/>
    <col min="7184" max="7184" width="4.625" style="1315" customWidth="1"/>
    <col min="7185" max="7185" width="2.5" style="1315" customWidth="1"/>
    <col min="7186" max="7186" width="3.25" style="1315" customWidth="1"/>
    <col min="7187" max="7187" width="4" style="1315" customWidth="1"/>
    <col min="7188" max="7188" width="0.5" style="1315" customWidth="1"/>
    <col min="7189" max="7189" width="3.5" style="1315" customWidth="1"/>
    <col min="7190" max="7190" width="8" style="1315" customWidth="1"/>
    <col min="7191" max="7191" width="4.625" style="1315" customWidth="1"/>
    <col min="7192" max="7192" width="3.125" style="1315" customWidth="1"/>
    <col min="7193" max="7424" width="4.25" style="1315"/>
    <col min="7425" max="7425" width="14.375" style="1315" customWidth="1"/>
    <col min="7426" max="7426" width="10.5" style="1315" customWidth="1"/>
    <col min="7427" max="7427" width="5.5" style="1315" customWidth="1"/>
    <col min="7428" max="7428" width="6.25" style="1315" customWidth="1"/>
    <col min="7429" max="7429" width="3.25" style="1315" customWidth="1"/>
    <col min="7430" max="7430" width="6.625" style="1315" customWidth="1"/>
    <col min="7431" max="7431" width="4.625" style="1315" customWidth="1"/>
    <col min="7432" max="7432" width="3.25" style="1315" customWidth="1"/>
    <col min="7433" max="7434" width="3.625" style="1315" customWidth="1"/>
    <col min="7435" max="7435" width="5" style="1315" customWidth="1"/>
    <col min="7436" max="7436" width="5.625" style="1315" customWidth="1"/>
    <col min="7437" max="7437" width="6.25" style="1315" customWidth="1"/>
    <col min="7438" max="7438" width="3.125" style="1315" customWidth="1"/>
    <col min="7439" max="7439" width="6.125" style="1315" customWidth="1"/>
    <col min="7440" max="7440" width="4.625" style="1315" customWidth="1"/>
    <col min="7441" max="7441" width="2.5" style="1315" customWidth="1"/>
    <col min="7442" max="7442" width="3.25" style="1315" customWidth="1"/>
    <col min="7443" max="7443" width="4" style="1315" customWidth="1"/>
    <col min="7444" max="7444" width="0.5" style="1315" customWidth="1"/>
    <col min="7445" max="7445" width="3.5" style="1315" customWidth="1"/>
    <col min="7446" max="7446" width="8" style="1315" customWidth="1"/>
    <col min="7447" max="7447" width="4.625" style="1315" customWidth="1"/>
    <col min="7448" max="7448" width="3.125" style="1315" customWidth="1"/>
    <col min="7449" max="7680" width="4.25" style="1315"/>
    <col min="7681" max="7681" width="14.375" style="1315" customWidth="1"/>
    <col min="7682" max="7682" width="10.5" style="1315" customWidth="1"/>
    <col min="7683" max="7683" width="5.5" style="1315" customWidth="1"/>
    <col min="7684" max="7684" width="6.25" style="1315" customWidth="1"/>
    <col min="7685" max="7685" width="3.25" style="1315" customWidth="1"/>
    <col min="7686" max="7686" width="6.625" style="1315" customWidth="1"/>
    <col min="7687" max="7687" width="4.625" style="1315" customWidth="1"/>
    <col min="7688" max="7688" width="3.25" style="1315" customWidth="1"/>
    <col min="7689" max="7690" width="3.625" style="1315" customWidth="1"/>
    <col min="7691" max="7691" width="5" style="1315" customWidth="1"/>
    <col min="7692" max="7692" width="5.625" style="1315" customWidth="1"/>
    <col min="7693" max="7693" width="6.25" style="1315" customWidth="1"/>
    <col min="7694" max="7694" width="3.125" style="1315" customWidth="1"/>
    <col min="7695" max="7695" width="6.125" style="1315" customWidth="1"/>
    <col min="7696" max="7696" width="4.625" style="1315" customWidth="1"/>
    <col min="7697" max="7697" width="2.5" style="1315" customWidth="1"/>
    <col min="7698" max="7698" width="3.25" style="1315" customWidth="1"/>
    <col min="7699" max="7699" width="4" style="1315" customWidth="1"/>
    <col min="7700" max="7700" width="0.5" style="1315" customWidth="1"/>
    <col min="7701" max="7701" width="3.5" style="1315" customWidth="1"/>
    <col min="7702" max="7702" width="8" style="1315" customWidth="1"/>
    <col min="7703" max="7703" width="4.625" style="1315" customWidth="1"/>
    <col min="7704" max="7704" width="3.125" style="1315" customWidth="1"/>
    <col min="7705" max="7936" width="4.25" style="1315"/>
    <col min="7937" max="7937" width="14.375" style="1315" customWidth="1"/>
    <col min="7938" max="7938" width="10.5" style="1315" customWidth="1"/>
    <col min="7939" max="7939" width="5.5" style="1315" customWidth="1"/>
    <col min="7940" max="7940" width="6.25" style="1315" customWidth="1"/>
    <col min="7941" max="7941" width="3.25" style="1315" customWidth="1"/>
    <col min="7942" max="7942" width="6.625" style="1315" customWidth="1"/>
    <col min="7943" max="7943" width="4.625" style="1315" customWidth="1"/>
    <col min="7944" max="7944" width="3.25" style="1315" customWidth="1"/>
    <col min="7945" max="7946" width="3.625" style="1315" customWidth="1"/>
    <col min="7947" max="7947" width="5" style="1315" customWidth="1"/>
    <col min="7948" max="7948" width="5.625" style="1315" customWidth="1"/>
    <col min="7949" max="7949" width="6.25" style="1315" customWidth="1"/>
    <col min="7950" max="7950" width="3.125" style="1315" customWidth="1"/>
    <col min="7951" max="7951" width="6.125" style="1315" customWidth="1"/>
    <col min="7952" max="7952" width="4.625" style="1315" customWidth="1"/>
    <col min="7953" max="7953" width="2.5" style="1315" customWidth="1"/>
    <col min="7954" max="7954" width="3.25" style="1315" customWidth="1"/>
    <col min="7955" max="7955" width="4" style="1315" customWidth="1"/>
    <col min="7956" max="7956" width="0.5" style="1315" customWidth="1"/>
    <col min="7957" max="7957" width="3.5" style="1315" customWidth="1"/>
    <col min="7958" max="7958" width="8" style="1315" customWidth="1"/>
    <col min="7959" max="7959" width="4.625" style="1315" customWidth="1"/>
    <col min="7960" max="7960" width="3.125" style="1315" customWidth="1"/>
    <col min="7961" max="8192" width="4.25" style="1315"/>
    <col min="8193" max="8193" width="14.375" style="1315" customWidth="1"/>
    <col min="8194" max="8194" width="10.5" style="1315" customWidth="1"/>
    <col min="8195" max="8195" width="5.5" style="1315" customWidth="1"/>
    <col min="8196" max="8196" width="6.25" style="1315" customWidth="1"/>
    <col min="8197" max="8197" width="3.25" style="1315" customWidth="1"/>
    <col min="8198" max="8198" width="6.625" style="1315" customWidth="1"/>
    <col min="8199" max="8199" width="4.625" style="1315" customWidth="1"/>
    <col min="8200" max="8200" width="3.25" style="1315" customWidth="1"/>
    <col min="8201" max="8202" width="3.625" style="1315" customWidth="1"/>
    <col min="8203" max="8203" width="5" style="1315" customWidth="1"/>
    <col min="8204" max="8204" width="5.625" style="1315" customWidth="1"/>
    <col min="8205" max="8205" width="6.25" style="1315" customWidth="1"/>
    <col min="8206" max="8206" width="3.125" style="1315" customWidth="1"/>
    <col min="8207" max="8207" width="6.125" style="1315" customWidth="1"/>
    <col min="8208" max="8208" width="4.625" style="1315" customWidth="1"/>
    <col min="8209" max="8209" width="2.5" style="1315" customWidth="1"/>
    <col min="8210" max="8210" width="3.25" style="1315" customWidth="1"/>
    <col min="8211" max="8211" width="4" style="1315" customWidth="1"/>
    <col min="8212" max="8212" width="0.5" style="1315" customWidth="1"/>
    <col min="8213" max="8213" width="3.5" style="1315" customWidth="1"/>
    <col min="8214" max="8214" width="8" style="1315" customWidth="1"/>
    <col min="8215" max="8215" width="4.625" style="1315" customWidth="1"/>
    <col min="8216" max="8216" width="3.125" style="1315" customWidth="1"/>
    <col min="8217" max="8448" width="4.25" style="1315"/>
    <col min="8449" max="8449" width="14.375" style="1315" customWidth="1"/>
    <col min="8450" max="8450" width="10.5" style="1315" customWidth="1"/>
    <col min="8451" max="8451" width="5.5" style="1315" customWidth="1"/>
    <col min="8452" max="8452" width="6.25" style="1315" customWidth="1"/>
    <col min="8453" max="8453" width="3.25" style="1315" customWidth="1"/>
    <col min="8454" max="8454" width="6.625" style="1315" customWidth="1"/>
    <col min="8455" max="8455" width="4.625" style="1315" customWidth="1"/>
    <col min="8456" max="8456" width="3.25" style="1315" customWidth="1"/>
    <col min="8457" max="8458" width="3.625" style="1315" customWidth="1"/>
    <col min="8459" max="8459" width="5" style="1315" customWidth="1"/>
    <col min="8460" max="8460" width="5.625" style="1315" customWidth="1"/>
    <col min="8461" max="8461" width="6.25" style="1315" customWidth="1"/>
    <col min="8462" max="8462" width="3.125" style="1315" customWidth="1"/>
    <col min="8463" max="8463" width="6.125" style="1315" customWidth="1"/>
    <col min="8464" max="8464" width="4.625" style="1315" customWidth="1"/>
    <col min="8465" max="8465" width="2.5" style="1315" customWidth="1"/>
    <col min="8466" max="8466" width="3.25" style="1315" customWidth="1"/>
    <col min="8467" max="8467" width="4" style="1315" customWidth="1"/>
    <col min="8468" max="8468" width="0.5" style="1315" customWidth="1"/>
    <col min="8469" max="8469" width="3.5" style="1315" customWidth="1"/>
    <col min="8470" max="8470" width="8" style="1315" customWidth="1"/>
    <col min="8471" max="8471" width="4.625" style="1315" customWidth="1"/>
    <col min="8472" max="8472" width="3.125" style="1315" customWidth="1"/>
    <col min="8473" max="8704" width="4.25" style="1315"/>
    <col min="8705" max="8705" width="14.375" style="1315" customWidth="1"/>
    <col min="8706" max="8706" width="10.5" style="1315" customWidth="1"/>
    <col min="8707" max="8707" width="5.5" style="1315" customWidth="1"/>
    <col min="8708" max="8708" width="6.25" style="1315" customWidth="1"/>
    <col min="8709" max="8709" width="3.25" style="1315" customWidth="1"/>
    <col min="8710" max="8710" width="6.625" style="1315" customWidth="1"/>
    <col min="8711" max="8711" width="4.625" style="1315" customWidth="1"/>
    <col min="8712" max="8712" width="3.25" style="1315" customWidth="1"/>
    <col min="8713" max="8714" width="3.625" style="1315" customWidth="1"/>
    <col min="8715" max="8715" width="5" style="1315" customWidth="1"/>
    <col min="8716" max="8716" width="5.625" style="1315" customWidth="1"/>
    <col min="8717" max="8717" width="6.25" style="1315" customWidth="1"/>
    <col min="8718" max="8718" width="3.125" style="1315" customWidth="1"/>
    <col min="8719" max="8719" width="6.125" style="1315" customWidth="1"/>
    <col min="8720" max="8720" width="4.625" style="1315" customWidth="1"/>
    <col min="8721" max="8721" width="2.5" style="1315" customWidth="1"/>
    <col min="8722" max="8722" width="3.25" style="1315" customWidth="1"/>
    <col min="8723" max="8723" width="4" style="1315" customWidth="1"/>
    <col min="8724" max="8724" width="0.5" style="1315" customWidth="1"/>
    <col min="8725" max="8725" width="3.5" style="1315" customWidth="1"/>
    <col min="8726" max="8726" width="8" style="1315" customWidth="1"/>
    <col min="8727" max="8727" width="4.625" style="1315" customWidth="1"/>
    <col min="8728" max="8728" width="3.125" style="1315" customWidth="1"/>
    <col min="8729" max="8960" width="4.25" style="1315"/>
    <col min="8961" max="8961" width="14.375" style="1315" customWidth="1"/>
    <col min="8962" max="8962" width="10.5" style="1315" customWidth="1"/>
    <col min="8963" max="8963" width="5.5" style="1315" customWidth="1"/>
    <col min="8964" max="8964" width="6.25" style="1315" customWidth="1"/>
    <col min="8965" max="8965" width="3.25" style="1315" customWidth="1"/>
    <col min="8966" max="8966" width="6.625" style="1315" customWidth="1"/>
    <col min="8967" max="8967" width="4.625" style="1315" customWidth="1"/>
    <col min="8968" max="8968" width="3.25" style="1315" customWidth="1"/>
    <col min="8969" max="8970" width="3.625" style="1315" customWidth="1"/>
    <col min="8971" max="8971" width="5" style="1315" customWidth="1"/>
    <col min="8972" max="8972" width="5.625" style="1315" customWidth="1"/>
    <col min="8973" max="8973" width="6.25" style="1315" customWidth="1"/>
    <col min="8974" max="8974" width="3.125" style="1315" customWidth="1"/>
    <col min="8975" max="8975" width="6.125" style="1315" customWidth="1"/>
    <col min="8976" max="8976" width="4.625" style="1315" customWidth="1"/>
    <col min="8977" max="8977" width="2.5" style="1315" customWidth="1"/>
    <col min="8978" max="8978" width="3.25" style="1315" customWidth="1"/>
    <col min="8979" max="8979" width="4" style="1315" customWidth="1"/>
    <col min="8980" max="8980" width="0.5" style="1315" customWidth="1"/>
    <col min="8981" max="8981" width="3.5" style="1315" customWidth="1"/>
    <col min="8982" max="8982" width="8" style="1315" customWidth="1"/>
    <col min="8983" max="8983" width="4.625" style="1315" customWidth="1"/>
    <col min="8984" max="8984" width="3.125" style="1315" customWidth="1"/>
    <col min="8985" max="9216" width="4.25" style="1315"/>
    <col min="9217" max="9217" width="14.375" style="1315" customWidth="1"/>
    <col min="9218" max="9218" width="10.5" style="1315" customWidth="1"/>
    <col min="9219" max="9219" width="5.5" style="1315" customWidth="1"/>
    <col min="9220" max="9220" width="6.25" style="1315" customWidth="1"/>
    <col min="9221" max="9221" width="3.25" style="1315" customWidth="1"/>
    <col min="9222" max="9222" width="6.625" style="1315" customWidth="1"/>
    <col min="9223" max="9223" width="4.625" style="1315" customWidth="1"/>
    <col min="9224" max="9224" width="3.25" style="1315" customWidth="1"/>
    <col min="9225" max="9226" width="3.625" style="1315" customWidth="1"/>
    <col min="9227" max="9227" width="5" style="1315" customWidth="1"/>
    <col min="9228" max="9228" width="5.625" style="1315" customWidth="1"/>
    <col min="9229" max="9229" width="6.25" style="1315" customWidth="1"/>
    <col min="9230" max="9230" width="3.125" style="1315" customWidth="1"/>
    <col min="9231" max="9231" width="6.125" style="1315" customWidth="1"/>
    <col min="9232" max="9232" width="4.625" style="1315" customWidth="1"/>
    <col min="9233" max="9233" width="2.5" style="1315" customWidth="1"/>
    <col min="9234" max="9234" width="3.25" style="1315" customWidth="1"/>
    <col min="9235" max="9235" width="4" style="1315" customWidth="1"/>
    <col min="9236" max="9236" width="0.5" style="1315" customWidth="1"/>
    <col min="9237" max="9237" width="3.5" style="1315" customWidth="1"/>
    <col min="9238" max="9238" width="8" style="1315" customWidth="1"/>
    <col min="9239" max="9239" width="4.625" style="1315" customWidth="1"/>
    <col min="9240" max="9240" width="3.125" style="1315" customWidth="1"/>
    <col min="9241" max="9472" width="4.25" style="1315"/>
    <col min="9473" max="9473" width="14.375" style="1315" customWidth="1"/>
    <col min="9474" max="9474" width="10.5" style="1315" customWidth="1"/>
    <col min="9475" max="9475" width="5.5" style="1315" customWidth="1"/>
    <col min="9476" max="9476" width="6.25" style="1315" customWidth="1"/>
    <col min="9477" max="9477" width="3.25" style="1315" customWidth="1"/>
    <col min="9478" max="9478" width="6.625" style="1315" customWidth="1"/>
    <col min="9479" max="9479" width="4.625" style="1315" customWidth="1"/>
    <col min="9480" max="9480" width="3.25" style="1315" customWidth="1"/>
    <col min="9481" max="9482" width="3.625" style="1315" customWidth="1"/>
    <col min="9483" max="9483" width="5" style="1315" customWidth="1"/>
    <col min="9484" max="9484" width="5.625" style="1315" customWidth="1"/>
    <col min="9485" max="9485" width="6.25" style="1315" customWidth="1"/>
    <col min="9486" max="9486" width="3.125" style="1315" customWidth="1"/>
    <col min="9487" max="9487" width="6.125" style="1315" customWidth="1"/>
    <col min="9488" max="9488" width="4.625" style="1315" customWidth="1"/>
    <col min="9489" max="9489" width="2.5" style="1315" customWidth="1"/>
    <col min="9490" max="9490" width="3.25" style="1315" customWidth="1"/>
    <col min="9491" max="9491" width="4" style="1315" customWidth="1"/>
    <col min="9492" max="9492" width="0.5" style="1315" customWidth="1"/>
    <col min="9493" max="9493" width="3.5" style="1315" customWidth="1"/>
    <col min="9494" max="9494" width="8" style="1315" customWidth="1"/>
    <col min="9495" max="9495" width="4.625" style="1315" customWidth="1"/>
    <col min="9496" max="9496" width="3.125" style="1315" customWidth="1"/>
    <col min="9497" max="9728" width="4.25" style="1315"/>
    <col min="9729" max="9729" width="14.375" style="1315" customWidth="1"/>
    <col min="9730" max="9730" width="10.5" style="1315" customWidth="1"/>
    <col min="9731" max="9731" width="5.5" style="1315" customWidth="1"/>
    <col min="9732" max="9732" width="6.25" style="1315" customWidth="1"/>
    <col min="9733" max="9733" width="3.25" style="1315" customWidth="1"/>
    <col min="9734" max="9734" width="6.625" style="1315" customWidth="1"/>
    <col min="9735" max="9735" width="4.625" style="1315" customWidth="1"/>
    <col min="9736" max="9736" width="3.25" style="1315" customWidth="1"/>
    <col min="9737" max="9738" width="3.625" style="1315" customWidth="1"/>
    <col min="9739" max="9739" width="5" style="1315" customWidth="1"/>
    <col min="9740" max="9740" width="5.625" style="1315" customWidth="1"/>
    <col min="9741" max="9741" width="6.25" style="1315" customWidth="1"/>
    <col min="9742" max="9742" width="3.125" style="1315" customWidth="1"/>
    <col min="9743" max="9743" width="6.125" style="1315" customWidth="1"/>
    <col min="9744" max="9744" width="4.625" style="1315" customWidth="1"/>
    <col min="9745" max="9745" width="2.5" style="1315" customWidth="1"/>
    <col min="9746" max="9746" width="3.25" style="1315" customWidth="1"/>
    <col min="9747" max="9747" width="4" style="1315" customWidth="1"/>
    <col min="9748" max="9748" width="0.5" style="1315" customWidth="1"/>
    <col min="9749" max="9749" width="3.5" style="1315" customWidth="1"/>
    <col min="9750" max="9750" width="8" style="1315" customWidth="1"/>
    <col min="9751" max="9751" width="4.625" style="1315" customWidth="1"/>
    <col min="9752" max="9752" width="3.125" style="1315" customWidth="1"/>
    <col min="9753" max="9984" width="4.25" style="1315"/>
    <col min="9985" max="9985" width="14.375" style="1315" customWidth="1"/>
    <col min="9986" max="9986" width="10.5" style="1315" customWidth="1"/>
    <col min="9987" max="9987" width="5.5" style="1315" customWidth="1"/>
    <col min="9988" max="9988" width="6.25" style="1315" customWidth="1"/>
    <col min="9989" max="9989" width="3.25" style="1315" customWidth="1"/>
    <col min="9990" max="9990" width="6.625" style="1315" customWidth="1"/>
    <col min="9991" max="9991" width="4.625" style="1315" customWidth="1"/>
    <col min="9992" max="9992" width="3.25" style="1315" customWidth="1"/>
    <col min="9993" max="9994" width="3.625" style="1315" customWidth="1"/>
    <col min="9995" max="9995" width="5" style="1315" customWidth="1"/>
    <col min="9996" max="9996" width="5.625" style="1315" customWidth="1"/>
    <col min="9997" max="9997" width="6.25" style="1315" customWidth="1"/>
    <col min="9998" max="9998" width="3.125" style="1315" customWidth="1"/>
    <col min="9999" max="9999" width="6.125" style="1315" customWidth="1"/>
    <col min="10000" max="10000" width="4.625" style="1315" customWidth="1"/>
    <col min="10001" max="10001" width="2.5" style="1315" customWidth="1"/>
    <col min="10002" max="10002" width="3.25" style="1315" customWidth="1"/>
    <col min="10003" max="10003" width="4" style="1315" customWidth="1"/>
    <col min="10004" max="10004" width="0.5" style="1315" customWidth="1"/>
    <col min="10005" max="10005" width="3.5" style="1315" customWidth="1"/>
    <col min="10006" max="10006" width="8" style="1315" customWidth="1"/>
    <col min="10007" max="10007" width="4.625" style="1315" customWidth="1"/>
    <col min="10008" max="10008" width="3.125" style="1315" customWidth="1"/>
    <col min="10009" max="10240" width="4.25" style="1315"/>
    <col min="10241" max="10241" width="14.375" style="1315" customWidth="1"/>
    <col min="10242" max="10242" width="10.5" style="1315" customWidth="1"/>
    <col min="10243" max="10243" width="5.5" style="1315" customWidth="1"/>
    <col min="10244" max="10244" width="6.25" style="1315" customWidth="1"/>
    <col min="10245" max="10245" width="3.25" style="1315" customWidth="1"/>
    <col min="10246" max="10246" width="6.625" style="1315" customWidth="1"/>
    <col min="10247" max="10247" width="4.625" style="1315" customWidth="1"/>
    <col min="10248" max="10248" width="3.25" style="1315" customWidth="1"/>
    <col min="10249" max="10250" width="3.625" style="1315" customWidth="1"/>
    <col min="10251" max="10251" width="5" style="1315" customWidth="1"/>
    <col min="10252" max="10252" width="5.625" style="1315" customWidth="1"/>
    <col min="10253" max="10253" width="6.25" style="1315" customWidth="1"/>
    <col min="10254" max="10254" width="3.125" style="1315" customWidth="1"/>
    <col min="10255" max="10255" width="6.125" style="1315" customWidth="1"/>
    <col min="10256" max="10256" width="4.625" style="1315" customWidth="1"/>
    <col min="10257" max="10257" width="2.5" style="1315" customWidth="1"/>
    <col min="10258" max="10258" width="3.25" style="1315" customWidth="1"/>
    <col min="10259" max="10259" width="4" style="1315" customWidth="1"/>
    <col min="10260" max="10260" width="0.5" style="1315" customWidth="1"/>
    <col min="10261" max="10261" width="3.5" style="1315" customWidth="1"/>
    <col min="10262" max="10262" width="8" style="1315" customWidth="1"/>
    <col min="10263" max="10263" width="4.625" style="1315" customWidth="1"/>
    <col min="10264" max="10264" width="3.125" style="1315" customWidth="1"/>
    <col min="10265" max="10496" width="4.25" style="1315"/>
    <col min="10497" max="10497" width="14.375" style="1315" customWidth="1"/>
    <col min="10498" max="10498" width="10.5" style="1315" customWidth="1"/>
    <col min="10499" max="10499" width="5.5" style="1315" customWidth="1"/>
    <col min="10500" max="10500" width="6.25" style="1315" customWidth="1"/>
    <col min="10501" max="10501" width="3.25" style="1315" customWidth="1"/>
    <col min="10502" max="10502" width="6.625" style="1315" customWidth="1"/>
    <col min="10503" max="10503" width="4.625" style="1315" customWidth="1"/>
    <col min="10504" max="10504" width="3.25" style="1315" customWidth="1"/>
    <col min="10505" max="10506" width="3.625" style="1315" customWidth="1"/>
    <col min="10507" max="10507" width="5" style="1315" customWidth="1"/>
    <col min="10508" max="10508" width="5.625" style="1315" customWidth="1"/>
    <col min="10509" max="10509" width="6.25" style="1315" customWidth="1"/>
    <col min="10510" max="10510" width="3.125" style="1315" customWidth="1"/>
    <col min="10511" max="10511" width="6.125" style="1315" customWidth="1"/>
    <col min="10512" max="10512" width="4.625" style="1315" customWidth="1"/>
    <col min="10513" max="10513" width="2.5" style="1315" customWidth="1"/>
    <col min="10514" max="10514" width="3.25" style="1315" customWidth="1"/>
    <col min="10515" max="10515" width="4" style="1315" customWidth="1"/>
    <col min="10516" max="10516" width="0.5" style="1315" customWidth="1"/>
    <col min="10517" max="10517" width="3.5" style="1315" customWidth="1"/>
    <col min="10518" max="10518" width="8" style="1315" customWidth="1"/>
    <col min="10519" max="10519" width="4.625" style="1315" customWidth="1"/>
    <col min="10520" max="10520" width="3.125" style="1315" customWidth="1"/>
    <col min="10521" max="10752" width="4.25" style="1315"/>
    <col min="10753" max="10753" width="14.375" style="1315" customWidth="1"/>
    <col min="10754" max="10754" width="10.5" style="1315" customWidth="1"/>
    <col min="10755" max="10755" width="5.5" style="1315" customWidth="1"/>
    <col min="10756" max="10756" width="6.25" style="1315" customWidth="1"/>
    <col min="10757" max="10757" width="3.25" style="1315" customWidth="1"/>
    <col min="10758" max="10758" width="6.625" style="1315" customWidth="1"/>
    <col min="10759" max="10759" width="4.625" style="1315" customWidth="1"/>
    <col min="10760" max="10760" width="3.25" style="1315" customWidth="1"/>
    <col min="10761" max="10762" width="3.625" style="1315" customWidth="1"/>
    <col min="10763" max="10763" width="5" style="1315" customWidth="1"/>
    <col min="10764" max="10764" width="5.625" style="1315" customWidth="1"/>
    <col min="10765" max="10765" width="6.25" style="1315" customWidth="1"/>
    <col min="10766" max="10766" width="3.125" style="1315" customWidth="1"/>
    <col min="10767" max="10767" width="6.125" style="1315" customWidth="1"/>
    <col min="10768" max="10768" width="4.625" style="1315" customWidth="1"/>
    <col min="10769" max="10769" width="2.5" style="1315" customWidth="1"/>
    <col min="10770" max="10770" width="3.25" style="1315" customWidth="1"/>
    <col min="10771" max="10771" width="4" style="1315" customWidth="1"/>
    <col min="10772" max="10772" width="0.5" style="1315" customWidth="1"/>
    <col min="10773" max="10773" width="3.5" style="1315" customWidth="1"/>
    <col min="10774" max="10774" width="8" style="1315" customWidth="1"/>
    <col min="10775" max="10775" width="4.625" style="1315" customWidth="1"/>
    <col min="10776" max="10776" width="3.125" style="1315" customWidth="1"/>
    <col min="10777" max="11008" width="4.25" style="1315"/>
    <col min="11009" max="11009" width="14.375" style="1315" customWidth="1"/>
    <col min="11010" max="11010" width="10.5" style="1315" customWidth="1"/>
    <col min="11011" max="11011" width="5.5" style="1315" customWidth="1"/>
    <col min="11012" max="11012" width="6.25" style="1315" customWidth="1"/>
    <col min="11013" max="11013" width="3.25" style="1315" customWidth="1"/>
    <col min="11014" max="11014" width="6.625" style="1315" customWidth="1"/>
    <col min="11015" max="11015" width="4.625" style="1315" customWidth="1"/>
    <col min="11016" max="11016" width="3.25" style="1315" customWidth="1"/>
    <col min="11017" max="11018" width="3.625" style="1315" customWidth="1"/>
    <col min="11019" max="11019" width="5" style="1315" customWidth="1"/>
    <col min="11020" max="11020" width="5.625" style="1315" customWidth="1"/>
    <col min="11021" max="11021" width="6.25" style="1315" customWidth="1"/>
    <col min="11022" max="11022" width="3.125" style="1315" customWidth="1"/>
    <col min="11023" max="11023" width="6.125" style="1315" customWidth="1"/>
    <col min="11024" max="11024" width="4.625" style="1315" customWidth="1"/>
    <col min="11025" max="11025" width="2.5" style="1315" customWidth="1"/>
    <col min="11026" max="11026" width="3.25" style="1315" customWidth="1"/>
    <col min="11027" max="11027" width="4" style="1315" customWidth="1"/>
    <col min="11028" max="11028" width="0.5" style="1315" customWidth="1"/>
    <col min="11029" max="11029" width="3.5" style="1315" customWidth="1"/>
    <col min="11030" max="11030" width="8" style="1315" customWidth="1"/>
    <col min="11031" max="11031" width="4.625" style="1315" customWidth="1"/>
    <col min="11032" max="11032" width="3.125" style="1315" customWidth="1"/>
    <col min="11033" max="11264" width="4.25" style="1315"/>
    <col min="11265" max="11265" width="14.375" style="1315" customWidth="1"/>
    <col min="11266" max="11266" width="10.5" style="1315" customWidth="1"/>
    <col min="11267" max="11267" width="5.5" style="1315" customWidth="1"/>
    <col min="11268" max="11268" width="6.25" style="1315" customWidth="1"/>
    <col min="11269" max="11269" width="3.25" style="1315" customWidth="1"/>
    <col min="11270" max="11270" width="6.625" style="1315" customWidth="1"/>
    <col min="11271" max="11271" width="4.625" style="1315" customWidth="1"/>
    <col min="11272" max="11272" width="3.25" style="1315" customWidth="1"/>
    <col min="11273" max="11274" width="3.625" style="1315" customWidth="1"/>
    <col min="11275" max="11275" width="5" style="1315" customWidth="1"/>
    <col min="11276" max="11276" width="5.625" style="1315" customWidth="1"/>
    <col min="11277" max="11277" width="6.25" style="1315" customWidth="1"/>
    <col min="11278" max="11278" width="3.125" style="1315" customWidth="1"/>
    <col min="11279" max="11279" width="6.125" style="1315" customWidth="1"/>
    <col min="11280" max="11280" width="4.625" style="1315" customWidth="1"/>
    <col min="11281" max="11281" width="2.5" style="1315" customWidth="1"/>
    <col min="11282" max="11282" width="3.25" style="1315" customWidth="1"/>
    <col min="11283" max="11283" width="4" style="1315" customWidth="1"/>
    <col min="11284" max="11284" width="0.5" style="1315" customWidth="1"/>
    <col min="11285" max="11285" width="3.5" style="1315" customWidth="1"/>
    <col min="11286" max="11286" width="8" style="1315" customWidth="1"/>
    <col min="11287" max="11287" width="4.625" style="1315" customWidth="1"/>
    <col min="11288" max="11288" width="3.125" style="1315" customWidth="1"/>
    <col min="11289" max="11520" width="4.25" style="1315"/>
    <col min="11521" max="11521" width="14.375" style="1315" customWidth="1"/>
    <col min="11522" max="11522" width="10.5" style="1315" customWidth="1"/>
    <col min="11523" max="11523" width="5.5" style="1315" customWidth="1"/>
    <col min="11524" max="11524" width="6.25" style="1315" customWidth="1"/>
    <col min="11525" max="11525" width="3.25" style="1315" customWidth="1"/>
    <col min="11526" max="11526" width="6.625" style="1315" customWidth="1"/>
    <col min="11527" max="11527" width="4.625" style="1315" customWidth="1"/>
    <col min="11528" max="11528" width="3.25" style="1315" customWidth="1"/>
    <col min="11529" max="11530" width="3.625" style="1315" customWidth="1"/>
    <col min="11531" max="11531" width="5" style="1315" customWidth="1"/>
    <col min="11532" max="11532" width="5.625" style="1315" customWidth="1"/>
    <col min="11533" max="11533" width="6.25" style="1315" customWidth="1"/>
    <col min="11534" max="11534" width="3.125" style="1315" customWidth="1"/>
    <col min="11535" max="11535" width="6.125" style="1315" customWidth="1"/>
    <col min="11536" max="11536" width="4.625" style="1315" customWidth="1"/>
    <col min="11537" max="11537" width="2.5" style="1315" customWidth="1"/>
    <col min="11538" max="11538" width="3.25" style="1315" customWidth="1"/>
    <col min="11539" max="11539" width="4" style="1315" customWidth="1"/>
    <col min="11540" max="11540" width="0.5" style="1315" customWidth="1"/>
    <col min="11541" max="11541" width="3.5" style="1315" customWidth="1"/>
    <col min="11542" max="11542" width="8" style="1315" customWidth="1"/>
    <col min="11543" max="11543" width="4.625" style="1315" customWidth="1"/>
    <col min="11544" max="11544" width="3.125" style="1315" customWidth="1"/>
    <col min="11545" max="11776" width="4.25" style="1315"/>
    <col min="11777" max="11777" width="14.375" style="1315" customWidth="1"/>
    <col min="11778" max="11778" width="10.5" style="1315" customWidth="1"/>
    <col min="11779" max="11779" width="5.5" style="1315" customWidth="1"/>
    <col min="11780" max="11780" width="6.25" style="1315" customWidth="1"/>
    <col min="11781" max="11781" width="3.25" style="1315" customWidth="1"/>
    <col min="11782" max="11782" width="6.625" style="1315" customWidth="1"/>
    <col min="11783" max="11783" width="4.625" style="1315" customWidth="1"/>
    <col min="11784" max="11784" width="3.25" style="1315" customWidth="1"/>
    <col min="11785" max="11786" width="3.625" style="1315" customWidth="1"/>
    <col min="11787" max="11787" width="5" style="1315" customWidth="1"/>
    <col min="11788" max="11788" width="5.625" style="1315" customWidth="1"/>
    <col min="11789" max="11789" width="6.25" style="1315" customWidth="1"/>
    <col min="11790" max="11790" width="3.125" style="1315" customWidth="1"/>
    <col min="11791" max="11791" width="6.125" style="1315" customWidth="1"/>
    <col min="11792" max="11792" width="4.625" style="1315" customWidth="1"/>
    <col min="11793" max="11793" width="2.5" style="1315" customWidth="1"/>
    <col min="11794" max="11794" width="3.25" style="1315" customWidth="1"/>
    <col min="11795" max="11795" width="4" style="1315" customWidth="1"/>
    <col min="11796" max="11796" width="0.5" style="1315" customWidth="1"/>
    <col min="11797" max="11797" width="3.5" style="1315" customWidth="1"/>
    <col min="11798" max="11798" width="8" style="1315" customWidth="1"/>
    <col min="11799" max="11799" width="4.625" style="1315" customWidth="1"/>
    <col min="11800" max="11800" width="3.125" style="1315" customWidth="1"/>
    <col min="11801" max="12032" width="4.25" style="1315"/>
    <col min="12033" max="12033" width="14.375" style="1315" customWidth="1"/>
    <col min="12034" max="12034" width="10.5" style="1315" customWidth="1"/>
    <col min="12035" max="12035" width="5.5" style="1315" customWidth="1"/>
    <col min="12036" max="12036" width="6.25" style="1315" customWidth="1"/>
    <col min="12037" max="12037" width="3.25" style="1315" customWidth="1"/>
    <col min="12038" max="12038" width="6.625" style="1315" customWidth="1"/>
    <col min="12039" max="12039" width="4.625" style="1315" customWidth="1"/>
    <col min="12040" max="12040" width="3.25" style="1315" customWidth="1"/>
    <col min="12041" max="12042" width="3.625" style="1315" customWidth="1"/>
    <col min="12043" max="12043" width="5" style="1315" customWidth="1"/>
    <col min="12044" max="12044" width="5.625" style="1315" customWidth="1"/>
    <col min="12045" max="12045" width="6.25" style="1315" customWidth="1"/>
    <col min="12046" max="12046" width="3.125" style="1315" customWidth="1"/>
    <col min="12047" max="12047" width="6.125" style="1315" customWidth="1"/>
    <col min="12048" max="12048" width="4.625" style="1315" customWidth="1"/>
    <col min="12049" max="12049" width="2.5" style="1315" customWidth="1"/>
    <col min="12050" max="12050" width="3.25" style="1315" customWidth="1"/>
    <col min="12051" max="12051" width="4" style="1315" customWidth="1"/>
    <col min="12052" max="12052" width="0.5" style="1315" customWidth="1"/>
    <col min="12053" max="12053" width="3.5" style="1315" customWidth="1"/>
    <col min="12054" max="12054" width="8" style="1315" customWidth="1"/>
    <col min="12055" max="12055" width="4.625" style="1315" customWidth="1"/>
    <col min="12056" max="12056" width="3.125" style="1315" customWidth="1"/>
    <col min="12057" max="12288" width="4.25" style="1315"/>
    <col min="12289" max="12289" width="14.375" style="1315" customWidth="1"/>
    <col min="12290" max="12290" width="10.5" style="1315" customWidth="1"/>
    <col min="12291" max="12291" width="5.5" style="1315" customWidth="1"/>
    <col min="12292" max="12292" width="6.25" style="1315" customWidth="1"/>
    <col min="12293" max="12293" width="3.25" style="1315" customWidth="1"/>
    <col min="12294" max="12294" width="6.625" style="1315" customWidth="1"/>
    <col min="12295" max="12295" width="4.625" style="1315" customWidth="1"/>
    <col min="12296" max="12296" width="3.25" style="1315" customWidth="1"/>
    <col min="12297" max="12298" width="3.625" style="1315" customWidth="1"/>
    <col min="12299" max="12299" width="5" style="1315" customWidth="1"/>
    <col min="12300" max="12300" width="5.625" style="1315" customWidth="1"/>
    <col min="12301" max="12301" width="6.25" style="1315" customWidth="1"/>
    <col min="12302" max="12302" width="3.125" style="1315" customWidth="1"/>
    <col min="12303" max="12303" width="6.125" style="1315" customWidth="1"/>
    <col min="12304" max="12304" width="4.625" style="1315" customWidth="1"/>
    <col min="12305" max="12305" width="2.5" style="1315" customWidth="1"/>
    <col min="12306" max="12306" width="3.25" style="1315" customWidth="1"/>
    <col min="12307" max="12307" width="4" style="1315" customWidth="1"/>
    <col min="12308" max="12308" width="0.5" style="1315" customWidth="1"/>
    <col min="12309" max="12309" width="3.5" style="1315" customWidth="1"/>
    <col min="12310" max="12310" width="8" style="1315" customWidth="1"/>
    <col min="12311" max="12311" width="4.625" style="1315" customWidth="1"/>
    <col min="12312" max="12312" width="3.125" style="1315" customWidth="1"/>
    <col min="12313" max="12544" width="4.25" style="1315"/>
    <col min="12545" max="12545" width="14.375" style="1315" customWidth="1"/>
    <col min="12546" max="12546" width="10.5" style="1315" customWidth="1"/>
    <col min="12547" max="12547" width="5.5" style="1315" customWidth="1"/>
    <col min="12548" max="12548" width="6.25" style="1315" customWidth="1"/>
    <col min="12549" max="12549" width="3.25" style="1315" customWidth="1"/>
    <col min="12550" max="12550" width="6.625" style="1315" customWidth="1"/>
    <col min="12551" max="12551" width="4.625" style="1315" customWidth="1"/>
    <col min="12552" max="12552" width="3.25" style="1315" customWidth="1"/>
    <col min="12553" max="12554" width="3.625" style="1315" customWidth="1"/>
    <col min="12555" max="12555" width="5" style="1315" customWidth="1"/>
    <col min="12556" max="12556" width="5.625" style="1315" customWidth="1"/>
    <col min="12557" max="12557" width="6.25" style="1315" customWidth="1"/>
    <col min="12558" max="12558" width="3.125" style="1315" customWidth="1"/>
    <col min="12559" max="12559" width="6.125" style="1315" customWidth="1"/>
    <col min="12560" max="12560" width="4.625" style="1315" customWidth="1"/>
    <col min="12561" max="12561" width="2.5" style="1315" customWidth="1"/>
    <col min="12562" max="12562" width="3.25" style="1315" customWidth="1"/>
    <col min="12563" max="12563" width="4" style="1315" customWidth="1"/>
    <col min="12564" max="12564" width="0.5" style="1315" customWidth="1"/>
    <col min="12565" max="12565" width="3.5" style="1315" customWidth="1"/>
    <col min="12566" max="12566" width="8" style="1315" customWidth="1"/>
    <col min="12567" max="12567" width="4.625" style="1315" customWidth="1"/>
    <col min="12568" max="12568" width="3.125" style="1315" customWidth="1"/>
    <col min="12569" max="12800" width="4.25" style="1315"/>
    <col min="12801" max="12801" width="14.375" style="1315" customWidth="1"/>
    <col min="12802" max="12802" width="10.5" style="1315" customWidth="1"/>
    <col min="12803" max="12803" width="5.5" style="1315" customWidth="1"/>
    <col min="12804" max="12804" width="6.25" style="1315" customWidth="1"/>
    <col min="12805" max="12805" width="3.25" style="1315" customWidth="1"/>
    <col min="12806" max="12806" width="6.625" style="1315" customWidth="1"/>
    <col min="12807" max="12807" width="4.625" style="1315" customWidth="1"/>
    <col min="12808" max="12808" width="3.25" style="1315" customWidth="1"/>
    <col min="12809" max="12810" width="3.625" style="1315" customWidth="1"/>
    <col min="12811" max="12811" width="5" style="1315" customWidth="1"/>
    <col min="12812" max="12812" width="5.625" style="1315" customWidth="1"/>
    <col min="12813" max="12813" width="6.25" style="1315" customWidth="1"/>
    <col min="12814" max="12814" width="3.125" style="1315" customWidth="1"/>
    <col min="12815" max="12815" width="6.125" style="1315" customWidth="1"/>
    <col min="12816" max="12816" width="4.625" style="1315" customWidth="1"/>
    <col min="12817" max="12817" width="2.5" style="1315" customWidth="1"/>
    <col min="12818" max="12818" width="3.25" style="1315" customWidth="1"/>
    <col min="12819" max="12819" width="4" style="1315" customWidth="1"/>
    <col min="12820" max="12820" width="0.5" style="1315" customWidth="1"/>
    <col min="12821" max="12821" width="3.5" style="1315" customWidth="1"/>
    <col min="12822" max="12822" width="8" style="1315" customWidth="1"/>
    <col min="12823" max="12823" width="4.625" style="1315" customWidth="1"/>
    <col min="12824" max="12824" width="3.125" style="1315" customWidth="1"/>
    <col min="12825" max="13056" width="4.25" style="1315"/>
    <col min="13057" max="13057" width="14.375" style="1315" customWidth="1"/>
    <col min="13058" max="13058" width="10.5" style="1315" customWidth="1"/>
    <col min="13059" max="13059" width="5.5" style="1315" customWidth="1"/>
    <col min="13060" max="13060" width="6.25" style="1315" customWidth="1"/>
    <col min="13061" max="13061" width="3.25" style="1315" customWidth="1"/>
    <col min="13062" max="13062" width="6.625" style="1315" customWidth="1"/>
    <col min="13063" max="13063" width="4.625" style="1315" customWidth="1"/>
    <col min="13064" max="13064" width="3.25" style="1315" customWidth="1"/>
    <col min="13065" max="13066" width="3.625" style="1315" customWidth="1"/>
    <col min="13067" max="13067" width="5" style="1315" customWidth="1"/>
    <col min="13068" max="13068" width="5.625" style="1315" customWidth="1"/>
    <col min="13069" max="13069" width="6.25" style="1315" customWidth="1"/>
    <col min="13070" max="13070" width="3.125" style="1315" customWidth="1"/>
    <col min="13071" max="13071" width="6.125" style="1315" customWidth="1"/>
    <col min="13072" max="13072" width="4.625" style="1315" customWidth="1"/>
    <col min="13073" max="13073" width="2.5" style="1315" customWidth="1"/>
    <col min="13074" max="13074" width="3.25" style="1315" customWidth="1"/>
    <col min="13075" max="13075" width="4" style="1315" customWidth="1"/>
    <col min="13076" max="13076" width="0.5" style="1315" customWidth="1"/>
    <col min="13077" max="13077" width="3.5" style="1315" customWidth="1"/>
    <col min="13078" max="13078" width="8" style="1315" customWidth="1"/>
    <col min="13079" max="13079" width="4.625" style="1315" customWidth="1"/>
    <col min="13080" max="13080" width="3.125" style="1315" customWidth="1"/>
    <col min="13081" max="13312" width="4.25" style="1315"/>
    <col min="13313" max="13313" width="14.375" style="1315" customWidth="1"/>
    <col min="13314" max="13314" width="10.5" style="1315" customWidth="1"/>
    <col min="13315" max="13315" width="5.5" style="1315" customWidth="1"/>
    <col min="13316" max="13316" width="6.25" style="1315" customWidth="1"/>
    <col min="13317" max="13317" width="3.25" style="1315" customWidth="1"/>
    <col min="13318" max="13318" width="6.625" style="1315" customWidth="1"/>
    <col min="13319" max="13319" width="4.625" style="1315" customWidth="1"/>
    <col min="13320" max="13320" width="3.25" style="1315" customWidth="1"/>
    <col min="13321" max="13322" width="3.625" style="1315" customWidth="1"/>
    <col min="13323" max="13323" width="5" style="1315" customWidth="1"/>
    <col min="13324" max="13324" width="5.625" style="1315" customWidth="1"/>
    <col min="13325" max="13325" width="6.25" style="1315" customWidth="1"/>
    <col min="13326" max="13326" width="3.125" style="1315" customWidth="1"/>
    <col min="13327" max="13327" width="6.125" style="1315" customWidth="1"/>
    <col min="13328" max="13328" width="4.625" style="1315" customWidth="1"/>
    <col min="13329" max="13329" width="2.5" style="1315" customWidth="1"/>
    <col min="13330" max="13330" width="3.25" style="1315" customWidth="1"/>
    <col min="13331" max="13331" width="4" style="1315" customWidth="1"/>
    <col min="13332" max="13332" width="0.5" style="1315" customWidth="1"/>
    <col min="13333" max="13333" width="3.5" style="1315" customWidth="1"/>
    <col min="13334" max="13334" width="8" style="1315" customWidth="1"/>
    <col min="13335" max="13335" width="4.625" style="1315" customWidth="1"/>
    <col min="13336" max="13336" width="3.125" style="1315" customWidth="1"/>
    <col min="13337" max="13568" width="4.25" style="1315"/>
    <col min="13569" max="13569" width="14.375" style="1315" customWidth="1"/>
    <col min="13570" max="13570" width="10.5" style="1315" customWidth="1"/>
    <col min="13571" max="13571" width="5.5" style="1315" customWidth="1"/>
    <col min="13572" max="13572" width="6.25" style="1315" customWidth="1"/>
    <col min="13573" max="13573" width="3.25" style="1315" customWidth="1"/>
    <col min="13574" max="13574" width="6.625" style="1315" customWidth="1"/>
    <col min="13575" max="13575" width="4.625" style="1315" customWidth="1"/>
    <col min="13576" max="13576" width="3.25" style="1315" customWidth="1"/>
    <col min="13577" max="13578" width="3.625" style="1315" customWidth="1"/>
    <col min="13579" max="13579" width="5" style="1315" customWidth="1"/>
    <col min="13580" max="13580" width="5.625" style="1315" customWidth="1"/>
    <col min="13581" max="13581" width="6.25" style="1315" customWidth="1"/>
    <col min="13582" max="13582" width="3.125" style="1315" customWidth="1"/>
    <col min="13583" max="13583" width="6.125" style="1315" customWidth="1"/>
    <col min="13584" max="13584" width="4.625" style="1315" customWidth="1"/>
    <col min="13585" max="13585" width="2.5" style="1315" customWidth="1"/>
    <col min="13586" max="13586" width="3.25" style="1315" customWidth="1"/>
    <col min="13587" max="13587" width="4" style="1315" customWidth="1"/>
    <col min="13588" max="13588" width="0.5" style="1315" customWidth="1"/>
    <col min="13589" max="13589" width="3.5" style="1315" customWidth="1"/>
    <col min="13590" max="13590" width="8" style="1315" customWidth="1"/>
    <col min="13591" max="13591" width="4.625" style="1315" customWidth="1"/>
    <col min="13592" max="13592" width="3.125" style="1315" customWidth="1"/>
    <col min="13593" max="13824" width="4.25" style="1315"/>
    <col min="13825" max="13825" width="14.375" style="1315" customWidth="1"/>
    <col min="13826" max="13826" width="10.5" style="1315" customWidth="1"/>
    <col min="13827" max="13827" width="5.5" style="1315" customWidth="1"/>
    <col min="13828" max="13828" width="6.25" style="1315" customWidth="1"/>
    <col min="13829" max="13829" width="3.25" style="1315" customWidth="1"/>
    <col min="13830" max="13830" width="6.625" style="1315" customWidth="1"/>
    <col min="13831" max="13831" width="4.625" style="1315" customWidth="1"/>
    <col min="13832" max="13832" width="3.25" style="1315" customWidth="1"/>
    <col min="13833" max="13834" width="3.625" style="1315" customWidth="1"/>
    <col min="13835" max="13835" width="5" style="1315" customWidth="1"/>
    <col min="13836" max="13836" width="5.625" style="1315" customWidth="1"/>
    <col min="13837" max="13837" width="6.25" style="1315" customWidth="1"/>
    <col min="13838" max="13838" width="3.125" style="1315" customWidth="1"/>
    <col min="13839" max="13839" width="6.125" style="1315" customWidth="1"/>
    <col min="13840" max="13840" width="4.625" style="1315" customWidth="1"/>
    <col min="13841" max="13841" width="2.5" style="1315" customWidth="1"/>
    <col min="13842" max="13842" width="3.25" style="1315" customWidth="1"/>
    <col min="13843" max="13843" width="4" style="1315" customWidth="1"/>
    <col min="13844" max="13844" width="0.5" style="1315" customWidth="1"/>
    <col min="13845" max="13845" width="3.5" style="1315" customWidth="1"/>
    <col min="13846" max="13846" width="8" style="1315" customWidth="1"/>
    <col min="13847" max="13847" width="4.625" style="1315" customWidth="1"/>
    <col min="13848" max="13848" width="3.125" style="1315" customWidth="1"/>
    <col min="13849" max="14080" width="4.25" style="1315"/>
    <col min="14081" max="14081" width="14.375" style="1315" customWidth="1"/>
    <col min="14082" max="14082" width="10.5" style="1315" customWidth="1"/>
    <col min="14083" max="14083" width="5.5" style="1315" customWidth="1"/>
    <col min="14084" max="14084" width="6.25" style="1315" customWidth="1"/>
    <col min="14085" max="14085" width="3.25" style="1315" customWidth="1"/>
    <col min="14086" max="14086" width="6.625" style="1315" customWidth="1"/>
    <col min="14087" max="14087" width="4.625" style="1315" customWidth="1"/>
    <col min="14088" max="14088" width="3.25" style="1315" customWidth="1"/>
    <col min="14089" max="14090" width="3.625" style="1315" customWidth="1"/>
    <col min="14091" max="14091" width="5" style="1315" customWidth="1"/>
    <col min="14092" max="14092" width="5.625" style="1315" customWidth="1"/>
    <col min="14093" max="14093" width="6.25" style="1315" customWidth="1"/>
    <col min="14094" max="14094" width="3.125" style="1315" customWidth="1"/>
    <col min="14095" max="14095" width="6.125" style="1315" customWidth="1"/>
    <col min="14096" max="14096" width="4.625" style="1315" customWidth="1"/>
    <col min="14097" max="14097" width="2.5" style="1315" customWidth="1"/>
    <col min="14098" max="14098" width="3.25" style="1315" customWidth="1"/>
    <col min="14099" max="14099" width="4" style="1315" customWidth="1"/>
    <col min="14100" max="14100" width="0.5" style="1315" customWidth="1"/>
    <col min="14101" max="14101" width="3.5" style="1315" customWidth="1"/>
    <col min="14102" max="14102" width="8" style="1315" customWidth="1"/>
    <col min="14103" max="14103" width="4.625" style="1315" customWidth="1"/>
    <col min="14104" max="14104" width="3.125" style="1315" customWidth="1"/>
    <col min="14105" max="14336" width="4.25" style="1315"/>
    <col min="14337" max="14337" width="14.375" style="1315" customWidth="1"/>
    <col min="14338" max="14338" width="10.5" style="1315" customWidth="1"/>
    <col min="14339" max="14339" width="5.5" style="1315" customWidth="1"/>
    <col min="14340" max="14340" width="6.25" style="1315" customWidth="1"/>
    <col min="14341" max="14341" width="3.25" style="1315" customWidth="1"/>
    <col min="14342" max="14342" width="6.625" style="1315" customWidth="1"/>
    <col min="14343" max="14343" width="4.625" style="1315" customWidth="1"/>
    <col min="14344" max="14344" width="3.25" style="1315" customWidth="1"/>
    <col min="14345" max="14346" width="3.625" style="1315" customWidth="1"/>
    <col min="14347" max="14347" width="5" style="1315" customWidth="1"/>
    <col min="14348" max="14348" width="5.625" style="1315" customWidth="1"/>
    <col min="14349" max="14349" width="6.25" style="1315" customWidth="1"/>
    <col min="14350" max="14350" width="3.125" style="1315" customWidth="1"/>
    <col min="14351" max="14351" width="6.125" style="1315" customWidth="1"/>
    <col min="14352" max="14352" width="4.625" style="1315" customWidth="1"/>
    <col min="14353" max="14353" width="2.5" style="1315" customWidth="1"/>
    <col min="14354" max="14354" width="3.25" style="1315" customWidth="1"/>
    <col min="14355" max="14355" width="4" style="1315" customWidth="1"/>
    <col min="14356" max="14356" width="0.5" style="1315" customWidth="1"/>
    <col min="14357" max="14357" width="3.5" style="1315" customWidth="1"/>
    <col min="14358" max="14358" width="8" style="1315" customWidth="1"/>
    <col min="14359" max="14359" width="4.625" style="1315" customWidth="1"/>
    <col min="14360" max="14360" width="3.125" style="1315" customWidth="1"/>
    <col min="14361" max="14592" width="4.25" style="1315"/>
    <col min="14593" max="14593" width="14.375" style="1315" customWidth="1"/>
    <col min="14594" max="14594" width="10.5" style="1315" customWidth="1"/>
    <col min="14595" max="14595" width="5.5" style="1315" customWidth="1"/>
    <col min="14596" max="14596" width="6.25" style="1315" customWidth="1"/>
    <col min="14597" max="14597" width="3.25" style="1315" customWidth="1"/>
    <col min="14598" max="14598" width="6.625" style="1315" customWidth="1"/>
    <col min="14599" max="14599" width="4.625" style="1315" customWidth="1"/>
    <col min="14600" max="14600" width="3.25" style="1315" customWidth="1"/>
    <col min="14601" max="14602" width="3.625" style="1315" customWidth="1"/>
    <col min="14603" max="14603" width="5" style="1315" customWidth="1"/>
    <col min="14604" max="14604" width="5.625" style="1315" customWidth="1"/>
    <col min="14605" max="14605" width="6.25" style="1315" customWidth="1"/>
    <col min="14606" max="14606" width="3.125" style="1315" customWidth="1"/>
    <col min="14607" max="14607" width="6.125" style="1315" customWidth="1"/>
    <col min="14608" max="14608" width="4.625" style="1315" customWidth="1"/>
    <col min="14609" max="14609" width="2.5" style="1315" customWidth="1"/>
    <col min="14610" max="14610" width="3.25" style="1315" customWidth="1"/>
    <col min="14611" max="14611" width="4" style="1315" customWidth="1"/>
    <col min="14612" max="14612" width="0.5" style="1315" customWidth="1"/>
    <col min="14613" max="14613" width="3.5" style="1315" customWidth="1"/>
    <col min="14614" max="14614" width="8" style="1315" customWidth="1"/>
    <col min="14615" max="14615" width="4.625" style="1315" customWidth="1"/>
    <col min="14616" max="14616" width="3.125" style="1315" customWidth="1"/>
    <col min="14617" max="14848" width="4.25" style="1315"/>
    <col min="14849" max="14849" width="14.375" style="1315" customWidth="1"/>
    <col min="14850" max="14850" width="10.5" style="1315" customWidth="1"/>
    <col min="14851" max="14851" width="5.5" style="1315" customWidth="1"/>
    <col min="14852" max="14852" width="6.25" style="1315" customWidth="1"/>
    <col min="14853" max="14853" width="3.25" style="1315" customWidth="1"/>
    <col min="14854" max="14854" width="6.625" style="1315" customWidth="1"/>
    <col min="14855" max="14855" width="4.625" style="1315" customWidth="1"/>
    <col min="14856" max="14856" width="3.25" style="1315" customWidth="1"/>
    <col min="14857" max="14858" width="3.625" style="1315" customWidth="1"/>
    <col min="14859" max="14859" width="5" style="1315" customWidth="1"/>
    <col min="14860" max="14860" width="5.625" style="1315" customWidth="1"/>
    <col min="14861" max="14861" width="6.25" style="1315" customWidth="1"/>
    <col min="14862" max="14862" width="3.125" style="1315" customWidth="1"/>
    <col min="14863" max="14863" width="6.125" style="1315" customWidth="1"/>
    <col min="14864" max="14864" width="4.625" style="1315" customWidth="1"/>
    <col min="14865" max="14865" width="2.5" style="1315" customWidth="1"/>
    <col min="14866" max="14866" width="3.25" style="1315" customWidth="1"/>
    <col min="14867" max="14867" width="4" style="1315" customWidth="1"/>
    <col min="14868" max="14868" width="0.5" style="1315" customWidth="1"/>
    <col min="14869" max="14869" width="3.5" style="1315" customWidth="1"/>
    <col min="14870" max="14870" width="8" style="1315" customWidth="1"/>
    <col min="14871" max="14871" width="4.625" style="1315" customWidth="1"/>
    <col min="14872" max="14872" width="3.125" style="1315" customWidth="1"/>
    <col min="14873" max="15104" width="4.25" style="1315"/>
    <col min="15105" max="15105" width="14.375" style="1315" customWidth="1"/>
    <col min="15106" max="15106" width="10.5" style="1315" customWidth="1"/>
    <col min="15107" max="15107" width="5.5" style="1315" customWidth="1"/>
    <col min="15108" max="15108" width="6.25" style="1315" customWidth="1"/>
    <col min="15109" max="15109" width="3.25" style="1315" customWidth="1"/>
    <col min="15110" max="15110" width="6.625" style="1315" customWidth="1"/>
    <col min="15111" max="15111" width="4.625" style="1315" customWidth="1"/>
    <col min="15112" max="15112" width="3.25" style="1315" customWidth="1"/>
    <col min="15113" max="15114" width="3.625" style="1315" customWidth="1"/>
    <col min="15115" max="15115" width="5" style="1315" customWidth="1"/>
    <col min="15116" max="15116" width="5.625" style="1315" customWidth="1"/>
    <col min="15117" max="15117" width="6.25" style="1315" customWidth="1"/>
    <col min="15118" max="15118" width="3.125" style="1315" customWidth="1"/>
    <col min="15119" max="15119" width="6.125" style="1315" customWidth="1"/>
    <col min="15120" max="15120" width="4.625" style="1315" customWidth="1"/>
    <col min="15121" max="15121" width="2.5" style="1315" customWidth="1"/>
    <col min="15122" max="15122" width="3.25" style="1315" customWidth="1"/>
    <col min="15123" max="15123" width="4" style="1315" customWidth="1"/>
    <col min="15124" max="15124" width="0.5" style="1315" customWidth="1"/>
    <col min="15125" max="15125" width="3.5" style="1315" customWidth="1"/>
    <col min="15126" max="15126" width="8" style="1315" customWidth="1"/>
    <col min="15127" max="15127" width="4.625" style="1315" customWidth="1"/>
    <col min="15128" max="15128" width="3.125" style="1315" customWidth="1"/>
    <col min="15129" max="15360" width="4.25" style="1315"/>
    <col min="15361" max="15361" width="14.375" style="1315" customWidth="1"/>
    <col min="15362" max="15362" width="10.5" style="1315" customWidth="1"/>
    <col min="15363" max="15363" width="5.5" style="1315" customWidth="1"/>
    <col min="15364" max="15364" width="6.25" style="1315" customWidth="1"/>
    <col min="15365" max="15365" width="3.25" style="1315" customWidth="1"/>
    <col min="15366" max="15366" width="6.625" style="1315" customWidth="1"/>
    <col min="15367" max="15367" width="4.625" style="1315" customWidth="1"/>
    <col min="15368" max="15368" width="3.25" style="1315" customWidth="1"/>
    <col min="15369" max="15370" width="3.625" style="1315" customWidth="1"/>
    <col min="15371" max="15371" width="5" style="1315" customWidth="1"/>
    <col min="15372" max="15372" width="5.625" style="1315" customWidth="1"/>
    <col min="15373" max="15373" width="6.25" style="1315" customWidth="1"/>
    <col min="15374" max="15374" width="3.125" style="1315" customWidth="1"/>
    <col min="15375" max="15375" width="6.125" style="1315" customWidth="1"/>
    <col min="15376" max="15376" width="4.625" style="1315" customWidth="1"/>
    <col min="15377" max="15377" width="2.5" style="1315" customWidth="1"/>
    <col min="15378" max="15378" width="3.25" style="1315" customWidth="1"/>
    <col min="15379" max="15379" width="4" style="1315" customWidth="1"/>
    <col min="15380" max="15380" width="0.5" style="1315" customWidth="1"/>
    <col min="15381" max="15381" width="3.5" style="1315" customWidth="1"/>
    <col min="15382" max="15382" width="8" style="1315" customWidth="1"/>
    <col min="15383" max="15383" width="4.625" style="1315" customWidth="1"/>
    <col min="15384" max="15384" width="3.125" style="1315" customWidth="1"/>
    <col min="15385" max="15616" width="4.25" style="1315"/>
    <col min="15617" max="15617" width="14.375" style="1315" customWidth="1"/>
    <col min="15618" max="15618" width="10.5" style="1315" customWidth="1"/>
    <col min="15619" max="15619" width="5.5" style="1315" customWidth="1"/>
    <col min="15620" max="15620" width="6.25" style="1315" customWidth="1"/>
    <col min="15621" max="15621" width="3.25" style="1315" customWidth="1"/>
    <col min="15622" max="15622" width="6.625" style="1315" customWidth="1"/>
    <col min="15623" max="15623" width="4.625" style="1315" customWidth="1"/>
    <col min="15624" max="15624" width="3.25" style="1315" customWidth="1"/>
    <col min="15625" max="15626" width="3.625" style="1315" customWidth="1"/>
    <col min="15627" max="15627" width="5" style="1315" customWidth="1"/>
    <col min="15628" max="15628" width="5.625" style="1315" customWidth="1"/>
    <col min="15629" max="15629" width="6.25" style="1315" customWidth="1"/>
    <col min="15630" max="15630" width="3.125" style="1315" customWidth="1"/>
    <col min="15631" max="15631" width="6.125" style="1315" customWidth="1"/>
    <col min="15632" max="15632" width="4.625" style="1315" customWidth="1"/>
    <col min="15633" max="15633" width="2.5" style="1315" customWidth="1"/>
    <col min="15634" max="15634" width="3.25" style="1315" customWidth="1"/>
    <col min="15635" max="15635" width="4" style="1315" customWidth="1"/>
    <col min="15636" max="15636" width="0.5" style="1315" customWidth="1"/>
    <col min="15637" max="15637" width="3.5" style="1315" customWidth="1"/>
    <col min="15638" max="15638" width="8" style="1315" customWidth="1"/>
    <col min="15639" max="15639" width="4.625" style="1315" customWidth="1"/>
    <col min="15640" max="15640" width="3.125" style="1315" customWidth="1"/>
    <col min="15641" max="15872" width="4.25" style="1315"/>
    <col min="15873" max="15873" width="14.375" style="1315" customWidth="1"/>
    <col min="15874" max="15874" width="10.5" style="1315" customWidth="1"/>
    <col min="15875" max="15875" width="5.5" style="1315" customWidth="1"/>
    <col min="15876" max="15876" width="6.25" style="1315" customWidth="1"/>
    <col min="15877" max="15877" width="3.25" style="1315" customWidth="1"/>
    <col min="15878" max="15878" width="6.625" style="1315" customWidth="1"/>
    <col min="15879" max="15879" width="4.625" style="1315" customWidth="1"/>
    <col min="15880" max="15880" width="3.25" style="1315" customWidth="1"/>
    <col min="15881" max="15882" width="3.625" style="1315" customWidth="1"/>
    <col min="15883" max="15883" width="5" style="1315" customWidth="1"/>
    <col min="15884" max="15884" width="5.625" style="1315" customWidth="1"/>
    <col min="15885" max="15885" width="6.25" style="1315" customWidth="1"/>
    <col min="15886" max="15886" width="3.125" style="1315" customWidth="1"/>
    <col min="15887" max="15887" width="6.125" style="1315" customWidth="1"/>
    <col min="15888" max="15888" width="4.625" style="1315" customWidth="1"/>
    <col min="15889" max="15889" width="2.5" style="1315" customWidth="1"/>
    <col min="15890" max="15890" width="3.25" style="1315" customWidth="1"/>
    <col min="15891" max="15891" width="4" style="1315" customWidth="1"/>
    <col min="15892" max="15892" width="0.5" style="1315" customWidth="1"/>
    <col min="15893" max="15893" width="3.5" style="1315" customWidth="1"/>
    <col min="15894" max="15894" width="8" style="1315" customWidth="1"/>
    <col min="15895" max="15895" width="4.625" style="1315" customWidth="1"/>
    <col min="15896" max="15896" width="3.125" style="1315" customWidth="1"/>
    <col min="15897" max="16128" width="4.25" style="1315"/>
    <col min="16129" max="16129" width="14.375" style="1315" customWidth="1"/>
    <col min="16130" max="16130" width="10.5" style="1315" customWidth="1"/>
    <col min="16131" max="16131" width="5.5" style="1315" customWidth="1"/>
    <col min="16132" max="16132" width="6.25" style="1315" customWidth="1"/>
    <col min="16133" max="16133" width="3.25" style="1315" customWidth="1"/>
    <col min="16134" max="16134" width="6.625" style="1315" customWidth="1"/>
    <col min="16135" max="16135" width="4.625" style="1315" customWidth="1"/>
    <col min="16136" max="16136" width="3.25" style="1315" customWidth="1"/>
    <col min="16137" max="16138" width="3.625" style="1315" customWidth="1"/>
    <col min="16139" max="16139" width="5" style="1315" customWidth="1"/>
    <col min="16140" max="16140" width="5.625" style="1315" customWidth="1"/>
    <col min="16141" max="16141" width="6.25" style="1315" customWidth="1"/>
    <col min="16142" max="16142" width="3.125" style="1315" customWidth="1"/>
    <col min="16143" max="16143" width="6.125" style="1315" customWidth="1"/>
    <col min="16144" max="16144" width="4.625" style="1315" customWidth="1"/>
    <col min="16145" max="16145" width="2.5" style="1315" customWidth="1"/>
    <col min="16146" max="16146" width="3.25" style="1315" customWidth="1"/>
    <col min="16147" max="16147" width="4" style="1315" customWidth="1"/>
    <col min="16148" max="16148" width="0.5" style="1315" customWidth="1"/>
    <col min="16149" max="16149" width="3.5" style="1315" customWidth="1"/>
    <col min="16150" max="16150" width="8" style="1315" customWidth="1"/>
    <col min="16151" max="16151" width="4.625" style="1315" customWidth="1"/>
    <col min="16152" max="16152" width="3.125" style="1315" customWidth="1"/>
    <col min="16153" max="16384" width="4.25" style="1315"/>
  </cols>
  <sheetData>
    <row r="1" spans="1:24" ht="18.75">
      <c r="A1" s="1313" t="s">
        <v>221</v>
      </c>
    </row>
    <row r="2" spans="1:24" ht="18.75" customHeight="1" thickBot="1">
      <c r="V2" s="1881"/>
      <c r="W2" s="1882"/>
    </row>
    <row r="3" spans="1:24" s="1323" customFormat="1" ht="32.25" customHeight="1">
      <c r="A3" s="1316" t="s">
        <v>23</v>
      </c>
      <c r="B3" s="1317" t="s">
        <v>24</v>
      </c>
      <c r="C3" s="1318"/>
      <c r="D3" s="1319"/>
      <c r="E3" s="1320"/>
      <c r="F3" s="1320"/>
      <c r="G3" s="1320"/>
      <c r="H3" s="1319" t="s">
        <v>25</v>
      </c>
      <c r="I3" s="1319"/>
      <c r="J3" s="1320"/>
      <c r="K3" s="1320"/>
      <c r="L3" s="1319"/>
      <c r="M3" s="1320"/>
      <c r="N3" s="1320"/>
      <c r="O3" s="1320"/>
      <c r="P3" s="1320"/>
      <c r="Q3" s="1320"/>
      <c r="R3" s="1319"/>
      <c r="S3" s="1320"/>
      <c r="T3" s="1319"/>
      <c r="U3" s="1319"/>
      <c r="V3" s="1319"/>
      <c r="W3" s="1321" t="s">
        <v>215</v>
      </c>
      <c r="X3" s="1322"/>
    </row>
    <row r="4" spans="1:24" s="1323" customFormat="1" ht="15.75" customHeight="1">
      <c r="A4" s="1324"/>
      <c r="B4" s="1325"/>
      <c r="C4" s="1326"/>
      <c r="D4" s="1327"/>
      <c r="E4" s="1328"/>
      <c r="F4" s="1328"/>
      <c r="G4" s="1328"/>
      <c r="H4" s="1327"/>
      <c r="I4" s="1327"/>
      <c r="J4" s="1328"/>
      <c r="L4" s="1327"/>
      <c r="M4" s="1328"/>
      <c r="N4" s="1328"/>
      <c r="O4" s="1328"/>
      <c r="P4" s="1328"/>
      <c r="Q4" s="1328"/>
      <c r="R4" s="1327"/>
      <c r="S4" s="1328"/>
      <c r="T4" s="1327"/>
      <c r="U4" s="1327"/>
      <c r="V4" s="1327"/>
      <c r="W4" s="1327"/>
      <c r="X4" s="1329"/>
    </row>
    <row r="5" spans="1:24" ht="13.5" customHeight="1">
      <c r="A5" s="1330"/>
      <c r="B5" s="1331"/>
      <c r="C5" s="1332"/>
      <c r="E5" s="1333"/>
      <c r="J5" s="1315"/>
      <c r="K5" s="1883">
        <f>K22+R15*0.5*2</f>
        <v>4400</v>
      </c>
      <c r="L5" s="1883"/>
      <c r="M5" s="1334"/>
      <c r="O5" s="1333"/>
      <c r="P5" s="1333"/>
      <c r="T5" s="1314"/>
      <c r="U5" s="1314"/>
      <c r="V5" s="1314"/>
      <c r="W5" s="1314"/>
      <c r="X5" s="1335"/>
    </row>
    <row r="6" spans="1:24" ht="20.25" customHeight="1">
      <c r="A6" s="1330" t="s">
        <v>222</v>
      </c>
      <c r="B6" s="1336">
        <v>1200</v>
      </c>
      <c r="C6" s="1332"/>
      <c r="D6" s="1337"/>
      <c r="E6" s="1337"/>
      <c r="F6" s="1337"/>
      <c r="G6" s="1337"/>
      <c r="H6" s="1337"/>
      <c r="I6" s="1337"/>
      <c r="J6" s="1315"/>
      <c r="K6" s="1315"/>
      <c r="L6" s="1338"/>
      <c r="M6" s="1338"/>
      <c r="N6" s="1337"/>
      <c r="O6" s="1337"/>
      <c r="P6" s="1337"/>
      <c r="Q6" s="1337"/>
      <c r="R6" s="1337"/>
      <c r="S6" s="1337"/>
      <c r="T6" s="1337"/>
      <c r="U6" s="1337"/>
      <c r="V6" s="1337"/>
      <c r="W6" s="1314"/>
      <c r="X6" s="1335"/>
    </row>
    <row r="7" spans="1:24" ht="13.5" customHeight="1">
      <c r="A7" s="1330"/>
      <c r="B7" s="1331"/>
      <c r="C7" s="1332"/>
      <c r="D7" s="1337"/>
      <c r="E7" s="1337"/>
      <c r="F7" s="1337"/>
      <c r="G7" s="1337"/>
      <c r="H7" s="1337"/>
      <c r="I7" s="1337"/>
      <c r="J7" s="1337"/>
      <c r="K7" s="1884">
        <f>K22+D16*0.5*2</f>
        <v>3900</v>
      </c>
      <c r="L7" s="1884"/>
      <c r="M7" s="1339"/>
      <c r="N7" s="1337"/>
      <c r="O7" s="1337"/>
      <c r="P7" s="1337"/>
      <c r="Q7" s="1337"/>
      <c r="R7" s="1337"/>
      <c r="S7" s="1337"/>
      <c r="T7" s="1337"/>
      <c r="U7" s="1337"/>
      <c r="V7" s="1337"/>
      <c r="W7" s="1314"/>
      <c r="X7" s="1335"/>
    </row>
    <row r="8" spans="1:24" ht="13.5" customHeight="1">
      <c r="A8" s="1330"/>
      <c r="B8" s="1331"/>
      <c r="C8" s="1332"/>
      <c r="D8" s="1337"/>
      <c r="E8" s="1337"/>
      <c r="F8" s="1337"/>
      <c r="G8" s="1337"/>
      <c r="H8" s="1337"/>
      <c r="I8" s="1337"/>
      <c r="J8" s="1337"/>
      <c r="K8" s="1337"/>
      <c r="L8" s="1337"/>
      <c r="M8" s="1337"/>
      <c r="N8" s="1337"/>
      <c r="O8" s="1337"/>
      <c r="P8" s="1337"/>
      <c r="Q8" s="1337"/>
      <c r="R8" s="1337"/>
      <c r="S8" s="1337"/>
      <c r="T8" s="1337"/>
      <c r="U8" s="1337"/>
      <c r="V8" s="1337"/>
      <c r="W8" s="1314"/>
      <c r="X8" s="1335"/>
    </row>
    <row r="9" spans="1:24" ht="13.5" customHeight="1">
      <c r="A9" s="1330"/>
      <c r="B9" s="1331"/>
      <c r="C9" s="1332"/>
      <c r="D9" s="1337"/>
      <c r="E9" s="1337"/>
      <c r="F9" s="1337"/>
      <c r="G9" s="1337"/>
      <c r="H9" s="1337"/>
      <c r="I9" s="1337"/>
      <c r="J9" s="1337"/>
      <c r="K9" s="1337"/>
      <c r="L9" s="1337"/>
      <c r="M9" s="1337"/>
      <c r="N9" s="1337"/>
      <c r="O9" s="1337"/>
      <c r="P9" s="1337"/>
      <c r="Q9" s="1337"/>
      <c r="R9" s="1337"/>
      <c r="S9" s="1337"/>
      <c r="T9" s="1337"/>
      <c r="U9" s="1337"/>
      <c r="V9" s="1337"/>
      <c r="W9" s="1314"/>
      <c r="X9" s="1340"/>
    </row>
    <row r="10" spans="1:24" ht="13.5" customHeight="1">
      <c r="A10" s="1330"/>
      <c r="B10" s="1331"/>
      <c r="C10" s="1332"/>
      <c r="D10" s="1337"/>
      <c r="E10" s="1337"/>
      <c r="F10" s="1337"/>
      <c r="G10" s="1337"/>
      <c r="H10" s="1337"/>
      <c r="I10" s="1337"/>
      <c r="J10" s="1337"/>
      <c r="K10" s="1337"/>
      <c r="L10" s="1337"/>
      <c r="M10" s="1337"/>
      <c r="N10" s="1337"/>
      <c r="O10" s="1337"/>
      <c r="P10" s="1337"/>
      <c r="Q10" s="1337"/>
      <c r="R10" s="1337"/>
      <c r="S10" s="1337"/>
      <c r="T10" s="1337"/>
      <c r="U10" s="1337"/>
      <c r="V10" s="1337"/>
      <c r="W10" s="1314"/>
      <c r="X10" s="1335"/>
    </row>
    <row r="11" spans="1:24" ht="13.5" customHeight="1">
      <c r="A11" s="1330"/>
      <c r="B11" s="1331"/>
      <c r="C11" s="1332"/>
      <c r="D11" s="1337"/>
      <c r="E11" s="1337"/>
      <c r="F11" s="1337"/>
      <c r="G11" s="1337"/>
      <c r="H11" s="1337"/>
      <c r="I11" s="1337"/>
      <c r="J11" s="1337"/>
      <c r="K11" s="1337"/>
      <c r="L11" s="1337"/>
      <c r="M11" s="1337"/>
      <c r="N11" s="1337"/>
      <c r="O11" s="1337"/>
      <c r="P11" s="1337"/>
      <c r="Q11" s="1337"/>
      <c r="R11" s="1337"/>
      <c r="S11" s="1337"/>
      <c r="T11" s="1337"/>
      <c r="U11" s="1337"/>
      <c r="V11" s="1337"/>
      <c r="W11" s="1314"/>
      <c r="X11" s="1335"/>
    </row>
    <row r="12" spans="1:24" ht="13.5" customHeight="1">
      <c r="A12" s="1330"/>
      <c r="B12" s="1331"/>
      <c r="C12" s="1332"/>
      <c r="D12" s="1337"/>
      <c r="E12" s="1337"/>
      <c r="F12" s="1337"/>
      <c r="G12" s="1337"/>
      <c r="H12" s="1337"/>
      <c r="I12" s="1337"/>
      <c r="J12" s="1337"/>
      <c r="K12" s="1337"/>
      <c r="L12" s="1337"/>
      <c r="M12" s="1337"/>
      <c r="N12" s="1337"/>
      <c r="O12" s="1337"/>
      <c r="P12" s="1337"/>
      <c r="Q12" s="1337"/>
      <c r="R12" s="1337"/>
      <c r="S12" s="1337"/>
      <c r="T12" s="1337"/>
      <c r="U12" s="1337"/>
      <c r="V12" s="1337"/>
      <c r="W12" s="1314"/>
      <c r="X12" s="1335"/>
    </row>
    <row r="13" spans="1:24" ht="13.5" customHeight="1">
      <c r="A13" s="1330"/>
      <c r="B13" s="1331"/>
      <c r="C13" s="1332"/>
      <c r="D13" s="1341">
        <v>500</v>
      </c>
      <c r="E13" s="1337"/>
      <c r="F13" s="1342"/>
      <c r="G13" s="1337"/>
      <c r="H13" s="1337"/>
      <c r="I13" s="1337"/>
      <c r="J13" s="1337"/>
      <c r="K13" s="1337"/>
      <c r="L13" s="1337"/>
      <c r="M13" s="1337"/>
      <c r="N13" s="1337"/>
      <c r="O13" s="1315"/>
      <c r="P13" s="1337"/>
      <c r="Q13" s="1343"/>
      <c r="R13" s="1337"/>
      <c r="S13" s="1337"/>
      <c r="T13" s="1337"/>
      <c r="U13" s="1337"/>
      <c r="V13" s="1337"/>
      <c r="W13" s="1314"/>
      <c r="X13" s="1335"/>
    </row>
    <row r="14" spans="1:24" ht="13.5" customHeight="1">
      <c r="A14" s="1330"/>
      <c r="B14" s="1331"/>
      <c r="C14" s="1332"/>
      <c r="D14" s="1315"/>
      <c r="E14" s="1337"/>
      <c r="F14" s="1337"/>
      <c r="G14" s="1337"/>
      <c r="H14" s="1337"/>
      <c r="I14" s="1337"/>
      <c r="J14" s="1337"/>
      <c r="K14" s="1337"/>
      <c r="L14" s="1337"/>
      <c r="M14" s="1337"/>
      <c r="N14" s="1337"/>
      <c r="O14" s="1337"/>
      <c r="P14" s="1337"/>
      <c r="Q14" s="1337"/>
      <c r="R14" s="1337"/>
      <c r="S14" s="1337"/>
      <c r="T14" s="1337"/>
      <c r="U14" s="1337"/>
      <c r="V14" s="1337"/>
      <c r="W14" s="1314"/>
      <c r="X14" s="1335"/>
    </row>
    <row r="15" spans="1:24" ht="13.5" customHeight="1">
      <c r="A15" s="1330"/>
      <c r="B15" s="1331"/>
      <c r="C15" s="1332"/>
      <c r="D15" s="1337"/>
      <c r="E15" s="1337"/>
      <c r="F15" s="1337"/>
      <c r="G15" s="1337"/>
      <c r="H15" s="1337"/>
      <c r="I15" s="1337"/>
      <c r="J15" s="1337"/>
      <c r="K15" s="1337"/>
      <c r="L15" s="1337"/>
      <c r="M15" s="1337"/>
      <c r="N15" s="1344" t="s">
        <v>788</v>
      </c>
      <c r="P15" s="1345"/>
      <c r="Q15" s="1345"/>
      <c r="R15" s="1742">
        <f>D13+D16</f>
        <v>2200</v>
      </c>
      <c r="S15" s="1742"/>
      <c r="T15" s="1337"/>
      <c r="U15" s="1337"/>
      <c r="V15" s="1337"/>
      <c r="W15" s="1314"/>
      <c r="X15" s="1335"/>
    </row>
    <row r="16" spans="1:24" ht="13.5" customHeight="1">
      <c r="A16" s="1330"/>
      <c r="B16" s="1331"/>
      <c r="C16" s="1332"/>
      <c r="D16" s="1346">
        <f>K20+500</f>
        <v>1700</v>
      </c>
      <c r="E16" s="1337"/>
      <c r="F16" s="1337"/>
      <c r="G16" s="1337"/>
      <c r="H16" s="1337"/>
      <c r="I16" s="1337"/>
      <c r="J16" s="1337"/>
      <c r="K16" s="1337"/>
      <c r="L16" s="1337"/>
      <c r="M16" s="1337"/>
      <c r="N16" s="1337"/>
      <c r="O16" s="1337"/>
      <c r="P16" s="1345"/>
      <c r="Q16" s="1345"/>
      <c r="R16" s="1315"/>
      <c r="S16" s="1315"/>
      <c r="T16" s="1337"/>
      <c r="U16" s="1337"/>
      <c r="V16" s="1337"/>
      <c r="W16" s="1314"/>
      <c r="X16" s="1335"/>
    </row>
    <row r="17" spans="1:24" ht="13.5" customHeight="1">
      <c r="A17" s="1330"/>
      <c r="B17" s="1331"/>
      <c r="C17" s="1332"/>
      <c r="D17" s="1315"/>
      <c r="E17" s="1337"/>
      <c r="F17" s="1337"/>
      <c r="G17" s="1337"/>
      <c r="H17" s="1337"/>
      <c r="I17" s="1337"/>
      <c r="J17" s="1337"/>
      <c r="K17" s="1337"/>
      <c r="L17" s="1337"/>
      <c r="M17" s="1337"/>
      <c r="N17" s="1337"/>
      <c r="O17" s="1337"/>
      <c r="P17" s="1337"/>
      <c r="Q17" s="1337"/>
      <c r="R17" s="1337"/>
      <c r="S17" s="1337"/>
      <c r="T17" s="1337"/>
      <c r="U17" s="1337"/>
      <c r="V17" s="1337"/>
      <c r="W17" s="1314"/>
      <c r="X17" s="1335"/>
    </row>
    <row r="18" spans="1:24" ht="13.5" customHeight="1">
      <c r="A18" s="1330"/>
      <c r="B18" s="1331"/>
      <c r="C18" s="1332"/>
      <c r="D18" s="1347"/>
      <c r="E18" s="1337"/>
      <c r="F18" s="1337"/>
      <c r="G18" s="1337"/>
      <c r="H18" s="1337"/>
      <c r="I18" s="1337"/>
      <c r="J18" s="1337"/>
      <c r="K18" s="1337"/>
      <c r="L18" s="1337"/>
      <c r="M18" s="1348"/>
      <c r="N18" s="1337"/>
      <c r="O18" s="1337"/>
      <c r="P18" s="1337"/>
      <c r="Q18" s="1337"/>
      <c r="R18" s="1337"/>
      <c r="S18" s="1337"/>
      <c r="T18" s="1337"/>
      <c r="U18" s="1337"/>
      <c r="V18" s="1337"/>
      <c r="W18" s="1314"/>
      <c r="X18" s="1335"/>
    </row>
    <row r="19" spans="1:24" ht="18.75" customHeight="1">
      <c r="A19" s="1330"/>
      <c r="B19" s="1331"/>
      <c r="C19" s="1332"/>
      <c r="D19" s="1337"/>
      <c r="E19" s="1337"/>
      <c r="F19" s="1337"/>
      <c r="G19" s="1337"/>
      <c r="H19" s="1337"/>
      <c r="I19" s="1337"/>
      <c r="J19" s="1337"/>
      <c r="M19" s="1349"/>
      <c r="N19" s="1337"/>
      <c r="O19" s="1337"/>
      <c r="P19" s="1337"/>
      <c r="Q19" s="1337"/>
      <c r="R19" s="1337"/>
      <c r="S19" s="1337"/>
      <c r="T19" s="1337"/>
      <c r="U19" s="1337"/>
      <c r="V19" s="1337"/>
      <c r="W19" s="1314"/>
      <c r="X19" s="1335"/>
    </row>
    <row r="20" spans="1:24" ht="18" customHeight="1">
      <c r="A20" s="1330"/>
      <c r="B20" s="1331"/>
      <c r="C20" s="1332"/>
      <c r="D20" s="1337"/>
      <c r="E20" s="1337"/>
      <c r="F20" s="1337"/>
      <c r="G20" s="1337"/>
      <c r="H20" s="1337"/>
      <c r="I20" s="1337"/>
      <c r="J20" s="1337"/>
      <c r="K20" s="1885">
        <f>B6</f>
        <v>1200</v>
      </c>
      <c r="L20" s="1885"/>
      <c r="M20" s="1341"/>
      <c r="N20" s="1337"/>
      <c r="O20" s="1337"/>
      <c r="P20" s="1337"/>
      <c r="Q20" s="1337"/>
      <c r="R20" s="1337"/>
      <c r="S20" s="1337"/>
      <c r="T20" s="1337"/>
      <c r="U20" s="1337"/>
      <c r="V20" s="1337"/>
      <c r="W20" s="1314"/>
      <c r="X20" s="1335"/>
    </row>
    <row r="21" spans="1:24" ht="9.75" customHeight="1">
      <c r="A21" s="1330"/>
      <c r="B21" s="1331"/>
      <c r="C21" s="1332"/>
      <c r="D21" s="1337"/>
      <c r="E21" s="1337"/>
      <c r="F21" s="1337"/>
      <c r="G21" s="1337"/>
      <c r="H21" s="1337"/>
      <c r="I21" s="1337"/>
      <c r="J21" s="1337"/>
      <c r="K21" s="1337"/>
      <c r="L21" s="1337"/>
      <c r="M21" s="1341"/>
      <c r="N21" s="1337"/>
      <c r="O21" s="1337"/>
      <c r="P21" s="1337"/>
      <c r="Q21" s="1337"/>
      <c r="R21" s="1337"/>
      <c r="S21" s="1337"/>
      <c r="T21" s="1337"/>
      <c r="U21" s="1337"/>
      <c r="V21" s="1337"/>
      <c r="W21" s="1314"/>
      <c r="X21" s="1335"/>
    </row>
    <row r="22" spans="1:24" ht="13.5" customHeight="1">
      <c r="A22" s="1330"/>
      <c r="B22" s="1331"/>
      <c r="C22" s="1332"/>
      <c r="D22" s="1337"/>
      <c r="E22" s="1337"/>
      <c r="F22" s="1337"/>
      <c r="G22" s="1337"/>
      <c r="H22" s="1337"/>
      <c r="I22" s="1337"/>
      <c r="J22" s="1337"/>
      <c r="K22" s="1742">
        <f>K20+1000</f>
        <v>2200</v>
      </c>
      <c r="L22" s="1742"/>
      <c r="M22" s="1347"/>
      <c r="N22" s="1337"/>
      <c r="O22" s="1337"/>
      <c r="P22" s="1337"/>
      <c r="Q22" s="1337"/>
      <c r="R22" s="1337"/>
      <c r="S22" s="1337"/>
      <c r="T22" s="1337"/>
      <c r="U22" s="1337"/>
      <c r="V22" s="1337"/>
      <c r="W22" s="1314"/>
      <c r="X22" s="1335"/>
    </row>
    <row r="23" spans="1:24" ht="10.5" customHeight="1">
      <c r="A23" s="1330"/>
      <c r="B23" s="1331"/>
      <c r="C23" s="1332"/>
      <c r="D23" s="1337"/>
      <c r="E23" s="1337"/>
      <c r="F23" s="1337"/>
      <c r="G23" s="1337"/>
      <c r="H23" s="1337"/>
      <c r="I23" s="1337"/>
      <c r="J23" s="1337"/>
      <c r="K23" s="1337"/>
      <c r="L23" s="1337"/>
      <c r="M23" s="1341"/>
      <c r="N23" s="1337"/>
      <c r="O23" s="1337"/>
      <c r="P23" s="1337"/>
      <c r="Q23" s="1337"/>
      <c r="R23" s="1337"/>
      <c r="S23" s="1337"/>
      <c r="T23" s="1337"/>
      <c r="U23" s="1337"/>
      <c r="V23" s="1337"/>
      <c r="W23" s="1314"/>
      <c r="X23" s="1335"/>
    </row>
    <row r="24" spans="1:24" ht="13.5" customHeight="1">
      <c r="A24" s="1330"/>
      <c r="B24" s="1331"/>
      <c r="C24" s="1332"/>
      <c r="D24" s="1337"/>
      <c r="E24" s="1337"/>
      <c r="F24" s="1337"/>
      <c r="G24" s="1337"/>
      <c r="H24" s="1337"/>
      <c r="I24" s="1337"/>
      <c r="J24" s="1350"/>
      <c r="K24" s="1350"/>
      <c r="L24" s="1350"/>
      <c r="M24" s="1350"/>
      <c r="N24" s="1337"/>
      <c r="O24" s="1337"/>
      <c r="P24" s="1337"/>
      <c r="Q24" s="1337"/>
      <c r="R24" s="1337"/>
      <c r="S24" s="1337"/>
      <c r="T24" s="1337"/>
      <c r="U24" s="1337"/>
      <c r="V24" s="1337"/>
      <c r="W24" s="1314"/>
      <c r="X24" s="1335"/>
    </row>
    <row r="25" spans="1:24" ht="13.5" customHeight="1">
      <c r="A25" s="1351"/>
      <c r="B25" s="1352"/>
      <c r="C25" s="1353"/>
      <c r="D25" s="1354"/>
      <c r="E25" s="1355"/>
      <c r="F25" s="1355"/>
      <c r="G25" s="1355"/>
      <c r="H25" s="1355"/>
      <c r="I25" s="1355"/>
      <c r="J25" s="1355"/>
      <c r="K25" s="1355"/>
      <c r="L25" s="1355"/>
      <c r="M25" s="1355"/>
      <c r="N25" s="1355"/>
      <c r="O25" s="1355"/>
      <c r="P25" s="1355"/>
      <c r="Q25" s="1355"/>
      <c r="R25" s="1355"/>
      <c r="S25" s="1355"/>
      <c r="T25" s="1355"/>
      <c r="U25" s="1355"/>
      <c r="V25" s="1355"/>
      <c r="W25" s="1356"/>
      <c r="X25" s="1357"/>
    </row>
    <row r="26" spans="1:24" ht="27" customHeight="1">
      <c r="A26" s="1358" t="s">
        <v>218</v>
      </c>
      <c r="B26" s="1359"/>
      <c r="C26" s="1360" t="s">
        <v>224</v>
      </c>
      <c r="D26" s="1361">
        <f>K22/1000</f>
        <v>2.2000000000000002</v>
      </c>
      <c r="E26" s="1362" t="s">
        <v>216</v>
      </c>
      <c r="F26" s="1361">
        <f>K5/1000</f>
        <v>4.4000000000000004</v>
      </c>
      <c r="G26" s="1363" t="s">
        <v>197</v>
      </c>
      <c r="H26" s="1364" t="s">
        <v>225</v>
      </c>
      <c r="I26" s="1365">
        <v>2</v>
      </c>
      <c r="J26" s="1363" t="s">
        <v>226</v>
      </c>
      <c r="K26" s="1366" t="s">
        <v>92</v>
      </c>
      <c r="L26" s="1880">
        <f>R15/1000</f>
        <v>2.2000000000000002</v>
      </c>
      <c r="M26" s="1880"/>
      <c r="N26" s="1361" t="s">
        <v>92</v>
      </c>
      <c r="O26" s="1364">
        <v>1</v>
      </c>
      <c r="P26" s="1315"/>
      <c r="Q26" s="1367"/>
      <c r="R26" s="1364"/>
      <c r="S26" s="1315"/>
      <c r="T26" s="1368"/>
      <c r="U26" s="1363" t="s">
        <v>30</v>
      </c>
      <c r="V26" s="1369">
        <f>ROUNDDOWN((D26+F26)/2*L26,2)</f>
        <v>7.26</v>
      </c>
      <c r="W26" s="1363" t="s">
        <v>31</v>
      </c>
      <c r="X26" s="1370"/>
    </row>
    <row r="27" spans="1:24" ht="25.5" customHeight="1">
      <c r="A27" s="1358" t="s">
        <v>227</v>
      </c>
      <c r="B27" s="1371" t="s">
        <v>228</v>
      </c>
      <c r="C27" s="1360" t="s">
        <v>789</v>
      </c>
      <c r="D27" s="1361">
        <f>D26</f>
        <v>2.2000000000000002</v>
      </c>
      <c r="E27" s="1363" t="s">
        <v>230</v>
      </c>
      <c r="F27" s="1361">
        <f>K7/1000</f>
        <v>3.9</v>
      </c>
      <c r="G27" s="1363" t="s">
        <v>231</v>
      </c>
      <c r="H27" s="1363" t="s">
        <v>220</v>
      </c>
      <c r="I27" s="1363">
        <v>2</v>
      </c>
      <c r="J27" s="1372" t="s">
        <v>790</v>
      </c>
      <c r="K27" s="1373">
        <f>D16/1000</f>
        <v>1.7</v>
      </c>
      <c r="L27" s="1364" t="s">
        <v>791</v>
      </c>
      <c r="M27" s="1374">
        <v>3.14</v>
      </c>
      <c r="N27" s="1364" t="s">
        <v>41</v>
      </c>
      <c r="O27" s="1375">
        <f>K20/2000</f>
        <v>0.6</v>
      </c>
      <c r="P27" s="1376" t="s">
        <v>233</v>
      </c>
      <c r="Q27" s="1377" t="s">
        <v>234</v>
      </c>
      <c r="R27" s="1363" t="s">
        <v>790</v>
      </c>
      <c r="S27" s="1364">
        <v>1</v>
      </c>
      <c r="T27" s="1378"/>
      <c r="U27" s="1363" t="s">
        <v>30</v>
      </c>
      <c r="V27" s="1369">
        <f>ROUNDDOWN(((D27+F27)/2*K27-(3.14*O27*O27))*1,2)</f>
        <v>4.05</v>
      </c>
      <c r="W27" s="1363" t="s">
        <v>31</v>
      </c>
      <c r="X27" s="1370"/>
    </row>
    <row r="28" spans="1:24" ht="25.5" customHeight="1">
      <c r="A28" s="1358" t="s">
        <v>792</v>
      </c>
      <c r="B28" s="1371" t="s">
        <v>236</v>
      </c>
      <c r="C28" s="1360" t="s">
        <v>224</v>
      </c>
      <c r="D28" s="1361">
        <f>K7/1000</f>
        <v>3.9</v>
      </c>
      <c r="E28" s="1362" t="s">
        <v>216</v>
      </c>
      <c r="F28" s="1361">
        <f>F26</f>
        <v>4.4000000000000004</v>
      </c>
      <c r="G28" s="1363" t="s">
        <v>197</v>
      </c>
      <c r="H28" s="1364" t="s">
        <v>225</v>
      </c>
      <c r="I28" s="1365">
        <v>2</v>
      </c>
      <c r="J28" s="1363" t="s">
        <v>793</v>
      </c>
      <c r="K28" s="1366" t="s">
        <v>794</v>
      </c>
      <c r="L28" s="1880">
        <f>D13/1000</f>
        <v>0.5</v>
      </c>
      <c r="M28" s="1880"/>
      <c r="N28" s="1361" t="s">
        <v>92</v>
      </c>
      <c r="O28" s="1364">
        <v>1</v>
      </c>
      <c r="P28" s="1315"/>
      <c r="Q28" s="1315"/>
      <c r="R28" s="1364"/>
      <c r="S28" s="1315"/>
      <c r="T28" s="1368"/>
      <c r="U28" s="1363" t="s">
        <v>30</v>
      </c>
      <c r="V28" s="1369">
        <f>ROUNDDOWN((D28+F28)/2*L28,2)</f>
        <v>2.0699999999999998</v>
      </c>
      <c r="W28" s="1363" t="s">
        <v>31</v>
      </c>
      <c r="X28" s="1370"/>
    </row>
    <row r="29" spans="1:24" ht="27" customHeight="1" thickBot="1">
      <c r="A29" s="1379" t="s">
        <v>237</v>
      </c>
      <c r="B29" s="1380"/>
      <c r="C29" s="1381"/>
      <c r="D29" s="1382" t="s">
        <v>219</v>
      </c>
      <c r="E29" s="1383" t="s">
        <v>217</v>
      </c>
      <c r="F29" s="1382" t="s">
        <v>795</v>
      </c>
      <c r="G29" s="1383"/>
      <c r="H29" s="1745"/>
      <c r="I29" s="1745"/>
      <c r="J29" s="1383"/>
      <c r="K29" s="1383"/>
      <c r="L29" s="1383"/>
      <c r="M29" s="1383"/>
      <c r="N29" s="1383"/>
      <c r="O29" s="1383"/>
      <c r="P29" s="1383"/>
      <c r="Q29" s="1384"/>
      <c r="R29" s="1384"/>
      <c r="S29" s="1384"/>
      <c r="T29" s="1384"/>
      <c r="U29" s="1383" t="s">
        <v>30</v>
      </c>
      <c r="V29" s="1382">
        <f>V26-V28</f>
        <v>5.1899999999999995</v>
      </c>
      <c r="W29" s="1383" t="s">
        <v>31</v>
      </c>
      <c r="X29" s="1385"/>
    </row>
  </sheetData>
  <mergeCells count="9">
    <mergeCell ref="L26:M26"/>
    <mergeCell ref="L28:M28"/>
    <mergeCell ref="H29:I29"/>
    <mergeCell ref="V2:W2"/>
    <mergeCell ref="K5:L5"/>
    <mergeCell ref="K7:L7"/>
    <mergeCell ref="R15:S15"/>
    <mergeCell ref="K20:L20"/>
    <mergeCell ref="K22:L22"/>
  </mergeCells>
  <phoneticPr fontId="34" type="noConversion"/>
  <pageMargins left="1.05" right="0.27559055118110237" top="0.82677165354330717" bottom="0.39370078740157483" header="0.51181102362204722" footer="0.31496062992125984"/>
  <pageSetup paperSize="9" scale="90" orientation="landscape" horizontalDpi="300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AI34"/>
  <sheetViews>
    <sheetView showGridLines="0" workbookViewId="0">
      <selection activeCell="M29" sqref="M29"/>
    </sheetView>
  </sheetViews>
  <sheetFormatPr defaultRowHeight="12"/>
  <cols>
    <col min="1" max="1" width="1" style="1403" customWidth="1"/>
    <col min="2" max="2" width="8.5" style="1403" customWidth="1"/>
    <col min="3" max="3" width="2.5" style="1403" customWidth="1"/>
    <col min="4" max="4" width="4.875" style="1403" customWidth="1"/>
    <col min="5" max="5" width="4.5" style="1403" customWidth="1"/>
    <col min="6" max="6" width="2.25" style="1403" customWidth="1"/>
    <col min="7" max="7" width="5" style="1403" customWidth="1"/>
    <col min="8" max="8" width="2" style="1403" customWidth="1"/>
    <col min="9" max="9" width="5" style="1403" customWidth="1"/>
    <col min="10" max="10" width="2.25" style="1403" customWidth="1"/>
    <col min="11" max="11" width="3.75" style="1403" customWidth="1"/>
    <col min="12" max="12" width="1.625" style="1403" customWidth="1"/>
    <col min="13" max="13" width="4.75" style="1403" bestFit="1" customWidth="1"/>
    <col min="14" max="14" width="2.25" style="1403" customWidth="1"/>
    <col min="15" max="15" width="6.5" style="1403" customWidth="1"/>
    <col min="16" max="17" width="4.375" style="1403" customWidth="1"/>
    <col min="18" max="18" width="7.125" style="1403" customWidth="1"/>
    <col min="19" max="19" width="7.375" style="1403" customWidth="1"/>
    <col min="20" max="20" width="1.75" style="1403" customWidth="1"/>
    <col min="21" max="21" width="5" style="1403" customWidth="1"/>
    <col min="22" max="22" width="2.25" style="1403" customWidth="1"/>
    <col min="23" max="23" width="4.875" style="1403" customWidth="1"/>
    <col min="24" max="24" width="2.375" style="1403" customWidth="1"/>
    <col min="25" max="25" width="4.875" style="1403" customWidth="1"/>
    <col min="26" max="26" width="2.375" style="1403" customWidth="1"/>
    <col min="27" max="27" width="5.625" style="1403" bestFit="1" customWidth="1"/>
    <col min="28" max="28" width="3" style="1403" customWidth="1"/>
    <col min="29" max="29" width="4.375" style="1403" customWidth="1"/>
    <col min="30" max="30" width="4.125" style="1403" customWidth="1"/>
    <col min="31" max="31" width="6" style="1403" customWidth="1"/>
    <col min="32" max="32" width="4" style="1403" customWidth="1"/>
    <col min="33" max="33" width="1" style="1403" customWidth="1"/>
    <col min="34" max="256" width="9" style="1403"/>
    <col min="257" max="257" width="1" style="1403" customWidth="1"/>
    <col min="258" max="258" width="8.5" style="1403" customWidth="1"/>
    <col min="259" max="259" width="2.5" style="1403" customWidth="1"/>
    <col min="260" max="260" width="4.875" style="1403" customWidth="1"/>
    <col min="261" max="261" width="4.5" style="1403" customWidth="1"/>
    <col min="262" max="262" width="2.25" style="1403" customWidth="1"/>
    <col min="263" max="263" width="5" style="1403" customWidth="1"/>
    <col min="264" max="264" width="2" style="1403" customWidth="1"/>
    <col min="265" max="265" width="5" style="1403" customWidth="1"/>
    <col min="266" max="266" width="2.25" style="1403" customWidth="1"/>
    <col min="267" max="267" width="3.75" style="1403" customWidth="1"/>
    <col min="268" max="268" width="1.625" style="1403" customWidth="1"/>
    <col min="269" max="269" width="4.75" style="1403" bestFit="1" customWidth="1"/>
    <col min="270" max="270" width="2.25" style="1403" customWidth="1"/>
    <col min="271" max="271" width="6.5" style="1403" customWidth="1"/>
    <col min="272" max="273" width="4.375" style="1403" customWidth="1"/>
    <col min="274" max="274" width="7.125" style="1403" customWidth="1"/>
    <col min="275" max="275" width="7.375" style="1403" customWidth="1"/>
    <col min="276" max="276" width="1.75" style="1403" customWidth="1"/>
    <col min="277" max="277" width="5" style="1403" customWidth="1"/>
    <col min="278" max="278" width="2.25" style="1403" customWidth="1"/>
    <col min="279" max="279" width="4.875" style="1403" customWidth="1"/>
    <col min="280" max="280" width="2.375" style="1403" customWidth="1"/>
    <col min="281" max="281" width="4.875" style="1403" customWidth="1"/>
    <col min="282" max="282" width="2.375" style="1403" customWidth="1"/>
    <col min="283" max="283" width="5.625" style="1403" bestFit="1" customWidth="1"/>
    <col min="284" max="284" width="3" style="1403" customWidth="1"/>
    <col min="285" max="285" width="4.375" style="1403" customWidth="1"/>
    <col min="286" max="286" width="4.125" style="1403" customWidth="1"/>
    <col min="287" max="287" width="6" style="1403" customWidth="1"/>
    <col min="288" max="288" width="4" style="1403" customWidth="1"/>
    <col min="289" max="289" width="1" style="1403" customWidth="1"/>
    <col min="290" max="512" width="9" style="1403"/>
    <col min="513" max="513" width="1" style="1403" customWidth="1"/>
    <col min="514" max="514" width="8.5" style="1403" customWidth="1"/>
    <col min="515" max="515" width="2.5" style="1403" customWidth="1"/>
    <col min="516" max="516" width="4.875" style="1403" customWidth="1"/>
    <col min="517" max="517" width="4.5" style="1403" customWidth="1"/>
    <col min="518" max="518" width="2.25" style="1403" customWidth="1"/>
    <col min="519" max="519" width="5" style="1403" customWidth="1"/>
    <col min="520" max="520" width="2" style="1403" customWidth="1"/>
    <col min="521" max="521" width="5" style="1403" customWidth="1"/>
    <col min="522" max="522" width="2.25" style="1403" customWidth="1"/>
    <col min="523" max="523" width="3.75" style="1403" customWidth="1"/>
    <col min="524" max="524" width="1.625" style="1403" customWidth="1"/>
    <col min="525" max="525" width="4.75" style="1403" bestFit="1" customWidth="1"/>
    <col min="526" max="526" width="2.25" style="1403" customWidth="1"/>
    <col min="527" max="527" width="6.5" style="1403" customWidth="1"/>
    <col min="528" max="529" width="4.375" style="1403" customWidth="1"/>
    <col min="530" max="530" width="7.125" style="1403" customWidth="1"/>
    <col min="531" max="531" width="7.375" style="1403" customWidth="1"/>
    <col min="532" max="532" width="1.75" style="1403" customWidth="1"/>
    <col min="533" max="533" width="5" style="1403" customWidth="1"/>
    <col min="534" max="534" width="2.25" style="1403" customWidth="1"/>
    <col min="535" max="535" width="4.875" style="1403" customWidth="1"/>
    <col min="536" max="536" width="2.375" style="1403" customWidth="1"/>
    <col min="537" max="537" width="4.875" style="1403" customWidth="1"/>
    <col min="538" max="538" width="2.375" style="1403" customWidth="1"/>
    <col min="539" max="539" width="5.625" style="1403" bestFit="1" customWidth="1"/>
    <col min="540" max="540" width="3" style="1403" customWidth="1"/>
    <col min="541" max="541" width="4.375" style="1403" customWidth="1"/>
    <col min="542" max="542" width="4.125" style="1403" customWidth="1"/>
    <col min="543" max="543" width="6" style="1403" customWidth="1"/>
    <col min="544" max="544" width="4" style="1403" customWidth="1"/>
    <col min="545" max="545" width="1" style="1403" customWidth="1"/>
    <col min="546" max="768" width="9" style="1403"/>
    <col min="769" max="769" width="1" style="1403" customWidth="1"/>
    <col min="770" max="770" width="8.5" style="1403" customWidth="1"/>
    <col min="771" max="771" width="2.5" style="1403" customWidth="1"/>
    <col min="772" max="772" width="4.875" style="1403" customWidth="1"/>
    <col min="773" max="773" width="4.5" style="1403" customWidth="1"/>
    <col min="774" max="774" width="2.25" style="1403" customWidth="1"/>
    <col min="775" max="775" width="5" style="1403" customWidth="1"/>
    <col min="776" max="776" width="2" style="1403" customWidth="1"/>
    <col min="777" max="777" width="5" style="1403" customWidth="1"/>
    <col min="778" max="778" width="2.25" style="1403" customWidth="1"/>
    <col min="779" max="779" width="3.75" style="1403" customWidth="1"/>
    <col min="780" max="780" width="1.625" style="1403" customWidth="1"/>
    <col min="781" max="781" width="4.75" style="1403" bestFit="1" customWidth="1"/>
    <col min="782" max="782" width="2.25" style="1403" customWidth="1"/>
    <col min="783" max="783" width="6.5" style="1403" customWidth="1"/>
    <col min="784" max="785" width="4.375" style="1403" customWidth="1"/>
    <col min="786" max="786" width="7.125" style="1403" customWidth="1"/>
    <col min="787" max="787" width="7.375" style="1403" customWidth="1"/>
    <col min="788" max="788" width="1.75" style="1403" customWidth="1"/>
    <col min="789" max="789" width="5" style="1403" customWidth="1"/>
    <col min="790" max="790" width="2.25" style="1403" customWidth="1"/>
    <col min="791" max="791" width="4.875" style="1403" customWidth="1"/>
    <col min="792" max="792" width="2.375" style="1403" customWidth="1"/>
    <col min="793" max="793" width="4.875" style="1403" customWidth="1"/>
    <col min="794" max="794" width="2.375" style="1403" customWidth="1"/>
    <col min="795" max="795" width="5.625" style="1403" bestFit="1" customWidth="1"/>
    <col min="796" max="796" width="3" style="1403" customWidth="1"/>
    <col min="797" max="797" width="4.375" style="1403" customWidth="1"/>
    <col min="798" max="798" width="4.125" style="1403" customWidth="1"/>
    <col min="799" max="799" width="6" style="1403" customWidth="1"/>
    <col min="800" max="800" width="4" style="1403" customWidth="1"/>
    <col min="801" max="801" width="1" style="1403" customWidth="1"/>
    <col min="802" max="1024" width="9" style="1403"/>
    <col min="1025" max="1025" width="1" style="1403" customWidth="1"/>
    <col min="1026" max="1026" width="8.5" style="1403" customWidth="1"/>
    <col min="1027" max="1027" width="2.5" style="1403" customWidth="1"/>
    <col min="1028" max="1028" width="4.875" style="1403" customWidth="1"/>
    <col min="1029" max="1029" width="4.5" style="1403" customWidth="1"/>
    <col min="1030" max="1030" width="2.25" style="1403" customWidth="1"/>
    <col min="1031" max="1031" width="5" style="1403" customWidth="1"/>
    <col min="1032" max="1032" width="2" style="1403" customWidth="1"/>
    <col min="1033" max="1033" width="5" style="1403" customWidth="1"/>
    <col min="1034" max="1034" width="2.25" style="1403" customWidth="1"/>
    <col min="1035" max="1035" width="3.75" style="1403" customWidth="1"/>
    <col min="1036" max="1036" width="1.625" style="1403" customWidth="1"/>
    <col min="1037" max="1037" width="4.75" style="1403" bestFit="1" customWidth="1"/>
    <col min="1038" max="1038" width="2.25" style="1403" customWidth="1"/>
    <col min="1039" max="1039" width="6.5" style="1403" customWidth="1"/>
    <col min="1040" max="1041" width="4.375" style="1403" customWidth="1"/>
    <col min="1042" max="1042" width="7.125" style="1403" customWidth="1"/>
    <col min="1043" max="1043" width="7.375" style="1403" customWidth="1"/>
    <col min="1044" max="1044" width="1.75" style="1403" customWidth="1"/>
    <col min="1045" max="1045" width="5" style="1403" customWidth="1"/>
    <col min="1046" max="1046" width="2.25" style="1403" customWidth="1"/>
    <col min="1047" max="1047" width="4.875" style="1403" customWidth="1"/>
    <col min="1048" max="1048" width="2.375" style="1403" customWidth="1"/>
    <col min="1049" max="1049" width="4.875" style="1403" customWidth="1"/>
    <col min="1050" max="1050" width="2.375" style="1403" customWidth="1"/>
    <col min="1051" max="1051" width="5.625" style="1403" bestFit="1" customWidth="1"/>
    <col min="1052" max="1052" width="3" style="1403" customWidth="1"/>
    <col min="1053" max="1053" width="4.375" style="1403" customWidth="1"/>
    <col min="1054" max="1054" width="4.125" style="1403" customWidth="1"/>
    <col min="1055" max="1055" width="6" style="1403" customWidth="1"/>
    <col min="1056" max="1056" width="4" style="1403" customWidth="1"/>
    <col min="1057" max="1057" width="1" style="1403" customWidth="1"/>
    <col min="1058" max="1280" width="9" style="1403"/>
    <col min="1281" max="1281" width="1" style="1403" customWidth="1"/>
    <col min="1282" max="1282" width="8.5" style="1403" customWidth="1"/>
    <col min="1283" max="1283" width="2.5" style="1403" customWidth="1"/>
    <col min="1284" max="1284" width="4.875" style="1403" customWidth="1"/>
    <col min="1285" max="1285" width="4.5" style="1403" customWidth="1"/>
    <col min="1286" max="1286" width="2.25" style="1403" customWidth="1"/>
    <col min="1287" max="1287" width="5" style="1403" customWidth="1"/>
    <col min="1288" max="1288" width="2" style="1403" customWidth="1"/>
    <col min="1289" max="1289" width="5" style="1403" customWidth="1"/>
    <col min="1290" max="1290" width="2.25" style="1403" customWidth="1"/>
    <col min="1291" max="1291" width="3.75" style="1403" customWidth="1"/>
    <col min="1292" max="1292" width="1.625" style="1403" customWidth="1"/>
    <col min="1293" max="1293" width="4.75" style="1403" bestFit="1" customWidth="1"/>
    <col min="1294" max="1294" width="2.25" style="1403" customWidth="1"/>
    <col min="1295" max="1295" width="6.5" style="1403" customWidth="1"/>
    <col min="1296" max="1297" width="4.375" style="1403" customWidth="1"/>
    <col min="1298" max="1298" width="7.125" style="1403" customWidth="1"/>
    <col min="1299" max="1299" width="7.375" style="1403" customWidth="1"/>
    <col min="1300" max="1300" width="1.75" style="1403" customWidth="1"/>
    <col min="1301" max="1301" width="5" style="1403" customWidth="1"/>
    <col min="1302" max="1302" width="2.25" style="1403" customWidth="1"/>
    <col min="1303" max="1303" width="4.875" style="1403" customWidth="1"/>
    <col min="1304" max="1304" width="2.375" style="1403" customWidth="1"/>
    <col min="1305" max="1305" width="4.875" style="1403" customWidth="1"/>
    <col min="1306" max="1306" width="2.375" style="1403" customWidth="1"/>
    <col min="1307" max="1307" width="5.625" style="1403" bestFit="1" customWidth="1"/>
    <col min="1308" max="1308" width="3" style="1403" customWidth="1"/>
    <col min="1309" max="1309" width="4.375" style="1403" customWidth="1"/>
    <col min="1310" max="1310" width="4.125" style="1403" customWidth="1"/>
    <col min="1311" max="1311" width="6" style="1403" customWidth="1"/>
    <col min="1312" max="1312" width="4" style="1403" customWidth="1"/>
    <col min="1313" max="1313" width="1" style="1403" customWidth="1"/>
    <col min="1314" max="1536" width="9" style="1403"/>
    <col min="1537" max="1537" width="1" style="1403" customWidth="1"/>
    <col min="1538" max="1538" width="8.5" style="1403" customWidth="1"/>
    <col min="1539" max="1539" width="2.5" style="1403" customWidth="1"/>
    <col min="1540" max="1540" width="4.875" style="1403" customWidth="1"/>
    <col min="1541" max="1541" width="4.5" style="1403" customWidth="1"/>
    <col min="1542" max="1542" width="2.25" style="1403" customWidth="1"/>
    <col min="1543" max="1543" width="5" style="1403" customWidth="1"/>
    <col min="1544" max="1544" width="2" style="1403" customWidth="1"/>
    <col min="1545" max="1545" width="5" style="1403" customWidth="1"/>
    <col min="1546" max="1546" width="2.25" style="1403" customWidth="1"/>
    <col min="1547" max="1547" width="3.75" style="1403" customWidth="1"/>
    <col min="1548" max="1548" width="1.625" style="1403" customWidth="1"/>
    <col min="1549" max="1549" width="4.75" style="1403" bestFit="1" customWidth="1"/>
    <col min="1550" max="1550" width="2.25" style="1403" customWidth="1"/>
    <col min="1551" max="1551" width="6.5" style="1403" customWidth="1"/>
    <col min="1552" max="1553" width="4.375" style="1403" customWidth="1"/>
    <col min="1554" max="1554" width="7.125" style="1403" customWidth="1"/>
    <col min="1555" max="1555" width="7.375" style="1403" customWidth="1"/>
    <col min="1556" max="1556" width="1.75" style="1403" customWidth="1"/>
    <col min="1557" max="1557" width="5" style="1403" customWidth="1"/>
    <col min="1558" max="1558" width="2.25" style="1403" customWidth="1"/>
    <col min="1559" max="1559" width="4.875" style="1403" customWidth="1"/>
    <col min="1560" max="1560" width="2.375" style="1403" customWidth="1"/>
    <col min="1561" max="1561" width="4.875" style="1403" customWidth="1"/>
    <col min="1562" max="1562" width="2.375" style="1403" customWidth="1"/>
    <col min="1563" max="1563" width="5.625" style="1403" bestFit="1" customWidth="1"/>
    <col min="1564" max="1564" width="3" style="1403" customWidth="1"/>
    <col min="1565" max="1565" width="4.375" style="1403" customWidth="1"/>
    <col min="1566" max="1566" width="4.125" style="1403" customWidth="1"/>
    <col min="1567" max="1567" width="6" style="1403" customWidth="1"/>
    <col min="1568" max="1568" width="4" style="1403" customWidth="1"/>
    <col min="1569" max="1569" width="1" style="1403" customWidth="1"/>
    <col min="1570" max="1792" width="9" style="1403"/>
    <col min="1793" max="1793" width="1" style="1403" customWidth="1"/>
    <col min="1794" max="1794" width="8.5" style="1403" customWidth="1"/>
    <col min="1795" max="1795" width="2.5" style="1403" customWidth="1"/>
    <col min="1796" max="1796" width="4.875" style="1403" customWidth="1"/>
    <col min="1797" max="1797" width="4.5" style="1403" customWidth="1"/>
    <col min="1798" max="1798" width="2.25" style="1403" customWidth="1"/>
    <col min="1799" max="1799" width="5" style="1403" customWidth="1"/>
    <col min="1800" max="1800" width="2" style="1403" customWidth="1"/>
    <col min="1801" max="1801" width="5" style="1403" customWidth="1"/>
    <col min="1802" max="1802" width="2.25" style="1403" customWidth="1"/>
    <col min="1803" max="1803" width="3.75" style="1403" customWidth="1"/>
    <col min="1804" max="1804" width="1.625" style="1403" customWidth="1"/>
    <col min="1805" max="1805" width="4.75" style="1403" bestFit="1" customWidth="1"/>
    <col min="1806" max="1806" width="2.25" style="1403" customWidth="1"/>
    <col min="1807" max="1807" width="6.5" style="1403" customWidth="1"/>
    <col min="1808" max="1809" width="4.375" style="1403" customWidth="1"/>
    <col min="1810" max="1810" width="7.125" style="1403" customWidth="1"/>
    <col min="1811" max="1811" width="7.375" style="1403" customWidth="1"/>
    <col min="1812" max="1812" width="1.75" style="1403" customWidth="1"/>
    <col min="1813" max="1813" width="5" style="1403" customWidth="1"/>
    <col min="1814" max="1814" width="2.25" style="1403" customWidth="1"/>
    <col min="1815" max="1815" width="4.875" style="1403" customWidth="1"/>
    <col min="1816" max="1816" width="2.375" style="1403" customWidth="1"/>
    <col min="1817" max="1817" width="4.875" style="1403" customWidth="1"/>
    <col min="1818" max="1818" width="2.375" style="1403" customWidth="1"/>
    <col min="1819" max="1819" width="5.625" style="1403" bestFit="1" customWidth="1"/>
    <col min="1820" max="1820" width="3" style="1403" customWidth="1"/>
    <col min="1821" max="1821" width="4.375" style="1403" customWidth="1"/>
    <col min="1822" max="1822" width="4.125" style="1403" customWidth="1"/>
    <col min="1823" max="1823" width="6" style="1403" customWidth="1"/>
    <col min="1824" max="1824" width="4" style="1403" customWidth="1"/>
    <col min="1825" max="1825" width="1" style="1403" customWidth="1"/>
    <col min="1826" max="2048" width="9" style="1403"/>
    <col min="2049" max="2049" width="1" style="1403" customWidth="1"/>
    <col min="2050" max="2050" width="8.5" style="1403" customWidth="1"/>
    <col min="2051" max="2051" width="2.5" style="1403" customWidth="1"/>
    <col min="2052" max="2052" width="4.875" style="1403" customWidth="1"/>
    <col min="2053" max="2053" width="4.5" style="1403" customWidth="1"/>
    <col min="2054" max="2054" width="2.25" style="1403" customWidth="1"/>
    <col min="2055" max="2055" width="5" style="1403" customWidth="1"/>
    <col min="2056" max="2056" width="2" style="1403" customWidth="1"/>
    <col min="2057" max="2057" width="5" style="1403" customWidth="1"/>
    <col min="2058" max="2058" width="2.25" style="1403" customWidth="1"/>
    <col min="2059" max="2059" width="3.75" style="1403" customWidth="1"/>
    <col min="2060" max="2060" width="1.625" style="1403" customWidth="1"/>
    <col min="2061" max="2061" width="4.75" style="1403" bestFit="1" customWidth="1"/>
    <col min="2062" max="2062" width="2.25" style="1403" customWidth="1"/>
    <col min="2063" max="2063" width="6.5" style="1403" customWidth="1"/>
    <col min="2064" max="2065" width="4.375" style="1403" customWidth="1"/>
    <col min="2066" max="2066" width="7.125" style="1403" customWidth="1"/>
    <col min="2067" max="2067" width="7.375" style="1403" customWidth="1"/>
    <col min="2068" max="2068" width="1.75" style="1403" customWidth="1"/>
    <col min="2069" max="2069" width="5" style="1403" customWidth="1"/>
    <col min="2070" max="2070" width="2.25" style="1403" customWidth="1"/>
    <col min="2071" max="2071" width="4.875" style="1403" customWidth="1"/>
    <col min="2072" max="2072" width="2.375" style="1403" customWidth="1"/>
    <col min="2073" max="2073" width="4.875" style="1403" customWidth="1"/>
    <col min="2074" max="2074" width="2.375" style="1403" customWidth="1"/>
    <col min="2075" max="2075" width="5.625" style="1403" bestFit="1" customWidth="1"/>
    <col min="2076" max="2076" width="3" style="1403" customWidth="1"/>
    <col min="2077" max="2077" width="4.375" style="1403" customWidth="1"/>
    <col min="2078" max="2078" width="4.125" style="1403" customWidth="1"/>
    <col min="2079" max="2079" width="6" style="1403" customWidth="1"/>
    <col min="2080" max="2080" width="4" style="1403" customWidth="1"/>
    <col min="2081" max="2081" width="1" style="1403" customWidth="1"/>
    <col min="2082" max="2304" width="9" style="1403"/>
    <col min="2305" max="2305" width="1" style="1403" customWidth="1"/>
    <col min="2306" max="2306" width="8.5" style="1403" customWidth="1"/>
    <col min="2307" max="2307" width="2.5" style="1403" customWidth="1"/>
    <col min="2308" max="2308" width="4.875" style="1403" customWidth="1"/>
    <col min="2309" max="2309" width="4.5" style="1403" customWidth="1"/>
    <col min="2310" max="2310" width="2.25" style="1403" customWidth="1"/>
    <col min="2311" max="2311" width="5" style="1403" customWidth="1"/>
    <col min="2312" max="2312" width="2" style="1403" customWidth="1"/>
    <col min="2313" max="2313" width="5" style="1403" customWidth="1"/>
    <col min="2314" max="2314" width="2.25" style="1403" customWidth="1"/>
    <col min="2315" max="2315" width="3.75" style="1403" customWidth="1"/>
    <col min="2316" max="2316" width="1.625" style="1403" customWidth="1"/>
    <col min="2317" max="2317" width="4.75" style="1403" bestFit="1" customWidth="1"/>
    <col min="2318" max="2318" width="2.25" style="1403" customWidth="1"/>
    <col min="2319" max="2319" width="6.5" style="1403" customWidth="1"/>
    <col min="2320" max="2321" width="4.375" style="1403" customWidth="1"/>
    <col min="2322" max="2322" width="7.125" style="1403" customWidth="1"/>
    <col min="2323" max="2323" width="7.375" style="1403" customWidth="1"/>
    <col min="2324" max="2324" width="1.75" style="1403" customWidth="1"/>
    <col min="2325" max="2325" width="5" style="1403" customWidth="1"/>
    <col min="2326" max="2326" width="2.25" style="1403" customWidth="1"/>
    <col min="2327" max="2327" width="4.875" style="1403" customWidth="1"/>
    <col min="2328" max="2328" width="2.375" style="1403" customWidth="1"/>
    <col min="2329" max="2329" width="4.875" style="1403" customWidth="1"/>
    <col min="2330" max="2330" width="2.375" style="1403" customWidth="1"/>
    <col min="2331" max="2331" width="5.625" style="1403" bestFit="1" customWidth="1"/>
    <col min="2332" max="2332" width="3" style="1403" customWidth="1"/>
    <col min="2333" max="2333" width="4.375" style="1403" customWidth="1"/>
    <col min="2334" max="2334" width="4.125" style="1403" customWidth="1"/>
    <col min="2335" max="2335" width="6" style="1403" customWidth="1"/>
    <col min="2336" max="2336" width="4" style="1403" customWidth="1"/>
    <col min="2337" max="2337" width="1" style="1403" customWidth="1"/>
    <col min="2338" max="2560" width="9" style="1403"/>
    <col min="2561" max="2561" width="1" style="1403" customWidth="1"/>
    <col min="2562" max="2562" width="8.5" style="1403" customWidth="1"/>
    <col min="2563" max="2563" width="2.5" style="1403" customWidth="1"/>
    <col min="2564" max="2564" width="4.875" style="1403" customWidth="1"/>
    <col min="2565" max="2565" width="4.5" style="1403" customWidth="1"/>
    <col min="2566" max="2566" width="2.25" style="1403" customWidth="1"/>
    <col min="2567" max="2567" width="5" style="1403" customWidth="1"/>
    <col min="2568" max="2568" width="2" style="1403" customWidth="1"/>
    <col min="2569" max="2569" width="5" style="1403" customWidth="1"/>
    <col min="2570" max="2570" width="2.25" style="1403" customWidth="1"/>
    <col min="2571" max="2571" width="3.75" style="1403" customWidth="1"/>
    <col min="2572" max="2572" width="1.625" style="1403" customWidth="1"/>
    <col min="2573" max="2573" width="4.75" style="1403" bestFit="1" customWidth="1"/>
    <col min="2574" max="2574" width="2.25" style="1403" customWidth="1"/>
    <col min="2575" max="2575" width="6.5" style="1403" customWidth="1"/>
    <col min="2576" max="2577" width="4.375" style="1403" customWidth="1"/>
    <col min="2578" max="2578" width="7.125" style="1403" customWidth="1"/>
    <col min="2579" max="2579" width="7.375" style="1403" customWidth="1"/>
    <col min="2580" max="2580" width="1.75" style="1403" customWidth="1"/>
    <col min="2581" max="2581" width="5" style="1403" customWidth="1"/>
    <col min="2582" max="2582" width="2.25" style="1403" customWidth="1"/>
    <col min="2583" max="2583" width="4.875" style="1403" customWidth="1"/>
    <col min="2584" max="2584" width="2.375" style="1403" customWidth="1"/>
    <col min="2585" max="2585" width="4.875" style="1403" customWidth="1"/>
    <col min="2586" max="2586" width="2.375" style="1403" customWidth="1"/>
    <col min="2587" max="2587" width="5.625" style="1403" bestFit="1" customWidth="1"/>
    <col min="2588" max="2588" width="3" style="1403" customWidth="1"/>
    <col min="2589" max="2589" width="4.375" style="1403" customWidth="1"/>
    <col min="2590" max="2590" width="4.125" style="1403" customWidth="1"/>
    <col min="2591" max="2591" width="6" style="1403" customWidth="1"/>
    <col min="2592" max="2592" width="4" style="1403" customWidth="1"/>
    <col min="2593" max="2593" width="1" style="1403" customWidth="1"/>
    <col min="2594" max="2816" width="9" style="1403"/>
    <col min="2817" max="2817" width="1" style="1403" customWidth="1"/>
    <col min="2818" max="2818" width="8.5" style="1403" customWidth="1"/>
    <col min="2819" max="2819" width="2.5" style="1403" customWidth="1"/>
    <col min="2820" max="2820" width="4.875" style="1403" customWidth="1"/>
    <col min="2821" max="2821" width="4.5" style="1403" customWidth="1"/>
    <col min="2822" max="2822" width="2.25" style="1403" customWidth="1"/>
    <col min="2823" max="2823" width="5" style="1403" customWidth="1"/>
    <col min="2824" max="2824" width="2" style="1403" customWidth="1"/>
    <col min="2825" max="2825" width="5" style="1403" customWidth="1"/>
    <col min="2826" max="2826" width="2.25" style="1403" customWidth="1"/>
    <col min="2827" max="2827" width="3.75" style="1403" customWidth="1"/>
    <col min="2828" max="2828" width="1.625" style="1403" customWidth="1"/>
    <col min="2829" max="2829" width="4.75" style="1403" bestFit="1" customWidth="1"/>
    <col min="2830" max="2830" width="2.25" style="1403" customWidth="1"/>
    <col min="2831" max="2831" width="6.5" style="1403" customWidth="1"/>
    <col min="2832" max="2833" width="4.375" style="1403" customWidth="1"/>
    <col min="2834" max="2834" width="7.125" style="1403" customWidth="1"/>
    <col min="2835" max="2835" width="7.375" style="1403" customWidth="1"/>
    <col min="2836" max="2836" width="1.75" style="1403" customWidth="1"/>
    <col min="2837" max="2837" width="5" style="1403" customWidth="1"/>
    <col min="2838" max="2838" width="2.25" style="1403" customWidth="1"/>
    <col min="2839" max="2839" width="4.875" style="1403" customWidth="1"/>
    <col min="2840" max="2840" width="2.375" style="1403" customWidth="1"/>
    <col min="2841" max="2841" width="4.875" style="1403" customWidth="1"/>
    <col min="2842" max="2842" width="2.375" style="1403" customWidth="1"/>
    <col min="2843" max="2843" width="5.625" style="1403" bestFit="1" customWidth="1"/>
    <col min="2844" max="2844" width="3" style="1403" customWidth="1"/>
    <col min="2845" max="2845" width="4.375" style="1403" customWidth="1"/>
    <col min="2846" max="2846" width="4.125" style="1403" customWidth="1"/>
    <col min="2847" max="2847" width="6" style="1403" customWidth="1"/>
    <col min="2848" max="2848" width="4" style="1403" customWidth="1"/>
    <col min="2849" max="2849" width="1" style="1403" customWidth="1"/>
    <col min="2850" max="3072" width="9" style="1403"/>
    <col min="3073" max="3073" width="1" style="1403" customWidth="1"/>
    <col min="3074" max="3074" width="8.5" style="1403" customWidth="1"/>
    <col min="3075" max="3075" width="2.5" style="1403" customWidth="1"/>
    <col min="3076" max="3076" width="4.875" style="1403" customWidth="1"/>
    <col min="3077" max="3077" width="4.5" style="1403" customWidth="1"/>
    <col min="3078" max="3078" width="2.25" style="1403" customWidth="1"/>
    <col min="3079" max="3079" width="5" style="1403" customWidth="1"/>
    <col min="3080" max="3080" width="2" style="1403" customWidth="1"/>
    <col min="3081" max="3081" width="5" style="1403" customWidth="1"/>
    <col min="3082" max="3082" width="2.25" style="1403" customWidth="1"/>
    <col min="3083" max="3083" width="3.75" style="1403" customWidth="1"/>
    <col min="3084" max="3084" width="1.625" style="1403" customWidth="1"/>
    <col min="3085" max="3085" width="4.75" style="1403" bestFit="1" customWidth="1"/>
    <col min="3086" max="3086" width="2.25" style="1403" customWidth="1"/>
    <col min="3087" max="3087" width="6.5" style="1403" customWidth="1"/>
    <col min="3088" max="3089" width="4.375" style="1403" customWidth="1"/>
    <col min="3090" max="3090" width="7.125" style="1403" customWidth="1"/>
    <col min="3091" max="3091" width="7.375" style="1403" customWidth="1"/>
    <col min="3092" max="3092" width="1.75" style="1403" customWidth="1"/>
    <col min="3093" max="3093" width="5" style="1403" customWidth="1"/>
    <col min="3094" max="3094" width="2.25" style="1403" customWidth="1"/>
    <col min="3095" max="3095" width="4.875" style="1403" customWidth="1"/>
    <col min="3096" max="3096" width="2.375" style="1403" customWidth="1"/>
    <col min="3097" max="3097" width="4.875" style="1403" customWidth="1"/>
    <col min="3098" max="3098" width="2.375" style="1403" customWidth="1"/>
    <col min="3099" max="3099" width="5.625" style="1403" bestFit="1" customWidth="1"/>
    <col min="3100" max="3100" width="3" style="1403" customWidth="1"/>
    <col min="3101" max="3101" width="4.375" style="1403" customWidth="1"/>
    <col min="3102" max="3102" width="4.125" style="1403" customWidth="1"/>
    <col min="3103" max="3103" width="6" style="1403" customWidth="1"/>
    <col min="3104" max="3104" width="4" style="1403" customWidth="1"/>
    <col min="3105" max="3105" width="1" style="1403" customWidth="1"/>
    <col min="3106" max="3328" width="9" style="1403"/>
    <col min="3329" max="3329" width="1" style="1403" customWidth="1"/>
    <col min="3330" max="3330" width="8.5" style="1403" customWidth="1"/>
    <col min="3331" max="3331" width="2.5" style="1403" customWidth="1"/>
    <col min="3332" max="3332" width="4.875" style="1403" customWidth="1"/>
    <col min="3333" max="3333" width="4.5" style="1403" customWidth="1"/>
    <col min="3334" max="3334" width="2.25" style="1403" customWidth="1"/>
    <col min="3335" max="3335" width="5" style="1403" customWidth="1"/>
    <col min="3336" max="3336" width="2" style="1403" customWidth="1"/>
    <col min="3337" max="3337" width="5" style="1403" customWidth="1"/>
    <col min="3338" max="3338" width="2.25" style="1403" customWidth="1"/>
    <col min="3339" max="3339" width="3.75" style="1403" customWidth="1"/>
    <col min="3340" max="3340" width="1.625" style="1403" customWidth="1"/>
    <col min="3341" max="3341" width="4.75" style="1403" bestFit="1" customWidth="1"/>
    <col min="3342" max="3342" width="2.25" style="1403" customWidth="1"/>
    <col min="3343" max="3343" width="6.5" style="1403" customWidth="1"/>
    <col min="3344" max="3345" width="4.375" style="1403" customWidth="1"/>
    <col min="3346" max="3346" width="7.125" style="1403" customWidth="1"/>
    <col min="3347" max="3347" width="7.375" style="1403" customWidth="1"/>
    <col min="3348" max="3348" width="1.75" style="1403" customWidth="1"/>
    <col min="3349" max="3349" width="5" style="1403" customWidth="1"/>
    <col min="3350" max="3350" width="2.25" style="1403" customWidth="1"/>
    <col min="3351" max="3351" width="4.875" style="1403" customWidth="1"/>
    <col min="3352" max="3352" width="2.375" style="1403" customWidth="1"/>
    <col min="3353" max="3353" width="4.875" style="1403" customWidth="1"/>
    <col min="3354" max="3354" width="2.375" style="1403" customWidth="1"/>
    <col min="3355" max="3355" width="5.625" style="1403" bestFit="1" customWidth="1"/>
    <col min="3356" max="3356" width="3" style="1403" customWidth="1"/>
    <col min="3357" max="3357" width="4.375" style="1403" customWidth="1"/>
    <col min="3358" max="3358" width="4.125" style="1403" customWidth="1"/>
    <col min="3359" max="3359" width="6" style="1403" customWidth="1"/>
    <col min="3360" max="3360" width="4" style="1403" customWidth="1"/>
    <col min="3361" max="3361" width="1" style="1403" customWidth="1"/>
    <col min="3362" max="3584" width="9" style="1403"/>
    <col min="3585" max="3585" width="1" style="1403" customWidth="1"/>
    <col min="3586" max="3586" width="8.5" style="1403" customWidth="1"/>
    <col min="3587" max="3587" width="2.5" style="1403" customWidth="1"/>
    <col min="3588" max="3588" width="4.875" style="1403" customWidth="1"/>
    <col min="3589" max="3589" width="4.5" style="1403" customWidth="1"/>
    <col min="3590" max="3590" width="2.25" style="1403" customWidth="1"/>
    <col min="3591" max="3591" width="5" style="1403" customWidth="1"/>
    <col min="3592" max="3592" width="2" style="1403" customWidth="1"/>
    <col min="3593" max="3593" width="5" style="1403" customWidth="1"/>
    <col min="3594" max="3594" width="2.25" style="1403" customWidth="1"/>
    <col min="3595" max="3595" width="3.75" style="1403" customWidth="1"/>
    <col min="3596" max="3596" width="1.625" style="1403" customWidth="1"/>
    <col min="3597" max="3597" width="4.75" style="1403" bestFit="1" customWidth="1"/>
    <col min="3598" max="3598" width="2.25" style="1403" customWidth="1"/>
    <col min="3599" max="3599" width="6.5" style="1403" customWidth="1"/>
    <col min="3600" max="3601" width="4.375" style="1403" customWidth="1"/>
    <col min="3602" max="3602" width="7.125" style="1403" customWidth="1"/>
    <col min="3603" max="3603" width="7.375" style="1403" customWidth="1"/>
    <col min="3604" max="3604" width="1.75" style="1403" customWidth="1"/>
    <col min="3605" max="3605" width="5" style="1403" customWidth="1"/>
    <col min="3606" max="3606" width="2.25" style="1403" customWidth="1"/>
    <col min="3607" max="3607" width="4.875" style="1403" customWidth="1"/>
    <col min="3608" max="3608" width="2.375" style="1403" customWidth="1"/>
    <col min="3609" max="3609" width="4.875" style="1403" customWidth="1"/>
    <col min="3610" max="3610" width="2.375" style="1403" customWidth="1"/>
    <col min="3611" max="3611" width="5.625" style="1403" bestFit="1" customWidth="1"/>
    <col min="3612" max="3612" width="3" style="1403" customWidth="1"/>
    <col min="3613" max="3613" width="4.375" style="1403" customWidth="1"/>
    <col min="3614" max="3614" width="4.125" style="1403" customWidth="1"/>
    <col min="3615" max="3615" width="6" style="1403" customWidth="1"/>
    <col min="3616" max="3616" width="4" style="1403" customWidth="1"/>
    <col min="3617" max="3617" width="1" style="1403" customWidth="1"/>
    <col min="3618" max="3840" width="9" style="1403"/>
    <col min="3841" max="3841" width="1" style="1403" customWidth="1"/>
    <col min="3842" max="3842" width="8.5" style="1403" customWidth="1"/>
    <col min="3843" max="3843" width="2.5" style="1403" customWidth="1"/>
    <col min="3844" max="3844" width="4.875" style="1403" customWidth="1"/>
    <col min="3845" max="3845" width="4.5" style="1403" customWidth="1"/>
    <col min="3846" max="3846" width="2.25" style="1403" customWidth="1"/>
    <col min="3847" max="3847" width="5" style="1403" customWidth="1"/>
    <col min="3848" max="3848" width="2" style="1403" customWidth="1"/>
    <col min="3849" max="3849" width="5" style="1403" customWidth="1"/>
    <col min="3850" max="3850" width="2.25" style="1403" customWidth="1"/>
    <col min="3851" max="3851" width="3.75" style="1403" customWidth="1"/>
    <col min="3852" max="3852" width="1.625" style="1403" customWidth="1"/>
    <col min="3853" max="3853" width="4.75" style="1403" bestFit="1" customWidth="1"/>
    <col min="3854" max="3854" width="2.25" style="1403" customWidth="1"/>
    <col min="3855" max="3855" width="6.5" style="1403" customWidth="1"/>
    <col min="3856" max="3857" width="4.375" style="1403" customWidth="1"/>
    <col min="3858" max="3858" width="7.125" style="1403" customWidth="1"/>
    <col min="3859" max="3859" width="7.375" style="1403" customWidth="1"/>
    <col min="3860" max="3860" width="1.75" style="1403" customWidth="1"/>
    <col min="3861" max="3861" width="5" style="1403" customWidth="1"/>
    <col min="3862" max="3862" width="2.25" style="1403" customWidth="1"/>
    <col min="3863" max="3863" width="4.875" style="1403" customWidth="1"/>
    <col min="3864" max="3864" width="2.375" style="1403" customWidth="1"/>
    <col min="3865" max="3865" width="4.875" style="1403" customWidth="1"/>
    <col min="3866" max="3866" width="2.375" style="1403" customWidth="1"/>
    <col min="3867" max="3867" width="5.625" style="1403" bestFit="1" customWidth="1"/>
    <col min="3868" max="3868" width="3" style="1403" customWidth="1"/>
    <col min="3869" max="3869" width="4.375" style="1403" customWidth="1"/>
    <col min="3870" max="3870" width="4.125" style="1403" customWidth="1"/>
    <col min="3871" max="3871" width="6" style="1403" customWidth="1"/>
    <col min="3872" max="3872" width="4" style="1403" customWidth="1"/>
    <col min="3873" max="3873" width="1" style="1403" customWidth="1"/>
    <col min="3874" max="4096" width="9" style="1403"/>
    <col min="4097" max="4097" width="1" style="1403" customWidth="1"/>
    <col min="4098" max="4098" width="8.5" style="1403" customWidth="1"/>
    <col min="4099" max="4099" width="2.5" style="1403" customWidth="1"/>
    <col min="4100" max="4100" width="4.875" style="1403" customWidth="1"/>
    <col min="4101" max="4101" width="4.5" style="1403" customWidth="1"/>
    <col min="4102" max="4102" width="2.25" style="1403" customWidth="1"/>
    <col min="4103" max="4103" width="5" style="1403" customWidth="1"/>
    <col min="4104" max="4104" width="2" style="1403" customWidth="1"/>
    <col min="4105" max="4105" width="5" style="1403" customWidth="1"/>
    <col min="4106" max="4106" width="2.25" style="1403" customWidth="1"/>
    <col min="4107" max="4107" width="3.75" style="1403" customWidth="1"/>
    <col min="4108" max="4108" width="1.625" style="1403" customWidth="1"/>
    <col min="4109" max="4109" width="4.75" style="1403" bestFit="1" customWidth="1"/>
    <col min="4110" max="4110" width="2.25" style="1403" customWidth="1"/>
    <col min="4111" max="4111" width="6.5" style="1403" customWidth="1"/>
    <col min="4112" max="4113" width="4.375" style="1403" customWidth="1"/>
    <col min="4114" max="4114" width="7.125" style="1403" customWidth="1"/>
    <col min="4115" max="4115" width="7.375" style="1403" customWidth="1"/>
    <col min="4116" max="4116" width="1.75" style="1403" customWidth="1"/>
    <col min="4117" max="4117" width="5" style="1403" customWidth="1"/>
    <col min="4118" max="4118" width="2.25" style="1403" customWidth="1"/>
    <col min="4119" max="4119" width="4.875" style="1403" customWidth="1"/>
    <col min="4120" max="4120" width="2.375" style="1403" customWidth="1"/>
    <col min="4121" max="4121" width="4.875" style="1403" customWidth="1"/>
    <col min="4122" max="4122" width="2.375" style="1403" customWidth="1"/>
    <col min="4123" max="4123" width="5.625" style="1403" bestFit="1" customWidth="1"/>
    <col min="4124" max="4124" width="3" style="1403" customWidth="1"/>
    <col min="4125" max="4125" width="4.375" style="1403" customWidth="1"/>
    <col min="4126" max="4126" width="4.125" style="1403" customWidth="1"/>
    <col min="4127" max="4127" width="6" style="1403" customWidth="1"/>
    <col min="4128" max="4128" width="4" style="1403" customWidth="1"/>
    <col min="4129" max="4129" width="1" style="1403" customWidth="1"/>
    <col min="4130" max="4352" width="9" style="1403"/>
    <col min="4353" max="4353" width="1" style="1403" customWidth="1"/>
    <col min="4354" max="4354" width="8.5" style="1403" customWidth="1"/>
    <col min="4355" max="4355" width="2.5" style="1403" customWidth="1"/>
    <col min="4356" max="4356" width="4.875" style="1403" customWidth="1"/>
    <col min="4357" max="4357" width="4.5" style="1403" customWidth="1"/>
    <col min="4358" max="4358" width="2.25" style="1403" customWidth="1"/>
    <col min="4359" max="4359" width="5" style="1403" customWidth="1"/>
    <col min="4360" max="4360" width="2" style="1403" customWidth="1"/>
    <col min="4361" max="4361" width="5" style="1403" customWidth="1"/>
    <col min="4362" max="4362" width="2.25" style="1403" customWidth="1"/>
    <col min="4363" max="4363" width="3.75" style="1403" customWidth="1"/>
    <col min="4364" max="4364" width="1.625" style="1403" customWidth="1"/>
    <col min="4365" max="4365" width="4.75" style="1403" bestFit="1" customWidth="1"/>
    <col min="4366" max="4366" width="2.25" style="1403" customWidth="1"/>
    <col min="4367" max="4367" width="6.5" style="1403" customWidth="1"/>
    <col min="4368" max="4369" width="4.375" style="1403" customWidth="1"/>
    <col min="4370" max="4370" width="7.125" style="1403" customWidth="1"/>
    <col min="4371" max="4371" width="7.375" style="1403" customWidth="1"/>
    <col min="4372" max="4372" width="1.75" style="1403" customWidth="1"/>
    <col min="4373" max="4373" width="5" style="1403" customWidth="1"/>
    <col min="4374" max="4374" width="2.25" style="1403" customWidth="1"/>
    <col min="4375" max="4375" width="4.875" style="1403" customWidth="1"/>
    <col min="4376" max="4376" width="2.375" style="1403" customWidth="1"/>
    <col min="4377" max="4377" width="4.875" style="1403" customWidth="1"/>
    <col min="4378" max="4378" width="2.375" style="1403" customWidth="1"/>
    <col min="4379" max="4379" width="5.625" style="1403" bestFit="1" customWidth="1"/>
    <col min="4380" max="4380" width="3" style="1403" customWidth="1"/>
    <col min="4381" max="4381" width="4.375" style="1403" customWidth="1"/>
    <col min="4382" max="4382" width="4.125" style="1403" customWidth="1"/>
    <col min="4383" max="4383" width="6" style="1403" customWidth="1"/>
    <col min="4384" max="4384" width="4" style="1403" customWidth="1"/>
    <col min="4385" max="4385" width="1" style="1403" customWidth="1"/>
    <col min="4386" max="4608" width="9" style="1403"/>
    <col min="4609" max="4609" width="1" style="1403" customWidth="1"/>
    <col min="4610" max="4610" width="8.5" style="1403" customWidth="1"/>
    <col min="4611" max="4611" width="2.5" style="1403" customWidth="1"/>
    <col min="4612" max="4612" width="4.875" style="1403" customWidth="1"/>
    <col min="4613" max="4613" width="4.5" style="1403" customWidth="1"/>
    <col min="4614" max="4614" width="2.25" style="1403" customWidth="1"/>
    <col min="4615" max="4615" width="5" style="1403" customWidth="1"/>
    <col min="4616" max="4616" width="2" style="1403" customWidth="1"/>
    <col min="4617" max="4617" width="5" style="1403" customWidth="1"/>
    <col min="4618" max="4618" width="2.25" style="1403" customWidth="1"/>
    <col min="4619" max="4619" width="3.75" style="1403" customWidth="1"/>
    <col min="4620" max="4620" width="1.625" style="1403" customWidth="1"/>
    <col min="4621" max="4621" width="4.75" style="1403" bestFit="1" customWidth="1"/>
    <col min="4622" max="4622" width="2.25" style="1403" customWidth="1"/>
    <col min="4623" max="4623" width="6.5" style="1403" customWidth="1"/>
    <col min="4624" max="4625" width="4.375" style="1403" customWidth="1"/>
    <col min="4626" max="4626" width="7.125" style="1403" customWidth="1"/>
    <col min="4627" max="4627" width="7.375" style="1403" customWidth="1"/>
    <col min="4628" max="4628" width="1.75" style="1403" customWidth="1"/>
    <col min="4629" max="4629" width="5" style="1403" customWidth="1"/>
    <col min="4630" max="4630" width="2.25" style="1403" customWidth="1"/>
    <col min="4631" max="4631" width="4.875" style="1403" customWidth="1"/>
    <col min="4632" max="4632" width="2.375" style="1403" customWidth="1"/>
    <col min="4633" max="4633" width="4.875" style="1403" customWidth="1"/>
    <col min="4634" max="4634" width="2.375" style="1403" customWidth="1"/>
    <col min="4635" max="4635" width="5.625" style="1403" bestFit="1" customWidth="1"/>
    <col min="4636" max="4636" width="3" style="1403" customWidth="1"/>
    <col min="4637" max="4637" width="4.375" style="1403" customWidth="1"/>
    <col min="4638" max="4638" width="4.125" style="1403" customWidth="1"/>
    <col min="4639" max="4639" width="6" style="1403" customWidth="1"/>
    <col min="4640" max="4640" width="4" style="1403" customWidth="1"/>
    <col min="4641" max="4641" width="1" style="1403" customWidth="1"/>
    <col min="4642" max="4864" width="9" style="1403"/>
    <col min="4865" max="4865" width="1" style="1403" customWidth="1"/>
    <col min="4866" max="4866" width="8.5" style="1403" customWidth="1"/>
    <col min="4867" max="4867" width="2.5" style="1403" customWidth="1"/>
    <col min="4868" max="4868" width="4.875" style="1403" customWidth="1"/>
    <col min="4869" max="4869" width="4.5" style="1403" customWidth="1"/>
    <col min="4870" max="4870" width="2.25" style="1403" customWidth="1"/>
    <col min="4871" max="4871" width="5" style="1403" customWidth="1"/>
    <col min="4872" max="4872" width="2" style="1403" customWidth="1"/>
    <col min="4873" max="4873" width="5" style="1403" customWidth="1"/>
    <col min="4874" max="4874" width="2.25" style="1403" customWidth="1"/>
    <col min="4875" max="4875" width="3.75" style="1403" customWidth="1"/>
    <col min="4876" max="4876" width="1.625" style="1403" customWidth="1"/>
    <col min="4877" max="4877" width="4.75" style="1403" bestFit="1" customWidth="1"/>
    <col min="4878" max="4878" width="2.25" style="1403" customWidth="1"/>
    <col min="4879" max="4879" width="6.5" style="1403" customWidth="1"/>
    <col min="4880" max="4881" width="4.375" style="1403" customWidth="1"/>
    <col min="4882" max="4882" width="7.125" style="1403" customWidth="1"/>
    <col min="4883" max="4883" width="7.375" style="1403" customWidth="1"/>
    <col min="4884" max="4884" width="1.75" style="1403" customWidth="1"/>
    <col min="4885" max="4885" width="5" style="1403" customWidth="1"/>
    <col min="4886" max="4886" width="2.25" style="1403" customWidth="1"/>
    <col min="4887" max="4887" width="4.875" style="1403" customWidth="1"/>
    <col min="4888" max="4888" width="2.375" style="1403" customWidth="1"/>
    <col min="4889" max="4889" width="4.875" style="1403" customWidth="1"/>
    <col min="4890" max="4890" width="2.375" style="1403" customWidth="1"/>
    <col min="4891" max="4891" width="5.625" style="1403" bestFit="1" customWidth="1"/>
    <col min="4892" max="4892" width="3" style="1403" customWidth="1"/>
    <col min="4893" max="4893" width="4.375" style="1403" customWidth="1"/>
    <col min="4894" max="4894" width="4.125" style="1403" customWidth="1"/>
    <col min="4895" max="4895" width="6" style="1403" customWidth="1"/>
    <col min="4896" max="4896" width="4" style="1403" customWidth="1"/>
    <col min="4897" max="4897" width="1" style="1403" customWidth="1"/>
    <col min="4898" max="5120" width="9" style="1403"/>
    <col min="5121" max="5121" width="1" style="1403" customWidth="1"/>
    <col min="5122" max="5122" width="8.5" style="1403" customWidth="1"/>
    <col min="5123" max="5123" width="2.5" style="1403" customWidth="1"/>
    <col min="5124" max="5124" width="4.875" style="1403" customWidth="1"/>
    <col min="5125" max="5125" width="4.5" style="1403" customWidth="1"/>
    <col min="5126" max="5126" width="2.25" style="1403" customWidth="1"/>
    <col min="5127" max="5127" width="5" style="1403" customWidth="1"/>
    <col min="5128" max="5128" width="2" style="1403" customWidth="1"/>
    <col min="5129" max="5129" width="5" style="1403" customWidth="1"/>
    <col min="5130" max="5130" width="2.25" style="1403" customWidth="1"/>
    <col min="5131" max="5131" width="3.75" style="1403" customWidth="1"/>
    <col min="5132" max="5132" width="1.625" style="1403" customWidth="1"/>
    <col min="5133" max="5133" width="4.75" style="1403" bestFit="1" customWidth="1"/>
    <col min="5134" max="5134" width="2.25" style="1403" customWidth="1"/>
    <col min="5135" max="5135" width="6.5" style="1403" customWidth="1"/>
    <col min="5136" max="5137" width="4.375" style="1403" customWidth="1"/>
    <col min="5138" max="5138" width="7.125" style="1403" customWidth="1"/>
    <col min="5139" max="5139" width="7.375" style="1403" customWidth="1"/>
    <col min="5140" max="5140" width="1.75" style="1403" customWidth="1"/>
    <col min="5141" max="5141" width="5" style="1403" customWidth="1"/>
    <col min="5142" max="5142" width="2.25" style="1403" customWidth="1"/>
    <col min="5143" max="5143" width="4.875" style="1403" customWidth="1"/>
    <col min="5144" max="5144" width="2.375" style="1403" customWidth="1"/>
    <col min="5145" max="5145" width="4.875" style="1403" customWidth="1"/>
    <col min="5146" max="5146" width="2.375" style="1403" customWidth="1"/>
    <col min="5147" max="5147" width="5.625" style="1403" bestFit="1" customWidth="1"/>
    <col min="5148" max="5148" width="3" style="1403" customWidth="1"/>
    <col min="5149" max="5149" width="4.375" style="1403" customWidth="1"/>
    <col min="5150" max="5150" width="4.125" style="1403" customWidth="1"/>
    <col min="5151" max="5151" width="6" style="1403" customWidth="1"/>
    <col min="5152" max="5152" width="4" style="1403" customWidth="1"/>
    <col min="5153" max="5153" width="1" style="1403" customWidth="1"/>
    <col min="5154" max="5376" width="9" style="1403"/>
    <col min="5377" max="5377" width="1" style="1403" customWidth="1"/>
    <col min="5378" max="5378" width="8.5" style="1403" customWidth="1"/>
    <col min="5379" max="5379" width="2.5" style="1403" customWidth="1"/>
    <col min="5380" max="5380" width="4.875" style="1403" customWidth="1"/>
    <col min="5381" max="5381" width="4.5" style="1403" customWidth="1"/>
    <col min="5382" max="5382" width="2.25" style="1403" customWidth="1"/>
    <col min="5383" max="5383" width="5" style="1403" customWidth="1"/>
    <col min="5384" max="5384" width="2" style="1403" customWidth="1"/>
    <col min="5385" max="5385" width="5" style="1403" customWidth="1"/>
    <col min="5386" max="5386" width="2.25" style="1403" customWidth="1"/>
    <col min="5387" max="5387" width="3.75" style="1403" customWidth="1"/>
    <col min="5388" max="5388" width="1.625" style="1403" customWidth="1"/>
    <col min="5389" max="5389" width="4.75" style="1403" bestFit="1" customWidth="1"/>
    <col min="5390" max="5390" width="2.25" style="1403" customWidth="1"/>
    <col min="5391" max="5391" width="6.5" style="1403" customWidth="1"/>
    <col min="5392" max="5393" width="4.375" style="1403" customWidth="1"/>
    <col min="5394" max="5394" width="7.125" style="1403" customWidth="1"/>
    <col min="5395" max="5395" width="7.375" style="1403" customWidth="1"/>
    <col min="5396" max="5396" width="1.75" style="1403" customWidth="1"/>
    <col min="5397" max="5397" width="5" style="1403" customWidth="1"/>
    <col min="5398" max="5398" width="2.25" style="1403" customWidth="1"/>
    <col min="5399" max="5399" width="4.875" style="1403" customWidth="1"/>
    <col min="5400" max="5400" width="2.375" style="1403" customWidth="1"/>
    <col min="5401" max="5401" width="4.875" style="1403" customWidth="1"/>
    <col min="5402" max="5402" width="2.375" style="1403" customWidth="1"/>
    <col min="5403" max="5403" width="5.625" style="1403" bestFit="1" customWidth="1"/>
    <col min="5404" max="5404" width="3" style="1403" customWidth="1"/>
    <col min="5405" max="5405" width="4.375" style="1403" customWidth="1"/>
    <col min="5406" max="5406" width="4.125" style="1403" customWidth="1"/>
    <col min="5407" max="5407" width="6" style="1403" customWidth="1"/>
    <col min="5408" max="5408" width="4" style="1403" customWidth="1"/>
    <col min="5409" max="5409" width="1" style="1403" customWidth="1"/>
    <col min="5410" max="5632" width="9" style="1403"/>
    <col min="5633" max="5633" width="1" style="1403" customWidth="1"/>
    <col min="5634" max="5634" width="8.5" style="1403" customWidth="1"/>
    <col min="5635" max="5635" width="2.5" style="1403" customWidth="1"/>
    <col min="5636" max="5636" width="4.875" style="1403" customWidth="1"/>
    <col min="5637" max="5637" width="4.5" style="1403" customWidth="1"/>
    <col min="5638" max="5638" width="2.25" style="1403" customWidth="1"/>
    <col min="5639" max="5639" width="5" style="1403" customWidth="1"/>
    <col min="5640" max="5640" width="2" style="1403" customWidth="1"/>
    <col min="5641" max="5641" width="5" style="1403" customWidth="1"/>
    <col min="5642" max="5642" width="2.25" style="1403" customWidth="1"/>
    <col min="5643" max="5643" width="3.75" style="1403" customWidth="1"/>
    <col min="5644" max="5644" width="1.625" style="1403" customWidth="1"/>
    <col min="5645" max="5645" width="4.75" style="1403" bestFit="1" customWidth="1"/>
    <col min="5646" max="5646" width="2.25" style="1403" customWidth="1"/>
    <col min="5647" max="5647" width="6.5" style="1403" customWidth="1"/>
    <col min="5648" max="5649" width="4.375" style="1403" customWidth="1"/>
    <col min="5650" max="5650" width="7.125" style="1403" customWidth="1"/>
    <col min="5651" max="5651" width="7.375" style="1403" customWidth="1"/>
    <col min="5652" max="5652" width="1.75" style="1403" customWidth="1"/>
    <col min="5653" max="5653" width="5" style="1403" customWidth="1"/>
    <col min="5654" max="5654" width="2.25" style="1403" customWidth="1"/>
    <col min="5655" max="5655" width="4.875" style="1403" customWidth="1"/>
    <col min="5656" max="5656" width="2.375" style="1403" customWidth="1"/>
    <col min="5657" max="5657" width="4.875" style="1403" customWidth="1"/>
    <col min="5658" max="5658" width="2.375" style="1403" customWidth="1"/>
    <col min="5659" max="5659" width="5.625" style="1403" bestFit="1" customWidth="1"/>
    <col min="5660" max="5660" width="3" style="1403" customWidth="1"/>
    <col min="5661" max="5661" width="4.375" style="1403" customWidth="1"/>
    <col min="5662" max="5662" width="4.125" style="1403" customWidth="1"/>
    <col min="5663" max="5663" width="6" style="1403" customWidth="1"/>
    <col min="5664" max="5664" width="4" style="1403" customWidth="1"/>
    <col min="5665" max="5665" width="1" style="1403" customWidth="1"/>
    <col min="5666" max="5888" width="9" style="1403"/>
    <col min="5889" max="5889" width="1" style="1403" customWidth="1"/>
    <col min="5890" max="5890" width="8.5" style="1403" customWidth="1"/>
    <col min="5891" max="5891" width="2.5" style="1403" customWidth="1"/>
    <col min="5892" max="5892" width="4.875" style="1403" customWidth="1"/>
    <col min="5893" max="5893" width="4.5" style="1403" customWidth="1"/>
    <col min="5894" max="5894" width="2.25" style="1403" customWidth="1"/>
    <col min="5895" max="5895" width="5" style="1403" customWidth="1"/>
    <col min="5896" max="5896" width="2" style="1403" customWidth="1"/>
    <col min="5897" max="5897" width="5" style="1403" customWidth="1"/>
    <col min="5898" max="5898" width="2.25" style="1403" customWidth="1"/>
    <col min="5899" max="5899" width="3.75" style="1403" customWidth="1"/>
    <col min="5900" max="5900" width="1.625" style="1403" customWidth="1"/>
    <col min="5901" max="5901" width="4.75" style="1403" bestFit="1" customWidth="1"/>
    <col min="5902" max="5902" width="2.25" style="1403" customWidth="1"/>
    <col min="5903" max="5903" width="6.5" style="1403" customWidth="1"/>
    <col min="5904" max="5905" width="4.375" style="1403" customWidth="1"/>
    <col min="5906" max="5906" width="7.125" style="1403" customWidth="1"/>
    <col min="5907" max="5907" width="7.375" style="1403" customWidth="1"/>
    <col min="5908" max="5908" width="1.75" style="1403" customWidth="1"/>
    <col min="5909" max="5909" width="5" style="1403" customWidth="1"/>
    <col min="5910" max="5910" width="2.25" style="1403" customWidth="1"/>
    <col min="5911" max="5911" width="4.875" style="1403" customWidth="1"/>
    <col min="5912" max="5912" width="2.375" style="1403" customWidth="1"/>
    <col min="5913" max="5913" width="4.875" style="1403" customWidth="1"/>
    <col min="5914" max="5914" width="2.375" style="1403" customWidth="1"/>
    <col min="5915" max="5915" width="5.625" style="1403" bestFit="1" customWidth="1"/>
    <col min="5916" max="5916" width="3" style="1403" customWidth="1"/>
    <col min="5917" max="5917" width="4.375" style="1403" customWidth="1"/>
    <col min="5918" max="5918" width="4.125" style="1403" customWidth="1"/>
    <col min="5919" max="5919" width="6" style="1403" customWidth="1"/>
    <col min="5920" max="5920" width="4" style="1403" customWidth="1"/>
    <col min="5921" max="5921" width="1" style="1403" customWidth="1"/>
    <col min="5922" max="6144" width="9" style="1403"/>
    <col min="6145" max="6145" width="1" style="1403" customWidth="1"/>
    <col min="6146" max="6146" width="8.5" style="1403" customWidth="1"/>
    <col min="6147" max="6147" width="2.5" style="1403" customWidth="1"/>
    <col min="6148" max="6148" width="4.875" style="1403" customWidth="1"/>
    <col min="6149" max="6149" width="4.5" style="1403" customWidth="1"/>
    <col min="6150" max="6150" width="2.25" style="1403" customWidth="1"/>
    <col min="6151" max="6151" width="5" style="1403" customWidth="1"/>
    <col min="6152" max="6152" width="2" style="1403" customWidth="1"/>
    <col min="6153" max="6153" width="5" style="1403" customWidth="1"/>
    <col min="6154" max="6154" width="2.25" style="1403" customWidth="1"/>
    <col min="6155" max="6155" width="3.75" style="1403" customWidth="1"/>
    <col min="6156" max="6156" width="1.625" style="1403" customWidth="1"/>
    <col min="6157" max="6157" width="4.75" style="1403" bestFit="1" customWidth="1"/>
    <col min="6158" max="6158" width="2.25" style="1403" customWidth="1"/>
    <col min="6159" max="6159" width="6.5" style="1403" customWidth="1"/>
    <col min="6160" max="6161" width="4.375" style="1403" customWidth="1"/>
    <col min="6162" max="6162" width="7.125" style="1403" customWidth="1"/>
    <col min="6163" max="6163" width="7.375" style="1403" customWidth="1"/>
    <col min="6164" max="6164" width="1.75" style="1403" customWidth="1"/>
    <col min="6165" max="6165" width="5" style="1403" customWidth="1"/>
    <col min="6166" max="6166" width="2.25" style="1403" customWidth="1"/>
    <col min="6167" max="6167" width="4.875" style="1403" customWidth="1"/>
    <col min="6168" max="6168" width="2.375" style="1403" customWidth="1"/>
    <col min="6169" max="6169" width="4.875" style="1403" customWidth="1"/>
    <col min="6170" max="6170" width="2.375" style="1403" customWidth="1"/>
    <col min="6171" max="6171" width="5.625" style="1403" bestFit="1" customWidth="1"/>
    <col min="6172" max="6172" width="3" style="1403" customWidth="1"/>
    <col min="6173" max="6173" width="4.375" style="1403" customWidth="1"/>
    <col min="6174" max="6174" width="4.125" style="1403" customWidth="1"/>
    <col min="6175" max="6175" width="6" style="1403" customWidth="1"/>
    <col min="6176" max="6176" width="4" style="1403" customWidth="1"/>
    <col min="6177" max="6177" width="1" style="1403" customWidth="1"/>
    <col min="6178" max="6400" width="9" style="1403"/>
    <col min="6401" max="6401" width="1" style="1403" customWidth="1"/>
    <col min="6402" max="6402" width="8.5" style="1403" customWidth="1"/>
    <col min="6403" max="6403" width="2.5" style="1403" customWidth="1"/>
    <col min="6404" max="6404" width="4.875" style="1403" customWidth="1"/>
    <col min="6405" max="6405" width="4.5" style="1403" customWidth="1"/>
    <col min="6406" max="6406" width="2.25" style="1403" customWidth="1"/>
    <col min="6407" max="6407" width="5" style="1403" customWidth="1"/>
    <col min="6408" max="6408" width="2" style="1403" customWidth="1"/>
    <col min="6409" max="6409" width="5" style="1403" customWidth="1"/>
    <col min="6410" max="6410" width="2.25" style="1403" customWidth="1"/>
    <col min="6411" max="6411" width="3.75" style="1403" customWidth="1"/>
    <col min="6412" max="6412" width="1.625" style="1403" customWidth="1"/>
    <col min="6413" max="6413" width="4.75" style="1403" bestFit="1" customWidth="1"/>
    <col min="6414" max="6414" width="2.25" style="1403" customWidth="1"/>
    <col min="6415" max="6415" width="6.5" style="1403" customWidth="1"/>
    <col min="6416" max="6417" width="4.375" style="1403" customWidth="1"/>
    <col min="6418" max="6418" width="7.125" style="1403" customWidth="1"/>
    <col min="6419" max="6419" width="7.375" style="1403" customWidth="1"/>
    <col min="6420" max="6420" width="1.75" style="1403" customWidth="1"/>
    <col min="6421" max="6421" width="5" style="1403" customWidth="1"/>
    <col min="6422" max="6422" width="2.25" style="1403" customWidth="1"/>
    <col min="6423" max="6423" width="4.875" style="1403" customWidth="1"/>
    <col min="6424" max="6424" width="2.375" style="1403" customWidth="1"/>
    <col min="6425" max="6425" width="4.875" style="1403" customWidth="1"/>
    <col min="6426" max="6426" width="2.375" style="1403" customWidth="1"/>
    <col min="6427" max="6427" width="5.625" style="1403" bestFit="1" customWidth="1"/>
    <col min="6428" max="6428" width="3" style="1403" customWidth="1"/>
    <col min="6429" max="6429" width="4.375" style="1403" customWidth="1"/>
    <col min="6430" max="6430" width="4.125" style="1403" customWidth="1"/>
    <col min="6431" max="6431" width="6" style="1403" customWidth="1"/>
    <col min="6432" max="6432" width="4" style="1403" customWidth="1"/>
    <col min="6433" max="6433" width="1" style="1403" customWidth="1"/>
    <col min="6434" max="6656" width="9" style="1403"/>
    <col min="6657" max="6657" width="1" style="1403" customWidth="1"/>
    <col min="6658" max="6658" width="8.5" style="1403" customWidth="1"/>
    <col min="6659" max="6659" width="2.5" style="1403" customWidth="1"/>
    <col min="6660" max="6660" width="4.875" style="1403" customWidth="1"/>
    <col min="6661" max="6661" width="4.5" style="1403" customWidth="1"/>
    <col min="6662" max="6662" width="2.25" style="1403" customWidth="1"/>
    <col min="6663" max="6663" width="5" style="1403" customWidth="1"/>
    <col min="6664" max="6664" width="2" style="1403" customWidth="1"/>
    <col min="6665" max="6665" width="5" style="1403" customWidth="1"/>
    <col min="6666" max="6666" width="2.25" style="1403" customWidth="1"/>
    <col min="6667" max="6667" width="3.75" style="1403" customWidth="1"/>
    <col min="6668" max="6668" width="1.625" style="1403" customWidth="1"/>
    <col min="6669" max="6669" width="4.75" style="1403" bestFit="1" customWidth="1"/>
    <col min="6670" max="6670" width="2.25" style="1403" customWidth="1"/>
    <col min="6671" max="6671" width="6.5" style="1403" customWidth="1"/>
    <col min="6672" max="6673" width="4.375" style="1403" customWidth="1"/>
    <col min="6674" max="6674" width="7.125" style="1403" customWidth="1"/>
    <col min="6675" max="6675" width="7.375" style="1403" customWidth="1"/>
    <col min="6676" max="6676" width="1.75" style="1403" customWidth="1"/>
    <col min="6677" max="6677" width="5" style="1403" customWidth="1"/>
    <col min="6678" max="6678" width="2.25" style="1403" customWidth="1"/>
    <col min="6679" max="6679" width="4.875" style="1403" customWidth="1"/>
    <col min="6680" max="6680" width="2.375" style="1403" customWidth="1"/>
    <col min="6681" max="6681" width="4.875" style="1403" customWidth="1"/>
    <col min="6682" max="6682" width="2.375" style="1403" customWidth="1"/>
    <col min="6683" max="6683" width="5.625" style="1403" bestFit="1" customWidth="1"/>
    <col min="6684" max="6684" width="3" style="1403" customWidth="1"/>
    <col min="6685" max="6685" width="4.375" style="1403" customWidth="1"/>
    <col min="6686" max="6686" width="4.125" style="1403" customWidth="1"/>
    <col min="6687" max="6687" width="6" style="1403" customWidth="1"/>
    <col min="6688" max="6688" width="4" style="1403" customWidth="1"/>
    <col min="6689" max="6689" width="1" style="1403" customWidth="1"/>
    <col min="6690" max="6912" width="9" style="1403"/>
    <col min="6913" max="6913" width="1" style="1403" customWidth="1"/>
    <col min="6914" max="6914" width="8.5" style="1403" customWidth="1"/>
    <col min="6915" max="6915" width="2.5" style="1403" customWidth="1"/>
    <col min="6916" max="6916" width="4.875" style="1403" customWidth="1"/>
    <col min="6917" max="6917" width="4.5" style="1403" customWidth="1"/>
    <col min="6918" max="6918" width="2.25" style="1403" customWidth="1"/>
    <col min="6919" max="6919" width="5" style="1403" customWidth="1"/>
    <col min="6920" max="6920" width="2" style="1403" customWidth="1"/>
    <col min="6921" max="6921" width="5" style="1403" customWidth="1"/>
    <col min="6922" max="6922" width="2.25" style="1403" customWidth="1"/>
    <col min="6923" max="6923" width="3.75" style="1403" customWidth="1"/>
    <col min="6924" max="6924" width="1.625" style="1403" customWidth="1"/>
    <col min="6925" max="6925" width="4.75" style="1403" bestFit="1" customWidth="1"/>
    <col min="6926" max="6926" width="2.25" style="1403" customWidth="1"/>
    <col min="6927" max="6927" width="6.5" style="1403" customWidth="1"/>
    <col min="6928" max="6929" width="4.375" style="1403" customWidth="1"/>
    <col min="6930" max="6930" width="7.125" style="1403" customWidth="1"/>
    <col min="6931" max="6931" width="7.375" style="1403" customWidth="1"/>
    <col min="6932" max="6932" width="1.75" style="1403" customWidth="1"/>
    <col min="6933" max="6933" width="5" style="1403" customWidth="1"/>
    <col min="6934" max="6934" width="2.25" style="1403" customWidth="1"/>
    <col min="6935" max="6935" width="4.875" style="1403" customWidth="1"/>
    <col min="6936" max="6936" width="2.375" style="1403" customWidth="1"/>
    <col min="6937" max="6937" width="4.875" style="1403" customWidth="1"/>
    <col min="6938" max="6938" width="2.375" style="1403" customWidth="1"/>
    <col min="6939" max="6939" width="5.625" style="1403" bestFit="1" customWidth="1"/>
    <col min="6940" max="6940" width="3" style="1403" customWidth="1"/>
    <col min="6941" max="6941" width="4.375" style="1403" customWidth="1"/>
    <col min="6942" max="6942" width="4.125" style="1403" customWidth="1"/>
    <col min="6943" max="6943" width="6" style="1403" customWidth="1"/>
    <col min="6944" max="6944" width="4" style="1403" customWidth="1"/>
    <col min="6945" max="6945" width="1" style="1403" customWidth="1"/>
    <col min="6946" max="7168" width="9" style="1403"/>
    <col min="7169" max="7169" width="1" style="1403" customWidth="1"/>
    <col min="7170" max="7170" width="8.5" style="1403" customWidth="1"/>
    <col min="7171" max="7171" width="2.5" style="1403" customWidth="1"/>
    <col min="7172" max="7172" width="4.875" style="1403" customWidth="1"/>
    <col min="7173" max="7173" width="4.5" style="1403" customWidth="1"/>
    <col min="7174" max="7174" width="2.25" style="1403" customWidth="1"/>
    <col min="7175" max="7175" width="5" style="1403" customWidth="1"/>
    <col min="7176" max="7176" width="2" style="1403" customWidth="1"/>
    <col min="7177" max="7177" width="5" style="1403" customWidth="1"/>
    <col min="7178" max="7178" width="2.25" style="1403" customWidth="1"/>
    <col min="7179" max="7179" width="3.75" style="1403" customWidth="1"/>
    <col min="7180" max="7180" width="1.625" style="1403" customWidth="1"/>
    <col min="7181" max="7181" width="4.75" style="1403" bestFit="1" customWidth="1"/>
    <col min="7182" max="7182" width="2.25" style="1403" customWidth="1"/>
    <col min="7183" max="7183" width="6.5" style="1403" customWidth="1"/>
    <col min="7184" max="7185" width="4.375" style="1403" customWidth="1"/>
    <col min="7186" max="7186" width="7.125" style="1403" customWidth="1"/>
    <col min="7187" max="7187" width="7.375" style="1403" customWidth="1"/>
    <col min="7188" max="7188" width="1.75" style="1403" customWidth="1"/>
    <col min="7189" max="7189" width="5" style="1403" customWidth="1"/>
    <col min="7190" max="7190" width="2.25" style="1403" customWidth="1"/>
    <col min="7191" max="7191" width="4.875" style="1403" customWidth="1"/>
    <col min="7192" max="7192" width="2.375" style="1403" customWidth="1"/>
    <col min="7193" max="7193" width="4.875" style="1403" customWidth="1"/>
    <col min="7194" max="7194" width="2.375" style="1403" customWidth="1"/>
    <col min="7195" max="7195" width="5.625" style="1403" bestFit="1" customWidth="1"/>
    <col min="7196" max="7196" width="3" style="1403" customWidth="1"/>
    <col min="7197" max="7197" width="4.375" style="1403" customWidth="1"/>
    <col min="7198" max="7198" width="4.125" style="1403" customWidth="1"/>
    <col min="7199" max="7199" width="6" style="1403" customWidth="1"/>
    <col min="7200" max="7200" width="4" style="1403" customWidth="1"/>
    <col min="7201" max="7201" width="1" style="1403" customWidth="1"/>
    <col min="7202" max="7424" width="9" style="1403"/>
    <col min="7425" max="7425" width="1" style="1403" customWidth="1"/>
    <col min="7426" max="7426" width="8.5" style="1403" customWidth="1"/>
    <col min="7427" max="7427" width="2.5" style="1403" customWidth="1"/>
    <col min="7428" max="7428" width="4.875" style="1403" customWidth="1"/>
    <col min="7429" max="7429" width="4.5" style="1403" customWidth="1"/>
    <col min="7430" max="7430" width="2.25" style="1403" customWidth="1"/>
    <col min="7431" max="7431" width="5" style="1403" customWidth="1"/>
    <col min="7432" max="7432" width="2" style="1403" customWidth="1"/>
    <col min="7433" max="7433" width="5" style="1403" customWidth="1"/>
    <col min="7434" max="7434" width="2.25" style="1403" customWidth="1"/>
    <col min="7435" max="7435" width="3.75" style="1403" customWidth="1"/>
    <col min="7436" max="7436" width="1.625" style="1403" customWidth="1"/>
    <col min="7437" max="7437" width="4.75" style="1403" bestFit="1" customWidth="1"/>
    <col min="7438" max="7438" width="2.25" style="1403" customWidth="1"/>
    <col min="7439" max="7439" width="6.5" style="1403" customWidth="1"/>
    <col min="7440" max="7441" width="4.375" style="1403" customWidth="1"/>
    <col min="7442" max="7442" width="7.125" style="1403" customWidth="1"/>
    <col min="7443" max="7443" width="7.375" style="1403" customWidth="1"/>
    <col min="7444" max="7444" width="1.75" style="1403" customWidth="1"/>
    <col min="7445" max="7445" width="5" style="1403" customWidth="1"/>
    <col min="7446" max="7446" width="2.25" style="1403" customWidth="1"/>
    <col min="7447" max="7447" width="4.875" style="1403" customWidth="1"/>
    <col min="7448" max="7448" width="2.375" style="1403" customWidth="1"/>
    <col min="7449" max="7449" width="4.875" style="1403" customWidth="1"/>
    <col min="7450" max="7450" width="2.375" style="1403" customWidth="1"/>
    <col min="7451" max="7451" width="5.625" style="1403" bestFit="1" customWidth="1"/>
    <col min="7452" max="7452" width="3" style="1403" customWidth="1"/>
    <col min="7453" max="7453" width="4.375" style="1403" customWidth="1"/>
    <col min="7454" max="7454" width="4.125" style="1403" customWidth="1"/>
    <col min="7455" max="7455" width="6" style="1403" customWidth="1"/>
    <col min="7456" max="7456" width="4" style="1403" customWidth="1"/>
    <col min="7457" max="7457" width="1" style="1403" customWidth="1"/>
    <col min="7458" max="7680" width="9" style="1403"/>
    <col min="7681" max="7681" width="1" style="1403" customWidth="1"/>
    <col min="7682" max="7682" width="8.5" style="1403" customWidth="1"/>
    <col min="7683" max="7683" width="2.5" style="1403" customWidth="1"/>
    <col min="7684" max="7684" width="4.875" style="1403" customWidth="1"/>
    <col min="7685" max="7685" width="4.5" style="1403" customWidth="1"/>
    <col min="7686" max="7686" width="2.25" style="1403" customWidth="1"/>
    <col min="7687" max="7687" width="5" style="1403" customWidth="1"/>
    <col min="7688" max="7688" width="2" style="1403" customWidth="1"/>
    <col min="7689" max="7689" width="5" style="1403" customWidth="1"/>
    <col min="7690" max="7690" width="2.25" style="1403" customWidth="1"/>
    <col min="7691" max="7691" width="3.75" style="1403" customWidth="1"/>
    <col min="7692" max="7692" width="1.625" style="1403" customWidth="1"/>
    <col min="7693" max="7693" width="4.75" style="1403" bestFit="1" customWidth="1"/>
    <col min="7694" max="7694" width="2.25" style="1403" customWidth="1"/>
    <col min="7695" max="7695" width="6.5" style="1403" customWidth="1"/>
    <col min="7696" max="7697" width="4.375" style="1403" customWidth="1"/>
    <col min="7698" max="7698" width="7.125" style="1403" customWidth="1"/>
    <col min="7699" max="7699" width="7.375" style="1403" customWidth="1"/>
    <col min="7700" max="7700" width="1.75" style="1403" customWidth="1"/>
    <col min="7701" max="7701" width="5" style="1403" customWidth="1"/>
    <col min="7702" max="7702" width="2.25" style="1403" customWidth="1"/>
    <col min="7703" max="7703" width="4.875" style="1403" customWidth="1"/>
    <col min="7704" max="7704" width="2.375" style="1403" customWidth="1"/>
    <col min="7705" max="7705" width="4.875" style="1403" customWidth="1"/>
    <col min="7706" max="7706" width="2.375" style="1403" customWidth="1"/>
    <col min="7707" max="7707" width="5.625" style="1403" bestFit="1" customWidth="1"/>
    <col min="7708" max="7708" width="3" style="1403" customWidth="1"/>
    <col min="7709" max="7709" width="4.375" style="1403" customWidth="1"/>
    <col min="7710" max="7710" width="4.125" style="1403" customWidth="1"/>
    <col min="7711" max="7711" width="6" style="1403" customWidth="1"/>
    <col min="7712" max="7712" width="4" style="1403" customWidth="1"/>
    <col min="7713" max="7713" width="1" style="1403" customWidth="1"/>
    <col min="7714" max="7936" width="9" style="1403"/>
    <col min="7937" max="7937" width="1" style="1403" customWidth="1"/>
    <col min="7938" max="7938" width="8.5" style="1403" customWidth="1"/>
    <col min="7939" max="7939" width="2.5" style="1403" customWidth="1"/>
    <col min="7940" max="7940" width="4.875" style="1403" customWidth="1"/>
    <col min="7941" max="7941" width="4.5" style="1403" customWidth="1"/>
    <col min="7942" max="7942" width="2.25" style="1403" customWidth="1"/>
    <col min="7943" max="7943" width="5" style="1403" customWidth="1"/>
    <col min="7944" max="7944" width="2" style="1403" customWidth="1"/>
    <col min="7945" max="7945" width="5" style="1403" customWidth="1"/>
    <col min="7946" max="7946" width="2.25" style="1403" customWidth="1"/>
    <col min="7947" max="7947" width="3.75" style="1403" customWidth="1"/>
    <col min="7948" max="7948" width="1.625" style="1403" customWidth="1"/>
    <col min="7949" max="7949" width="4.75" style="1403" bestFit="1" customWidth="1"/>
    <col min="7950" max="7950" width="2.25" style="1403" customWidth="1"/>
    <col min="7951" max="7951" width="6.5" style="1403" customWidth="1"/>
    <col min="7952" max="7953" width="4.375" style="1403" customWidth="1"/>
    <col min="7954" max="7954" width="7.125" style="1403" customWidth="1"/>
    <col min="7955" max="7955" width="7.375" style="1403" customWidth="1"/>
    <col min="7956" max="7956" width="1.75" style="1403" customWidth="1"/>
    <col min="7957" max="7957" width="5" style="1403" customWidth="1"/>
    <col min="7958" max="7958" width="2.25" style="1403" customWidth="1"/>
    <col min="7959" max="7959" width="4.875" style="1403" customWidth="1"/>
    <col min="7960" max="7960" width="2.375" style="1403" customWidth="1"/>
    <col min="7961" max="7961" width="4.875" style="1403" customWidth="1"/>
    <col min="7962" max="7962" width="2.375" style="1403" customWidth="1"/>
    <col min="7963" max="7963" width="5.625" style="1403" bestFit="1" customWidth="1"/>
    <col min="7964" max="7964" width="3" style="1403" customWidth="1"/>
    <col min="7965" max="7965" width="4.375" style="1403" customWidth="1"/>
    <col min="7966" max="7966" width="4.125" style="1403" customWidth="1"/>
    <col min="7967" max="7967" width="6" style="1403" customWidth="1"/>
    <col min="7968" max="7968" width="4" style="1403" customWidth="1"/>
    <col min="7969" max="7969" width="1" style="1403" customWidth="1"/>
    <col min="7970" max="8192" width="9" style="1403"/>
    <col min="8193" max="8193" width="1" style="1403" customWidth="1"/>
    <col min="8194" max="8194" width="8.5" style="1403" customWidth="1"/>
    <col min="8195" max="8195" width="2.5" style="1403" customWidth="1"/>
    <col min="8196" max="8196" width="4.875" style="1403" customWidth="1"/>
    <col min="8197" max="8197" width="4.5" style="1403" customWidth="1"/>
    <col min="8198" max="8198" width="2.25" style="1403" customWidth="1"/>
    <col min="8199" max="8199" width="5" style="1403" customWidth="1"/>
    <col min="8200" max="8200" width="2" style="1403" customWidth="1"/>
    <col min="8201" max="8201" width="5" style="1403" customWidth="1"/>
    <col min="8202" max="8202" width="2.25" style="1403" customWidth="1"/>
    <col min="8203" max="8203" width="3.75" style="1403" customWidth="1"/>
    <col min="8204" max="8204" width="1.625" style="1403" customWidth="1"/>
    <col min="8205" max="8205" width="4.75" style="1403" bestFit="1" customWidth="1"/>
    <col min="8206" max="8206" width="2.25" style="1403" customWidth="1"/>
    <col min="8207" max="8207" width="6.5" style="1403" customWidth="1"/>
    <col min="8208" max="8209" width="4.375" style="1403" customWidth="1"/>
    <col min="8210" max="8210" width="7.125" style="1403" customWidth="1"/>
    <col min="8211" max="8211" width="7.375" style="1403" customWidth="1"/>
    <col min="8212" max="8212" width="1.75" style="1403" customWidth="1"/>
    <col min="8213" max="8213" width="5" style="1403" customWidth="1"/>
    <col min="8214" max="8214" width="2.25" style="1403" customWidth="1"/>
    <col min="8215" max="8215" width="4.875" style="1403" customWidth="1"/>
    <col min="8216" max="8216" width="2.375" style="1403" customWidth="1"/>
    <col min="8217" max="8217" width="4.875" style="1403" customWidth="1"/>
    <col min="8218" max="8218" width="2.375" style="1403" customWidth="1"/>
    <col min="8219" max="8219" width="5.625" style="1403" bestFit="1" customWidth="1"/>
    <col min="8220" max="8220" width="3" style="1403" customWidth="1"/>
    <col min="8221" max="8221" width="4.375" style="1403" customWidth="1"/>
    <col min="8222" max="8222" width="4.125" style="1403" customWidth="1"/>
    <col min="8223" max="8223" width="6" style="1403" customWidth="1"/>
    <col min="8224" max="8224" width="4" style="1403" customWidth="1"/>
    <col min="8225" max="8225" width="1" style="1403" customWidth="1"/>
    <col min="8226" max="8448" width="9" style="1403"/>
    <col min="8449" max="8449" width="1" style="1403" customWidth="1"/>
    <col min="8450" max="8450" width="8.5" style="1403" customWidth="1"/>
    <col min="8451" max="8451" width="2.5" style="1403" customWidth="1"/>
    <col min="8452" max="8452" width="4.875" style="1403" customWidth="1"/>
    <col min="8453" max="8453" width="4.5" style="1403" customWidth="1"/>
    <col min="8454" max="8454" width="2.25" style="1403" customWidth="1"/>
    <col min="8455" max="8455" width="5" style="1403" customWidth="1"/>
    <col min="8456" max="8456" width="2" style="1403" customWidth="1"/>
    <col min="8457" max="8457" width="5" style="1403" customWidth="1"/>
    <col min="8458" max="8458" width="2.25" style="1403" customWidth="1"/>
    <col min="8459" max="8459" width="3.75" style="1403" customWidth="1"/>
    <col min="8460" max="8460" width="1.625" style="1403" customWidth="1"/>
    <col min="8461" max="8461" width="4.75" style="1403" bestFit="1" customWidth="1"/>
    <col min="8462" max="8462" width="2.25" style="1403" customWidth="1"/>
    <col min="8463" max="8463" width="6.5" style="1403" customWidth="1"/>
    <col min="8464" max="8465" width="4.375" style="1403" customWidth="1"/>
    <col min="8466" max="8466" width="7.125" style="1403" customWidth="1"/>
    <col min="8467" max="8467" width="7.375" style="1403" customWidth="1"/>
    <col min="8468" max="8468" width="1.75" style="1403" customWidth="1"/>
    <col min="8469" max="8469" width="5" style="1403" customWidth="1"/>
    <col min="8470" max="8470" width="2.25" style="1403" customWidth="1"/>
    <col min="8471" max="8471" width="4.875" style="1403" customWidth="1"/>
    <col min="8472" max="8472" width="2.375" style="1403" customWidth="1"/>
    <col min="8473" max="8473" width="4.875" style="1403" customWidth="1"/>
    <col min="8474" max="8474" width="2.375" style="1403" customWidth="1"/>
    <col min="8475" max="8475" width="5.625" style="1403" bestFit="1" customWidth="1"/>
    <col min="8476" max="8476" width="3" style="1403" customWidth="1"/>
    <col min="8477" max="8477" width="4.375" style="1403" customWidth="1"/>
    <col min="8478" max="8478" width="4.125" style="1403" customWidth="1"/>
    <col min="8479" max="8479" width="6" style="1403" customWidth="1"/>
    <col min="8480" max="8480" width="4" style="1403" customWidth="1"/>
    <col min="8481" max="8481" width="1" style="1403" customWidth="1"/>
    <col min="8482" max="8704" width="9" style="1403"/>
    <col min="8705" max="8705" width="1" style="1403" customWidth="1"/>
    <col min="8706" max="8706" width="8.5" style="1403" customWidth="1"/>
    <col min="8707" max="8707" width="2.5" style="1403" customWidth="1"/>
    <col min="8708" max="8708" width="4.875" style="1403" customWidth="1"/>
    <col min="8709" max="8709" width="4.5" style="1403" customWidth="1"/>
    <col min="8710" max="8710" width="2.25" style="1403" customWidth="1"/>
    <col min="8711" max="8711" width="5" style="1403" customWidth="1"/>
    <col min="8712" max="8712" width="2" style="1403" customWidth="1"/>
    <col min="8713" max="8713" width="5" style="1403" customWidth="1"/>
    <col min="8714" max="8714" width="2.25" style="1403" customWidth="1"/>
    <col min="8715" max="8715" width="3.75" style="1403" customWidth="1"/>
    <col min="8716" max="8716" width="1.625" style="1403" customWidth="1"/>
    <col min="8717" max="8717" width="4.75" style="1403" bestFit="1" customWidth="1"/>
    <col min="8718" max="8718" width="2.25" style="1403" customWidth="1"/>
    <col min="8719" max="8719" width="6.5" style="1403" customWidth="1"/>
    <col min="8720" max="8721" width="4.375" style="1403" customWidth="1"/>
    <col min="8722" max="8722" width="7.125" style="1403" customWidth="1"/>
    <col min="8723" max="8723" width="7.375" style="1403" customWidth="1"/>
    <col min="8724" max="8724" width="1.75" style="1403" customWidth="1"/>
    <col min="8725" max="8725" width="5" style="1403" customWidth="1"/>
    <col min="8726" max="8726" width="2.25" style="1403" customWidth="1"/>
    <col min="8727" max="8727" width="4.875" style="1403" customWidth="1"/>
    <col min="8728" max="8728" width="2.375" style="1403" customWidth="1"/>
    <col min="8729" max="8729" width="4.875" style="1403" customWidth="1"/>
    <col min="8730" max="8730" width="2.375" style="1403" customWidth="1"/>
    <col min="8731" max="8731" width="5.625" style="1403" bestFit="1" customWidth="1"/>
    <col min="8732" max="8732" width="3" style="1403" customWidth="1"/>
    <col min="8733" max="8733" width="4.375" style="1403" customWidth="1"/>
    <col min="8734" max="8734" width="4.125" style="1403" customWidth="1"/>
    <col min="8735" max="8735" width="6" style="1403" customWidth="1"/>
    <col min="8736" max="8736" width="4" style="1403" customWidth="1"/>
    <col min="8737" max="8737" width="1" style="1403" customWidth="1"/>
    <col min="8738" max="8960" width="9" style="1403"/>
    <col min="8961" max="8961" width="1" style="1403" customWidth="1"/>
    <col min="8962" max="8962" width="8.5" style="1403" customWidth="1"/>
    <col min="8963" max="8963" width="2.5" style="1403" customWidth="1"/>
    <col min="8964" max="8964" width="4.875" style="1403" customWidth="1"/>
    <col min="8965" max="8965" width="4.5" style="1403" customWidth="1"/>
    <col min="8966" max="8966" width="2.25" style="1403" customWidth="1"/>
    <col min="8967" max="8967" width="5" style="1403" customWidth="1"/>
    <col min="8968" max="8968" width="2" style="1403" customWidth="1"/>
    <col min="8969" max="8969" width="5" style="1403" customWidth="1"/>
    <col min="8970" max="8970" width="2.25" style="1403" customWidth="1"/>
    <col min="8971" max="8971" width="3.75" style="1403" customWidth="1"/>
    <col min="8972" max="8972" width="1.625" style="1403" customWidth="1"/>
    <col min="8973" max="8973" width="4.75" style="1403" bestFit="1" customWidth="1"/>
    <col min="8974" max="8974" width="2.25" style="1403" customWidth="1"/>
    <col min="8975" max="8975" width="6.5" style="1403" customWidth="1"/>
    <col min="8976" max="8977" width="4.375" style="1403" customWidth="1"/>
    <col min="8978" max="8978" width="7.125" style="1403" customWidth="1"/>
    <col min="8979" max="8979" width="7.375" style="1403" customWidth="1"/>
    <col min="8980" max="8980" width="1.75" style="1403" customWidth="1"/>
    <col min="8981" max="8981" width="5" style="1403" customWidth="1"/>
    <col min="8982" max="8982" width="2.25" style="1403" customWidth="1"/>
    <col min="8983" max="8983" width="4.875" style="1403" customWidth="1"/>
    <col min="8984" max="8984" width="2.375" style="1403" customWidth="1"/>
    <col min="8985" max="8985" width="4.875" style="1403" customWidth="1"/>
    <col min="8986" max="8986" width="2.375" style="1403" customWidth="1"/>
    <col min="8987" max="8987" width="5.625" style="1403" bestFit="1" customWidth="1"/>
    <col min="8988" max="8988" width="3" style="1403" customWidth="1"/>
    <col min="8989" max="8989" width="4.375" style="1403" customWidth="1"/>
    <col min="8990" max="8990" width="4.125" style="1403" customWidth="1"/>
    <col min="8991" max="8991" width="6" style="1403" customWidth="1"/>
    <col min="8992" max="8992" width="4" style="1403" customWidth="1"/>
    <col min="8993" max="8993" width="1" style="1403" customWidth="1"/>
    <col min="8994" max="9216" width="9" style="1403"/>
    <col min="9217" max="9217" width="1" style="1403" customWidth="1"/>
    <col min="9218" max="9218" width="8.5" style="1403" customWidth="1"/>
    <col min="9219" max="9219" width="2.5" style="1403" customWidth="1"/>
    <col min="9220" max="9220" width="4.875" style="1403" customWidth="1"/>
    <col min="9221" max="9221" width="4.5" style="1403" customWidth="1"/>
    <col min="9222" max="9222" width="2.25" style="1403" customWidth="1"/>
    <col min="9223" max="9223" width="5" style="1403" customWidth="1"/>
    <col min="9224" max="9224" width="2" style="1403" customWidth="1"/>
    <col min="9225" max="9225" width="5" style="1403" customWidth="1"/>
    <col min="9226" max="9226" width="2.25" style="1403" customWidth="1"/>
    <col min="9227" max="9227" width="3.75" style="1403" customWidth="1"/>
    <col min="9228" max="9228" width="1.625" style="1403" customWidth="1"/>
    <col min="9229" max="9229" width="4.75" style="1403" bestFit="1" customWidth="1"/>
    <col min="9230" max="9230" width="2.25" style="1403" customWidth="1"/>
    <col min="9231" max="9231" width="6.5" style="1403" customWidth="1"/>
    <col min="9232" max="9233" width="4.375" style="1403" customWidth="1"/>
    <col min="9234" max="9234" width="7.125" style="1403" customWidth="1"/>
    <col min="9235" max="9235" width="7.375" style="1403" customWidth="1"/>
    <col min="9236" max="9236" width="1.75" style="1403" customWidth="1"/>
    <col min="9237" max="9237" width="5" style="1403" customWidth="1"/>
    <col min="9238" max="9238" width="2.25" style="1403" customWidth="1"/>
    <col min="9239" max="9239" width="4.875" style="1403" customWidth="1"/>
    <col min="9240" max="9240" width="2.375" style="1403" customWidth="1"/>
    <col min="9241" max="9241" width="4.875" style="1403" customWidth="1"/>
    <col min="9242" max="9242" width="2.375" style="1403" customWidth="1"/>
    <col min="9243" max="9243" width="5.625" style="1403" bestFit="1" customWidth="1"/>
    <col min="9244" max="9244" width="3" style="1403" customWidth="1"/>
    <col min="9245" max="9245" width="4.375" style="1403" customWidth="1"/>
    <col min="9246" max="9246" width="4.125" style="1403" customWidth="1"/>
    <col min="9247" max="9247" width="6" style="1403" customWidth="1"/>
    <col min="9248" max="9248" width="4" style="1403" customWidth="1"/>
    <col min="9249" max="9249" width="1" style="1403" customWidth="1"/>
    <col min="9250" max="9472" width="9" style="1403"/>
    <col min="9473" max="9473" width="1" style="1403" customWidth="1"/>
    <col min="9474" max="9474" width="8.5" style="1403" customWidth="1"/>
    <col min="9475" max="9475" width="2.5" style="1403" customWidth="1"/>
    <col min="9476" max="9476" width="4.875" style="1403" customWidth="1"/>
    <col min="9477" max="9477" width="4.5" style="1403" customWidth="1"/>
    <col min="9478" max="9478" width="2.25" style="1403" customWidth="1"/>
    <col min="9479" max="9479" width="5" style="1403" customWidth="1"/>
    <col min="9480" max="9480" width="2" style="1403" customWidth="1"/>
    <col min="9481" max="9481" width="5" style="1403" customWidth="1"/>
    <col min="9482" max="9482" width="2.25" style="1403" customWidth="1"/>
    <col min="9483" max="9483" width="3.75" style="1403" customWidth="1"/>
    <col min="9484" max="9484" width="1.625" style="1403" customWidth="1"/>
    <col min="9485" max="9485" width="4.75" style="1403" bestFit="1" customWidth="1"/>
    <col min="9486" max="9486" width="2.25" style="1403" customWidth="1"/>
    <col min="9487" max="9487" width="6.5" style="1403" customWidth="1"/>
    <col min="9488" max="9489" width="4.375" style="1403" customWidth="1"/>
    <col min="9490" max="9490" width="7.125" style="1403" customWidth="1"/>
    <col min="9491" max="9491" width="7.375" style="1403" customWidth="1"/>
    <col min="9492" max="9492" width="1.75" style="1403" customWidth="1"/>
    <col min="9493" max="9493" width="5" style="1403" customWidth="1"/>
    <col min="9494" max="9494" width="2.25" style="1403" customWidth="1"/>
    <col min="9495" max="9495" width="4.875" style="1403" customWidth="1"/>
    <col min="9496" max="9496" width="2.375" style="1403" customWidth="1"/>
    <col min="9497" max="9497" width="4.875" style="1403" customWidth="1"/>
    <col min="9498" max="9498" width="2.375" style="1403" customWidth="1"/>
    <col min="9499" max="9499" width="5.625" style="1403" bestFit="1" customWidth="1"/>
    <col min="9500" max="9500" width="3" style="1403" customWidth="1"/>
    <col min="9501" max="9501" width="4.375" style="1403" customWidth="1"/>
    <col min="9502" max="9502" width="4.125" style="1403" customWidth="1"/>
    <col min="9503" max="9503" width="6" style="1403" customWidth="1"/>
    <col min="9504" max="9504" width="4" style="1403" customWidth="1"/>
    <col min="9505" max="9505" width="1" style="1403" customWidth="1"/>
    <col min="9506" max="9728" width="9" style="1403"/>
    <col min="9729" max="9729" width="1" style="1403" customWidth="1"/>
    <col min="9730" max="9730" width="8.5" style="1403" customWidth="1"/>
    <col min="9731" max="9731" width="2.5" style="1403" customWidth="1"/>
    <col min="9732" max="9732" width="4.875" style="1403" customWidth="1"/>
    <col min="9733" max="9733" width="4.5" style="1403" customWidth="1"/>
    <col min="9734" max="9734" width="2.25" style="1403" customWidth="1"/>
    <col min="9735" max="9735" width="5" style="1403" customWidth="1"/>
    <col min="9736" max="9736" width="2" style="1403" customWidth="1"/>
    <col min="9737" max="9737" width="5" style="1403" customWidth="1"/>
    <col min="9738" max="9738" width="2.25" style="1403" customWidth="1"/>
    <col min="9739" max="9739" width="3.75" style="1403" customWidth="1"/>
    <col min="9740" max="9740" width="1.625" style="1403" customWidth="1"/>
    <col min="9741" max="9741" width="4.75" style="1403" bestFit="1" customWidth="1"/>
    <col min="9742" max="9742" width="2.25" style="1403" customWidth="1"/>
    <col min="9743" max="9743" width="6.5" style="1403" customWidth="1"/>
    <col min="9744" max="9745" width="4.375" style="1403" customWidth="1"/>
    <col min="9746" max="9746" width="7.125" style="1403" customWidth="1"/>
    <col min="9747" max="9747" width="7.375" style="1403" customWidth="1"/>
    <col min="9748" max="9748" width="1.75" style="1403" customWidth="1"/>
    <col min="9749" max="9749" width="5" style="1403" customWidth="1"/>
    <col min="9750" max="9750" width="2.25" style="1403" customWidth="1"/>
    <col min="9751" max="9751" width="4.875" style="1403" customWidth="1"/>
    <col min="9752" max="9752" width="2.375" style="1403" customWidth="1"/>
    <col min="9753" max="9753" width="4.875" style="1403" customWidth="1"/>
    <col min="9754" max="9754" width="2.375" style="1403" customWidth="1"/>
    <col min="9755" max="9755" width="5.625" style="1403" bestFit="1" customWidth="1"/>
    <col min="9756" max="9756" width="3" style="1403" customWidth="1"/>
    <col min="9757" max="9757" width="4.375" style="1403" customWidth="1"/>
    <col min="9758" max="9758" width="4.125" style="1403" customWidth="1"/>
    <col min="9759" max="9759" width="6" style="1403" customWidth="1"/>
    <col min="9760" max="9760" width="4" style="1403" customWidth="1"/>
    <col min="9761" max="9761" width="1" style="1403" customWidth="1"/>
    <col min="9762" max="9984" width="9" style="1403"/>
    <col min="9985" max="9985" width="1" style="1403" customWidth="1"/>
    <col min="9986" max="9986" width="8.5" style="1403" customWidth="1"/>
    <col min="9987" max="9987" width="2.5" style="1403" customWidth="1"/>
    <col min="9988" max="9988" width="4.875" style="1403" customWidth="1"/>
    <col min="9989" max="9989" width="4.5" style="1403" customWidth="1"/>
    <col min="9990" max="9990" width="2.25" style="1403" customWidth="1"/>
    <col min="9991" max="9991" width="5" style="1403" customWidth="1"/>
    <col min="9992" max="9992" width="2" style="1403" customWidth="1"/>
    <col min="9993" max="9993" width="5" style="1403" customWidth="1"/>
    <col min="9994" max="9994" width="2.25" style="1403" customWidth="1"/>
    <col min="9995" max="9995" width="3.75" style="1403" customWidth="1"/>
    <col min="9996" max="9996" width="1.625" style="1403" customWidth="1"/>
    <col min="9997" max="9997" width="4.75" style="1403" bestFit="1" customWidth="1"/>
    <col min="9998" max="9998" width="2.25" style="1403" customWidth="1"/>
    <col min="9999" max="9999" width="6.5" style="1403" customWidth="1"/>
    <col min="10000" max="10001" width="4.375" style="1403" customWidth="1"/>
    <col min="10002" max="10002" width="7.125" style="1403" customWidth="1"/>
    <col min="10003" max="10003" width="7.375" style="1403" customWidth="1"/>
    <col min="10004" max="10004" width="1.75" style="1403" customWidth="1"/>
    <col min="10005" max="10005" width="5" style="1403" customWidth="1"/>
    <col min="10006" max="10006" width="2.25" style="1403" customWidth="1"/>
    <col min="10007" max="10007" width="4.875" style="1403" customWidth="1"/>
    <col min="10008" max="10008" width="2.375" style="1403" customWidth="1"/>
    <col min="10009" max="10009" width="4.875" style="1403" customWidth="1"/>
    <col min="10010" max="10010" width="2.375" style="1403" customWidth="1"/>
    <col min="10011" max="10011" width="5.625" style="1403" bestFit="1" customWidth="1"/>
    <col min="10012" max="10012" width="3" style="1403" customWidth="1"/>
    <col min="10013" max="10013" width="4.375" style="1403" customWidth="1"/>
    <col min="10014" max="10014" width="4.125" style="1403" customWidth="1"/>
    <col min="10015" max="10015" width="6" style="1403" customWidth="1"/>
    <col min="10016" max="10016" width="4" style="1403" customWidth="1"/>
    <col min="10017" max="10017" width="1" style="1403" customWidth="1"/>
    <col min="10018" max="10240" width="9" style="1403"/>
    <col min="10241" max="10241" width="1" style="1403" customWidth="1"/>
    <col min="10242" max="10242" width="8.5" style="1403" customWidth="1"/>
    <col min="10243" max="10243" width="2.5" style="1403" customWidth="1"/>
    <col min="10244" max="10244" width="4.875" style="1403" customWidth="1"/>
    <col min="10245" max="10245" width="4.5" style="1403" customWidth="1"/>
    <col min="10246" max="10246" width="2.25" style="1403" customWidth="1"/>
    <col min="10247" max="10247" width="5" style="1403" customWidth="1"/>
    <col min="10248" max="10248" width="2" style="1403" customWidth="1"/>
    <col min="10249" max="10249" width="5" style="1403" customWidth="1"/>
    <col min="10250" max="10250" width="2.25" style="1403" customWidth="1"/>
    <col min="10251" max="10251" width="3.75" style="1403" customWidth="1"/>
    <col min="10252" max="10252" width="1.625" style="1403" customWidth="1"/>
    <col min="10253" max="10253" width="4.75" style="1403" bestFit="1" customWidth="1"/>
    <col min="10254" max="10254" width="2.25" style="1403" customWidth="1"/>
    <col min="10255" max="10255" width="6.5" style="1403" customWidth="1"/>
    <col min="10256" max="10257" width="4.375" style="1403" customWidth="1"/>
    <col min="10258" max="10258" width="7.125" style="1403" customWidth="1"/>
    <col min="10259" max="10259" width="7.375" style="1403" customWidth="1"/>
    <col min="10260" max="10260" width="1.75" style="1403" customWidth="1"/>
    <col min="10261" max="10261" width="5" style="1403" customWidth="1"/>
    <col min="10262" max="10262" width="2.25" style="1403" customWidth="1"/>
    <col min="10263" max="10263" width="4.875" style="1403" customWidth="1"/>
    <col min="10264" max="10264" width="2.375" style="1403" customWidth="1"/>
    <col min="10265" max="10265" width="4.875" style="1403" customWidth="1"/>
    <col min="10266" max="10266" width="2.375" style="1403" customWidth="1"/>
    <col min="10267" max="10267" width="5.625" style="1403" bestFit="1" customWidth="1"/>
    <col min="10268" max="10268" width="3" style="1403" customWidth="1"/>
    <col min="10269" max="10269" width="4.375" style="1403" customWidth="1"/>
    <col min="10270" max="10270" width="4.125" style="1403" customWidth="1"/>
    <col min="10271" max="10271" width="6" style="1403" customWidth="1"/>
    <col min="10272" max="10272" width="4" style="1403" customWidth="1"/>
    <col min="10273" max="10273" width="1" style="1403" customWidth="1"/>
    <col min="10274" max="10496" width="9" style="1403"/>
    <col min="10497" max="10497" width="1" style="1403" customWidth="1"/>
    <col min="10498" max="10498" width="8.5" style="1403" customWidth="1"/>
    <col min="10499" max="10499" width="2.5" style="1403" customWidth="1"/>
    <col min="10500" max="10500" width="4.875" style="1403" customWidth="1"/>
    <col min="10501" max="10501" width="4.5" style="1403" customWidth="1"/>
    <col min="10502" max="10502" width="2.25" style="1403" customWidth="1"/>
    <col min="10503" max="10503" width="5" style="1403" customWidth="1"/>
    <col min="10504" max="10504" width="2" style="1403" customWidth="1"/>
    <col min="10505" max="10505" width="5" style="1403" customWidth="1"/>
    <col min="10506" max="10506" width="2.25" style="1403" customWidth="1"/>
    <col min="10507" max="10507" width="3.75" style="1403" customWidth="1"/>
    <col min="10508" max="10508" width="1.625" style="1403" customWidth="1"/>
    <col min="10509" max="10509" width="4.75" style="1403" bestFit="1" customWidth="1"/>
    <col min="10510" max="10510" width="2.25" style="1403" customWidth="1"/>
    <col min="10511" max="10511" width="6.5" style="1403" customWidth="1"/>
    <col min="10512" max="10513" width="4.375" style="1403" customWidth="1"/>
    <col min="10514" max="10514" width="7.125" style="1403" customWidth="1"/>
    <col min="10515" max="10515" width="7.375" style="1403" customWidth="1"/>
    <col min="10516" max="10516" width="1.75" style="1403" customWidth="1"/>
    <col min="10517" max="10517" width="5" style="1403" customWidth="1"/>
    <col min="10518" max="10518" width="2.25" style="1403" customWidth="1"/>
    <col min="10519" max="10519" width="4.875" style="1403" customWidth="1"/>
    <col min="10520" max="10520" width="2.375" style="1403" customWidth="1"/>
    <col min="10521" max="10521" width="4.875" style="1403" customWidth="1"/>
    <col min="10522" max="10522" width="2.375" style="1403" customWidth="1"/>
    <col min="10523" max="10523" width="5.625" style="1403" bestFit="1" customWidth="1"/>
    <col min="10524" max="10524" width="3" style="1403" customWidth="1"/>
    <col min="10525" max="10525" width="4.375" style="1403" customWidth="1"/>
    <col min="10526" max="10526" width="4.125" style="1403" customWidth="1"/>
    <col min="10527" max="10527" width="6" style="1403" customWidth="1"/>
    <col min="10528" max="10528" width="4" style="1403" customWidth="1"/>
    <col min="10529" max="10529" width="1" style="1403" customWidth="1"/>
    <col min="10530" max="10752" width="9" style="1403"/>
    <col min="10753" max="10753" width="1" style="1403" customWidth="1"/>
    <col min="10754" max="10754" width="8.5" style="1403" customWidth="1"/>
    <col min="10755" max="10755" width="2.5" style="1403" customWidth="1"/>
    <col min="10756" max="10756" width="4.875" style="1403" customWidth="1"/>
    <col min="10757" max="10757" width="4.5" style="1403" customWidth="1"/>
    <col min="10758" max="10758" width="2.25" style="1403" customWidth="1"/>
    <col min="10759" max="10759" width="5" style="1403" customWidth="1"/>
    <col min="10760" max="10760" width="2" style="1403" customWidth="1"/>
    <col min="10761" max="10761" width="5" style="1403" customWidth="1"/>
    <col min="10762" max="10762" width="2.25" style="1403" customWidth="1"/>
    <col min="10763" max="10763" width="3.75" style="1403" customWidth="1"/>
    <col min="10764" max="10764" width="1.625" style="1403" customWidth="1"/>
    <col min="10765" max="10765" width="4.75" style="1403" bestFit="1" customWidth="1"/>
    <col min="10766" max="10766" width="2.25" style="1403" customWidth="1"/>
    <col min="10767" max="10767" width="6.5" style="1403" customWidth="1"/>
    <col min="10768" max="10769" width="4.375" style="1403" customWidth="1"/>
    <col min="10770" max="10770" width="7.125" style="1403" customWidth="1"/>
    <col min="10771" max="10771" width="7.375" style="1403" customWidth="1"/>
    <col min="10772" max="10772" width="1.75" style="1403" customWidth="1"/>
    <col min="10773" max="10773" width="5" style="1403" customWidth="1"/>
    <col min="10774" max="10774" width="2.25" style="1403" customWidth="1"/>
    <col min="10775" max="10775" width="4.875" style="1403" customWidth="1"/>
    <col min="10776" max="10776" width="2.375" style="1403" customWidth="1"/>
    <col min="10777" max="10777" width="4.875" style="1403" customWidth="1"/>
    <col min="10778" max="10778" width="2.375" style="1403" customWidth="1"/>
    <col min="10779" max="10779" width="5.625" style="1403" bestFit="1" customWidth="1"/>
    <col min="10780" max="10780" width="3" style="1403" customWidth="1"/>
    <col min="10781" max="10781" width="4.375" style="1403" customWidth="1"/>
    <col min="10782" max="10782" width="4.125" style="1403" customWidth="1"/>
    <col min="10783" max="10783" width="6" style="1403" customWidth="1"/>
    <col min="10784" max="10784" width="4" style="1403" customWidth="1"/>
    <col min="10785" max="10785" width="1" style="1403" customWidth="1"/>
    <col min="10786" max="11008" width="9" style="1403"/>
    <col min="11009" max="11009" width="1" style="1403" customWidth="1"/>
    <col min="11010" max="11010" width="8.5" style="1403" customWidth="1"/>
    <col min="11011" max="11011" width="2.5" style="1403" customWidth="1"/>
    <col min="11012" max="11012" width="4.875" style="1403" customWidth="1"/>
    <col min="11013" max="11013" width="4.5" style="1403" customWidth="1"/>
    <col min="11014" max="11014" width="2.25" style="1403" customWidth="1"/>
    <col min="11015" max="11015" width="5" style="1403" customWidth="1"/>
    <col min="11016" max="11016" width="2" style="1403" customWidth="1"/>
    <col min="11017" max="11017" width="5" style="1403" customWidth="1"/>
    <col min="11018" max="11018" width="2.25" style="1403" customWidth="1"/>
    <col min="11019" max="11019" width="3.75" style="1403" customWidth="1"/>
    <col min="11020" max="11020" width="1.625" style="1403" customWidth="1"/>
    <col min="11021" max="11021" width="4.75" style="1403" bestFit="1" customWidth="1"/>
    <col min="11022" max="11022" width="2.25" style="1403" customWidth="1"/>
    <col min="11023" max="11023" width="6.5" style="1403" customWidth="1"/>
    <col min="11024" max="11025" width="4.375" style="1403" customWidth="1"/>
    <col min="11026" max="11026" width="7.125" style="1403" customWidth="1"/>
    <col min="11027" max="11027" width="7.375" style="1403" customWidth="1"/>
    <col min="11028" max="11028" width="1.75" style="1403" customWidth="1"/>
    <col min="11029" max="11029" width="5" style="1403" customWidth="1"/>
    <col min="11030" max="11030" width="2.25" style="1403" customWidth="1"/>
    <col min="11031" max="11031" width="4.875" style="1403" customWidth="1"/>
    <col min="11032" max="11032" width="2.375" style="1403" customWidth="1"/>
    <col min="11033" max="11033" width="4.875" style="1403" customWidth="1"/>
    <col min="11034" max="11034" width="2.375" style="1403" customWidth="1"/>
    <col min="11035" max="11035" width="5.625" style="1403" bestFit="1" customWidth="1"/>
    <col min="11036" max="11036" width="3" style="1403" customWidth="1"/>
    <col min="11037" max="11037" width="4.375" style="1403" customWidth="1"/>
    <col min="11038" max="11038" width="4.125" style="1403" customWidth="1"/>
    <col min="11039" max="11039" width="6" style="1403" customWidth="1"/>
    <col min="11040" max="11040" width="4" style="1403" customWidth="1"/>
    <col min="11041" max="11041" width="1" style="1403" customWidth="1"/>
    <col min="11042" max="11264" width="9" style="1403"/>
    <col min="11265" max="11265" width="1" style="1403" customWidth="1"/>
    <col min="11266" max="11266" width="8.5" style="1403" customWidth="1"/>
    <col min="11267" max="11267" width="2.5" style="1403" customWidth="1"/>
    <col min="11268" max="11268" width="4.875" style="1403" customWidth="1"/>
    <col min="11269" max="11269" width="4.5" style="1403" customWidth="1"/>
    <col min="11270" max="11270" width="2.25" style="1403" customWidth="1"/>
    <col min="11271" max="11271" width="5" style="1403" customWidth="1"/>
    <col min="11272" max="11272" width="2" style="1403" customWidth="1"/>
    <col min="11273" max="11273" width="5" style="1403" customWidth="1"/>
    <col min="11274" max="11274" width="2.25" style="1403" customWidth="1"/>
    <col min="11275" max="11275" width="3.75" style="1403" customWidth="1"/>
    <col min="11276" max="11276" width="1.625" style="1403" customWidth="1"/>
    <col min="11277" max="11277" width="4.75" style="1403" bestFit="1" customWidth="1"/>
    <col min="11278" max="11278" width="2.25" style="1403" customWidth="1"/>
    <col min="11279" max="11279" width="6.5" style="1403" customWidth="1"/>
    <col min="11280" max="11281" width="4.375" style="1403" customWidth="1"/>
    <col min="11282" max="11282" width="7.125" style="1403" customWidth="1"/>
    <col min="11283" max="11283" width="7.375" style="1403" customWidth="1"/>
    <col min="11284" max="11284" width="1.75" style="1403" customWidth="1"/>
    <col min="11285" max="11285" width="5" style="1403" customWidth="1"/>
    <col min="11286" max="11286" width="2.25" style="1403" customWidth="1"/>
    <col min="11287" max="11287" width="4.875" style="1403" customWidth="1"/>
    <col min="11288" max="11288" width="2.375" style="1403" customWidth="1"/>
    <col min="11289" max="11289" width="4.875" style="1403" customWidth="1"/>
    <col min="11290" max="11290" width="2.375" style="1403" customWidth="1"/>
    <col min="11291" max="11291" width="5.625" style="1403" bestFit="1" customWidth="1"/>
    <col min="11292" max="11292" width="3" style="1403" customWidth="1"/>
    <col min="11293" max="11293" width="4.375" style="1403" customWidth="1"/>
    <col min="11294" max="11294" width="4.125" style="1403" customWidth="1"/>
    <col min="11295" max="11295" width="6" style="1403" customWidth="1"/>
    <col min="11296" max="11296" width="4" style="1403" customWidth="1"/>
    <col min="11297" max="11297" width="1" style="1403" customWidth="1"/>
    <col min="11298" max="11520" width="9" style="1403"/>
    <col min="11521" max="11521" width="1" style="1403" customWidth="1"/>
    <col min="11522" max="11522" width="8.5" style="1403" customWidth="1"/>
    <col min="11523" max="11523" width="2.5" style="1403" customWidth="1"/>
    <col min="11524" max="11524" width="4.875" style="1403" customWidth="1"/>
    <col min="11525" max="11525" width="4.5" style="1403" customWidth="1"/>
    <col min="11526" max="11526" width="2.25" style="1403" customWidth="1"/>
    <col min="11527" max="11527" width="5" style="1403" customWidth="1"/>
    <col min="11528" max="11528" width="2" style="1403" customWidth="1"/>
    <col min="11529" max="11529" width="5" style="1403" customWidth="1"/>
    <col min="11530" max="11530" width="2.25" style="1403" customWidth="1"/>
    <col min="11531" max="11531" width="3.75" style="1403" customWidth="1"/>
    <col min="11532" max="11532" width="1.625" style="1403" customWidth="1"/>
    <col min="11533" max="11533" width="4.75" style="1403" bestFit="1" customWidth="1"/>
    <col min="11534" max="11534" width="2.25" style="1403" customWidth="1"/>
    <col min="11535" max="11535" width="6.5" style="1403" customWidth="1"/>
    <col min="11536" max="11537" width="4.375" style="1403" customWidth="1"/>
    <col min="11538" max="11538" width="7.125" style="1403" customWidth="1"/>
    <col min="11539" max="11539" width="7.375" style="1403" customWidth="1"/>
    <col min="11540" max="11540" width="1.75" style="1403" customWidth="1"/>
    <col min="11541" max="11541" width="5" style="1403" customWidth="1"/>
    <col min="11542" max="11542" width="2.25" style="1403" customWidth="1"/>
    <col min="11543" max="11543" width="4.875" style="1403" customWidth="1"/>
    <col min="11544" max="11544" width="2.375" style="1403" customWidth="1"/>
    <col min="11545" max="11545" width="4.875" style="1403" customWidth="1"/>
    <col min="11546" max="11546" width="2.375" style="1403" customWidth="1"/>
    <col min="11547" max="11547" width="5.625" style="1403" bestFit="1" customWidth="1"/>
    <col min="11548" max="11548" width="3" style="1403" customWidth="1"/>
    <col min="11549" max="11549" width="4.375" style="1403" customWidth="1"/>
    <col min="11550" max="11550" width="4.125" style="1403" customWidth="1"/>
    <col min="11551" max="11551" width="6" style="1403" customWidth="1"/>
    <col min="11552" max="11552" width="4" style="1403" customWidth="1"/>
    <col min="11553" max="11553" width="1" style="1403" customWidth="1"/>
    <col min="11554" max="11776" width="9" style="1403"/>
    <col min="11777" max="11777" width="1" style="1403" customWidth="1"/>
    <col min="11778" max="11778" width="8.5" style="1403" customWidth="1"/>
    <col min="11779" max="11779" width="2.5" style="1403" customWidth="1"/>
    <col min="11780" max="11780" width="4.875" style="1403" customWidth="1"/>
    <col min="11781" max="11781" width="4.5" style="1403" customWidth="1"/>
    <col min="11782" max="11782" width="2.25" style="1403" customWidth="1"/>
    <col min="11783" max="11783" width="5" style="1403" customWidth="1"/>
    <col min="11784" max="11784" width="2" style="1403" customWidth="1"/>
    <col min="11785" max="11785" width="5" style="1403" customWidth="1"/>
    <col min="11786" max="11786" width="2.25" style="1403" customWidth="1"/>
    <col min="11787" max="11787" width="3.75" style="1403" customWidth="1"/>
    <col min="11788" max="11788" width="1.625" style="1403" customWidth="1"/>
    <col min="11789" max="11789" width="4.75" style="1403" bestFit="1" customWidth="1"/>
    <col min="11790" max="11790" width="2.25" style="1403" customWidth="1"/>
    <col min="11791" max="11791" width="6.5" style="1403" customWidth="1"/>
    <col min="11792" max="11793" width="4.375" style="1403" customWidth="1"/>
    <col min="11794" max="11794" width="7.125" style="1403" customWidth="1"/>
    <col min="11795" max="11795" width="7.375" style="1403" customWidth="1"/>
    <col min="11796" max="11796" width="1.75" style="1403" customWidth="1"/>
    <col min="11797" max="11797" width="5" style="1403" customWidth="1"/>
    <col min="11798" max="11798" width="2.25" style="1403" customWidth="1"/>
    <col min="11799" max="11799" width="4.875" style="1403" customWidth="1"/>
    <col min="11800" max="11800" width="2.375" style="1403" customWidth="1"/>
    <col min="11801" max="11801" width="4.875" style="1403" customWidth="1"/>
    <col min="11802" max="11802" width="2.375" style="1403" customWidth="1"/>
    <col min="11803" max="11803" width="5.625" style="1403" bestFit="1" customWidth="1"/>
    <col min="11804" max="11804" width="3" style="1403" customWidth="1"/>
    <col min="11805" max="11805" width="4.375" style="1403" customWidth="1"/>
    <col min="11806" max="11806" width="4.125" style="1403" customWidth="1"/>
    <col min="11807" max="11807" width="6" style="1403" customWidth="1"/>
    <col min="11808" max="11808" width="4" style="1403" customWidth="1"/>
    <col min="11809" max="11809" width="1" style="1403" customWidth="1"/>
    <col min="11810" max="12032" width="9" style="1403"/>
    <col min="12033" max="12033" width="1" style="1403" customWidth="1"/>
    <col min="12034" max="12034" width="8.5" style="1403" customWidth="1"/>
    <col min="12035" max="12035" width="2.5" style="1403" customWidth="1"/>
    <col min="12036" max="12036" width="4.875" style="1403" customWidth="1"/>
    <col min="12037" max="12037" width="4.5" style="1403" customWidth="1"/>
    <col min="12038" max="12038" width="2.25" style="1403" customWidth="1"/>
    <col min="12039" max="12039" width="5" style="1403" customWidth="1"/>
    <col min="12040" max="12040" width="2" style="1403" customWidth="1"/>
    <col min="12041" max="12041" width="5" style="1403" customWidth="1"/>
    <col min="12042" max="12042" width="2.25" style="1403" customWidth="1"/>
    <col min="12043" max="12043" width="3.75" style="1403" customWidth="1"/>
    <col min="12044" max="12044" width="1.625" style="1403" customWidth="1"/>
    <col min="12045" max="12045" width="4.75" style="1403" bestFit="1" customWidth="1"/>
    <col min="12046" max="12046" width="2.25" style="1403" customWidth="1"/>
    <col min="12047" max="12047" width="6.5" style="1403" customWidth="1"/>
    <col min="12048" max="12049" width="4.375" style="1403" customWidth="1"/>
    <col min="12050" max="12050" width="7.125" style="1403" customWidth="1"/>
    <col min="12051" max="12051" width="7.375" style="1403" customWidth="1"/>
    <col min="12052" max="12052" width="1.75" style="1403" customWidth="1"/>
    <col min="12053" max="12053" width="5" style="1403" customWidth="1"/>
    <col min="12054" max="12054" width="2.25" style="1403" customWidth="1"/>
    <col min="12055" max="12055" width="4.875" style="1403" customWidth="1"/>
    <col min="12056" max="12056" width="2.375" style="1403" customWidth="1"/>
    <col min="12057" max="12057" width="4.875" style="1403" customWidth="1"/>
    <col min="12058" max="12058" width="2.375" style="1403" customWidth="1"/>
    <col min="12059" max="12059" width="5.625" style="1403" bestFit="1" customWidth="1"/>
    <col min="12060" max="12060" width="3" style="1403" customWidth="1"/>
    <col min="12061" max="12061" width="4.375" style="1403" customWidth="1"/>
    <col min="12062" max="12062" width="4.125" style="1403" customWidth="1"/>
    <col min="12063" max="12063" width="6" style="1403" customWidth="1"/>
    <col min="12064" max="12064" width="4" style="1403" customWidth="1"/>
    <col min="12065" max="12065" width="1" style="1403" customWidth="1"/>
    <col min="12066" max="12288" width="9" style="1403"/>
    <col min="12289" max="12289" width="1" style="1403" customWidth="1"/>
    <col min="12290" max="12290" width="8.5" style="1403" customWidth="1"/>
    <col min="12291" max="12291" width="2.5" style="1403" customWidth="1"/>
    <col min="12292" max="12292" width="4.875" style="1403" customWidth="1"/>
    <col min="12293" max="12293" width="4.5" style="1403" customWidth="1"/>
    <col min="12294" max="12294" width="2.25" style="1403" customWidth="1"/>
    <col min="12295" max="12295" width="5" style="1403" customWidth="1"/>
    <col min="12296" max="12296" width="2" style="1403" customWidth="1"/>
    <col min="12297" max="12297" width="5" style="1403" customWidth="1"/>
    <col min="12298" max="12298" width="2.25" style="1403" customWidth="1"/>
    <col min="12299" max="12299" width="3.75" style="1403" customWidth="1"/>
    <col min="12300" max="12300" width="1.625" style="1403" customWidth="1"/>
    <col min="12301" max="12301" width="4.75" style="1403" bestFit="1" customWidth="1"/>
    <col min="12302" max="12302" width="2.25" style="1403" customWidth="1"/>
    <col min="12303" max="12303" width="6.5" style="1403" customWidth="1"/>
    <col min="12304" max="12305" width="4.375" style="1403" customWidth="1"/>
    <col min="12306" max="12306" width="7.125" style="1403" customWidth="1"/>
    <col min="12307" max="12307" width="7.375" style="1403" customWidth="1"/>
    <col min="12308" max="12308" width="1.75" style="1403" customWidth="1"/>
    <col min="12309" max="12309" width="5" style="1403" customWidth="1"/>
    <col min="12310" max="12310" width="2.25" style="1403" customWidth="1"/>
    <col min="12311" max="12311" width="4.875" style="1403" customWidth="1"/>
    <col min="12312" max="12312" width="2.375" style="1403" customWidth="1"/>
    <col min="12313" max="12313" width="4.875" style="1403" customWidth="1"/>
    <col min="12314" max="12314" width="2.375" style="1403" customWidth="1"/>
    <col min="12315" max="12315" width="5.625" style="1403" bestFit="1" customWidth="1"/>
    <col min="12316" max="12316" width="3" style="1403" customWidth="1"/>
    <col min="12317" max="12317" width="4.375" style="1403" customWidth="1"/>
    <col min="12318" max="12318" width="4.125" style="1403" customWidth="1"/>
    <col min="12319" max="12319" width="6" style="1403" customWidth="1"/>
    <col min="12320" max="12320" width="4" style="1403" customWidth="1"/>
    <col min="12321" max="12321" width="1" style="1403" customWidth="1"/>
    <col min="12322" max="12544" width="9" style="1403"/>
    <col min="12545" max="12545" width="1" style="1403" customWidth="1"/>
    <col min="12546" max="12546" width="8.5" style="1403" customWidth="1"/>
    <col min="12547" max="12547" width="2.5" style="1403" customWidth="1"/>
    <col min="12548" max="12548" width="4.875" style="1403" customWidth="1"/>
    <col min="12549" max="12549" width="4.5" style="1403" customWidth="1"/>
    <col min="12550" max="12550" width="2.25" style="1403" customWidth="1"/>
    <col min="12551" max="12551" width="5" style="1403" customWidth="1"/>
    <col min="12552" max="12552" width="2" style="1403" customWidth="1"/>
    <col min="12553" max="12553" width="5" style="1403" customWidth="1"/>
    <col min="12554" max="12554" width="2.25" style="1403" customWidth="1"/>
    <col min="12555" max="12555" width="3.75" style="1403" customWidth="1"/>
    <col min="12556" max="12556" width="1.625" style="1403" customWidth="1"/>
    <col min="12557" max="12557" width="4.75" style="1403" bestFit="1" customWidth="1"/>
    <col min="12558" max="12558" width="2.25" style="1403" customWidth="1"/>
    <col min="12559" max="12559" width="6.5" style="1403" customWidth="1"/>
    <col min="12560" max="12561" width="4.375" style="1403" customWidth="1"/>
    <col min="12562" max="12562" width="7.125" style="1403" customWidth="1"/>
    <col min="12563" max="12563" width="7.375" style="1403" customWidth="1"/>
    <col min="12564" max="12564" width="1.75" style="1403" customWidth="1"/>
    <col min="12565" max="12565" width="5" style="1403" customWidth="1"/>
    <col min="12566" max="12566" width="2.25" style="1403" customWidth="1"/>
    <col min="12567" max="12567" width="4.875" style="1403" customWidth="1"/>
    <col min="12568" max="12568" width="2.375" style="1403" customWidth="1"/>
    <col min="12569" max="12569" width="4.875" style="1403" customWidth="1"/>
    <col min="12570" max="12570" width="2.375" style="1403" customWidth="1"/>
    <col min="12571" max="12571" width="5.625" style="1403" bestFit="1" customWidth="1"/>
    <col min="12572" max="12572" width="3" style="1403" customWidth="1"/>
    <col min="12573" max="12573" width="4.375" style="1403" customWidth="1"/>
    <col min="12574" max="12574" width="4.125" style="1403" customWidth="1"/>
    <col min="12575" max="12575" width="6" style="1403" customWidth="1"/>
    <col min="12576" max="12576" width="4" style="1403" customWidth="1"/>
    <col min="12577" max="12577" width="1" style="1403" customWidth="1"/>
    <col min="12578" max="12800" width="9" style="1403"/>
    <col min="12801" max="12801" width="1" style="1403" customWidth="1"/>
    <col min="12802" max="12802" width="8.5" style="1403" customWidth="1"/>
    <col min="12803" max="12803" width="2.5" style="1403" customWidth="1"/>
    <col min="12804" max="12804" width="4.875" style="1403" customWidth="1"/>
    <col min="12805" max="12805" width="4.5" style="1403" customWidth="1"/>
    <col min="12806" max="12806" width="2.25" style="1403" customWidth="1"/>
    <col min="12807" max="12807" width="5" style="1403" customWidth="1"/>
    <col min="12808" max="12808" width="2" style="1403" customWidth="1"/>
    <col min="12809" max="12809" width="5" style="1403" customWidth="1"/>
    <col min="12810" max="12810" width="2.25" style="1403" customWidth="1"/>
    <col min="12811" max="12811" width="3.75" style="1403" customWidth="1"/>
    <col min="12812" max="12812" width="1.625" style="1403" customWidth="1"/>
    <col min="12813" max="12813" width="4.75" style="1403" bestFit="1" customWidth="1"/>
    <col min="12814" max="12814" width="2.25" style="1403" customWidth="1"/>
    <col min="12815" max="12815" width="6.5" style="1403" customWidth="1"/>
    <col min="12816" max="12817" width="4.375" style="1403" customWidth="1"/>
    <col min="12818" max="12818" width="7.125" style="1403" customWidth="1"/>
    <col min="12819" max="12819" width="7.375" style="1403" customWidth="1"/>
    <col min="12820" max="12820" width="1.75" style="1403" customWidth="1"/>
    <col min="12821" max="12821" width="5" style="1403" customWidth="1"/>
    <col min="12822" max="12822" width="2.25" style="1403" customWidth="1"/>
    <col min="12823" max="12823" width="4.875" style="1403" customWidth="1"/>
    <col min="12824" max="12824" width="2.375" style="1403" customWidth="1"/>
    <col min="12825" max="12825" width="4.875" style="1403" customWidth="1"/>
    <col min="12826" max="12826" width="2.375" style="1403" customWidth="1"/>
    <col min="12827" max="12827" width="5.625" style="1403" bestFit="1" customWidth="1"/>
    <col min="12828" max="12828" width="3" style="1403" customWidth="1"/>
    <col min="12829" max="12829" width="4.375" style="1403" customWidth="1"/>
    <col min="12830" max="12830" width="4.125" style="1403" customWidth="1"/>
    <col min="12831" max="12831" width="6" style="1403" customWidth="1"/>
    <col min="12832" max="12832" width="4" style="1403" customWidth="1"/>
    <col min="12833" max="12833" width="1" style="1403" customWidth="1"/>
    <col min="12834" max="13056" width="9" style="1403"/>
    <col min="13057" max="13057" width="1" style="1403" customWidth="1"/>
    <col min="13058" max="13058" width="8.5" style="1403" customWidth="1"/>
    <col min="13059" max="13059" width="2.5" style="1403" customWidth="1"/>
    <col min="13060" max="13060" width="4.875" style="1403" customWidth="1"/>
    <col min="13061" max="13061" width="4.5" style="1403" customWidth="1"/>
    <col min="13062" max="13062" width="2.25" style="1403" customWidth="1"/>
    <col min="13063" max="13063" width="5" style="1403" customWidth="1"/>
    <col min="13064" max="13064" width="2" style="1403" customWidth="1"/>
    <col min="13065" max="13065" width="5" style="1403" customWidth="1"/>
    <col min="13066" max="13066" width="2.25" style="1403" customWidth="1"/>
    <col min="13067" max="13067" width="3.75" style="1403" customWidth="1"/>
    <col min="13068" max="13068" width="1.625" style="1403" customWidth="1"/>
    <col min="13069" max="13069" width="4.75" style="1403" bestFit="1" customWidth="1"/>
    <col min="13070" max="13070" width="2.25" style="1403" customWidth="1"/>
    <col min="13071" max="13071" width="6.5" style="1403" customWidth="1"/>
    <col min="13072" max="13073" width="4.375" style="1403" customWidth="1"/>
    <col min="13074" max="13074" width="7.125" style="1403" customWidth="1"/>
    <col min="13075" max="13075" width="7.375" style="1403" customWidth="1"/>
    <col min="13076" max="13076" width="1.75" style="1403" customWidth="1"/>
    <col min="13077" max="13077" width="5" style="1403" customWidth="1"/>
    <col min="13078" max="13078" width="2.25" style="1403" customWidth="1"/>
    <col min="13079" max="13079" width="4.875" style="1403" customWidth="1"/>
    <col min="13080" max="13080" width="2.375" style="1403" customWidth="1"/>
    <col min="13081" max="13081" width="4.875" style="1403" customWidth="1"/>
    <col min="13082" max="13082" width="2.375" style="1403" customWidth="1"/>
    <col min="13083" max="13083" width="5.625" style="1403" bestFit="1" customWidth="1"/>
    <col min="13084" max="13084" width="3" style="1403" customWidth="1"/>
    <col min="13085" max="13085" width="4.375" style="1403" customWidth="1"/>
    <col min="13086" max="13086" width="4.125" style="1403" customWidth="1"/>
    <col min="13087" max="13087" width="6" style="1403" customWidth="1"/>
    <col min="13088" max="13088" width="4" style="1403" customWidth="1"/>
    <col min="13089" max="13089" width="1" style="1403" customWidth="1"/>
    <col min="13090" max="13312" width="9" style="1403"/>
    <col min="13313" max="13313" width="1" style="1403" customWidth="1"/>
    <col min="13314" max="13314" width="8.5" style="1403" customWidth="1"/>
    <col min="13315" max="13315" width="2.5" style="1403" customWidth="1"/>
    <col min="13316" max="13316" width="4.875" style="1403" customWidth="1"/>
    <col min="13317" max="13317" width="4.5" style="1403" customWidth="1"/>
    <col min="13318" max="13318" width="2.25" style="1403" customWidth="1"/>
    <col min="13319" max="13319" width="5" style="1403" customWidth="1"/>
    <col min="13320" max="13320" width="2" style="1403" customWidth="1"/>
    <col min="13321" max="13321" width="5" style="1403" customWidth="1"/>
    <col min="13322" max="13322" width="2.25" style="1403" customWidth="1"/>
    <col min="13323" max="13323" width="3.75" style="1403" customWidth="1"/>
    <col min="13324" max="13324" width="1.625" style="1403" customWidth="1"/>
    <col min="13325" max="13325" width="4.75" style="1403" bestFit="1" customWidth="1"/>
    <col min="13326" max="13326" width="2.25" style="1403" customWidth="1"/>
    <col min="13327" max="13327" width="6.5" style="1403" customWidth="1"/>
    <col min="13328" max="13329" width="4.375" style="1403" customWidth="1"/>
    <col min="13330" max="13330" width="7.125" style="1403" customWidth="1"/>
    <col min="13331" max="13331" width="7.375" style="1403" customWidth="1"/>
    <col min="13332" max="13332" width="1.75" style="1403" customWidth="1"/>
    <col min="13333" max="13333" width="5" style="1403" customWidth="1"/>
    <col min="13334" max="13334" width="2.25" style="1403" customWidth="1"/>
    <col min="13335" max="13335" width="4.875" style="1403" customWidth="1"/>
    <col min="13336" max="13336" width="2.375" style="1403" customWidth="1"/>
    <col min="13337" max="13337" width="4.875" style="1403" customWidth="1"/>
    <col min="13338" max="13338" width="2.375" style="1403" customWidth="1"/>
    <col min="13339" max="13339" width="5.625" style="1403" bestFit="1" customWidth="1"/>
    <col min="13340" max="13340" width="3" style="1403" customWidth="1"/>
    <col min="13341" max="13341" width="4.375" style="1403" customWidth="1"/>
    <col min="13342" max="13342" width="4.125" style="1403" customWidth="1"/>
    <col min="13343" max="13343" width="6" style="1403" customWidth="1"/>
    <col min="13344" max="13344" width="4" style="1403" customWidth="1"/>
    <col min="13345" max="13345" width="1" style="1403" customWidth="1"/>
    <col min="13346" max="13568" width="9" style="1403"/>
    <col min="13569" max="13569" width="1" style="1403" customWidth="1"/>
    <col min="13570" max="13570" width="8.5" style="1403" customWidth="1"/>
    <col min="13571" max="13571" width="2.5" style="1403" customWidth="1"/>
    <col min="13572" max="13572" width="4.875" style="1403" customWidth="1"/>
    <col min="13573" max="13573" width="4.5" style="1403" customWidth="1"/>
    <col min="13574" max="13574" width="2.25" style="1403" customWidth="1"/>
    <col min="13575" max="13575" width="5" style="1403" customWidth="1"/>
    <col min="13576" max="13576" width="2" style="1403" customWidth="1"/>
    <col min="13577" max="13577" width="5" style="1403" customWidth="1"/>
    <col min="13578" max="13578" width="2.25" style="1403" customWidth="1"/>
    <col min="13579" max="13579" width="3.75" style="1403" customWidth="1"/>
    <col min="13580" max="13580" width="1.625" style="1403" customWidth="1"/>
    <col min="13581" max="13581" width="4.75" style="1403" bestFit="1" customWidth="1"/>
    <col min="13582" max="13582" width="2.25" style="1403" customWidth="1"/>
    <col min="13583" max="13583" width="6.5" style="1403" customWidth="1"/>
    <col min="13584" max="13585" width="4.375" style="1403" customWidth="1"/>
    <col min="13586" max="13586" width="7.125" style="1403" customWidth="1"/>
    <col min="13587" max="13587" width="7.375" style="1403" customWidth="1"/>
    <col min="13588" max="13588" width="1.75" style="1403" customWidth="1"/>
    <col min="13589" max="13589" width="5" style="1403" customWidth="1"/>
    <col min="13590" max="13590" width="2.25" style="1403" customWidth="1"/>
    <col min="13591" max="13591" width="4.875" style="1403" customWidth="1"/>
    <col min="13592" max="13592" width="2.375" style="1403" customWidth="1"/>
    <col min="13593" max="13593" width="4.875" style="1403" customWidth="1"/>
    <col min="13594" max="13594" width="2.375" style="1403" customWidth="1"/>
    <col min="13595" max="13595" width="5.625" style="1403" bestFit="1" customWidth="1"/>
    <col min="13596" max="13596" width="3" style="1403" customWidth="1"/>
    <col min="13597" max="13597" width="4.375" style="1403" customWidth="1"/>
    <col min="13598" max="13598" width="4.125" style="1403" customWidth="1"/>
    <col min="13599" max="13599" width="6" style="1403" customWidth="1"/>
    <col min="13600" max="13600" width="4" style="1403" customWidth="1"/>
    <col min="13601" max="13601" width="1" style="1403" customWidth="1"/>
    <col min="13602" max="13824" width="9" style="1403"/>
    <col min="13825" max="13825" width="1" style="1403" customWidth="1"/>
    <col min="13826" max="13826" width="8.5" style="1403" customWidth="1"/>
    <col min="13827" max="13827" width="2.5" style="1403" customWidth="1"/>
    <col min="13828" max="13828" width="4.875" style="1403" customWidth="1"/>
    <col min="13829" max="13829" width="4.5" style="1403" customWidth="1"/>
    <col min="13830" max="13830" width="2.25" style="1403" customWidth="1"/>
    <col min="13831" max="13831" width="5" style="1403" customWidth="1"/>
    <col min="13832" max="13832" width="2" style="1403" customWidth="1"/>
    <col min="13833" max="13833" width="5" style="1403" customWidth="1"/>
    <col min="13834" max="13834" width="2.25" style="1403" customWidth="1"/>
    <col min="13835" max="13835" width="3.75" style="1403" customWidth="1"/>
    <col min="13836" max="13836" width="1.625" style="1403" customWidth="1"/>
    <col min="13837" max="13837" width="4.75" style="1403" bestFit="1" customWidth="1"/>
    <col min="13838" max="13838" width="2.25" style="1403" customWidth="1"/>
    <col min="13839" max="13839" width="6.5" style="1403" customWidth="1"/>
    <col min="13840" max="13841" width="4.375" style="1403" customWidth="1"/>
    <col min="13842" max="13842" width="7.125" style="1403" customWidth="1"/>
    <col min="13843" max="13843" width="7.375" style="1403" customWidth="1"/>
    <col min="13844" max="13844" width="1.75" style="1403" customWidth="1"/>
    <col min="13845" max="13845" width="5" style="1403" customWidth="1"/>
    <col min="13846" max="13846" width="2.25" style="1403" customWidth="1"/>
    <col min="13847" max="13847" width="4.875" style="1403" customWidth="1"/>
    <col min="13848" max="13848" width="2.375" style="1403" customWidth="1"/>
    <col min="13849" max="13849" width="4.875" style="1403" customWidth="1"/>
    <col min="13850" max="13850" width="2.375" style="1403" customWidth="1"/>
    <col min="13851" max="13851" width="5.625" style="1403" bestFit="1" customWidth="1"/>
    <col min="13852" max="13852" width="3" style="1403" customWidth="1"/>
    <col min="13853" max="13853" width="4.375" style="1403" customWidth="1"/>
    <col min="13854" max="13854" width="4.125" style="1403" customWidth="1"/>
    <col min="13855" max="13855" width="6" style="1403" customWidth="1"/>
    <col min="13856" max="13856" width="4" style="1403" customWidth="1"/>
    <col min="13857" max="13857" width="1" style="1403" customWidth="1"/>
    <col min="13858" max="14080" width="9" style="1403"/>
    <col min="14081" max="14081" width="1" style="1403" customWidth="1"/>
    <col min="14082" max="14082" width="8.5" style="1403" customWidth="1"/>
    <col min="14083" max="14083" width="2.5" style="1403" customWidth="1"/>
    <col min="14084" max="14084" width="4.875" style="1403" customWidth="1"/>
    <col min="14085" max="14085" width="4.5" style="1403" customWidth="1"/>
    <col min="14086" max="14086" width="2.25" style="1403" customWidth="1"/>
    <col min="14087" max="14087" width="5" style="1403" customWidth="1"/>
    <col min="14088" max="14088" width="2" style="1403" customWidth="1"/>
    <col min="14089" max="14089" width="5" style="1403" customWidth="1"/>
    <col min="14090" max="14090" width="2.25" style="1403" customWidth="1"/>
    <col min="14091" max="14091" width="3.75" style="1403" customWidth="1"/>
    <col min="14092" max="14092" width="1.625" style="1403" customWidth="1"/>
    <col min="14093" max="14093" width="4.75" style="1403" bestFit="1" customWidth="1"/>
    <col min="14094" max="14094" width="2.25" style="1403" customWidth="1"/>
    <col min="14095" max="14095" width="6.5" style="1403" customWidth="1"/>
    <col min="14096" max="14097" width="4.375" style="1403" customWidth="1"/>
    <col min="14098" max="14098" width="7.125" style="1403" customWidth="1"/>
    <col min="14099" max="14099" width="7.375" style="1403" customWidth="1"/>
    <col min="14100" max="14100" width="1.75" style="1403" customWidth="1"/>
    <col min="14101" max="14101" width="5" style="1403" customWidth="1"/>
    <col min="14102" max="14102" width="2.25" style="1403" customWidth="1"/>
    <col min="14103" max="14103" width="4.875" style="1403" customWidth="1"/>
    <col min="14104" max="14104" width="2.375" style="1403" customWidth="1"/>
    <col min="14105" max="14105" width="4.875" style="1403" customWidth="1"/>
    <col min="14106" max="14106" width="2.375" style="1403" customWidth="1"/>
    <col min="14107" max="14107" width="5.625" style="1403" bestFit="1" customWidth="1"/>
    <col min="14108" max="14108" width="3" style="1403" customWidth="1"/>
    <col min="14109" max="14109" width="4.375" style="1403" customWidth="1"/>
    <col min="14110" max="14110" width="4.125" style="1403" customWidth="1"/>
    <col min="14111" max="14111" width="6" style="1403" customWidth="1"/>
    <col min="14112" max="14112" width="4" style="1403" customWidth="1"/>
    <col min="14113" max="14113" width="1" style="1403" customWidth="1"/>
    <col min="14114" max="14336" width="9" style="1403"/>
    <col min="14337" max="14337" width="1" style="1403" customWidth="1"/>
    <col min="14338" max="14338" width="8.5" style="1403" customWidth="1"/>
    <col min="14339" max="14339" width="2.5" style="1403" customWidth="1"/>
    <col min="14340" max="14340" width="4.875" style="1403" customWidth="1"/>
    <col min="14341" max="14341" width="4.5" style="1403" customWidth="1"/>
    <col min="14342" max="14342" width="2.25" style="1403" customWidth="1"/>
    <col min="14343" max="14343" width="5" style="1403" customWidth="1"/>
    <col min="14344" max="14344" width="2" style="1403" customWidth="1"/>
    <col min="14345" max="14345" width="5" style="1403" customWidth="1"/>
    <col min="14346" max="14346" width="2.25" style="1403" customWidth="1"/>
    <col min="14347" max="14347" width="3.75" style="1403" customWidth="1"/>
    <col min="14348" max="14348" width="1.625" style="1403" customWidth="1"/>
    <col min="14349" max="14349" width="4.75" style="1403" bestFit="1" customWidth="1"/>
    <col min="14350" max="14350" width="2.25" style="1403" customWidth="1"/>
    <col min="14351" max="14351" width="6.5" style="1403" customWidth="1"/>
    <col min="14352" max="14353" width="4.375" style="1403" customWidth="1"/>
    <col min="14354" max="14354" width="7.125" style="1403" customWidth="1"/>
    <col min="14355" max="14355" width="7.375" style="1403" customWidth="1"/>
    <col min="14356" max="14356" width="1.75" style="1403" customWidth="1"/>
    <col min="14357" max="14357" width="5" style="1403" customWidth="1"/>
    <col min="14358" max="14358" width="2.25" style="1403" customWidth="1"/>
    <col min="14359" max="14359" width="4.875" style="1403" customWidth="1"/>
    <col min="14360" max="14360" width="2.375" style="1403" customWidth="1"/>
    <col min="14361" max="14361" width="4.875" style="1403" customWidth="1"/>
    <col min="14362" max="14362" width="2.375" style="1403" customWidth="1"/>
    <col min="14363" max="14363" width="5.625" style="1403" bestFit="1" customWidth="1"/>
    <col min="14364" max="14364" width="3" style="1403" customWidth="1"/>
    <col min="14365" max="14365" width="4.375" style="1403" customWidth="1"/>
    <col min="14366" max="14366" width="4.125" style="1403" customWidth="1"/>
    <col min="14367" max="14367" width="6" style="1403" customWidth="1"/>
    <col min="14368" max="14368" width="4" style="1403" customWidth="1"/>
    <col min="14369" max="14369" width="1" style="1403" customWidth="1"/>
    <col min="14370" max="14592" width="9" style="1403"/>
    <col min="14593" max="14593" width="1" style="1403" customWidth="1"/>
    <col min="14594" max="14594" width="8.5" style="1403" customWidth="1"/>
    <col min="14595" max="14595" width="2.5" style="1403" customWidth="1"/>
    <col min="14596" max="14596" width="4.875" style="1403" customWidth="1"/>
    <col min="14597" max="14597" width="4.5" style="1403" customWidth="1"/>
    <col min="14598" max="14598" width="2.25" style="1403" customWidth="1"/>
    <col min="14599" max="14599" width="5" style="1403" customWidth="1"/>
    <col min="14600" max="14600" width="2" style="1403" customWidth="1"/>
    <col min="14601" max="14601" width="5" style="1403" customWidth="1"/>
    <col min="14602" max="14602" width="2.25" style="1403" customWidth="1"/>
    <col min="14603" max="14603" width="3.75" style="1403" customWidth="1"/>
    <col min="14604" max="14604" width="1.625" style="1403" customWidth="1"/>
    <col min="14605" max="14605" width="4.75" style="1403" bestFit="1" customWidth="1"/>
    <col min="14606" max="14606" width="2.25" style="1403" customWidth="1"/>
    <col min="14607" max="14607" width="6.5" style="1403" customWidth="1"/>
    <col min="14608" max="14609" width="4.375" style="1403" customWidth="1"/>
    <col min="14610" max="14610" width="7.125" style="1403" customWidth="1"/>
    <col min="14611" max="14611" width="7.375" style="1403" customWidth="1"/>
    <col min="14612" max="14612" width="1.75" style="1403" customWidth="1"/>
    <col min="14613" max="14613" width="5" style="1403" customWidth="1"/>
    <col min="14614" max="14614" width="2.25" style="1403" customWidth="1"/>
    <col min="14615" max="14615" width="4.875" style="1403" customWidth="1"/>
    <col min="14616" max="14616" width="2.375" style="1403" customWidth="1"/>
    <col min="14617" max="14617" width="4.875" style="1403" customWidth="1"/>
    <col min="14618" max="14618" width="2.375" style="1403" customWidth="1"/>
    <col min="14619" max="14619" width="5.625" style="1403" bestFit="1" customWidth="1"/>
    <col min="14620" max="14620" width="3" style="1403" customWidth="1"/>
    <col min="14621" max="14621" width="4.375" style="1403" customWidth="1"/>
    <col min="14622" max="14622" width="4.125" style="1403" customWidth="1"/>
    <col min="14623" max="14623" width="6" style="1403" customWidth="1"/>
    <col min="14624" max="14624" width="4" style="1403" customWidth="1"/>
    <col min="14625" max="14625" width="1" style="1403" customWidth="1"/>
    <col min="14626" max="14848" width="9" style="1403"/>
    <col min="14849" max="14849" width="1" style="1403" customWidth="1"/>
    <col min="14850" max="14850" width="8.5" style="1403" customWidth="1"/>
    <col min="14851" max="14851" width="2.5" style="1403" customWidth="1"/>
    <col min="14852" max="14852" width="4.875" style="1403" customWidth="1"/>
    <col min="14853" max="14853" width="4.5" style="1403" customWidth="1"/>
    <col min="14854" max="14854" width="2.25" style="1403" customWidth="1"/>
    <col min="14855" max="14855" width="5" style="1403" customWidth="1"/>
    <col min="14856" max="14856" width="2" style="1403" customWidth="1"/>
    <col min="14857" max="14857" width="5" style="1403" customWidth="1"/>
    <col min="14858" max="14858" width="2.25" style="1403" customWidth="1"/>
    <col min="14859" max="14859" width="3.75" style="1403" customWidth="1"/>
    <col min="14860" max="14860" width="1.625" style="1403" customWidth="1"/>
    <col min="14861" max="14861" width="4.75" style="1403" bestFit="1" customWidth="1"/>
    <col min="14862" max="14862" width="2.25" style="1403" customWidth="1"/>
    <col min="14863" max="14863" width="6.5" style="1403" customWidth="1"/>
    <col min="14864" max="14865" width="4.375" style="1403" customWidth="1"/>
    <col min="14866" max="14866" width="7.125" style="1403" customWidth="1"/>
    <col min="14867" max="14867" width="7.375" style="1403" customWidth="1"/>
    <col min="14868" max="14868" width="1.75" style="1403" customWidth="1"/>
    <col min="14869" max="14869" width="5" style="1403" customWidth="1"/>
    <col min="14870" max="14870" width="2.25" style="1403" customWidth="1"/>
    <col min="14871" max="14871" width="4.875" style="1403" customWidth="1"/>
    <col min="14872" max="14872" width="2.375" style="1403" customWidth="1"/>
    <col min="14873" max="14873" width="4.875" style="1403" customWidth="1"/>
    <col min="14874" max="14874" width="2.375" style="1403" customWidth="1"/>
    <col min="14875" max="14875" width="5.625" style="1403" bestFit="1" customWidth="1"/>
    <col min="14876" max="14876" width="3" style="1403" customWidth="1"/>
    <col min="14877" max="14877" width="4.375" style="1403" customWidth="1"/>
    <col min="14878" max="14878" width="4.125" style="1403" customWidth="1"/>
    <col min="14879" max="14879" width="6" style="1403" customWidth="1"/>
    <col min="14880" max="14880" width="4" style="1403" customWidth="1"/>
    <col min="14881" max="14881" width="1" style="1403" customWidth="1"/>
    <col min="14882" max="15104" width="9" style="1403"/>
    <col min="15105" max="15105" width="1" style="1403" customWidth="1"/>
    <col min="15106" max="15106" width="8.5" style="1403" customWidth="1"/>
    <col min="15107" max="15107" width="2.5" style="1403" customWidth="1"/>
    <col min="15108" max="15108" width="4.875" style="1403" customWidth="1"/>
    <col min="15109" max="15109" width="4.5" style="1403" customWidth="1"/>
    <col min="15110" max="15110" width="2.25" style="1403" customWidth="1"/>
    <col min="15111" max="15111" width="5" style="1403" customWidth="1"/>
    <col min="15112" max="15112" width="2" style="1403" customWidth="1"/>
    <col min="15113" max="15113" width="5" style="1403" customWidth="1"/>
    <col min="15114" max="15114" width="2.25" style="1403" customWidth="1"/>
    <col min="15115" max="15115" width="3.75" style="1403" customWidth="1"/>
    <col min="15116" max="15116" width="1.625" style="1403" customWidth="1"/>
    <col min="15117" max="15117" width="4.75" style="1403" bestFit="1" customWidth="1"/>
    <col min="15118" max="15118" width="2.25" style="1403" customWidth="1"/>
    <col min="15119" max="15119" width="6.5" style="1403" customWidth="1"/>
    <col min="15120" max="15121" width="4.375" style="1403" customWidth="1"/>
    <col min="15122" max="15122" width="7.125" style="1403" customWidth="1"/>
    <col min="15123" max="15123" width="7.375" style="1403" customWidth="1"/>
    <col min="15124" max="15124" width="1.75" style="1403" customWidth="1"/>
    <col min="15125" max="15125" width="5" style="1403" customWidth="1"/>
    <col min="15126" max="15126" width="2.25" style="1403" customWidth="1"/>
    <col min="15127" max="15127" width="4.875" style="1403" customWidth="1"/>
    <col min="15128" max="15128" width="2.375" style="1403" customWidth="1"/>
    <col min="15129" max="15129" width="4.875" style="1403" customWidth="1"/>
    <col min="15130" max="15130" width="2.375" style="1403" customWidth="1"/>
    <col min="15131" max="15131" width="5.625" style="1403" bestFit="1" customWidth="1"/>
    <col min="15132" max="15132" width="3" style="1403" customWidth="1"/>
    <col min="15133" max="15133" width="4.375" style="1403" customWidth="1"/>
    <col min="15134" max="15134" width="4.125" style="1403" customWidth="1"/>
    <col min="15135" max="15135" width="6" style="1403" customWidth="1"/>
    <col min="15136" max="15136" width="4" style="1403" customWidth="1"/>
    <col min="15137" max="15137" width="1" style="1403" customWidth="1"/>
    <col min="15138" max="15360" width="9" style="1403"/>
    <col min="15361" max="15361" width="1" style="1403" customWidth="1"/>
    <col min="15362" max="15362" width="8.5" style="1403" customWidth="1"/>
    <col min="15363" max="15363" width="2.5" style="1403" customWidth="1"/>
    <col min="15364" max="15364" width="4.875" style="1403" customWidth="1"/>
    <col min="15365" max="15365" width="4.5" style="1403" customWidth="1"/>
    <col min="15366" max="15366" width="2.25" style="1403" customWidth="1"/>
    <col min="15367" max="15367" width="5" style="1403" customWidth="1"/>
    <col min="15368" max="15368" width="2" style="1403" customWidth="1"/>
    <col min="15369" max="15369" width="5" style="1403" customWidth="1"/>
    <col min="15370" max="15370" width="2.25" style="1403" customWidth="1"/>
    <col min="15371" max="15371" width="3.75" style="1403" customWidth="1"/>
    <col min="15372" max="15372" width="1.625" style="1403" customWidth="1"/>
    <col min="15373" max="15373" width="4.75" style="1403" bestFit="1" customWidth="1"/>
    <col min="15374" max="15374" width="2.25" style="1403" customWidth="1"/>
    <col min="15375" max="15375" width="6.5" style="1403" customWidth="1"/>
    <col min="15376" max="15377" width="4.375" style="1403" customWidth="1"/>
    <col min="15378" max="15378" width="7.125" style="1403" customWidth="1"/>
    <col min="15379" max="15379" width="7.375" style="1403" customWidth="1"/>
    <col min="15380" max="15380" width="1.75" style="1403" customWidth="1"/>
    <col min="15381" max="15381" width="5" style="1403" customWidth="1"/>
    <col min="15382" max="15382" width="2.25" style="1403" customWidth="1"/>
    <col min="15383" max="15383" width="4.875" style="1403" customWidth="1"/>
    <col min="15384" max="15384" width="2.375" style="1403" customWidth="1"/>
    <col min="15385" max="15385" width="4.875" style="1403" customWidth="1"/>
    <col min="15386" max="15386" width="2.375" style="1403" customWidth="1"/>
    <col min="15387" max="15387" width="5.625" style="1403" bestFit="1" customWidth="1"/>
    <col min="15388" max="15388" width="3" style="1403" customWidth="1"/>
    <col min="15389" max="15389" width="4.375" style="1403" customWidth="1"/>
    <col min="15390" max="15390" width="4.125" style="1403" customWidth="1"/>
    <col min="15391" max="15391" width="6" style="1403" customWidth="1"/>
    <col min="15392" max="15392" width="4" style="1403" customWidth="1"/>
    <col min="15393" max="15393" width="1" style="1403" customWidth="1"/>
    <col min="15394" max="15616" width="9" style="1403"/>
    <col min="15617" max="15617" width="1" style="1403" customWidth="1"/>
    <col min="15618" max="15618" width="8.5" style="1403" customWidth="1"/>
    <col min="15619" max="15619" width="2.5" style="1403" customWidth="1"/>
    <col min="15620" max="15620" width="4.875" style="1403" customWidth="1"/>
    <col min="15621" max="15621" width="4.5" style="1403" customWidth="1"/>
    <col min="15622" max="15622" width="2.25" style="1403" customWidth="1"/>
    <col min="15623" max="15623" width="5" style="1403" customWidth="1"/>
    <col min="15624" max="15624" width="2" style="1403" customWidth="1"/>
    <col min="15625" max="15625" width="5" style="1403" customWidth="1"/>
    <col min="15626" max="15626" width="2.25" style="1403" customWidth="1"/>
    <col min="15627" max="15627" width="3.75" style="1403" customWidth="1"/>
    <col min="15628" max="15628" width="1.625" style="1403" customWidth="1"/>
    <col min="15629" max="15629" width="4.75" style="1403" bestFit="1" customWidth="1"/>
    <col min="15630" max="15630" width="2.25" style="1403" customWidth="1"/>
    <col min="15631" max="15631" width="6.5" style="1403" customWidth="1"/>
    <col min="15632" max="15633" width="4.375" style="1403" customWidth="1"/>
    <col min="15634" max="15634" width="7.125" style="1403" customWidth="1"/>
    <col min="15635" max="15635" width="7.375" style="1403" customWidth="1"/>
    <col min="15636" max="15636" width="1.75" style="1403" customWidth="1"/>
    <col min="15637" max="15637" width="5" style="1403" customWidth="1"/>
    <col min="15638" max="15638" width="2.25" style="1403" customWidth="1"/>
    <col min="15639" max="15639" width="4.875" style="1403" customWidth="1"/>
    <col min="15640" max="15640" width="2.375" style="1403" customWidth="1"/>
    <col min="15641" max="15641" width="4.875" style="1403" customWidth="1"/>
    <col min="15642" max="15642" width="2.375" style="1403" customWidth="1"/>
    <col min="15643" max="15643" width="5.625" style="1403" bestFit="1" customWidth="1"/>
    <col min="15644" max="15644" width="3" style="1403" customWidth="1"/>
    <col min="15645" max="15645" width="4.375" style="1403" customWidth="1"/>
    <col min="15646" max="15646" width="4.125" style="1403" customWidth="1"/>
    <col min="15647" max="15647" width="6" style="1403" customWidth="1"/>
    <col min="15648" max="15648" width="4" style="1403" customWidth="1"/>
    <col min="15649" max="15649" width="1" style="1403" customWidth="1"/>
    <col min="15650" max="15872" width="9" style="1403"/>
    <col min="15873" max="15873" width="1" style="1403" customWidth="1"/>
    <col min="15874" max="15874" width="8.5" style="1403" customWidth="1"/>
    <col min="15875" max="15875" width="2.5" style="1403" customWidth="1"/>
    <col min="15876" max="15876" width="4.875" style="1403" customWidth="1"/>
    <col min="15877" max="15877" width="4.5" style="1403" customWidth="1"/>
    <col min="15878" max="15878" width="2.25" style="1403" customWidth="1"/>
    <col min="15879" max="15879" width="5" style="1403" customWidth="1"/>
    <col min="15880" max="15880" width="2" style="1403" customWidth="1"/>
    <col min="15881" max="15881" width="5" style="1403" customWidth="1"/>
    <col min="15882" max="15882" width="2.25" style="1403" customWidth="1"/>
    <col min="15883" max="15883" width="3.75" style="1403" customWidth="1"/>
    <col min="15884" max="15884" width="1.625" style="1403" customWidth="1"/>
    <col min="15885" max="15885" width="4.75" style="1403" bestFit="1" customWidth="1"/>
    <col min="15886" max="15886" width="2.25" style="1403" customWidth="1"/>
    <col min="15887" max="15887" width="6.5" style="1403" customWidth="1"/>
    <col min="15888" max="15889" width="4.375" style="1403" customWidth="1"/>
    <col min="15890" max="15890" width="7.125" style="1403" customWidth="1"/>
    <col min="15891" max="15891" width="7.375" style="1403" customWidth="1"/>
    <col min="15892" max="15892" width="1.75" style="1403" customWidth="1"/>
    <col min="15893" max="15893" width="5" style="1403" customWidth="1"/>
    <col min="15894" max="15894" width="2.25" style="1403" customWidth="1"/>
    <col min="15895" max="15895" width="4.875" style="1403" customWidth="1"/>
    <col min="15896" max="15896" width="2.375" style="1403" customWidth="1"/>
    <col min="15897" max="15897" width="4.875" style="1403" customWidth="1"/>
    <col min="15898" max="15898" width="2.375" style="1403" customWidth="1"/>
    <col min="15899" max="15899" width="5.625" style="1403" bestFit="1" customWidth="1"/>
    <col min="15900" max="15900" width="3" style="1403" customWidth="1"/>
    <col min="15901" max="15901" width="4.375" style="1403" customWidth="1"/>
    <col min="15902" max="15902" width="4.125" style="1403" customWidth="1"/>
    <col min="15903" max="15903" width="6" style="1403" customWidth="1"/>
    <col min="15904" max="15904" width="4" style="1403" customWidth="1"/>
    <col min="15905" max="15905" width="1" style="1403" customWidth="1"/>
    <col min="15906" max="16128" width="9" style="1403"/>
    <col min="16129" max="16129" width="1" style="1403" customWidth="1"/>
    <col min="16130" max="16130" width="8.5" style="1403" customWidth="1"/>
    <col min="16131" max="16131" width="2.5" style="1403" customWidth="1"/>
    <col min="16132" max="16132" width="4.875" style="1403" customWidth="1"/>
    <col min="16133" max="16133" width="4.5" style="1403" customWidth="1"/>
    <col min="16134" max="16134" width="2.25" style="1403" customWidth="1"/>
    <col min="16135" max="16135" width="5" style="1403" customWidth="1"/>
    <col min="16136" max="16136" width="2" style="1403" customWidth="1"/>
    <col min="16137" max="16137" width="5" style="1403" customWidth="1"/>
    <col min="16138" max="16138" width="2.25" style="1403" customWidth="1"/>
    <col min="16139" max="16139" width="3.75" style="1403" customWidth="1"/>
    <col min="16140" max="16140" width="1.625" style="1403" customWidth="1"/>
    <col min="16141" max="16141" width="4.75" style="1403" bestFit="1" customWidth="1"/>
    <col min="16142" max="16142" width="2.25" style="1403" customWidth="1"/>
    <col min="16143" max="16143" width="6.5" style="1403" customWidth="1"/>
    <col min="16144" max="16145" width="4.375" style="1403" customWidth="1"/>
    <col min="16146" max="16146" width="7.125" style="1403" customWidth="1"/>
    <col min="16147" max="16147" width="7.375" style="1403" customWidth="1"/>
    <col min="16148" max="16148" width="1.75" style="1403" customWidth="1"/>
    <col min="16149" max="16149" width="5" style="1403" customWidth="1"/>
    <col min="16150" max="16150" width="2.25" style="1403" customWidth="1"/>
    <col min="16151" max="16151" width="4.875" style="1403" customWidth="1"/>
    <col min="16152" max="16152" width="2.375" style="1403" customWidth="1"/>
    <col min="16153" max="16153" width="4.875" style="1403" customWidth="1"/>
    <col min="16154" max="16154" width="2.375" style="1403" customWidth="1"/>
    <col min="16155" max="16155" width="5.625" style="1403" bestFit="1" customWidth="1"/>
    <col min="16156" max="16156" width="3" style="1403" customWidth="1"/>
    <col min="16157" max="16157" width="4.375" style="1403" customWidth="1"/>
    <col min="16158" max="16158" width="4.125" style="1403" customWidth="1"/>
    <col min="16159" max="16159" width="6" style="1403" customWidth="1"/>
    <col min="16160" max="16160" width="4" style="1403" customWidth="1"/>
    <col min="16161" max="16161" width="1" style="1403" customWidth="1"/>
    <col min="16162" max="16384" width="9" style="1403"/>
  </cols>
  <sheetData>
    <row r="1" spans="1:33" ht="12" customHeight="1">
      <c r="A1" s="1400"/>
      <c r="B1" s="1401"/>
      <c r="C1" s="1401"/>
      <c r="D1" s="1401"/>
      <c r="E1" s="1401"/>
      <c r="F1" s="1401"/>
      <c r="G1" s="1401"/>
      <c r="H1" s="1401"/>
      <c r="I1" s="1401"/>
      <c r="J1" s="1401"/>
      <c r="K1" s="1401"/>
      <c r="L1" s="1401"/>
      <c r="M1" s="1401"/>
      <c r="N1" s="1401"/>
      <c r="O1" s="1401"/>
      <c r="P1" s="1401"/>
      <c r="Q1" s="1401"/>
      <c r="R1" s="1401"/>
      <c r="S1" s="1401"/>
      <c r="T1" s="1401"/>
      <c r="U1" s="1401"/>
      <c r="V1" s="1401"/>
      <c r="W1" s="1401"/>
      <c r="X1" s="1401"/>
      <c r="Y1" s="1401"/>
      <c r="Z1" s="1401"/>
      <c r="AA1" s="1401"/>
      <c r="AB1" s="1401"/>
      <c r="AC1" s="1401"/>
      <c r="AD1" s="1401"/>
      <c r="AE1" s="1401"/>
      <c r="AF1" s="1401"/>
      <c r="AG1" s="1402"/>
    </row>
    <row r="2" spans="1:33" ht="22.5">
      <c r="A2" s="1404"/>
      <c r="B2" s="1405" t="s">
        <v>827</v>
      </c>
      <c r="C2" s="1406"/>
      <c r="D2" s="1407"/>
      <c r="E2" s="1407"/>
      <c r="F2" s="1407"/>
      <c r="G2" s="1407"/>
      <c r="H2" s="1407"/>
      <c r="I2" s="1407"/>
      <c r="J2" s="1407"/>
      <c r="K2" s="1407"/>
      <c r="L2" s="1407"/>
      <c r="M2" s="1407"/>
      <c r="N2" s="1407"/>
      <c r="O2" s="1407"/>
      <c r="P2" s="1407"/>
      <c r="Q2" s="1407"/>
      <c r="R2" s="1407"/>
      <c r="S2" s="1408"/>
      <c r="T2" s="1408"/>
      <c r="U2" s="1408"/>
      <c r="V2" s="1408"/>
      <c r="W2" s="1408"/>
      <c r="X2" s="1408"/>
      <c r="Y2" s="1408"/>
      <c r="Z2" s="1408"/>
      <c r="AA2" s="1408"/>
      <c r="AB2" s="1861" t="s">
        <v>895</v>
      </c>
      <c r="AC2" s="1861"/>
      <c r="AD2" s="1861"/>
      <c r="AE2" s="1408"/>
      <c r="AF2" s="1408"/>
      <c r="AG2" s="1409"/>
    </row>
    <row r="3" spans="1:33" ht="12" customHeight="1">
      <c r="A3" s="1404"/>
      <c r="Z3" s="1410"/>
      <c r="AG3" s="1409"/>
    </row>
    <row r="4" spans="1:33" ht="12" customHeight="1">
      <c r="A4" s="1404"/>
      <c r="D4" s="1411" t="s">
        <v>829</v>
      </c>
      <c r="R4" s="1411" t="s">
        <v>137</v>
      </c>
      <c r="X4" s="1856">
        <f>U5+AC11*0.1</f>
        <v>0.65</v>
      </c>
      <c r="Y4" s="1856"/>
      <c r="Z4" s="1410"/>
      <c r="AG4" s="1409"/>
    </row>
    <row r="5" spans="1:33" s="1413" customFormat="1" ht="12" customHeight="1">
      <c r="A5" s="1412"/>
      <c r="S5" s="1862" t="s">
        <v>830</v>
      </c>
      <c r="T5" s="1862"/>
      <c r="U5" s="1414">
        <v>0.45</v>
      </c>
      <c r="AG5" s="1415"/>
    </row>
    <row r="6" spans="1:33" s="1413" customFormat="1" ht="12" customHeight="1">
      <c r="A6" s="1412"/>
      <c r="AG6" s="1415"/>
    </row>
    <row r="7" spans="1:33" s="1413" customFormat="1" ht="12" customHeight="1">
      <c r="A7" s="1412"/>
      <c r="AG7" s="1415"/>
    </row>
    <row r="8" spans="1:33" s="1413" customFormat="1" ht="12" customHeight="1">
      <c r="A8" s="1412"/>
      <c r="T8" s="1416" t="s">
        <v>831</v>
      </c>
      <c r="U8" s="1417">
        <v>0.3</v>
      </c>
      <c r="AG8" s="1415"/>
    </row>
    <row r="9" spans="1:33" s="1413" customFormat="1" ht="12" customHeight="1">
      <c r="A9" s="1412"/>
      <c r="T9" s="1863" t="s">
        <v>832</v>
      </c>
      <c r="U9" s="1863"/>
      <c r="V9" s="1418"/>
      <c r="W9" s="1419"/>
      <c r="AG9" s="1415"/>
    </row>
    <row r="10" spans="1:33" s="1413" customFormat="1" ht="12" customHeight="1">
      <c r="A10" s="1412"/>
      <c r="V10" s="1419"/>
      <c r="W10" s="1419"/>
      <c r="Z10" s="1863" t="s">
        <v>833</v>
      </c>
      <c r="AA10" s="1863"/>
      <c r="AB10" s="1863"/>
      <c r="AG10" s="1415"/>
    </row>
    <row r="11" spans="1:33" s="1413" customFormat="1" ht="12" customHeight="1">
      <c r="A11" s="1412"/>
      <c r="T11" s="1860">
        <f>ROUND(SQRT(1+U8^2)*AC11,2)</f>
        <v>2.09</v>
      </c>
      <c r="U11" s="1860"/>
      <c r="V11" s="1419"/>
      <c r="W11" s="1419"/>
      <c r="AC11" s="1420">
        <v>2</v>
      </c>
      <c r="AD11" s="1410">
        <f>AC11+AC16</f>
        <v>2.5</v>
      </c>
      <c r="AG11" s="1415"/>
    </row>
    <row r="12" spans="1:33" s="1413" customFormat="1" ht="12" customHeight="1">
      <c r="A12" s="1412"/>
      <c r="AA12" s="1413" t="s">
        <v>834</v>
      </c>
      <c r="AG12" s="1415"/>
    </row>
    <row r="13" spans="1:33" s="1413" customFormat="1" ht="12" customHeight="1">
      <c r="A13" s="1412"/>
      <c r="R13" s="1413" t="s">
        <v>835</v>
      </c>
      <c r="AG13" s="1415"/>
    </row>
    <row r="14" spans="1:33" s="1413" customFormat="1" ht="12" customHeight="1">
      <c r="A14" s="1412"/>
      <c r="AA14" s="1413" t="s">
        <v>836</v>
      </c>
      <c r="AG14" s="1415"/>
    </row>
    <row r="15" spans="1:33" s="1413" customFormat="1" ht="12" customHeight="1">
      <c r="A15" s="1412"/>
      <c r="AG15" s="1415"/>
    </row>
    <row r="16" spans="1:33" s="1413" customFormat="1" ht="12" customHeight="1">
      <c r="A16" s="1412"/>
      <c r="Q16" s="1403"/>
      <c r="S16" s="1421">
        <v>0.5</v>
      </c>
      <c r="W16" s="1422">
        <v>0.35</v>
      </c>
      <c r="AA16" s="1403"/>
      <c r="AC16" s="1423">
        <v>0.5</v>
      </c>
      <c r="AD16" s="1424"/>
      <c r="AG16" s="1415"/>
    </row>
    <row r="17" spans="1:35" s="1413" customFormat="1" ht="12" customHeight="1">
      <c r="A17" s="1412"/>
      <c r="AG17" s="1415"/>
    </row>
    <row r="18" spans="1:35" s="1413" customFormat="1" ht="12" customHeight="1">
      <c r="A18" s="1412"/>
      <c r="G18" s="1856">
        <v>1</v>
      </c>
      <c r="H18" s="1856"/>
      <c r="I18" s="1856"/>
      <c r="S18" s="1425"/>
      <c r="T18" s="1410"/>
      <c r="U18" s="1426">
        <v>0.2</v>
      </c>
      <c r="V18" s="1857">
        <v>0.5</v>
      </c>
      <c r="W18" s="1857"/>
      <c r="AG18" s="1415"/>
    </row>
    <row r="19" spans="1:35" s="1413" customFormat="1" ht="12" customHeight="1">
      <c r="A19" s="1412"/>
      <c r="S19" s="1858"/>
      <c r="T19" s="1858"/>
      <c r="U19" s="1427">
        <v>0.3</v>
      </c>
      <c r="V19" s="1425"/>
      <c r="W19" s="1425"/>
      <c r="Y19" s="1428"/>
      <c r="AC19" s="1429" t="s">
        <v>837</v>
      </c>
      <c r="AF19" s="1428"/>
      <c r="AG19" s="1430"/>
    </row>
    <row r="20" spans="1:35" s="1413" customFormat="1" ht="9.9499999999999993" customHeight="1">
      <c r="A20" s="1412"/>
      <c r="S20" s="1431"/>
      <c r="T20" s="1431"/>
      <c r="V20" s="1431"/>
      <c r="W20" s="1431">
        <f>U5+AC11*0.4</f>
        <v>1.25</v>
      </c>
      <c r="AG20" s="1415"/>
    </row>
    <row r="21" spans="1:35" ht="15.75" customHeight="1">
      <c r="A21" s="1404"/>
      <c r="B21" s="1859" t="s">
        <v>460</v>
      </c>
      <c r="C21" s="1859"/>
      <c r="D21" s="1859"/>
      <c r="E21" s="1859"/>
      <c r="F21" s="1859"/>
      <c r="G21" s="1859"/>
      <c r="H21" s="1859"/>
      <c r="I21" s="1859"/>
      <c r="J21" s="1859"/>
      <c r="K21" s="1859"/>
      <c r="L21" s="1859"/>
      <c r="M21" s="1859"/>
      <c r="N21" s="1859"/>
      <c r="O21" s="1859"/>
      <c r="P21" s="1859"/>
      <c r="Q21" s="1859"/>
      <c r="R21" s="1859"/>
      <c r="S21" s="1859"/>
      <c r="T21" s="1859"/>
      <c r="U21" s="1859"/>
      <c r="V21" s="1859"/>
      <c r="W21" s="1859"/>
      <c r="X21" s="1859"/>
      <c r="Y21" s="1859"/>
      <c r="Z21" s="1859"/>
      <c r="AA21" s="1859"/>
      <c r="AB21" s="1859"/>
      <c r="AC21" s="1859"/>
      <c r="AD21" s="1859"/>
      <c r="AE21" s="1859"/>
      <c r="AF21" s="1859"/>
      <c r="AG21" s="1409"/>
    </row>
    <row r="22" spans="1:35" s="1435" customFormat="1" ht="20.100000000000001" customHeight="1">
      <c r="A22" s="1432"/>
      <c r="B22" s="1433" t="s">
        <v>264</v>
      </c>
      <c r="C22" s="1827" t="s">
        <v>461</v>
      </c>
      <c r="D22" s="1828"/>
      <c r="E22" s="1827" t="s">
        <v>462</v>
      </c>
      <c r="F22" s="1839"/>
      <c r="G22" s="1839"/>
      <c r="H22" s="1839"/>
      <c r="I22" s="1839"/>
      <c r="J22" s="1839"/>
      <c r="K22" s="1839"/>
      <c r="L22" s="1839"/>
      <c r="M22" s="1839"/>
      <c r="N22" s="1828"/>
      <c r="O22" s="1433" t="s">
        <v>265</v>
      </c>
      <c r="P22" s="1433" t="s">
        <v>48</v>
      </c>
      <c r="Q22" s="1828" t="s">
        <v>266</v>
      </c>
      <c r="R22" s="1840"/>
      <c r="S22" s="1433" t="s">
        <v>267</v>
      </c>
      <c r="T22" s="1827" t="s">
        <v>268</v>
      </c>
      <c r="U22" s="1839"/>
      <c r="V22" s="1839"/>
      <c r="W22" s="1839"/>
      <c r="X22" s="1839"/>
      <c r="Y22" s="1839"/>
      <c r="Z22" s="1839"/>
      <c r="AA22" s="1839"/>
      <c r="AB22" s="1839"/>
      <c r="AC22" s="1839"/>
      <c r="AD22" s="1828"/>
      <c r="AE22" s="1433" t="s">
        <v>265</v>
      </c>
      <c r="AF22" s="1433" t="s">
        <v>3</v>
      </c>
      <c r="AG22" s="1434"/>
    </row>
    <row r="23" spans="1:35" s="1435" customFormat="1" ht="21" customHeight="1">
      <c r="A23" s="1432"/>
      <c r="B23" s="1433" t="s">
        <v>466</v>
      </c>
      <c r="C23" s="1827"/>
      <c r="D23" s="1828"/>
      <c r="E23" s="1436">
        <f>G18</f>
        <v>1</v>
      </c>
      <c r="F23" s="1437" t="s">
        <v>34</v>
      </c>
      <c r="G23" s="1437">
        <f>AC11</f>
        <v>2</v>
      </c>
      <c r="H23" s="1438"/>
      <c r="I23" s="1438"/>
      <c r="J23" s="1438"/>
      <c r="K23" s="1438"/>
      <c r="L23" s="1438"/>
      <c r="M23" s="1438"/>
      <c r="N23" s="1439"/>
      <c r="O23" s="1440">
        <f>ROUND(E23*G23,2)</f>
        <v>2</v>
      </c>
      <c r="P23" s="1433" t="s">
        <v>35</v>
      </c>
      <c r="Q23" s="1848" t="s">
        <v>495</v>
      </c>
      <c r="R23" s="1433" t="s">
        <v>839</v>
      </c>
      <c r="S23" s="1441" t="s">
        <v>468</v>
      </c>
      <c r="T23" s="1442"/>
      <c r="U23" s="1850" t="s">
        <v>841</v>
      </c>
      <c r="V23" s="1850"/>
      <c r="W23" s="1850"/>
      <c r="X23" s="1850"/>
      <c r="Y23" s="1850"/>
      <c r="Z23" s="1850"/>
      <c r="AA23" s="1850"/>
      <c r="AB23" s="1438" t="s">
        <v>842</v>
      </c>
      <c r="AC23" s="1437">
        <f>(0.5*0.7)-(0.5*0.15*0.5)</f>
        <v>0.3125</v>
      </c>
      <c r="AD23" s="1439"/>
      <c r="AE23" s="1851">
        <f>AC23+AC24</f>
        <v>0.71250000000000002</v>
      </c>
      <c r="AF23" s="1852" t="s">
        <v>31</v>
      </c>
      <c r="AG23" s="1434"/>
      <c r="AI23" s="1443"/>
    </row>
    <row r="24" spans="1:35" s="1435" customFormat="1" ht="21" customHeight="1">
      <c r="A24" s="1432"/>
      <c r="B24" s="1433" t="s">
        <v>843</v>
      </c>
      <c r="C24" s="1444" t="s">
        <v>844</v>
      </c>
      <c r="D24" s="1445">
        <f>U8</f>
        <v>0.3</v>
      </c>
      <c r="E24" s="1436">
        <f>E23</f>
        <v>1</v>
      </c>
      <c r="F24" s="1437" t="s">
        <v>71</v>
      </c>
      <c r="G24" s="1437">
        <f>T11</f>
        <v>2.09</v>
      </c>
      <c r="H24" s="1438"/>
      <c r="I24" s="1438"/>
      <c r="J24" s="1446"/>
      <c r="K24" s="1438"/>
      <c r="L24" s="1438"/>
      <c r="M24" s="1438"/>
      <c r="N24" s="1439"/>
      <c r="O24" s="1440">
        <f>ROUND(E24*G24,2)</f>
        <v>2.09</v>
      </c>
      <c r="P24" s="1433" t="s">
        <v>35</v>
      </c>
      <c r="Q24" s="1849"/>
      <c r="R24" s="1433" t="s">
        <v>846</v>
      </c>
      <c r="S24" s="1441" t="s">
        <v>847</v>
      </c>
      <c r="T24" s="1442"/>
      <c r="U24" s="1437">
        <f>O23</f>
        <v>2</v>
      </c>
      <c r="V24" s="1438" t="s">
        <v>34</v>
      </c>
      <c r="W24" s="1447">
        <v>0.2</v>
      </c>
      <c r="X24" s="1448" t="s">
        <v>479</v>
      </c>
      <c r="Y24" s="1438"/>
      <c r="Z24" s="1438"/>
      <c r="AB24" s="1438" t="s">
        <v>842</v>
      </c>
      <c r="AC24" s="1437">
        <f>ROUND(U24*W24,2)</f>
        <v>0.4</v>
      </c>
      <c r="AD24" s="1439"/>
      <c r="AE24" s="1832"/>
      <c r="AF24" s="1832"/>
      <c r="AG24" s="1434"/>
    </row>
    <row r="25" spans="1:35" s="1435" customFormat="1" ht="18" customHeight="1">
      <c r="A25" s="1432"/>
      <c r="B25" s="1433" t="s">
        <v>474</v>
      </c>
      <c r="C25" s="1845" t="s">
        <v>165</v>
      </c>
      <c r="D25" s="1846"/>
      <c r="E25" s="1436">
        <f>U5+AC11*0.1</f>
        <v>0.65</v>
      </c>
      <c r="F25" s="1438" t="s">
        <v>263</v>
      </c>
      <c r="G25" s="1437">
        <f>U5+AC11*0.4</f>
        <v>1.25</v>
      </c>
      <c r="H25" s="1438" t="s">
        <v>848</v>
      </c>
      <c r="I25" s="1449">
        <v>2</v>
      </c>
      <c r="J25" s="1448"/>
      <c r="K25" s="1438"/>
      <c r="L25" s="1438"/>
      <c r="M25" s="1438"/>
      <c r="N25" s="1439"/>
      <c r="O25" s="1440">
        <f>ROUND((E25+G25)/I25,2)</f>
        <v>0.95</v>
      </c>
      <c r="P25" s="1433" t="s">
        <v>476</v>
      </c>
      <c r="Q25" s="1848" t="s">
        <v>849</v>
      </c>
      <c r="R25" s="1450" t="s">
        <v>850</v>
      </c>
      <c r="S25" s="1433" t="s">
        <v>482</v>
      </c>
      <c r="T25" s="1442"/>
      <c r="U25" s="1437">
        <f>U24</f>
        <v>2</v>
      </c>
      <c r="V25" s="1438" t="s">
        <v>34</v>
      </c>
      <c r="W25" s="1451">
        <v>8.9999999999999993E-3</v>
      </c>
      <c r="X25" s="1448" t="s">
        <v>479</v>
      </c>
      <c r="Y25" s="1438"/>
      <c r="Z25" s="1438" t="s">
        <v>842</v>
      </c>
      <c r="AA25" s="1853">
        <f>ROUND(U25*W25,3)</f>
        <v>1.7999999999999999E-2</v>
      </c>
      <c r="AB25" s="1853"/>
      <c r="AC25" s="1438"/>
      <c r="AD25" s="1439"/>
      <c r="AE25" s="1854">
        <f>+AA25+AA26</f>
        <v>1.7999999999999999E-2</v>
      </c>
      <c r="AF25" s="1852" t="s">
        <v>31</v>
      </c>
      <c r="AG25" s="1434"/>
    </row>
    <row r="26" spans="1:35" s="1435" customFormat="1" ht="18" customHeight="1">
      <c r="A26" s="1432"/>
      <c r="B26" s="1433" t="s">
        <v>851</v>
      </c>
      <c r="C26" s="1827"/>
      <c r="D26" s="1828"/>
      <c r="E26" s="1436">
        <f>O23</f>
        <v>2</v>
      </c>
      <c r="F26" s="1438" t="s">
        <v>34</v>
      </c>
      <c r="G26" s="1437">
        <f>O25</f>
        <v>0.95</v>
      </c>
      <c r="H26" s="1438"/>
      <c r="I26" s="1438"/>
      <c r="J26" s="1448"/>
      <c r="K26" s="1438"/>
      <c r="L26" s="1438"/>
      <c r="M26" s="1438"/>
      <c r="N26" s="1439"/>
      <c r="O26" s="1440">
        <f>ROUND(E26*G26,2)</f>
        <v>1.9</v>
      </c>
      <c r="P26" s="1433" t="s">
        <v>31</v>
      </c>
      <c r="Q26" s="1849"/>
      <c r="R26" s="1433" t="s">
        <v>852</v>
      </c>
      <c r="S26" s="1433" t="s">
        <v>853</v>
      </c>
      <c r="T26" s="1442"/>
      <c r="U26" s="1437">
        <v>0</v>
      </c>
      <c r="V26" s="1438" t="s">
        <v>34</v>
      </c>
      <c r="W26" s="1437"/>
      <c r="X26" s="1438" t="s">
        <v>34</v>
      </c>
      <c r="Y26" s="1437">
        <v>1</v>
      </c>
      <c r="Z26" s="1438" t="s">
        <v>842</v>
      </c>
      <c r="AA26" s="1853">
        <f>ROUND(U26*W26*Y26,3)</f>
        <v>0</v>
      </c>
      <c r="AB26" s="1853"/>
      <c r="AC26" s="1438"/>
      <c r="AD26" s="1439"/>
      <c r="AE26" s="1855"/>
      <c r="AF26" s="1832"/>
      <c r="AG26" s="1434"/>
    </row>
    <row r="27" spans="1:35" s="1435" customFormat="1" ht="18" customHeight="1">
      <c r="A27" s="1432"/>
      <c r="B27" s="1433" t="s">
        <v>854</v>
      </c>
      <c r="C27" s="1827" t="s">
        <v>855</v>
      </c>
      <c r="D27" s="1828"/>
      <c r="E27" s="1436">
        <f>O23</f>
        <v>2</v>
      </c>
      <c r="F27" s="1438" t="s">
        <v>34</v>
      </c>
      <c r="G27" s="1437">
        <f>U5</f>
        <v>0.45</v>
      </c>
      <c r="H27" s="1448" t="s">
        <v>300</v>
      </c>
      <c r="I27" s="1438">
        <v>0.77</v>
      </c>
      <c r="J27" s="1448" t="s">
        <v>300</v>
      </c>
      <c r="K27" s="1839">
        <v>2.65</v>
      </c>
      <c r="L27" s="1839"/>
      <c r="M27" s="1839" t="s">
        <v>857</v>
      </c>
      <c r="N27" s="1828"/>
      <c r="O27" s="1433">
        <f>ROUND(E27*G27*I27*K27,2)</f>
        <v>1.84</v>
      </c>
      <c r="P27" s="1433" t="s">
        <v>488</v>
      </c>
      <c r="Q27" s="1828" t="s">
        <v>859</v>
      </c>
      <c r="R27" s="1840"/>
      <c r="S27" s="1433"/>
      <c r="T27" s="1452"/>
      <c r="U27" s="1437">
        <f>AC24</f>
        <v>0.4</v>
      </c>
      <c r="V27" s="1438" t="s">
        <v>34</v>
      </c>
      <c r="W27" s="1453">
        <v>0.48</v>
      </c>
      <c r="X27" s="1454" t="s">
        <v>860</v>
      </c>
      <c r="Y27" s="1453"/>
      <c r="Z27" s="1455"/>
      <c r="AA27" s="1456">
        <f>AE25</f>
        <v>1.7999999999999999E-2</v>
      </c>
      <c r="AB27" s="1438" t="s">
        <v>34</v>
      </c>
      <c r="AC27" s="1457">
        <v>1.1000000000000001</v>
      </c>
      <c r="AD27" s="1454" t="s">
        <v>861</v>
      </c>
      <c r="AE27" s="1440">
        <f>ROUND(U27*W27+AA27*AC27,2)</f>
        <v>0.21</v>
      </c>
      <c r="AF27" s="1433" t="s">
        <v>31</v>
      </c>
      <c r="AG27" s="1458"/>
    </row>
    <row r="28" spans="1:35" s="1435" customFormat="1" ht="18" customHeight="1">
      <c r="A28" s="1432"/>
      <c r="B28" s="1433" t="s">
        <v>489</v>
      </c>
      <c r="C28" s="1845" t="s">
        <v>305</v>
      </c>
      <c r="D28" s="1846"/>
      <c r="E28" s="1459">
        <f>+O26</f>
        <v>1.9</v>
      </c>
      <c r="F28" s="1460" t="s">
        <v>863</v>
      </c>
      <c r="G28" s="1461">
        <f>O23</f>
        <v>2</v>
      </c>
      <c r="H28" s="1462" t="s">
        <v>34</v>
      </c>
      <c r="I28" s="1463">
        <v>0.45</v>
      </c>
      <c r="J28" s="1464" t="s">
        <v>99</v>
      </c>
      <c r="K28" s="1847"/>
      <c r="L28" s="1847"/>
      <c r="M28" s="1465"/>
      <c r="N28" s="1466"/>
      <c r="O28" s="1467">
        <f>ROUND((E28-(G28*I28)),2)</f>
        <v>1</v>
      </c>
      <c r="P28" s="1433" t="s">
        <v>31</v>
      </c>
      <c r="Q28" s="1828" t="s">
        <v>864</v>
      </c>
      <c r="R28" s="1840"/>
      <c r="S28" s="1433"/>
      <c r="T28" s="1452"/>
      <c r="U28" s="1437">
        <f>U27</f>
        <v>0.4</v>
      </c>
      <c r="V28" s="1438" t="s">
        <v>34</v>
      </c>
      <c r="W28" s="1453">
        <v>0.65</v>
      </c>
      <c r="X28" s="1448" t="s">
        <v>479</v>
      </c>
      <c r="Y28" s="1438"/>
      <c r="Z28" s="1438"/>
      <c r="AA28" s="1453"/>
      <c r="AB28" s="1455"/>
      <c r="AC28" s="1438"/>
      <c r="AD28" s="1439"/>
      <c r="AE28" s="1440">
        <f>ROUND((U28)*W28,2)</f>
        <v>0.26</v>
      </c>
      <c r="AF28" s="1433" t="s">
        <v>31</v>
      </c>
      <c r="AG28" s="1458"/>
    </row>
    <row r="29" spans="1:35" s="1435" customFormat="1" ht="18" customHeight="1">
      <c r="A29" s="1432"/>
      <c r="B29" s="1433" t="s">
        <v>493</v>
      </c>
      <c r="C29" s="1827"/>
      <c r="D29" s="1828"/>
      <c r="E29" s="1436">
        <f>G28</f>
        <v>2</v>
      </c>
      <c r="F29" s="1438" t="s">
        <v>34</v>
      </c>
      <c r="G29" s="1468">
        <v>0.15</v>
      </c>
      <c r="H29" s="1448" t="s">
        <v>479</v>
      </c>
      <c r="I29" s="1438"/>
      <c r="J29" s="1448"/>
      <c r="K29" s="1438"/>
      <c r="L29" s="1438"/>
      <c r="M29" s="1438"/>
      <c r="N29" s="1439"/>
      <c r="O29" s="1433">
        <f>ROUND(E29*G29,2)</f>
        <v>0.3</v>
      </c>
      <c r="P29" s="1433" t="s">
        <v>31</v>
      </c>
      <c r="Q29" s="1828" t="s">
        <v>510</v>
      </c>
      <c r="R29" s="1840"/>
      <c r="S29" s="1433" t="s">
        <v>511</v>
      </c>
      <c r="T29" s="1442"/>
      <c r="U29" s="1437">
        <f>U24</f>
        <v>2</v>
      </c>
      <c r="V29" s="1455" t="s">
        <v>512</v>
      </c>
      <c r="W29" s="1453">
        <v>1</v>
      </c>
      <c r="X29" s="1448" t="s">
        <v>513</v>
      </c>
      <c r="Y29" s="1438"/>
      <c r="Z29" s="1438" t="s">
        <v>34</v>
      </c>
      <c r="AA29" s="1469">
        <f>O25</f>
        <v>0.95</v>
      </c>
      <c r="AB29" s="1470" t="s">
        <v>514</v>
      </c>
      <c r="AE29" s="1440">
        <f>ROUND(U29/W29/2*AA29,2)</f>
        <v>0.95</v>
      </c>
      <c r="AF29" s="1433" t="s">
        <v>476</v>
      </c>
      <c r="AG29" s="1434"/>
    </row>
    <row r="30" spans="1:35" s="1435" customFormat="1" ht="18" customHeight="1">
      <c r="A30" s="1432"/>
      <c r="B30" s="1833" t="s">
        <v>322</v>
      </c>
      <c r="C30" s="1841" t="s">
        <v>868</v>
      </c>
      <c r="D30" s="1842"/>
      <c r="E30" s="1471">
        <f>AC16</f>
        <v>0.5</v>
      </c>
      <c r="F30" s="1472" t="s">
        <v>869</v>
      </c>
      <c r="G30" s="1457">
        <f>U19</f>
        <v>0.3</v>
      </c>
      <c r="H30" s="1435" t="s">
        <v>263</v>
      </c>
      <c r="I30" s="1457">
        <f>U18+V18</f>
        <v>0.7</v>
      </c>
      <c r="J30" s="1473" t="s">
        <v>870</v>
      </c>
      <c r="K30" s="1474">
        <v>1</v>
      </c>
      <c r="L30" s="1475" t="s">
        <v>93</v>
      </c>
      <c r="M30" s="1476">
        <f>ROUND(E30*(G30+I30)*K30,2)</f>
        <v>0.5</v>
      </c>
      <c r="N30" s="1477"/>
      <c r="O30" s="1843">
        <f>M30+M31</f>
        <v>2.8</v>
      </c>
      <c r="P30" s="1833" t="s">
        <v>31</v>
      </c>
      <c r="Q30" s="1828" t="s">
        <v>494</v>
      </c>
      <c r="R30" s="1840"/>
      <c r="S30" s="1478" t="s">
        <v>495</v>
      </c>
      <c r="T30" s="1479"/>
      <c r="U30" s="1457">
        <f>U27</f>
        <v>0.4</v>
      </c>
      <c r="V30" s="1435" t="s">
        <v>34</v>
      </c>
      <c r="W30" s="1480">
        <v>323</v>
      </c>
      <c r="X30" s="1473" t="s">
        <v>871</v>
      </c>
      <c r="Z30" s="1480">
        <v>40</v>
      </c>
      <c r="AA30" s="1473" t="s">
        <v>872</v>
      </c>
      <c r="AB30" s="1481" t="s">
        <v>164</v>
      </c>
      <c r="AC30" s="1481">
        <f>ROUND(U30*W30/Z30,2)</f>
        <v>3.23</v>
      </c>
      <c r="AD30" s="1482"/>
      <c r="AE30" s="1831">
        <f>AC30+AC31</f>
        <v>3.46</v>
      </c>
      <c r="AF30" s="1833" t="s">
        <v>498</v>
      </c>
      <c r="AG30" s="1434"/>
    </row>
    <row r="31" spans="1:35" s="1435" customFormat="1" ht="18" customHeight="1">
      <c r="A31" s="1432"/>
      <c r="B31" s="1832"/>
      <c r="C31" s="1834" t="s">
        <v>873</v>
      </c>
      <c r="D31" s="1835"/>
      <c r="E31" s="1483">
        <f>AC11</f>
        <v>2</v>
      </c>
      <c r="F31" s="1484" t="s">
        <v>869</v>
      </c>
      <c r="G31" s="1484">
        <f>O25</f>
        <v>0.95</v>
      </c>
      <c r="H31" s="1485" t="s">
        <v>263</v>
      </c>
      <c r="I31" s="1484">
        <v>0.2</v>
      </c>
      <c r="J31" s="1486" t="s">
        <v>870</v>
      </c>
      <c r="K31" s="1487">
        <v>1</v>
      </c>
      <c r="L31" s="1488" t="s">
        <v>93</v>
      </c>
      <c r="M31" s="1457">
        <f>ROUND(E31*(G31+I31)*K31,2)</f>
        <v>2.2999999999999998</v>
      </c>
      <c r="N31" s="1477"/>
      <c r="O31" s="1844"/>
      <c r="P31" s="1832"/>
      <c r="Q31" s="1828"/>
      <c r="R31" s="1840"/>
      <c r="S31" s="1489" t="s">
        <v>481</v>
      </c>
      <c r="T31" s="1490"/>
      <c r="U31" s="1491">
        <f>AA25+AA26</f>
        <v>1.7999999999999999E-2</v>
      </c>
      <c r="V31" s="1485" t="s">
        <v>34</v>
      </c>
      <c r="W31" s="1492">
        <v>510</v>
      </c>
      <c r="X31" s="1486" t="s">
        <v>871</v>
      </c>
      <c r="Y31" s="1485"/>
      <c r="Z31" s="1492">
        <v>40</v>
      </c>
      <c r="AA31" s="1486" t="s">
        <v>872</v>
      </c>
      <c r="AB31" s="1485" t="s">
        <v>876</v>
      </c>
      <c r="AC31" s="1484">
        <f>ROUND(U31*W31/Z31,2)</f>
        <v>0.23</v>
      </c>
      <c r="AD31" s="1493"/>
      <c r="AE31" s="1832"/>
      <c r="AF31" s="1832"/>
      <c r="AG31" s="1434"/>
    </row>
    <row r="32" spans="1:35" s="1435" customFormat="1" ht="18" customHeight="1">
      <c r="A32" s="1432"/>
      <c r="B32" s="1433" t="s">
        <v>503</v>
      </c>
      <c r="C32" s="1827"/>
      <c r="D32" s="1828"/>
      <c r="E32" s="1436">
        <f>S16</f>
        <v>0.5</v>
      </c>
      <c r="F32" s="1438" t="s">
        <v>34</v>
      </c>
      <c r="G32" s="1437">
        <f>U19</f>
        <v>0.3</v>
      </c>
      <c r="H32" s="1438" t="s">
        <v>263</v>
      </c>
      <c r="I32" s="1437">
        <f>AC11</f>
        <v>2</v>
      </c>
      <c r="J32" s="1438" t="s">
        <v>34</v>
      </c>
      <c r="K32" s="1487">
        <f>U19</f>
        <v>0.3</v>
      </c>
      <c r="L32" s="1488" t="s">
        <v>93</v>
      </c>
      <c r="M32" s="1437">
        <f>E32*G32+I32*K32</f>
        <v>0.75</v>
      </c>
      <c r="N32" s="1439"/>
      <c r="O32" s="1440">
        <f>M32</f>
        <v>0.75</v>
      </c>
      <c r="P32" s="1433" t="s">
        <v>31</v>
      </c>
      <c r="Q32" s="1836" t="s">
        <v>878</v>
      </c>
      <c r="R32" s="1837"/>
      <c r="S32" s="1494" t="s">
        <v>879</v>
      </c>
      <c r="T32" s="1495" t="s">
        <v>98</v>
      </c>
      <c r="U32" s="1461">
        <f>S16</f>
        <v>0.5</v>
      </c>
      <c r="V32" s="1461" t="s">
        <v>113</v>
      </c>
      <c r="W32" s="1461">
        <f>W16</f>
        <v>0.35</v>
      </c>
      <c r="X32" s="1462" t="s">
        <v>99</v>
      </c>
      <c r="Y32" s="1462" t="s">
        <v>71</v>
      </c>
      <c r="Z32" s="1838">
        <v>1</v>
      </c>
      <c r="AA32" s="1838"/>
      <c r="AB32" s="1462"/>
      <c r="AC32" s="1462"/>
      <c r="AD32" s="1496"/>
      <c r="AE32" s="1497">
        <f>(U32+W32)*Z32</f>
        <v>0.85</v>
      </c>
      <c r="AF32" s="1494" t="s">
        <v>35</v>
      </c>
      <c r="AG32" s="1434"/>
    </row>
    <row r="33" spans="1:33" s="1435" customFormat="1" ht="18" customHeight="1">
      <c r="A33" s="1432"/>
      <c r="B33" s="1433" t="s">
        <v>884</v>
      </c>
      <c r="C33" s="1827"/>
      <c r="D33" s="1828"/>
      <c r="E33" s="1436">
        <f>O30</f>
        <v>2.8</v>
      </c>
      <c r="F33" s="1498" t="s">
        <v>764</v>
      </c>
      <c r="G33" s="1437">
        <f>O32</f>
        <v>0.75</v>
      </c>
      <c r="H33" s="1485"/>
      <c r="I33" s="1438"/>
      <c r="J33" s="1446"/>
      <c r="K33" s="1438"/>
      <c r="L33" s="1499"/>
      <c r="M33" s="1438"/>
      <c r="N33" s="1439"/>
      <c r="O33" s="1440">
        <f>+E33-G33</f>
        <v>2.0499999999999998</v>
      </c>
      <c r="P33" s="1433" t="s">
        <v>31</v>
      </c>
      <c r="Q33" s="1829" t="s">
        <v>886</v>
      </c>
      <c r="R33" s="1830"/>
      <c r="S33" s="1500"/>
      <c r="T33" s="1501"/>
      <c r="U33" s="1502">
        <f>AC11</f>
        <v>2</v>
      </c>
      <c r="V33" s="1502" t="s">
        <v>71</v>
      </c>
      <c r="W33" s="1503">
        <v>1.0189999999999999</v>
      </c>
      <c r="X33" s="1502" t="s">
        <v>113</v>
      </c>
      <c r="Y33" s="1502">
        <f>W20</f>
        <v>1.25</v>
      </c>
      <c r="Z33" s="1504" t="s">
        <v>764</v>
      </c>
      <c r="AA33" s="1504">
        <f>U5</f>
        <v>0.45</v>
      </c>
      <c r="AB33" s="1504"/>
      <c r="AC33" s="1504"/>
      <c r="AD33" s="1505"/>
      <c r="AE33" s="1506">
        <f>U33*W33+Y33-AA33</f>
        <v>2.8379999999999996</v>
      </c>
      <c r="AF33" s="1500" t="s">
        <v>257</v>
      </c>
      <c r="AG33" s="1434"/>
    </row>
    <row r="34" spans="1:33" ht="6" customHeight="1">
      <c r="A34" s="1507"/>
      <c r="B34" s="1508"/>
      <c r="C34" s="1508"/>
      <c r="D34" s="1508"/>
      <c r="E34" s="1508"/>
      <c r="F34" s="1508"/>
      <c r="G34" s="1508"/>
      <c r="H34" s="1508"/>
      <c r="I34" s="1508"/>
      <c r="J34" s="1508"/>
      <c r="K34" s="1508"/>
      <c r="L34" s="1508"/>
      <c r="M34" s="1508"/>
      <c r="N34" s="1508"/>
      <c r="O34" s="1508"/>
      <c r="P34" s="1508"/>
      <c r="Q34" s="1508"/>
      <c r="R34" s="1508"/>
      <c r="S34" s="1508"/>
      <c r="T34" s="1508"/>
      <c r="U34" s="1508"/>
      <c r="V34" s="1508"/>
      <c r="W34" s="1508"/>
      <c r="X34" s="1508"/>
      <c r="Y34" s="1508"/>
      <c r="Z34" s="1508"/>
      <c r="AA34" s="1508"/>
      <c r="AB34" s="1508"/>
      <c r="AC34" s="1508"/>
      <c r="AD34" s="1508"/>
      <c r="AE34" s="1508"/>
      <c r="AF34" s="1508"/>
      <c r="AG34" s="1509"/>
    </row>
  </sheetData>
  <mergeCells count="48">
    <mergeCell ref="C33:D33"/>
    <mergeCell ref="Q33:R33"/>
    <mergeCell ref="AE30:AE31"/>
    <mergeCell ref="AF30:AF31"/>
    <mergeCell ref="C31:D31"/>
    <mergeCell ref="C32:D32"/>
    <mergeCell ref="Q32:R32"/>
    <mergeCell ref="Z32:AA32"/>
    <mergeCell ref="C27:D27"/>
    <mergeCell ref="K27:L27"/>
    <mergeCell ref="M27:N27"/>
    <mergeCell ref="Q27:R27"/>
    <mergeCell ref="B30:B31"/>
    <mergeCell ref="C30:D30"/>
    <mergeCell ref="O30:O31"/>
    <mergeCell ref="P30:P31"/>
    <mergeCell ref="Q30:R31"/>
    <mergeCell ref="C28:D28"/>
    <mergeCell ref="K28:L28"/>
    <mergeCell ref="Q28:R28"/>
    <mergeCell ref="C29:D29"/>
    <mergeCell ref="Q29:R29"/>
    <mergeCell ref="C23:D23"/>
    <mergeCell ref="Q23:Q24"/>
    <mergeCell ref="U23:AA23"/>
    <mergeCell ref="AE23:AE24"/>
    <mergeCell ref="AF23:AF24"/>
    <mergeCell ref="C25:D25"/>
    <mergeCell ref="Q25:Q26"/>
    <mergeCell ref="AA25:AB25"/>
    <mergeCell ref="AE25:AE26"/>
    <mergeCell ref="AF25:AF26"/>
    <mergeCell ref="C26:D26"/>
    <mergeCell ref="AA26:AB26"/>
    <mergeCell ref="G18:I18"/>
    <mergeCell ref="V18:W18"/>
    <mergeCell ref="S19:T19"/>
    <mergeCell ref="B21:AF21"/>
    <mergeCell ref="C22:D22"/>
    <mergeCell ref="E22:N22"/>
    <mergeCell ref="Q22:R22"/>
    <mergeCell ref="T22:AD22"/>
    <mergeCell ref="T11:U11"/>
    <mergeCell ref="AB2:AD2"/>
    <mergeCell ref="X4:Y4"/>
    <mergeCell ref="S5:T5"/>
    <mergeCell ref="T9:U9"/>
    <mergeCell ref="Z10:AB10"/>
  </mergeCells>
  <phoneticPr fontId="34" type="noConversion"/>
  <printOptions horizontalCentered="1" verticalCentered="1"/>
  <pageMargins left="0.57999999999999996" right="0.15748031496062992" top="0.55118110236220474" bottom="0.43307086614173229" header="0.27559055118110237" footer="0.31496062992125984"/>
  <pageSetup paperSize="9" scale="90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3"/>
  <sheetViews>
    <sheetView view="pageBreakPreview" zoomScaleSheetLayoutView="100" workbookViewId="0">
      <selection activeCell="AJ22" sqref="AJ22"/>
    </sheetView>
  </sheetViews>
  <sheetFormatPr defaultColWidth="4.25" defaultRowHeight="14.25"/>
  <cols>
    <col min="1" max="1" width="11.875" style="1314" customWidth="1"/>
    <col min="2" max="2" width="9.625" style="1314" customWidth="1"/>
    <col min="3" max="28" width="3.125" style="1314" customWidth="1"/>
    <col min="29" max="29" width="3.125" style="1315" customWidth="1"/>
    <col min="30" max="30" width="4.25" style="1315" customWidth="1"/>
    <col min="31" max="31" width="6.5" style="1315" customWidth="1"/>
    <col min="32" max="32" width="3.875" style="1315" customWidth="1"/>
    <col min="33" max="33" width="3.125" style="1315" customWidth="1"/>
    <col min="34" max="16384" width="4.25" style="1315"/>
  </cols>
  <sheetData>
    <row r="1" spans="1:33" ht="18.75">
      <c r="A1" s="1313" t="s">
        <v>898</v>
      </c>
    </row>
    <row r="2" spans="1:33" ht="18.75" customHeight="1" thickBot="1">
      <c r="AF2" s="1315" t="s">
        <v>905</v>
      </c>
    </row>
    <row r="3" spans="1:33" s="1323" customFormat="1" ht="23.25" customHeight="1">
      <c r="A3" s="1316" t="s">
        <v>23</v>
      </c>
      <c r="B3" s="1317" t="s">
        <v>24</v>
      </c>
      <c r="C3" s="1734" t="s">
        <v>25</v>
      </c>
      <c r="D3" s="1735"/>
      <c r="E3" s="1735"/>
      <c r="F3" s="1735"/>
      <c r="G3" s="1735"/>
      <c r="H3" s="1735"/>
      <c r="I3" s="1735"/>
      <c r="J3" s="1735"/>
      <c r="K3" s="1735"/>
      <c r="L3" s="1735"/>
      <c r="M3" s="1735"/>
      <c r="N3" s="1735"/>
      <c r="O3" s="1735"/>
      <c r="P3" s="1735"/>
      <c r="Q3" s="1735"/>
      <c r="R3" s="1735"/>
      <c r="S3" s="1735"/>
      <c r="T3" s="1735"/>
      <c r="U3" s="1735"/>
      <c r="V3" s="1735"/>
      <c r="W3" s="1735"/>
      <c r="X3" s="1735"/>
      <c r="Y3" s="1735"/>
      <c r="Z3" s="1735"/>
      <c r="AA3" s="1735"/>
      <c r="AB3" s="1735"/>
      <c r="AC3" s="1735"/>
      <c r="AD3" s="1735"/>
      <c r="AE3" s="1736"/>
      <c r="AF3" s="1735"/>
      <c r="AG3" s="1737"/>
    </row>
    <row r="4" spans="1:33" s="1323" customFormat="1" ht="15.75" customHeight="1">
      <c r="A4" s="1324"/>
      <c r="B4" s="1325"/>
      <c r="C4" s="1326"/>
      <c r="D4" s="1327"/>
      <c r="E4" s="1327"/>
      <c r="F4" s="1327"/>
      <c r="G4" s="1327"/>
      <c r="H4" s="1328"/>
      <c r="I4" s="1328"/>
      <c r="J4" s="1328"/>
      <c r="K4" s="1327"/>
      <c r="L4" s="1328"/>
      <c r="M4" s="1327"/>
      <c r="N4" s="1327"/>
      <c r="O4" s="1327"/>
      <c r="P4" s="1327"/>
      <c r="Q4" s="1327"/>
      <c r="R4" s="1327"/>
      <c r="S4" s="1327"/>
      <c r="T4" s="1327"/>
      <c r="U4" s="1327"/>
      <c r="V4" s="1328"/>
      <c r="W4" s="1328"/>
      <c r="X4" s="1328"/>
      <c r="Y4" s="1328"/>
      <c r="Z4" s="1328"/>
      <c r="AA4" s="1327"/>
      <c r="AB4" s="1328"/>
      <c r="AC4" s="1327"/>
      <c r="AD4" s="1327"/>
      <c r="AE4" s="1327"/>
      <c r="AF4" s="1327"/>
      <c r="AG4" s="1329"/>
    </row>
    <row r="5" spans="1:33" ht="13.5" customHeight="1">
      <c r="A5" s="1330"/>
      <c r="B5" s="1331"/>
      <c r="C5" s="1332"/>
      <c r="D5" s="1315"/>
      <c r="E5" s="1315"/>
      <c r="F5" s="1315"/>
      <c r="H5" s="1333"/>
      <c r="L5" s="1349"/>
      <c r="S5" s="1738">
        <f>R27+AE16*0.6</f>
        <v>1382</v>
      </c>
      <c r="T5" s="1738"/>
      <c r="X5" s="1333"/>
      <c r="Y5" s="1333"/>
      <c r="AC5" s="1314"/>
      <c r="AD5" s="1314"/>
      <c r="AE5" s="1314"/>
      <c r="AF5" s="1314"/>
      <c r="AG5" s="1335"/>
    </row>
    <row r="6" spans="1:33" ht="20.25" customHeight="1">
      <c r="A6" s="1330" t="s">
        <v>900</v>
      </c>
      <c r="B6" s="1514">
        <v>500</v>
      </c>
      <c r="C6" s="1332"/>
      <c r="D6" s="1315"/>
      <c r="E6" s="1315"/>
      <c r="F6" s="1315"/>
      <c r="G6" s="1337"/>
      <c r="H6" s="1337"/>
      <c r="I6" s="1337"/>
      <c r="J6" s="1337"/>
      <c r="K6" s="1337"/>
      <c r="L6" s="1515"/>
      <c r="M6" s="1337"/>
      <c r="N6" s="1337"/>
      <c r="O6" s="1337"/>
      <c r="P6" s="1337"/>
      <c r="Q6" s="1337"/>
      <c r="R6" s="1337"/>
      <c r="S6" s="1315"/>
      <c r="T6" s="1315"/>
      <c r="U6" s="1337"/>
      <c r="V6" s="1337"/>
      <c r="W6" s="1337"/>
      <c r="X6" s="1337"/>
      <c r="Y6" s="1337"/>
      <c r="Z6" s="1337"/>
      <c r="AA6" s="1337"/>
      <c r="AB6" s="1337"/>
      <c r="AC6" s="1337"/>
      <c r="AD6" s="1337"/>
      <c r="AE6" s="1337"/>
      <c r="AF6" s="1314"/>
      <c r="AG6" s="1335"/>
    </row>
    <row r="7" spans="1:33" ht="13.5" customHeight="1">
      <c r="A7" s="1330" t="s">
        <v>902</v>
      </c>
      <c r="B7" s="1331"/>
      <c r="C7" s="1332"/>
      <c r="D7" s="1315"/>
      <c r="E7" s="1315"/>
      <c r="F7" s="1738" t="s">
        <v>904</v>
      </c>
      <c r="G7" s="1738"/>
      <c r="H7" s="1738"/>
      <c r="I7" s="1738"/>
      <c r="J7" s="1738"/>
      <c r="K7" s="1337"/>
      <c r="L7" s="1337"/>
      <c r="M7" s="1337"/>
      <c r="N7" s="1337"/>
      <c r="O7" s="1337"/>
      <c r="P7" s="1337"/>
      <c r="Q7" s="1337"/>
      <c r="R7" s="1337"/>
      <c r="S7" s="1739">
        <v>500</v>
      </c>
      <c r="T7" s="1739"/>
      <c r="U7" s="1337"/>
      <c r="V7" s="1337"/>
      <c r="W7" s="1337"/>
      <c r="X7" s="1348">
        <v>90</v>
      </c>
      <c r="Y7" s="1337"/>
      <c r="Z7" s="1337"/>
      <c r="AA7" s="1337"/>
      <c r="AB7" s="1337"/>
      <c r="AC7" s="1337"/>
      <c r="AD7" s="1337"/>
      <c r="AE7" s="1337"/>
      <c r="AF7" s="1314"/>
      <c r="AG7" s="1335"/>
    </row>
    <row r="8" spans="1:33" ht="12" customHeight="1">
      <c r="A8" s="1330"/>
      <c r="B8" s="1331"/>
      <c r="C8" s="1332"/>
      <c r="D8" s="1315"/>
      <c r="E8" s="1315"/>
      <c r="F8" s="1738"/>
      <c r="G8" s="1738"/>
      <c r="H8" s="1738"/>
      <c r="I8" s="1738"/>
      <c r="J8" s="1738"/>
      <c r="K8" s="1337"/>
      <c r="L8" s="1337"/>
      <c r="M8" s="1337"/>
      <c r="N8" s="1337"/>
      <c r="O8" s="1337"/>
      <c r="P8" s="1337"/>
      <c r="Q8" s="1337"/>
      <c r="R8" s="1337"/>
      <c r="S8" s="1315"/>
      <c r="T8" s="1315"/>
      <c r="U8" s="1337"/>
      <c r="V8" s="1337"/>
      <c r="W8" s="1337"/>
      <c r="X8" s="1337"/>
      <c r="Y8" s="1337"/>
      <c r="Z8" s="1337"/>
      <c r="AA8" s="1337"/>
      <c r="AB8" s="1337"/>
      <c r="AC8" s="1337"/>
      <c r="AD8" s="1337"/>
      <c r="AE8" s="1337"/>
      <c r="AF8" s="1314"/>
      <c r="AG8" s="1335"/>
    </row>
    <row r="9" spans="1:33" ht="12" customHeight="1">
      <c r="A9" s="1330"/>
      <c r="B9" s="1331"/>
      <c r="C9" s="1332"/>
      <c r="D9" s="1315"/>
      <c r="E9" s="1315"/>
      <c r="F9" s="1738"/>
      <c r="G9" s="1738"/>
      <c r="H9" s="1738"/>
      <c r="I9" s="1738"/>
      <c r="J9" s="1738"/>
      <c r="K9" s="1337"/>
      <c r="L9" s="1337"/>
      <c r="M9" s="1337"/>
      <c r="N9" s="1337"/>
      <c r="O9" s="1337"/>
      <c r="P9" s="1337"/>
      <c r="Q9" s="1337"/>
      <c r="R9" s="1337"/>
      <c r="S9" s="1337"/>
      <c r="T9" s="1337"/>
      <c r="U9" s="1337"/>
      <c r="V9" s="1337"/>
      <c r="W9" s="1337"/>
      <c r="X9" s="1337"/>
      <c r="Y9" s="1337"/>
      <c r="Z9" s="1337"/>
      <c r="AA9" s="1337"/>
      <c r="AB9" s="1337"/>
      <c r="AC9" s="1337"/>
      <c r="AD9" s="1337"/>
      <c r="AE9" s="1337"/>
      <c r="AF9" s="1314"/>
      <c r="AG9" s="1340"/>
    </row>
    <row r="10" spans="1:33" ht="12" customHeight="1">
      <c r="A10" s="1330"/>
      <c r="B10" s="1331"/>
      <c r="C10" s="1332"/>
      <c r="D10" s="1315"/>
      <c r="E10" s="1315"/>
      <c r="F10" s="1315"/>
      <c r="G10" s="1337"/>
      <c r="H10" s="1337"/>
      <c r="I10" s="1337"/>
      <c r="J10" s="1337"/>
      <c r="K10" s="1337"/>
      <c r="L10" s="1337"/>
      <c r="M10" s="1337"/>
      <c r="N10" s="1337"/>
      <c r="O10" s="1337"/>
      <c r="P10" s="1337"/>
      <c r="Q10" s="1337"/>
      <c r="R10" s="1337"/>
      <c r="S10" s="1337"/>
      <c r="T10" s="1337"/>
      <c r="U10" s="1337"/>
      <c r="V10" s="1337"/>
      <c r="W10" s="1337"/>
      <c r="X10" s="1337"/>
      <c r="Y10" s="1337"/>
      <c r="Z10" s="1337"/>
      <c r="AA10" s="1337"/>
      <c r="AB10" s="1337"/>
      <c r="AC10" s="1337"/>
      <c r="AD10" s="1337"/>
      <c r="AE10" s="1337"/>
      <c r="AF10" s="1314"/>
      <c r="AG10" s="1340"/>
    </row>
    <row r="11" spans="1:33" ht="12" customHeight="1">
      <c r="A11" s="1330"/>
      <c r="B11" s="1331"/>
      <c r="C11" s="1332"/>
      <c r="D11" s="1315"/>
      <c r="E11" s="1315"/>
      <c r="F11" s="1315"/>
      <c r="G11" s="1337"/>
      <c r="H11" s="1337"/>
      <c r="I11" s="1337"/>
      <c r="J11" s="1337"/>
      <c r="K11" s="1337"/>
      <c r="L11" s="1337"/>
      <c r="M11" s="1337"/>
      <c r="N11" s="1337"/>
      <c r="O11" s="1337"/>
      <c r="P11" s="1337"/>
      <c r="Q11" s="1337"/>
      <c r="R11" s="1337"/>
      <c r="S11" s="1337"/>
      <c r="T11" s="1337"/>
      <c r="U11" s="1337"/>
      <c r="V11" s="1337"/>
      <c r="W11" s="1337"/>
      <c r="X11" s="1337"/>
      <c r="Y11" s="1337"/>
      <c r="Z11" s="1337"/>
      <c r="AA11" s="1337"/>
      <c r="AB11" s="1337"/>
      <c r="AC11" s="1337"/>
      <c r="AD11" s="1337"/>
      <c r="AE11" s="1337"/>
      <c r="AF11" s="1314"/>
      <c r="AG11" s="1340"/>
    </row>
    <row r="12" spans="1:33" ht="12" customHeight="1">
      <c r="A12" s="1330"/>
      <c r="B12" s="1331"/>
      <c r="C12" s="1332"/>
      <c r="D12" s="1315"/>
      <c r="E12" s="1315"/>
      <c r="F12" s="1315"/>
      <c r="G12" s="1337"/>
      <c r="H12" s="1337"/>
      <c r="I12" s="1337"/>
      <c r="J12" s="1337"/>
      <c r="K12" s="1337"/>
      <c r="L12" s="1337"/>
      <c r="M12" s="1337"/>
      <c r="N12" s="1337"/>
      <c r="O12" s="1337"/>
      <c r="P12" s="1337"/>
      <c r="Q12" s="1337"/>
      <c r="R12" s="1337"/>
      <c r="S12" s="1337"/>
      <c r="T12" s="1337"/>
      <c r="U12" s="1337"/>
      <c r="V12" s="1337"/>
      <c r="W12" s="1337"/>
      <c r="X12" s="1337"/>
      <c r="Y12" s="1337"/>
      <c r="Z12" s="1337"/>
      <c r="AA12" s="1337"/>
      <c r="AB12" s="1337"/>
      <c r="AC12" s="1337"/>
      <c r="AD12" s="1337"/>
      <c r="AE12" s="1337"/>
      <c r="AF12" s="1314"/>
      <c r="AG12" s="1340"/>
    </row>
    <row r="13" spans="1:33" ht="12" customHeight="1">
      <c r="A13" s="1330"/>
      <c r="B13" s="1331"/>
      <c r="C13" s="1332"/>
      <c r="D13" s="1315"/>
      <c r="E13" s="1315"/>
      <c r="F13" s="1315"/>
      <c r="G13" s="1337"/>
      <c r="H13" s="1337"/>
      <c r="I13" s="1337"/>
      <c r="J13" s="1337"/>
      <c r="K13" s="1337"/>
      <c r="L13" s="1337"/>
      <c r="M13" s="1337"/>
      <c r="N13" s="1337"/>
      <c r="O13" s="1337"/>
      <c r="P13" s="1337"/>
      <c r="Q13" s="1337"/>
      <c r="R13" s="1337"/>
      <c r="S13" s="1337"/>
      <c r="T13" s="1337"/>
      <c r="U13" s="1337"/>
      <c r="V13" s="1337"/>
      <c r="W13" s="1337"/>
      <c r="X13" s="1337"/>
      <c r="Y13" s="1337"/>
      <c r="Z13" s="1337"/>
      <c r="AA13" s="1337"/>
      <c r="AB13" s="1337"/>
      <c r="AC13" s="1337"/>
      <c r="AD13" s="1337"/>
      <c r="AE13" s="1337"/>
      <c r="AF13" s="1314"/>
      <c r="AG13" s="1340"/>
    </row>
    <row r="14" spans="1:33" ht="12" customHeight="1">
      <c r="A14" s="1330"/>
      <c r="B14" s="1331"/>
      <c r="C14" s="1332"/>
      <c r="D14" s="1315"/>
      <c r="E14" s="1315"/>
      <c r="F14" s="1315"/>
      <c r="G14" s="1337"/>
      <c r="H14" s="1337"/>
      <c r="I14" s="1337"/>
      <c r="J14" s="1337"/>
      <c r="K14" s="1337"/>
      <c r="L14" s="1337"/>
      <c r="M14" s="1337"/>
      <c r="N14" s="1337"/>
      <c r="O14" s="1337"/>
      <c r="P14" s="1337"/>
      <c r="Q14" s="1337"/>
      <c r="R14" s="1337"/>
      <c r="S14" s="1337"/>
      <c r="T14" s="1337"/>
      <c r="U14" s="1337"/>
      <c r="V14" s="1337"/>
      <c r="W14" s="1337"/>
      <c r="X14" s="1337"/>
      <c r="Y14" s="1337"/>
      <c r="Z14" s="1337"/>
      <c r="AA14" s="1337"/>
      <c r="AB14" s="1337"/>
      <c r="AC14" s="1337"/>
      <c r="AD14" s="1337"/>
      <c r="AE14" s="1337"/>
      <c r="AF14" s="1314"/>
      <c r="AG14" s="1340"/>
    </row>
    <row r="15" spans="1:33" ht="12" customHeight="1">
      <c r="A15" s="1330"/>
      <c r="B15" s="1331"/>
      <c r="C15" s="1332"/>
      <c r="D15" s="1315"/>
      <c r="E15" s="1315"/>
      <c r="F15" s="1315"/>
      <c r="G15" s="1337"/>
      <c r="H15" s="1337"/>
      <c r="I15" s="1337"/>
      <c r="J15" s="1337"/>
      <c r="K15" s="1337"/>
      <c r="L15" s="1337"/>
      <c r="M15" s="1337"/>
      <c r="N15" s="1337"/>
      <c r="O15" s="1337"/>
      <c r="P15" s="1337"/>
      <c r="Q15" s="1337"/>
      <c r="R15" s="1337"/>
      <c r="S15" s="1738">
        <f>S7</f>
        <v>500</v>
      </c>
      <c r="T15" s="1738"/>
      <c r="U15" s="1337"/>
      <c r="V15" s="1337"/>
      <c r="W15" s="1337"/>
      <c r="X15" s="1337"/>
      <c r="Y15" s="1337"/>
      <c r="Z15" s="1740" t="s">
        <v>896</v>
      </c>
      <c r="AA15" s="1741"/>
      <c r="AB15" s="1337"/>
      <c r="AC15" s="1337"/>
      <c r="AD15" s="1337"/>
      <c r="AE15" s="1337"/>
      <c r="AF15" s="1314"/>
      <c r="AG15" s="1335"/>
    </row>
    <row r="16" spans="1:33" ht="12" customHeight="1">
      <c r="A16" s="1330"/>
      <c r="B16" s="1331"/>
      <c r="C16" s="1332"/>
      <c r="D16" s="1315"/>
      <c r="E16" s="1315"/>
      <c r="F16" s="1315"/>
      <c r="G16" s="1337"/>
      <c r="H16" s="1337"/>
      <c r="I16" s="1337"/>
      <c r="J16" s="1337"/>
      <c r="K16" s="1337"/>
      <c r="L16" s="1337"/>
      <c r="M16" s="1337"/>
      <c r="N16" s="1337"/>
      <c r="O16" s="1337"/>
      <c r="P16" s="1337"/>
      <c r="Q16" s="1337"/>
      <c r="R16" s="1337"/>
      <c r="S16" s="1337"/>
      <c r="T16" s="1337"/>
      <c r="U16" s="1337"/>
      <c r="V16" s="1337"/>
      <c r="W16" s="1337"/>
      <c r="X16" s="1337"/>
      <c r="Y16" s="1337"/>
      <c r="Z16" s="1337"/>
      <c r="AA16" s="1337"/>
      <c r="AB16" s="1337"/>
      <c r="AC16" s="1337"/>
      <c r="AD16" s="1337"/>
      <c r="AE16" s="1348">
        <f>500+50+70</f>
        <v>620</v>
      </c>
      <c r="AF16" s="1314"/>
      <c r="AG16" s="1335"/>
    </row>
    <row r="17" spans="1:33" ht="12" customHeight="1">
      <c r="A17" s="1330"/>
      <c r="B17" s="1331"/>
      <c r="C17" s="1332"/>
      <c r="D17" s="1315"/>
      <c r="E17" s="1315"/>
      <c r="F17" s="1315"/>
      <c r="G17" s="1337"/>
      <c r="H17" s="1337"/>
      <c r="I17" s="1337"/>
      <c r="J17" s="1337"/>
      <c r="K17" s="1337"/>
      <c r="L17" s="1337"/>
      <c r="M17" s="1337"/>
      <c r="N17" s="1337"/>
      <c r="O17" s="1337"/>
      <c r="P17" s="1337"/>
      <c r="Q17" s="1337"/>
      <c r="R17" s="1337"/>
      <c r="S17" s="1337"/>
      <c r="T17" s="1337"/>
      <c r="U17" s="1337"/>
      <c r="V17" s="1337"/>
      <c r="W17" s="1337"/>
      <c r="X17" s="1337"/>
      <c r="Y17" s="1337"/>
      <c r="Z17" s="1337"/>
      <c r="AA17" s="1337"/>
      <c r="AB17" s="1337"/>
      <c r="AC17" s="1337"/>
      <c r="AD17" s="1337"/>
      <c r="AE17" s="1337"/>
      <c r="AF17" s="1314"/>
      <c r="AG17" s="1335"/>
    </row>
    <row r="18" spans="1:33" ht="12" customHeight="1">
      <c r="A18" s="1330"/>
      <c r="B18" s="1331"/>
      <c r="C18" s="1332"/>
      <c r="D18" s="1315"/>
      <c r="E18" s="1315"/>
      <c r="F18" s="1315"/>
      <c r="G18" s="1337"/>
      <c r="H18" s="1337"/>
      <c r="I18" s="1342"/>
      <c r="J18" s="1337"/>
      <c r="K18" s="1337"/>
      <c r="L18" s="1337"/>
      <c r="M18" s="1337"/>
      <c r="N18" s="1337"/>
      <c r="O18" s="1337"/>
      <c r="P18" s="1337"/>
      <c r="Q18" s="1337"/>
      <c r="R18" s="1337"/>
      <c r="S18" s="1337"/>
      <c r="T18" s="1337"/>
      <c r="U18" s="1337"/>
      <c r="V18" s="1337"/>
      <c r="W18" s="1337"/>
      <c r="X18" s="1342"/>
      <c r="Y18" s="1337"/>
      <c r="Z18" s="1343"/>
      <c r="AA18" s="1337"/>
      <c r="AB18" s="1337"/>
      <c r="AC18" s="1337"/>
      <c r="AD18" s="1337"/>
      <c r="AE18" s="1337"/>
      <c r="AF18" s="1314"/>
      <c r="AG18" s="1335"/>
    </row>
    <row r="19" spans="1:33" ht="12" customHeight="1">
      <c r="A19" s="1330"/>
      <c r="B19" s="1331"/>
      <c r="C19" s="1332"/>
      <c r="D19" s="1315"/>
      <c r="E19" s="1315"/>
      <c r="F19" s="1315"/>
      <c r="G19" s="1341"/>
      <c r="H19" s="1337"/>
      <c r="I19" s="1337"/>
      <c r="J19" s="1337"/>
      <c r="K19" s="1337"/>
      <c r="L19" s="1337"/>
      <c r="M19" s="1337"/>
      <c r="N19" s="1337"/>
      <c r="O19" s="1337"/>
      <c r="P19" s="1337"/>
      <c r="Q19" s="1337"/>
      <c r="R19" s="1337"/>
      <c r="S19" s="1337"/>
      <c r="T19" s="1337"/>
      <c r="U19" s="1337"/>
      <c r="V19" s="1337"/>
      <c r="W19" s="1337"/>
      <c r="X19" s="1337"/>
      <c r="Y19" s="1337"/>
      <c r="Z19" s="1337"/>
      <c r="AA19" s="1337"/>
      <c r="AB19" s="1337"/>
      <c r="AC19" s="1337"/>
      <c r="AD19" s="1337"/>
      <c r="AE19" s="1337"/>
      <c r="AF19" s="1314"/>
      <c r="AG19" s="1335"/>
    </row>
    <row r="20" spans="1:33" ht="12" customHeight="1">
      <c r="A20" s="1330"/>
      <c r="B20" s="1331"/>
      <c r="C20" s="1332"/>
      <c r="D20" s="1315"/>
      <c r="E20" s="1315"/>
      <c r="F20" s="1315"/>
      <c r="G20" s="1337"/>
      <c r="H20" s="1337"/>
      <c r="I20" s="1337"/>
      <c r="J20" s="1337"/>
      <c r="K20" s="1337"/>
      <c r="L20" s="1337"/>
      <c r="M20" s="1337"/>
      <c r="N20" s="1337"/>
      <c r="O20" s="1337"/>
      <c r="P20" s="1337"/>
      <c r="Q20" s="1337"/>
      <c r="R20" s="1337"/>
      <c r="S20" s="1337"/>
      <c r="T20" s="1337"/>
      <c r="U20" s="1337"/>
      <c r="V20" s="1337"/>
      <c r="W20" s="1337"/>
      <c r="X20" s="1337"/>
      <c r="Y20" s="1345"/>
      <c r="Z20" s="1345"/>
      <c r="AA20" s="1337"/>
      <c r="AB20" s="1337"/>
      <c r="AC20" s="1337"/>
      <c r="AD20" s="1337"/>
      <c r="AE20" s="1337"/>
      <c r="AF20" s="1314"/>
      <c r="AG20" s="1335"/>
    </row>
    <row r="21" spans="1:33" ht="12" customHeight="1">
      <c r="A21" s="1330"/>
      <c r="B21" s="1331"/>
      <c r="C21" s="1332"/>
      <c r="D21" s="1315"/>
      <c r="E21" s="1315"/>
      <c r="F21" s="1315"/>
      <c r="G21" s="1337"/>
      <c r="H21" s="1337"/>
      <c r="I21" s="1337"/>
      <c r="J21" s="1337"/>
      <c r="K21" s="1337"/>
      <c r="L21" s="1337"/>
      <c r="M21" s="1337"/>
      <c r="N21" s="1337"/>
      <c r="O21" s="1337"/>
      <c r="P21" s="1337"/>
      <c r="Q21" s="1337"/>
      <c r="R21" s="1337"/>
      <c r="S21" s="1337"/>
      <c r="T21" s="1337"/>
      <c r="U21" s="1337"/>
      <c r="V21" s="1337"/>
      <c r="W21" s="1337"/>
      <c r="X21" s="1337"/>
      <c r="Y21" s="1345"/>
      <c r="Z21" s="1345"/>
      <c r="AA21" s="1742"/>
      <c r="AB21" s="1742"/>
      <c r="AC21" s="1337"/>
      <c r="AD21" s="1337"/>
      <c r="AE21" s="1337"/>
      <c r="AF21" s="1314"/>
      <c r="AG21" s="1335"/>
    </row>
    <row r="22" spans="1:33" ht="12" customHeight="1">
      <c r="A22" s="1330"/>
      <c r="B22" s="1331"/>
      <c r="C22" s="1332"/>
      <c r="D22" s="1315"/>
      <c r="E22" s="1315"/>
      <c r="F22" s="1315"/>
      <c r="G22" s="1743"/>
      <c r="H22" s="1337"/>
      <c r="I22" s="1337"/>
      <c r="J22" s="1337"/>
      <c r="K22" s="1337"/>
      <c r="L22" s="1337"/>
      <c r="M22" s="1337"/>
      <c r="N22" s="1337"/>
      <c r="O22" s="1337"/>
      <c r="P22" s="1337"/>
      <c r="Q22" s="1337"/>
      <c r="R22" s="1337"/>
      <c r="S22" s="1337"/>
      <c r="T22" s="1337"/>
      <c r="U22" s="1337"/>
      <c r="V22" s="1337"/>
      <c r="W22" s="1337"/>
      <c r="X22" s="1337"/>
      <c r="Y22" s="1337"/>
      <c r="Z22" s="1337"/>
      <c r="AA22" s="1337"/>
      <c r="AB22" s="1337"/>
      <c r="AC22" s="1337"/>
      <c r="AD22" s="1337"/>
      <c r="AE22" s="1337"/>
      <c r="AF22" s="1314"/>
      <c r="AG22" s="1335"/>
    </row>
    <row r="23" spans="1:33" ht="12" customHeight="1">
      <c r="A23" s="1330"/>
      <c r="B23" s="1331"/>
      <c r="C23" s="1332"/>
      <c r="D23" s="1315"/>
      <c r="E23" s="1315"/>
      <c r="F23" s="1315"/>
      <c r="G23" s="1743"/>
      <c r="H23" s="1337"/>
      <c r="I23" s="1337"/>
      <c r="J23" s="1337"/>
      <c r="K23" s="1337"/>
      <c r="L23" s="1337"/>
      <c r="M23" s="1337"/>
      <c r="N23" s="1337"/>
      <c r="O23" s="1337"/>
      <c r="P23" s="1337"/>
      <c r="Q23" s="1337"/>
      <c r="R23" s="1337"/>
      <c r="S23" s="1739">
        <v>610</v>
      </c>
      <c r="T23" s="1739"/>
      <c r="U23" s="1337"/>
      <c r="V23" s="1348"/>
      <c r="W23" s="1337"/>
      <c r="X23" s="1337"/>
      <c r="Y23" s="1337"/>
      <c r="Z23" s="1337"/>
      <c r="AA23" s="1337"/>
      <c r="AB23" s="1337"/>
      <c r="AC23" s="1337"/>
      <c r="AD23" s="1337"/>
      <c r="AE23" s="1337"/>
      <c r="AF23" s="1314"/>
      <c r="AG23" s="1335"/>
    </row>
    <row r="24" spans="1:33" ht="12" customHeight="1">
      <c r="A24" s="1330"/>
      <c r="B24" s="1331"/>
      <c r="C24" s="1332"/>
      <c r="D24" s="1315"/>
      <c r="E24" s="1315"/>
      <c r="F24" s="1315"/>
      <c r="G24" s="1337"/>
      <c r="H24" s="1337"/>
      <c r="I24" s="1337"/>
      <c r="J24" s="1337"/>
      <c r="K24" s="1337"/>
      <c r="L24" s="1337"/>
      <c r="M24" s="1337"/>
      <c r="N24" s="1337"/>
      <c r="O24" s="1337"/>
      <c r="P24" s="1337"/>
      <c r="Q24" s="1337"/>
      <c r="R24" s="1337"/>
      <c r="S24" s="1337"/>
      <c r="T24" s="1337"/>
      <c r="U24" s="1337"/>
      <c r="V24" s="1347"/>
      <c r="W24" s="1337"/>
      <c r="X24" s="1337"/>
      <c r="Y24" s="1337"/>
      <c r="Z24" s="1337"/>
      <c r="AA24" s="1337"/>
      <c r="AB24" s="1337"/>
      <c r="AC24" s="1337"/>
      <c r="AD24" s="1337"/>
      <c r="AE24" s="1337"/>
      <c r="AF24" s="1314"/>
      <c r="AG24" s="1335"/>
    </row>
    <row r="25" spans="1:33" ht="12" customHeight="1">
      <c r="A25" s="1330"/>
      <c r="B25" s="1331"/>
      <c r="C25" s="1332"/>
      <c r="D25" s="1315"/>
      <c r="E25" s="1315"/>
      <c r="F25" s="1315"/>
      <c r="G25" s="1337"/>
      <c r="H25" s="1337"/>
      <c r="I25" s="1337"/>
      <c r="J25" s="1337"/>
      <c r="K25" s="1337"/>
      <c r="L25" s="1337"/>
      <c r="M25" s="1337"/>
      <c r="N25" s="1337"/>
      <c r="O25" s="1337"/>
      <c r="P25" s="1337"/>
      <c r="Q25" s="1337"/>
      <c r="R25" s="1337"/>
      <c r="S25" s="1337"/>
      <c r="T25" s="1337"/>
      <c r="U25" s="1337"/>
      <c r="V25" s="1341"/>
      <c r="W25" s="1337"/>
      <c r="X25" s="1337"/>
      <c r="Y25" s="1337"/>
      <c r="Z25" s="1337"/>
      <c r="AA25" s="1337"/>
      <c r="AB25" s="1337"/>
      <c r="AC25" s="1337"/>
      <c r="AD25" s="1337"/>
      <c r="AE25" s="1337"/>
      <c r="AF25" s="1314"/>
      <c r="AG25" s="1335"/>
    </row>
    <row r="26" spans="1:33" ht="12" customHeight="1">
      <c r="A26" s="1330"/>
      <c r="B26" s="1331"/>
      <c r="C26" s="1332"/>
      <c r="D26" s="1315"/>
      <c r="E26" s="1315"/>
      <c r="F26" s="1315"/>
      <c r="G26" s="1337"/>
      <c r="H26" s="1337"/>
      <c r="I26" s="1337"/>
      <c r="J26" s="1337"/>
      <c r="K26" s="1337"/>
      <c r="L26" s="1337"/>
      <c r="M26" s="1337"/>
      <c r="N26" s="1337"/>
      <c r="O26" s="1337"/>
      <c r="P26" s="1337"/>
      <c r="Q26" s="1337"/>
      <c r="R26" s="1337"/>
      <c r="S26" s="1337"/>
      <c r="T26" s="1337"/>
      <c r="U26" s="1337"/>
      <c r="V26" s="1341"/>
      <c r="W26" s="1337"/>
      <c r="X26" s="1337"/>
      <c r="Y26" s="1337"/>
      <c r="Z26" s="1337"/>
      <c r="AA26" s="1337"/>
      <c r="AB26" s="1337"/>
      <c r="AC26" s="1337"/>
      <c r="AD26" s="1337"/>
      <c r="AE26" s="1337"/>
      <c r="AF26" s="1314"/>
      <c r="AG26" s="1335"/>
    </row>
    <row r="27" spans="1:33" ht="12" customHeight="1">
      <c r="A27" s="1330"/>
      <c r="B27" s="1331"/>
      <c r="C27" s="1332"/>
      <c r="D27" s="1315"/>
      <c r="E27" s="1315"/>
      <c r="F27" s="1315"/>
      <c r="G27" s="1337"/>
      <c r="H27" s="1337"/>
      <c r="I27" s="1337"/>
      <c r="J27" s="1337"/>
      <c r="K27" s="1337"/>
      <c r="L27" s="1337"/>
      <c r="M27" s="1348"/>
      <c r="N27" s="1348"/>
      <c r="O27" s="1348"/>
      <c r="P27" s="1348"/>
      <c r="Q27" s="1348"/>
      <c r="R27" s="1738">
        <f>S23+400</f>
        <v>1010</v>
      </c>
      <c r="S27" s="1738"/>
      <c r="T27" s="1738"/>
      <c r="U27" s="1738"/>
      <c r="V27" s="1341"/>
      <c r="W27" s="1337"/>
      <c r="X27" s="1337"/>
      <c r="Y27" s="1337"/>
      <c r="Z27" s="1337"/>
      <c r="AA27" s="1337"/>
      <c r="AB27" s="1337"/>
      <c r="AC27" s="1337"/>
      <c r="AD27" s="1337"/>
      <c r="AE27" s="1337"/>
      <c r="AF27" s="1314"/>
      <c r="AG27" s="1335"/>
    </row>
    <row r="28" spans="1:33" ht="12" customHeight="1">
      <c r="A28" s="1330"/>
      <c r="B28" s="1331"/>
      <c r="C28" s="1332"/>
      <c r="D28" s="1315"/>
      <c r="E28" s="1315"/>
      <c r="F28" s="1315"/>
      <c r="G28" s="1337"/>
      <c r="H28" s="1337"/>
      <c r="I28" s="1337"/>
      <c r="J28" s="1337"/>
      <c r="K28" s="1337"/>
      <c r="L28" s="1337"/>
      <c r="M28" s="1337"/>
      <c r="N28" s="1337"/>
      <c r="O28" s="1337"/>
      <c r="P28" s="1337"/>
      <c r="Q28" s="1337"/>
      <c r="R28" s="1337"/>
      <c r="S28" s="1337"/>
      <c r="T28" s="1337"/>
      <c r="U28" s="1337"/>
      <c r="V28" s="1341"/>
      <c r="W28" s="1337"/>
      <c r="X28" s="1337"/>
      <c r="Y28" s="1337"/>
      <c r="Z28" s="1337"/>
      <c r="AA28" s="1337"/>
      <c r="AB28" s="1337"/>
      <c r="AC28" s="1337"/>
      <c r="AD28" s="1337"/>
      <c r="AE28" s="1337"/>
      <c r="AF28" s="1314"/>
      <c r="AG28" s="1335"/>
    </row>
    <row r="29" spans="1:33" ht="12" customHeight="1">
      <c r="A29" s="1330"/>
      <c r="B29" s="1331"/>
      <c r="C29" s="1332"/>
      <c r="D29" s="1315"/>
      <c r="E29" s="1315"/>
      <c r="F29" s="1315"/>
      <c r="G29" s="1337"/>
      <c r="H29" s="1337"/>
      <c r="I29" s="1337"/>
      <c r="J29" s="1337"/>
      <c r="K29" s="1337"/>
      <c r="L29" s="1744"/>
      <c r="M29" s="1744"/>
      <c r="N29" s="1350"/>
      <c r="O29" s="1350"/>
      <c r="P29" s="1350"/>
      <c r="Q29" s="1350"/>
      <c r="R29" s="1350"/>
      <c r="S29" s="1350"/>
      <c r="T29" s="1350"/>
      <c r="U29" s="1350"/>
      <c r="V29" s="1337"/>
      <c r="W29" s="1337"/>
      <c r="X29" s="1337"/>
      <c r="Y29" s="1337"/>
      <c r="Z29" s="1337"/>
      <c r="AA29" s="1337"/>
      <c r="AB29" s="1337"/>
      <c r="AC29" s="1337"/>
      <c r="AD29" s="1337"/>
      <c r="AE29" s="1337"/>
      <c r="AF29" s="1314"/>
      <c r="AG29" s="1335"/>
    </row>
    <row r="30" spans="1:33" ht="12" customHeight="1">
      <c r="A30" s="1351"/>
      <c r="B30" s="1352"/>
      <c r="C30" s="1353"/>
      <c r="D30" s="1377"/>
      <c r="E30" s="1377"/>
      <c r="F30" s="1377"/>
      <c r="G30" s="1354"/>
      <c r="H30" s="1355"/>
      <c r="I30" s="1355"/>
      <c r="J30" s="1355"/>
      <c r="K30" s="1355"/>
      <c r="L30" s="1355"/>
      <c r="M30" s="1355"/>
      <c r="N30" s="1355"/>
      <c r="O30" s="1355"/>
      <c r="P30" s="1355"/>
      <c r="Q30" s="1355"/>
      <c r="R30" s="1355"/>
      <c r="S30" s="1355"/>
      <c r="T30" s="1355"/>
      <c r="U30" s="1355"/>
      <c r="V30" s="1355"/>
      <c r="W30" s="1355"/>
      <c r="X30" s="1355"/>
      <c r="Y30" s="1355"/>
      <c r="Z30" s="1355"/>
      <c r="AA30" s="1355"/>
      <c r="AB30" s="1355"/>
      <c r="AC30" s="1355"/>
      <c r="AD30" s="1355"/>
      <c r="AE30" s="1355"/>
      <c r="AF30" s="1356"/>
      <c r="AG30" s="1357"/>
    </row>
    <row r="31" spans="1:33" ht="27" customHeight="1">
      <c r="A31" s="1516" t="s">
        <v>218</v>
      </c>
      <c r="B31" s="1359"/>
      <c r="C31" s="1360"/>
      <c r="D31" s="1363"/>
      <c r="E31" s="1363"/>
      <c r="F31" s="1363" t="s">
        <v>98</v>
      </c>
      <c r="G31" s="1732">
        <f>R27/1000</f>
        <v>1.01</v>
      </c>
      <c r="H31" s="1732"/>
      <c r="I31" s="1361" t="s">
        <v>113</v>
      </c>
      <c r="J31" s="1732">
        <f>S5/1000</f>
        <v>1.3819999999999999</v>
      </c>
      <c r="K31" s="1732"/>
      <c r="L31" s="1363" t="s">
        <v>99</v>
      </c>
      <c r="M31" s="1363" t="s">
        <v>220</v>
      </c>
      <c r="N31" s="1363">
        <v>2</v>
      </c>
      <c r="O31" s="1362" t="s">
        <v>71</v>
      </c>
      <c r="P31" s="1733">
        <f>AE16/1000</f>
        <v>0.62</v>
      </c>
      <c r="Q31" s="1733"/>
      <c r="R31" s="1362" t="s">
        <v>71</v>
      </c>
      <c r="S31" s="1363">
        <v>1</v>
      </c>
      <c r="T31" s="1363"/>
      <c r="U31" s="1363"/>
      <c r="V31" s="1366"/>
      <c r="W31" s="1363"/>
      <c r="X31" s="1364"/>
      <c r="Y31" s="1364"/>
      <c r="Z31" s="1368"/>
      <c r="AA31" s="1364"/>
      <c r="AB31" s="1364"/>
      <c r="AC31" s="1368"/>
      <c r="AD31" s="1363" t="s">
        <v>30</v>
      </c>
      <c r="AE31" s="1369">
        <f>ROUNDDOWN((G31+J31/2)*P31,2)</f>
        <v>1.05</v>
      </c>
      <c r="AF31" s="1363" t="s">
        <v>31</v>
      </c>
      <c r="AG31" s="1370"/>
    </row>
    <row r="32" spans="1:33" ht="25.5" customHeight="1">
      <c r="A32" s="1516" t="s">
        <v>897</v>
      </c>
      <c r="B32" s="1359"/>
      <c r="C32" s="1360"/>
      <c r="D32" s="1363"/>
      <c r="E32" s="1363" t="s">
        <v>98</v>
      </c>
      <c r="F32" s="1363" t="s">
        <v>98</v>
      </c>
      <c r="G32" s="1732">
        <f>S23/1000</f>
        <v>0.61</v>
      </c>
      <c r="H32" s="1732"/>
      <c r="I32" s="1365" t="s">
        <v>113</v>
      </c>
      <c r="J32" s="1314" t="s">
        <v>98</v>
      </c>
      <c r="K32" s="1732">
        <f>S7/1000</f>
        <v>0.5</v>
      </c>
      <c r="L32" s="1732"/>
      <c r="M32" s="1314" t="s">
        <v>113</v>
      </c>
      <c r="N32" s="1733">
        <f>X7*2/1000</f>
        <v>0.18</v>
      </c>
      <c r="O32" s="1733"/>
      <c r="P32" s="1363" t="s">
        <v>99</v>
      </c>
      <c r="Q32" s="1314" t="s">
        <v>99</v>
      </c>
      <c r="R32" s="1363" t="s">
        <v>220</v>
      </c>
      <c r="S32" s="1363">
        <v>2</v>
      </c>
      <c r="T32" s="1362" t="s">
        <v>71</v>
      </c>
      <c r="U32" s="1733">
        <f>P31</f>
        <v>0.62</v>
      </c>
      <c r="V32" s="1733"/>
      <c r="W32" s="1364" t="s">
        <v>71</v>
      </c>
      <c r="X32" s="1365">
        <v>1</v>
      </c>
      <c r="Y32" s="1364"/>
      <c r="Z32" s="1363"/>
      <c r="AA32" s="1363"/>
      <c r="AB32" s="1364"/>
      <c r="AC32" s="1378"/>
      <c r="AD32" s="1363" t="s">
        <v>30</v>
      </c>
      <c r="AE32" s="1369">
        <f>ROUNDDOWN((G32+(N32+K32))/S32*U32,2)</f>
        <v>0.39</v>
      </c>
      <c r="AF32" s="1363" t="s">
        <v>31</v>
      </c>
      <c r="AG32" s="1370"/>
    </row>
    <row r="33" spans="1:33" ht="27" customHeight="1" thickBot="1">
      <c r="A33" s="1517" t="s">
        <v>235</v>
      </c>
      <c r="B33" s="1380"/>
      <c r="C33" s="1381"/>
      <c r="D33" s="1384"/>
      <c r="E33" s="1384"/>
      <c r="F33" s="1384"/>
      <c r="G33" s="1745" t="s">
        <v>102</v>
      </c>
      <c r="H33" s="1745"/>
      <c r="I33" s="1382"/>
      <c r="J33" s="1519" t="s">
        <v>97</v>
      </c>
      <c r="K33" s="1383"/>
      <c r="L33" s="1746" t="s">
        <v>103</v>
      </c>
      <c r="M33" s="1746"/>
      <c r="N33" s="1383"/>
      <c r="O33" s="1383"/>
      <c r="P33" s="1383"/>
      <c r="Q33" s="1383"/>
      <c r="R33" s="1383"/>
      <c r="S33" s="1383"/>
      <c r="T33" s="1383"/>
      <c r="U33" s="1383"/>
      <c r="V33" s="1383"/>
      <c r="W33" s="1383"/>
      <c r="X33" s="1383"/>
      <c r="Y33" s="1383"/>
      <c r="Z33" s="1384"/>
      <c r="AA33" s="1384"/>
      <c r="AB33" s="1384"/>
      <c r="AC33" s="1384"/>
      <c r="AD33" s="1383" t="s">
        <v>30</v>
      </c>
      <c r="AE33" s="1518">
        <f>AE31-AE32</f>
        <v>0.66</v>
      </c>
      <c r="AF33" s="1383" t="s">
        <v>31</v>
      </c>
      <c r="AG33" s="1385"/>
    </row>
  </sheetData>
  <mergeCells count="21">
    <mergeCell ref="G32:H32"/>
    <mergeCell ref="K32:L32"/>
    <mergeCell ref="N32:O32"/>
    <mergeCell ref="U32:V32"/>
    <mergeCell ref="G33:H33"/>
    <mergeCell ref="L33:M33"/>
    <mergeCell ref="G31:H31"/>
    <mergeCell ref="J31:K31"/>
    <mergeCell ref="P31:Q31"/>
    <mergeCell ref="C3:AD3"/>
    <mergeCell ref="AE3:AG3"/>
    <mergeCell ref="S5:T5"/>
    <mergeCell ref="F7:J9"/>
    <mergeCell ref="S7:T7"/>
    <mergeCell ref="S15:T15"/>
    <mergeCell ref="Z15:AA15"/>
    <mergeCell ref="AA21:AB21"/>
    <mergeCell ref="G22:G23"/>
    <mergeCell ref="S23:T23"/>
    <mergeCell ref="R27:U27"/>
    <mergeCell ref="L29:M29"/>
  </mergeCells>
  <phoneticPr fontId="34" type="noConversion"/>
  <pageMargins left="1.01" right="0.3" top="0.8" bottom="0.66" header="0.5" footer="0.5"/>
  <pageSetup paperSize="9" scale="91" orientation="landscape" horizontalDpi="300" verticalDpi="30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Z36"/>
  <sheetViews>
    <sheetView view="pageBreakPreview" zoomScaleSheetLayoutView="100" workbookViewId="0">
      <selection activeCell="J27" sqref="J27"/>
    </sheetView>
  </sheetViews>
  <sheetFormatPr defaultRowHeight="12"/>
  <cols>
    <col min="1" max="1" width="2" style="1247" customWidth="1"/>
    <col min="2" max="2" width="13.125" style="1247" customWidth="1"/>
    <col min="3" max="3" width="13.625" style="1247" customWidth="1"/>
    <col min="4" max="4" width="4.5" style="1247" customWidth="1"/>
    <col min="5" max="5" width="6.625" style="1247" customWidth="1"/>
    <col min="6" max="6" width="5.375" style="1247" customWidth="1"/>
    <col min="7" max="7" width="7" style="1247" customWidth="1"/>
    <col min="8" max="8" width="5.375" style="1247" customWidth="1"/>
    <col min="9" max="9" width="6.375" style="1247" customWidth="1"/>
    <col min="10" max="16" width="5.375" style="1247" customWidth="1"/>
    <col min="17" max="17" width="7.625" style="1247" customWidth="1"/>
    <col min="18" max="18" width="6.25" style="1247" customWidth="1"/>
    <col min="19" max="19" width="8.375" style="1247" customWidth="1"/>
    <col min="20" max="20" width="2" style="1247" customWidth="1"/>
    <col min="21" max="21" width="5.375" style="1247" customWidth="1"/>
    <col min="22" max="22" width="6.5" style="1247" customWidth="1"/>
    <col min="23" max="23" width="8.875" style="1247" customWidth="1"/>
    <col min="24" max="25" width="6.5" style="1247" customWidth="1"/>
    <col min="26" max="26" width="8.5" style="1247" customWidth="1"/>
    <col min="27" max="27" width="10.25" style="1247" customWidth="1"/>
    <col min="28" max="47" width="5.375" style="1247" customWidth="1"/>
    <col min="48" max="16384" width="9" style="1247"/>
  </cols>
  <sheetData>
    <row r="1" spans="1:26" ht="13.5" customHeight="1">
      <c r="A1" s="1886" t="s">
        <v>735</v>
      </c>
      <c r="B1" s="1887"/>
      <c r="C1" s="1887"/>
      <c r="D1" s="1887"/>
      <c r="E1" s="1887"/>
      <c r="F1" s="1887"/>
      <c r="G1" s="1887"/>
      <c r="H1" s="1887"/>
      <c r="I1" s="1887"/>
      <c r="J1" s="1887"/>
      <c r="K1" s="1887"/>
      <c r="L1" s="1887"/>
      <c r="M1" s="1887"/>
      <c r="N1" s="1887"/>
      <c r="O1" s="1887"/>
      <c r="P1" s="1887"/>
      <c r="Q1" s="1887"/>
      <c r="R1" s="1887"/>
      <c r="S1" s="1887"/>
      <c r="T1" s="1888"/>
    </row>
    <row r="2" spans="1:26" ht="22.5" customHeight="1">
      <c r="A2" s="1889"/>
      <c r="B2" s="1890"/>
      <c r="C2" s="1890"/>
      <c r="D2" s="1890"/>
      <c r="E2" s="1890"/>
      <c r="F2" s="1890"/>
      <c r="G2" s="1890"/>
      <c r="H2" s="1890"/>
      <c r="I2" s="1890"/>
      <c r="J2" s="1890"/>
      <c r="K2" s="1890"/>
      <c r="L2" s="1890"/>
      <c r="M2" s="1890"/>
      <c r="N2" s="1890"/>
      <c r="O2" s="1890"/>
      <c r="P2" s="1890"/>
      <c r="Q2" s="1890"/>
      <c r="R2" s="1890"/>
      <c r="S2" s="1890"/>
      <c r="T2" s="1891"/>
    </row>
    <row r="3" spans="1:26" ht="14.25" customHeight="1">
      <c r="A3" s="1248"/>
      <c r="B3" s="1249"/>
      <c r="C3" s="1249"/>
      <c r="D3" s="1249"/>
      <c r="E3" s="1249"/>
      <c r="F3" s="1249"/>
      <c r="G3" s="1249"/>
      <c r="H3" s="1249"/>
      <c r="I3" s="1249"/>
      <c r="J3" s="1249"/>
      <c r="K3" s="1249"/>
      <c r="L3" s="1249"/>
      <c r="M3" s="1249"/>
      <c r="N3" s="1249"/>
      <c r="O3" s="1249"/>
      <c r="P3" s="1249"/>
      <c r="Q3" s="1249"/>
      <c r="R3" s="1249"/>
      <c r="S3" s="1249"/>
      <c r="T3" s="1250"/>
    </row>
    <row r="4" spans="1:26" ht="12" customHeight="1">
      <c r="A4" s="1251"/>
      <c r="T4" s="1252"/>
    </row>
    <row r="5" spans="1:26" ht="12" customHeight="1">
      <c r="A5" s="1251"/>
      <c r="T5" s="1252"/>
    </row>
    <row r="6" spans="1:26" ht="12" customHeight="1">
      <c r="A6" s="1251"/>
      <c r="D6" s="1253">
        <f>R15</f>
        <v>1</v>
      </c>
      <c r="E6" s="1254"/>
      <c r="N6" s="1254"/>
      <c r="O6" s="1254"/>
      <c r="P6" s="1255"/>
      <c r="T6" s="1252"/>
    </row>
    <row r="7" spans="1:26" ht="12" customHeight="1">
      <c r="A7" s="1251"/>
      <c r="P7" s="1256">
        <f>R17</f>
        <v>0.35</v>
      </c>
      <c r="Q7" s="1257" t="s">
        <v>736</v>
      </c>
      <c r="T7" s="1252"/>
    </row>
    <row r="8" spans="1:26" ht="12" customHeight="1">
      <c r="A8" s="1251"/>
      <c r="R8" s="1258"/>
      <c r="S8" s="1259"/>
      <c r="T8" s="1252"/>
    </row>
    <row r="9" spans="1:26" ht="12" customHeight="1">
      <c r="A9" s="1251"/>
      <c r="Q9" s="1260"/>
      <c r="T9" s="1252"/>
    </row>
    <row r="10" spans="1:26" ht="12" customHeight="1">
      <c r="A10" s="1251"/>
      <c r="K10" s="1261"/>
      <c r="L10" s="1262"/>
      <c r="T10" s="1252"/>
    </row>
    <row r="11" spans="1:26" ht="12" customHeight="1">
      <c r="A11" s="1251"/>
      <c r="L11" s="1263"/>
      <c r="M11" s="1264"/>
      <c r="N11" s="1265"/>
      <c r="T11" s="1252"/>
    </row>
    <row r="12" spans="1:26" ht="12" customHeight="1">
      <c r="A12" s="1251"/>
      <c r="H12" s="1266">
        <f>R16</f>
        <v>1</v>
      </c>
      <c r="T12" s="1252"/>
    </row>
    <row r="13" spans="1:26" ht="12" customHeight="1">
      <c r="A13" s="1251"/>
      <c r="J13" s="1267"/>
      <c r="K13" s="1268"/>
      <c r="T13" s="1252"/>
    </row>
    <row r="14" spans="1:26" ht="12" customHeight="1">
      <c r="A14" s="1251"/>
      <c r="Q14" s="1258" t="s">
        <v>737</v>
      </c>
      <c r="T14" s="1252"/>
    </row>
    <row r="15" spans="1:26" ht="12" customHeight="1">
      <c r="A15" s="1251"/>
      <c r="N15" s="1269">
        <f>R16</f>
        <v>1</v>
      </c>
      <c r="O15" s="1257" t="s">
        <v>738</v>
      </c>
      <c r="Q15" s="1258" t="s">
        <v>739</v>
      </c>
      <c r="R15" s="1259">
        <v>1</v>
      </c>
      <c r="T15" s="1252"/>
      <c r="Z15" s="1247" t="s">
        <v>740</v>
      </c>
    </row>
    <row r="16" spans="1:26" ht="12" customHeight="1">
      <c r="A16" s="1251"/>
      <c r="Q16" s="1258" t="s">
        <v>741</v>
      </c>
      <c r="R16" s="1259">
        <v>1</v>
      </c>
      <c r="T16" s="1252"/>
    </row>
    <row r="17" spans="1:26" ht="12" customHeight="1">
      <c r="A17" s="1251"/>
      <c r="Q17" s="1258" t="s">
        <v>742</v>
      </c>
      <c r="R17" s="1259">
        <v>0.35</v>
      </c>
      <c r="T17" s="1252"/>
    </row>
    <row r="18" spans="1:26" ht="12" customHeight="1">
      <c r="A18" s="1251"/>
      <c r="T18" s="1252"/>
    </row>
    <row r="19" spans="1:26" ht="12" customHeight="1">
      <c r="A19" s="1251"/>
      <c r="C19" s="1255"/>
      <c r="D19" s="1892"/>
      <c r="E19" s="1892"/>
      <c r="F19" s="1255"/>
      <c r="L19" s="1270"/>
      <c r="M19" s="1271"/>
      <c r="O19" s="1271"/>
      <c r="P19" s="1271"/>
      <c r="T19" s="1252"/>
    </row>
    <row r="20" spans="1:26" ht="12" customHeight="1">
      <c r="A20" s="1251"/>
      <c r="T20" s="1252"/>
    </row>
    <row r="21" spans="1:26" ht="12" customHeight="1">
      <c r="A21" s="1251"/>
      <c r="T21" s="1252"/>
    </row>
    <row r="22" spans="1:26" s="1258" customFormat="1" ht="17.100000000000001" customHeight="1">
      <c r="A22" s="1272"/>
      <c r="B22" s="1893" t="s">
        <v>743</v>
      </c>
      <c r="C22" s="1893"/>
      <c r="D22" s="1893"/>
      <c r="E22" s="1893"/>
      <c r="F22" s="1893"/>
      <c r="G22" s="1893"/>
      <c r="H22" s="1893"/>
      <c r="I22" s="1893"/>
      <c r="J22" s="1893"/>
      <c r="K22" s="1893"/>
      <c r="L22" s="1893"/>
      <c r="M22" s="1893"/>
      <c r="N22" s="1893"/>
      <c r="O22" s="1893"/>
      <c r="P22" s="1893"/>
      <c r="Q22" s="1893"/>
      <c r="R22" s="1893"/>
      <c r="S22" s="1893"/>
      <c r="T22" s="1273"/>
    </row>
    <row r="23" spans="1:26" s="1258" customFormat="1" ht="17.100000000000001" customHeight="1">
      <c r="A23" s="1272"/>
      <c r="B23" s="838" t="s">
        <v>744</v>
      </c>
      <c r="C23" s="838" t="s">
        <v>355</v>
      </c>
      <c r="D23" s="1894" t="s">
        <v>745</v>
      </c>
      <c r="E23" s="1894"/>
      <c r="F23" s="1894"/>
      <c r="G23" s="1894"/>
      <c r="H23" s="1894"/>
      <c r="I23" s="1894"/>
      <c r="J23" s="1894"/>
      <c r="K23" s="1894"/>
      <c r="L23" s="1894"/>
      <c r="M23" s="1894"/>
      <c r="N23" s="1894"/>
      <c r="O23" s="1894"/>
      <c r="P23" s="1894"/>
      <c r="Q23" s="838" t="s">
        <v>746</v>
      </c>
      <c r="R23" s="838" t="s">
        <v>3</v>
      </c>
      <c r="S23" s="838" t="s">
        <v>747</v>
      </c>
      <c r="T23" s="1273"/>
      <c r="V23" s="809" t="s">
        <v>748</v>
      </c>
      <c r="W23" s="761"/>
      <c r="X23" s="761"/>
      <c r="Y23" s="761"/>
    </row>
    <row r="24" spans="1:26" s="1258" customFormat="1" ht="17.100000000000001" customHeight="1">
      <c r="A24" s="1272"/>
      <c r="B24" s="1895" t="s">
        <v>749</v>
      </c>
      <c r="C24" s="1896"/>
      <c r="D24" s="838"/>
      <c r="E24" s="1274">
        <f>D6</f>
        <v>1</v>
      </c>
      <c r="F24" s="1274" t="s">
        <v>71</v>
      </c>
      <c r="G24" s="1274">
        <f>R16</f>
        <v>1</v>
      </c>
      <c r="H24" s="838"/>
      <c r="I24" s="838"/>
      <c r="J24" s="838"/>
      <c r="K24" s="838"/>
      <c r="L24" s="838"/>
      <c r="M24" s="838"/>
      <c r="N24" s="838"/>
      <c r="O24" s="838"/>
      <c r="P24" s="838"/>
      <c r="Q24" s="835">
        <f>INT(E24*G24*100)/100</f>
        <v>1</v>
      </c>
      <c r="R24" s="1275" t="s">
        <v>257</v>
      </c>
      <c r="S24" s="1896"/>
      <c r="T24" s="1273"/>
      <c r="V24" s="1898" t="s">
        <v>750</v>
      </c>
      <c r="W24" s="1900" t="s">
        <v>751</v>
      </c>
      <c r="X24" s="1902" t="s">
        <v>752</v>
      </c>
      <c r="Y24" s="1904" t="s">
        <v>753</v>
      </c>
      <c r="Z24" s="1906" t="s">
        <v>754</v>
      </c>
    </row>
    <row r="25" spans="1:26" s="1258" customFormat="1" ht="17.100000000000001" customHeight="1">
      <c r="A25" s="1272"/>
      <c r="B25" s="1895"/>
      <c r="C25" s="1897"/>
      <c r="D25" s="838"/>
      <c r="E25" s="1274">
        <f>Q24</f>
        <v>1</v>
      </c>
      <c r="F25" s="838" t="s">
        <v>71</v>
      </c>
      <c r="G25" s="1274">
        <f>VLOOKUP(R17,V26:Y29,4,1)</f>
        <v>0.71417499999999989</v>
      </c>
      <c r="H25" s="1276" t="s">
        <v>755</v>
      </c>
      <c r="I25" s="838"/>
      <c r="J25" s="838"/>
      <c r="K25" s="838"/>
      <c r="L25" s="838"/>
      <c r="M25" s="838"/>
      <c r="N25" s="838"/>
      <c r="O25" s="838"/>
      <c r="P25" s="838"/>
      <c r="Q25" s="1274">
        <f>INT(E25*G25*100)/100</f>
        <v>0.71</v>
      </c>
      <c r="R25" s="838" t="s">
        <v>756</v>
      </c>
      <c r="S25" s="1897"/>
      <c r="T25" s="1273"/>
      <c r="V25" s="1899"/>
      <c r="W25" s="1901"/>
      <c r="X25" s="1903"/>
      <c r="Y25" s="1905"/>
      <c r="Z25" s="1907"/>
    </row>
    <row r="26" spans="1:26" s="1258" customFormat="1" ht="17.100000000000001" customHeight="1">
      <c r="A26" s="1272"/>
      <c r="B26" s="1277" t="s">
        <v>366</v>
      </c>
      <c r="C26" s="838"/>
      <c r="D26" s="838"/>
      <c r="E26" s="1274">
        <f>Q24</f>
        <v>1</v>
      </c>
      <c r="F26" s="838" t="s">
        <v>71</v>
      </c>
      <c r="G26" s="1274">
        <f>P7</f>
        <v>0.35</v>
      </c>
      <c r="H26" s="838"/>
      <c r="I26" s="1278"/>
      <c r="J26" s="838"/>
      <c r="K26" s="838"/>
      <c r="L26" s="838"/>
      <c r="M26" s="838"/>
      <c r="N26" s="838"/>
      <c r="O26" s="838"/>
      <c r="P26" s="838"/>
      <c r="Q26" s="1274">
        <f>INT(E26*G26*100)/100</f>
        <v>0.35</v>
      </c>
      <c r="R26" s="838" t="s">
        <v>194</v>
      </c>
      <c r="S26" s="838"/>
      <c r="T26" s="1273"/>
      <c r="V26" s="826">
        <v>0.35</v>
      </c>
      <c r="W26" s="827">
        <v>0.16</v>
      </c>
      <c r="X26" s="828">
        <v>0.12</v>
      </c>
      <c r="Y26" s="829">
        <f>0.35*2.65*0.77</f>
        <v>0.71417499999999989</v>
      </c>
      <c r="Z26" s="828">
        <v>0.25</v>
      </c>
    </row>
    <row r="27" spans="1:26" s="1258" customFormat="1" ht="17.100000000000001" customHeight="1">
      <c r="A27" s="1272"/>
      <c r="B27" s="1277" t="s">
        <v>757</v>
      </c>
      <c r="C27" s="838"/>
      <c r="D27" s="838"/>
      <c r="E27" s="1274">
        <f>Q24</f>
        <v>1</v>
      </c>
      <c r="F27" s="838" t="s">
        <v>71</v>
      </c>
      <c r="G27" s="1279">
        <f>VLOOKUP(R17,V26:Z29,5,1)</f>
        <v>0.25</v>
      </c>
      <c r="H27" s="838" t="s">
        <v>71</v>
      </c>
      <c r="I27" s="1280" t="s">
        <v>758</v>
      </c>
      <c r="J27" s="838"/>
      <c r="K27" s="838"/>
      <c r="L27" s="838"/>
      <c r="M27" s="838"/>
      <c r="N27" s="838"/>
      <c r="O27" s="838"/>
      <c r="P27" s="838"/>
      <c r="Q27" s="1274">
        <f>INT((E27*G27)*2/3*100)/100</f>
        <v>0.16</v>
      </c>
      <c r="R27" s="838" t="s">
        <v>194</v>
      </c>
      <c r="S27" s="838"/>
      <c r="T27" s="1273"/>
      <c r="V27" s="826">
        <v>0.45</v>
      </c>
      <c r="W27" s="827">
        <v>0.2</v>
      </c>
      <c r="X27" s="828">
        <v>0.15</v>
      </c>
      <c r="Y27" s="829">
        <f>0.45*2.65*0.77</f>
        <v>0.91822499999999996</v>
      </c>
      <c r="Z27" s="828">
        <v>0.3</v>
      </c>
    </row>
    <row r="28" spans="1:26" s="1258" customFormat="1" ht="17.100000000000001" customHeight="1">
      <c r="A28" s="1272"/>
      <c r="B28" s="1277" t="s">
        <v>372</v>
      </c>
      <c r="C28" s="838"/>
      <c r="D28" s="838"/>
      <c r="E28" s="1274">
        <f>Q24</f>
        <v>1</v>
      </c>
      <c r="F28" s="838" t="s">
        <v>71</v>
      </c>
      <c r="G28" s="1274">
        <f>VLOOKUP(R17,V26:Y29,3,1)</f>
        <v>0.12</v>
      </c>
      <c r="H28" s="1276" t="s">
        <v>373</v>
      </c>
      <c r="I28" s="838"/>
      <c r="J28" s="838"/>
      <c r="K28" s="838"/>
      <c r="L28" s="838"/>
      <c r="M28" s="838"/>
      <c r="N28" s="838"/>
      <c r="O28" s="838"/>
      <c r="P28" s="838"/>
      <c r="Q28" s="1281">
        <f>INT(E28*G28*100)/100</f>
        <v>0.12</v>
      </c>
      <c r="R28" s="838" t="s">
        <v>194</v>
      </c>
      <c r="S28" s="838"/>
      <c r="T28" s="1273"/>
      <c r="V28" s="826">
        <v>0.55000000000000004</v>
      </c>
      <c r="W28" s="827">
        <v>0.25</v>
      </c>
      <c r="X28" s="828">
        <v>0.18</v>
      </c>
      <c r="Y28" s="829">
        <v>1.1000000000000001</v>
      </c>
      <c r="Z28" s="828">
        <v>0.35</v>
      </c>
    </row>
    <row r="29" spans="1:26" s="1258" customFormat="1" ht="17.100000000000001" customHeight="1">
      <c r="A29" s="1272"/>
      <c r="B29" s="1282" t="s">
        <v>105</v>
      </c>
      <c r="C29" s="1283" t="s">
        <v>759</v>
      </c>
      <c r="D29" s="1284"/>
      <c r="E29" s="1274">
        <f>Q24</f>
        <v>1</v>
      </c>
      <c r="F29" s="838" t="s">
        <v>34</v>
      </c>
      <c r="G29" s="1274">
        <f>VLOOKUP(R17,V26:Y29,2,1)</f>
        <v>0.16</v>
      </c>
      <c r="H29" s="1276" t="s">
        <v>373</v>
      </c>
      <c r="I29" s="1285"/>
      <c r="J29" s="1285"/>
      <c r="K29" s="838"/>
      <c r="L29" s="838"/>
      <c r="M29" s="838"/>
      <c r="N29" s="838"/>
      <c r="O29" s="838"/>
      <c r="P29" s="838"/>
      <c r="Q29" s="1274">
        <f>ROUND(E29*G29,2)</f>
        <v>0.16</v>
      </c>
      <c r="R29" s="838" t="s">
        <v>31</v>
      </c>
      <c r="S29" s="838"/>
      <c r="T29" s="1273"/>
      <c r="V29" s="843">
        <v>0.6</v>
      </c>
      <c r="W29" s="844">
        <v>0.27</v>
      </c>
      <c r="X29" s="845">
        <v>0.2</v>
      </c>
      <c r="Y29" s="846" t="s">
        <v>97</v>
      </c>
      <c r="Z29" s="845">
        <v>0.4</v>
      </c>
    </row>
    <row r="30" spans="1:26" s="1258" customFormat="1" ht="17.100000000000001" customHeight="1">
      <c r="A30" s="1272"/>
      <c r="B30" s="1282" t="s">
        <v>491</v>
      </c>
      <c r="C30" s="1285"/>
      <c r="D30" s="1285"/>
      <c r="E30" s="1274">
        <f>+Q29</f>
        <v>0.16</v>
      </c>
      <c r="F30" s="838" t="s">
        <v>34</v>
      </c>
      <c r="G30" s="1274">
        <v>0.65</v>
      </c>
      <c r="H30" s="1276" t="s">
        <v>373</v>
      </c>
      <c r="I30" s="1285"/>
      <c r="J30" s="1285"/>
      <c r="K30" s="838"/>
      <c r="L30" s="838"/>
      <c r="M30" s="838"/>
      <c r="N30" s="838"/>
      <c r="O30" s="838"/>
      <c r="P30" s="838"/>
      <c r="Q30" s="1274">
        <f>ROUND(E30*G30,2)</f>
        <v>0.1</v>
      </c>
      <c r="R30" s="838" t="s">
        <v>31</v>
      </c>
      <c r="S30" s="838"/>
      <c r="T30" s="1273"/>
    </row>
    <row r="31" spans="1:26" s="1290" customFormat="1" ht="17.100000000000001" customHeight="1">
      <c r="A31" s="1286"/>
      <c r="B31" s="1282" t="s">
        <v>485</v>
      </c>
      <c r="C31" s="1285"/>
      <c r="D31" s="1285"/>
      <c r="E31" s="1274">
        <f>+Q29</f>
        <v>0.16</v>
      </c>
      <c r="F31" s="838" t="s">
        <v>34</v>
      </c>
      <c r="G31" s="1274">
        <v>0.48</v>
      </c>
      <c r="H31" s="1276" t="s">
        <v>373</v>
      </c>
      <c r="I31" s="1285"/>
      <c r="J31" s="1285"/>
      <c r="K31" s="838"/>
      <c r="L31" s="838"/>
      <c r="M31" s="838"/>
      <c r="N31" s="838"/>
      <c r="O31" s="838"/>
      <c r="P31" s="838"/>
      <c r="Q31" s="1274">
        <f>ROUND(E31*G31,2)</f>
        <v>0.08</v>
      </c>
      <c r="R31" s="838" t="s">
        <v>31</v>
      </c>
      <c r="S31" s="838"/>
      <c r="T31" s="1273"/>
      <c r="U31" s="1287"/>
      <c r="V31" s="1287"/>
      <c r="W31" s="1288"/>
      <c r="X31" s="1289"/>
    </row>
    <row r="32" spans="1:26" s="1290" customFormat="1" ht="17.100000000000001" customHeight="1">
      <c r="A32" s="1286"/>
      <c r="B32" s="1282" t="s">
        <v>494</v>
      </c>
      <c r="C32" s="1285"/>
      <c r="D32" s="1285"/>
      <c r="E32" s="1274">
        <f>+Q29</f>
        <v>0.16</v>
      </c>
      <c r="F32" s="838" t="s">
        <v>34</v>
      </c>
      <c r="G32" s="1291">
        <v>323</v>
      </c>
      <c r="H32" s="1276" t="s">
        <v>760</v>
      </c>
      <c r="I32" s="838" t="s">
        <v>158</v>
      </c>
      <c r="J32" s="838">
        <v>40</v>
      </c>
      <c r="K32" s="838" t="s">
        <v>761</v>
      </c>
      <c r="L32" s="1285"/>
      <c r="M32" s="1285"/>
      <c r="N32" s="838"/>
      <c r="O32" s="838"/>
      <c r="P32" s="838"/>
      <c r="Q32" s="1292">
        <f>ROUND(E32*G32/J32,2)</f>
        <v>1.29</v>
      </c>
      <c r="R32" s="838" t="s">
        <v>498</v>
      </c>
      <c r="S32" s="838"/>
      <c r="T32" s="1293"/>
      <c r="U32" s="1289"/>
      <c r="X32" s="1289"/>
    </row>
    <row r="33" spans="1:24" s="1290" customFormat="1" ht="17.100000000000001" customHeight="1">
      <c r="A33" s="1286"/>
      <c r="B33" s="1277" t="s">
        <v>762</v>
      </c>
      <c r="C33" s="838"/>
      <c r="D33" s="1294"/>
      <c r="E33" s="1274">
        <f>D6</f>
        <v>1</v>
      </c>
      <c r="F33" s="838" t="s">
        <v>34</v>
      </c>
      <c r="G33" s="1274">
        <f>N15</f>
        <v>1</v>
      </c>
      <c r="H33" s="838" t="s">
        <v>71</v>
      </c>
      <c r="I33" s="1274">
        <f>P7</f>
        <v>0.35</v>
      </c>
      <c r="J33" s="838"/>
      <c r="K33" s="1274"/>
      <c r="L33" s="838"/>
      <c r="M33" s="838"/>
      <c r="N33" s="1274"/>
      <c r="O33" s="1274"/>
      <c r="P33" s="1274"/>
      <c r="Q33" s="1274">
        <f>ROUND(E33*G33*I33,2)</f>
        <v>0.35</v>
      </c>
      <c r="R33" s="838" t="s">
        <v>194</v>
      </c>
      <c r="S33" s="838"/>
      <c r="T33" s="1293"/>
      <c r="U33" s="1289"/>
      <c r="X33" s="1289"/>
    </row>
    <row r="34" spans="1:24" s="1290" customFormat="1" ht="17.100000000000001" customHeight="1">
      <c r="A34" s="1286"/>
      <c r="B34" s="1277" t="s">
        <v>763</v>
      </c>
      <c r="C34" s="838"/>
      <c r="D34" s="838"/>
      <c r="E34" s="1274">
        <f>Q33</f>
        <v>0.35</v>
      </c>
      <c r="F34" s="838" t="s">
        <v>764</v>
      </c>
      <c r="G34" s="1295">
        <v>0</v>
      </c>
      <c r="H34" s="838"/>
      <c r="I34" s="838"/>
      <c r="J34" s="838"/>
      <c r="K34" s="838"/>
      <c r="L34" s="838"/>
      <c r="M34" s="838"/>
      <c r="N34" s="838"/>
      <c r="O34" s="838"/>
      <c r="P34" s="838"/>
      <c r="Q34" s="1274">
        <f>+E34-G34</f>
        <v>0.35</v>
      </c>
      <c r="R34" s="838" t="s">
        <v>194</v>
      </c>
      <c r="S34" s="1277"/>
      <c r="T34" s="1293"/>
      <c r="U34" s="1289"/>
      <c r="X34" s="1289"/>
    </row>
    <row r="35" spans="1:24" hidden="1">
      <c r="A35" s="1296"/>
      <c r="B35" s="1297"/>
      <c r="C35" s="1297"/>
      <c r="D35" s="1297"/>
      <c r="E35" s="1297"/>
      <c r="F35" s="1297"/>
      <c r="G35" s="1297"/>
      <c r="H35" s="1297"/>
      <c r="I35" s="1297"/>
      <c r="J35" s="1297"/>
      <c r="K35" s="1297"/>
      <c r="L35" s="1297"/>
      <c r="M35" s="1297"/>
      <c r="N35" s="1297"/>
      <c r="O35" s="1297"/>
      <c r="P35" s="1297"/>
      <c r="Q35" s="1297"/>
      <c r="R35" s="1297"/>
      <c r="S35" s="1297"/>
      <c r="T35" s="1298"/>
    </row>
    <row r="36" spans="1:24" ht="12.75" thickBot="1">
      <c r="A36" s="1299"/>
      <c r="B36" s="1300"/>
      <c r="C36" s="1300"/>
      <c r="D36" s="1300"/>
      <c r="E36" s="1300"/>
      <c r="F36" s="1300"/>
      <c r="G36" s="1300"/>
      <c r="H36" s="1300"/>
      <c r="I36" s="1300"/>
      <c r="J36" s="1300"/>
      <c r="K36" s="1300"/>
      <c r="L36" s="1300"/>
      <c r="M36" s="1300"/>
      <c r="N36" s="1300"/>
      <c r="O36" s="1300"/>
      <c r="P36" s="1300"/>
      <c r="Q36" s="1300"/>
      <c r="R36" s="1300"/>
      <c r="S36" s="1300"/>
      <c r="T36" s="1301"/>
    </row>
  </sheetData>
  <mergeCells count="12">
    <mergeCell ref="V24:V25"/>
    <mergeCell ref="W24:W25"/>
    <mergeCell ref="X24:X25"/>
    <mergeCell ref="Y24:Y25"/>
    <mergeCell ref="Z24:Z25"/>
    <mergeCell ref="A1:T2"/>
    <mergeCell ref="D19:E19"/>
    <mergeCell ref="B22:S22"/>
    <mergeCell ref="D23:P23"/>
    <mergeCell ref="B24:B25"/>
    <mergeCell ref="C24:C25"/>
    <mergeCell ref="S24:S25"/>
  </mergeCells>
  <phoneticPr fontId="34" type="noConversion"/>
  <printOptions horizontalCentered="1" verticalCentered="1"/>
  <pageMargins left="1.0629921259842521" right="0.31496062992125984" top="0.59055118110236227" bottom="0.51181102362204722" header="0" footer="0"/>
  <pageSetup paperSize="9" scale="88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"/>
  <sheetViews>
    <sheetView view="pageBreakPreview" workbookViewId="0">
      <selection activeCell="I23" sqref="I23"/>
    </sheetView>
  </sheetViews>
  <sheetFormatPr defaultRowHeight="12"/>
  <cols>
    <col min="1" max="1" width="2" style="1591" customWidth="1"/>
    <col min="2" max="2" width="10.5" style="1591" customWidth="1"/>
    <col min="3" max="3" width="5.5" style="1591" customWidth="1"/>
    <col min="4" max="4" width="8.5" style="1591" customWidth="1"/>
    <col min="5" max="5" width="3.5" style="1591" customWidth="1"/>
    <col min="6" max="6" width="6.75" style="1591" customWidth="1"/>
    <col min="7" max="7" width="3.5" style="1591" customWidth="1"/>
    <col min="8" max="8" width="5.375" style="1591" customWidth="1"/>
    <col min="9" max="9" width="6.25" style="1591" customWidth="1"/>
    <col min="10" max="13" width="5.375" style="1591" customWidth="1"/>
    <col min="14" max="14" width="5.25" style="1591" customWidth="1"/>
    <col min="15" max="18" width="5.375" style="1591" customWidth="1"/>
    <col min="19" max="19" width="3.375" style="1591" customWidth="1"/>
    <col min="20" max="20" width="2.625" style="1591" customWidth="1"/>
    <col min="21" max="21" width="1.375" style="1591" customWidth="1"/>
    <col min="22" max="22" width="9.5" style="1591" customWidth="1"/>
    <col min="23" max="23" width="7" style="1591" customWidth="1"/>
    <col min="24" max="24" width="8" style="1591" customWidth="1"/>
    <col min="25" max="25" width="2.25" style="1591" customWidth="1"/>
    <col min="26" max="16384" width="9" style="1591"/>
  </cols>
  <sheetData>
    <row r="1" spans="1:25">
      <c r="A1" s="1588"/>
      <c r="B1" s="1589"/>
      <c r="C1" s="1589"/>
      <c r="D1" s="1589"/>
      <c r="E1" s="1589"/>
      <c r="F1" s="1589"/>
      <c r="G1" s="1589"/>
      <c r="H1" s="1589"/>
      <c r="I1" s="1589"/>
      <c r="J1" s="1589"/>
      <c r="K1" s="1589"/>
      <c r="L1" s="1589"/>
      <c r="M1" s="1589"/>
      <c r="N1" s="1589"/>
      <c r="O1" s="1589"/>
      <c r="P1" s="1589"/>
      <c r="Q1" s="1589"/>
      <c r="R1" s="1589"/>
      <c r="S1" s="1589"/>
      <c r="T1" s="1589"/>
      <c r="U1" s="1589"/>
      <c r="V1" s="1589"/>
      <c r="W1" s="1589"/>
      <c r="X1" s="1590"/>
    </row>
    <row r="2" spans="1:25" ht="30.75" customHeight="1">
      <c r="A2" s="1592"/>
      <c r="B2" s="1914" t="s">
        <v>954</v>
      </c>
      <c r="C2" s="1914"/>
      <c r="D2" s="1914"/>
      <c r="E2" s="1914"/>
      <c r="F2" s="1914"/>
      <c r="G2" s="1914"/>
      <c r="H2" s="1914"/>
      <c r="I2" s="1914"/>
      <c r="J2" s="1914"/>
      <c r="K2" s="1914"/>
      <c r="L2" s="1914"/>
      <c r="M2" s="1914"/>
      <c r="N2" s="1914"/>
      <c r="O2" s="1914"/>
      <c r="P2" s="1914"/>
      <c r="Q2" s="1914"/>
      <c r="R2" s="1914"/>
      <c r="S2" s="1914"/>
      <c r="T2" s="1914"/>
      <c r="U2" s="1914"/>
      <c r="V2" s="1914"/>
      <c r="W2" s="1914"/>
      <c r="X2" s="1915"/>
      <c r="Y2" s="1631"/>
    </row>
    <row r="3" spans="1:25" s="1595" customFormat="1" ht="12" customHeight="1">
      <c r="A3" s="1593"/>
      <c r="B3" s="1616"/>
      <c r="C3" s="1616"/>
      <c r="D3" s="1616"/>
      <c r="E3" s="1616"/>
      <c r="F3" s="1616"/>
      <c r="G3" s="1616"/>
      <c r="H3" s="1616"/>
      <c r="I3" s="1616"/>
      <c r="J3" s="1616"/>
      <c r="K3" s="1616"/>
      <c r="L3" s="1616"/>
      <c r="M3" s="1616"/>
      <c r="N3" s="1616"/>
      <c r="O3" s="1616"/>
      <c r="P3" s="1616"/>
      <c r="Q3" s="1616"/>
      <c r="R3" s="1616"/>
      <c r="S3" s="1616"/>
      <c r="T3" s="1616"/>
      <c r="U3" s="1616"/>
      <c r="V3" s="1616"/>
      <c r="W3" s="1616"/>
      <c r="X3" s="1594"/>
      <c r="Y3" s="1616"/>
    </row>
    <row r="4" spans="1:25" s="1595" customFormat="1" ht="12" customHeight="1">
      <c r="A4" s="1593"/>
      <c r="B4" s="1616"/>
      <c r="C4" s="1617" t="s">
        <v>955</v>
      </c>
      <c r="D4" s="1616"/>
      <c r="E4" s="1616"/>
      <c r="F4" s="1616"/>
      <c r="G4" s="1616"/>
      <c r="H4" s="1616"/>
      <c r="I4" s="1616"/>
      <c r="J4" s="1616"/>
      <c r="K4" s="1616"/>
      <c r="L4" s="1616"/>
      <c r="M4" s="1616"/>
      <c r="N4" s="1616"/>
      <c r="O4" s="1616"/>
      <c r="P4" s="1618"/>
      <c r="Q4" s="1616"/>
      <c r="R4" s="1616"/>
      <c r="S4" s="1616"/>
      <c r="T4" s="1616"/>
      <c r="U4" s="1616"/>
      <c r="V4" s="1616"/>
      <c r="W4" s="1616"/>
      <c r="X4" s="1594"/>
      <c r="Y4" s="1616"/>
    </row>
    <row r="5" spans="1:25" s="1595" customFormat="1" ht="12" customHeight="1">
      <c r="A5" s="1593"/>
      <c r="B5" s="1616"/>
      <c r="C5" s="1616"/>
      <c r="D5" s="1616"/>
      <c r="E5" s="1616"/>
      <c r="F5" s="1616"/>
      <c r="G5" s="1616"/>
      <c r="H5" s="1616"/>
      <c r="I5" s="1616"/>
      <c r="J5" s="1616"/>
      <c r="K5" s="1616"/>
      <c r="L5" s="1619"/>
      <c r="M5" s="1620"/>
      <c r="N5" s="1916"/>
      <c r="O5" s="1916"/>
      <c r="P5" s="1616"/>
      <c r="Q5" s="1616"/>
      <c r="R5" s="1616"/>
      <c r="S5" s="1616"/>
      <c r="T5" s="1616"/>
      <c r="U5" s="1616"/>
      <c r="V5" s="1616"/>
      <c r="W5" s="1616"/>
      <c r="X5" s="1594"/>
      <c r="Y5" s="1616"/>
    </row>
    <row r="6" spans="1:25" s="1595" customFormat="1" ht="12" customHeight="1">
      <c r="A6" s="1593"/>
      <c r="B6" s="1616"/>
      <c r="C6" s="1617" t="s">
        <v>956</v>
      </c>
      <c r="D6" s="1616"/>
      <c r="E6" s="1616"/>
      <c r="F6" s="1621"/>
      <c r="G6" s="1621"/>
      <c r="H6" s="1621"/>
      <c r="I6" s="1616"/>
      <c r="J6" s="1616"/>
      <c r="K6" s="1616"/>
      <c r="L6" s="1616"/>
      <c r="M6" s="1616"/>
      <c r="N6" s="1616"/>
      <c r="O6" s="1616"/>
      <c r="P6" s="1616"/>
      <c r="Q6" s="1616"/>
      <c r="R6" s="1622"/>
      <c r="S6" s="1616"/>
      <c r="T6" s="1616"/>
      <c r="U6" s="1616"/>
      <c r="V6" s="1616"/>
      <c r="W6" s="1616"/>
      <c r="X6" s="1594"/>
      <c r="Y6" s="1616"/>
    </row>
    <row r="7" spans="1:25" s="1595" customFormat="1" ht="12" customHeight="1">
      <c r="A7" s="1593"/>
      <c r="B7" s="1616"/>
      <c r="C7" s="1616"/>
      <c r="D7" s="1616"/>
      <c r="E7" s="1616"/>
      <c r="F7" s="1616"/>
      <c r="G7" s="1616"/>
      <c r="H7" s="1616"/>
      <c r="I7" s="1616"/>
      <c r="J7" s="1616"/>
      <c r="K7" s="1616"/>
      <c r="L7" s="1616"/>
      <c r="M7" s="1616"/>
      <c r="N7" s="1623"/>
      <c r="O7" s="1624"/>
      <c r="P7" s="1623"/>
      <c r="Q7" s="1616"/>
      <c r="R7" s="1616"/>
      <c r="S7" s="1616"/>
      <c r="T7" s="1616"/>
      <c r="U7" s="1616"/>
      <c r="V7" s="1616"/>
      <c r="W7" s="1616"/>
      <c r="X7" s="1594"/>
      <c r="Y7" s="1616"/>
    </row>
    <row r="8" spans="1:25" s="1595" customFormat="1" ht="12" customHeight="1">
      <c r="A8" s="1593"/>
      <c r="B8" s="1616"/>
      <c r="C8" s="1616"/>
      <c r="D8" s="1616"/>
      <c r="E8" s="1616"/>
      <c r="F8" s="1616"/>
      <c r="G8" s="1616"/>
      <c r="H8" s="1616"/>
      <c r="I8" s="1616"/>
      <c r="J8" s="1616"/>
      <c r="K8" s="1616"/>
      <c r="L8" s="1616"/>
      <c r="M8" s="1616"/>
      <c r="N8" s="1616"/>
      <c r="O8" s="1616"/>
      <c r="P8" s="1616"/>
      <c r="Q8" s="1616"/>
      <c r="R8" s="1616"/>
      <c r="S8" s="1616"/>
      <c r="T8" s="1616"/>
      <c r="U8" s="1616"/>
      <c r="V8" s="1625"/>
      <c r="W8" s="1616"/>
      <c r="X8" s="1594"/>
      <c r="Y8" s="1616"/>
    </row>
    <row r="9" spans="1:25" s="1595" customFormat="1" ht="12" customHeight="1">
      <c r="A9" s="1593"/>
      <c r="B9" s="1616"/>
      <c r="C9" s="1616"/>
      <c r="D9" s="1616"/>
      <c r="E9" s="1616"/>
      <c r="F9" s="1616"/>
      <c r="G9" s="1616"/>
      <c r="H9" s="1616"/>
      <c r="I9" s="1616"/>
      <c r="J9" s="1616"/>
      <c r="K9" s="1616"/>
      <c r="L9" s="1616"/>
      <c r="M9" s="1616"/>
      <c r="N9" s="1616"/>
      <c r="O9" s="1616"/>
      <c r="P9" s="1616"/>
      <c r="Q9" s="1616"/>
      <c r="R9" s="1616"/>
      <c r="S9" s="1616"/>
      <c r="T9" s="1616"/>
      <c r="U9" s="1616"/>
      <c r="V9" s="1625"/>
      <c r="W9" s="1616"/>
      <c r="X9" s="1594"/>
      <c r="Y9" s="1616"/>
    </row>
    <row r="10" spans="1:25" s="1595" customFormat="1" ht="12" customHeight="1">
      <c r="A10" s="1593"/>
      <c r="B10" s="1616"/>
      <c r="C10" s="1616"/>
      <c r="D10" s="1616"/>
      <c r="E10" s="1616"/>
      <c r="F10" s="1616"/>
      <c r="G10" s="1616"/>
      <c r="H10" s="1616"/>
      <c r="I10" s="1616"/>
      <c r="J10" s="1616"/>
      <c r="K10" s="1616"/>
      <c r="L10" s="1616"/>
      <c r="M10" s="1616"/>
      <c r="N10" s="1616"/>
      <c r="O10" s="1616"/>
      <c r="P10" s="1616"/>
      <c r="Q10" s="1616"/>
      <c r="R10" s="1616"/>
      <c r="S10" s="1616"/>
      <c r="T10" s="1616"/>
      <c r="U10" s="1616"/>
      <c r="V10" s="1917">
        <v>45</v>
      </c>
      <c r="W10" s="1626"/>
      <c r="X10" s="1594"/>
      <c r="Y10" s="1616"/>
    </row>
    <row r="11" spans="1:25" s="1595" customFormat="1" ht="12" customHeight="1">
      <c r="A11" s="1593"/>
      <c r="B11" s="1616"/>
      <c r="C11" s="1622"/>
      <c r="D11" s="1627"/>
      <c r="E11" s="1616"/>
      <c r="F11" s="1616"/>
      <c r="G11" s="1616"/>
      <c r="H11" s="1616"/>
      <c r="I11" s="1616"/>
      <c r="J11" s="1616"/>
      <c r="K11" s="1628"/>
      <c r="L11" s="1616"/>
      <c r="M11" s="1616"/>
      <c r="N11" s="1622"/>
      <c r="O11" s="1616"/>
      <c r="P11" s="1629"/>
      <c r="Q11" s="1630"/>
      <c r="R11" s="1616"/>
      <c r="S11" s="1616"/>
      <c r="T11" s="1616"/>
      <c r="U11" s="1616"/>
      <c r="V11" s="1917"/>
      <c r="W11" s="1625" t="s">
        <v>957</v>
      </c>
      <c r="X11" s="1596"/>
      <c r="Y11" s="1616"/>
    </row>
    <row r="12" spans="1:25" s="1595" customFormat="1" ht="12" customHeight="1">
      <c r="A12" s="1593"/>
      <c r="B12" s="1616"/>
      <c r="C12" s="1616"/>
      <c r="D12" s="1616"/>
      <c r="E12" s="1616"/>
      <c r="F12" s="1616"/>
      <c r="G12" s="1616"/>
      <c r="H12" s="1616"/>
      <c r="I12" s="1616"/>
      <c r="J12" s="1616"/>
      <c r="K12" s="1616"/>
      <c r="L12" s="1616"/>
      <c r="M12" s="1616"/>
      <c r="N12" s="1616"/>
      <c r="O12" s="1616"/>
      <c r="P12" s="1616"/>
      <c r="Q12" s="1616"/>
      <c r="R12" s="1616"/>
      <c r="S12" s="1616"/>
      <c r="T12" s="1616"/>
      <c r="U12" s="1616"/>
      <c r="V12" s="1917"/>
      <c r="W12" s="1626"/>
      <c r="X12" s="1594"/>
      <c r="Y12" s="1616"/>
    </row>
    <row r="13" spans="1:25" s="1595" customFormat="1" ht="12" customHeight="1">
      <c r="A13" s="1593"/>
      <c r="B13" s="1616"/>
      <c r="C13" s="1616"/>
      <c r="D13" s="1616"/>
      <c r="E13" s="1616"/>
      <c r="F13" s="1616"/>
      <c r="G13" s="1616"/>
      <c r="H13" s="1616"/>
      <c r="I13" s="1616"/>
      <c r="J13" s="1616"/>
      <c r="K13" s="1616"/>
      <c r="L13" s="1616"/>
      <c r="M13" s="1616"/>
      <c r="N13" s="1616"/>
      <c r="O13" s="1616"/>
      <c r="P13" s="1616"/>
      <c r="Q13" s="1616"/>
      <c r="R13" s="1616"/>
      <c r="S13" s="1616"/>
      <c r="T13" s="1616"/>
      <c r="U13" s="1616"/>
      <c r="V13" s="1616"/>
      <c r="W13" s="1616"/>
      <c r="X13" s="1594"/>
      <c r="Y13" s="1616"/>
    </row>
    <row r="14" spans="1:25" s="1595" customFormat="1" ht="12" customHeight="1">
      <c r="A14" s="1593"/>
      <c r="B14" s="1616"/>
      <c r="C14" s="1616"/>
      <c r="D14" s="1616"/>
      <c r="E14" s="1616"/>
      <c r="F14" s="1616"/>
      <c r="G14" s="1616"/>
      <c r="H14" s="1616"/>
      <c r="I14" s="1616"/>
      <c r="J14" s="1616"/>
      <c r="K14" s="1616"/>
      <c r="L14" s="1616"/>
      <c r="M14" s="1616"/>
      <c r="N14" s="1616"/>
      <c r="O14" s="1616"/>
      <c r="P14" s="1616"/>
      <c r="Q14" s="1616"/>
      <c r="R14" s="1616"/>
      <c r="S14" s="1616"/>
      <c r="T14" s="1616"/>
      <c r="U14" s="1616"/>
      <c r="V14" s="1616"/>
      <c r="W14" s="1616"/>
      <c r="X14" s="1594"/>
      <c r="Y14" s="1616"/>
    </row>
    <row r="15" spans="1:25" s="1595" customFormat="1" ht="12" customHeight="1">
      <c r="A15" s="1593"/>
      <c r="B15" s="1616"/>
      <c r="C15" s="1616"/>
      <c r="D15" s="1616"/>
      <c r="E15" s="1616"/>
      <c r="F15" s="1616"/>
      <c r="G15" s="1616"/>
      <c r="H15" s="1616"/>
      <c r="I15" s="1616"/>
      <c r="J15" s="1616"/>
      <c r="K15" s="1616"/>
      <c r="L15" s="1616"/>
      <c r="M15" s="1616"/>
      <c r="N15" s="1616"/>
      <c r="O15" s="1616"/>
      <c r="P15" s="1616"/>
      <c r="Q15" s="1616"/>
      <c r="R15" s="1616"/>
      <c r="S15" s="1616"/>
      <c r="T15" s="1616"/>
      <c r="U15" s="1616"/>
      <c r="V15" s="1622"/>
      <c r="W15" s="1616"/>
      <c r="X15" s="1594"/>
      <c r="Y15" s="1616"/>
    </row>
    <row r="16" spans="1:25" s="1595" customFormat="1" ht="12" customHeight="1">
      <c r="A16" s="1593"/>
      <c r="B16" s="1616"/>
      <c r="C16" s="1616"/>
      <c r="D16" s="1616"/>
      <c r="E16" s="1616"/>
      <c r="F16" s="1616"/>
      <c r="G16" s="1616"/>
      <c r="H16" s="1616"/>
      <c r="I16" s="1616"/>
      <c r="J16" s="1616"/>
      <c r="K16" s="1616"/>
      <c r="L16" s="1616"/>
      <c r="M16" s="1616"/>
      <c r="N16" s="1616"/>
      <c r="O16" s="1616"/>
      <c r="P16" s="1616"/>
      <c r="Q16" s="1616"/>
      <c r="R16" s="1616"/>
      <c r="S16" s="1616"/>
      <c r="T16" s="1616"/>
      <c r="U16" s="1616"/>
      <c r="V16" s="1616"/>
      <c r="W16" s="1616"/>
      <c r="X16" s="1594"/>
      <c r="Y16" s="1616"/>
    </row>
    <row r="17" spans="1:25" s="1595" customFormat="1" ht="12" customHeight="1">
      <c r="A17" s="1593"/>
      <c r="B17" s="1616"/>
      <c r="C17" s="1616"/>
      <c r="D17" s="1616"/>
      <c r="E17" s="1616"/>
      <c r="F17" s="1918"/>
      <c r="G17" s="1918"/>
      <c r="H17" s="1918"/>
      <c r="I17" s="1616"/>
      <c r="J17" s="1616"/>
      <c r="K17" s="1616"/>
      <c r="L17" s="1616"/>
      <c r="M17" s="1616"/>
      <c r="N17" s="1616"/>
      <c r="O17" s="1616"/>
      <c r="P17" s="1616"/>
      <c r="Q17" s="1616"/>
      <c r="R17" s="1616"/>
      <c r="S17" s="1616"/>
      <c r="T17" s="1616"/>
      <c r="U17" s="1616"/>
      <c r="V17" s="1616"/>
      <c r="W17" s="1616"/>
      <c r="X17" s="1594"/>
      <c r="Y17" s="1616"/>
    </row>
    <row r="18" spans="1:25" s="1595" customFormat="1" ht="12" customHeight="1">
      <c r="A18" s="1593"/>
      <c r="B18" s="1616"/>
      <c r="C18" s="1616"/>
      <c r="D18" s="1616"/>
      <c r="E18" s="1616"/>
      <c r="F18" s="1616"/>
      <c r="G18" s="1616"/>
      <c r="H18" s="1616"/>
      <c r="I18" s="1616"/>
      <c r="J18" s="1616"/>
      <c r="K18" s="1616"/>
      <c r="L18" s="1616"/>
      <c r="M18" s="1616"/>
      <c r="N18" s="1616"/>
      <c r="O18" s="1616"/>
      <c r="P18" s="1616"/>
      <c r="Q18" s="1616"/>
      <c r="R18" s="1616"/>
      <c r="S18" s="1616"/>
      <c r="T18" s="1616"/>
      <c r="U18" s="1616"/>
      <c r="V18" s="1616"/>
      <c r="W18" s="1616"/>
      <c r="X18" s="1594"/>
      <c r="Y18" s="1616"/>
    </row>
    <row r="19" spans="1:25" ht="26.25" customHeight="1">
      <c r="A19" s="1592"/>
      <c r="B19" s="1919" t="s">
        <v>353</v>
      </c>
      <c r="C19" s="1919"/>
      <c r="D19" s="1919"/>
      <c r="E19" s="1919"/>
      <c r="F19" s="1919"/>
      <c r="G19" s="1919"/>
      <c r="H19" s="1919"/>
      <c r="I19" s="1919"/>
      <c r="J19" s="1919"/>
      <c r="K19" s="1919"/>
      <c r="L19" s="1919"/>
      <c r="M19" s="1919"/>
      <c r="N19" s="1919"/>
      <c r="O19" s="1919"/>
      <c r="P19" s="1919"/>
      <c r="Q19" s="1919"/>
      <c r="R19" s="1919"/>
      <c r="S19" s="1919"/>
      <c r="T19" s="1919"/>
      <c r="U19" s="1919"/>
      <c r="V19" s="1919"/>
      <c r="W19" s="1919"/>
      <c r="X19" s="1920"/>
      <c r="Y19" s="1631"/>
    </row>
    <row r="20" spans="1:25" s="1600" customFormat="1" ht="26.25" customHeight="1">
      <c r="A20" s="1597"/>
      <c r="B20" s="1598" t="s">
        <v>354</v>
      </c>
      <c r="C20" s="1908" t="s">
        <v>355</v>
      </c>
      <c r="D20" s="1909"/>
      <c r="E20" s="1908" t="s">
        <v>356</v>
      </c>
      <c r="F20" s="1913"/>
      <c r="G20" s="1913"/>
      <c r="H20" s="1913"/>
      <c r="I20" s="1913"/>
      <c r="J20" s="1913"/>
      <c r="K20" s="1913"/>
      <c r="L20" s="1913"/>
      <c r="M20" s="1913"/>
      <c r="N20" s="1913"/>
      <c r="O20" s="1913"/>
      <c r="P20" s="1913"/>
      <c r="Q20" s="1913"/>
      <c r="R20" s="1913"/>
      <c r="S20" s="1913"/>
      <c r="T20" s="1913"/>
      <c r="U20" s="1909"/>
      <c r="V20" s="1598" t="s">
        <v>357</v>
      </c>
      <c r="W20" s="1598" t="s">
        <v>3</v>
      </c>
      <c r="X20" s="1599" t="s">
        <v>358</v>
      </c>
      <c r="Y20" s="1632"/>
    </row>
    <row r="21" spans="1:25" s="1600" customFormat="1" ht="26.25" customHeight="1">
      <c r="A21" s="1597"/>
      <c r="B21" s="1598" t="s">
        <v>359</v>
      </c>
      <c r="C21" s="1908"/>
      <c r="D21" s="1909"/>
      <c r="E21" s="1601" t="s">
        <v>98</v>
      </c>
      <c r="F21" s="1602">
        <v>1</v>
      </c>
      <c r="G21" s="1603" t="s">
        <v>360</v>
      </c>
      <c r="H21" s="1604">
        <v>1</v>
      </c>
      <c r="I21" s="1605" t="s">
        <v>361</v>
      </c>
      <c r="J21" s="1606">
        <v>2</v>
      </c>
      <c r="K21" s="1606" t="s">
        <v>71</v>
      </c>
      <c r="L21" s="1603">
        <v>1</v>
      </c>
      <c r="M21" s="1606"/>
      <c r="N21" s="1605"/>
      <c r="O21" s="1606"/>
      <c r="P21" s="1606"/>
      <c r="Q21" s="1606"/>
      <c r="R21" s="1606"/>
      <c r="S21" s="1606"/>
      <c r="T21" s="1606"/>
      <c r="U21" s="1607"/>
      <c r="V21" s="1608">
        <f>ROUND((F21+H21)/J21*L21,2)</f>
        <v>1</v>
      </c>
      <c r="W21" s="1598" t="s">
        <v>257</v>
      </c>
      <c r="X21" s="1599"/>
      <c r="Y21" s="1632"/>
    </row>
    <row r="22" spans="1:25" s="1600" customFormat="1" ht="26.25" customHeight="1">
      <c r="A22" s="1597"/>
      <c r="B22" s="1598" t="s">
        <v>364</v>
      </c>
      <c r="C22" s="1908"/>
      <c r="D22" s="1909"/>
      <c r="E22" s="1601"/>
      <c r="F22" s="1609"/>
      <c r="G22" s="1606"/>
      <c r="H22" s="1603"/>
      <c r="I22" s="1606"/>
      <c r="J22" s="1603"/>
      <c r="K22" s="1606"/>
      <c r="L22" s="1606"/>
      <c r="M22" s="1606"/>
      <c r="N22" s="1610"/>
      <c r="O22" s="1606"/>
      <c r="P22" s="1603"/>
      <c r="Q22" s="1605"/>
      <c r="R22" s="1606"/>
      <c r="S22" s="1606"/>
      <c r="T22" s="1606"/>
      <c r="U22" s="1607"/>
      <c r="V22" s="1608">
        <v>0.45</v>
      </c>
      <c r="W22" s="1598" t="s">
        <v>365</v>
      </c>
      <c r="X22" s="1599"/>
      <c r="Y22" s="1632"/>
    </row>
    <row r="23" spans="1:25" s="1600" customFormat="1" ht="26.25" customHeight="1">
      <c r="A23" s="1597"/>
      <c r="B23" s="1598" t="s">
        <v>366</v>
      </c>
      <c r="C23" s="1908"/>
      <c r="D23" s="1909"/>
      <c r="E23" s="1601"/>
      <c r="F23" s="1609">
        <f>+V21</f>
        <v>1</v>
      </c>
      <c r="G23" s="1606" t="s">
        <v>71</v>
      </c>
      <c r="H23" s="1603">
        <f>V22</f>
        <v>0.45</v>
      </c>
      <c r="I23" s="1606"/>
      <c r="J23" s="1606"/>
      <c r="K23" s="1606"/>
      <c r="L23" s="1606"/>
      <c r="M23" s="1606"/>
      <c r="N23" s="1605"/>
      <c r="O23" s="1606"/>
      <c r="P23" s="1606"/>
      <c r="Q23" s="1606"/>
      <c r="R23" s="1606"/>
      <c r="S23" s="1606"/>
      <c r="T23" s="1606"/>
      <c r="U23" s="1607"/>
      <c r="V23" s="1608">
        <f>ROUND(F23*H23,2)</f>
        <v>0.45</v>
      </c>
      <c r="W23" s="1598" t="s">
        <v>194</v>
      </c>
      <c r="X23" s="1599"/>
      <c r="Y23" s="1632"/>
    </row>
    <row r="24" spans="1:25" s="1600" customFormat="1" ht="26.25" customHeight="1">
      <c r="A24" s="1597"/>
      <c r="B24" s="1598" t="s">
        <v>958</v>
      </c>
      <c r="C24" s="1910" t="s">
        <v>959</v>
      </c>
      <c r="D24" s="1911"/>
      <c r="E24" s="1601"/>
      <c r="F24" s="1609">
        <f>V21</f>
        <v>1</v>
      </c>
      <c r="G24" s="1606" t="s">
        <v>71</v>
      </c>
      <c r="H24" s="1611">
        <v>0.45</v>
      </c>
      <c r="I24" s="1606" t="s">
        <v>960</v>
      </c>
      <c r="J24" s="1606">
        <v>0.77</v>
      </c>
      <c r="K24" s="1606" t="s">
        <v>960</v>
      </c>
      <c r="L24" s="1606">
        <v>2.65</v>
      </c>
      <c r="M24" s="1606" t="s">
        <v>925</v>
      </c>
      <c r="N24" s="1605"/>
      <c r="O24" s="1606"/>
      <c r="P24" s="1606"/>
      <c r="Q24" s="1606"/>
      <c r="R24" s="1606"/>
      <c r="S24" s="1606"/>
      <c r="T24" s="1606"/>
      <c r="U24" s="1607"/>
      <c r="V24" s="1598">
        <f>ROUND(F24*H24*J24*L24,2)</f>
        <v>0.92</v>
      </c>
      <c r="W24" s="1598" t="s">
        <v>488</v>
      </c>
      <c r="X24" s="1599"/>
      <c r="Y24" s="1632"/>
    </row>
    <row r="25" spans="1:25" s="1600" customFormat="1" ht="26.25" customHeight="1">
      <c r="A25" s="1597"/>
      <c r="B25" s="1598" t="s">
        <v>961</v>
      </c>
      <c r="C25" s="1912" t="s">
        <v>962</v>
      </c>
      <c r="D25" s="1911"/>
      <c r="E25" s="1601"/>
      <c r="F25" s="1609">
        <f>V21</f>
        <v>1</v>
      </c>
      <c r="G25" s="1606" t="s">
        <v>71</v>
      </c>
      <c r="H25" s="1611">
        <v>8.9999999999999993E-3</v>
      </c>
      <c r="I25" s="1605" t="s">
        <v>373</v>
      </c>
      <c r="J25" s="1606"/>
      <c r="K25" s="1606"/>
      <c r="L25" s="1606"/>
      <c r="M25" s="1606"/>
      <c r="N25" s="1605"/>
      <c r="O25" s="1606"/>
      <c r="P25" s="1606"/>
      <c r="Q25" s="1606"/>
      <c r="R25" s="1606"/>
      <c r="S25" s="1606"/>
      <c r="T25" s="1606"/>
      <c r="U25" s="1607"/>
      <c r="V25" s="1598">
        <f>ROUND(F25*H25,3)</f>
        <v>8.9999999999999993E-3</v>
      </c>
      <c r="W25" s="1598" t="s">
        <v>194</v>
      </c>
      <c r="X25" s="1599"/>
      <c r="Y25" s="1632"/>
    </row>
    <row r="26" spans="1:25" s="1600" customFormat="1" ht="26.25" customHeight="1">
      <c r="A26" s="1597"/>
      <c r="B26" s="1598" t="s">
        <v>372</v>
      </c>
      <c r="C26" s="1908"/>
      <c r="D26" s="1909"/>
      <c r="E26" s="1601"/>
      <c r="F26" s="1609">
        <f>V21</f>
        <v>1</v>
      </c>
      <c r="G26" s="1606" t="s">
        <v>71</v>
      </c>
      <c r="H26" s="1611">
        <v>0.15</v>
      </c>
      <c r="I26" s="1605" t="s">
        <v>373</v>
      </c>
      <c r="J26" s="1606"/>
      <c r="K26" s="1606"/>
      <c r="L26" s="1606"/>
      <c r="M26" s="1606"/>
      <c r="N26" s="1605"/>
      <c r="O26" s="1606"/>
      <c r="P26" s="1606"/>
      <c r="Q26" s="1606"/>
      <c r="R26" s="1606"/>
      <c r="S26" s="1606"/>
      <c r="T26" s="1606"/>
      <c r="U26" s="1607"/>
      <c r="V26" s="1598">
        <f>ROUND(F26*H26,2)</f>
        <v>0.15</v>
      </c>
      <c r="W26" s="1598" t="s">
        <v>194</v>
      </c>
      <c r="X26" s="1599"/>
      <c r="Y26" s="1632"/>
    </row>
    <row r="27" spans="1:25" s="1600" customFormat="1" ht="26.25" customHeight="1">
      <c r="A27" s="1597"/>
      <c r="B27" s="1598" t="s">
        <v>10</v>
      </c>
      <c r="C27" s="1908"/>
      <c r="D27" s="1909"/>
      <c r="E27" s="1601"/>
      <c r="F27" s="1609">
        <v>1</v>
      </c>
      <c r="G27" s="1606" t="s">
        <v>71</v>
      </c>
      <c r="H27" s="1611">
        <v>0.2</v>
      </c>
      <c r="I27" s="1605" t="s">
        <v>373</v>
      </c>
      <c r="J27" s="1606" t="s">
        <v>507</v>
      </c>
      <c r="K27" s="1609">
        <v>1</v>
      </c>
      <c r="L27" s="1606" t="s">
        <v>71</v>
      </c>
      <c r="M27" s="1611">
        <v>0.1</v>
      </c>
      <c r="N27" s="1605" t="s">
        <v>373</v>
      </c>
      <c r="O27" s="1606"/>
      <c r="P27" s="1606"/>
      <c r="Q27" s="1606"/>
      <c r="R27" s="1606"/>
      <c r="S27" s="1606"/>
      <c r="T27" s="1606"/>
      <c r="U27" s="1607"/>
      <c r="V27" s="1598">
        <f>ROUND(F27*H27+K27*M27,2)</f>
        <v>0.3</v>
      </c>
      <c r="W27" s="1598" t="s">
        <v>194</v>
      </c>
      <c r="X27" s="1599" t="s">
        <v>963</v>
      </c>
      <c r="Y27" s="1632"/>
    </row>
    <row r="28" spans="1:25" s="1600" customFormat="1" ht="26.25" customHeight="1">
      <c r="A28" s="1597"/>
      <c r="B28" s="1598" t="s">
        <v>70</v>
      </c>
      <c r="C28" s="1908"/>
      <c r="D28" s="1909"/>
      <c r="E28" s="1601"/>
      <c r="F28" s="1609">
        <f>V22</f>
        <v>0.45</v>
      </c>
      <c r="G28" s="1603" t="s">
        <v>71</v>
      </c>
      <c r="H28" s="1603">
        <v>1</v>
      </c>
      <c r="I28" s="1606" t="s">
        <v>71</v>
      </c>
      <c r="J28" s="1603">
        <v>1</v>
      </c>
      <c r="K28" s="1606"/>
      <c r="L28" s="1606"/>
      <c r="M28" s="1606"/>
      <c r="N28" s="1603"/>
      <c r="O28" s="1606"/>
      <c r="P28" s="1603"/>
      <c r="Q28" s="1603"/>
      <c r="R28" s="1603"/>
      <c r="S28" s="1605"/>
      <c r="T28" s="1606"/>
      <c r="U28" s="1607"/>
      <c r="V28" s="1608">
        <f>F28*H28*J28</f>
        <v>0.45</v>
      </c>
      <c r="W28" s="1598" t="s">
        <v>194</v>
      </c>
      <c r="X28" s="1599"/>
      <c r="Y28" s="1632"/>
    </row>
    <row r="29" spans="1:25">
      <c r="A29" s="1612"/>
      <c r="B29" s="1613"/>
      <c r="C29" s="1613"/>
      <c r="D29" s="1613"/>
      <c r="E29" s="1613"/>
      <c r="F29" s="1613"/>
      <c r="G29" s="1613"/>
      <c r="H29" s="1613"/>
      <c r="I29" s="1613"/>
      <c r="J29" s="1613"/>
      <c r="K29" s="1613"/>
      <c r="L29" s="1613"/>
      <c r="M29" s="1613"/>
      <c r="N29" s="1613"/>
      <c r="O29" s="1613"/>
      <c r="P29" s="1613"/>
      <c r="Q29" s="1613"/>
      <c r="R29" s="1613"/>
      <c r="S29" s="1613"/>
      <c r="T29" s="1613"/>
      <c r="U29" s="1613"/>
      <c r="V29" s="1613"/>
      <c r="W29" s="1613"/>
      <c r="X29" s="1614"/>
      <c r="Y29" s="1613"/>
    </row>
    <row r="31" spans="1:25">
      <c r="Q31" s="1615"/>
    </row>
  </sheetData>
  <mergeCells count="15">
    <mergeCell ref="C20:D20"/>
    <mergeCell ref="E20:U20"/>
    <mergeCell ref="B2:X2"/>
    <mergeCell ref="N5:O5"/>
    <mergeCell ref="V10:V12"/>
    <mergeCell ref="F17:H17"/>
    <mergeCell ref="B19:X19"/>
    <mergeCell ref="C27:D27"/>
    <mergeCell ref="C28:D28"/>
    <mergeCell ref="C21:D21"/>
    <mergeCell ref="C22:D22"/>
    <mergeCell ref="C23:D23"/>
    <mergeCell ref="C24:D24"/>
    <mergeCell ref="C25:D25"/>
    <mergeCell ref="C26:D26"/>
  </mergeCells>
  <phoneticPr fontId="34" type="noConversion"/>
  <printOptions horizontalCentered="1" verticalCentered="1"/>
  <pageMargins left="0.6692913385826772" right="0.31496062992125984" top="0.51181102362204722" bottom="0.35433070866141736" header="0" footer="0"/>
  <pageSetup paperSize="9" scale="85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4"/>
  <sheetViews>
    <sheetView view="pageBreakPreview" workbookViewId="0">
      <selection activeCell="J27" sqref="J27"/>
    </sheetView>
  </sheetViews>
  <sheetFormatPr defaultColWidth="4.25" defaultRowHeight="14.25"/>
  <cols>
    <col min="1" max="1" width="13.625" style="168" customWidth="1"/>
    <col min="2" max="2" width="10.625" style="168" customWidth="1"/>
    <col min="3" max="3" width="3.25" style="168" customWidth="1"/>
    <col min="4" max="4" width="6.25" style="168" customWidth="1"/>
    <col min="5" max="5" width="3.25" style="168" customWidth="1"/>
    <col min="6" max="6" width="7.375" style="168" customWidth="1"/>
    <col min="7" max="7" width="6" style="168" customWidth="1"/>
    <col min="8" max="8" width="5.5" style="168" customWidth="1"/>
    <col min="9" max="9" width="4.125" style="168" customWidth="1"/>
    <col min="10" max="10" width="3.625" style="168" customWidth="1"/>
    <col min="11" max="11" width="5.25" style="168" customWidth="1"/>
    <col min="12" max="12" width="5.625" style="168" customWidth="1"/>
    <col min="13" max="13" width="5.75" style="168" customWidth="1"/>
    <col min="14" max="14" width="3.625" style="168" customWidth="1"/>
    <col min="15" max="15" width="3.25" style="168" customWidth="1"/>
    <col min="16" max="16" width="4.75" style="168" customWidth="1"/>
    <col min="17" max="18" width="4.25" style="169" customWidth="1"/>
    <col min="19" max="19" width="5.375" style="169" customWidth="1"/>
    <col min="20" max="20" width="5.25" style="169" customWidth="1"/>
    <col min="21" max="16384" width="4.25" style="169"/>
  </cols>
  <sheetData>
    <row r="1" spans="1:21" ht="30" customHeight="1" thickBot="1">
      <c r="A1" s="167" t="s">
        <v>888</v>
      </c>
    </row>
    <row r="2" spans="1:21" s="175" customFormat="1" ht="29.25" customHeight="1">
      <c r="A2" s="170" t="s">
        <v>23</v>
      </c>
      <c r="B2" s="171" t="s">
        <v>24</v>
      </c>
      <c r="C2" s="172"/>
      <c r="D2" s="173"/>
      <c r="E2" s="174"/>
      <c r="F2" s="174"/>
      <c r="G2" s="174"/>
      <c r="H2" s="173" t="s">
        <v>25</v>
      </c>
      <c r="I2" s="174"/>
      <c r="J2" s="173"/>
      <c r="K2" s="174"/>
      <c r="L2" s="174"/>
      <c r="M2" s="174"/>
      <c r="N2" s="174"/>
      <c r="O2" s="173"/>
      <c r="P2" s="174"/>
      <c r="Q2" s="173"/>
      <c r="R2" s="173"/>
      <c r="S2" s="1924"/>
      <c r="T2" s="1925"/>
      <c r="U2" s="1926"/>
    </row>
    <row r="3" spans="1:21">
      <c r="A3" s="176"/>
      <c r="B3" s="177"/>
      <c r="C3" s="178"/>
      <c r="D3" s="179"/>
      <c r="E3" s="180"/>
      <c r="F3" s="181"/>
      <c r="G3" s="181"/>
      <c r="H3" s="179"/>
      <c r="I3" s="182"/>
      <c r="J3" s="179"/>
      <c r="K3" s="181"/>
      <c r="L3" s="181"/>
      <c r="M3" s="183"/>
      <c r="N3" s="181"/>
      <c r="O3" s="179"/>
      <c r="P3" s="181"/>
      <c r="Q3" s="179"/>
      <c r="R3" s="179"/>
      <c r="S3" s="179"/>
      <c r="T3" s="179"/>
      <c r="U3" s="184"/>
    </row>
    <row r="4" spans="1:21">
      <c r="A4" s="185" t="s">
        <v>121</v>
      </c>
      <c r="B4" s="186" t="s">
        <v>122</v>
      </c>
      <c r="C4" s="187"/>
      <c r="D4" s="169"/>
      <c r="E4" s="188"/>
      <c r="H4" s="169"/>
      <c r="I4" s="189"/>
      <c r="J4" s="169"/>
      <c r="M4" s="190"/>
      <c r="O4" s="169"/>
      <c r="U4" s="191"/>
    </row>
    <row r="5" spans="1:21">
      <c r="A5" s="185"/>
      <c r="B5" s="186"/>
      <c r="C5" s="187"/>
      <c r="D5" s="169"/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169"/>
      <c r="P5" s="169"/>
      <c r="U5" s="191"/>
    </row>
    <row r="6" spans="1:21">
      <c r="A6" s="185"/>
      <c r="B6" s="186"/>
      <c r="C6" s="187"/>
      <c r="D6" s="169"/>
      <c r="E6" s="169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U6" s="191"/>
    </row>
    <row r="7" spans="1:21">
      <c r="A7" s="185"/>
      <c r="B7" s="186" t="s">
        <v>123</v>
      </c>
      <c r="C7" s="187"/>
      <c r="D7" s="169"/>
      <c r="E7" s="169"/>
      <c r="F7" s="192"/>
      <c r="G7" s="192"/>
      <c r="H7" s="192"/>
      <c r="I7" s="192"/>
      <c r="J7" s="192"/>
      <c r="K7" s="192"/>
      <c r="L7" s="192"/>
      <c r="M7" s="192"/>
      <c r="N7" s="192"/>
      <c r="O7" s="192"/>
      <c r="P7" s="1927"/>
      <c r="Q7" s="1927"/>
      <c r="R7" s="192"/>
      <c r="U7" s="191"/>
    </row>
    <row r="8" spans="1:21">
      <c r="A8" s="185"/>
      <c r="B8" s="186"/>
      <c r="C8" s="187"/>
      <c r="D8" s="169"/>
      <c r="E8" s="169"/>
      <c r="F8" s="192"/>
      <c r="G8" s="192"/>
      <c r="H8" s="192"/>
      <c r="N8" s="192"/>
      <c r="O8" s="192"/>
      <c r="P8" s="192"/>
      <c r="Q8" s="192"/>
      <c r="R8" s="192"/>
      <c r="U8" s="191"/>
    </row>
    <row r="9" spans="1:21">
      <c r="A9" s="185"/>
      <c r="B9" s="186"/>
      <c r="C9" s="187"/>
      <c r="D9" s="169"/>
      <c r="E9" s="169"/>
      <c r="F9" s="192"/>
      <c r="G9" s="192"/>
      <c r="H9" s="192"/>
      <c r="I9" s="1923">
        <v>3</v>
      </c>
      <c r="J9" s="1923"/>
      <c r="K9" s="1923"/>
      <c r="L9" s="1923"/>
      <c r="M9" s="193"/>
      <c r="N9" s="192"/>
      <c r="O9" s="192"/>
      <c r="P9" s="192"/>
      <c r="Q9" s="192"/>
      <c r="R9" s="192"/>
      <c r="U9" s="191"/>
    </row>
    <row r="10" spans="1:21">
      <c r="A10" s="185"/>
      <c r="B10" s="186"/>
      <c r="C10" s="187"/>
      <c r="D10" s="169"/>
      <c r="E10" s="169"/>
      <c r="F10" s="192"/>
      <c r="G10" s="192"/>
      <c r="H10" s="192"/>
      <c r="I10" s="192"/>
      <c r="J10" s="192"/>
      <c r="K10" s="192"/>
      <c r="L10" s="192"/>
      <c r="M10" s="192"/>
      <c r="N10" s="192"/>
      <c r="O10" s="192"/>
      <c r="P10" s="192"/>
      <c r="Q10" s="1928"/>
      <c r="R10" s="1928"/>
      <c r="U10" s="191"/>
    </row>
    <row r="11" spans="1:21">
      <c r="A11" s="185"/>
      <c r="B11" s="186"/>
      <c r="C11" s="187"/>
      <c r="D11" s="169"/>
      <c r="E11" s="169"/>
      <c r="F11" s="192"/>
      <c r="G11" s="192"/>
      <c r="H11" s="192"/>
      <c r="I11" s="194"/>
      <c r="L11" s="194"/>
      <c r="M11" s="192"/>
      <c r="N11" s="192"/>
      <c r="O11" s="192"/>
      <c r="P11" s="192"/>
      <c r="Q11" s="1928"/>
      <c r="R11" s="1928"/>
      <c r="U11" s="191"/>
    </row>
    <row r="12" spans="1:21">
      <c r="A12" s="185"/>
      <c r="B12" s="186"/>
      <c r="C12" s="187"/>
      <c r="D12" s="169"/>
      <c r="E12" s="169"/>
      <c r="F12" s="192"/>
      <c r="G12" s="192"/>
      <c r="H12" s="192"/>
      <c r="I12" s="192"/>
      <c r="J12" s="192"/>
      <c r="K12" s="192"/>
      <c r="L12" s="192"/>
      <c r="M12" s="192"/>
      <c r="N12" s="195"/>
      <c r="O12" s="192"/>
      <c r="P12" s="192"/>
      <c r="Q12" s="192"/>
      <c r="R12" s="192"/>
      <c r="U12" s="191"/>
    </row>
    <row r="13" spans="1:21">
      <c r="A13" s="185"/>
      <c r="B13" s="186"/>
      <c r="C13" s="187"/>
      <c r="D13" s="169"/>
      <c r="E13" s="169"/>
      <c r="F13" s="1921"/>
      <c r="G13" s="1921"/>
      <c r="H13" s="189"/>
      <c r="I13" s="192"/>
      <c r="J13" s="1922" t="s">
        <v>124</v>
      </c>
      <c r="K13" s="1922"/>
      <c r="L13" s="192"/>
      <c r="M13" s="192"/>
      <c r="N13" s="192"/>
      <c r="O13" s="192"/>
      <c r="P13" s="192"/>
      <c r="Q13" s="192"/>
      <c r="R13" s="192"/>
      <c r="U13" s="191"/>
    </row>
    <row r="14" spans="1:21">
      <c r="A14" s="185"/>
      <c r="B14" s="186"/>
      <c r="C14" s="187"/>
      <c r="D14" s="169"/>
      <c r="E14" s="169"/>
      <c r="F14" s="169"/>
      <c r="G14" s="169"/>
      <c r="H14" s="169"/>
      <c r="I14" s="196"/>
      <c r="J14" s="196"/>
      <c r="K14" s="196"/>
      <c r="L14" s="196"/>
      <c r="M14" s="196"/>
      <c r="N14" s="196"/>
      <c r="O14" s="196"/>
      <c r="P14" s="196"/>
      <c r="Q14" s="196"/>
      <c r="R14" s="196"/>
      <c r="U14" s="191"/>
    </row>
    <row r="15" spans="1:21" ht="15.75" customHeight="1">
      <c r="A15" s="185"/>
      <c r="B15" s="186"/>
      <c r="C15" s="187"/>
      <c r="D15" s="169"/>
      <c r="E15" s="169"/>
      <c r="F15" s="169"/>
      <c r="G15" s="169"/>
      <c r="H15" s="169"/>
      <c r="I15" s="196"/>
      <c r="J15" s="196"/>
      <c r="K15" s="196"/>
      <c r="L15" s="196"/>
      <c r="M15" s="196"/>
      <c r="N15" s="196"/>
      <c r="O15" s="196"/>
      <c r="P15" s="197"/>
      <c r="Q15" s="196"/>
      <c r="R15" s="196"/>
      <c r="U15" s="191"/>
    </row>
    <row r="16" spans="1:21" ht="17.25" customHeight="1">
      <c r="A16" s="185"/>
      <c r="B16" s="186"/>
      <c r="C16" s="187"/>
      <c r="D16" s="169"/>
      <c r="E16" s="169"/>
      <c r="F16" s="169"/>
      <c r="G16" s="169"/>
      <c r="H16" s="169"/>
      <c r="N16" s="196"/>
      <c r="O16" s="196"/>
      <c r="P16" s="196"/>
      <c r="Q16" s="196"/>
      <c r="R16" s="196"/>
      <c r="S16" s="190"/>
      <c r="U16" s="191"/>
    </row>
    <row r="17" spans="1:21" ht="13.5" customHeight="1">
      <c r="A17" s="185"/>
      <c r="B17" s="186"/>
      <c r="C17" s="187"/>
      <c r="D17" s="169"/>
      <c r="E17" s="169"/>
      <c r="F17" s="169"/>
      <c r="G17" s="169"/>
      <c r="H17" s="169"/>
      <c r="I17" s="196"/>
      <c r="J17" s="196"/>
      <c r="K17" s="196"/>
      <c r="L17" s="196"/>
      <c r="M17" s="196"/>
      <c r="N17" s="196"/>
      <c r="O17" s="196"/>
      <c r="P17" s="196"/>
      <c r="Q17" s="196"/>
      <c r="R17" s="196"/>
      <c r="S17" s="190"/>
      <c r="U17" s="191"/>
    </row>
    <row r="18" spans="1:21">
      <c r="A18" s="185"/>
      <c r="B18" s="186"/>
      <c r="C18" s="187"/>
      <c r="D18" s="169"/>
      <c r="E18" s="1932" t="s">
        <v>125</v>
      </c>
      <c r="F18" s="1932"/>
      <c r="G18" s="1932"/>
      <c r="H18" s="198">
        <v>10</v>
      </c>
      <c r="I18" s="198" t="s">
        <v>126</v>
      </c>
      <c r="J18" s="196"/>
      <c r="K18" s="196"/>
      <c r="L18" s="196"/>
      <c r="M18" s="196"/>
      <c r="N18" s="196"/>
      <c r="O18" s="196"/>
      <c r="P18" s="196"/>
      <c r="Q18" s="196"/>
      <c r="R18" s="196"/>
      <c r="U18" s="191"/>
    </row>
    <row r="19" spans="1:21">
      <c r="A19" s="185"/>
      <c r="B19" s="186"/>
      <c r="C19" s="187"/>
      <c r="D19" s="169"/>
      <c r="E19" s="1932" t="s">
        <v>127</v>
      </c>
      <c r="F19" s="1932"/>
      <c r="G19" s="1932"/>
      <c r="H19" s="198">
        <v>7</v>
      </c>
      <c r="I19" s="198" t="s">
        <v>126</v>
      </c>
      <c r="J19" s="196"/>
      <c r="K19" s="196"/>
      <c r="L19" s="196"/>
      <c r="M19" s="196"/>
      <c r="N19" s="196"/>
      <c r="O19" s="196"/>
      <c r="P19" s="196"/>
      <c r="Q19" s="196"/>
      <c r="R19" s="196"/>
      <c r="U19" s="191"/>
    </row>
    <row r="20" spans="1:21">
      <c r="A20" s="185"/>
      <c r="B20" s="186"/>
      <c r="C20" s="187"/>
      <c r="D20" s="169"/>
      <c r="E20" s="169"/>
      <c r="F20" s="169"/>
      <c r="G20" s="169"/>
      <c r="H20" s="169"/>
      <c r="I20" s="169"/>
      <c r="J20" s="169"/>
      <c r="K20" s="192"/>
      <c r="L20" s="169"/>
      <c r="M20" s="169"/>
      <c r="N20" s="169"/>
      <c r="O20" s="169"/>
      <c r="P20" s="169"/>
      <c r="U20" s="191"/>
    </row>
    <row r="21" spans="1:21" ht="27" customHeight="1">
      <c r="A21" s="199"/>
      <c r="B21" s="200"/>
      <c r="C21" s="201"/>
      <c r="D21" s="202"/>
      <c r="E21" s="202"/>
      <c r="F21" s="202"/>
      <c r="G21" s="202"/>
      <c r="H21" s="202"/>
      <c r="I21" s="202"/>
      <c r="J21" s="202"/>
      <c r="K21" s="202"/>
      <c r="L21" s="202"/>
      <c r="M21" s="202"/>
      <c r="N21" s="202"/>
      <c r="O21" s="202"/>
      <c r="P21" s="202"/>
      <c r="Q21" s="202"/>
      <c r="R21" s="202"/>
      <c r="S21" s="202"/>
      <c r="T21" s="202"/>
      <c r="U21" s="203"/>
    </row>
    <row r="22" spans="1:21" ht="27" customHeight="1">
      <c r="A22" s="204" t="s">
        <v>128</v>
      </c>
      <c r="B22" s="205" t="s">
        <v>129</v>
      </c>
      <c r="C22" s="206" t="s">
        <v>123</v>
      </c>
      <c r="D22" s="207" t="s">
        <v>123</v>
      </c>
      <c r="E22" s="208" t="s">
        <v>123</v>
      </c>
      <c r="F22" s="207">
        <v>3</v>
      </c>
      <c r="G22" s="208" t="s">
        <v>130</v>
      </c>
      <c r="H22" s="209">
        <v>0.1</v>
      </c>
      <c r="I22" s="208" t="s">
        <v>130</v>
      </c>
      <c r="J22" s="208" t="s">
        <v>120</v>
      </c>
      <c r="K22" s="1929" t="s">
        <v>131</v>
      </c>
      <c r="L22" s="1930"/>
      <c r="M22" s="209"/>
      <c r="N22" s="210"/>
      <c r="O22" s="209"/>
      <c r="P22" s="209"/>
      <c r="Q22" s="208" t="s">
        <v>30</v>
      </c>
      <c r="R22" s="1931">
        <f>F22*H22</f>
        <v>0.30000000000000004</v>
      </c>
      <c r="S22" s="1931"/>
      <c r="T22" s="208" t="s">
        <v>31</v>
      </c>
      <c r="U22" s="211"/>
    </row>
    <row r="23" spans="1:21" ht="25.5" customHeight="1">
      <c r="A23" s="204" t="s">
        <v>132</v>
      </c>
      <c r="B23" s="212"/>
      <c r="C23" s="206"/>
      <c r="D23" s="207" t="s">
        <v>123</v>
      </c>
      <c r="E23" s="208" t="s">
        <v>123</v>
      </c>
      <c r="F23" s="207">
        <f>F22</f>
        <v>3</v>
      </c>
      <c r="G23" s="208" t="s">
        <v>130</v>
      </c>
      <c r="H23" s="209">
        <v>1</v>
      </c>
      <c r="I23" s="208"/>
      <c r="J23" s="208"/>
      <c r="K23" s="1929"/>
      <c r="L23" s="1930"/>
      <c r="M23" s="209"/>
      <c r="N23" s="210"/>
      <c r="O23" s="209"/>
      <c r="P23" s="209"/>
      <c r="Q23" s="208" t="s">
        <v>30</v>
      </c>
      <c r="R23" s="1931">
        <f>F23</f>
        <v>3</v>
      </c>
      <c r="S23" s="1931"/>
      <c r="T23" s="208" t="s">
        <v>133</v>
      </c>
      <c r="U23" s="211"/>
    </row>
    <row r="24" spans="1:21" ht="27" customHeight="1" thickBot="1">
      <c r="A24" s="213"/>
      <c r="B24" s="214"/>
      <c r="C24" s="215"/>
      <c r="D24" s="216"/>
      <c r="E24" s="217"/>
      <c r="F24" s="216"/>
      <c r="G24" s="217"/>
      <c r="H24" s="217"/>
      <c r="I24" s="217"/>
      <c r="J24" s="217"/>
      <c r="K24" s="217"/>
      <c r="L24" s="217"/>
      <c r="M24" s="217"/>
      <c r="N24" s="218"/>
      <c r="O24" s="218"/>
      <c r="P24" s="218"/>
      <c r="Q24" s="218"/>
      <c r="R24" s="217"/>
      <c r="S24" s="217"/>
      <c r="T24" s="217"/>
      <c r="U24" s="219"/>
    </row>
  </sheetData>
  <mergeCells count="12">
    <mergeCell ref="K23:L23"/>
    <mergeCell ref="R23:S23"/>
    <mergeCell ref="K22:L22"/>
    <mergeCell ref="R22:S22"/>
    <mergeCell ref="E18:G18"/>
    <mergeCell ref="E19:G19"/>
    <mergeCell ref="F13:G13"/>
    <mergeCell ref="J13:K13"/>
    <mergeCell ref="I9:L9"/>
    <mergeCell ref="S2:U2"/>
    <mergeCell ref="P7:Q7"/>
    <mergeCell ref="Q10:R11"/>
  </mergeCells>
  <phoneticPr fontId="62" type="noConversion"/>
  <printOptions horizontalCentered="1"/>
  <pageMargins left="1.299212598425197" right="0.23622047244094491" top="1.1417322834645669" bottom="0.98425196850393704" header="0.51181102362204722" footer="0.51181102362204722"/>
  <pageSetup paperSize="9" scale="90" orientation="landscape" horizontalDpi="300" verticalDpi="300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AP43"/>
  <sheetViews>
    <sheetView showGridLines="0" view="pageBreakPreview" zoomScaleSheetLayoutView="100" workbookViewId="0">
      <selection activeCell="J27" sqref="J27"/>
    </sheetView>
  </sheetViews>
  <sheetFormatPr defaultColWidth="8" defaultRowHeight="12"/>
  <cols>
    <col min="1" max="7" width="3.25" style="879" customWidth="1"/>
    <col min="8" max="8" width="4.25" style="879" customWidth="1"/>
    <col min="9" max="9" width="3.25" style="879" customWidth="1"/>
    <col min="10" max="10" width="3.625" style="879" customWidth="1"/>
    <col min="11" max="11" width="4" style="879" customWidth="1"/>
    <col min="12" max="12" width="3.25" style="879" customWidth="1"/>
    <col min="13" max="13" width="3.875" style="879" customWidth="1"/>
    <col min="14" max="14" width="3.625" style="879" customWidth="1"/>
    <col min="15" max="30" width="3.25" style="879" customWidth="1"/>
    <col min="31" max="31" width="11.75" style="879" customWidth="1"/>
    <col min="32" max="35" width="3.25" style="879" customWidth="1"/>
    <col min="36" max="36" width="8" style="879"/>
    <col min="37" max="37" width="16.125" style="909" customWidth="1"/>
    <col min="38" max="38" width="12.75" style="909" customWidth="1"/>
    <col min="39" max="39" width="6.875" style="909" customWidth="1"/>
    <col min="40" max="40" width="20.375" style="909" customWidth="1"/>
    <col min="41" max="42" width="8" style="888"/>
    <col min="43" max="16384" width="8" style="879"/>
  </cols>
  <sheetData>
    <row r="1" spans="1:34" ht="12.75" thickBot="1">
      <c r="A1" s="878"/>
      <c r="B1" s="878"/>
      <c r="C1" s="878"/>
      <c r="D1" s="878"/>
      <c r="E1" s="878"/>
      <c r="F1" s="878"/>
      <c r="G1" s="878"/>
      <c r="H1" s="878"/>
      <c r="I1" s="878"/>
      <c r="J1" s="878"/>
      <c r="K1" s="878"/>
      <c r="L1" s="878"/>
      <c r="M1" s="878"/>
      <c r="N1" s="878"/>
      <c r="O1" s="878"/>
      <c r="P1" s="878"/>
      <c r="Q1" s="878"/>
      <c r="R1" s="878"/>
      <c r="S1" s="878"/>
      <c r="T1" s="878"/>
      <c r="U1" s="878"/>
      <c r="V1" s="878"/>
      <c r="W1" s="878"/>
      <c r="X1" s="878"/>
      <c r="Y1" s="878"/>
      <c r="Z1" s="878"/>
      <c r="AA1" s="878"/>
      <c r="AB1" s="878"/>
      <c r="AC1" s="878"/>
      <c r="AD1" s="878"/>
      <c r="AE1" s="878"/>
      <c r="AF1" s="878"/>
      <c r="AG1" s="878"/>
      <c r="AH1" s="878"/>
    </row>
    <row r="2" spans="1:34">
      <c r="A2" s="880"/>
      <c r="B2" s="881"/>
      <c r="C2" s="881"/>
      <c r="D2" s="881"/>
      <c r="E2" s="881"/>
      <c r="F2" s="881"/>
      <c r="G2" s="881"/>
      <c r="H2" s="881"/>
      <c r="I2" s="881"/>
      <c r="J2" s="881"/>
      <c r="K2" s="881"/>
      <c r="L2" s="881"/>
      <c r="M2" s="881"/>
      <c r="N2" s="881"/>
      <c r="O2" s="881"/>
      <c r="P2" s="881"/>
      <c r="Q2" s="881"/>
      <c r="R2" s="881"/>
      <c r="S2" s="881"/>
      <c r="T2" s="881"/>
      <c r="U2" s="881"/>
      <c r="V2" s="881"/>
      <c r="W2" s="881"/>
      <c r="X2" s="881"/>
      <c r="Y2" s="881"/>
      <c r="Z2" s="881"/>
      <c r="AA2" s="881"/>
      <c r="AB2" s="881"/>
      <c r="AC2" s="881"/>
      <c r="AD2" s="881"/>
      <c r="AE2" s="881"/>
      <c r="AF2" s="881"/>
      <c r="AG2" s="881"/>
      <c r="AH2" s="882"/>
    </row>
    <row r="3" spans="1:34" ht="18.75">
      <c r="A3" s="883"/>
      <c r="B3" s="884"/>
      <c r="C3" s="884" t="s">
        <v>515</v>
      </c>
      <c r="D3" s="885" t="s">
        <v>516</v>
      </c>
      <c r="E3" s="885"/>
      <c r="F3" s="885"/>
      <c r="G3" s="885"/>
      <c r="H3" s="885"/>
      <c r="I3" s="885"/>
      <c r="J3" s="885"/>
      <c r="AH3" s="886"/>
    </row>
    <row r="4" spans="1:34">
      <c r="A4" s="883"/>
      <c r="G4" s="887"/>
      <c r="H4" s="888"/>
      <c r="I4" s="888"/>
      <c r="J4" s="887"/>
      <c r="L4" s="888"/>
      <c r="AH4" s="886"/>
    </row>
    <row r="5" spans="1:34" ht="16.5">
      <c r="A5" s="883"/>
      <c r="G5" s="889"/>
      <c r="I5" s="888"/>
      <c r="J5" s="1306"/>
      <c r="L5" s="888"/>
      <c r="AH5" s="886"/>
    </row>
    <row r="6" spans="1:34">
      <c r="A6" s="883"/>
      <c r="G6" s="889"/>
      <c r="I6" s="888"/>
      <c r="J6" s="887"/>
      <c r="L6" s="888"/>
      <c r="AH6" s="886"/>
    </row>
    <row r="7" spans="1:34" ht="16.5">
      <c r="A7" s="883"/>
      <c r="G7" s="889"/>
      <c r="I7" s="888"/>
      <c r="J7" s="887"/>
      <c r="L7" s="888"/>
      <c r="P7" s="1306"/>
      <c r="AH7" s="886"/>
    </row>
    <row r="8" spans="1:34">
      <c r="A8" s="883"/>
      <c r="AH8" s="886"/>
    </row>
    <row r="9" spans="1:34">
      <c r="A9" s="883"/>
      <c r="AH9" s="886"/>
    </row>
    <row r="10" spans="1:34" ht="46.5">
      <c r="A10" s="883"/>
      <c r="B10" s="891"/>
      <c r="C10" s="891"/>
      <c r="D10" s="891"/>
      <c r="H10" s="1935"/>
      <c r="I10" s="1935"/>
      <c r="J10" s="1935"/>
      <c r="K10" s="1935"/>
      <c r="L10" s="1935"/>
      <c r="M10" s="1935"/>
      <c r="N10" s="1935"/>
      <c r="O10" s="1935"/>
      <c r="P10" s="1935"/>
      <c r="Q10" s="1935"/>
      <c r="R10" s="1935"/>
      <c r="S10" s="1935"/>
      <c r="T10" s="1935"/>
      <c r="U10" s="1935"/>
      <c r="V10" s="1935"/>
      <c r="W10" s="1935"/>
      <c r="X10" s="1935"/>
      <c r="Y10" s="1935"/>
      <c r="Z10" s="1935"/>
      <c r="AA10" s="1935"/>
      <c r="AB10" s="1935"/>
      <c r="AC10" s="892"/>
      <c r="AH10" s="886"/>
    </row>
    <row r="11" spans="1:34" ht="46.5">
      <c r="A11" s="883"/>
      <c r="B11" s="893"/>
      <c r="C11" s="894"/>
      <c r="H11" s="1935"/>
      <c r="I11" s="1935"/>
      <c r="J11" s="1935"/>
      <c r="K11" s="1935"/>
      <c r="L11" s="1935"/>
      <c r="M11" s="1935"/>
      <c r="N11" s="1935"/>
      <c r="O11" s="1935"/>
      <c r="P11" s="1935"/>
      <c r="Q11" s="1935"/>
      <c r="R11" s="1935"/>
      <c r="S11" s="1935"/>
      <c r="T11" s="1935"/>
      <c r="U11" s="1935"/>
      <c r="V11" s="1935"/>
      <c r="W11" s="1935"/>
      <c r="X11" s="1935"/>
      <c r="Y11" s="1935"/>
      <c r="Z11" s="1935"/>
      <c r="AA11" s="1935"/>
      <c r="AB11" s="1935"/>
      <c r="AC11" s="892"/>
      <c r="AH11" s="886"/>
    </row>
    <row r="12" spans="1:34" ht="46.5">
      <c r="A12" s="883"/>
      <c r="B12" s="893"/>
      <c r="C12" s="894"/>
      <c r="D12" s="894"/>
      <c r="E12" s="894"/>
      <c r="H12" s="1935"/>
      <c r="I12" s="1935"/>
      <c r="J12" s="1935"/>
      <c r="K12" s="1935"/>
      <c r="L12" s="1935"/>
      <c r="M12" s="1935"/>
      <c r="N12" s="1935"/>
      <c r="O12" s="1935"/>
      <c r="P12" s="1935"/>
      <c r="Q12" s="1935"/>
      <c r="R12" s="1935"/>
      <c r="S12" s="1935"/>
      <c r="T12" s="1935"/>
      <c r="U12" s="1935"/>
      <c r="V12" s="1935"/>
      <c r="W12" s="1935"/>
      <c r="X12" s="1935"/>
      <c r="Y12" s="1935"/>
      <c r="Z12" s="1935"/>
      <c r="AA12" s="1935"/>
      <c r="AB12" s="1935"/>
      <c r="AC12" s="892"/>
      <c r="AH12" s="886"/>
    </row>
    <row r="13" spans="1:34" ht="46.5">
      <c r="A13" s="883"/>
      <c r="H13" s="892"/>
      <c r="I13" s="892"/>
      <c r="J13" s="892"/>
      <c r="K13" s="892"/>
      <c r="L13" s="892"/>
      <c r="M13" s="892"/>
      <c r="N13" s="892"/>
      <c r="O13" s="892"/>
      <c r="P13" s="892"/>
      <c r="Q13" s="892"/>
      <c r="R13" s="892"/>
      <c r="S13" s="892"/>
      <c r="T13" s="892"/>
      <c r="U13" s="892"/>
      <c r="V13" s="892"/>
      <c r="W13" s="892"/>
      <c r="X13" s="892"/>
      <c r="Y13" s="892"/>
      <c r="Z13" s="892"/>
      <c r="AA13" s="892"/>
      <c r="AB13" s="892"/>
      <c r="AC13" s="892"/>
      <c r="AH13" s="886"/>
    </row>
    <row r="14" spans="1:34">
      <c r="A14" s="883"/>
      <c r="B14" s="893"/>
      <c r="C14" s="894"/>
      <c r="D14" s="894"/>
      <c r="E14" s="894"/>
      <c r="F14" s="894"/>
      <c r="G14" s="894"/>
      <c r="AH14" s="886"/>
    </row>
    <row r="15" spans="1:34">
      <c r="A15" s="883"/>
      <c r="B15" s="893"/>
      <c r="C15" s="894"/>
      <c r="D15" s="1933"/>
      <c r="E15" s="1933"/>
      <c r="F15" s="1933"/>
      <c r="G15" s="1933"/>
      <c r="H15" s="1933"/>
      <c r="I15" s="1933"/>
      <c r="J15" s="1933"/>
      <c r="K15" s="1933"/>
      <c r="L15" s="1934"/>
      <c r="M15" s="1934"/>
      <c r="N15" s="1934"/>
      <c r="O15" s="1934"/>
      <c r="P15" s="1934"/>
      <c r="Q15" s="1934"/>
      <c r="R15" s="1934"/>
      <c r="S15" s="1934"/>
      <c r="T15" s="1934"/>
      <c r="U15" s="1934"/>
      <c r="V15" s="1934"/>
      <c r="W15" s="1934"/>
      <c r="X15" s="1934"/>
      <c r="Y15" s="1934"/>
      <c r="Z15" s="1934"/>
      <c r="AA15" s="1934"/>
      <c r="AB15" s="1934"/>
      <c r="AC15" s="1934"/>
      <c r="AD15" s="1934"/>
      <c r="AE15" s="1934"/>
      <c r="AG15" s="895"/>
      <c r="AH15" s="896"/>
    </row>
    <row r="16" spans="1:34" ht="13.5">
      <c r="A16" s="883"/>
      <c r="B16" s="897"/>
      <c r="D16" s="1933"/>
      <c r="E16" s="1933"/>
      <c r="F16" s="1933"/>
      <c r="G16" s="1933"/>
      <c r="H16" s="1933"/>
      <c r="I16" s="1933"/>
      <c r="J16" s="1933"/>
      <c r="K16" s="1933"/>
      <c r="L16" s="1934"/>
      <c r="M16" s="1934"/>
      <c r="N16" s="1934"/>
      <c r="O16" s="1934"/>
      <c r="P16" s="1934"/>
      <c r="Q16" s="1934"/>
      <c r="R16" s="1934"/>
      <c r="S16" s="1934"/>
      <c r="T16" s="1934"/>
      <c r="U16" s="1934"/>
      <c r="V16" s="1934"/>
      <c r="W16" s="1934"/>
      <c r="X16" s="1934"/>
      <c r="Y16" s="1934"/>
      <c r="Z16" s="1934"/>
      <c r="AA16" s="1934"/>
      <c r="AB16" s="1934"/>
      <c r="AC16" s="1934"/>
      <c r="AD16" s="1934"/>
      <c r="AE16" s="1934"/>
      <c r="AH16" s="886"/>
    </row>
    <row r="17" spans="1:34" ht="13.5">
      <c r="A17" s="883"/>
      <c r="B17" s="891"/>
      <c r="C17" s="898"/>
      <c r="D17" s="898"/>
      <c r="X17" s="899"/>
      <c r="Y17" s="899"/>
      <c r="AH17" s="886"/>
    </row>
    <row r="18" spans="1:34">
      <c r="A18" s="883"/>
      <c r="B18" s="893"/>
      <c r="C18" s="894"/>
      <c r="D18" s="1933"/>
      <c r="E18" s="1933"/>
      <c r="F18" s="1933"/>
      <c r="G18" s="1933"/>
      <c r="H18" s="1933"/>
      <c r="I18" s="1933"/>
      <c r="J18" s="1933"/>
      <c r="K18" s="1933"/>
      <c r="L18" s="1934"/>
      <c r="M18" s="1934"/>
      <c r="N18" s="1934"/>
      <c r="O18" s="1934"/>
      <c r="P18" s="1934"/>
      <c r="Q18" s="1934"/>
      <c r="R18" s="1934"/>
      <c r="S18" s="1934"/>
      <c r="T18" s="1934"/>
      <c r="U18" s="1934"/>
      <c r="V18" s="1934"/>
      <c r="W18" s="1934"/>
      <c r="X18" s="1934"/>
      <c r="Y18" s="1934"/>
      <c r="Z18" s="1934"/>
      <c r="AA18" s="1934"/>
      <c r="AB18" s="1934"/>
      <c r="AC18" s="1934"/>
      <c r="AD18" s="1934"/>
      <c r="AE18" s="1934"/>
      <c r="AG18" s="895"/>
      <c r="AH18" s="896"/>
    </row>
    <row r="19" spans="1:34" ht="13.5">
      <c r="A19" s="883"/>
      <c r="B19" s="897"/>
      <c r="D19" s="1933"/>
      <c r="E19" s="1933"/>
      <c r="F19" s="1933"/>
      <c r="G19" s="1933"/>
      <c r="H19" s="1933"/>
      <c r="I19" s="1933"/>
      <c r="J19" s="1933"/>
      <c r="K19" s="1933"/>
      <c r="L19" s="1934"/>
      <c r="M19" s="1934"/>
      <c r="N19" s="1934"/>
      <c r="O19" s="1934"/>
      <c r="P19" s="1934"/>
      <c r="Q19" s="1934"/>
      <c r="R19" s="1934"/>
      <c r="S19" s="1934"/>
      <c r="T19" s="1934"/>
      <c r="U19" s="1934"/>
      <c r="V19" s="1934"/>
      <c r="W19" s="1934"/>
      <c r="X19" s="1934"/>
      <c r="Y19" s="1934"/>
      <c r="Z19" s="1934"/>
      <c r="AA19" s="1934"/>
      <c r="AB19" s="1934"/>
      <c r="AC19" s="1934"/>
      <c r="AD19" s="1934"/>
      <c r="AE19" s="1934"/>
      <c r="AH19" s="886"/>
    </row>
    <row r="20" spans="1:34" ht="13.5">
      <c r="A20" s="883"/>
      <c r="B20" s="891"/>
      <c r="C20" s="898"/>
      <c r="D20" s="898"/>
      <c r="E20" s="900"/>
      <c r="F20" s="900"/>
      <c r="G20" s="900"/>
      <c r="H20" s="900"/>
      <c r="I20" s="900"/>
      <c r="J20" s="900"/>
      <c r="K20" s="900"/>
      <c r="L20" s="901"/>
      <c r="M20" s="901"/>
      <c r="N20" s="901"/>
      <c r="O20" s="901"/>
      <c r="P20" s="901"/>
      <c r="Q20" s="901"/>
      <c r="R20" s="901"/>
      <c r="S20" s="901"/>
      <c r="T20" s="901"/>
      <c r="U20" s="901"/>
      <c r="V20" s="901"/>
      <c r="W20" s="901"/>
      <c r="X20" s="902"/>
      <c r="Y20" s="902"/>
      <c r="Z20" s="901"/>
      <c r="AA20" s="901"/>
      <c r="AB20" s="901"/>
      <c r="AC20" s="901"/>
      <c r="AD20" s="901"/>
      <c r="AE20" s="901"/>
      <c r="AH20" s="886"/>
    </row>
    <row r="21" spans="1:34">
      <c r="A21" s="883"/>
      <c r="D21" s="1933"/>
      <c r="E21" s="1933"/>
      <c r="F21" s="1933"/>
      <c r="G21" s="1933"/>
      <c r="H21" s="1933"/>
      <c r="I21" s="1933"/>
      <c r="J21" s="1933"/>
      <c r="K21" s="1933"/>
      <c r="L21" s="1934"/>
      <c r="M21" s="1934"/>
      <c r="N21" s="1934"/>
      <c r="O21" s="1934"/>
      <c r="P21" s="1934"/>
      <c r="Q21" s="1934"/>
      <c r="R21" s="1934"/>
      <c r="S21" s="1934"/>
      <c r="T21" s="1934"/>
      <c r="U21" s="1934"/>
      <c r="V21" s="1934"/>
      <c r="W21" s="1934"/>
      <c r="X21" s="1934"/>
      <c r="Y21" s="1934"/>
      <c r="Z21" s="1934"/>
      <c r="AA21" s="1934"/>
      <c r="AB21" s="1934"/>
      <c r="AC21" s="1934"/>
      <c r="AD21" s="1934"/>
      <c r="AE21" s="1934"/>
      <c r="AH21" s="886"/>
    </row>
    <row r="22" spans="1:34">
      <c r="A22" s="883"/>
      <c r="B22" s="893"/>
      <c r="C22" s="894"/>
      <c r="D22" s="1933"/>
      <c r="E22" s="1933"/>
      <c r="F22" s="1933"/>
      <c r="G22" s="1933"/>
      <c r="H22" s="1933"/>
      <c r="I22" s="1933"/>
      <c r="J22" s="1933"/>
      <c r="K22" s="1933"/>
      <c r="L22" s="1934"/>
      <c r="M22" s="1934"/>
      <c r="N22" s="1934"/>
      <c r="O22" s="1934"/>
      <c r="P22" s="1934"/>
      <c r="Q22" s="1934"/>
      <c r="R22" s="1934"/>
      <c r="S22" s="1934"/>
      <c r="T22" s="1934"/>
      <c r="U22" s="1934"/>
      <c r="V22" s="1934"/>
      <c r="W22" s="1934"/>
      <c r="X22" s="1934"/>
      <c r="Y22" s="1934"/>
      <c r="Z22" s="1934"/>
      <c r="AA22" s="1934"/>
      <c r="AB22" s="1934"/>
      <c r="AC22" s="1934"/>
      <c r="AD22" s="1934"/>
      <c r="AE22" s="1934"/>
      <c r="AH22" s="886"/>
    </row>
    <row r="23" spans="1:34" ht="13.5">
      <c r="A23" s="883"/>
      <c r="B23" s="891"/>
      <c r="C23" s="898"/>
      <c r="D23" s="898"/>
      <c r="E23" s="900"/>
      <c r="F23" s="900"/>
      <c r="G23" s="900"/>
      <c r="H23" s="900"/>
      <c r="I23" s="900"/>
      <c r="J23" s="900"/>
      <c r="K23" s="900"/>
      <c r="L23" s="901"/>
      <c r="M23" s="901"/>
      <c r="N23" s="901"/>
      <c r="O23" s="901"/>
      <c r="P23" s="901"/>
      <c r="Q23" s="901"/>
      <c r="R23" s="901"/>
      <c r="S23" s="901"/>
      <c r="T23" s="901"/>
      <c r="U23" s="901"/>
      <c r="V23" s="901"/>
      <c r="W23" s="901"/>
      <c r="X23" s="902"/>
      <c r="Y23" s="902"/>
      <c r="Z23" s="901"/>
      <c r="AA23" s="901"/>
      <c r="AB23" s="901"/>
      <c r="AC23" s="901"/>
      <c r="AD23" s="901"/>
      <c r="AE23" s="901"/>
      <c r="AH23" s="886"/>
    </row>
    <row r="24" spans="1:34">
      <c r="A24" s="883"/>
      <c r="D24" s="1933"/>
      <c r="E24" s="1933"/>
      <c r="F24" s="1933"/>
      <c r="G24" s="1933"/>
      <c r="H24" s="1933"/>
      <c r="I24" s="1933"/>
      <c r="J24" s="1933"/>
      <c r="K24" s="1933"/>
      <c r="L24" s="1934"/>
      <c r="M24" s="1934"/>
      <c r="N24" s="1934"/>
      <c r="O24" s="1934"/>
      <c r="P24" s="1934"/>
      <c r="Q24" s="1934"/>
      <c r="R24" s="1934"/>
      <c r="S24" s="1934"/>
      <c r="T24" s="1934"/>
      <c r="U24" s="1934"/>
      <c r="V24" s="1934"/>
      <c r="W24" s="1934"/>
      <c r="X24" s="1934"/>
      <c r="Y24" s="1934"/>
      <c r="Z24" s="1934"/>
      <c r="AA24" s="1934"/>
      <c r="AB24" s="1934"/>
      <c r="AC24" s="1934"/>
      <c r="AD24" s="1934"/>
      <c r="AE24" s="1934"/>
      <c r="AH24" s="886"/>
    </row>
    <row r="25" spans="1:34">
      <c r="A25" s="883"/>
      <c r="B25" s="893"/>
      <c r="C25" s="894"/>
      <c r="D25" s="1933"/>
      <c r="E25" s="1933"/>
      <c r="F25" s="1933"/>
      <c r="G25" s="1933"/>
      <c r="H25" s="1933"/>
      <c r="I25" s="1933"/>
      <c r="J25" s="1933"/>
      <c r="K25" s="1933"/>
      <c r="L25" s="1934"/>
      <c r="M25" s="1934"/>
      <c r="N25" s="1934"/>
      <c r="O25" s="1934"/>
      <c r="P25" s="1934"/>
      <c r="Q25" s="1934"/>
      <c r="R25" s="1934"/>
      <c r="S25" s="1934"/>
      <c r="T25" s="1934"/>
      <c r="U25" s="1934"/>
      <c r="V25" s="1934"/>
      <c r="W25" s="1934"/>
      <c r="X25" s="1934"/>
      <c r="Y25" s="1934"/>
      <c r="Z25" s="1934"/>
      <c r="AA25" s="1934"/>
      <c r="AB25" s="1934"/>
      <c r="AC25" s="1934"/>
      <c r="AD25" s="1934"/>
      <c r="AE25" s="1934"/>
      <c r="AF25" s="899"/>
      <c r="AH25" s="886"/>
    </row>
    <row r="26" spans="1:34" ht="13.5">
      <c r="A26" s="883"/>
      <c r="B26" s="891"/>
      <c r="C26" s="898"/>
      <c r="D26" s="898"/>
      <c r="E26" s="900"/>
      <c r="F26" s="900"/>
      <c r="G26" s="900"/>
      <c r="H26" s="900"/>
      <c r="I26" s="900"/>
      <c r="J26" s="900"/>
      <c r="K26" s="900"/>
      <c r="L26" s="901"/>
      <c r="M26" s="901"/>
      <c r="N26" s="901"/>
      <c r="O26" s="901"/>
      <c r="P26" s="901"/>
      <c r="Q26" s="901"/>
      <c r="R26" s="901"/>
      <c r="S26" s="901"/>
      <c r="T26" s="901"/>
      <c r="U26" s="901"/>
      <c r="V26" s="901"/>
      <c r="W26" s="901"/>
      <c r="X26" s="902"/>
      <c r="Y26" s="902"/>
      <c r="Z26" s="901"/>
      <c r="AA26" s="901"/>
      <c r="AB26" s="901"/>
      <c r="AC26" s="901"/>
      <c r="AD26" s="901"/>
      <c r="AE26" s="901"/>
      <c r="AH26" s="886"/>
    </row>
    <row r="27" spans="1:34">
      <c r="A27" s="883"/>
      <c r="D27" s="1933"/>
      <c r="E27" s="1933"/>
      <c r="F27" s="1933"/>
      <c r="G27" s="1933"/>
      <c r="H27" s="1933"/>
      <c r="I27" s="1933"/>
      <c r="J27" s="1933"/>
      <c r="K27" s="1933"/>
      <c r="L27" s="1934"/>
      <c r="M27" s="1934"/>
      <c r="N27" s="1934"/>
      <c r="O27" s="1934"/>
      <c r="P27" s="1934"/>
      <c r="Q27" s="1934"/>
      <c r="R27" s="1934"/>
      <c r="S27" s="1934"/>
      <c r="T27" s="1934"/>
      <c r="U27" s="1934"/>
      <c r="V27" s="1934"/>
      <c r="W27" s="1934"/>
      <c r="X27" s="1934"/>
      <c r="Y27" s="1934"/>
      <c r="Z27" s="1934"/>
      <c r="AA27" s="1934"/>
      <c r="AB27" s="1934"/>
      <c r="AC27" s="1934"/>
      <c r="AD27" s="1934"/>
      <c r="AE27" s="1934"/>
      <c r="AF27" s="902"/>
      <c r="AG27" s="902"/>
      <c r="AH27" s="886"/>
    </row>
    <row r="28" spans="1:34">
      <c r="A28" s="883"/>
      <c r="D28" s="1933"/>
      <c r="E28" s="1933"/>
      <c r="F28" s="1933"/>
      <c r="G28" s="1933"/>
      <c r="H28" s="1933"/>
      <c r="I28" s="1933"/>
      <c r="J28" s="1933"/>
      <c r="K28" s="1933"/>
      <c r="L28" s="1934"/>
      <c r="M28" s="1934"/>
      <c r="N28" s="1934"/>
      <c r="O28" s="1934"/>
      <c r="P28" s="1934"/>
      <c r="Q28" s="1934"/>
      <c r="R28" s="1934"/>
      <c r="S28" s="1934"/>
      <c r="T28" s="1934"/>
      <c r="U28" s="1934"/>
      <c r="V28" s="1934"/>
      <c r="W28" s="1934"/>
      <c r="X28" s="1934"/>
      <c r="Y28" s="1934"/>
      <c r="Z28" s="1934"/>
      <c r="AA28" s="1934"/>
      <c r="AB28" s="1934"/>
      <c r="AC28" s="1934"/>
      <c r="AD28" s="1934"/>
      <c r="AE28" s="1934"/>
      <c r="AF28" s="902"/>
      <c r="AG28" s="902"/>
      <c r="AH28" s="886"/>
    </row>
    <row r="29" spans="1:34" ht="13.5">
      <c r="A29" s="883"/>
      <c r="B29" s="891"/>
      <c r="C29" s="898"/>
      <c r="D29" s="898"/>
      <c r="E29" s="900"/>
      <c r="F29" s="900"/>
      <c r="G29" s="900"/>
      <c r="H29" s="900"/>
      <c r="I29" s="900"/>
      <c r="J29" s="900"/>
      <c r="K29" s="900"/>
      <c r="L29" s="901"/>
      <c r="M29" s="901"/>
      <c r="N29" s="901"/>
      <c r="O29" s="901"/>
      <c r="P29" s="901"/>
      <c r="Q29" s="901"/>
      <c r="R29" s="901"/>
      <c r="S29" s="901"/>
      <c r="T29" s="901"/>
      <c r="U29" s="901"/>
      <c r="V29" s="901"/>
      <c r="W29" s="901"/>
      <c r="X29" s="902"/>
      <c r="Y29" s="902"/>
      <c r="Z29" s="901"/>
      <c r="AA29" s="901"/>
      <c r="AB29" s="901"/>
      <c r="AC29" s="901"/>
      <c r="AD29" s="901"/>
      <c r="AE29" s="901"/>
      <c r="AH29" s="886"/>
    </row>
    <row r="30" spans="1:34">
      <c r="A30" s="883"/>
      <c r="AF30" s="902"/>
      <c r="AG30" s="902"/>
      <c r="AH30" s="903"/>
    </row>
    <row r="31" spans="1:34">
      <c r="A31" s="883"/>
      <c r="B31" s="893"/>
      <c r="C31" s="894"/>
      <c r="D31" s="894"/>
      <c r="E31" s="894"/>
      <c r="F31" s="894"/>
      <c r="G31" s="894"/>
      <c r="H31" s="894"/>
      <c r="I31" s="894"/>
      <c r="J31" s="894"/>
      <c r="K31" s="894"/>
      <c r="L31" s="894"/>
      <c r="M31" s="894"/>
      <c r="N31" s="894"/>
      <c r="O31" s="894"/>
      <c r="P31" s="894"/>
      <c r="Q31" s="894"/>
      <c r="R31" s="894"/>
      <c r="S31" s="894"/>
      <c r="T31" s="894"/>
      <c r="U31" s="894"/>
      <c r="V31" s="894"/>
      <c r="W31" s="894"/>
      <c r="X31" s="894"/>
      <c r="Y31" s="894"/>
      <c r="AH31" s="886"/>
    </row>
    <row r="32" spans="1:34" ht="12.75" thickBot="1">
      <c r="A32" s="904"/>
      <c r="B32" s="878"/>
      <c r="C32" s="878"/>
      <c r="D32" s="878"/>
      <c r="E32" s="878"/>
      <c r="F32" s="878"/>
      <c r="G32" s="878"/>
      <c r="H32" s="878"/>
      <c r="I32" s="878"/>
      <c r="J32" s="878"/>
      <c r="K32" s="878"/>
      <c r="L32" s="878"/>
      <c r="M32" s="878"/>
      <c r="N32" s="878"/>
      <c r="O32" s="878"/>
      <c r="P32" s="878"/>
      <c r="Q32" s="878"/>
      <c r="R32" s="878"/>
      <c r="S32" s="878"/>
      <c r="T32" s="878"/>
      <c r="U32" s="878"/>
      <c r="V32" s="878"/>
      <c r="W32" s="878"/>
      <c r="X32" s="878"/>
      <c r="Y32" s="878"/>
      <c r="Z32" s="878"/>
      <c r="AA32" s="878"/>
      <c r="AB32" s="878"/>
      <c r="AC32" s="878"/>
      <c r="AD32" s="878"/>
      <c r="AE32" s="878"/>
      <c r="AF32" s="878"/>
      <c r="AG32" s="878"/>
      <c r="AH32" s="905"/>
    </row>
    <row r="34" spans="37:41" ht="21" customHeight="1">
      <c r="AK34" s="906" t="s">
        <v>517</v>
      </c>
      <c r="AL34" s="906" t="s">
        <v>765</v>
      </c>
      <c r="AM34" s="906" t="s">
        <v>766</v>
      </c>
      <c r="AN34" s="906" t="s">
        <v>520</v>
      </c>
    </row>
    <row r="35" spans="37:41" ht="21" customHeight="1">
      <c r="AK35" s="907" t="s">
        <v>767</v>
      </c>
      <c r="AL35" s="907">
        <v>1</v>
      </c>
      <c r="AM35" s="907" t="s">
        <v>522</v>
      </c>
      <c r="AN35" s="907">
        <v>1</v>
      </c>
    </row>
    <row r="36" spans="37:41" ht="21" customHeight="1">
      <c r="AK36" s="1307" t="s">
        <v>768</v>
      </c>
      <c r="AL36" s="1307">
        <f>0.3*0.3*0.3</f>
        <v>2.7E-2</v>
      </c>
      <c r="AM36" s="1307" t="s">
        <v>769</v>
      </c>
      <c r="AN36" s="1307" t="s">
        <v>770</v>
      </c>
    </row>
    <row r="37" spans="37:41" ht="21" customHeight="1">
      <c r="AK37" s="908" t="s">
        <v>771</v>
      </c>
      <c r="AL37" s="908">
        <v>1</v>
      </c>
      <c r="AM37" s="908" t="s">
        <v>772</v>
      </c>
      <c r="AN37" s="908" t="s">
        <v>525</v>
      </c>
    </row>
    <row r="43" spans="37:41" ht="13.5">
      <c r="AO43" s="910"/>
    </row>
  </sheetData>
  <mergeCells count="11">
    <mergeCell ref="D24:K25"/>
    <mergeCell ref="L24:AE25"/>
    <mergeCell ref="D27:K28"/>
    <mergeCell ref="L27:AE28"/>
    <mergeCell ref="H10:AB12"/>
    <mergeCell ref="D15:K16"/>
    <mergeCell ref="L15:AE16"/>
    <mergeCell ref="D18:K19"/>
    <mergeCell ref="L18:AE19"/>
    <mergeCell ref="D21:K22"/>
    <mergeCell ref="L21:AE22"/>
  </mergeCells>
  <phoneticPr fontId="34" type="noConversion"/>
  <pageMargins left="0.92000000000000015" right="0.28000000000000003" top="0.48000000000000004" bottom="0.38" header="0.3" footer="0.28000000000000003"/>
  <pageSetup paperSize="9" scale="95" orientation="landscape" r:id="rId1"/>
  <drawing r:id="rId2"/>
  <legacyDrawing r:id="rId3"/>
  <oleObjects>
    <mc:AlternateContent xmlns:mc="http://schemas.openxmlformats.org/markup-compatibility/2006">
      <mc:Choice Requires="x14">
        <oleObject progId="AutoCAD.Drawing.18" shapeId="384006" r:id="rId4">
          <objectPr defaultSize="0" autoPict="0" r:id="rId5">
            <anchor moveWithCells="1">
              <from>
                <xdr:col>7</xdr:col>
                <xdr:colOff>38100</xdr:colOff>
                <xdr:row>3</xdr:row>
                <xdr:rowOff>38100</xdr:rowOff>
              </from>
              <to>
                <xdr:col>30</xdr:col>
                <xdr:colOff>19050</xdr:colOff>
                <xdr:row>30</xdr:row>
                <xdr:rowOff>104775</xdr:rowOff>
              </to>
            </anchor>
          </objectPr>
        </oleObject>
      </mc:Choice>
      <mc:Fallback>
        <oleObject progId="AutoCAD.Drawing.18" shapeId="384006" r:id="rId4"/>
      </mc:Fallback>
    </mc:AlternateContent>
  </oleObjects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AA33"/>
  <sheetViews>
    <sheetView showGridLines="0" view="pageBreakPreview" zoomScale="115" zoomScaleSheetLayoutView="115" workbookViewId="0">
      <selection activeCell="B35" sqref="B35"/>
    </sheetView>
  </sheetViews>
  <sheetFormatPr defaultColWidth="10" defaultRowHeight="13.5"/>
  <cols>
    <col min="1" max="1" width="1.5" style="678" customWidth="1"/>
    <col min="2" max="2" width="10.375" style="678" bestFit="1" customWidth="1"/>
    <col min="3" max="3" width="13.5" style="678" customWidth="1"/>
    <col min="4" max="4" width="2.625" style="678" customWidth="1"/>
    <col min="5" max="20" width="3.125" style="678" customWidth="1"/>
    <col min="21" max="21" width="3.25" style="678" customWidth="1"/>
    <col min="22" max="22" width="8.375" style="678" customWidth="1"/>
    <col min="23" max="24" width="6.5" style="678" bestFit="1" customWidth="1"/>
    <col min="25" max="25" width="1.875" style="678" customWidth="1"/>
    <col min="26" max="40" width="3.125" style="678" customWidth="1"/>
    <col min="41" max="256" width="10" style="678"/>
    <col min="257" max="257" width="1.5" style="678" customWidth="1"/>
    <col min="258" max="258" width="10.375" style="678" bestFit="1" customWidth="1"/>
    <col min="259" max="259" width="13.5" style="678" customWidth="1"/>
    <col min="260" max="260" width="2.625" style="678" customWidth="1"/>
    <col min="261" max="276" width="3.125" style="678" customWidth="1"/>
    <col min="277" max="277" width="3.25" style="678" customWidth="1"/>
    <col min="278" max="278" width="8.375" style="678" customWidth="1"/>
    <col min="279" max="280" width="6.5" style="678" bestFit="1" customWidth="1"/>
    <col min="281" max="281" width="1.875" style="678" customWidth="1"/>
    <col min="282" max="296" width="3.125" style="678" customWidth="1"/>
    <col min="297" max="512" width="10" style="678"/>
    <col min="513" max="513" width="1.5" style="678" customWidth="1"/>
    <col min="514" max="514" width="10.375" style="678" bestFit="1" customWidth="1"/>
    <col min="515" max="515" width="13.5" style="678" customWidth="1"/>
    <col min="516" max="516" width="2.625" style="678" customWidth="1"/>
    <col min="517" max="532" width="3.125" style="678" customWidth="1"/>
    <col min="533" max="533" width="3.25" style="678" customWidth="1"/>
    <col min="534" max="534" width="8.375" style="678" customWidth="1"/>
    <col min="535" max="536" width="6.5" style="678" bestFit="1" customWidth="1"/>
    <col min="537" max="537" width="1.875" style="678" customWidth="1"/>
    <col min="538" max="552" width="3.125" style="678" customWidth="1"/>
    <col min="553" max="768" width="10" style="678"/>
    <col min="769" max="769" width="1.5" style="678" customWidth="1"/>
    <col min="770" max="770" width="10.375" style="678" bestFit="1" customWidth="1"/>
    <col min="771" max="771" width="13.5" style="678" customWidth="1"/>
    <col min="772" max="772" width="2.625" style="678" customWidth="1"/>
    <col min="773" max="788" width="3.125" style="678" customWidth="1"/>
    <col min="789" max="789" width="3.25" style="678" customWidth="1"/>
    <col min="790" max="790" width="8.375" style="678" customWidth="1"/>
    <col min="791" max="792" width="6.5" style="678" bestFit="1" customWidth="1"/>
    <col min="793" max="793" width="1.875" style="678" customWidth="1"/>
    <col min="794" max="808" width="3.125" style="678" customWidth="1"/>
    <col min="809" max="1024" width="10" style="678"/>
    <col min="1025" max="1025" width="1.5" style="678" customWidth="1"/>
    <col min="1026" max="1026" width="10.375" style="678" bestFit="1" customWidth="1"/>
    <col min="1027" max="1027" width="13.5" style="678" customWidth="1"/>
    <col min="1028" max="1028" width="2.625" style="678" customWidth="1"/>
    <col min="1029" max="1044" width="3.125" style="678" customWidth="1"/>
    <col min="1045" max="1045" width="3.25" style="678" customWidth="1"/>
    <col min="1046" max="1046" width="8.375" style="678" customWidth="1"/>
    <col min="1047" max="1048" width="6.5" style="678" bestFit="1" customWidth="1"/>
    <col min="1049" max="1049" width="1.875" style="678" customWidth="1"/>
    <col min="1050" max="1064" width="3.125" style="678" customWidth="1"/>
    <col min="1065" max="1280" width="10" style="678"/>
    <col min="1281" max="1281" width="1.5" style="678" customWidth="1"/>
    <col min="1282" max="1282" width="10.375" style="678" bestFit="1" customWidth="1"/>
    <col min="1283" max="1283" width="13.5" style="678" customWidth="1"/>
    <col min="1284" max="1284" width="2.625" style="678" customWidth="1"/>
    <col min="1285" max="1300" width="3.125" style="678" customWidth="1"/>
    <col min="1301" max="1301" width="3.25" style="678" customWidth="1"/>
    <col min="1302" max="1302" width="8.375" style="678" customWidth="1"/>
    <col min="1303" max="1304" width="6.5" style="678" bestFit="1" customWidth="1"/>
    <col min="1305" max="1305" width="1.875" style="678" customWidth="1"/>
    <col min="1306" max="1320" width="3.125" style="678" customWidth="1"/>
    <col min="1321" max="1536" width="10" style="678"/>
    <col min="1537" max="1537" width="1.5" style="678" customWidth="1"/>
    <col min="1538" max="1538" width="10.375" style="678" bestFit="1" customWidth="1"/>
    <col min="1539" max="1539" width="13.5" style="678" customWidth="1"/>
    <col min="1540" max="1540" width="2.625" style="678" customWidth="1"/>
    <col min="1541" max="1556" width="3.125" style="678" customWidth="1"/>
    <col min="1557" max="1557" width="3.25" style="678" customWidth="1"/>
    <col min="1558" max="1558" width="8.375" style="678" customWidth="1"/>
    <col min="1559" max="1560" width="6.5" style="678" bestFit="1" customWidth="1"/>
    <col min="1561" max="1561" width="1.875" style="678" customWidth="1"/>
    <col min="1562" max="1576" width="3.125" style="678" customWidth="1"/>
    <col min="1577" max="1792" width="10" style="678"/>
    <col min="1793" max="1793" width="1.5" style="678" customWidth="1"/>
    <col min="1794" max="1794" width="10.375" style="678" bestFit="1" customWidth="1"/>
    <col min="1795" max="1795" width="13.5" style="678" customWidth="1"/>
    <col min="1796" max="1796" width="2.625" style="678" customWidth="1"/>
    <col min="1797" max="1812" width="3.125" style="678" customWidth="1"/>
    <col min="1813" max="1813" width="3.25" style="678" customWidth="1"/>
    <col min="1814" max="1814" width="8.375" style="678" customWidth="1"/>
    <col min="1815" max="1816" width="6.5" style="678" bestFit="1" customWidth="1"/>
    <col min="1817" max="1817" width="1.875" style="678" customWidth="1"/>
    <col min="1818" max="1832" width="3.125" style="678" customWidth="1"/>
    <col min="1833" max="2048" width="10" style="678"/>
    <col min="2049" max="2049" width="1.5" style="678" customWidth="1"/>
    <col min="2050" max="2050" width="10.375" style="678" bestFit="1" customWidth="1"/>
    <col min="2051" max="2051" width="13.5" style="678" customWidth="1"/>
    <col min="2052" max="2052" width="2.625" style="678" customWidth="1"/>
    <col min="2053" max="2068" width="3.125" style="678" customWidth="1"/>
    <col min="2069" max="2069" width="3.25" style="678" customWidth="1"/>
    <col min="2070" max="2070" width="8.375" style="678" customWidth="1"/>
    <col min="2071" max="2072" width="6.5" style="678" bestFit="1" customWidth="1"/>
    <col min="2073" max="2073" width="1.875" style="678" customWidth="1"/>
    <col min="2074" max="2088" width="3.125" style="678" customWidth="1"/>
    <col min="2089" max="2304" width="10" style="678"/>
    <col min="2305" max="2305" width="1.5" style="678" customWidth="1"/>
    <col min="2306" max="2306" width="10.375" style="678" bestFit="1" customWidth="1"/>
    <col min="2307" max="2307" width="13.5" style="678" customWidth="1"/>
    <col min="2308" max="2308" width="2.625" style="678" customWidth="1"/>
    <col min="2309" max="2324" width="3.125" style="678" customWidth="1"/>
    <col min="2325" max="2325" width="3.25" style="678" customWidth="1"/>
    <col min="2326" max="2326" width="8.375" style="678" customWidth="1"/>
    <col min="2327" max="2328" width="6.5" style="678" bestFit="1" customWidth="1"/>
    <col min="2329" max="2329" width="1.875" style="678" customWidth="1"/>
    <col min="2330" max="2344" width="3.125" style="678" customWidth="1"/>
    <col min="2345" max="2560" width="10" style="678"/>
    <col min="2561" max="2561" width="1.5" style="678" customWidth="1"/>
    <col min="2562" max="2562" width="10.375" style="678" bestFit="1" customWidth="1"/>
    <col min="2563" max="2563" width="13.5" style="678" customWidth="1"/>
    <col min="2564" max="2564" width="2.625" style="678" customWidth="1"/>
    <col min="2565" max="2580" width="3.125" style="678" customWidth="1"/>
    <col min="2581" max="2581" width="3.25" style="678" customWidth="1"/>
    <col min="2582" max="2582" width="8.375" style="678" customWidth="1"/>
    <col min="2583" max="2584" width="6.5" style="678" bestFit="1" customWidth="1"/>
    <col min="2585" max="2585" width="1.875" style="678" customWidth="1"/>
    <col min="2586" max="2600" width="3.125" style="678" customWidth="1"/>
    <col min="2601" max="2816" width="10" style="678"/>
    <col min="2817" max="2817" width="1.5" style="678" customWidth="1"/>
    <col min="2818" max="2818" width="10.375" style="678" bestFit="1" customWidth="1"/>
    <col min="2819" max="2819" width="13.5" style="678" customWidth="1"/>
    <col min="2820" max="2820" width="2.625" style="678" customWidth="1"/>
    <col min="2821" max="2836" width="3.125" style="678" customWidth="1"/>
    <col min="2837" max="2837" width="3.25" style="678" customWidth="1"/>
    <col min="2838" max="2838" width="8.375" style="678" customWidth="1"/>
    <col min="2839" max="2840" width="6.5" style="678" bestFit="1" customWidth="1"/>
    <col min="2841" max="2841" width="1.875" style="678" customWidth="1"/>
    <col min="2842" max="2856" width="3.125" style="678" customWidth="1"/>
    <col min="2857" max="3072" width="10" style="678"/>
    <col min="3073" max="3073" width="1.5" style="678" customWidth="1"/>
    <col min="3074" max="3074" width="10.375" style="678" bestFit="1" customWidth="1"/>
    <col min="3075" max="3075" width="13.5" style="678" customWidth="1"/>
    <col min="3076" max="3076" width="2.625" style="678" customWidth="1"/>
    <col min="3077" max="3092" width="3.125" style="678" customWidth="1"/>
    <col min="3093" max="3093" width="3.25" style="678" customWidth="1"/>
    <col min="3094" max="3094" width="8.375" style="678" customWidth="1"/>
    <col min="3095" max="3096" width="6.5" style="678" bestFit="1" customWidth="1"/>
    <col min="3097" max="3097" width="1.875" style="678" customWidth="1"/>
    <col min="3098" max="3112" width="3.125" style="678" customWidth="1"/>
    <col min="3113" max="3328" width="10" style="678"/>
    <col min="3329" max="3329" width="1.5" style="678" customWidth="1"/>
    <col min="3330" max="3330" width="10.375" style="678" bestFit="1" customWidth="1"/>
    <col min="3331" max="3331" width="13.5" style="678" customWidth="1"/>
    <col min="3332" max="3332" width="2.625" style="678" customWidth="1"/>
    <col min="3333" max="3348" width="3.125" style="678" customWidth="1"/>
    <col min="3349" max="3349" width="3.25" style="678" customWidth="1"/>
    <col min="3350" max="3350" width="8.375" style="678" customWidth="1"/>
    <col min="3351" max="3352" width="6.5" style="678" bestFit="1" customWidth="1"/>
    <col min="3353" max="3353" width="1.875" style="678" customWidth="1"/>
    <col min="3354" max="3368" width="3.125" style="678" customWidth="1"/>
    <col min="3369" max="3584" width="10" style="678"/>
    <col min="3585" max="3585" width="1.5" style="678" customWidth="1"/>
    <col min="3586" max="3586" width="10.375" style="678" bestFit="1" customWidth="1"/>
    <col min="3587" max="3587" width="13.5" style="678" customWidth="1"/>
    <col min="3588" max="3588" width="2.625" style="678" customWidth="1"/>
    <col min="3589" max="3604" width="3.125" style="678" customWidth="1"/>
    <col min="3605" max="3605" width="3.25" style="678" customWidth="1"/>
    <col min="3606" max="3606" width="8.375" style="678" customWidth="1"/>
    <col min="3607" max="3608" width="6.5" style="678" bestFit="1" customWidth="1"/>
    <col min="3609" max="3609" width="1.875" style="678" customWidth="1"/>
    <col min="3610" max="3624" width="3.125" style="678" customWidth="1"/>
    <col min="3625" max="3840" width="10" style="678"/>
    <col min="3841" max="3841" width="1.5" style="678" customWidth="1"/>
    <col min="3842" max="3842" width="10.375" style="678" bestFit="1" customWidth="1"/>
    <col min="3843" max="3843" width="13.5" style="678" customWidth="1"/>
    <col min="3844" max="3844" width="2.625" style="678" customWidth="1"/>
    <col min="3845" max="3860" width="3.125" style="678" customWidth="1"/>
    <col min="3861" max="3861" width="3.25" style="678" customWidth="1"/>
    <col min="3862" max="3862" width="8.375" style="678" customWidth="1"/>
    <col min="3863" max="3864" width="6.5" style="678" bestFit="1" customWidth="1"/>
    <col min="3865" max="3865" width="1.875" style="678" customWidth="1"/>
    <col min="3866" max="3880" width="3.125" style="678" customWidth="1"/>
    <col min="3881" max="4096" width="10" style="678"/>
    <col min="4097" max="4097" width="1.5" style="678" customWidth="1"/>
    <col min="4098" max="4098" width="10.375" style="678" bestFit="1" customWidth="1"/>
    <col min="4099" max="4099" width="13.5" style="678" customWidth="1"/>
    <col min="4100" max="4100" width="2.625" style="678" customWidth="1"/>
    <col min="4101" max="4116" width="3.125" style="678" customWidth="1"/>
    <col min="4117" max="4117" width="3.25" style="678" customWidth="1"/>
    <col min="4118" max="4118" width="8.375" style="678" customWidth="1"/>
    <col min="4119" max="4120" width="6.5" style="678" bestFit="1" customWidth="1"/>
    <col min="4121" max="4121" width="1.875" style="678" customWidth="1"/>
    <col min="4122" max="4136" width="3.125" style="678" customWidth="1"/>
    <col min="4137" max="4352" width="10" style="678"/>
    <col min="4353" max="4353" width="1.5" style="678" customWidth="1"/>
    <col min="4354" max="4354" width="10.375" style="678" bestFit="1" customWidth="1"/>
    <col min="4355" max="4355" width="13.5" style="678" customWidth="1"/>
    <col min="4356" max="4356" width="2.625" style="678" customWidth="1"/>
    <col min="4357" max="4372" width="3.125" style="678" customWidth="1"/>
    <col min="4373" max="4373" width="3.25" style="678" customWidth="1"/>
    <col min="4374" max="4374" width="8.375" style="678" customWidth="1"/>
    <col min="4375" max="4376" width="6.5" style="678" bestFit="1" customWidth="1"/>
    <col min="4377" max="4377" width="1.875" style="678" customWidth="1"/>
    <col min="4378" max="4392" width="3.125" style="678" customWidth="1"/>
    <col min="4393" max="4608" width="10" style="678"/>
    <col min="4609" max="4609" width="1.5" style="678" customWidth="1"/>
    <col min="4610" max="4610" width="10.375" style="678" bestFit="1" customWidth="1"/>
    <col min="4611" max="4611" width="13.5" style="678" customWidth="1"/>
    <col min="4612" max="4612" width="2.625" style="678" customWidth="1"/>
    <col min="4613" max="4628" width="3.125" style="678" customWidth="1"/>
    <col min="4629" max="4629" width="3.25" style="678" customWidth="1"/>
    <col min="4630" max="4630" width="8.375" style="678" customWidth="1"/>
    <col min="4631" max="4632" width="6.5" style="678" bestFit="1" customWidth="1"/>
    <col min="4633" max="4633" width="1.875" style="678" customWidth="1"/>
    <col min="4634" max="4648" width="3.125" style="678" customWidth="1"/>
    <col min="4649" max="4864" width="10" style="678"/>
    <col min="4865" max="4865" width="1.5" style="678" customWidth="1"/>
    <col min="4866" max="4866" width="10.375" style="678" bestFit="1" customWidth="1"/>
    <col min="4867" max="4867" width="13.5" style="678" customWidth="1"/>
    <col min="4868" max="4868" width="2.625" style="678" customWidth="1"/>
    <col min="4869" max="4884" width="3.125" style="678" customWidth="1"/>
    <col min="4885" max="4885" width="3.25" style="678" customWidth="1"/>
    <col min="4886" max="4886" width="8.375" style="678" customWidth="1"/>
    <col min="4887" max="4888" width="6.5" style="678" bestFit="1" customWidth="1"/>
    <col min="4889" max="4889" width="1.875" style="678" customWidth="1"/>
    <col min="4890" max="4904" width="3.125" style="678" customWidth="1"/>
    <col min="4905" max="5120" width="10" style="678"/>
    <col min="5121" max="5121" width="1.5" style="678" customWidth="1"/>
    <col min="5122" max="5122" width="10.375" style="678" bestFit="1" customWidth="1"/>
    <col min="5123" max="5123" width="13.5" style="678" customWidth="1"/>
    <col min="5124" max="5124" width="2.625" style="678" customWidth="1"/>
    <col min="5125" max="5140" width="3.125" style="678" customWidth="1"/>
    <col min="5141" max="5141" width="3.25" style="678" customWidth="1"/>
    <col min="5142" max="5142" width="8.375" style="678" customWidth="1"/>
    <col min="5143" max="5144" width="6.5" style="678" bestFit="1" customWidth="1"/>
    <col min="5145" max="5145" width="1.875" style="678" customWidth="1"/>
    <col min="5146" max="5160" width="3.125" style="678" customWidth="1"/>
    <col min="5161" max="5376" width="10" style="678"/>
    <col min="5377" max="5377" width="1.5" style="678" customWidth="1"/>
    <col min="5378" max="5378" width="10.375" style="678" bestFit="1" customWidth="1"/>
    <col min="5379" max="5379" width="13.5" style="678" customWidth="1"/>
    <col min="5380" max="5380" width="2.625" style="678" customWidth="1"/>
    <col min="5381" max="5396" width="3.125" style="678" customWidth="1"/>
    <col min="5397" max="5397" width="3.25" style="678" customWidth="1"/>
    <col min="5398" max="5398" width="8.375" style="678" customWidth="1"/>
    <col min="5399" max="5400" width="6.5" style="678" bestFit="1" customWidth="1"/>
    <col min="5401" max="5401" width="1.875" style="678" customWidth="1"/>
    <col min="5402" max="5416" width="3.125" style="678" customWidth="1"/>
    <col min="5417" max="5632" width="10" style="678"/>
    <col min="5633" max="5633" width="1.5" style="678" customWidth="1"/>
    <col min="5634" max="5634" width="10.375" style="678" bestFit="1" customWidth="1"/>
    <col min="5635" max="5635" width="13.5" style="678" customWidth="1"/>
    <col min="5636" max="5636" width="2.625" style="678" customWidth="1"/>
    <col min="5637" max="5652" width="3.125" style="678" customWidth="1"/>
    <col min="5653" max="5653" width="3.25" style="678" customWidth="1"/>
    <col min="5654" max="5654" width="8.375" style="678" customWidth="1"/>
    <col min="5655" max="5656" width="6.5" style="678" bestFit="1" customWidth="1"/>
    <col min="5657" max="5657" width="1.875" style="678" customWidth="1"/>
    <col min="5658" max="5672" width="3.125" style="678" customWidth="1"/>
    <col min="5673" max="5888" width="10" style="678"/>
    <col min="5889" max="5889" width="1.5" style="678" customWidth="1"/>
    <col min="5890" max="5890" width="10.375" style="678" bestFit="1" customWidth="1"/>
    <col min="5891" max="5891" width="13.5" style="678" customWidth="1"/>
    <col min="5892" max="5892" width="2.625" style="678" customWidth="1"/>
    <col min="5893" max="5908" width="3.125" style="678" customWidth="1"/>
    <col min="5909" max="5909" width="3.25" style="678" customWidth="1"/>
    <col min="5910" max="5910" width="8.375" style="678" customWidth="1"/>
    <col min="5911" max="5912" width="6.5" style="678" bestFit="1" customWidth="1"/>
    <col min="5913" max="5913" width="1.875" style="678" customWidth="1"/>
    <col min="5914" max="5928" width="3.125" style="678" customWidth="1"/>
    <col min="5929" max="6144" width="10" style="678"/>
    <col min="6145" max="6145" width="1.5" style="678" customWidth="1"/>
    <col min="6146" max="6146" width="10.375" style="678" bestFit="1" customWidth="1"/>
    <col min="6147" max="6147" width="13.5" style="678" customWidth="1"/>
    <col min="6148" max="6148" width="2.625" style="678" customWidth="1"/>
    <col min="6149" max="6164" width="3.125" style="678" customWidth="1"/>
    <col min="6165" max="6165" width="3.25" style="678" customWidth="1"/>
    <col min="6166" max="6166" width="8.375" style="678" customWidth="1"/>
    <col min="6167" max="6168" width="6.5" style="678" bestFit="1" customWidth="1"/>
    <col min="6169" max="6169" width="1.875" style="678" customWidth="1"/>
    <col min="6170" max="6184" width="3.125" style="678" customWidth="1"/>
    <col min="6185" max="6400" width="10" style="678"/>
    <col min="6401" max="6401" width="1.5" style="678" customWidth="1"/>
    <col min="6402" max="6402" width="10.375" style="678" bestFit="1" customWidth="1"/>
    <col min="6403" max="6403" width="13.5" style="678" customWidth="1"/>
    <col min="6404" max="6404" width="2.625" style="678" customWidth="1"/>
    <col min="6405" max="6420" width="3.125" style="678" customWidth="1"/>
    <col min="6421" max="6421" width="3.25" style="678" customWidth="1"/>
    <col min="6422" max="6422" width="8.375" style="678" customWidth="1"/>
    <col min="6423" max="6424" width="6.5" style="678" bestFit="1" customWidth="1"/>
    <col min="6425" max="6425" width="1.875" style="678" customWidth="1"/>
    <col min="6426" max="6440" width="3.125" style="678" customWidth="1"/>
    <col min="6441" max="6656" width="10" style="678"/>
    <col min="6657" max="6657" width="1.5" style="678" customWidth="1"/>
    <col min="6658" max="6658" width="10.375" style="678" bestFit="1" customWidth="1"/>
    <col min="6659" max="6659" width="13.5" style="678" customWidth="1"/>
    <col min="6660" max="6660" width="2.625" style="678" customWidth="1"/>
    <col min="6661" max="6676" width="3.125" style="678" customWidth="1"/>
    <col min="6677" max="6677" width="3.25" style="678" customWidth="1"/>
    <col min="6678" max="6678" width="8.375" style="678" customWidth="1"/>
    <col min="6679" max="6680" width="6.5" style="678" bestFit="1" customWidth="1"/>
    <col min="6681" max="6681" width="1.875" style="678" customWidth="1"/>
    <col min="6682" max="6696" width="3.125" style="678" customWidth="1"/>
    <col min="6697" max="6912" width="10" style="678"/>
    <col min="6913" max="6913" width="1.5" style="678" customWidth="1"/>
    <col min="6914" max="6914" width="10.375" style="678" bestFit="1" customWidth="1"/>
    <col min="6915" max="6915" width="13.5" style="678" customWidth="1"/>
    <col min="6916" max="6916" width="2.625" style="678" customWidth="1"/>
    <col min="6917" max="6932" width="3.125" style="678" customWidth="1"/>
    <col min="6933" max="6933" width="3.25" style="678" customWidth="1"/>
    <col min="6934" max="6934" width="8.375" style="678" customWidth="1"/>
    <col min="6935" max="6936" width="6.5" style="678" bestFit="1" customWidth="1"/>
    <col min="6937" max="6937" width="1.875" style="678" customWidth="1"/>
    <col min="6938" max="6952" width="3.125" style="678" customWidth="1"/>
    <col min="6953" max="7168" width="10" style="678"/>
    <col min="7169" max="7169" width="1.5" style="678" customWidth="1"/>
    <col min="7170" max="7170" width="10.375" style="678" bestFit="1" customWidth="1"/>
    <col min="7171" max="7171" width="13.5" style="678" customWidth="1"/>
    <col min="7172" max="7172" width="2.625" style="678" customWidth="1"/>
    <col min="7173" max="7188" width="3.125" style="678" customWidth="1"/>
    <col min="7189" max="7189" width="3.25" style="678" customWidth="1"/>
    <col min="7190" max="7190" width="8.375" style="678" customWidth="1"/>
    <col min="7191" max="7192" width="6.5" style="678" bestFit="1" customWidth="1"/>
    <col min="7193" max="7193" width="1.875" style="678" customWidth="1"/>
    <col min="7194" max="7208" width="3.125" style="678" customWidth="1"/>
    <col min="7209" max="7424" width="10" style="678"/>
    <col min="7425" max="7425" width="1.5" style="678" customWidth="1"/>
    <col min="7426" max="7426" width="10.375" style="678" bestFit="1" customWidth="1"/>
    <col min="7427" max="7427" width="13.5" style="678" customWidth="1"/>
    <col min="7428" max="7428" width="2.625" style="678" customWidth="1"/>
    <col min="7429" max="7444" width="3.125" style="678" customWidth="1"/>
    <col min="7445" max="7445" width="3.25" style="678" customWidth="1"/>
    <col min="7446" max="7446" width="8.375" style="678" customWidth="1"/>
    <col min="7447" max="7448" width="6.5" style="678" bestFit="1" customWidth="1"/>
    <col min="7449" max="7449" width="1.875" style="678" customWidth="1"/>
    <col min="7450" max="7464" width="3.125" style="678" customWidth="1"/>
    <col min="7465" max="7680" width="10" style="678"/>
    <col min="7681" max="7681" width="1.5" style="678" customWidth="1"/>
    <col min="7682" max="7682" width="10.375" style="678" bestFit="1" customWidth="1"/>
    <col min="7683" max="7683" width="13.5" style="678" customWidth="1"/>
    <col min="7684" max="7684" width="2.625" style="678" customWidth="1"/>
    <col min="7685" max="7700" width="3.125" style="678" customWidth="1"/>
    <col min="7701" max="7701" width="3.25" style="678" customWidth="1"/>
    <col min="7702" max="7702" width="8.375" style="678" customWidth="1"/>
    <col min="7703" max="7704" width="6.5" style="678" bestFit="1" customWidth="1"/>
    <col min="7705" max="7705" width="1.875" style="678" customWidth="1"/>
    <col min="7706" max="7720" width="3.125" style="678" customWidth="1"/>
    <col min="7721" max="7936" width="10" style="678"/>
    <col min="7937" max="7937" width="1.5" style="678" customWidth="1"/>
    <col min="7938" max="7938" width="10.375" style="678" bestFit="1" customWidth="1"/>
    <col min="7939" max="7939" width="13.5" style="678" customWidth="1"/>
    <col min="7940" max="7940" width="2.625" style="678" customWidth="1"/>
    <col min="7941" max="7956" width="3.125" style="678" customWidth="1"/>
    <col min="7957" max="7957" width="3.25" style="678" customWidth="1"/>
    <col min="7958" max="7958" width="8.375" style="678" customWidth="1"/>
    <col min="7959" max="7960" width="6.5" style="678" bestFit="1" customWidth="1"/>
    <col min="7961" max="7961" width="1.875" style="678" customWidth="1"/>
    <col min="7962" max="7976" width="3.125" style="678" customWidth="1"/>
    <col min="7977" max="8192" width="10" style="678"/>
    <col min="8193" max="8193" width="1.5" style="678" customWidth="1"/>
    <col min="8194" max="8194" width="10.375" style="678" bestFit="1" customWidth="1"/>
    <col min="8195" max="8195" width="13.5" style="678" customWidth="1"/>
    <col min="8196" max="8196" width="2.625" style="678" customWidth="1"/>
    <col min="8197" max="8212" width="3.125" style="678" customWidth="1"/>
    <col min="8213" max="8213" width="3.25" style="678" customWidth="1"/>
    <col min="8214" max="8214" width="8.375" style="678" customWidth="1"/>
    <col min="8215" max="8216" width="6.5" style="678" bestFit="1" customWidth="1"/>
    <col min="8217" max="8217" width="1.875" style="678" customWidth="1"/>
    <col min="8218" max="8232" width="3.125" style="678" customWidth="1"/>
    <col min="8233" max="8448" width="10" style="678"/>
    <col min="8449" max="8449" width="1.5" style="678" customWidth="1"/>
    <col min="8450" max="8450" width="10.375" style="678" bestFit="1" customWidth="1"/>
    <col min="8451" max="8451" width="13.5" style="678" customWidth="1"/>
    <col min="8452" max="8452" width="2.625" style="678" customWidth="1"/>
    <col min="8453" max="8468" width="3.125" style="678" customWidth="1"/>
    <col min="8469" max="8469" width="3.25" style="678" customWidth="1"/>
    <col min="8470" max="8470" width="8.375" style="678" customWidth="1"/>
    <col min="8471" max="8472" width="6.5" style="678" bestFit="1" customWidth="1"/>
    <col min="8473" max="8473" width="1.875" style="678" customWidth="1"/>
    <col min="8474" max="8488" width="3.125" style="678" customWidth="1"/>
    <col min="8489" max="8704" width="10" style="678"/>
    <col min="8705" max="8705" width="1.5" style="678" customWidth="1"/>
    <col min="8706" max="8706" width="10.375" style="678" bestFit="1" customWidth="1"/>
    <col min="8707" max="8707" width="13.5" style="678" customWidth="1"/>
    <col min="8708" max="8708" width="2.625" style="678" customWidth="1"/>
    <col min="8709" max="8724" width="3.125" style="678" customWidth="1"/>
    <col min="8725" max="8725" width="3.25" style="678" customWidth="1"/>
    <col min="8726" max="8726" width="8.375" style="678" customWidth="1"/>
    <col min="8727" max="8728" width="6.5" style="678" bestFit="1" customWidth="1"/>
    <col min="8729" max="8729" width="1.875" style="678" customWidth="1"/>
    <col min="8730" max="8744" width="3.125" style="678" customWidth="1"/>
    <col min="8745" max="8960" width="10" style="678"/>
    <col min="8961" max="8961" width="1.5" style="678" customWidth="1"/>
    <col min="8962" max="8962" width="10.375" style="678" bestFit="1" customWidth="1"/>
    <col min="8963" max="8963" width="13.5" style="678" customWidth="1"/>
    <col min="8964" max="8964" width="2.625" style="678" customWidth="1"/>
    <col min="8965" max="8980" width="3.125" style="678" customWidth="1"/>
    <col min="8981" max="8981" width="3.25" style="678" customWidth="1"/>
    <col min="8982" max="8982" width="8.375" style="678" customWidth="1"/>
    <col min="8983" max="8984" width="6.5" style="678" bestFit="1" customWidth="1"/>
    <col min="8985" max="8985" width="1.875" style="678" customWidth="1"/>
    <col min="8986" max="9000" width="3.125" style="678" customWidth="1"/>
    <col min="9001" max="9216" width="10" style="678"/>
    <col min="9217" max="9217" width="1.5" style="678" customWidth="1"/>
    <col min="9218" max="9218" width="10.375" style="678" bestFit="1" customWidth="1"/>
    <col min="9219" max="9219" width="13.5" style="678" customWidth="1"/>
    <col min="9220" max="9220" width="2.625" style="678" customWidth="1"/>
    <col min="9221" max="9236" width="3.125" style="678" customWidth="1"/>
    <col min="9237" max="9237" width="3.25" style="678" customWidth="1"/>
    <col min="9238" max="9238" width="8.375" style="678" customWidth="1"/>
    <col min="9239" max="9240" width="6.5" style="678" bestFit="1" customWidth="1"/>
    <col min="9241" max="9241" width="1.875" style="678" customWidth="1"/>
    <col min="9242" max="9256" width="3.125" style="678" customWidth="1"/>
    <col min="9257" max="9472" width="10" style="678"/>
    <col min="9473" max="9473" width="1.5" style="678" customWidth="1"/>
    <col min="9474" max="9474" width="10.375" style="678" bestFit="1" customWidth="1"/>
    <col min="9475" max="9475" width="13.5" style="678" customWidth="1"/>
    <col min="9476" max="9476" width="2.625" style="678" customWidth="1"/>
    <col min="9477" max="9492" width="3.125" style="678" customWidth="1"/>
    <col min="9493" max="9493" width="3.25" style="678" customWidth="1"/>
    <col min="9494" max="9494" width="8.375" style="678" customWidth="1"/>
    <col min="9495" max="9496" width="6.5" style="678" bestFit="1" customWidth="1"/>
    <col min="9497" max="9497" width="1.875" style="678" customWidth="1"/>
    <col min="9498" max="9512" width="3.125" style="678" customWidth="1"/>
    <col min="9513" max="9728" width="10" style="678"/>
    <col min="9729" max="9729" width="1.5" style="678" customWidth="1"/>
    <col min="9730" max="9730" width="10.375" style="678" bestFit="1" customWidth="1"/>
    <col min="9731" max="9731" width="13.5" style="678" customWidth="1"/>
    <col min="9732" max="9732" width="2.625" style="678" customWidth="1"/>
    <col min="9733" max="9748" width="3.125" style="678" customWidth="1"/>
    <col min="9749" max="9749" width="3.25" style="678" customWidth="1"/>
    <col min="9750" max="9750" width="8.375" style="678" customWidth="1"/>
    <col min="9751" max="9752" width="6.5" style="678" bestFit="1" customWidth="1"/>
    <col min="9753" max="9753" width="1.875" style="678" customWidth="1"/>
    <col min="9754" max="9768" width="3.125" style="678" customWidth="1"/>
    <col min="9769" max="9984" width="10" style="678"/>
    <col min="9985" max="9985" width="1.5" style="678" customWidth="1"/>
    <col min="9986" max="9986" width="10.375" style="678" bestFit="1" customWidth="1"/>
    <col min="9987" max="9987" width="13.5" style="678" customWidth="1"/>
    <col min="9988" max="9988" width="2.625" style="678" customWidth="1"/>
    <col min="9989" max="10004" width="3.125" style="678" customWidth="1"/>
    <col min="10005" max="10005" width="3.25" style="678" customWidth="1"/>
    <col min="10006" max="10006" width="8.375" style="678" customWidth="1"/>
    <col min="10007" max="10008" width="6.5" style="678" bestFit="1" customWidth="1"/>
    <col min="10009" max="10009" width="1.875" style="678" customWidth="1"/>
    <col min="10010" max="10024" width="3.125" style="678" customWidth="1"/>
    <col min="10025" max="10240" width="10" style="678"/>
    <col min="10241" max="10241" width="1.5" style="678" customWidth="1"/>
    <col min="10242" max="10242" width="10.375" style="678" bestFit="1" customWidth="1"/>
    <col min="10243" max="10243" width="13.5" style="678" customWidth="1"/>
    <col min="10244" max="10244" width="2.625" style="678" customWidth="1"/>
    <col min="10245" max="10260" width="3.125" style="678" customWidth="1"/>
    <col min="10261" max="10261" width="3.25" style="678" customWidth="1"/>
    <col min="10262" max="10262" width="8.375" style="678" customWidth="1"/>
    <col min="10263" max="10264" width="6.5" style="678" bestFit="1" customWidth="1"/>
    <col min="10265" max="10265" width="1.875" style="678" customWidth="1"/>
    <col min="10266" max="10280" width="3.125" style="678" customWidth="1"/>
    <col min="10281" max="10496" width="10" style="678"/>
    <col min="10497" max="10497" width="1.5" style="678" customWidth="1"/>
    <col min="10498" max="10498" width="10.375" style="678" bestFit="1" customWidth="1"/>
    <col min="10499" max="10499" width="13.5" style="678" customWidth="1"/>
    <col min="10500" max="10500" width="2.625" style="678" customWidth="1"/>
    <col min="10501" max="10516" width="3.125" style="678" customWidth="1"/>
    <col min="10517" max="10517" width="3.25" style="678" customWidth="1"/>
    <col min="10518" max="10518" width="8.375" style="678" customWidth="1"/>
    <col min="10519" max="10520" width="6.5" style="678" bestFit="1" customWidth="1"/>
    <col min="10521" max="10521" width="1.875" style="678" customWidth="1"/>
    <col min="10522" max="10536" width="3.125" style="678" customWidth="1"/>
    <col min="10537" max="10752" width="10" style="678"/>
    <col min="10753" max="10753" width="1.5" style="678" customWidth="1"/>
    <col min="10754" max="10754" width="10.375" style="678" bestFit="1" customWidth="1"/>
    <col min="10755" max="10755" width="13.5" style="678" customWidth="1"/>
    <col min="10756" max="10756" width="2.625" style="678" customWidth="1"/>
    <col min="10757" max="10772" width="3.125" style="678" customWidth="1"/>
    <col min="10773" max="10773" width="3.25" style="678" customWidth="1"/>
    <col min="10774" max="10774" width="8.375" style="678" customWidth="1"/>
    <col min="10775" max="10776" width="6.5" style="678" bestFit="1" customWidth="1"/>
    <col min="10777" max="10777" width="1.875" style="678" customWidth="1"/>
    <col min="10778" max="10792" width="3.125" style="678" customWidth="1"/>
    <col min="10793" max="11008" width="10" style="678"/>
    <col min="11009" max="11009" width="1.5" style="678" customWidth="1"/>
    <col min="11010" max="11010" width="10.375" style="678" bestFit="1" customWidth="1"/>
    <col min="11011" max="11011" width="13.5" style="678" customWidth="1"/>
    <col min="11012" max="11012" width="2.625" style="678" customWidth="1"/>
    <col min="11013" max="11028" width="3.125" style="678" customWidth="1"/>
    <col min="11029" max="11029" width="3.25" style="678" customWidth="1"/>
    <col min="11030" max="11030" width="8.375" style="678" customWidth="1"/>
    <col min="11031" max="11032" width="6.5" style="678" bestFit="1" customWidth="1"/>
    <col min="11033" max="11033" width="1.875" style="678" customWidth="1"/>
    <col min="11034" max="11048" width="3.125" style="678" customWidth="1"/>
    <col min="11049" max="11264" width="10" style="678"/>
    <col min="11265" max="11265" width="1.5" style="678" customWidth="1"/>
    <col min="11266" max="11266" width="10.375" style="678" bestFit="1" customWidth="1"/>
    <col min="11267" max="11267" width="13.5" style="678" customWidth="1"/>
    <col min="11268" max="11268" width="2.625" style="678" customWidth="1"/>
    <col min="11269" max="11284" width="3.125" style="678" customWidth="1"/>
    <col min="11285" max="11285" width="3.25" style="678" customWidth="1"/>
    <col min="11286" max="11286" width="8.375" style="678" customWidth="1"/>
    <col min="11287" max="11288" width="6.5" style="678" bestFit="1" customWidth="1"/>
    <col min="11289" max="11289" width="1.875" style="678" customWidth="1"/>
    <col min="11290" max="11304" width="3.125" style="678" customWidth="1"/>
    <col min="11305" max="11520" width="10" style="678"/>
    <col min="11521" max="11521" width="1.5" style="678" customWidth="1"/>
    <col min="11522" max="11522" width="10.375" style="678" bestFit="1" customWidth="1"/>
    <col min="11523" max="11523" width="13.5" style="678" customWidth="1"/>
    <col min="11524" max="11524" width="2.625" style="678" customWidth="1"/>
    <col min="11525" max="11540" width="3.125" style="678" customWidth="1"/>
    <col min="11541" max="11541" width="3.25" style="678" customWidth="1"/>
    <col min="11542" max="11542" width="8.375" style="678" customWidth="1"/>
    <col min="11543" max="11544" width="6.5" style="678" bestFit="1" customWidth="1"/>
    <col min="11545" max="11545" width="1.875" style="678" customWidth="1"/>
    <col min="11546" max="11560" width="3.125" style="678" customWidth="1"/>
    <col min="11561" max="11776" width="10" style="678"/>
    <col min="11777" max="11777" width="1.5" style="678" customWidth="1"/>
    <col min="11778" max="11778" width="10.375" style="678" bestFit="1" customWidth="1"/>
    <col min="11779" max="11779" width="13.5" style="678" customWidth="1"/>
    <col min="11780" max="11780" width="2.625" style="678" customWidth="1"/>
    <col min="11781" max="11796" width="3.125" style="678" customWidth="1"/>
    <col min="11797" max="11797" width="3.25" style="678" customWidth="1"/>
    <col min="11798" max="11798" width="8.375" style="678" customWidth="1"/>
    <col min="11799" max="11800" width="6.5" style="678" bestFit="1" customWidth="1"/>
    <col min="11801" max="11801" width="1.875" style="678" customWidth="1"/>
    <col min="11802" max="11816" width="3.125" style="678" customWidth="1"/>
    <col min="11817" max="12032" width="10" style="678"/>
    <col min="12033" max="12033" width="1.5" style="678" customWidth="1"/>
    <col min="12034" max="12034" width="10.375" style="678" bestFit="1" customWidth="1"/>
    <col min="12035" max="12035" width="13.5" style="678" customWidth="1"/>
    <col min="12036" max="12036" width="2.625" style="678" customWidth="1"/>
    <col min="12037" max="12052" width="3.125" style="678" customWidth="1"/>
    <col min="12053" max="12053" width="3.25" style="678" customWidth="1"/>
    <col min="12054" max="12054" width="8.375" style="678" customWidth="1"/>
    <col min="12055" max="12056" width="6.5" style="678" bestFit="1" customWidth="1"/>
    <col min="12057" max="12057" width="1.875" style="678" customWidth="1"/>
    <col min="12058" max="12072" width="3.125" style="678" customWidth="1"/>
    <col min="12073" max="12288" width="10" style="678"/>
    <col min="12289" max="12289" width="1.5" style="678" customWidth="1"/>
    <col min="12290" max="12290" width="10.375" style="678" bestFit="1" customWidth="1"/>
    <col min="12291" max="12291" width="13.5" style="678" customWidth="1"/>
    <col min="12292" max="12292" width="2.625" style="678" customWidth="1"/>
    <col min="12293" max="12308" width="3.125" style="678" customWidth="1"/>
    <col min="12309" max="12309" width="3.25" style="678" customWidth="1"/>
    <col min="12310" max="12310" width="8.375" style="678" customWidth="1"/>
    <col min="12311" max="12312" width="6.5" style="678" bestFit="1" customWidth="1"/>
    <col min="12313" max="12313" width="1.875" style="678" customWidth="1"/>
    <col min="12314" max="12328" width="3.125" style="678" customWidth="1"/>
    <col min="12329" max="12544" width="10" style="678"/>
    <col min="12545" max="12545" width="1.5" style="678" customWidth="1"/>
    <col min="12546" max="12546" width="10.375" style="678" bestFit="1" customWidth="1"/>
    <col min="12547" max="12547" width="13.5" style="678" customWidth="1"/>
    <col min="12548" max="12548" width="2.625" style="678" customWidth="1"/>
    <col min="12549" max="12564" width="3.125" style="678" customWidth="1"/>
    <col min="12565" max="12565" width="3.25" style="678" customWidth="1"/>
    <col min="12566" max="12566" width="8.375" style="678" customWidth="1"/>
    <col min="12567" max="12568" width="6.5" style="678" bestFit="1" customWidth="1"/>
    <col min="12569" max="12569" width="1.875" style="678" customWidth="1"/>
    <col min="12570" max="12584" width="3.125" style="678" customWidth="1"/>
    <col min="12585" max="12800" width="10" style="678"/>
    <col min="12801" max="12801" width="1.5" style="678" customWidth="1"/>
    <col min="12802" max="12802" width="10.375" style="678" bestFit="1" customWidth="1"/>
    <col min="12803" max="12803" width="13.5" style="678" customWidth="1"/>
    <col min="12804" max="12804" width="2.625" style="678" customWidth="1"/>
    <col min="12805" max="12820" width="3.125" style="678" customWidth="1"/>
    <col min="12821" max="12821" width="3.25" style="678" customWidth="1"/>
    <col min="12822" max="12822" width="8.375" style="678" customWidth="1"/>
    <col min="12823" max="12824" width="6.5" style="678" bestFit="1" customWidth="1"/>
    <col min="12825" max="12825" width="1.875" style="678" customWidth="1"/>
    <col min="12826" max="12840" width="3.125" style="678" customWidth="1"/>
    <col min="12841" max="13056" width="10" style="678"/>
    <col min="13057" max="13057" width="1.5" style="678" customWidth="1"/>
    <col min="13058" max="13058" width="10.375" style="678" bestFit="1" customWidth="1"/>
    <col min="13059" max="13059" width="13.5" style="678" customWidth="1"/>
    <col min="13060" max="13060" width="2.625" style="678" customWidth="1"/>
    <col min="13061" max="13076" width="3.125" style="678" customWidth="1"/>
    <col min="13077" max="13077" width="3.25" style="678" customWidth="1"/>
    <col min="13078" max="13078" width="8.375" style="678" customWidth="1"/>
    <col min="13079" max="13080" width="6.5" style="678" bestFit="1" customWidth="1"/>
    <col min="13081" max="13081" width="1.875" style="678" customWidth="1"/>
    <col min="13082" max="13096" width="3.125" style="678" customWidth="1"/>
    <col min="13097" max="13312" width="10" style="678"/>
    <col min="13313" max="13313" width="1.5" style="678" customWidth="1"/>
    <col min="13314" max="13314" width="10.375" style="678" bestFit="1" customWidth="1"/>
    <col min="13315" max="13315" width="13.5" style="678" customWidth="1"/>
    <col min="13316" max="13316" width="2.625" style="678" customWidth="1"/>
    <col min="13317" max="13332" width="3.125" style="678" customWidth="1"/>
    <col min="13333" max="13333" width="3.25" style="678" customWidth="1"/>
    <col min="13334" max="13334" width="8.375" style="678" customWidth="1"/>
    <col min="13335" max="13336" width="6.5" style="678" bestFit="1" customWidth="1"/>
    <col min="13337" max="13337" width="1.875" style="678" customWidth="1"/>
    <col min="13338" max="13352" width="3.125" style="678" customWidth="1"/>
    <col min="13353" max="13568" width="10" style="678"/>
    <col min="13569" max="13569" width="1.5" style="678" customWidth="1"/>
    <col min="13570" max="13570" width="10.375" style="678" bestFit="1" customWidth="1"/>
    <col min="13571" max="13571" width="13.5" style="678" customWidth="1"/>
    <col min="13572" max="13572" width="2.625" style="678" customWidth="1"/>
    <col min="13573" max="13588" width="3.125" style="678" customWidth="1"/>
    <col min="13589" max="13589" width="3.25" style="678" customWidth="1"/>
    <col min="13590" max="13590" width="8.375" style="678" customWidth="1"/>
    <col min="13591" max="13592" width="6.5" style="678" bestFit="1" customWidth="1"/>
    <col min="13593" max="13593" width="1.875" style="678" customWidth="1"/>
    <col min="13594" max="13608" width="3.125" style="678" customWidth="1"/>
    <col min="13609" max="13824" width="10" style="678"/>
    <col min="13825" max="13825" width="1.5" style="678" customWidth="1"/>
    <col min="13826" max="13826" width="10.375" style="678" bestFit="1" customWidth="1"/>
    <col min="13827" max="13827" width="13.5" style="678" customWidth="1"/>
    <col min="13828" max="13828" width="2.625" style="678" customWidth="1"/>
    <col min="13829" max="13844" width="3.125" style="678" customWidth="1"/>
    <col min="13845" max="13845" width="3.25" style="678" customWidth="1"/>
    <col min="13846" max="13846" width="8.375" style="678" customWidth="1"/>
    <col min="13847" max="13848" width="6.5" style="678" bestFit="1" customWidth="1"/>
    <col min="13849" max="13849" width="1.875" style="678" customWidth="1"/>
    <col min="13850" max="13864" width="3.125" style="678" customWidth="1"/>
    <col min="13865" max="14080" width="10" style="678"/>
    <col min="14081" max="14081" width="1.5" style="678" customWidth="1"/>
    <col min="14082" max="14082" width="10.375" style="678" bestFit="1" customWidth="1"/>
    <col min="14083" max="14083" width="13.5" style="678" customWidth="1"/>
    <col min="14084" max="14084" width="2.625" style="678" customWidth="1"/>
    <col min="14085" max="14100" width="3.125" style="678" customWidth="1"/>
    <col min="14101" max="14101" width="3.25" style="678" customWidth="1"/>
    <col min="14102" max="14102" width="8.375" style="678" customWidth="1"/>
    <col min="14103" max="14104" width="6.5" style="678" bestFit="1" customWidth="1"/>
    <col min="14105" max="14105" width="1.875" style="678" customWidth="1"/>
    <col min="14106" max="14120" width="3.125" style="678" customWidth="1"/>
    <col min="14121" max="14336" width="10" style="678"/>
    <col min="14337" max="14337" width="1.5" style="678" customWidth="1"/>
    <col min="14338" max="14338" width="10.375" style="678" bestFit="1" customWidth="1"/>
    <col min="14339" max="14339" width="13.5" style="678" customWidth="1"/>
    <col min="14340" max="14340" width="2.625" style="678" customWidth="1"/>
    <col min="14341" max="14356" width="3.125" style="678" customWidth="1"/>
    <col min="14357" max="14357" width="3.25" style="678" customWidth="1"/>
    <col min="14358" max="14358" width="8.375" style="678" customWidth="1"/>
    <col min="14359" max="14360" width="6.5" style="678" bestFit="1" customWidth="1"/>
    <col min="14361" max="14361" width="1.875" style="678" customWidth="1"/>
    <col min="14362" max="14376" width="3.125" style="678" customWidth="1"/>
    <col min="14377" max="14592" width="10" style="678"/>
    <col min="14593" max="14593" width="1.5" style="678" customWidth="1"/>
    <col min="14594" max="14594" width="10.375" style="678" bestFit="1" customWidth="1"/>
    <col min="14595" max="14595" width="13.5" style="678" customWidth="1"/>
    <col min="14596" max="14596" width="2.625" style="678" customWidth="1"/>
    <col min="14597" max="14612" width="3.125" style="678" customWidth="1"/>
    <col min="14613" max="14613" width="3.25" style="678" customWidth="1"/>
    <col min="14614" max="14614" width="8.375" style="678" customWidth="1"/>
    <col min="14615" max="14616" width="6.5" style="678" bestFit="1" customWidth="1"/>
    <col min="14617" max="14617" width="1.875" style="678" customWidth="1"/>
    <col min="14618" max="14632" width="3.125" style="678" customWidth="1"/>
    <col min="14633" max="14848" width="10" style="678"/>
    <col min="14849" max="14849" width="1.5" style="678" customWidth="1"/>
    <col min="14850" max="14850" width="10.375" style="678" bestFit="1" customWidth="1"/>
    <col min="14851" max="14851" width="13.5" style="678" customWidth="1"/>
    <col min="14852" max="14852" width="2.625" style="678" customWidth="1"/>
    <col min="14853" max="14868" width="3.125" style="678" customWidth="1"/>
    <col min="14869" max="14869" width="3.25" style="678" customWidth="1"/>
    <col min="14870" max="14870" width="8.375" style="678" customWidth="1"/>
    <col min="14871" max="14872" width="6.5" style="678" bestFit="1" customWidth="1"/>
    <col min="14873" max="14873" width="1.875" style="678" customWidth="1"/>
    <col min="14874" max="14888" width="3.125" style="678" customWidth="1"/>
    <col min="14889" max="15104" width="10" style="678"/>
    <col min="15105" max="15105" width="1.5" style="678" customWidth="1"/>
    <col min="15106" max="15106" width="10.375" style="678" bestFit="1" customWidth="1"/>
    <col min="15107" max="15107" width="13.5" style="678" customWidth="1"/>
    <col min="15108" max="15108" width="2.625" style="678" customWidth="1"/>
    <col min="15109" max="15124" width="3.125" style="678" customWidth="1"/>
    <col min="15125" max="15125" width="3.25" style="678" customWidth="1"/>
    <col min="15126" max="15126" width="8.375" style="678" customWidth="1"/>
    <col min="15127" max="15128" width="6.5" style="678" bestFit="1" customWidth="1"/>
    <col min="15129" max="15129" width="1.875" style="678" customWidth="1"/>
    <col min="15130" max="15144" width="3.125" style="678" customWidth="1"/>
    <col min="15145" max="15360" width="10" style="678"/>
    <col min="15361" max="15361" width="1.5" style="678" customWidth="1"/>
    <col min="15362" max="15362" width="10.375" style="678" bestFit="1" customWidth="1"/>
    <col min="15363" max="15363" width="13.5" style="678" customWidth="1"/>
    <col min="15364" max="15364" width="2.625" style="678" customWidth="1"/>
    <col min="15365" max="15380" width="3.125" style="678" customWidth="1"/>
    <col min="15381" max="15381" width="3.25" style="678" customWidth="1"/>
    <col min="15382" max="15382" width="8.375" style="678" customWidth="1"/>
    <col min="15383" max="15384" width="6.5" style="678" bestFit="1" customWidth="1"/>
    <col min="15385" max="15385" width="1.875" style="678" customWidth="1"/>
    <col min="15386" max="15400" width="3.125" style="678" customWidth="1"/>
    <col min="15401" max="15616" width="10" style="678"/>
    <col min="15617" max="15617" width="1.5" style="678" customWidth="1"/>
    <col min="15618" max="15618" width="10.375" style="678" bestFit="1" customWidth="1"/>
    <col min="15619" max="15619" width="13.5" style="678" customWidth="1"/>
    <col min="15620" max="15620" width="2.625" style="678" customWidth="1"/>
    <col min="15621" max="15636" width="3.125" style="678" customWidth="1"/>
    <col min="15637" max="15637" width="3.25" style="678" customWidth="1"/>
    <col min="15638" max="15638" width="8.375" style="678" customWidth="1"/>
    <col min="15639" max="15640" width="6.5" style="678" bestFit="1" customWidth="1"/>
    <col min="15641" max="15641" width="1.875" style="678" customWidth="1"/>
    <col min="15642" max="15656" width="3.125" style="678" customWidth="1"/>
    <col min="15657" max="15872" width="10" style="678"/>
    <col min="15873" max="15873" width="1.5" style="678" customWidth="1"/>
    <col min="15874" max="15874" width="10.375" style="678" bestFit="1" customWidth="1"/>
    <col min="15875" max="15875" width="13.5" style="678" customWidth="1"/>
    <col min="15876" max="15876" width="2.625" style="678" customWidth="1"/>
    <col min="15877" max="15892" width="3.125" style="678" customWidth="1"/>
    <col min="15893" max="15893" width="3.25" style="678" customWidth="1"/>
    <col min="15894" max="15894" width="8.375" style="678" customWidth="1"/>
    <col min="15895" max="15896" width="6.5" style="678" bestFit="1" customWidth="1"/>
    <col min="15897" max="15897" width="1.875" style="678" customWidth="1"/>
    <col min="15898" max="15912" width="3.125" style="678" customWidth="1"/>
    <col min="15913" max="16128" width="10" style="678"/>
    <col min="16129" max="16129" width="1.5" style="678" customWidth="1"/>
    <col min="16130" max="16130" width="10.375" style="678" bestFit="1" customWidth="1"/>
    <col min="16131" max="16131" width="13.5" style="678" customWidth="1"/>
    <col min="16132" max="16132" width="2.625" style="678" customWidth="1"/>
    <col min="16133" max="16148" width="3.125" style="678" customWidth="1"/>
    <col min="16149" max="16149" width="3.25" style="678" customWidth="1"/>
    <col min="16150" max="16150" width="8.375" style="678" customWidth="1"/>
    <col min="16151" max="16152" width="6.5" style="678" bestFit="1" customWidth="1"/>
    <col min="16153" max="16153" width="1.875" style="678" customWidth="1"/>
    <col min="16154" max="16168" width="3.125" style="678" customWidth="1"/>
    <col min="16169" max="16384" width="10" style="678"/>
  </cols>
  <sheetData>
    <row r="1" spans="1:27" ht="25.5" customHeight="1">
      <c r="A1" s="1937" t="s">
        <v>375</v>
      </c>
      <c r="B1" s="1938"/>
      <c r="C1" s="1938"/>
      <c r="D1" s="1938"/>
      <c r="E1" s="1938"/>
      <c r="F1" s="1938"/>
      <c r="G1" s="1938"/>
      <c r="H1" s="1938"/>
      <c r="I1" s="1938"/>
      <c r="J1" s="1938"/>
      <c r="K1" s="1938"/>
      <c r="L1" s="1938"/>
      <c r="M1" s="1938"/>
      <c r="N1" s="1938"/>
      <c r="O1" s="1938"/>
      <c r="P1" s="675"/>
      <c r="Q1" s="675"/>
      <c r="R1" s="675"/>
      <c r="S1" s="675"/>
      <c r="T1" s="675"/>
      <c r="U1" s="675"/>
      <c r="V1" s="675"/>
      <c r="W1" s="675"/>
      <c r="X1" s="675"/>
      <c r="Y1" s="676"/>
      <c r="Z1" s="677"/>
      <c r="AA1" s="677"/>
    </row>
    <row r="2" spans="1:27" ht="15.95" customHeight="1">
      <c r="A2" s="679"/>
      <c r="B2" s="677"/>
      <c r="C2" s="677"/>
      <c r="D2" s="677"/>
      <c r="E2" s="677"/>
      <c r="F2" s="677"/>
      <c r="G2" s="677"/>
      <c r="H2" s="677"/>
      <c r="I2" s="677"/>
      <c r="J2" s="677"/>
      <c r="K2" s="677"/>
      <c r="L2" s="677"/>
      <c r="M2" s="677"/>
      <c r="N2" s="677"/>
      <c r="O2" s="677"/>
      <c r="P2" s="677"/>
      <c r="Q2" s="677"/>
      <c r="R2" s="677"/>
      <c r="S2" s="677"/>
      <c r="T2" s="677"/>
      <c r="U2" s="677"/>
      <c r="V2" s="677"/>
      <c r="W2" s="677"/>
      <c r="X2" s="677"/>
      <c r="Y2" s="680"/>
      <c r="Z2" s="677"/>
      <c r="AA2" s="677"/>
    </row>
    <row r="3" spans="1:27" ht="15.95" customHeight="1">
      <c r="A3" s="679"/>
      <c r="B3" s="681"/>
      <c r="C3" s="677"/>
      <c r="D3" s="677"/>
      <c r="E3" s="677"/>
      <c r="F3" s="682"/>
      <c r="G3" s="677"/>
      <c r="H3" s="677"/>
      <c r="I3" s="677"/>
      <c r="J3" s="683"/>
      <c r="K3" s="683"/>
      <c r="L3" s="683"/>
      <c r="M3" s="683"/>
      <c r="N3" s="677"/>
      <c r="O3" s="677"/>
      <c r="P3" s="677"/>
      <c r="Q3" s="677"/>
      <c r="R3" s="677"/>
      <c r="S3" s="677"/>
      <c r="T3" s="677"/>
      <c r="U3" s="677"/>
      <c r="V3" s="677"/>
      <c r="W3" s="677"/>
      <c r="X3" s="677"/>
      <c r="Y3" s="680"/>
      <c r="Z3" s="677"/>
      <c r="AA3" s="677"/>
    </row>
    <row r="4" spans="1:27" ht="15.95" customHeight="1">
      <c r="A4" s="679"/>
      <c r="B4" s="684"/>
      <c r="C4" s="677"/>
      <c r="D4" s="677"/>
      <c r="E4" s="677"/>
      <c r="F4" s="677"/>
      <c r="G4" s="677"/>
      <c r="H4" s="677"/>
      <c r="I4" s="677"/>
      <c r="J4" s="677"/>
      <c r="K4" s="685"/>
      <c r="L4" s="677"/>
      <c r="M4" s="677"/>
      <c r="N4" s="677"/>
      <c r="O4" s="677"/>
      <c r="P4" s="677"/>
      <c r="Q4" s="677"/>
      <c r="R4" s="677"/>
      <c r="S4" s="677"/>
      <c r="T4" s="677"/>
      <c r="U4" s="677"/>
      <c r="V4" s="677"/>
      <c r="W4" s="677"/>
      <c r="X4" s="677"/>
      <c r="Y4" s="680"/>
      <c r="Z4" s="677"/>
      <c r="AA4" s="677"/>
    </row>
    <row r="5" spans="1:27" ht="15.95" customHeight="1">
      <c r="A5" s="679"/>
      <c r="B5" s="684"/>
      <c r="C5" s="677"/>
      <c r="D5" s="677"/>
      <c r="E5" s="677"/>
      <c r="F5" s="677"/>
      <c r="G5" s="677"/>
      <c r="H5" s="1939"/>
      <c r="I5" s="1939"/>
      <c r="J5" s="1939"/>
      <c r="K5" s="1939"/>
      <c r="L5" s="1939"/>
      <c r="M5" s="1939"/>
      <c r="N5" s="1939"/>
      <c r="O5" s="1939"/>
      <c r="P5" s="677"/>
      <c r="Q5" s="677"/>
      <c r="R5" s="677"/>
      <c r="S5" s="677"/>
      <c r="T5" s="677"/>
      <c r="U5" s="677"/>
      <c r="V5" s="677"/>
      <c r="W5" s="677"/>
      <c r="X5" s="677"/>
      <c r="Y5" s="680"/>
      <c r="Z5" s="677"/>
      <c r="AA5" s="677"/>
    </row>
    <row r="6" spans="1:27" ht="12.95" customHeight="1">
      <c r="A6" s="679"/>
      <c r="B6" s="684"/>
      <c r="C6" s="677"/>
      <c r="D6" s="677"/>
      <c r="E6" s="677"/>
      <c r="F6" s="677"/>
      <c r="G6" s="677"/>
      <c r="H6" s="1936"/>
      <c r="I6" s="1936"/>
      <c r="J6" s="1936"/>
      <c r="K6" s="1936"/>
      <c r="L6" s="1936"/>
      <c r="M6" s="1936"/>
      <c r="N6" s="1936"/>
      <c r="O6" s="1936"/>
      <c r="P6" s="677"/>
      <c r="Q6" s="677"/>
      <c r="R6" s="1940"/>
      <c r="S6" s="677"/>
      <c r="T6" s="677"/>
      <c r="U6" s="677"/>
      <c r="V6" s="677"/>
      <c r="W6" s="677"/>
      <c r="X6" s="677"/>
      <c r="Y6" s="680"/>
      <c r="Z6" s="677"/>
      <c r="AA6" s="677"/>
    </row>
    <row r="7" spans="1:27" ht="12.95" customHeight="1">
      <c r="A7" s="679"/>
      <c r="B7" s="677"/>
      <c r="C7" s="677"/>
      <c r="D7" s="677"/>
      <c r="E7" s="677"/>
      <c r="F7" s="677"/>
      <c r="G7" s="677"/>
      <c r="H7" s="1936"/>
      <c r="I7" s="1936"/>
      <c r="J7" s="1936"/>
      <c r="K7" s="1936"/>
      <c r="L7" s="1936"/>
      <c r="M7" s="1936"/>
      <c r="N7" s="1936"/>
      <c r="O7" s="1936"/>
      <c r="P7" s="677"/>
      <c r="Q7" s="677"/>
      <c r="R7" s="1940"/>
      <c r="S7" s="677"/>
      <c r="T7" s="677"/>
      <c r="U7" s="677"/>
      <c r="V7" s="677"/>
      <c r="W7" s="677"/>
      <c r="X7" s="677"/>
      <c r="Y7" s="680"/>
      <c r="Z7" s="677"/>
      <c r="AA7" s="677"/>
    </row>
    <row r="8" spans="1:27" ht="12.95" customHeight="1">
      <c r="A8" s="679"/>
      <c r="B8" s="686"/>
      <c r="C8" s="687"/>
      <c r="D8" s="687"/>
      <c r="E8" s="677"/>
      <c r="F8" s="677"/>
      <c r="G8" s="677"/>
      <c r="H8" s="1302"/>
      <c r="I8" s="1302"/>
      <c r="J8" s="1302"/>
      <c r="K8" s="1302"/>
      <c r="L8" s="1302"/>
      <c r="M8" s="1302"/>
      <c r="N8" s="1302"/>
      <c r="O8" s="1302"/>
      <c r="P8" s="677"/>
      <c r="Q8" s="677"/>
      <c r="R8" s="1940"/>
      <c r="S8" s="677"/>
      <c r="T8" s="677"/>
      <c r="U8" s="677"/>
      <c r="V8" s="677"/>
      <c r="W8" s="677"/>
      <c r="X8" s="677"/>
      <c r="Y8" s="680"/>
      <c r="Z8" s="677"/>
      <c r="AA8" s="677"/>
    </row>
    <row r="9" spans="1:27" ht="12.95" customHeight="1">
      <c r="A9" s="679"/>
      <c r="B9" s="688"/>
      <c r="C9" s="689"/>
      <c r="D9" s="689"/>
      <c r="E9" s="677"/>
      <c r="F9" s="677"/>
      <c r="G9" s="677"/>
      <c r="H9" s="1936"/>
      <c r="I9" s="1936"/>
      <c r="J9" s="1936"/>
      <c r="K9" s="1936"/>
      <c r="L9" s="1936"/>
      <c r="M9" s="1936"/>
      <c r="N9" s="1936"/>
      <c r="O9" s="1936"/>
      <c r="P9" s="677"/>
      <c r="Q9" s="677"/>
      <c r="R9" s="677"/>
      <c r="S9" s="677"/>
      <c r="T9" s="677"/>
      <c r="U9" s="677"/>
      <c r="V9" s="677"/>
      <c r="W9" s="677"/>
      <c r="X9" s="677"/>
      <c r="Y9" s="680"/>
      <c r="Z9" s="677"/>
      <c r="AA9" s="677"/>
    </row>
    <row r="10" spans="1:27" ht="12.95" customHeight="1">
      <c r="A10" s="679"/>
      <c r="B10" s="1303"/>
      <c r="C10" s="690"/>
      <c r="D10" s="690"/>
      <c r="E10" s="677"/>
      <c r="F10" s="677"/>
      <c r="G10" s="677"/>
      <c r="H10" s="1936"/>
      <c r="I10" s="1936"/>
      <c r="J10" s="1936"/>
      <c r="K10" s="1936"/>
      <c r="L10" s="1936"/>
      <c r="M10" s="1936"/>
      <c r="N10" s="1936"/>
      <c r="O10" s="1936"/>
      <c r="P10" s="677"/>
      <c r="Q10" s="677"/>
      <c r="R10" s="677"/>
      <c r="S10" s="677"/>
      <c r="T10" s="677"/>
      <c r="U10" s="677"/>
      <c r="V10" s="677"/>
      <c r="W10" s="677"/>
      <c r="X10" s="677"/>
      <c r="Y10" s="680"/>
      <c r="Z10" s="677"/>
      <c r="AA10" s="677"/>
    </row>
    <row r="11" spans="1:27" ht="6.75" customHeight="1">
      <c r="A11" s="679"/>
      <c r="B11" s="1943"/>
      <c r="C11" s="1943"/>
      <c r="D11" s="1303"/>
      <c r="E11" s="677"/>
      <c r="F11" s="677"/>
      <c r="G11" s="677"/>
      <c r="H11" s="677"/>
      <c r="I11" s="677"/>
      <c r="J11" s="677"/>
      <c r="K11" s="677"/>
      <c r="L11" s="677"/>
      <c r="M11" s="677"/>
      <c r="N11" s="677"/>
      <c r="O11" s="677"/>
      <c r="P11" s="677"/>
      <c r="Q11" s="677"/>
      <c r="R11" s="677"/>
      <c r="S11" s="677"/>
      <c r="T11" s="677"/>
      <c r="U11" s="677"/>
      <c r="V11" s="677"/>
      <c r="W11" s="677"/>
      <c r="X11" s="691"/>
      <c r="Y11" s="680"/>
      <c r="Z11" s="677"/>
      <c r="AA11" s="677"/>
    </row>
    <row r="12" spans="1:27" ht="9.75" customHeight="1">
      <c r="A12" s="679"/>
      <c r="B12" s="1943"/>
      <c r="C12" s="1943"/>
      <c r="D12" s="1303"/>
      <c r="E12" s="1304"/>
      <c r="F12" s="677"/>
      <c r="G12" s="677"/>
      <c r="H12" s="677"/>
      <c r="I12" s="677"/>
      <c r="J12" s="677"/>
      <c r="K12" s="677"/>
      <c r="L12" s="677"/>
      <c r="M12" s="677"/>
      <c r="N12" s="677"/>
      <c r="O12" s="677"/>
      <c r="P12" s="677"/>
      <c r="Q12" s="677"/>
      <c r="R12" s="692"/>
      <c r="S12" s="1940"/>
      <c r="T12" s="677"/>
      <c r="U12" s="677"/>
      <c r="V12" s="677"/>
      <c r="W12" s="677"/>
      <c r="X12" s="677"/>
      <c r="Y12" s="680"/>
      <c r="Z12" s="677"/>
      <c r="AA12" s="677"/>
    </row>
    <row r="13" spans="1:27" ht="15.95" customHeight="1">
      <c r="A13" s="679"/>
      <c r="B13" s="1944"/>
      <c r="C13" s="677"/>
      <c r="D13" s="677"/>
      <c r="E13" s="677"/>
      <c r="F13" s="677"/>
      <c r="G13" s="677"/>
      <c r="H13" s="677"/>
      <c r="I13" s="677"/>
      <c r="J13" s="677"/>
      <c r="K13" s="677"/>
      <c r="L13" s="677"/>
      <c r="M13" s="677"/>
      <c r="N13" s="677"/>
      <c r="O13" s="677"/>
      <c r="P13" s="677"/>
      <c r="Q13" s="677"/>
      <c r="R13" s="677"/>
      <c r="S13" s="1940"/>
      <c r="T13" s="677"/>
      <c r="U13" s="677"/>
      <c r="V13" s="677"/>
      <c r="W13" s="677"/>
      <c r="X13" s="677"/>
      <c r="Y13" s="680"/>
      <c r="Z13" s="677"/>
      <c r="AA13" s="677"/>
    </row>
    <row r="14" spans="1:27" ht="9.75" customHeight="1">
      <c r="A14" s="679"/>
      <c r="B14" s="1944"/>
      <c r="C14" s="677"/>
      <c r="D14" s="677"/>
      <c r="E14" s="1304"/>
      <c r="F14" s="677"/>
      <c r="G14" s="677"/>
      <c r="H14" s="677"/>
      <c r="I14" s="677"/>
      <c r="J14" s="677"/>
      <c r="K14" s="677"/>
      <c r="L14" s="677"/>
      <c r="M14" s="677"/>
      <c r="N14" s="677"/>
      <c r="O14" s="677"/>
      <c r="P14" s="677"/>
      <c r="Q14" s="677"/>
      <c r="R14" s="677"/>
      <c r="S14" s="1940"/>
      <c r="T14" s="1940"/>
      <c r="U14" s="677"/>
      <c r="V14" s="677"/>
      <c r="W14" s="677"/>
      <c r="X14" s="677"/>
      <c r="Y14" s="680"/>
      <c r="Z14" s="677"/>
      <c r="AA14" s="677"/>
    </row>
    <row r="15" spans="1:27" ht="15.95" customHeight="1">
      <c r="A15" s="679"/>
      <c r="B15" s="693"/>
      <c r="C15" s="677"/>
      <c r="D15" s="677"/>
      <c r="E15" s="677"/>
      <c r="F15" s="677"/>
      <c r="G15" s="677"/>
      <c r="H15" s="677"/>
      <c r="I15" s="677"/>
      <c r="J15" s="677"/>
      <c r="K15" s="677"/>
      <c r="L15" s="677"/>
      <c r="M15" s="677"/>
      <c r="N15" s="677"/>
      <c r="O15" s="677"/>
      <c r="P15" s="677"/>
      <c r="Q15" s="677"/>
      <c r="R15" s="677"/>
      <c r="S15" s="677"/>
      <c r="T15" s="1940"/>
      <c r="U15" s="677"/>
      <c r="V15" s="677"/>
      <c r="W15" s="677"/>
      <c r="X15" s="677"/>
      <c r="Y15" s="680"/>
      <c r="Z15" s="677"/>
      <c r="AA15" s="677"/>
    </row>
    <row r="16" spans="1:27" ht="15.95" customHeight="1">
      <c r="A16" s="679"/>
      <c r="B16" s="694"/>
      <c r="C16" s="695"/>
      <c r="D16" s="695"/>
      <c r="E16" s="677"/>
      <c r="F16" s="677"/>
      <c r="G16" s="677"/>
      <c r="H16" s="677"/>
      <c r="I16" s="677"/>
      <c r="J16" s="677"/>
      <c r="K16" s="1945"/>
      <c r="L16" s="1945"/>
      <c r="M16" s="677"/>
      <c r="N16" s="677"/>
      <c r="O16" s="677"/>
      <c r="P16" s="677"/>
      <c r="Q16" s="677"/>
      <c r="R16" s="677"/>
      <c r="S16" s="677"/>
      <c r="T16" s="1304"/>
      <c r="U16" s="677"/>
      <c r="V16" s="677"/>
      <c r="W16" s="677"/>
      <c r="X16" s="677"/>
      <c r="Y16" s="680"/>
      <c r="Z16" s="677"/>
      <c r="AA16" s="677"/>
    </row>
    <row r="17" spans="1:27" ht="15.95" customHeight="1">
      <c r="A17" s="679"/>
      <c r="B17" s="694"/>
      <c r="C17" s="695"/>
      <c r="D17" s="695"/>
      <c r="E17" s="677"/>
      <c r="F17" s="677"/>
      <c r="G17" s="677"/>
      <c r="H17" s="677"/>
      <c r="I17" s="677"/>
      <c r="J17" s="677"/>
      <c r="K17" s="1945"/>
      <c r="L17" s="1945"/>
      <c r="M17" s="677"/>
      <c r="N17" s="677"/>
      <c r="O17" s="677"/>
      <c r="P17" s="677"/>
      <c r="Q17" s="677"/>
      <c r="R17" s="677"/>
      <c r="S17" s="677"/>
      <c r="T17" s="677"/>
      <c r="U17" s="677"/>
      <c r="V17" s="677"/>
      <c r="W17" s="677"/>
      <c r="X17" s="677"/>
      <c r="Y17" s="680"/>
      <c r="Z17" s="677"/>
      <c r="AA17" s="677"/>
    </row>
    <row r="18" spans="1:27" ht="15.95" customHeight="1">
      <c r="A18" s="679"/>
      <c r="B18" s="677"/>
      <c r="C18" s="677"/>
      <c r="D18" s="677"/>
      <c r="E18" s="677"/>
      <c r="F18" s="677"/>
      <c r="G18" s="677"/>
      <c r="H18" s="677"/>
      <c r="I18" s="677"/>
      <c r="J18" s="677"/>
      <c r="K18" s="1945"/>
      <c r="L18" s="1945"/>
      <c r="M18" s="677"/>
      <c r="N18" s="677"/>
      <c r="O18" s="677"/>
      <c r="P18" s="677"/>
      <c r="Q18" s="677"/>
      <c r="R18" s="677"/>
      <c r="S18" s="677"/>
      <c r="T18" s="677"/>
      <c r="U18" s="677"/>
      <c r="V18" s="677"/>
      <c r="W18" s="677"/>
      <c r="X18" s="677"/>
      <c r="Y18" s="680"/>
      <c r="Z18" s="677"/>
      <c r="AA18" s="677"/>
    </row>
    <row r="19" spans="1:27" ht="15.95" customHeight="1">
      <c r="A19" s="679"/>
      <c r="B19" s="677"/>
      <c r="C19" s="677"/>
      <c r="D19" s="677"/>
      <c r="E19" s="677"/>
      <c r="F19" s="677"/>
      <c r="G19" s="677"/>
      <c r="H19" s="677"/>
      <c r="I19" s="677"/>
      <c r="J19" s="677"/>
      <c r="K19" s="677"/>
      <c r="L19" s="677"/>
      <c r="M19" s="677"/>
      <c r="N19" s="677"/>
      <c r="O19" s="677"/>
      <c r="P19" s="677"/>
      <c r="Q19" s="677"/>
      <c r="R19" s="677"/>
      <c r="S19" s="677"/>
      <c r="T19" s="677"/>
      <c r="U19" s="677"/>
      <c r="V19" s="677"/>
      <c r="W19" s="677"/>
      <c r="X19" s="677"/>
      <c r="Y19" s="680"/>
      <c r="Z19" s="677"/>
      <c r="AA19" s="677"/>
    </row>
    <row r="20" spans="1:27" ht="15.95" customHeight="1">
      <c r="A20" s="679"/>
      <c r="B20" s="677"/>
      <c r="C20" s="677"/>
      <c r="D20" s="677"/>
      <c r="E20" s="677"/>
      <c r="F20" s="677"/>
      <c r="G20" s="677"/>
      <c r="H20" s="677"/>
      <c r="I20" s="677"/>
      <c r="J20" s="677"/>
      <c r="K20" s="677"/>
      <c r="L20" s="677"/>
      <c r="M20" s="677"/>
      <c r="N20" s="677"/>
      <c r="O20" s="677"/>
      <c r="P20" s="677"/>
      <c r="Q20" s="677"/>
      <c r="R20" s="677"/>
      <c r="S20" s="677"/>
      <c r="T20" s="677"/>
      <c r="U20" s="677"/>
      <c r="V20" s="677"/>
      <c r="W20" s="677"/>
      <c r="X20" s="677"/>
      <c r="Y20" s="680"/>
      <c r="Z20" s="677"/>
      <c r="AA20" s="677"/>
    </row>
    <row r="21" spans="1:27" s="699" customFormat="1" ht="20.100000000000001" customHeight="1">
      <c r="A21" s="696"/>
      <c r="B21" s="1946"/>
      <c r="C21" s="1946"/>
      <c r="D21" s="1946"/>
      <c r="E21" s="1946"/>
      <c r="F21" s="1946"/>
      <c r="G21" s="1946"/>
      <c r="H21" s="1946"/>
      <c r="I21" s="1946"/>
      <c r="J21" s="1946"/>
      <c r="K21" s="1946"/>
      <c r="L21" s="1946"/>
      <c r="M21" s="1946"/>
      <c r="N21" s="1946"/>
      <c r="O21" s="1946"/>
      <c r="P21" s="1946"/>
      <c r="Q21" s="1946"/>
      <c r="R21" s="1946"/>
      <c r="S21" s="1946"/>
      <c r="T21" s="1946"/>
      <c r="U21" s="1946"/>
      <c r="V21" s="1946"/>
      <c r="W21" s="1946"/>
      <c r="X21" s="1946"/>
      <c r="Y21" s="697"/>
      <c r="Z21" s="698"/>
      <c r="AA21" s="698"/>
    </row>
    <row r="22" spans="1:27" s="699" customFormat="1" ht="20.100000000000001" customHeight="1">
      <c r="A22" s="696"/>
      <c r="B22" s="700" t="s">
        <v>376</v>
      </c>
      <c r="C22" s="1305" t="s">
        <v>377</v>
      </c>
      <c r="D22" s="701"/>
      <c r="E22" s="1947" t="s">
        <v>378</v>
      </c>
      <c r="F22" s="1948"/>
      <c r="G22" s="1948"/>
      <c r="H22" s="1948"/>
      <c r="I22" s="1948"/>
      <c r="J22" s="1948"/>
      <c r="K22" s="1948"/>
      <c r="L22" s="1948"/>
      <c r="M22" s="1948"/>
      <c r="N22" s="1948"/>
      <c r="O22" s="1948"/>
      <c r="P22" s="1948"/>
      <c r="Q22" s="1948"/>
      <c r="R22" s="1948"/>
      <c r="S22" s="1948"/>
      <c r="T22" s="1948"/>
      <c r="U22" s="1948"/>
      <c r="V22" s="1305" t="s">
        <v>357</v>
      </c>
      <c r="W22" s="1305" t="s">
        <v>773</v>
      </c>
      <c r="X22" s="702" t="s">
        <v>747</v>
      </c>
      <c r="Y22" s="697"/>
      <c r="Z22" s="698"/>
      <c r="AA22" s="698"/>
    </row>
    <row r="23" spans="1:27" s="699" customFormat="1" ht="20.100000000000001" customHeight="1">
      <c r="A23" s="696"/>
      <c r="B23" s="703" t="s">
        <v>379</v>
      </c>
      <c r="C23" s="704" t="s">
        <v>380</v>
      </c>
      <c r="D23" s="705"/>
      <c r="E23" s="1941" t="s">
        <v>381</v>
      </c>
      <c r="F23" s="1942"/>
      <c r="G23" s="1942"/>
      <c r="H23" s="1942"/>
      <c r="I23" s="1942"/>
      <c r="J23" s="1942"/>
      <c r="K23" s="1942"/>
      <c r="L23" s="1942"/>
      <c r="M23" s="1942"/>
      <c r="N23" s="1942"/>
      <c r="O23" s="1942"/>
      <c r="P23" s="1942"/>
      <c r="Q23" s="1942"/>
      <c r="R23" s="1942"/>
      <c r="S23" s="1942"/>
      <c r="T23" s="1942"/>
      <c r="U23" s="1942"/>
      <c r="V23" s="706">
        <f>0.3*0.2*0.6</f>
        <v>3.5999999999999997E-2</v>
      </c>
      <c r="W23" s="704" t="s">
        <v>194</v>
      </c>
      <c r="X23" s="707"/>
      <c r="Y23" s="697"/>
      <c r="Z23" s="698"/>
      <c r="AA23" s="698"/>
    </row>
    <row r="24" spans="1:27" s="699" customFormat="1" ht="20.100000000000001" customHeight="1">
      <c r="A24" s="696"/>
      <c r="B24" s="703" t="s">
        <v>774</v>
      </c>
      <c r="C24" s="704" t="s">
        <v>775</v>
      </c>
      <c r="D24" s="705"/>
      <c r="E24" s="1941" t="s">
        <v>776</v>
      </c>
      <c r="F24" s="1942"/>
      <c r="G24" s="1942"/>
      <c r="H24" s="1942"/>
      <c r="I24" s="1942"/>
      <c r="J24" s="1942"/>
      <c r="K24" s="1942"/>
      <c r="L24" s="1942"/>
      <c r="M24" s="1942"/>
      <c r="N24" s="1942"/>
      <c r="O24" s="1942"/>
      <c r="P24" s="1942"/>
      <c r="Q24" s="1942"/>
      <c r="R24" s="1942"/>
      <c r="S24" s="1942"/>
      <c r="T24" s="1942"/>
      <c r="U24" s="1942"/>
      <c r="V24" s="706">
        <f>0.4*0.2*0.25-0.3*0.2*0.1</f>
        <v>1.4000000000000004E-2</v>
      </c>
      <c r="W24" s="704" t="s">
        <v>194</v>
      </c>
      <c r="X24" s="707"/>
      <c r="Y24" s="697"/>
      <c r="Z24" s="698"/>
      <c r="AA24" s="698"/>
    </row>
    <row r="25" spans="1:27" s="699" customFormat="1" ht="20.100000000000001" customHeight="1">
      <c r="A25" s="696"/>
      <c r="B25" s="703" t="s">
        <v>893</v>
      </c>
      <c r="C25" s="704"/>
      <c r="D25" s="705"/>
      <c r="E25" s="1941" t="s">
        <v>777</v>
      </c>
      <c r="F25" s="1942"/>
      <c r="G25" s="1942"/>
      <c r="H25" s="1942"/>
      <c r="I25" s="1942"/>
      <c r="J25" s="1942"/>
      <c r="K25" s="1942"/>
      <c r="L25" s="1942"/>
      <c r="M25" s="1942"/>
      <c r="N25" s="1942"/>
      <c r="O25" s="1942"/>
      <c r="P25" s="1942"/>
      <c r="Q25" s="1942"/>
      <c r="R25" s="1942"/>
      <c r="S25" s="1942"/>
      <c r="T25" s="1942"/>
      <c r="U25" s="1942"/>
      <c r="V25" s="706">
        <f>0.3*0.25*2+0.4*0.25*2</f>
        <v>0.35</v>
      </c>
      <c r="W25" s="704" t="s">
        <v>257</v>
      </c>
      <c r="X25" s="707"/>
      <c r="Y25" s="697"/>
      <c r="Z25" s="698"/>
      <c r="AA25" s="698"/>
    </row>
    <row r="26" spans="1:27" s="699" customFormat="1" ht="20.100000000000001" customHeight="1">
      <c r="A26" s="696"/>
      <c r="B26" s="703" t="s">
        <v>778</v>
      </c>
      <c r="C26" s="704"/>
      <c r="D26" s="705"/>
      <c r="E26" s="1941" t="s">
        <v>779</v>
      </c>
      <c r="F26" s="1942"/>
      <c r="G26" s="1942"/>
      <c r="H26" s="1942"/>
      <c r="I26" s="1942"/>
      <c r="J26" s="1942"/>
      <c r="K26" s="1942"/>
      <c r="L26" s="1942"/>
      <c r="M26" s="1942"/>
      <c r="N26" s="1942"/>
      <c r="O26" s="1942"/>
      <c r="P26" s="1942"/>
      <c r="Q26" s="1942"/>
      <c r="R26" s="1942"/>
      <c r="S26" s="1942"/>
      <c r="T26" s="1942"/>
      <c r="U26" s="1942"/>
      <c r="V26" s="1308">
        <v>19.8</v>
      </c>
      <c r="W26" s="704" t="s">
        <v>116</v>
      </c>
      <c r="X26" s="707"/>
      <c r="Y26" s="697"/>
      <c r="Z26" s="698"/>
      <c r="AA26" s="698"/>
    </row>
    <row r="27" spans="1:27" s="699" customFormat="1" ht="20.100000000000001" customHeight="1">
      <c r="A27" s="696"/>
      <c r="B27" s="703" t="s">
        <v>322</v>
      </c>
      <c r="C27" s="704"/>
      <c r="D27" s="705"/>
      <c r="E27" s="1941" t="s">
        <v>780</v>
      </c>
      <c r="F27" s="1942"/>
      <c r="G27" s="1942"/>
      <c r="H27" s="1942"/>
      <c r="I27" s="1942"/>
      <c r="J27" s="1942"/>
      <c r="K27" s="1942"/>
      <c r="L27" s="1942"/>
      <c r="M27" s="1942"/>
      <c r="N27" s="1942"/>
      <c r="O27" s="1942"/>
      <c r="P27" s="1942"/>
      <c r="Q27" s="1942"/>
      <c r="R27" s="1942"/>
      <c r="S27" s="1942"/>
      <c r="T27" s="1942"/>
      <c r="U27" s="1942"/>
      <c r="V27" s="1309">
        <f>(0.4+0.2)*(0.3+0.2)*0.35</f>
        <v>0.10500000000000001</v>
      </c>
      <c r="W27" s="704" t="s">
        <v>194</v>
      </c>
      <c r="X27" s="707"/>
      <c r="Y27" s="697"/>
      <c r="Z27" s="698"/>
      <c r="AA27" s="698"/>
    </row>
    <row r="28" spans="1:27" s="699" customFormat="1" ht="20.100000000000001" customHeight="1">
      <c r="A28" s="696"/>
      <c r="B28" s="703" t="s">
        <v>21</v>
      </c>
      <c r="C28" s="704"/>
      <c r="D28" s="705"/>
      <c r="E28" s="1941" t="s">
        <v>781</v>
      </c>
      <c r="F28" s="1942"/>
      <c r="G28" s="1942"/>
      <c r="H28" s="1942"/>
      <c r="I28" s="1942"/>
      <c r="J28" s="1942"/>
      <c r="K28" s="1942"/>
      <c r="L28" s="1942"/>
      <c r="M28" s="1942"/>
      <c r="N28" s="1942"/>
      <c r="O28" s="1942"/>
      <c r="P28" s="1942"/>
      <c r="Q28" s="1942"/>
      <c r="R28" s="1942"/>
      <c r="S28" s="1942"/>
      <c r="T28" s="1942"/>
      <c r="U28" s="1942"/>
      <c r="V28" s="1309">
        <f>0.11-0.4*0.3*0.25</f>
        <v>0.08</v>
      </c>
      <c r="W28" s="704" t="s">
        <v>194</v>
      </c>
      <c r="X28" s="707"/>
      <c r="Y28" s="697"/>
      <c r="Z28" s="698"/>
      <c r="AA28" s="698"/>
    </row>
    <row r="29" spans="1:27" s="699" customFormat="1" ht="20.100000000000001" customHeight="1">
      <c r="A29" s="696"/>
      <c r="B29" s="708" t="s">
        <v>382</v>
      </c>
      <c r="C29" s="709"/>
      <c r="D29" s="710"/>
      <c r="E29" s="1949" t="s">
        <v>782</v>
      </c>
      <c r="F29" s="1950"/>
      <c r="G29" s="1950"/>
      <c r="H29" s="1950"/>
      <c r="I29" s="1950"/>
      <c r="J29" s="1950"/>
      <c r="K29" s="1950"/>
      <c r="L29" s="1950"/>
      <c r="M29" s="1950"/>
      <c r="N29" s="1950"/>
      <c r="O29" s="1950"/>
      <c r="P29" s="1950"/>
      <c r="Q29" s="1950"/>
      <c r="R29" s="1950"/>
      <c r="S29" s="1950"/>
      <c r="T29" s="1950"/>
      <c r="U29" s="1950"/>
      <c r="V29" s="1310">
        <f>V27-V28</f>
        <v>2.5000000000000008E-2</v>
      </c>
      <c r="W29" s="709" t="s">
        <v>194</v>
      </c>
      <c r="X29" s="711"/>
      <c r="Y29" s="697"/>
      <c r="Z29" s="698"/>
      <c r="AA29" s="698"/>
    </row>
    <row r="30" spans="1:27" ht="6.75" customHeight="1" thickBot="1">
      <c r="A30" s="712"/>
      <c r="B30" s="713"/>
      <c r="C30" s="713"/>
      <c r="D30" s="713"/>
      <c r="E30" s="713"/>
      <c r="F30" s="713"/>
      <c r="G30" s="713"/>
      <c r="H30" s="713"/>
      <c r="I30" s="713"/>
      <c r="J30" s="713"/>
      <c r="K30" s="713"/>
      <c r="L30" s="713"/>
      <c r="M30" s="713"/>
      <c r="N30" s="713"/>
      <c r="O30" s="713"/>
      <c r="P30" s="713"/>
      <c r="Q30" s="713"/>
      <c r="R30" s="713"/>
      <c r="S30" s="713"/>
      <c r="T30" s="713"/>
      <c r="U30" s="713"/>
      <c r="V30" s="713"/>
      <c r="W30" s="713"/>
      <c r="X30" s="713"/>
      <c r="Y30" s="714"/>
      <c r="Z30" s="677"/>
      <c r="AA30" s="677"/>
    </row>
    <row r="31" spans="1:27" ht="15.95" customHeight="1">
      <c r="A31" s="677"/>
      <c r="B31" s="677"/>
      <c r="C31" s="677"/>
      <c r="D31" s="677"/>
      <c r="E31" s="677"/>
      <c r="F31" s="677"/>
      <c r="G31" s="677"/>
      <c r="H31" s="677"/>
      <c r="I31" s="677"/>
      <c r="J31" s="677"/>
      <c r="K31" s="677"/>
      <c r="L31" s="677"/>
      <c r="M31" s="677"/>
      <c r="N31" s="677"/>
      <c r="O31" s="677"/>
      <c r="P31" s="677"/>
      <c r="Q31" s="677"/>
      <c r="R31" s="677"/>
      <c r="S31" s="677"/>
      <c r="T31" s="677"/>
      <c r="U31" s="677"/>
      <c r="V31" s="677"/>
      <c r="W31" s="677"/>
      <c r="X31" s="677"/>
      <c r="Y31" s="677"/>
      <c r="Z31" s="677"/>
      <c r="AA31" s="677"/>
    </row>
    <row r="32" spans="1:27" ht="15.95" customHeight="1">
      <c r="A32" s="677"/>
      <c r="B32" s="677"/>
      <c r="C32" s="677"/>
      <c r="D32" s="677"/>
      <c r="E32" s="677"/>
      <c r="F32" s="677"/>
      <c r="G32" s="677"/>
      <c r="H32" s="677"/>
      <c r="I32" s="677"/>
      <c r="J32" s="677"/>
      <c r="K32" s="677"/>
      <c r="L32" s="677"/>
      <c r="M32" s="677"/>
      <c r="N32" s="677"/>
      <c r="O32" s="677"/>
      <c r="P32" s="677"/>
      <c r="Q32" s="677"/>
      <c r="R32" s="677"/>
      <c r="S32" s="677"/>
      <c r="T32" s="677"/>
      <c r="U32" s="677"/>
      <c r="V32" s="677"/>
      <c r="W32" s="677"/>
      <c r="X32" s="677"/>
      <c r="Y32" s="677"/>
      <c r="Z32" s="677"/>
      <c r="AA32" s="677"/>
    </row>
    <row r="33" spans="1:27" ht="15.95" customHeight="1">
      <c r="A33" s="677"/>
      <c r="B33" s="677"/>
      <c r="C33" s="677"/>
      <c r="D33" s="677"/>
      <c r="E33" s="677"/>
      <c r="F33" s="677"/>
      <c r="G33" s="677"/>
      <c r="H33" s="677"/>
      <c r="I33" s="677"/>
      <c r="J33" s="677"/>
      <c r="K33" s="677"/>
      <c r="L33" s="677"/>
      <c r="M33" s="677"/>
      <c r="N33" s="677"/>
      <c r="O33" s="677"/>
      <c r="P33" s="677"/>
      <c r="Q33" s="677"/>
      <c r="R33" s="677"/>
      <c r="S33" s="677"/>
      <c r="T33" s="677"/>
      <c r="U33" s="677"/>
      <c r="V33" s="677"/>
      <c r="W33" s="677"/>
      <c r="X33" s="677"/>
      <c r="Y33" s="677"/>
      <c r="Z33" s="677"/>
      <c r="AA33" s="677"/>
    </row>
  </sheetData>
  <mergeCells count="23">
    <mergeCell ref="E25:U25"/>
    <mergeCell ref="E26:U26"/>
    <mergeCell ref="E27:U27"/>
    <mergeCell ref="E28:U28"/>
    <mergeCell ref="E29:U29"/>
    <mergeCell ref="E24:U24"/>
    <mergeCell ref="H10:O10"/>
    <mergeCell ref="B11:C12"/>
    <mergeCell ref="S12:S14"/>
    <mergeCell ref="B13:B14"/>
    <mergeCell ref="T14:T15"/>
    <mergeCell ref="K16:L16"/>
    <mergeCell ref="K17:L17"/>
    <mergeCell ref="K18:L18"/>
    <mergeCell ref="B21:X21"/>
    <mergeCell ref="E22:U22"/>
    <mergeCell ref="E23:U23"/>
    <mergeCell ref="H9:O9"/>
    <mergeCell ref="A1:O1"/>
    <mergeCell ref="H5:O5"/>
    <mergeCell ref="H6:O6"/>
    <mergeCell ref="R6:R8"/>
    <mergeCell ref="H7:O7"/>
  </mergeCells>
  <phoneticPr fontId="34" type="noConversion"/>
  <printOptions horizontalCentered="1" verticalCentered="1"/>
  <pageMargins left="0.66" right="0.2" top="0.78740157480314965" bottom="0.36" header="0" footer="0"/>
  <pageSetup paperSize="9" scale="95" orientation="landscape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8" shapeId="385028" r:id="rId4">
          <objectPr defaultSize="0" autoPict="0" r:id="rId5">
            <anchor moveWithCells="1">
              <from>
                <xdr:col>2</xdr:col>
                <xdr:colOff>923925</xdr:colOff>
                <xdr:row>1</xdr:row>
                <xdr:rowOff>95250</xdr:rowOff>
              </from>
              <to>
                <xdr:col>20</xdr:col>
                <xdr:colOff>47625</xdr:colOff>
                <xdr:row>20</xdr:row>
                <xdr:rowOff>133350</xdr:rowOff>
              </to>
            </anchor>
          </objectPr>
        </oleObject>
      </mc:Choice>
      <mc:Fallback>
        <oleObject progId="AutoCAD.Drawing.18" shapeId="385028" r:id="rId4"/>
      </mc:Fallback>
    </mc:AlternateContent>
  </oleObjec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9"/>
  <sheetViews>
    <sheetView view="pageBreakPreview" workbookViewId="0">
      <selection activeCell="J27" sqref="J27"/>
    </sheetView>
  </sheetViews>
  <sheetFormatPr defaultColWidth="10" defaultRowHeight="12"/>
  <cols>
    <col min="1" max="1" width="1.875" style="220" customWidth="1"/>
    <col min="2" max="2" width="8.125" style="220" customWidth="1"/>
    <col min="3" max="3" width="6.75" style="220" customWidth="1"/>
    <col min="4" max="4" width="4.25" style="220" customWidth="1"/>
    <col min="5" max="5" width="9.625" style="220" customWidth="1"/>
    <col min="6" max="17" width="5.375" style="220" customWidth="1"/>
    <col min="18" max="18" width="10" style="220" customWidth="1"/>
    <col min="19" max="19" width="8.125" style="220" customWidth="1"/>
    <col min="20" max="20" width="5.625" style="220" customWidth="1"/>
    <col min="21" max="21" width="2.875" style="220" customWidth="1"/>
    <col min="22" max="22" width="1.625" style="220" customWidth="1"/>
    <col min="23" max="16384" width="10" style="220"/>
  </cols>
  <sheetData>
    <row r="1" spans="1:22">
      <c r="A1" s="253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5"/>
    </row>
    <row r="2" spans="1:22" ht="22.5" customHeight="1">
      <c r="A2" s="256"/>
      <c r="B2" s="1955" t="s">
        <v>159</v>
      </c>
      <c r="C2" s="1955"/>
      <c r="D2" s="1955"/>
      <c r="E2" s="1955"/>
      <c r="F2" s="1955"/>
      <c r="G2" s="1955"/>
      <c r="H2" s="1955"/>
      <c r="I2" s="1955"/>
      <c r="J2" s="1955"/>
      <c r="K2" s="1955"/>
      <c r="L2" s="1955"/>
      <c r="M2" s="1955"/>
      <c r="N2" s="1955"/>
      <c r="O2" s="1955"/>
      <c r="P2" s="1955"/>
      <c r="Q2" s="1955"/>
      <c r="R2" s="1955"/>
      <c r="S2" s="1955"/>
      <c r="T2" s="1955"/>
      <c r="U2" s="1955"/>
      <c r="V2" s="257"/>
    </row>
    <row r="3" spans="1:22" s="222" customFormat="1" ht="12" customHeight="1">
      <c r="A3" s="258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59"/>
    </row>
    <row r="4" spans="1:22" s="224" customFormat="1" ht="12" customHeight="1">
      <c r="A4" s="260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61"/>
    </row>
    <row r="5" spans="1:22" s="224" customFormat="1" ht="19.899999999999999" customHeight="1">
      <c r="A5" s="260"/>
      <c r="B5" s="225"/>
      <c r="C5" s="226" t="s">
        <v>134</v>
      </c>
      <c r="D5" s="227">
        <v>35</v>
      </c>
      <c r="E5" s="228" t="s">
        <v>135</v>
      </c>
      <c r="F5" s="223"/>
      <c r="G5" s="223"/>
      <c r="H5" s="223"/>
      <c r="I5" s="229" t="s">
        <v>136</v>
      </c>
      <c r="J5" s="223"/>
      <c r="K5" s="223"/>
      <c r="L5" s="223"/>
      <c r="M5" s="223"/>
      <c r="N5" s="223"/>
      <c r="O5" s="223"/>
      <c r="P5" s="229" t="s">
        <v>137</v>
      </c>
      <c r="Q5" s="223"/>
      <c r="R5" s="223"/>
      <c r="S5" s="223"/>
      <c r="T5" s="223"/>
      <c r="U5" s="223"/>
      <c r="V5" s="261"/>
    </row>
    <row r="6" spans="1:22" s="224" customFormat="1" ht="12" customHeight="1">
      <c r="A6" s="260"/>
      <c r="B6" s="223"/>
      <c r="C6" s="223"/>
      <c r="D6" s="223"/>
      <c r="E6" s="223"/>
      <c r="F6" s="223"/>
      <c r="G6" s="223"/>
      <c r="H6" s="223"/>
      <c r="I6" s="223"/>
      <c r="J6" s="223"/>
      <c r="K6" s="223"/>
      <c r="L6" s="223"/>
      <c r="M6" s="223"/>
      <c r="N6" s="223"/>
      <c r="O6" s="223" t="s">
        <v>138</v>
      </c>
      <c r="P6" s="223"/>
      <c r="Q6" s="223"/>
      <c r="R6" s="223"/>
      <c r="S6" s="223"/>
      <c r="T6" s="223"/>
      <c r="U6" s="223"/>
      <c r="V6" s="261"/>
    </row>
    <row r="7" spans="1:22" s="224" customFormat="1" ht="12" customHeight="1">
      <c r="A7" s="260"/>
      <c r="B7" s="223"/>
      <c r="C7" s="223"/>
      <c r="D7" s="223" t="s">
        <v>139</v>
      </c>
      <c r="E7" s="223"/>
      <c r="F7" s="223"/>
      <c r="G7" s="223"/>
      <c r="H7" s="223"/>
      <c r="I7" s="223"/>
      <c r="J7" s="223"/>
      <c r="K7" s="223"/>
      <c r="L7" s="223"/>
      <c r="M7" s="223"/>
      <c r="N7" s="223"/>
      <c r="O7" s="223"/>
      <c r="P7" s="223"/>
      <c r="Q7" s="223"/>
      <c r="R7" s="223"/>
      <c r="S7" s="223"/>
      <c r="T7" s="223"/>
      <c r="U7" s="223"/>
      <c r="V7" s="261"/>
    </row>
    <row r="8" spans="1:22" s="224" customFormat="1" ht="12" customHeight="1">
      <c r="A8" s="260"/>
      <c r="B8" s="223"/>
      <c r="C8" s="223"/>
      <c r="D8" s="223"/>
      <c r="E8" s="223"/>
      <c r="F8" s="223"/>
      <c r="G8" s="223"/>
      <c r="H8" s="223"/>
      <c r="I8" s="223"/>
      <c r="J8" s="223"/>
      <c r="K8" s="223"/>
      <c r="L8" s="223"/>
      <c r="M8" s="223"/>
      <c r="N8" s="223"/>
      <c r="O8" s="223"/>
      <c r="P8" s="223"/>
      <c r="Q8" s="223"/>
      <c r="R8" s="223"/>
      <c r="S8" s="223"/>
      <c r="T8" s="223"/>
      <c r="U8" s="223"/>
      <c r="V8" s="261"/>
    </row>
    <row r="9" spans="1:22" s="224" customFormat="1" ht="12" customHeight="1">
      <c r="A9" s="260"/>
      <c r="B9" s="223"/>
      <c r="C9" s="223"/>
      <c r="D9" s="223"/>
      <c r="E9" s="223"/>
      <c r="F9" s="223"/>
      <c r="G9" s="223"/>
      <c r="H9" s="223"/>
      <c r="I9" s="223"/>
      <c r="J9" s="223"/>
      <c r="K9" s="223"/>
      <c r="L9" s="223"/>
      <c r="M9" s="223"/>
      <c r="N9" s="223"/>
      <c r="O9" s="223"/>
      <c r="P9" s="223"/>
      <c r="Q9" s="223"/>
      <c r="R9" s="223"/>
      <c r="S9" s="223"/>
      <c r="T9" s="223"/>
      <c r="U9" s="223"/>
      <c r="V9" s="261"/>
    </row>
    <row r="10" spans="1:22" s="224" customFormat="1" ht="12" customHeight="1">
      <c r="A10" s="260"/>
      <c r="B10" s="223"/>
      <c r="C10" s="223" t="s">
        <v>140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  <c r="N10" s="223"/>
      <c r="O10" s="223" t="s">
        <v>141</v>
      </c>
      <c r="P10" s="223"/>
      <c r="Q10" s="223"/>
      <c r="R10" s="223"/>
      <c r="S10" s="223"/>
      <c r="T10" s="223"/>
      <c r="U10" s="223"/>
      <c r="V10" s="261"/>
    </row>
    <row r="11" spans="1:22" s="224" customFormat="1" ht="12" customHeight="1">
      <c r="A11" s="260"/>
      <c r="B11" s="223"/>
      <c r="C11" s="223"/>
      <c r="D11" s="223"/>
      <c r="E11" s="223"/>
      <c r="F11" s="223"/>
      <c r="G11" s="223"/>
      <c r="H11" s="223"/>
      <c r="I11" s="223"/>
      <c r="J11" s="223"/>
      <c r="K11" s="223"/>
      <c r="L11" s="223"/>
      <c r="M11" s="223"/>
      <c r="N11" s="223"/>
      <c r="O11" s="223"/>
      <c r="P11" s="223"/>
      <c r="Q11" s="223"/>
      <c r="R11" s="223"/>
      <c r="S11" s="223"/>
      <c r="T11" s="223"/>
      <c r="U11" s="223"/>
      <c r="V11" s="261"/>
    </row>
    <row r="12" spans="1:22" s="224" customFormat="1" ht="12" customHeight="1">
      <c r="A12" s="260"/>
      <c r="B12" s="223"/>
      <c r="C12" s="223"/>
      <c r="D12" s="223"/>
      <c r="E12" s="223"/>
      <c r="F12" s="230" t="s">
        <v>142</v>
      </c>
      <c r="G12" s="223"/>
      <c r="H12" s="223"/>
      <c r="I12" s="223"/>
      <c r="J12" s="223"/>
      <c r="K12" s="223"/>
      <c r="L12" s="223"/>
      <c r="M12" s="223"/>
      <c r="N12" s="223"/>
      <c r="O12" s="223"/>
      <c r="P12" s="223"/>
      <c r="Q12" s="223"/>
      <c r="R12" s="223"/>
      <c r="S12" s="223"/>
      <c r="T12" s="223"/>
      <c r="U12" s="223"/>
      <c r="V12" s="261"/>
    </row>
    <row r="13" spans="1:22" s="224" customFormat="1" ht="12" customHeight="1">
      <c r="A13" s="260"/>
      <c r="B13" s="223"/>
      <c r="C13" s="223"/>
      <c r="D13" s="223"/>
      <c r="E13" s="223"/>
      <c r="F13" s="1961" t="s">
        <v>160</v>
      </c>
      <c r="G13" s="1961"/>
      <c r="H13" s="223"/>
      <c r="I13" s="223"/>
      <c r="J13" s="223"/>
      <c r="K13" s="223"/>
      <c r="L13" s="223"/>
      <c r="M13" s="223"/>
      <c r="N13" s="223"/>
      <c r="O13" s="223"/>
      <c r="P13" s="223"/>
      <c r="Q13" s="223"/>
      <c r="R13" s="223"/>
      <c r="S13" s="223"/>
      <c r="T13" s="223"/>
      <c r="U13" s="223"/>
      <c r="V13" s="261"/>
    </row>
    <row r="14" spans="1:22" s="224" customFormat="1" ht="12" customHeight="1">
      <c r="A14" s="260"/>
      <c r="B14" s="223"/>
      <c r="C14" s="223" t="s">
        <v>143</v>
      </c>
      <c r="D14" s="223"/>
      <c r="E14" s="231" t="s">
        <v>144</v>
      </c>
      <c r="F14" s="232"/>
      <c r="G14" s="223"/>
      <c r="H14" s="223"/>
      <c r="I14" s="223"/>
      <c r="J14" s="223"/>
      <c r="K14" s="223"/>
      <c r="L14" s="223"/>
      <c r="M14" s="223"/>
      <c r="N14" s="223"/>
      <c r="O14" s="223"/>
      <c r="P14" s="223"/>
      <c r="Q14" s="223"/>
      <c r="R14" s="223"/>
      <c r="S14" s="223"/>
      <c r="T14" s="223"/>
      <c r="U14" s="223"/>
      <c r="V14" s="261"/>
    </row>
    <row r="15" spans="1:22" s="224" customFormat="1" ht="12" customHeight="1">
      <c r="A15" s="260"/>
      <c r="B15" s="223"/>
      <c r="C15" s="223"/>
      <c r="D15" s="223"/>
      <c r="E15" s="233">
        <f>ROUND(TAN(D5*PI()/180)*C20,2)</f>
        <v>-0.42</v>
      </c>
      <c r="F15" s="223"/>
      <c r="G15" s="223"/>
      <c r="H15" s="223"/>
      <c r="I15" s="223"/>
      <c r="J15" s="223"/>
      <c r="K15" s="223"/>
      <c r="L15" s="223"/>
      <c r="M15" s="223"/>
      <c r="N15" s="223"/>
      <c r="O15" s="223"/>
      <c r="P15" s="223"/>
      <c r="Q15" s="223"/>
      <c r="R15" s="231" t="s">
        <v>145</v>
      </c>
      <c r="S15" s="234">
        <v>-0.4</v>
      </c>
      <c r="T15" s="223"/>
      <c r="U15" s="223"/>
      <c r="V15" s="261"/>
    </row>
    <row r="16" spans="1:22" s="224" customFormat="1" ht="12" customHeight="1">
      <c r="A16" s="260"/>
      <c r="B16" s="223"/>
      <c r="C16" s="223"/>
      <c r="D16" s="223"/>
      <c r="E16" s="223"/>
      <c r="F16" s="223"/>
      <c r="G16" s="223"/>
      <c r="H16" s="223"/>
      <c r="I16" s="223"/>
      <c r="J16" s="223"/>
      <c r="K16" s="223"/>
      <c r="L16" s="223"/>
      <c r="M16" s="223"/>
      <c r="N16" s="223"/>
      <c r="O16" s="223"/>
      <c r="P16" s="223"/>
      <c r="Q16" s="223"/>
      <c r="R16" s="223"/>
      <c r="S16" s="223"/>
      <c r="T16" s="223"/>
      <c r="U16" s="223"/>
      <c r="V16" s="261"/>
    </row>
    <row r="17" spans="1:22" s="224" customFormat="1" ht="12" customHeight="1">
      <c r="A17" s="260"/>
      <c r="B17" s="223"/>
      <c r="C17" s="223"/>
      <c r="D17" s="223"/>
      <c r="E17" s="223"/>
      <c r="F17" s="223"/>
      <c r="G17" s="223"/>
      <c r="H17" s="223"/>
      <c r="I17" s="223"/>
      <c r="J17" s="223"/>
      <c r="K17" s="223"/>
      <c r="L17" s="223"/>
      <c r="M17" s="223"/>
      <c r="N17" s="223"/>
      <c r="O17" s="223"/>
      <c r="P17" s="223"/>
      <c r="Q17" s="223"/>
      <c r="R17" s="223"/>
      <c r="S17" s="223"/>
      <c r="T17" s="223"/>
      <c r="U17" s="223"/>
      <c r="V17" s="261"/>
    </row>
    <row r="18" spans="1:22" s="224" customFormat="1" ht="12" customHeight="1">
      <c r="A18" s="260"/>
      <c r="B18" s="223"/>
      <c r="C18" s="223"/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N18" s="223"/>
      <c r="O18" s="223"/>
      <c r="P18" s="223"/>
      <c r="Q18" s="223"/>
      <c r="R18" s="223"/>
      <c r="S18" s="223"/>
      <c r="T18" s="223"/>
      <c r="U18" s="223"/>
      <c r="V18" s="261"/>
    </row>
    <row r="19" spans="1:22" s="224" customFormat="1" ht="12" customHeight="1">
      <c r="A19" s="260"/>
      <c r="B19" s="223"/>
      <c r="C19" s="1958" t="s">
        <v>161</v>
      </c>
      <c r="D19" s="1958"/>
      <c r="E19" s="223"/>
      <c r="F19" s="223"/>
      <c r="G19" s="223"/>
      <c r="H19" s="223"/>
      <c r="I19" s="223"/>
      <c r="J19" s="223"/>
      <c r="K19" s="223"/>
      <c r="L19" s="223"/>
      <c r="M19" s="223"/>
      <c r="N19" s="223"/>
      <c r="O19" s="223"/>
      <c r="P19" s="235">
        <v>0.2</v>
      </c>
      <c r="Q19" s="235">
        <v>0.4</v>
      </c>
      <c r="R19" s="223"/>
      <c r="S19" s="223"/>
      <c r="T19" s="223"/>
      <c r="U19" s="223"/>
      <c r="V19" s="261"/>
    </row>
    <row r="20" spans="1:22" s="224" customFormat="1" ht="12" customHeight="1">
      <c r="A20" s="260"/>
      <c r="B20" s="223"/>
      <c r="C20" s="1959">
        <v>-0.6</v>
      </c>
      <c r="D20" s="1959"/>
      <c r="E20" s="223"/>
      <c r="F20" s="223"/>
      <c r="G20" s="223"/>
      <c r="H20" s="223"/>
      <c r="I20" s="223"/>
      <c r="J20" s="236"/>
      <c r="K20" s="223"/>
      <c r="L20" s="223"/>
      <c r="M20" s="223"/>
      <c r="N20" s="223"/>
      <c r="O20" s="223"/>
      <c r="P20" s="223" t="s">
        <v>146</v>
      </c>
      <c r="Q20" s="223" t="s">
        <v>147</v>
      </c>
      <c r="R20" s="223"/>
      <c r="S20" s="223"/>
      <c r="T20" s="223"/>
      <c r="U20" s="223"/>
      <c r="V20" s="261"/>
    </row>
    <row r="21" spans="1:22" s="224" customFormat="1" ht="12" customHeight="1">
      <c r="A21" s="260"/>
      <c r="B21" s="223"/>
      <c r="C21" s="223"/>
      <c r="D21" s="223"/>
      <c r="E21" s="223"/>
      <c r="F21" s="223"/>
      <c r="G21" s="223"/>
      <c r="I21" s="223"/>
      <c r="J21" s="236"/>
      <c r="K21" s="223"/>
      <c r="L21" s="223"/>
      <c r="M21" s="223"/>
      <c r="N21" s="223"/>
      <c r="O21" s="223"/>
      <c r="P21" s="1960">
        <f>P19+Q19</f>
        <v>0.60000000000000009</v>
      </c>
      <c r="Q21" s="1960"/>
      <c r="R21" s="223"/>
      <c r="S21" s="223"/>
      <c r="T21" s="223"/>
      <c r="U21" s="223"/>
      <c r="V21" s="261"/>
    </row>
    <row r="22" spans="1:22" s="224" customFormat="1" ht="12" customHeight="1">
      <c r="A22" s="260"/>
      <c r="B22" s="223"/>
      <c r="C22" s="223"/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N22" s="223"/>
      <c r="O22" s="223"/>
      <c r="P22" s="223"/>
      <c r="Q22" s="223"/>
      <c r="R22" s="223"/>
      <c r="S22" s="223"/>
      <c r="T22" s="223"/>
      <c r="U22" s="223"/>
      <c r="V22" s="261"/>
    </row>
    <row r="23" spans="1:22" s="237" customFormat="1" ht="23.1" customHeight="1">
      <c r="A23" s="262"/>
      <c r="B23" s="1956" t="s">
        <v>148</v>
      </c>
      <c r="C23" s="1956"/>
      <c r="D23" s="1956"/>
      <c r="E23" s="1956"/>
      <c r="F23" s="1956"/>
      <c r="G23" s="1956"/>
      <c r="H23" s="1956"/>
      <c r="I23" s="1956"/>
      <c r="J23" s="1956"/>
      <c r="K23" s="1956"/>
      <c r="L23" s="1956"/>
      <c r="M23" s="1956"/>
      <c r="N23" s="1956"/>
      <c r="O23" s="1956"/>
      <c r="P23" s="1956"/>
      <c r="Q23" s="1956"/>
      <c r="R23" s="1956"/>
      <c r="S23" s="1956"/>
      <c r="T23" s="1956"/>
      <c r="U23" s="1956"/>
      <c r="V23" s="263"/>
    </row>
    <row r="24" spans="1:22" s="242" customFormat="1" ht="31.5" customHeight="1">
      <c r="A24" s="264"/>
      <c r="B24" s="1953" t="s">
        <v>149</v>
      </c>
      <c r="C24" s="1954"/>
      <c r="D24" s="1953" t="s">
        <v>150</v>
      </c>
      <c r="E24" s="1954"/>
      <c r="F24" s="1953" t="s">
        <v>151</v>
      </c>
      <c r="G24" s="1957"/>
      <c r="H24" s="1957"/>
      <c r="I24" s="1957"/>
      <c r="J24" s="1957"/>
      <c r="K24" s="1957"/>
      <c r="L24" s="1957"/>
      <c r="M24" s="1957"/>
      <c r="N24" s="1957"/>
      <c r="O24" s="1957"/>
      <c r="P24" s="1957"/>
      <c r="Q24" s="1954"/>
      <c r="R24" s="241" t="s">
        <v>152</v>
      </c>
      <c r="S24" s="241" t="s">
        <v>48</v>
      </c>
      <c r="T24" s="1953" t="s">
        <v>153</v>
      </c>
      <c r="U24" s="1954"/>
      <c r="V24" s="265"/>
    </row>
    <row r="25" spans="1:22" s="242" customFormat="1" ht="31.5" customHeight="1">
      <c r="A25" s="264"/>
      <c r="B25" s="1953" t="s">
        <v>154</v>
      </c>
      <c r="C25" s="1954"/>
      <c r="D25" s="1953" t="s">
        <v>155</v>
      </c>
      <c r="E25" s="1954"/>
      <c r="F25" s="243">
        <v>1</v>
      </c>
      <c r="G25" s="240" t="s">
        <v>34</v>
      </c>
      <c r="H25" s="244">
        <v>0.4</v>
      </c>
      <c r="I25" s="240" t="s">
        <v>34</v>
      </c>
      <c r="J25" s="240">
        <v>1.05</v>
      </c>
      <c r="K25" s="245"/>
      <c r="L25" s="240"/>
      <c r="M25" s="240"/>
      <c r="N25" s="240"/>
      <c r="O25" s="240"/>
      <c r="P25" s="240"/>
      <c r="Q25" s="239"/>
      <c r="R25" s="241">
        <f>ROUND(F25*H25*J25,2)</f>
        <v>0.42</v>
      </c>
      <c r="S25" s="241" t="s">
        <v>35</v>
      </c>
      <c r="T25" s="1951"/>
      <c r="U25" s="1952"/>
      <c r="V25" s="265"/>
    </row>
    <row r="26" spans="1:22" s="242" customFormat="1" ht="31.5" customHeight="1">
      <c r="A26" s="264"/>
      <c r="B26" s="1953" t="s">
        <v>156</v>
      </c>
      <c r="C26" s="1954"/>
      <c r="D26" s="1953"/>
      <c r="E26" s="1954"/>
      <c r="F26" s="243">
        <v>1</v>
      </c>
      <c r="G26" s="240" t="s">
        <v>34</v>
      </c>
      <c r="H26" s="244">
        <v>0.4</v>
      </c>
      <c r="I26" s="240"/>
      <c r="J26" s="240"/>
      <c r="K26" s="240"/>
      <c r="L26" s="240"/>
      <c r="M26" s="240"/>
      <c r="N26" s="240"/>
      <c r="O26" s="240"/>
      <c r="P26" s="240"/>
      <c r="Q26" s="239"/>
      <c r="R26" s="246">
        <f>ROUND(F26*H26,2)</f>
        <v>0.4</v>
      </c>
      <c r="S26" s="241" t="s">
        <v>35</v>
      </c>
      <c r="T26" s="238"/>
      <c r="U26" s="239"/>
      <c r="V26" s="265"/>
    </row>
    <row r="27" spans="1:22" s="242" customFormat="1" ht="31.5" customHeight="1">
      <c r="A27" s="264"/>
      <c r="B27" s="1953" t="s">
        <v>157</v>
      </c>
      <c r="C27" s="1954"/>
      <c r="D27" s="1953"/>
      <c r="E27" s="1954"/>
      <c r="F27" s="243">
        <f>-C20</f>
        <v>0.6</v>
      </c>
      <c r="G27" s="240" t="s">
        <v>34</v>
      </c>
      <c r="H27" s="244">
        <f>-E15</f>
        <v>0.42</v>
      </c>
      <c r="I27" s="240" t="s">
        <v>34</v>
      </c>
      <c r="J27" s="240">
        <v>1</v>
      </c>
      <c r="K27" s="247" t="s">
        <v>158</v>
      </c>
      <c r="L27" s="247">
        <v>2</v>
      </c>
      <c r="M27" s="247"/>
      <c r="N27" s="247"/>
      <c r="O27" s="247"/>
      <c r="P27" s="247"/>
      <c r="Q27" s="239"/>
      <c r="R27" s="248">
        <f>ROUND(F27*H27*J27*1/2,3)</f>
        <v>0.126</v>
      </c>
      <c r="S27" s="241" t="s">
        <v>31</v>
      </c>
      <c r="T27" s="238"/>
      <c r="U27" s="249"/>
      <c r="V27" s="266"/>
    </row>
    <row r="28" spans="1:22" s="242" customFormat="1" ht="27" customHeight="1">
      <c r="A28" s="264"/>
      <c r="B28" s="1953"/>
      <c r="C28" s="1954"/>
      <c r="D28" s="1953"/>
      <c r="E28" s="1954"/>
      <c r="F28" s="243"/>
      <c r="G28" s="240"/>
      <c r="H28" s="244"/>
      <c r="I28" s="240"/>
      <c r="J28" s="240"/>
      <c r="K28" s="247"/>
      <c r="L28" s="250"/>
      <c r="M28" s="247"/>
      <c r="N28" s="247"/>
      <c r="O28" s="247"/>
      <c r="P28" s="247"/>
      <c r="Q28" s="239"/>
      <c r="R28" s="248"/>
      <c r="S28" s="241"/>
      <c r="T28" s="251"/>
      <c r="U28" s="252"/>
      <c r="V28" s="265"/>
    </row>
    <row r="29" spans="1:22" ht="12.75" thickBot="1">
      <c r="A29" s="267"/>
      <c r="B29" s="268"/>
      <c r="C29" s="268"/>
      <c r="D29" s="268"/>
      <c r="E29" s="269"/>
      <c r="F29" s="268"/>
      <c r="G29" s="268"/>
      <c r="H29" s="268"/>
      <c r="I29" s="268"/>
      <c r="J29" s="268"/>
      <c r="K29" s="268"/>
      <c r="L29" s="268"/>
      <c r="M29" s="270"/>
      <c r="N29" s="270"/>
      <c r="O29" s="270"/>
      <c r="P29" s="270"/>
      <c r="Q29" s="268"/>
      <c r="R29" s="268"/>
      <c r="S29" s="268"/>
      <c r="T29" s="268"/>
      <c r="U29" s="268"/>
      <c r="V29" s="271"/>
    </row>
  </sheetData>
  <mergeCells count="19">
    <mergeCell ref="D28:E28"/>
    <mergeCell ref="B25:C25"/>
    <mergeCell ref="B26:C26"/>
    <mergeCell ref="B27:C27"/>
    <mergeCell ref="B28:C28"/>
    <mergeCell ref="T25:U25"/>
    <mergeCell ref="D25:E25"/>
    <mergeCell ref="D26:E26"/>
    <mergeCell ref="D27:E27"/>
    <mergeCell ref="B2:U2"/>
    <mergeCell ref="B23:U23"/>
    <mergeCell ref="F24:Q24"/>
    <mergeCell ref="B24:C24"/>
    <mergeCell ref="D24:E24"/>
    <mergeCell ref="T24:U24"/>
    <mergeCell ref="C19:D19"/>
    <mergeCell ref="C20:D20"/>
    <mergeCell ref="P21:Q21"/>
    <mergeCell ref="F13:G13"/>
  </mergeCells>
  <phoneticPr fontId="55" type="noConversion"/>
  <printOptions horizontalCentered="1" verticalCentered="1"/>
  <pageMargins left="0.98425196850393704" right="0.39370078740157483" top="0.78740157480314965" bottom="0.59055118110236227" header="0" footer="0"/>
  <pageSetup paperSize="9" scale="90" orientation="landscape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"/>
  <sheetViews>
    <sheetView workbookViewId="0">
      <selection activeCell="S68" sqref="S68"/>
    </sheetView>
  </sheetViews>
  <sheetFormatPr defaultRowHeight="13.5"/>
  <sheetData/>
  <phoneticPr fontId="34" type="noConversion"/>
  <pageMargins left="0.75" right="0.75" top="1" bottom="1" header="0.5" footer="0.5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L26"/>
  <sheetViews>
    <sheetView zoomScale="115" zoomScaleNormal="115" workbookViewId="0">
      <selection activeCell="I8" sqref="I8"/>
    </sheetView>
  </sheetViews>
  <sheetFormatPr defaultRowHeight="18" customHeight="1"/>
  <cols>
    <col min="1" max="1" width="9" style="1134"/>
    <col min="2" max="2" width="9.375" style="1134" customWidth="1"/>
    <col min="3" max="3" width="8.125" style="1135" customWidth="1"/>
    <col min="4" max="10" width="9" style="1134"/>
    <col min="11" max="11" width="10" style="1134" customWidth="1"/>
    <col min="12" max="16384" width="9" style="1134"/>
  </cols>
  <sheetData>
    <row r="1" spans="2:12" ht="24.75" customHeight="1">
      <c r="B1" s="1158" t="s">
        <v>687</v>
      </c>
      <c r="C1" s="1158"/>
      <c r="D1" s="1158"/>
      <c r="E1" s="1158"/>
      <c r="F1" s="1162"/>
      <c r="G1" s="1162"/>
      <c r="I1" s="1161" t="s">
        <v>686</v>
      </c>
      <c r="J1" s="1160">
        <f>COUNTA(B6:B12)</f>
        <v>6</v>
      </c>
      <c r="K1" s="1159" t="s">
        <v>685</v>
      </c>
    </row>
    <row r="2" spans="2:12" ht="15" customHeight="1">
      <c r="C2" s="1158"/>
      <c r="D2" s="1158"/>
      <c r="E2" s="1158"/>
      <c r="F2" s="1158"/>
      <c r="G2" s="1157"/>
      <c r="H2" s="1968"/>
      <c r="I2" s="1968"/>
      <c r="J2" s="1968"/>
      <c r="K2" s="1968"/>
    </row>
    <row r="3" spans="2:12" ht="18" customHeight="1">
      <c r="B3" s="1969" t="s">
        <v>684</v>
      </c>
      <c r="C3" s="1970"/>
      <c r="D3" s="1975" t="s">
        <v>683</v>
      </c>
      <c r="E3" s="1975" t="s">
        <v>682</v>
      </c>
      <c r="F3" s="1975" t="s">
        <v>681</v>
      </c>
      <c r="G3" s="1977" t="s">
        <v>680</v>
      </c>
      <c r="H3" s="1978"/>
      <c r="I3" s="1978"/>
      <c r="J3" s="1970"/>
      <c r="K3" s="1975" t="s">
        <v>679</v>
      </c>
      <c r="L3" s="1962" t="s">
        <v>246</v>
      </c>
    </row>
    <row r="4" spans="2:12" ht="18" customHeight="1">
      <c r="B4" s="1971"/>
      <c r="C4" s="1972"/>
      <c r="D4" s="1976"/>
      <c r="E4" s="1976"/>
      <c r="F4" s="1976"/>
      <c r="G4" s="1156" t="s">
        <v>678</v>
      </c>
      <c r="H4" s="1156" t="s">
        <v>677</v>
      </c>
      <c r="I4" s="1156" t="s">
        <v>676</v>
      </c>
      <c r="J4" s="1156" t="s">
        <v>675</v>
      </c>
      <c r="K4" s="1976"/>
      <c r="L4" s="1963"/>
    </row>
    <row r="5" spans="2:12" ht="18" customHeight="1">
      <c r="B5" s="1973"/>
      <c r="C5" s="1974"/>
      <c r="D5" s="1154" t="s">
        <v>674</v>
      </c>
      <c r="E5" s="1154" t="s">
        <v>673</v>
      </c>
      <c r="F5" s="1155" t="s">
        <v>674</v>
      </c>
      <c r="G5" s="1154" t="s">
        <v>673</v>
      </c>
      <c r="H5" s="1154" t="s">
        <v>673</v>
      </c>
      <c r="I5" s="1154" t="s">
        <v>672</v>
      </c>
      <c r="J5" s="1154"/>
      <c r="K5" s="1154" t="s">
        <v>671</v>
      </c>
      <c r="L5" s="1153"/>
    </row>
    <row r="6" spans="2:12" ht="18" customHeight="1">
      <c r="B6" s="1964" t="str">
        <f>[172]관집계!$B$12</f>
        <v>33+5</v>
      </c>
      <c r="C6" s="1965"/>
      <c r="D6" s="1151">
        <v>10</v>
      </c>
      <c r="E6" s="1151">
        <v>4</v>
      </c>
      <c r="F6" s="1152">
        <v>2.5</v>
      </c>
      <c r="G6" s="1151">
        <v>0</v>
      </c>
      <c r="H6" s="1151">
        <v>0</v>
      </c>
      <c r="I6" s="1152">
        <v>0</v>
      </c>
      <c r="J6" s="1152">
        <v>0</v>
      </c>
      <c r="K6" s="1151">
        <f>(D6+E6)/2*F6-(G6+H6)/2*I6</f>
        <v>17.5</v>
      </c>
      <c r="L6" s="1150"/>
    </row>
    <row r="7" spans="2:12" ht="18" customHeight="1">
      <c r="B7" s="1966" t="str">
        <f>[172]관집계!$B$13</f>
        <v>37+5</v>
      </c>
      <c r="C7" s="1967"/>
      <c r="D7" s="1151">
        <v>12</v>
      </c>
      <c r="E7" s="1151">
        <v>5</v>
      </c>
      <c r="F7" s="1152">
        <v>2.5</v>
      </c>
      <c r="G7" s="1151">
        <v>0</v>
      </c>
      <c r="H7" s="1151">
        <v>0</v>
      </c>
      <c r="I7" s="1152">
        <v>0</v>
      </c>
      <c r="J7" s="1152">
        <v>0</v>
      </c>
      <c r="K7" s="1151">
        <f>(D7+E7)/2*F7-(G7+H7)/2*I7</f>
        <v>21.25</v>
      </c>
      <c r="L7" s="1150"/>
    </row>
    <row r="8" spans="2:12" ht="18" customHeight="1">
      <c r="B8" s="1966">
        <f>[172]관집계!$B$14</f>
        <v>0</v>
      </c>
      <c r="C8" s="1967"/>
      <c r="D8" s="1151">
        <v>12</v>
      </c>
      <c r="E8" s="1151">
        <v>5</v>
      </c>
      <c r="F8" s="1152">
        <v>2.5</v>
      </c>
      <c r="G8" s="1151">
        <v>0</v>
      </c>
      <c r="H8" s="1151">
        <v>0</v>
      </c>
      <c r="I8" s="1152">
        <v>0</v>
      </c>
      <c r="J8" s="1152">
        <v>0</v>
      </c>
      <c r="K8" s="1151">
        <f t="shared" ref="K8:K11" si="0">(D8+E8)/2*F8-(G8+H8)/2*I8</f>
        <v>21.25</v>
      </c>
      <c r="L8" s="1150"/>
    </row>
    <row r="9" spans="2:12" ht="18" customHeight="1">
      <c r="B9" s="1966">
        <f>[172]관집계!$B$15</f>
        <v>0</v>
      </c>
      <c r="C9" s="1967"/>
      <c r="D9" s="1151">
        <v>15</v>
      </c>
      <c r="E9" s="1151">
        <v>7</v>
      </c>
      <c r="F9" s="1152">
        <v>3</v>
      </c>
      <c r="G9" s="1151">
        <v>0</v>
      </c>
      <c r="H9" s="1151">
        <v>0</v>
      </c>
      <c r="I9" s="1152">
        <v>0</v>
      </c>
      <c r="J9" s="1152">
        <v>0</v>
      </c>
      <c r="K9" s="1151">
        <f t="shared" si="0"/>
        <v>33</v>
      </c>
      <c r="L9" s="1150"/>
    </row>
    <row r="10" spans="2:12" ht="18" customHeight="1">
      <c r="B10" s="1966">
        <f>[172]관집계!$B$16</f>
        <v>0</v>
      </c>
      <c r="C10" s="1967"/>
      <c r="D10" s="1151">
        <v>7</v>
      </c>
      <c r="E10" s="1151">
        <v>3</v>
      </c>
      <c r="F10" s="1152">
        <v>2.5</v>
      </c>
      <c r="G10" s="1151">
        <v>0</v>
      </c>
      <c r="H10" s="1151">
        <v>0</v>
      </c>
      <c r="I10" s="1152">
        <v>0</v>
      </c>
      <c r="J10" s="1152">
        <v>0</v>
      </c>
      <c r="K10" s="1151">
        <f t="shared" si="0"/>
        <v>12.5</v>
      </c>
      <c r="L10" s="1150"/>
    </row>
    <row r="11" spans="2:12" ht="18" customHeight="1">
      <c r="B11" s="1966">
        <f>[172]관집계!$B$19</f>
        <v>0</v>
      </c>
      <c r="C11" s="1967"/>
      <c r="D11" s="1151">
        <v>7</v>
      </c>
      <c r="E11" s="1151">
        <v>3</v>
      </c>
      <c r="F11" s="1152">
        <v>2.5</v>
      </c>
      <c r="G11" s="1151">
        <v>0</v>
      </c>
      <c r="H11" s="1151">
        <v>0</v>
      </c>
      <c r="I11" s="1152">
        <v>0</v>
      </c>
      <c r="J11" s="1152">
        <v>0</v>
      </c>
      <c r="K11" s="1151">
        <f t="shared" si="0"/>
        <v>12.5</v>
      </c>
      <c r="L11" s="1150"/>
    </row>
    <row r="12" spans="2:12" ht="18" customHeight="1">
      <c r="B12" s="1966"/>
      <c r="C12" s="1967"/>
      <c r="D12" s="1151"/>
      <c r="E12" s="1151"/>
      <c r="F12" s="1152"/>
      <c r="G12" s="1151"/>
      <c r="H12" s="1151"/>
      <c r="I12" s="1152"/>
      <c r="J12" s="1152"/>
      <c r="K12" s="1151"/>
      <c r="L12" s="1150"/>
    </row>
    <row r="13" spans="2:12" ht="18" customHeight="1">
      <c r="B13" s="1982" t="s">
        <v>670</v>
      </c>
      <c r="C13" s="1983"/>
      <c r="D13" s="1149">
        <f t="shared" ref="D13:J13" si="1">SUM(D5:D12)</f>
        <v>63</v>
      </c>
      <c r="E13" s="1148">
        <f t="shared" si="1"/>
        <v>27</v>
      </c>
      <c r="F13" s="1148">
        <f t="shared" si="1"/>
        <v>15.5</v>
      </c>
      <c r="G13" s="1148">
        <f t="shared" si="1"/>
        <v>0</v>
      </c>
      <c r="H13" s="1148">
        <f t="shared" si="1"/>
        <v>0</v>
      </c>
      <c r="I13" s="1148">
        <f t="shared" si="1"/>
        <v>0</v>
      </c>
      <c r="J13" s="1148">
        <f t="shared" si="1"/>
        <v>0</v>
      </c>
      <c r="K13" s="1147">
        <f>ROUNDDOWN(SUM(K5:K12),1)</f>
        <v>118</v>
      </c>
      <c r="L13" s="1143"/>
    </row>
    <row r="14" spans="2:12" ht="18" customHeight="1">
      <c r="B14" s="1982" t="s">
        <v>669</v>
      </c>
      <c r="C14" s="1983"/>
      <c r="D14" s="1145">
        <f t="shared" ref="D14:K14" si="2">D13/$J$1</f>
        <v>10.5</v>
      </c>
      <c r="E14" s="1146">
        <f t="shared" si="2"/>
        <v>4.5</v>
      </c>
      <c r="F14" s="1145">
        <f t="shared" si="2"/>
        <v>2.5833333333333335</v>
      </c>
      <c r="G14" s="1145">
        <f t="shared" si="2"/>
        <v>0</v>
      </c>
      <c r="H14" s="1145">
        <f t="shared" si="2"/>
        <v>0</v>
      </c>
      <c r="I14" s="1145">
        <f t="shared" si="2"/>
        <v>0</v>
      </c>
      <c r="J14" s="1145">
        <f t="shared" si="2"/>
        <v>0</v>
      </c>
      <c r="K14" s="1144">
        <f t="shared" si="2"/>
        <v>19.666666666666668</v>
      </c>
      <c r="L14" s="1143"/>
    </row>
    <row r="15" spans="2:12" ht="11.25" customHeight="1">
      <c r="D15" s="1142"/>
      <c r="E15" s="1141"/>
      <c r="F15" s="1141"/>
      <c r="G15" s="1141"/>
      <c r="H15" s="1141"/>
      <c r="I15" s="1141"/>
      <c r="J15" s="1140"/>
    </row>
    <row r="16" spans="2:12" ht="18" customHeight="1">
      <c r="D16" s="1142"/>
      <c r="E16" s="1141"/>
      <c r="F16" s="1984" t="s">
        <v>668</v>
      </c>
      <c r="G16" s="1984"/>
      <c r="H16" s="1141"/>
      <c r="I16" s="1141"/>
      <c r="J16" s="1140"/>
    </row>
    <row r="17" spans="3:10" ht="18" customHeight="1">
      <c r="F17" s="1985" t="s">
        <v>667</v>
      </c>
      <c r="G17" s="1981"/>
    </row>
    <row r="18" spans="3:10" ht="8.25" customHeight="1"/>
    <row r="19" spans="3:10" ht="18" customHeight="1" thickBot="1">
      <c r="D19" s="1136"/>
      <c r="F19" s="1985" t="s">
        <v>666</v>
      </c>
      <c r="G19" s="1981"/>
      <c r="I19" s="1136"/>
    </row>
    <row r="20" spans="3:10" ht="36" customHeight="1" thickBot="1">
      <c r="C20" s="1139" t="s">
        <v>665</v>
      </c>
      <c r="D20" s="1986"/>
      <c r="E20" s="1138"/>
      <c r="F20" s="1136"/>
      <c r="G20" s="1136"/>
      <c r="H20" s="1137"/>
      <c r="I20" s="1979"/>
    </row>
    <row r="21" spans="3:10" ht="18" customHeight="1">
      <c r="C21" s="1134"/>
      <c r="D21" s="1987"/>
      <c r="I21" s="1980"/>
      <c r="J21" s="1981" t="s">
        <v>664</v>
      </c>
    </row>
    <row r="22" spans="3:10" ht="18" customHeight="1">
      <c r="C22" s="1134"/>
      <c r="D22" s="1987"/>
      <c r="I22" s="1980"/>
      <c r="J22" s="1981"/>
    </row>
    <row r="23" spans="3:10" ht="18" customHeight="1" thickBot="1">
      <c r="C23" s="1134"/>
      <c r="D23" s="1987"/>
      <c r="E23" s="1136"/>
      <c r="F23" s="1136"/>
      <c r="G23" s="1136"/>
      <c r="H23" s="1136"/>
      <c r="I23" s="1980"/>
    </row>
    <row r="24" spans="3:10" ht="6.75" customHeight="1">
      <c r="C24" s="1134"/>
    </row>
    <row r="25" spans="3:10" ht="13.5" customHeight="1">
      <c r="C25" s="1134"/>
      <c r="F25" s="1981" t="s">
        <v>663</v>
      </c>
      <c r="G25" s="1981"/>
    </row>
    <row r="26" spans="3:10" ht="12" customHeight="1">
      <c r="C26" s="1134"/>
    </row>
  </sheetData>
  <mergeCells count="24">
    <mergeCell ref="B8:C8"/>
    <mergeCell ref="B9:C9"/>
    <mergeCell ref="B10:C10"/>
    <mergeCell ref="B11:C11"/>
    <mergeCell ref="D20:D23"/>
    <mergeCell ref="I20:I23"/>
    <mergeCell ref="J21:J22"/>
    <mergeCell ref="F25:G25"/>
    <mergeCell ref="B12:C12"/>
    <mergeCell ref="B13:C13"/>
    <mergeCell ref="B14:C14"/>
    <mergeCell ref="F16:G16"/>
    <mergeCell ref="F17:G17"/>
    <mergeCell ref="F19:G19"/>
    <mergeCell ref="L3:L4"/>
    <mergeCell ref="B6:C6"/>
    <mergeCell ref="B7:C7"/>
    <mergeCell ref="H2:K2"/>
    <mergeCell ref="B3:C5"/>
    <mergeCell ref="D3:D4"/>
    <mergeCell ref="E3:E4"/>
    <mergeCell ref="F3:F4"/>
    <mergeCell ref="G3:J3"/>
    <mergeCell ref="K3:K4"/>
  </mergeCells>
  <phoneticPr fontId="34" type="noConversion"/>
  <printOptions horizontalCentered="1"/>
  <pageMargins left="0.55118110236220474" right="0.23622047244094491" top="0.94488188976377963" bottom="0.98425196850393704" header="0.51181102362204722" footer="0.51181102362204722"/>
  <pageSetup paperSize="9" orientation="landscape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CB60"/>
  <sheetViews>
    <sheetView view="pageBreakPreview" topLeftCell="A4" zoomScaleNormal="70" zoomScaleSheetLayoutView="100" workbookViewId="0">
      <selection activeCell="I8" sqref="I8"/>
    </sheetView>
  </sheetViews>
  <sheetFormatPr defaultRowHeight="12"/>
  <cols>
    <col min="1" max="1" width="9" style="1163"/>
    <col min="2" max="2" width="2" style="1163" customWidth="1"/>
    <col min="3" max="3" width="9.625" style="1163" customWidth="1"/>
    <col min="4" max="4" width="6.125" style="1163" customWidth="1"/>
    <col min="5" max="5" width="6.5" style="1163" customWidth="1"/>
    <col min="6" max="6" width="11.125" style="1163" customWidth="1"/>
    <col min="7" max="7" width="2.25" style="1163" customWidth="1"/>
    <col min="8" max="8" width="6.125" style="1163" customWidth="1"/>
    <col min="9" max="9" width="3.25" style="1163" customWidth="1"/>
    <col min="10" max="10" width="5.875" style="1163" customWidth="1"/>
    <col min="11" max="11" width="5.5" style="1163" customWidth="1"/>
    <col min="12" max="12" width="4.625" style="1163" customWidth="1"/>
    <col min="13" max="13" width="6.875" style="1163" customWidth="1"/>
    <col min="14" max="14" width="5.875" style="1163" customWidth="1"/>
    <col min="15" max="15" width="3.875" style="1163" customWidth="1"/>
    <col min="16" max="16" width="6.125" style="1163" customWidth="1"/>
    <col min="17" max="17" width="2.75" style="1163" customWidth="1"/>
    <col min="18" max="18" width="5.125" style="1163" customWidth="1"/>
    <col min="19" max="20" width="4.875" style="1163" customWidth="1"/>
    <col min="21" max="21" width="2.375" style="1163" customWidth="1"/>
    <col min="22" max="22" width="0.875" style="1163" hidden="1" customWidth="1"/>
    <col min="23" max="23" width="7.625" style="1163" customWidth="1"/>
    <col min="24" max="24" width="5.875" style="1163" customWidth="1"/>
    <col min="25" max="25" width="6" style="1163" customWidth="1"/>
    <col min="26" max="26" width="1.625" style="1163" customWidth="1"/>
    <col min="27" max="27" width="5.375" style="1163" customWidth="1"/>
    <col min="28" max="28" width="4.25" style="1163" customWidth="1"/>
    <col min="29" max="29" width="5.375" style="1163" customWidth="1"/>
    <col min="30" max="30" width="9.75" style="1163" customWidth="1"/>
    <col min="31" max="31" width="12.25" style="1163" customWidth="1"/>
    <col min="32" max="32" width="6.75" style="1163" customWidth="1"/>
    <col min="33" max="33" width="7.125" style="1163" customWidth="1"/>
    <col min="34" max="76" width="5.375" style="1163" customWidth="1"/>
    <col min="77" max="101" width="9" style="1163"/>
    <col min="102" max="112" width="5.375" style="1163" customWidth="1"/>
    <col min="113" max="16384" width="9" style="1163"/>
  </cols>
  <sheetData>
    <row r="1" spans="2:80" ht="12.75" thickBot="1"/>
    <row r="2" spans="2:80" ht="13.5" customHeight="1">
      <c r="B2" s="1988" t="s">
        <v>732</v>
      </c>
      <c r="C2" s="1989"/>
      <c r="D2" s="1989"/>
      <c r="E2" s="1989"/>
      <c r="F2" s="1989"/>
      <c r="G2" s="1989"/>
      <c r="H2" s="1989"/>
      <c r="I2" s="1989"/>
      <c r="J2" s="1989"/>
      <c r="K2" s="1989"/>
      <c r="L2" s="1989"/>
      <c r="M2" s="1989"/>
      <c r="N2" s="1989"/>
      <c r="O2" s="1989"/>
      <c r="P2" s="1989"/>
      <c r="Q2" s="1989"/>
      <c r="R2" s="1989"/>
      <c r="S2" s="1989"/>
      <c r="T2" s="1989"/>
      <c r="U2" s="1989"/>
      <c r="V2" s="1989"/>
      <c r="W2" s="1989"/>
      <c r="X2" s="1989"/>
      <c r="Y2" s="1989"/>
      <c r="Z2" s="1990"/>
    </row>
    <row r="3" spans="2:80" ht="18.75" customHeight="1">
      <c r="B3" s="1991"/>
      <c r="C3" s="1992"/>
      <c r="D3" s="1992"/>
      <c r="E3" s="1992"/>
      <c r="F3" s="1992"/>
      <c r="G3" s="1992"/>
      <c r="H3" s="1992"/>
      <c r="I3" s="1992"/>
      <c r="J3" s="1992"/>
      <c r="K3" s="1992"/>
      <c r="L3" s="1992"/>
      <c r="M3" s="1992"/>
      <c r="N3" s="1992"/>
      <c r="O3" s="1992"/>
      <c r="P3" s="1992"/>
      <c r="Q3" s="1992"/>
      <c r="R3" s="1992"/>
      <c r="S3" s="1992"/>
      <c r="T3" s="1992"/>
      <c r="U3" s="1992"/>
      <c r="V3" s="1992"/>
      <c r="W3" s="1992"/>
      <c r="X3" s="1992"/>
      <c r="Y3" s="1992"/>
      <c r="Z3" s="1993"/>
    </row>
    <row r="4" spans="2:80" s="1219" customFormat="1" ht="18" customHeight="1">
      <c r="B4" s="1241"/>
      <c r="C4" s="1240"/>
      <c r="D4" s="1240"/>
      <c r="E4" s="1240"/>
      <c r="F4" s="1240"/>
      <c r="G4" s="1240"/>
      <c r="H4" s="1240"/>
      <c r="I4" s="1240"/>
      <c r="J4" s="1240"/>
      <c r="K4" s="1240"/>
      <c r="L4" s="1240"/>
      <c r="M4" s="1240"/>
      <c r="N4" s="1240"/>
      <c r="O4" s="1240"/>
      <c r="P4" s="1240"/>
      <c r="Q4" s="1240"/>
      <c r="R4" s="1240"/>
      <c r="S4" s="1240"/>
      <c r="T4" s="1240"/>
      <c r="U4" s="1240"/>
      <c r="V4" s="1240"/>
      <c r="W4" s="1240"/>
      <c r="X4" s="1240"/>
      <c r="Y4" s="1240"/>
      <c r="Z4" s="1239"/>
    </row>
    <row r="5" spans="2:80" ht="14.25" customHeight="1">
      <c r="B5" s="1189"/>
      <c r="E5" s="1238"/>
      <c r="M5" s="1994" t="s">
        <v>731</v>
      </c>
      <c r="N5" s="1994"/>
      <c r="O5" s="1233"/>
      <c r="Q5" s="1238"/>
      <c r="Z5" s="1174"/>
    </row>
    <row r="6" spans="2:80" s="1219" customFormat="1" ht="12" customHeight="1">
      <c r="B6" s="1221"/>
      <c r="G6" s="1236"/>
      <c r="H6" s="1237">
        <f>'돌-골막이치수'!D14</f>
        <v>10.5</v>
      </c>
      <c r="I6" s="1236"/>
      <c r="J6" s="1236"/>
      <c r="M6" s="1233"/>
      <c r="N6" s="1994" t="s">
        <v>730</v>
      </c>
      <c r="O6" s="1994"/>
      <c r="P6" s="1235">
        <v>45</v>
      </c>
      <c r="Q6" s="1219" t="s">
        <v>729</v>
      </c>
      <c r="T6" s="1223">
        <f>ROUNDDOWN(T7+(W10*P7),2)</f>
        <v>0.7</v>
      </c>
      <c r="Z6" s="1220"/>
    </row>
    <row r="7" spans="2:80" s="1219" customFormat="1" ht="12" customHeight="1">
      <c r="B7" s="1221"/>
      <c r="D7" s="1242"/>
      <c r="E7" s="1243">
        <f>(H6-2*F7-G7)/2</f>
        <v>5.25</v>
      </c>
      <c r="F7" s="1244">
        <f>W10*P8</f>
        <v>0</v>
      </c>
      <c r="G7" s="1995">
        <f>'돌-골막이치수'!H14</f>
        <v>0</v>
      </c>
      <c r="H7" s="1995"/>
      <c r="I7" s="1242"/>
      <c r="J7" s="1245">
        <f>F7</f>
        <v>0</v>
      </c>
      <c r="K7" s="1995">
        <f>E7</f>
        <v>5.25</v>
      </c>
      <c r="L7" s="1995"/>
      <c r="M7" s="1233"/>
      <c r="N7" s="1996" t="s">
        <v>728</v>
      </c>
      <c r="O7" s="1996"/>
      <c r="P7" s="1234">
        <v>0.3</v>
      </c>
      <c r="T7" s="1226">
        <f>ROUNDDOWN((0.1*X13)+P6/100,2)</f>
        <v>0.7</v>
      </c>
      <c r="Z7" s="1220"/>
    </row>
    <row r="8" spans="2:80" s="1219" customFormat="1" ht="12" customHeight="1">
      <c r="B8" s="1221"/>
      <c r="D8" s="1242"/>
      <c r="E8" s="1242"/>
      <c r="F8" s="1242"/>
      <c r="G8" s="1242"/>
      <c r="H8" s="1242"/>
      <c r="I8" s="1242"/>
      <c r="J8" s="1242"/>
      <c r="K8" s="1242"/>
      <c r="L8" s="1242"/>
      <c r="M8" s="1233"/>
      <c r="N8" s="1996" t="s">
        <v>727</v>
      </c>
      <c r="O8" s="1996"/>
      <c r="P8" s="1234">
        <f>'돌-골막이치수'!J14</f>
        <v>0</v>
      </c>
      <c r="Z8" s="1220"/>
    </row>
    <row r="9" spans="2:80" s="1219" customFormat="1" ht="12" customHeight="1">
      <c r="B9" s="1221"/>
      <c r="M9" s="1233"/>
      <c r="N9" s="1994"/>
      <c r="O9" s="1994"/>
      <c r="P9" s="1223"/>
      <c r="Z9" s="1220"/>
    </row>
    <row r="10" spans="2:80" s="1219" customFormat="1" ht="12" customHeight="1">
      <c r="B10" s="1221"/>
      <c r="M10" s="1233"/>
      <c r="R10" s="1222"/>
      <c r="W10" s="1246">
        <f>'돌-골막이치수'!I14</f>
        <v>0</v>
      </c>
      <c r="Z10" s="1220"/>
    </row>
    <row r="11" spans="2:80" s="1219" customFormat="1" ht="12" customHeight="1">
      <c r="B11" s="1221"/>
      <c r="M11" s="1233"/>
      <c r="R11" s="1232" t="s">
        <v>726</v>
      </c>
      <c r="S11" s="1231">
        <f>P7</f>
        <v>0.3</v>
      </c>
      <c r="W11" s="1242"/>
      <c r="Z11" s="1220"/>
    </row>
    <row r="12" spans="2:80" s="1219" customFormat="1" ht="5.25" customHeight="1">
      <c r="B12" s="1221"/>
      <c r="N12" s="1222"/>
      <c r="R12" s="1228"/>
      <c r="S12" s="1230"/>
      <c r="W12" s="1242"/>
      <c r="Z12" s="1220"/>
      <c r="CB12" s="1219" t="s">
        <v>725</v>
      </c>
    </row>
    <row r="13" spans="2:80" s="1219" customFormat="1" ht="12" customHeight="1">
      <c r="B13" s="1221"/>
      <c r="D13" s="1227">
        <f>INT(SQRT((((H6-G18)/2)^2)+(X13^2))*100)/100</f>
        <v>3.95</v>
      </c>
      <c r="N13" s="1222"/>
      <c r="P13" s="1229"/>
      <c r="R13" s="1228"/>
      <c r="S13" s="1228"/>
      <c r="W13" s="1242"/>
      <c r="X13" s="1227">
        <f>'돌-골막이치수'!F14</f>
        <v>2.5833333333333335</v>
      </c>
      <c r="Z13" s="1220"/>
    </row>
    <row r="14" spans="2:80" s="1219" customFormat="1" ht="12" customHeight="1">
      <c r="B14" s="1221"/>
      <c r="Q14" s="2004"/>
      <c r="R14" s="2004"/>
      <c r="S14" s="1225"/>
      <c r="W14" s="1246">
        <f>X13-W10</f>
        <v>2.5833333333333335</v>
      </c>
      <c r="Z14" s="1220"/>
    </row>
    <row r="15" spans="2:80" s="1219" customFormat="1" ht="12" customHeight="1">
      <c r="B15" s="1221"/>
      <c r="N15" s="1226"/>
      <c r="P15" s="2012" t="s">
        <v>724</v>
      </c>
      <c r="Q15" s="2012"/>
      <c r="S15" s="1225"/>
      <c r="X15" s="1224"/>
      <c r="Z15" s="1220"/>
    </row>
    <row r="16" spans="2:80" s="1219" customFormat="1" ht="2.25" customHeight="1">
      <c r="B16" s="1221"/>
      <c r="Z16" s="1220"/>
    </row>
    <row r="17" spans="2:35" s="1219" customFormat="1" ht="12" customHeight="1">
      <c r="B17" s="1221"/>
      <c r="R17" s="1223">
        <v>0.3</v>
      </c>
      <c r="X17" s="1222"/>
      <c r="Z17" s="1220"/>
    </row>
    <row r="18" spans="2:35" s="1219" customFormat="1" ht="12" customHeight="1">
      <c r="B18" s="1221"/>
      <c r="G18" s="2011">
        <f>'돌-골막이치수'!E14</f>
        <v>4.5</v>
      </c>
      <c r="H18" s="2011"/>
      <c r="S18" s="2008">
        <f>ROUNDUP((0.4*X13)+P6/100,2)</f>
        <v>1.49</v>
      </c>
      <c r="T18" s="2008"/>
      <c r="U18" s="2008"/>
      <c r="Z18" s="1220"/>
    </row>
    <row r="19" spans="2:35" s="1219" customFormat="1" ht="8.25" customHeight="1">
      <c r="B19" s="1221"/>
      <c r="Z19" s="1220"/>
    </row>
    <row r="20" spans="2:35" ht="10.5" customHeight="1">
      <c r="B20" s="1189"/>
      <c r="Z20" s="1174"/>
    </row>
    <row r="21" spans="2:35" ht="18.75" customHeight="1">
      <c r="B21" s="1189"/>
      <c r="C21" s="2009" t="s">
        <v>723</v>
      </c>
      <c r="D21" s="2009"/>
      <c r="E21" s="2009"/>
      <c r="F21" s="2009"/>
      <c r="G21" s="2009"/>
      <c r="H21" s="2009"/>
      <c r="I21" s="2009"/>
      <c r="J21" s="2009"/>
      <c r="K21" s="2009"/>
      <c r="L21" s="2009"/>
      <c r="M21" s="2009"/>
      <c r="N21" s="2009"/>
      <c r="O21" s="2009"/>
      <c r="P21" s="2009"/>
      <c r="Q21" s="2009"/>
      <c r="R21" s="2009"/>
      <c r="S21" s="2009"/>
      <c r="T21" s="2009"/>
      <c r="U21" s="2009"/>
      <c r="V21" s="2009"/>
      <c r="W21" s="2009"/>
      <c r="X21" s="2009"/>
      <c r="Y21" s="2009"/>
      <c r="Z21" s="1174"/>
    </row>
    <row r="22" spans="2:35" ht="17.100000000000001" customHeight="1">
      <c r="B22" s="1189"/>
      <c r="C22" s="1218" t="s">
        <v>722</v>
      </c>
      <c r="D22" s="1997" t="s">
        <v>461</v>
      </c>
      <c r="E22" s="1998"/>
      <c r="F22" s="2003" t="s">
        <v>721</v>
      </c>
      <c r="G22" s="2003"/>
      <c r="H22" s="2003"/>
      <c r="I22" s="2003"/>
      <c r="J22" s="2003"/>
      <c r="K22" s="2003"/>
      <c r="L22" s="2003"/>
      <c r="M22" s="2003"/>
      <c r="N22" s="2003"/>
      <c r="O22" s="2003"/>
      <c r="P22" s="2003"/>
      <c r="Q22" s="2003"/>
      <c r="R22" s="2003"/>
      <c r="S22" s="2003"/>
      <c r="T22" s="2003"/>
      <c r="U22" s="2003"/>
      <c r="V22" s="2003"/>
      <c r="W22" s="1176" t="s">
        <v>47</v>
      </c>
      <c r="X22" s="1176" t="s">
        <v>48</v>
      </c>
      <c r="Y22" s="1176" t="s">
        <v>49</v>
      </c>
      <c r="Z22" s="1174"/>
    </row>
    <row r="23" spans="2:35" ht="17.100000000000001" customHeight="1">
      <c r="B23" s="1189"/>
      <c r="C23" s="2010" t="s">
        <v>466</v>
      </c>
      <c r="D23" s="1997"/>
      <c r="E23" s="1998"/>
      <c r="F23" s="1217" t="s">
        <v>720</v>
      </c>
      <c r="G23" s="1190" t="s">
        <v>165</v>
      </c>
      <c r="H23" s="1216">
        <f>H6</f>
        <v>10.5</v>
      </c>
      <c r="I23" s="1180" t="s">
        <v>263</v>
      </c>
      <c r="J23" s="1215">
        <f>G18</f>
        <v>4.5</v>
      </c>
      <c r="K23" s="1178" t="s">
        <v>718</v>
      </c>
      <c r="L23" s="1182">
        <v>2</v>
      </c>
      <c r="M23" s="1182" t="s">
        <v>34</v>
      </c>
      <c r="N23" s="1180">
        <f>X13</f>
        <v>2.5833333333333335</v>
      </c>
      <c r="O23" s="1182" t="s">
        <v>164</v>
      </c>
      <c r="P23" s="1179">
        <f>INT((H23+J23)/L23*N23*100)/100</f>
        <v>19.37</v>
      </c>
      <c r="Q23" s="1182"/>
      <c r="R23" s="1182"/>
      <c r="S23" s="1182"/>
      <c r="T23" s="1182"/>
      <c r="U23" s="1182"/>
      <c r="V23" s="1182"/>
      <c r="W23" s="2020">
        <f>+P23-P24</f>
        <v>18.867599999999999</v>
      </c>
      <c r="X23" s="2021" t="s">
        <v>35</v>
      </c>
      <c r="Y23" s="2021" t="s">
        <v>719</v>
      </c>
      <c r="Z23" s="1174"/>
    </row>
    <row r="24" spans="2:35" ht="17.100000000000001" customHeight="1">
      <c r="B24" s="1189"/>
      <c r="C24" s="2010"/>
      <c r="D24" s="1997"/>
      <c r="E24" s="1998"/>
      <c r="F24" s="1217" t="s">
        <v>733</v>
      </c>
      <c r="G24" s="1190" t="s">
        <v>165</v>
      </c>
      <c r="H24" s="1216">
        <v>0.4</v>
      </c>
      <c r="I24" s="1182" t="s">
        <v>34</v>
      </c>
      <c r="J24" s="1215">
        <v>0.4</v>
      </c>
      <c r="K24" s="1178" t="s">
        <v>734</v>
      </c>
      <c r="L24" s="1182">
        <v>3.14</v>
      </c>
      <c r="M24" s="1182"/>
      <c r="N24" s="1180"/>
      <c r="O24" s="1182" t="s">
        <v>164</v>
      </c>
      <c r="P24" s="1179">
        <f>(H24*J24)*L24</f>
        <v>0.50240000000000007</v>
      </c>
      <c r="Q24" s="1182"/>
      <c r="R24" s="1182"/>
      <c r="S24" s="1182"/>
      <c r="T24" s="1182"/>
      <c r="U24" s="1182"/>
      <c r="V24" s="1182"/>
      <c r="W24" s="2020"/>
      <c r="X24" s="2021"/>
      <c r="Y24" s="2021"/>
      <c r="Z24" s="1174"/>
    </row>
    <row r="25" spans="2:35" ht="17.100000000000001" customHeight="1">
      <c r="B25" s="1189"/>
      <c r="C25" s="1202" t="s">
        <v>717</v>
      </c>
      <c r="D25" s="2005"/>
      <c r="E25" s="2006"/>
      <c r="F25" s="1208"/>
      <c r="G25" s="1207"/>
      <c r="H25" s="1205"/>
      <c r="I25" s="1205"/>
      <c r="J25" s="1204">
        <f>W23</f>
        <v>18.867599999999999</v>
      </c>
      <c r="K25" s="1206"/>
      <c r="L25" s="1203"/>
      <c r="M25" s="1203" t="s">
        <v>34</v>
      </c>
      <c r="N25" s="1205">
        <f>ROUND(SQRT(S11^2+1),2)</f>
        <v>1.04</v>
      </c>
      <c r="O25" s="1203" t="s">
        <v>164</v>
      </c>
      <c r="P25" s="1204">
        <f>INT(J25*N25*100)/100</f>
        <v>19.62</v>
      </c>
      <c r="Q25" s="1203"/>
      <c r="R25" s="1203"/>
      <c r="S25" s="1203"/>
      <c r="T25" s="1203"/>
      <c r="U25" s="1203"/>
      <c r="V25" s="1203"/>
      <c r="W25" s="1202">
        <f>P25</f>
        <v>19.62</v>
      </c>
      <c r="X25" s="1214" t="s">
        <v>35</v>
      </c>
      <c r="Y25" s="1214"/>
      <c r="Z25" s="1174"/>
    </row>
    <row r="26" spans="2:35" ht="17.100000000000001" customHeight="1">
      <c r="B26" s="1189"/>
      <c r="C26" s="1188" t="s">
        <v>474</v>
      </c>
      <c r="D26" s="2007"/>
      <c r="E26" s="1998"/>
      <c r="F26" s="1176"/>
      <c r="G26" s="1190" t="s">
        <v>716</v>
      </c>
      <c r="H26" s="1180">
        <f>P6/100</f>
        <v>0.45</v>
      </c>
      <c r="I26" s="1180" t="s">
        <v>263</v>
      </c>
      <c r="J26" s="1184">
        <v>0.1</v>
      </c>
      <c r="K26" s="1182" t="s">
        <v>715</v>
      </c>
      <c r="L26" s="1180">
        <f>X13</f>
        <v>2.5833333333333335</v>
      </c>
      <c r="M26" s="1182" t="s">
        <v>714</v>
      </c>
      <c r="N26" s="1181">
        <f>P6/100</f>
        <v>0.45</v>
      </c>
      <c r="O26" s="1182" t="s">
        <v>263</v>
      </c>
      <c r="P26" s="1179">
        <v>0.4</v>
      </c>
      <c r="Q26" s="1182" t="s">
        <v>34</v>
      </c>
      <c r="R26" s="1179">
        <f>X13</f>
        <v>2.5833333333333335</v>
      </c>
      <c r="S26" s="1182" t="s">
        <v>713</v>
      </c>
      <c r="T26" s="1182">
        <v>2</v>
      </c>
      <c r="U26" s="1182"/>
      <c r="V26" s="1182"/>
      <c r="W26" s="1191">
        <f>INT(((H26+J26*L26)+(N26+P26*R26))/2*100)/100</f>
        <v>1.0900000000000001</v>
      </c>
      <c r="X26" s="1176" t="s">
        <v>476</v>
      </c>
      <c r="Y26" s="1176"/>
      <c r="Z26" s="1174"/>
      <c r="AD26" s="1213" t="s">
        <v>712</v>
      </c>
      <c r="AE26" s="1212"/>
      <c r="AF26" s="1212"/>
      <c r="AG26" s="1212"/>
    </row>
    <row r="27" spans="2:35" ht="17.100000000000001" customHeight="1">
      <c r="B27" s="1189"/>
      <c r="C27" s="1188" t="s">
        <v>711</v>
      </c>
      <c r="D27" s="1997"/>
      <c r="E27" s="1998"/>
      <c r="F27" s="1176"/>
      <c r="G27" s="1190"/>
      <c r="H27" s="1197">
        <f>+W23</f>
        <v>18.867599999999999</v>
      </c>
      <c r="I27" s="1182" t="s">
        <v>34</v>
      </c>
      <c r="J27" s="1184">
        <f>+W26</f>
        <v>1.0900000000000001</v>
      </c>
      <c r="K27" s="1182"/>
      <c r="L27" s="1182"/>
      <c r="M27" s="1182"/>
      <c r="N27" s="1182"/>
      <c r="O27" s="1182"/>
      <c r="P27" s="1190"/>
      <c r="Q27" s="1182"/>
      <c r="R27" s="1182"/>
      <c r="S27" s="1182"/>
      <c r="T27" s="1182"/>
      <c r="U27" s="1182"/>
      <c r="V27" s="1182"/>
      <c r="W27" s="1191">
        <f>INT(H27*J27*100)/100</f>
        <v>20.56</v>
      </c>
      <c r="X27" s="1176" t="s">
        <v>31</v>
      </c>
      <c r="Y27" s="1176"/>
      <c r="Z27" s="1174"/>
      <c r="AD27" s="2016" t="s">
        <v>710</v>
      </c>
      <c r="AE27" s="2018" t="s">
        <v>709</v>
      </c>
      <c r="AF27" s="2014" t="s">
        <v>708</v>
      </c>
      <c r="AG27" s="2022" t="s">
        <v>707</v>
      </c>
    </row>
    <row r="28" spans="2:35" ht="17.100000000000001" customHeight="1">
      <c r="B28" s="1189"/>
      <c r="C28" s="1211" t="s">
        <v>706</v>
      </c>
      <c r="D28" s="1210"/>
      <c r="E28" s="1209"/>
      <c r="F28" s="1208"/>
      <c r="G28" s="1207"/>
      <c r="H28" s="1205">
        <f>H6</f>
        <v>10.5</v>
      </c>
      <c r="I28" s="1182" t="s">
        <v>34</v>
      </c>
      <c r="J28" s="1205">
        <f>T7-P6/100</f>
        <v>0.24999999999999994</v>
      </c>
      <c r="K28" s="1206"/>
      <c r="L28" s="1203"/>
      <c r="M28" s="1203"/>
      <c r="N28" s="1205"/>
      <c r="O28" s="1203"/>
      <c r="P28" s="1204"/>
      <c r="Q28" s="1203"/>
      <c r="R28" s="1203"/>
      <c r="S28" s="1203"/>
      <c r="T28" s="1203"/>
      <c r="U28" s="1203"/>
      <c r="V28" s="1203"/>
      <c r="W28" s="1202">
        <f>H28*J28</f>
        <v>2.6249999999999996</v>
      </c>
      <c r="X28" s="1201" t="str">
        <f>X25</f>
        <v>㎡</v>
      </c>
      <c r="Y28" s="1200"/>
      <c r="Z28" s="1174"/>
      <c r="AD28" s="2017"/>
      <c r="AE28" s="2019"/>
      <c r="AF28" s="2015"/>
      <c r="AG28" s="2023"/>
    </row>
    <row r="29" spans="2:35" ht="17.100000000000001" customHeight="1">
      <c r="B29" s="1189"/>
      <c r="C29" s="1188" t="s">
        <v>705</v>
      </c>
      <c r="D29" s="2024"/>
      <c r="E29" s="2025"/>
      <c r="F29" s="1176"/>
      <c r="G29" s="1190"/>
      <c r="H29" s="1197">
        <f>W25+W28</f>
        <v>22.245000000000001</v>
      </c>
      <c r="I29" s="1182" t="s">
        <v>34</v>
      </c>
      <c r="J29" s="1179">
        <f>VLOOKUP(P6,AD29:AG32,4,1)</f>
        <v>0.88</v>
      </c>
      <c r="K29" s="1178" t="s">
        <v>704</v>
      </c>
      <c r="L29" s="1182"/>
      <c r="M29" s="1182"/>
      <c r="N29" s="1182"/>
      <c r="O29" s="1182"/>
      <c r="P29" s="1190"/>
      <c r="Q29" s="1182"/>
      <c r="R29" s="1182"/>
      <c r="S29" s="1182"/>
      <c r="T29" s="1182"/>
      <c r="U29" s="1182"/>
      <c r="V29" s="1182"/>
      <c r="W29" s="1176">
        <f>ROUNDUP(H29*J29,2)</f>
        <v>19.580000000000002</v>
      </c>
      <c r="X29" s="1176" t="s">
        <v>703</v>
      </c>
      <c r="Y29" s="1176"/>
      <c r="Z29" s="1174"/>
      <c r="AD29" s="1198">
        <v>35</v>
      </c>
      <c r="AE29" s="827">
        <v>0.16</v>
      </c>
      <c r="AF29" s="828">
        <v>0.12</v>
      </c>
      <c r="AG29" s="829">
        <v>0.57499999999999996</v>
      </c>
    </row>
    <row r="30" spans="2:35" ht="17.100000000000001" customHeight="1">
      <c r="B30" s="1189"/>
      <c r="C30" s="1188" t="s">
        <v>493</v>
      </c>
      <c r="D30" s="1997"/>
      <c r="E30" s="1998"/>
      <c r="F30" s="1176"/>
      <c r="G30" s="1190"/>
      <c r="H30" s="1197">
        <f>H29</f>
        <v>22.245000000000001</v>
      </c>
      <c r="I30" s="1182" t="s">
        <v>34</v>
      </c>
      <c r="J30" s="1190">
        <f>VLOOKUP(P6,AD29:AG32,3,1)</f>
        <v>0.15</v>
      </c>
      <c r="K30" s="1178" t="s">
        <v>702</v>
      </c>
      <c r="L30" s="1182"/>
      <c r="M30" s="1182"/>
      <c r="N30" s="1182"/>
      <c r="O30" s="1182"/>
      <c r="P30" s="1190"/>
      <c r="Q30" s="1182"/>
      <c r="R30" s="1182"/>
      <c r="S30" s="1182"/>
      <c r="T30" s="1182"/>
      <c r="U30" s="1182"/>
      <c r="V30" s="1182"/>
      <c r="W30" s="1191">
        <f>ROUND(H30*J30,2)</f>
        <v>3.34</v>
      </c>
      <c r="X30" s="1176" t="s">
        <v>31</v>
      </c>
      <c r="Y30" s="1176"/>
      <c r="Z30" s="1174"/>
      <c r="AD30" s="1198">
        <v>45</v>
      </c>
      <c r="AE30" s="827">
        <v>0.2</v>
      </c>
      <c r="AF30" s="828">
        <v>0.15</v>
      </c>
      <c r="AG30" s="829">
        <v>0.88</v>
      </c>
    </row>
    <row r="31" spans="2:35" ht="17.100000000000001" customHeight="1">
      <c r="B31" s="1189"/>
      <c r="C31" s="1188" t="s">
        <v>489</v>
      </c>
      <c r="D31" s="1997"/>
      <c r="E31" s="1998"/>
      <c r="F31" s="1176"/>
      <c r="G31" s="1190"/>
      <c r="H31" s="1180">
        <f>+W27</f>
        <v>20.56</v>
      </c>
      <c r="I31" s="1182" t="s">
        <v>509</v>
      </c>
      <c r="J31" s="1190" t="s">
        <v>165</v>
      </c>
      <c r="K31" s="1197">
        <f>H29</f>
        <v>22.245000000000001</v>
      </c>
      <c r="L31" s="1182" t="s">
        <v>34</v>
      </c>
      <c r="M31" s="1180">
        <f>P6/100</f>
        <v>0.45</v>
      </c>
      <c r="N31" s="1182" t="s">
        <v>34</v>
      </c>
      <c r="O31" s="1199" t="s">
        <v>701</v>
      </c>
      <c r="P31" s="1177" t="s">
        <v>700</v>
      </c>
      <c r="Q31" s="2013">
        <f>+W30</f>
        <v>3.34</v>
      </c>
      <c r="R31" s="2013"/>
      <c r="S31" s="1178"/>
      <c r="T31" s="1177"/>
      <c r="U31" s="1182"/>
      <c r="V31" s="1182"/>
      <c r="W31" s="1176">
        <f>INT((H31-(K31*M31*(2/3)+Q31))*100)/100</f>
        <v>10.54</v>
      </c>
      <c r="X31" s="1176" t="s">
        <v>31</v>
      </c>
      <c r="Y31" s="1176"/>
      <c r="Z31" s="1174"/>
      <c r="AD31" s="1198">
        <v>55</v>
      </c>
      <c r="AE31" s="827">
        <v>0.25</v>
      </c>
      <c r="AF31" s="828">
        <v>0.18</v>
      </c>
      <c r="AG31" s="829">
        <v>1.1000000000000001</v>
      </c>
      <c r="AH31" s="1169"/>
      <c r="AI31" s="1169"/>
    </row>
    <row r="32" spans="2:35" ht="17.100000000000001" customHeight="1">
      <c r="B32" s="1189"/>
      <c r="C32" s="1188" t="s">
        <v>699</v>
      </c>
      <c r="D32" s="2001" t="s">
        <v>698</v>
      </c>
      <c r="E32" s="2002"/>
      <c r="F32" s="1176"/>
      <c r="G32" s="1190"/>
      <c r="H32" s="1197">
        <f>K31</f>
        <v>22.245000000000001</v>
      </c>
      <c r="I32" s="1182" t="s">
        <v>34</v>
      </c>
      <c r="J32" s="1177">
        <f>VLOOKUP(P6,AD29:AG32,2,1)</f>
        <v>0.2</v>
      </c>
      <c r="K32" s="1178" t="s">
        <v>697</v>
      </c>
      <c r="L32" s="1182"/>
      <c r="M32" s="1182"/>
      <c r="N32" s="1182"/>
      <c r="O32" s="1182"/>
      <c r="P32" s="1182"/>
      <c r="Q32" s="1182"/>
      <c r="R32" s="1182"/>
      <c r="S32" s="1182"/>
      <c r="T32" s="1182"/>
      <c r="U32" s="1182"/>
      <c r="V32" s="1182"/>
      <c r="W32" s="1191">
        <f>ROUND(H32*J32,2)</f>
        <v>4.45</v>
      </c>
      <c r="X32" s="1176" t="s">
        <v>31</v>
      </c>
      <c r="Y32" s="1176"/>
      <c r="Z32" s="1174"/>
      <c r="AD32" s="1196">
        <v>60</v>
      </c>
      <c r="AE32" s="844">
        <v>0.27</v>
      </c>
      <c r="AF32" s="845">
        <v>0.2</v>
      </c>
      <c r="AG32" s="846" t="s">
        <v>492</v>
      </c>
    </row>
    <row r="33" spans="2:33" ht="17.100000000000001" customHeight="1">
      <c r="B33" s="1189"/>
      <c r="C33" s="1188" t="s">
        <v>696</v>
      </c>
      <c r="D33" s="1997"/>
      <c r="E33" s="1998"/>
      <c r="F33" s="1176"/>
      <c r="G33" s="1182"/>
      <c r="H33" s="1180">
        <f>W25</f>
        <v>19.62</v>
      </c>
      <c r="I33" s="1195"/>
      <c r="J33" s="1195">
        <v>2</v>
      </c>
      <c r="L33" s="1192" t="s">
        <v>695</v>
      </c>
      <c r="M33" s="1192"/>
      <c r="N33" s="1182" t="s">
        <v>694</v>
      </c>
      <c r="O33" s="1182"/>
      <c r="P33" s="1194">
        <f>0.5</f>
        <v>0.5</v>
      </c>
      <c r="Q33" s="1193" t="s">
        <v>693</v>
      </c>
      <c r="S33" s="1192" t="s">
        <v>164</v>
      </c>
      <c r="T33" s="1182"/>
      <c r="U33" s="1182"/>
      <c r="V33" s="1182"/>
      <c r="W33" s="1191">
        <f>ROUND(H33/J33*P33,2)</f>
        <v>4.91</v>
      </c>
      <c r="X33" s="1176" t="s">
        <v>692</v>
      </c>
      <c r="Y33" s="1176"/>
      <c r="Z33" s="1174"/>
    </row>
    <row r="34" spans="2:33" ht="17.100000000000001" customHeight="1">
      <c r="B34" s="1189"/>
      <c r="C34" s="1188" t="s">
        <v>691</v>
      </c>
      <c r="D34" s="1999"/>
      <c r="E34" s="2000"/>
      <c r="F34" s="1176"/>
      <c r="G34" s="1190" t="s">
        <v>165</v>
      </c>
      <c r="H34" s="1180">
        <f>INT(SQRT(((H23-J23)/2)^2+(N23)^2)*100)/100</f>
        <v>3.95</v>
      </c>
      <c r="I34" s="1182" t="s">
        <v>34</v>
      </c>
      <c r="J34" s="1184">
        <v>0.5</v>
      </c>
      <c r="K34" s="1182" t="s">
        <v>34</v>
      </c>
      <c r="L34" s="1180">
        <f>W26+0.3</f>
        <v>1.3900000000000001</v>
      </c>
      <c r="M34" s="1182" t="s">
        <v>34</v>
      </c>
      <c r="N34" s="1182">
        <v>2</v>
      </c>
      <c r="O34" s="1182" t="s">
        <v>689</v>
      </c>
      <c r="P34" s="1180">
        <f>J23</f>
        <v>4.5</v>
      </c>
      <c r="Q34" s="1180" t="s">
        <v>34</v>
      </c>
      <c r="R34" s="1180">
        <v>0.5</v>
      </c>
      <c r="S34" s="1180" t="s">
        <v>34</v>
      </c>
      <c r="T34" s="1179">
        <f>L34</f>
        <v>1.3900000000000001</v>
      </c>
      <c r="U34" s="1178" t="s">
        <v>197</v>
      </c>
      <c r="V34" s="1182"/>
      <c r="W34" s="1176">
        <f>INT(((H34*J34*L34*N34)+(P34*R34*T34))*100)/100</f>
        <v>8.61</v>
      </c>
      <c r="X34" s="1176" t="s">
        <v>31</v>
      </c>
      <c r="Y34" s="1176"/>
      <c r="Z34" s="1174"/>
    </row>
    <row r="35" spans="2:33" ht="17.100000000000001" customHeight="1">
      <c r="B35" s="1189"/>
      <c r="C35" s="1188" t="s">
        <v>690</v>
      </c>
      <c r="D35" s="1187"/>
      <c r="E35" s="1186"/>
      <c r="F35" s="1175"/>
      <c r="G35" s="1177"/>
      <c r="H35" s="1182">
        <f>W34</f>
        <v>8.61</v>
      </c>
      <c r="I35" s="1182" t="s">
        <v>509</v>
      </c>
      <c r="J35" s="1185">
        <f>H34</f>
        <v>3.95</v>
      </c>
      <c r="K35" s="1182" t="s">
        <v>34</v>
      </c>
      <c r="L35" s="1184">
        <v>0.5</v>
      </c>
      <c r="M35" s="1182" t="s">
        <v>34</v>
      </c>
      <c r="N35" s="1183">
        <f>L34-D34</f>
        <v>1.3900000000000001</v>
      </c>
      <c r="O35" s="1182" t="s">
        <v>689</v>
      </c>
      <c r="P35" s="1181">
        <f>P34</f>
        <v>4.5</v>
      </c>
      <c r="Q35" s="1180" t="s">
        <v>34</v>
      </c>
      <c r="R35" s="1180">
        <v>0.5</v>
      </c>
      <c r="S35" s="1180" t="s">
        <v>34</v>
      </c>
      <c r="T35" s="1179">
        <f>N35</f>
        <v>1.3900000000000001</v>
      </c>
      <c r="U35" s="1178" t="s">
        <v>197</v>
      </c>
      <c r="V35" s="1177"/>
      <c r="W35" s="1176">
        <f>ROUND(H35-((J35*L35*N35)+(P35*R35*T35)),2)</f>
        <v>2.74</v>
      </c>
      <c r="X35" s="1176" t="s">
        <v>31</v>
      </c>
      <c r="Y35" s="1175"/>
      <c r="Z35" s="1174"/>
    </row>
    <row r="36" spans="2:33" ht="17.100000000000001" customHeight="1">
      <c r="B36" s="1189"/>
      <c r="C36" s="1188" t="s">
        <v>688</v>
      </c>
      <c r="D36" s="1187"/>
      <c r="E36" s="1186"/>
      <c r="F36" s="1175"/>
      <c r="G36" s="1177"/>
      <c r="H36" s="1182">
        <f>W34</f>
        <v>8.61</v>
      </c>
      <c r="I36" s="1182" t="s">
        <v>509</v>
      </c>
      <c r="J36" s="1185"/>
      <c r="K36" s="1182">
        <f>W35</f>
        <v>2.74</v>
      </c>
      <c r="L36" s="1184"/>
      <c r="M36" s="1182"/>
      <c r="N36" s="1183"/>
      <c r="O36" s="1182"/>
      <c r="P36" s="1181"/>
      <c r="Q36" s="1180"/>
      <c r="R36" s="1180"/>
      <c r="S36" s="1180"/>
      <c r="T36" s="1179"/>
      <c r="U36" s="1178"/>
      <c r="V36" s="1177"/>
      <c r="W36" s="1176">
        <f>H36-K36</f>
        <v>5.8699999999999992</v>
      </c>
      <c r="X36" s="1176" t="s">
        <v>31</v>
      </c>
      <c r="Y36" s="1175"/>
      <c r="Z36" s="1174"/>
    </row>
    <row r="37" spans="2:33" ht="11.25" customHeight="1" thickBot="1">
      <c r="B37" s="1173"/>
      <c r="C37" s="1171"/>
      <c r="D37" s="1171"/>
      <c r="E37" s="1171"/>
      <c r="F37" s="1171"/>
      <c r="G37" s="1171"/>
      <c r="H37" s="1172"/>
      <c r="I37" s="1171"/>
      <c r="J37" s="1171"/>
      <c r="K37" s="1171"/>
      <c r="L37" s="1171"/>
      <c r="M37" s="1171"/>
      <c r="N37" s="1171"/>
      <c r="O37" s="1171"/>
      <c r="P37" s="1171"/>
      <c r="Q37" s="1171"/>
      <c r="R37" s="1171"/>
      <c r="S37" s="1171"/>
      <c r="T37" s="1171"/>
      <c r="U37" s="1171"/>
      <c r="V37" s="1171"/>
      <c r="W37" s="1171"/>
      <c r="X37" s="1171"/>
      <c r="Y37" s="1171"/>
      <c r="Z37" s="1170"/>
    </row>
    <row r="38" spans="2:33" ht="24" customHeight="1">
      <c r="B38" s="1168"/>
      <c r="Z38" s="1167"/>
    </row>
    <row r="39" spans="2:33" ht="24" customHeight="1">
      <c r="B39" s="1168"/>
      <c r="Z39" s="1167"/>
    </row>
    <row r="40" spans="2:33" ht="24" customHeight="1">
      <c r="B40" s="1168"/>
      <c r="Z40" s="1167"/>
    </row>
    <row r="41" spans="2:33" ht="24" customHeight="1">
      <c r="B41" s="1168"/>
      <c r="Z41" s="1167"/>
    </row>
    <row r="42" spans="2:33" ht="24" customHeight="1">
      <c r="B42" s="1168"/>
      <c r="Z42" s="1167"/>
    </row>
    <row r="43" spans="2:33" ht="24" customHeight="1">
      <c r="B43" s="1168"/>
      <c r="Z43" s="1167"/>
    </row>
    <row r="44" spans="2:33" ht="24" customHeight="1">
      <c r="B44" s="1168"/>
      <c r="Z44" s="1167"/>
    </row>
    <row r="45" spans="2:33" ht="24" customHeight="1">
      <c r="B45" s="1168"/>
      <c r="Z45" s="1167"/>
    </row>
    <row r="46" spans="2:33" ht="24" customHeight="1">
      <c r="B46" s="1168"/>
      <c r="Z46" s="1167"/>
    </row>
    <row r="47" spans="2:33" ht="24" customHeight="1">
      <c r="B47" s="1168"/>
      <c r="Z47" s="1167"/>
    </row>
    <row r="48" spans="2:33" ht="24" customHeight="1">
      <c r="B48" s="1168"/>
      <c r="Z48" s="1167"/>
      <c r="AG48" s="1169"/>
    </row>
    <row r="49" spans="2:26" ht="24" customHeight="1">
      <c r="B49" s="1168"/>
      <c r="Z49" s="1167"/>
    </row>
    <row r="50" spans="2:26" ht="24" customHeight="1">
      <c r="B50" s="1168"/>
      <c r="Z50" s="1167"/>
    </row>
    <row r="51" spans="2:26" ht="24" customHeight="1">
      <c r="B51" s="1168"/>
      <c r="Z51" s="1167"/>
    </row>
    <row r="52" spans="2:26" ht="24" customHeight="1">
      <c r="B52" s="1168"/>
      <c r="Z52" s="1167"/>
    </row>
    <row r="53" spans="2:26" ht="24" customHeight="1">
      <c r="B53" s="1168"/>
      <c r="Z53" s="1167"/>
    </row>
    <row r="54" spans="2:26" ht="24" customHeight="1">
      <c r="B54" s="1168"/>
      <c r="Z54" s="1167"/>
    </row>
    <row r="55" spans="2:26" ht="24" customHeight="1">
      <c r="B55" s="1168"/>
      <c r="Z55" s="1167"/>
    </row>
    <row r="56" spans="2:26" ht="24" customHeight="1">
      <c r="B56" s="1168"/>
      <c r="Z56" s="1167"/>
    </row>
    <row r="57" spans="2:26" ht="24" customHeight="1">
      <c r="B57" s="1168"/>
      <c r="Z57" s="1167"/>
    </row>
    <row r="58" spans="2:26" ht="24" customHeight="1">
      <c r="B58" s="1168"/>
      <c r="Z58" s="1167"/>
    </row>
    <row r="59" spans="2:26" ht="24" customHeight="1">
      <c r="B59" s="1168"/>
      <c r="Z59" s="1167"/>
    </row>
    <row r="60" spans="2:26" ht="24" customHeight="1">
      <c r="B60" s="1166"/>
      <c r="C60" s="1165"/>
      <c r="D60" s="1165"/>
      <c r="E60" s="1165"/>
      <c r="F60" s="1165"/>
      <c r="G60" s="1165"/>
      <c r="H60" s="1165"/>
      <c r="I60" s="1165"/>
      <c r="J60" s="1165"/>
      <c r="K60" s="1165"/>
      <c r="L60" s="1165"/>
      <c r="M60" s="1165"/>
      <c r="N60" s="1165"/>
      <c r="O60" s="1165"/>
      <c r="P60" s="1165"/>
      <c r="Q60" s="1165"/>
      <c r="R60" s="1165"/>
      <c r="S60" s="1165"/>
      <c r="T60" s="1165"/>
      <c r="U60" s="1165"/>
      <c r="V60" s="1165"/>
      <c r="W60" s="1165"/>
      <c r="X60" s="1165"/>
      <c r="Y60" s="1165"/>
      <c r="Z60" s="1164"/>
    </row>
  </sheetData>
  <mergeCells count="34">
    <mergeCell ref="W23:W24"/>
    <mergeCell ref="X23:X24"/>
    <mergeCell ref="Y23:Y24"/>
    <mergeCell ref="AG27:AG28"/>
    <mergeCell ref="D29:E29"/>
    <mergeCell ref="D30:E30"/>
    <mergeCell ref="D31:E31"/>
    <mergeCell ref="Q31:R31"/>
    <mergeCell ref="AF27:AF28"/>
    <mergeCell ref="D27:E27"/>
    <mergeCell ref="AD27:AD28"/>
    <mergeCell ref="AE27:AE28"/>
    <mergeCell ref="D33:E33"/>
    <mergeCell ref="D34:E34"/>
    <mergeCell ref="D32:E32"/>
    <mergeCell ref="N8:O8"/>
    <mergeCell ref="N9:O9"/>
    <mergeCell ref="D22:E22"/>
    <mergeCell ref="F22:V22"/>
    <mergeCell ref="Q14:R14"/>
    <mergeCell ref="D25:E25"/>
    <mergeCell ref="D26:E26"/>
    <mergeCell ref="S18:U18"/>
    <mergeCell ref="C21:Y21"/>
    <mergeCell ref="C23:C24"/>
    <mergeCell ref="D23:E24"/>
    <mergeCell ref="G18:H18"/>
    <mergeCell ref="P15:Q15"/>
    <mergeCell ref="B2:Z3"/>
    <mergeCell ref="M5:N5"/>
    <mergeCell ref="N6:O6"/>
    <mergeCell ref="G7:H7"/>
    <mergeCell ref="K7:L7"/>
    <mergeCell ref="N7:O7"/>
  </mergeCells>
  <phoneticPr fontId="34" type="noConversion"/>
  <printOptions horizontalCentered="1" verticalCentered="1"/>
  <pageMargins left="0.98425196850393704" right="0.39370078740157483" top="0.51181102362204722" bottom="0.35433070866141736" header="0.31496062992125984" footer="0.31496062992125984"/>
  <pageSetup paperSize="9" scale="90" orientation="landscape" horizontalDpi="200" verticalDpi="200" r:id="rId1"/>
  <headerFooter alignWithMargins="0"/>
  <rowBreaks count="1" manualBreakCount="1">
    <brk id="37" max="16383" man="1"/>
  </rowBreaks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T34"/>
  <sheetViews>
    <sheetView view="pageBreakPreview" zoomScaleSheetLayoutView="100" workbookViewId="0">
      <selection activeCell="I8" sqref="I8"/>
    </sheetView>
  </sheetViews>
  <sheetFormatPr defaultRowHeight="13.5"/>
  <cols>
    <col min="1" max="1" width="1" style="761" customWidth="1"/>
    <col min="2" max="2" width="8.75" style="761" customWidth="1"/>
    <col min="3" max="3" width="5.5" style="761" customWidth="1"/>
    <col min="4" max="4" width="0.5" style="761" customWidth="1"/>
    <col min="5" max="5" width="5" style="761" customWidth="1"/>
    <col min="6" max="6" width="3.625" style="761" customWidth="1"/>
    <col min="7" max="7" width="5.125" style="761" customWidth="1"/>
    <col min="8" max="8" width="3.375" style="761" customWidth="1"/>
    <col min="9" max="9" width="5.125" style="761" customWidth="1"/>
    <col min="10" max="10" width="2.375" style="761" customWidth="1"/>
    <col min="11" max="11" width="4.25" style="761" customWidth="1"/>
    <col min="12" max="12" width="2.125" style="761" customWidth="1"/>
    <col min="13" max="13" width="4.5" style="761" customWidth="1"/>
    <col min="14" max="14" width="5.75" style="761" customWidth="1"/>
    <col min="15" max="15" width="4" style="761" customWidth="1"/>
    <col min="16" max="16" width="8.5" style="761" customWidth="1"/>
    <col min="17" max="17" width="7.625" style="761" customWidth="1"/>
    <col min="18" max="18" width="1.125" style="761" customWidth="1"/>
    <col min="19" max="19" width="5.5" style="761" customWidth="1"/>
    <col min="20" max="20" width="2.25" style="761" customWidth="1"/>
    <col min="21" max="21" width="5.875" style="761" customWidth="1"/>
    <col min="22" max="22" width="3.125" style="761" customWidth="1"/>
    <col min="23" max="23" width="4.125" style="761" customWidth="1"/>
    <col min="24" max="24" width="2.75" style="761" customWidth="1"/>
    <col min="25" max="25" width="4.625" style="761" customWidth="1"/>
    <col min="26" max="26" width="2.875" style="761" customWidth="1"/>
    <col min="27" max="27" width="5" style="761" customWidth="1"/>
    <col min="28" max="28" width="6" style="761" customWidth="1"/>
    <col min="29" max="29" width="4.25" style="761" customWidth="1"/>
    <col min="30" max="30" width="2" style="761" customWidth="1"/>
    <col min="31" max="31" width="6" style="761" customWidth="1"/>
    <col min="32" max="16384" width="9" style="761"/>
  </cols>
  <sheetData>
    <row r="1" spans="1:44" ht="25.5" customHeight="1">
      <c r="A1" s="758"/>
      <c r="B1" s="759"/>
      <c r="C1" s="759"/>
      <c r="D1" s="759"/>
      <c r="E1" s="759"/>
      <c r="F1" s="759"/>
      <c r="G1" s="2027" t="s">
        <v>450</v>
      </c>
      <c r="H1" s="2027"/>
      <c r="I1" s="2027"/>
      <c r="J1" s="2027"/>
      <c r="K1" s="2027"/>
      <c r="L1" s="2027"/>
      <c r="M1" s="2027"/>
      <c r="N1" s="2027"/>
      <c r="O1" s="2027"/>
      <c r="P1" s="2027"/>
      <c r="Q1" s="2027"/>
      <c r="R1" s="2027"/>
      <c r="S1" s="2027"/>
      <c r="T1" s="2027"/>
      <c r="U1" s="2027"/>
      <c r="V1" s="2027"/>
      <c r="W1" s="759"/>
      <c r="X1" s="759"/>
      <c r="Y1" s="759"/>
      <c r="Z1" s="759"/>
      <c r="AA1" s="759"/>
      <c r="AB1" s="759"/>
      <c r="AC1" s="759"/>
      <c r="AD1" s="760"/>
    </row>
    <row r="2" spans="1:44" ht="22.5" customHeight="1">
      <c r="A2" s="762"/>
      <c r="B2" s="763"/>
      <c r="C2" s="763"/>
      <c r="D2" s="763"/>
      <c r="E2" s="763"/>
      <c r="F2" s="763"/>
      <c r="G2" s="2028"/>
      <c r="H2" s="2028"/>
      <c r="I2" s="2028"/>
      <c r="J2" s="2028"/>
      <c r="K2" s="2028"/>
      <c r="L2" s="2028"/>
      <c r="M2" s="2028"/>
      <c r="N2" s="2028"/>
      <c r="O2" s="2028"/>
      <c r="P2" s="2028"/>
      <c r="Q2" s="2028"/>
      <c r="R2" s="2028"/>
      <c r="S2" s="2028"/>
      <c r="T2" s="2028"/>
      <c r="U2" s="2028"/>
      <c r="V2" s="2028"/>
      <c r="W2" s="763"/>
      <c r="X2" s="764" t="s">
        <v>451</v>
      </c>
      <c r="Y2" s="764" t="s">
        <v>452</v>
      </c>
      <c r="Z2" s="2029">
        <f>AC5</f>
        <v>1.5</v>
      </c>
      <c r="AA2" s="2029"/>
      <c r="AB2" s="765" t="s">
        <v>453</v>
      </c>
      <c r="AC2" s="763"/>
      <c r="AD2" s="766"/>
    </row>
    <row r="3" spans="1:44" ht="9.75" customHeight="1">
      <c r="A3" s="767"/>
      <c r="B3" s="768"/>
      <c r="C3" s="768"/>
      <c r="D3" s="768"/>
      <c r="E3" s="768"/>
      <c r="F3" s="768"/>
      <c r="G3" s="768"/>
      <c r="H3" s="768"/>
      <c r="I3" s="768"/>
      <c r="J3" s="768"/>
      <c r="K3" s="768"/>
      <c r="L3" s="768"/>
      <c r="M3" s="768"/>
      <c r="N3" s="768"/>
      <c r="O3" s="768"/>
      <c r="P3" s="768"/>
      <c r="Q3" s="768"/>
      <c r="R3" s="768"/>
      <c r="S3" s="768"/>
      <c r="T3" s="768"/>
      <c r="U3" s="768"/>
      <c r="V3" s="2030"/>
      <c r="W3" s="2030"/>
      <c r="X3" s="769"/>
      <c r="Y3" s="768"/>
      <c r="Z3" s="768"/>
      <c r="AA3" s="768"/>
      <c r="AB3" s="768"/>
      <c r="AC3" s="768"/>
      <c r="AD3" s="770"/>
    </row>
    <row r="4" spans="1:44">
      <c r="A4" s="771"/>
      <c r="B4" s="772"/>
      <c r="C4" s="2031"/>
      <c r="D4" s="2031"/>
      <c r="E4" s="2031"/>
      <c r="F4" s="772"/>
      <c r="G4" s="772"/>
      <c r="H4" s="772"/>
      <c r="I4" s="772"/>
      <c r="J4" s="772"/>
      <c r="K4" s="772"/>
      <c r="L4" s="772"/>
      <c r="M4" s="772"/>
      <c r="N4" s="772"/>
      <c r="O4" s="772"/>
      <c r="Q4" s="2031"/>
      <c r="R4" s="2031"/>
      <c r="S4" s="2031"/>
      <c r="T4" s="772"/>
      <c r="U4" s="772"/>
      <c r="V4" s="773"/>
      <c r="W4" s="773"/>
      <c r="X4" s="774"/>
      <c r="Y4" s="772"/>
      <c r="Z4" s="772"/>
      <c r="AA4" s="772"/>
      <c r="AB4" s="772"/>
      <c r="AC4" s="772"/>
      <c r="AD4" s="775"/>
    </row>
    <row r="5" spans="1:44" ht="11.25" customHeight="1">
      <c r="A5" s="776"/>
      <c r="B5" s="777"/>
      <c r="C5" s="777"/>
      <c r="D5" s="777"/>
      <c r="E5" s="777"/>
      <c r="F5" s="777"/>
      <c r="G5" s="778">
        <v>1</v>
      </c>
      <c r="H5" s="777"/>
      <c r="I5" s="777"/>
      <c r="J5" s="777"/>
      <c r="K5" s="777"/>
      <c r="L5" s="777"/>
      <c r="M5" s="777"/>
      <c r="N5" s="777"/>
      <c r="O5" s="777"/>
      <c r="P5" s="777"/>
      <c r="Q5" s="779"/>
      <c r="R5" s="779"/>
      <c r="S5" s="780"/>
      <c r="T5" s="777"/>
      <c r="U5" s="777"/>
      <c r="V5" s="777"/>
      <c r="W5" s="777"/>
      <c r="X5" s="777"/>
      <c r="Y5" s="777" t="s">
        <v>454</v>
      </c>
      <c r="Z5" s="777"/>
      <c r="AA5" s="781" t="s">
        <v>455</v>
      </c>
      <c r="AB5" s="781"/>
      <c r="AC5" s="782">
        <v>1.5</v>
      </c>
      <c r="AD5" s="783"/>
    </row>
    <row r="6" spans="1:44">
      <c r="A6" s="776"/>
      <c r="B6" s="777"/>
      <c r="C6" s="777"/>
      <c r="D6" s="777"/>
      <c r="E6" s="777"/>
      <c r="F6" s="777"/>
      <c r="H6" s="778"/>
      <c r="I6" s="778"/>
      <c r="J6" s="777"/>
      <c r="K6" s="777"/>
      <c r="L6" s="777"/>
      <c r="M6" s="777"/>
      <c r="N6" s="777"/>
      <c r="O6" s="777"/>
      <c r="Q6" s="777"/>
      <c r="R6" s="777"/>
      <c r="S6" s="777"/>
      <c r="T6" s="777"/>
      <c r="U6" s="777"/>
      <c r="V6" s="2026">
        <f>ROUND(AC7+0.1*Y11,2)</f>
        <v>0.6</v>
      </c>
      <c r="W6" s="2026"/>
      <c r="X6" s="777"/>
      <c r="Y6" s="777"/>
      <c r="Z6" s="777"/>
      <c r="AA6" s="781" t="s">
        <v>456</v>
      </c>
      <c r="AB6" s="781"/>
      <c r="AC6" s="784">
        <v>0.3</v>
      </c>
      <c r="AD6" s="783"/>
    </row>
    <row r="7" spans="1:44">
      <c r="A7" s="776"/>
      <c r="B7" s="777"/>
      <c r="C7" s="777"/>
      <c r="D7" s="777"/>
      <c r="E7" s="777"/>
      <c r="F7" s="777"/>
      <c r="G7" s="777"/>
      <c r="H7" s="777"/>
      <c r="I7" s="777"/>
      <c r="J7" s="777"/>
      <c r="K7" s="777"/>
      <c r="L7" s="777"/>
      <c r="M7" s="777"/>
      <c r="N7" s="777"/>
      <c r="O7" s="777"/>
      <c r="P7" s="777"/>
      <c r="Q7" s="777"/>
      <c r="T7" s="777"/>
      <c r="U7" s="777"/>
      <c r="V7" s="777"/>
      <c r="W7" s="777"/>
      <c r="X7" s="777"/>
      <c r="Y7" s="777"/>
      <c r="Z7" s="777"/>
      <c r="AA7" s="2033" t="s">
        <v>457</v>
      </c>
      <c r="AB7" s="2033"/>
      <c r="AC7" s="782">
        <v>0.45</v>
      </c>
      <c r="AD7" s="783"/>
    </row>
    <row r="8" spans="1:44" ht="11.1" customHeight="1">
      <c r="A8" s="776"/>
      <c r="B8" s="777"/>
      <c r="C8" s="777"/>
      <c r="D8" s="777"/>
      <c r="E8" s="777"/>
      <c r="F8" s="777"/>
      <c r="G8" s="777"/>
      <c r="H8" s="777"/>
      <c r="I8" s="777"/>
      <c r="J8" s="777"/>
      <c r="K8" s="777"/>
      <c r="L8" s="777"/>
      <c r="M8" s="777"/>
      <c r="N8" s="777"/>
      <c r="O8" s="777"/>
      <c r="P8" s="777"/>
      <c r="Q8" s="777"/>
      <c r="R8" s="2034"/>
      <c r="S8" s="2034"/>
      <c r="T8" s="785"/>
      <c r="U8" s="786"/>
      <c r="V8" s="777"/>
      <c r="W8" s="777"/>
      <c r="X8" s="777"/>
      <c r="Y8" s="777"/>
      <c r="Z8" s="777"/>
      <c r="AD8" s="783"/>
    </row>
    <row r="9" spans="1:44" ht="6.75" customHeight="1">
      <c r="A9" s="776"/>
      <c r="B9" s="777"/>
      <c r="C9" s="777"/>
      <c r="D9" s="777"/>
      <c r="E9" s="777"/>
      <c r="F9" s="777"/>
      <c r="G9" s="777"/>
      <c r="H9" s="777"/>
      <c r="I9" s="777"/>
      <c r="J9" s="777"/>
      <c r="K9" s="777"/>
      <c r="L9" s="777"/>
      <c r="M9" s="777"/>
      <c r="N9" s="777"/>
      <c r="O9" s="777"/>
      <c r="P9" s="777"/>
      <c r="Q9" s="777"/>
      <c r="R9" s="777"/>
      <c r="S9" s="777"/>
      <c r="T9" s="786"/>
      <c r="U9" s="786"/>
      <c r="V9" s="777"/>
      <c r="W9" s="777"/>
      <c r="X9" s="2034"/>
      <c r="Y9" s="2034"/>
      <c r="Z9" s="2034"/>
      <c r="AD9" s="783"/>
    </row>
    <row r="10" spans="1:44" ht="3.75" customHeight="1">
      <c r="A10" s="776"/>
      <c r="B10" s="777"/>
      <c r="C10" s="777"/>
      <c r="D10" s="777"/>
      <c r="E10" s="777"/>
      <c r="F10" s="777"/>
      <c r="G10" s="777"/>
      <c r="H10" s="777"/>
      <c r="I10" s="777"/>
      <c r="J10" s="777"/>
      <c r="K10" s="777"/>
      <c r="L10" s="777"/>
      <c r="M10" s="777"/>
      <c r="N10" s="777"/>
      <c r="O10" s="777"/>
      <c r="P10" s="777"/>
      <c r="Q10" s="777"/>
      <c r="R10" s="777"/>
      <c r="S10" s="777"/>
      <c r="T10" s="786"/>
      <c r="U10" s="786"/>
      <c r="V10" s="777"/>
      <c r="W10" s="777"/>
      <c r="X10" s="777"/>
      <c r="Y10" s="777"/>
      <c r="Z10" s="777"/>
      <c r="AA10" s="787"/>
      <c r="AB10" s="777"/>
      <c r="AC10" s="777"/>
      <c r="AD10" s="783"/>
    </row>
    <row r="11" spans="1:44" ht="35.25" customHeight="1">
      <c r="A11" s="776"/>
      <c r="B11" s="777"/>
      <c r="C11" s="777"/>
      <c r="D11" s="777"/>
      <c r="E11" s="777"/>
      <c r="F11" s="777"/>
      <c r="G11" s="777"/>
      <c r="H11" s="777"/>
      <c r="I11" s="777"/>
      <c r="J11" s="777"/>
      <c r="K11" s="777"/>
      <c r="L11" s="777"/>
      <c r="M11" s="777"/>
      <c r="N11" s="777"/>
      <c r="O11" s="777"/>
      <c r="P11" s="777"/>
      <c r="Q11" s="777"/>
      <c r="R11" s="777"/>
      <c r="S11" s="788" t="s">
        <v>458</v>
      </c>
      <c r="T11" s="789">
        <f>AC6</f>
        <v>0.3</v>
      </c>
      <c r="U11" s="790"/>
      <c r="V11" s="777"/>
      <c r="W11" s="777"/>
      <c r="X11" s="777"/>
      <c r="Y11" s="791">
        <f>AC5</f>
        <v>1.5</v>
      </c>
      <c r="Z11" s="777"/>
      <c r="AB11" s="777"/>
      <c r="AC11" s="777"/>
      <c r="AD11" s="783"/>
    </row>
    <row r="12" spans="1:44" ht="11.25" customHeight="1">
      <c r="A12" s="776"/>
      <c r="B12" s="777"/>
      <c r="C12" s="777"/>
      <c r="D12" s="777"/>
      <c r="E12" s="777"/>
      <c r="F12" s="777"/>
      <c r="G12" s="777"/>
      <c r="H12" s="777"/>
      <c r="I12" s="777"/>
      <c r="J12" s="777"/>
      <c r="K12" s="777"/>
      <c r="L12" s="777"/>
      <c r="M12" s="777"/>
      <c r="N12" s="777"/>
      <c r="O12" s="777"/>
      <c r="P12" s="777"/>
      <c r="Q12" s="777"/>
      <c r="R12" s="792"/>
      <c r="S12" s="2035">
        <v>0.2</v>
      </c>
      <c r="T12" s="793"/>
      <c r="U12" s="2036"/>
      <c r="V12" s="2036"/>
      <c r="W12" s="777"/>
      <c r="X12" s="777"/>
      <c r="Z12" s="777"/>
      <c r="AA12" s="794"/>
      <c r="AB12" s="777"/>
      <c r="AC12" s="777"/>
      <c r="AD12" s="783"/>
      <c r="AG12" s="795"/>
    </row>
    <row r="13" spans="1:44" ht="5.0999999999999996" customHeight="1">
      <c r="A13" s="776"/>
      <c r="B13" s="777"/>
      <c r="C13" s="777"/>
      <c r="D13" s="777"/>
      <c r="E13" s="777"/>
      <c r="F13" s="777"/>
      <c r="G13" s="777"/>
      <c r="H13" s="777"/>
      <c r="I13" s="777"/>
      <c r="J13" s="777"/>
      <c r="K13" s="777"/>
      <c r="L13" s="777"/>
      <c r="M13" s="777"/>
      <c r="N13" s="777"/>
      <c r="O13" s="777"/>
      <c r="P13" s="777"/>
      <c r="Q13" s="777"/>
      <c r="R13" s="796"/>
      <c r="S13" s="2035"/>
      <c r="T13" s="777"/>
      <c r="U13" s="777"/>
      <c r="V13" s="777"/>
      <c r="W13" s="777"/>
      <c r="X13" s="777"/>
      <c r="Y13" s="777"/>
      <c r="Z13" s="777"/>
      <c r="AA13" s="794"/>
      <c r="AB13" s="777"/>
      <c r="AC13" s="777"/>
      <c r="AD13" s="783"/>
    </row>
    <row r="14" spans="1:44" ht="5.0999999999999996" customHeight="1">
      <c r="A14" s="776"/>
      <c r="B14" s="777"/>
      <c r="C14" s="777"/>
      <c r="D14" s="777"/>
      <c r="E14" s="777"/>
      <c r="F14" s="777"/>
      <c r="G14" s="777"/>
      <c r="H14" s="777"/>
      <c r="I14" s="777"/>
      <c r="J14" s="777"/>
      <c r="K14" s="777"/>
      <c r="L14" s="777"/>
      <c r="M14" s="777"/>
      <c r="N14" s="777"/>
      <c r="O14" s="777"/>
      <c r="P14" s="777"/>
      <c r="Q14" s="777"/>
      <c r="R14" s="777"/>
      <c r="S14" s="2035"/>
      <c r="T14" s="777"/>
      <c r="U14" s="777"/>
      <c r="V14" s="777"/>
      <c r="W14" s="777"/>
      <c r="X14" s="777"/>
      <c r="Y14" s="777"/>
      <c r="Z14" s="777"/>
      <c r="AA14" s="794"/>
      <c r="AB14" s="777"/>
      <c r="AC14" s="777"/>
      <c r="AD14" s="783"/>
    </row>
    <row r="15" spans="1:44">
      <c r="A15" s="776"/>
      <c r="B15" s="777"/>
      <c r="C15" s="777"/>
      <c r="D15" s="777"/>
      <c r="E15" s="777"/>
      <c r="F15" s="777"/>
      <c r="G15" s="777"/>
      <c r="H15" s="777"/>
      <c r="I15" s="777"/>
      <c r="J15" s="777"/>
      <c r="K15" s="777"/>
      <c r="L15" s="777"/>
      <c r="M15" s="777"/>
      <c r="N15" s="777"/>
      <c r="O15" s="777"/>
      <c r="P15" s="777"/>
      <c r="Q15" s="2037" t="s">
        <v>459</v>
      </c>
      <c r="R15" s="2037"/>
      <c r="S15" s="777"/>
      <c r="T15" s="777"/>
      <c r="U15" s="777"/>
      <c r="V15" s="777"/>
      <c r="W15" s="777"/>
      <c r="X15" s="777"/>
      <c r="Y15" s="772"/>
      <c r="Z15" s="777"/>
      <c r="AA15" s="797"/>
      <c r="AB15" s="777"/>
      <c r="AC15" s="777"/>
      <c r="AD15" s="783"/>
      <c r="AO15" s="798"/>
      <c r="AP15" s="798"/>
      <c r="AQ15" s="798"/>
      <c r="AR15" s="798"/>
    </row>
    <row r="16" spans="1:44" ht="18.75" customHeight="1">
      <c r="A16" s="776"/>
      <c r="B16" s="777"/>
      <c r="C16" s="777"/>
      <c r="D16" s="777"/>
      <c r="E16" s="777"/>
      <c r="F16" s="777"/>
      <c r="G16" s="777"/>
      <c r="H16" s="777"/>
      <c r="I16" s="777"/>
      <c r="J16" s="777"/>
      <c r="K16" s="777"/>
      <c r="L16" s="777"/>
      <c r="M16" s="777"/>
      <c r="N16" s="777"/>
      <c r="O16" s="777"/>
      <c r="P16" s="777"/>
      <c r="Q16" s="799">
        <v>0.5</v>
      </c>
      <c r="R16" s="2038">
        <v>0.3</v>
      </c>
      <c r="S16" s="2038"/>
      <c r="T16" s="777"/>
      <c r="U16" s="800">
        <v>0.3</v>
      </c>
      <c r="V16" s="777"/>
      <c r="W16" s="777"/>
      <c r="X16" s="777"/>
      <c r="Y16" s="791">
        <v>0.35</v>
      </c>
      <c r="Z16" s="777"/>
      <c r="AA16" s="777"/>
      <c r="AB16" s="777"/>
      <c r="AC16" s="777"/>
      <c r="AD16" s="783"/>
    </row>
    <row r="17" spans="1:46" ht="18" customHeight="1">
      <c r="A17" s="776"/>
      <c r="B17" s="777"/>
      <c r="C17" s="777"/>
      <c r="D17" s="777"/>
      <c r="E17" s="777"/>
      <c r="F17" s="777"/>
      <c r="G17" s="795">
        <v>1</v>
      </c>
      <c r="H17" s="801"/>
      <c r="I17" s="801"/>
      <c r="J17" s="777"/>
      <c r="K17" s="777"/>
      <c r="L17" s="777"/>
      <c r="M17" s="777"/>
      <c r="N17" s="777"/>
      <c r="O17" s="777"/>
      <c r="P17" s="777"/>
      <c r="Q17" s="800"/>
      <c r="R17" s="774"/>
      <c r="S17" s="2035">
        <v>0.7</v>
      </c>
      <c r="T17" s="2035"/>
      <c r="U17" s="2039"/>
      <c r="V17" s="2040"/>
      <c r="W17" s="2040"/>
      <c r="X17" s="777"/>
      <c r="Y17" s="777"/>
      <c r="Z17" s="777"/>
      <c r="AA17" s="777"/>
      <c r="AC17" s="777"/>
      <c r="AD17" s="783"/>
    </row>
    <row r="18" spans="1:46" ht="15" customHeight="1">
      <c r="A18" s="776"/>
      <c r="B18" s="777"/>
      <c r="C18" s="777"/>
      <c r="D18" s="777"/>
      <c r="E18" s="777"/>
      <c r="F18" s="777"/>
      <c r="G18" s="777"/>
      <c r="H18" s="777"/>
      <c r="I18" s="777"/>
      <c r="J18" s="777"/>
      <c r="K18" s="777"/>
      <c r="L18" s="777"/>
      <c r="M18" s="777"/>
      <c r="N18" s="777"/>
      <c r="O18" s="777"/>
      <c r="P18" s="777"/>
      <c r="Q18" s="2041"/>
      <c r="R18" s="2041"/>
      <c r="S18" s="802"/>
      <c r="T18" s="800"/>
      <c r="U18" s="2042">
        <f>ROUND(AC7+0.4*Y11,2)</f>
        <v>1.05</v>
      </c>
      <c r="V18" s="2042"/>
      <c r="W18" s="2042"/>
      <c r="X18" s="777"/>
      <c r="Y18" s="777"/>
      <c r="Z18" s="777"/>
      <c r="AA18" s="777"/>
      <c r="AB18" s="777"/>
      <c r="AC18" s="777"/>
      <c r="AD18" s="783"/>
      <c r="AM18" s="798"/>
      <c r="AN18" s="803"/>
      <c r="AO18" s="798"/>
      <c r="AP18" s="798"/>
      <c r="AQ18" s="798"/>
      <c r="AR18" s="798"/>
      <c r="AS18" s="798"/>
      <c r="AT18" s="798"/>
    </row>
    <row r="19" spans="1:46" ht="7.5" customHeight="1">
      <c r="A19" s="776"/>
      <c r="B19" s="777"/>
      <c r="C19" s="777"/>
      <c r="D19" s="777"/>
      <c r="E19" s="777"/>
      <c r="F19" s="777"/>
      <c r="G19" s="777"/>
      <c r="H19" s="777"/>
      <c r="I19" s="777"/>
      <c r="J19" s="777"/>
      <c r="K19" s="777"/>
      <c r="L19" s="777"/>
      <c r="M19" s="777"/>
      <c r="N19" s="777"/>
      <c r="O19" s="777"/>
      <c r="P19" s="777"/>
      <c r="Q19" s="773"/>
      <c r="R19" s="773"/>
      <c r="S19" s="2032"/>
      <c r="T19" s="2032"/>
      <c r="U19" s="2032"/>
      <c r="V19" s="777"/>
      <c r="W19" s="777"/>
      <c r="X19" s="777"/>
      <c r="Y19" s="777"/>
      <c r="Z19" s="777"/>
      <c r="AA19" s="777"/>
      <c r="AB19" s="777"/>
      <c r="AC19" s="777"/>
      <c r="AD19" s="783"/>
    </row>
    <row r="20" spans="1:46" ht="9" customHeight="1">
      <c r="A20" s="776"/>
      <c r="B20" s="777"/>
      <c r="C20" s="777"/>
      <c r="D20" s="777"/>
      <c r="E20" s="777"/>
      <c r="F20" s="777"/>
      <c r="G20" s="777"/>
      <c r="H20" s="777"/>
      <c r="I20" s="777"/>
      <c r="J20" s="777"/>
      <c r="K20" s="777"/>
      <c r="L20" s="777"/>
      <c r="M20" s="777"/>
      <c r="N20" s="777"/>
      <c r="O20" s="777"/>
      <c r="P20" s="777"/>
      <c r="Q20" s="773"/>
      <c r="R20" s="773"/>
      <c r="S20" s="773"/>
      <c r="T20" s="773"/>
      <c r="U20" s="773"/>
      <c r="V20" s="777"/>
      <c r="W20" s="777"/>
      <c r="X20" s="777"/>
      <c r="Y20" s="777"/>
      <c r="Z20" s="777"/>
      <c r="AA20" s="777"/>
      <c r="AB20" s="777"/>
      <c r="AC20" s="777"/>
      <c r="AD20" s="783"/>
    </row>
    <row r="21" spans="1:46" ht="15.75" customHeight="1">
      <c r="A21" s="771"/>
      <c r="B21" s="2043" t="s">
        <v>460</v>
      </c>
      <c r="C21" s="2043"/>
      <c r="D21" s="2043"/>
      <c r="E21" s="2043"/>
      <c r="F21" s="2043"/>
      <c r="G21" s="2043"/>
      <c r="H21" s="2043"/>
      <c r="I21" s="2043"/>
      <c r="J21" s="2043"/>
      <c r="K21" s="2043"/>
      <c r="L21" s="2043"/>
      <c r="M21" s="2043"/>
      <c r="N21" s="2043"/>
      <c r="O21" s="2043"/>
      <c r="P21" s="2043"/>
      <c r="Q21" s="2043"/>
      <c r="R21" s="2043"/>
      <c r="S21" s="2043"/>
      <c r="T21" s="2043"/>
      <c r="U21" s="2043"/>
      <c r="V21" s="2043"/>
      <c r="W21" s="2043"/>
      <c r="X21" s="2043"/>
      <c r="Y21" s="2043"/>
      <c r="Z21" s="2043"/>
      <c r="AA21" s="2043"/>
      <c r="AB21" s="2043"/>
      <c r="AC21" s="2043"/>
      <c r="AD21" s="775"/>
    </row>
    <row r="22" spans="1:46" ht="20.100000000000001" customHeight="1">
      <c r="A22" s="804"/>
      <c r="B22" s="805" t="s">
        <v>264</v>
      </c>
      <c r="C22" s="806" t="s">
        <v>461</v>
      </c>
      <c r="D22" s="807"/>
      <c r="E22" s="2044" t="s">
        <v>462</v>
      </c>
      <c r="F22" s="2044"/>
      <c r="G22" s="2044"/>
      <c r="H22" s="2044"/>
      <c r="I22" s="2044"/>
      <c r="J22" s="2044"/>
      <c r="K22" s="2044"/>
      <c r="L22" s="2044"/>
      <c r="M22" s="2044"/>
      <c r="N22" s="805" t="s">
        <v>265</v>
      </c>
      <c r="O22" s="805" t="s">
        <v>48</v>
      </c>
      <c r="P22" s="805" t="s">
        <v>463</v>
      </c>
      <c r="Q22" s="805" t="s">
        <v>267</v>
      </c>
      <c r="R22" s="2044" t="s">
        <v>268</v>
      </c>
      <c r="S22" s="2044"/>
      <c r="T22" s="2044"/>
      <c r="U22" s="2044"/>
      <c r="V22" s="2044"/>
      <c r="W22" s="2044"/>
      <c r="X22" s="2044"/>
      <c r="Y22" s="2044"/>
      <c r="Z22" s="2044"/>
      <c r="AA22" s="2044"/>
      <c r="AB22" s="805" t="s">
        <v>265</v>
      </c>
      <c r="AC22" s="805" t="s">
        <v>464</v>
      </c>
      <c r="AD22" s="808"/>
      <c r="AF22" s="809" t="s">
        <v>465</v>
      </c>
    </row>
    <row r="23" spans="1:46" ht="20.100000000000001" customHeight="1">
      <c r="A23" s="804"/>
      <c r="B23" s="805" t="s">
        <v>466</v>
      </c>
      <c r="C23" s="806"/>
      <c r="D23" s="807"/>
      <c r="E23" s="810">
        <f>G17</f>
        <v>1</v>
      </c>
      <c r="F23" s="810" t="s">
        <v>34</v>
      </c>
      <c r="G23" s="810">
        <f>Y11</f>
        <v>1.5</v>
      </c>
      <c r="H23" s="811"/>
      <c r="I23" s="811"/>
      <c r="J23" s="811"/>
      <c r="K23" s="811"/>
      <c r="L23" s="811"/>
      <c r="M23" s="811"/>
      <c r="N23" s="812">
        <f>INT(E23*G23*100)/100</f>
        <v>1.5</v>
      </c>
      <c r="O23" s="805" t="s">
        <v>35</v>
      </c>
      <c r="P23" s="805" t="s">
        <v>467</v>
      </c>
      <c r="Q23" s="813" t="s">
        <v>468</v>
      </c>
      <c r="R23" s="811"/>
      <c r="S23" s="810">
        <f>S17</f>
        <v>0.7</v>
      </c>
      <c r="T23" s="811" t="s">
        <v>34</v>
      </c>
      <c r="U23" s="810">
        <f>Q16</f>
        <v>0.5</v>
      </c>
      <c r="V23" s="814" t="s">
        <v>469</v>
      </c>
      <c r="W23" s="810">
        <f>Q16-Y16</f>
        <v>0.15000000000000002</v>
      </c>
      <c r="X23" s="811" t="s">
        <v>34</v>
      </c>
      <c r="Y23" s="810">
        <f>S17-S12</f>
        <v>0.49999999999999994</v>
      </c>
      <c r="Z23" s="811" t="s">
        <v>34</v>
      </c>
      <c r="AA23" s="815">
        <v>0.5</v>
      </c>
      <c r="AB23" s="811">
        <f>ROUND(S23*U23-W23*Y23*AA23,2)</f>
        <v>0.31</v>
      </c>
      <c r="AC23" s="805" t="s">
        <v>31</v>
      </c>
      <c r="AD23" s="816"/>
      <c r="AF23" s="1898" t="s">
        <v>470</v>
      </c>
      <c r="AG23" s="1900" t="s">
        <v>471</v>
      </c>
      <c r="AH23" s="1902" t="s">
        <v>472</v>
      </c>
      <c r="AI23" s="1904" t="s">
        <v>473</v>
      </c>
    </row>
    <row r="24" spans="1:46" ht="20.100000000000001" customHeight="1">
      <c r="A24" s="804"/>
      <c r="B24" s="805" t="s">
        <v>474</v>
      </c>
      <c r="C24" s="806"/>
      <c r="D24" s="817"/>
      <c r="E24" s="818">
        <f>V6</f>
        <v>0.6</v>
      </c>
      <c r="F24" s="811" t="s">
        <v>263</v>
      </c>
      <c r="G24" s="819">
        <f>U18</f>
        <v>1.05</v>
      </c>
      <c r="H24" s="811" t="s">
        <v>475</v>
      </c>
      <c r="I24" s="820">
        <v>2</v>
      </c>
      <c r="J24" s="821"/>
      <c r="K24" s="811"/>
      <c r="L24" s="811"/>
      <c r="M24" s="811"/>
      <c r="N24" s="812">
        <f>ROUND((E24+G24)/I24,2)</f>
        <v>0.83</v>
      </c>
      <c r="O24" s="805" t="s">
        <v>476</v>
      </c>
      <c r="P24" s="805" t="s">
        <v>477</v>
      </c>
      <c r="Q24" s="822" t="s">
        <v>478</v>
      </c>
      <c r="R24" s="811"/>
      <c r="S24" s="810">
        <f>+N26</f>
        <v>1.57</v>
      </c>
      <c r="T24" s="811" t="s">
        <v>34</v>
      </c>
      <c r="U24" s="810">
        <f>VLOOKUP(AC7,AF25:AI28,2,1)</f>
        <v>0.2</v>
      </c>
      <c r="V24" s="821" t="s">
        <v>479</v>
      </c>
      <c r="W24" s="811"/>
      <c r="X24" s="811"/>
      <c r="Y24" s="811"/>
      <c r="Z24" s="811"/>
      <c r="AA24" s="811"/>
      <c r="AB24" s="812">
        <f>ROUND(S24*U24,2)</f>
        <v>0.31</v>
      </c>
      <c r="AC24" s="805" t="s">
        <v>31</v>
      </c>
      <c r="AD24" s="808"/>
      <c r="AF24" s="1899"/>
      <c r="AG24" s="1901"/>
      <c r="AH24" s="1903"/>
      <c r="AI24" s="1905"/>
    </row>
    <row r="25" spans="1:46" ht="20.100000000000001" customHeight="1">
      <c r="A25" s="804"/>
      <c r="B25" s="805" t="s">
        <v>480</v>
      </c>
      <c r="C25" s="806"/>
      <c r="D25" s="807"/>
      <c r="E25" s="810">
        <f>N23</f>
        <v>1.5</v>
      </c>
      <c r="F25" s="811" t="s">
        <v>34</v>
      </c>
      <c r="G25" s="810">
        <f>N24</f>
        <v>0.83</v>
      </c>
      <c r="H25" s="811"/>
      <c r="I25" s="811"/>
      <c r="J25" s="821"/>
      <c r="K25" s="811"/>
      <c r="L25" s="811"/>
      <c r="M25" s="811"/>
      <c r="N25" s="812">
        <f>ROUND(E25*G25,2)</f>
        <v>1.25</v>
      </c>
      <c r="O25" s="805" t="s">
        <v>31</v>
      </c>
      <c r="P25" s="823" t="s">
        <v>481</v>
      </c>
      <c r="Q25" s="805" t="s">
        <v>482</v>
      </c>
      <c r="R25" s="811"/>
      <c r="S25" s="810">
        <f>+N26</f>
        <v>1.57</v>
      </c>
      <c r="T25" s="811" t="s">
        <v>34</v>
      </c>
      <c r="U25" s="824">
        <v>8.9999999999999993E-3</v>
      </c>
      <c r="V25" s="821" t="s">
        <v>479</v>
      </c>
      <c r="W25" s="811"/>
      <c r="X25" s="811"/>
      <c r="Y25" s="811"/>
      <c r="Z25" s="811"/>
      <c r="AA25" s="811"/>
      <c r="AB25" s="812">
        <f>ROUNDUP(S25*U25,3)</f>
        <v>1.4999999999999999E-2</v>
      </c>
      <c r="AC25" s="805" t="s">
        <v>31</v>
      </c>
      <c r="AD25" s="808"/>
      <c r="AE25" s="825"/>
      <c r="AF25" s="826">
        <v>0.35</v>
      </c>
      <c r="AG25" s="827">
        <v>0.16</v>
      </c>
      <c r="AH25" s="828">
        <v>0.12</v>
      </c>
      <c r="AI25" s="829">
        <v>0.57499999999999996</v>
      </c>
    </row>
    <row r="26" spans="1:46" ht="20.100000000000001" customHeight="1">
      <c r="A26" s="804"/>
      <c r="B26" s="2045" t="s">
        <v>483</v>
      </c>
      <c r="C26" s="2046"/>
      <c r="D26" s="830"/>
      <c r="E26" s="810">
        <f>+E23</f>
        <v>1</v>
      </c>
      <c r="F26" s="810" t="s">
        <v>484</v>
      </c>
      <c r="G26" s="810">
        <f>ROUND(AC5*SQRT(1+AC6^2),2)</f>
        <v>1.57</v>
      </c>
      <c r="H26" s="811"/>
      <c r="I26" s="794"/>
      <c r="J26" s="831"/>
      <c r="K26" s="832"/>
      <c r="L26" s="832"/>
      <c r="M26" s="832"/>
      <c r="N26" s="812">
        <f>ROUND(E26*G26,2)</f>
        <v>1.57</v>
      </c>
      <c r="O26" s="805" t="s">
        <v>35</v>
      </c>
      <c r="P26" s="2047" t="s">
        <v>485</v>
      </c>
      <c r="Q26" s="2049"/>
      <c r="R26" s="833"/>
      <c r="S26" s="810">
        <f>AB24</f>
        <v>0.31</v>
      </c>
      <c r="T26" s="821" t="s">
        <v>486</v>
      </c>
      <c r="U26" s="811">
        <v>0.48</v>
      </c>
      <c r="V26" s="807" t="s">
        <v>479</v>
      </c>
      <c r="W26" s="811"/>
      <c r="X26" s="811" t="s">
        <v>164</v>
      </c>
      <c r="Y26" s="812">
        <f>ROUNDUP(S26*U26,2)</f>
        <v>0.15000000000000002</v>
      </c>
      <c r="Z26" s="811"/>
      <c r="AA26" s="834"/>
      <c r="AB26" s="835">
        <f>Y26+Y27</f>
        <v>0.17</v>
      </c>
      <c r="AC26" s="2047" t="s">
        <v>31</v>
      </c>
      <c r="AD26" s="808"/>
      <c r="AF26" s="826">
        <v>0.45</v>
      </c>
      <c r="AG26" s="827">
        <v>0.2</v>
      </c>
      <c r="AH26" s="828">
        <v>0.15</v>
      </c>
      <c r="AI26" s="829">
        <v>0.88</v>
      </c>
    </row>
    <row r="27" spans="1:46" ht="20.100000000000001" customHeight="1">
      <c r="A27" s="804"/>
      <c r="B27" s="2045"/>
      <c r="C27" s="2046"/>
      <c r="D27" s="836"/>
      <c r="E27" s="810">
        <f>+N26</f>
        <v>1.57</v>
      </c>
      <c r="F27" s="811" t="s">
        <v>34</v>
      </c>
      <c r="G27" s="837">
        <f>VLOOKUP(AC7,AF25:AI28,4,1)</f>
        <v>0.88</v>
      </c>
      <c r="H27" s="821" t="s">
        <v>487</v>
      </c>
      <c r="I27" s="832"/>
      <c r="J27" s="832"/>
      <c r="K27" s="832"/>
      <c r="L27" s="832"/>
      <c r="M27" s="832"/>
      <c r="N27" s="838">
        <f>ROUND(E27*G27,2)</f>
        <v>1.38</v>
      </c>
      <c r="O27" s="838" t="s">
        <v>488</v>
      </c>
      <c r="P27" s="2048"/>
      <c r="Q27" s="2050"/>
      <c r="R27" s="839"/>
      <c r="S27" s="810">
        <f>AB25</f>
        <v>1.4999999999999999E-2</v>
      </c>
      <c r="T27" s="821" t="s">
        <v>486</v>
      </c>
      <c r="U27" s="810">
        <v>1.1000000000000001</v>
      </c>
      <c r="V27" s="807" t="s">
        <v>479</v>
      </c>
      <c r="W27" s="832"/>
      <c r="X27" s="811" t="s">
        <v>164</v>
      </c>
      <c r="Y27" s="812">
        <f>ROUNDUP(S27*U27,2)</f>
        <v>0.02</v>
      </c>
      <c r="Z27" s="832"/>
      <c r="AA27" s="840"/>
      <c r="AB27" s="841"/>
      <c r="AC27" s="2048"/>
      <c r="AD27" s="808"/>
      <c r="AE27" s="825"/>
      <c r="AF27" s="826">
        <v>0.55000000000000004</v>
      </c>
      <c r="AG27" s="827">
        <v>0.25</v>
      </c>
      <c r="AH27" s="828">
        <v>0.18</v>
      </c>
      <c r="AI27" s="829">
        <v>1.1000000000000001</v>
      </c>
    </row>
    <row r="28" spans="1:46" ht="20.100000000000001" customHeight="1">
      <c r="A28" s="804"/>
      <c r="B28" s="805" t="s">
        <v>489</v>
      </c>
      <c r="C28" s="806"/>
      <c r="D28" s="807"/>
      <c r="E28" s="810">
        <f>+N25</f>
        <v>1.25</v>
      </c>
      <c r="F28" s="814" t="s">
        <v>490</v>
      </c>
      <c r="G28" s="818">
        <f>ROUND((N26*AC7)*2/3,2)</f>
        <v>0.47</v>
      </c>
      <c r="H28" s="811" t="s">
        <v>216</v>
      </c>
      <c r="I28" s="819">
        <f>N29</f>
        <v>0.23</v>
      </c>
      <c r="J28" s="811"/>
      <c r="K28" s="814"/>
      <c r="L28" s="794"/>
      <c r="M28" s="794"/>
      <c r="N28" s="812">
        <f>ROUND(E28-(G28+I28),2)</f>
        <v>0.55000000000000004</v>
      </c>
      <c r="O28" s="805" t="s">
        <v>31</v>
      </c>
      <c r="P28" s="805" t="s">
        <v>491</v>
      </c>
      <c r="Q28" s="805"/>
      <c r="R28" s="842"/>
      <c r="S28" s="810">
        <f>S26</f>
        <v>0.31</v>
      </c>
      <c r="T28" s="811" t="s">
        <v>34</v>
      </c>
      <c r="U28" s="810">
        <v>0.65</v>
      </c>
      <c r="V28" s="821" t="s">
        <v>479</v>
      </c>
      <c r="W28" s="811"/>
      <c r="X28" s="811"/>
      <c r="Y28" s="817"/>
      <c r="Z28" s="807"/>
      <c r="AA28" s="811"/>
      <c r="AB28" s="812">
        <f>INT((S28)*U28*100)/100</f>
        <v>0.2</v>
      </c>
      <c r="AC28" s="805" t="s">
        <v>31</v>
      </c>
      <c r="AD28" s="808"/>
      <c r="AF28" s="843">
        <v>0.6</v>
      </c>
      <c r="AG28" s="844">
        <v>0.27</v>
      </c>
      <c r="AH28" s="845">
        <v>0.2</v>
      </c>
      <c r="AI28" s="846" t="s">
        <v>492</v>
      </c>
    </row>
    <row r="29" spans="1:46" ht="20.100000000000001" customHeight="1">
      <c r="A29" s="804"/>
      <c r="B29" s="805" t="s">
        <v>493</v>
      </c>
      <c r="C29" s="806"/>
      <c r="D29" s="807"/>
      <c r="E29" s="810">
        <f>+N26</f>
        <v>1.57</v>
      </c>
      <c r="F29" s="811" t="s">
        <v>34</v>
      </c>
      <c r="G29" s="810">
        <f>VLOOKUP(AC7,AF25:AI28,3,1)</f>
        <v>0.15</v>
      </c>
      <c r="H29" s="821" t="s">
        <v>479</v>
      </c>
      <c r="I29" s="811"/>
      <c r="J29" s="821"/>
      <c r="K29" s="811"/>
      <c r="L29" s="811"/>
      <c r="M29" s="811"/>
      <c r="N29" s="805">
        <f>INT(E29*G29*100)/100</f>
        <v>0.23</v>
      </c>
      <c r="O29" s="805" t="s">
        <v>31</v>
      </c>
      <c r="P29" s="2045" t="s">
        <v>494</v>
      </c>
      <c r="Q29" s="847" t="s">
        <v>495</v>
      </c>
      <c r="R29" s="848"/>
      <c r="S29" s="849">
        <f>S26</f>
        <v>0.31</v>
      </c>
      <c r="T29" s="848" t="s">
        <v>34</v>
      </c>
      <c r="U29" s="850">
        <v>323</v>
      </c>
      <c r="V29" s="851" t="s">
        <v>496</v>
      </c>
      <c r="W29" s="848"/>
      <c r="X29" s="852">
        <v>40</v>
      </c>
      <c r="Y29" s="851" t="s">
        <v>497</v>
      </c>
      <c r="Z29" s="848" t="s">
        <v>164</v>
      </c>
      <c r="AA29" s="853">
        <f>INT(S29*U29/X29*100)/100</f>
        <v>2.5</v>
      </c>
      <c r="AB29" s="854">
        <f>AA29+AA30</f>
        <v>2.69</v>
      </c>
      <c r="AC29" s="2047" t="s">
        <v>498</v>
      </c>
      <c r="AD29" s="808"/>
    </row>
    <row r="30" spans="1:46" ht="20.100000000000001" customHeight="1">
      <c r="A30" s="804"/>
      <c r="B30" s="2045" t="s">
        <v>499</v>
      </c>
      <c r="C30" s="847" t="s">
        <v>500</v>
      </c>
      <c r="D30" s="855"/>
      <c r="E30" s="849">
        <f>Q16</f>
        <v>0.5</v>
      </c>
      <c r="F30" s="848" t="s">
        <v>501</v>
      </c>
      <c r="G30" s="856">
        <f>S17</f>
        <v>0.7</v>
      </c>
      <c r="H30" s="848" t="s">
        <v>263</v>
      </c>
      <c r="I30" s="857">
        <f>R16+U16</f>
        <v>0.6</v>
      </c>
      <c r="J30" s="848" t="s">
        <v>486</v>
      </c>
      <c r="K30" s="849">
        <v>1</v>
      </c>
      <c r="L30" s="858" t="s">
        <v>164</v>
      </c>
      <c r="M30" s="848">
        <f>ROUND(E30*(G30+I30)*K30,2)</f>
        <v>0.65</v>
      </c>
      <c r="N30" s="2051">
        <f>M30+M31</f>
        <v>1.9</v>
      </c>
      <c r="O30" s="2045" t="s">
        <v>31</v>
      </c>
      <c r="P30" s="2045"/>
      <c r="Q30" s="859" t="s">
        <v>481</v>
      </c>
      <c r="R30" s="860"/>
      <c r="S30" s="861">
        <f>AB25</f>
        <v>1.4999999999999999E-2</v>
      </c>
      <c r="T30" s="860" t="s">
        <v>34</v>
      </c>
      <c r="U30" s="862">
        <v>510</v>
      </c>
      <c r="V30" s="863" t="s">
        <v>496</v>
      </c>
      <c r="W30" s="860"/>
      <c r="X30" s="864">
        <v>40</v>
      </c>
      <c r="Y30" s="863" t="s">
        <v>497</v>
      </c>
      <c r="Z30" s="860" t="s">
        <v>164</v>
      </c>
      <c r="AA30" s="865">
        <f>INT(S30*U30/X30*100)/100</f>
        <v>0.19</v>
      </c>
      <c r="AB30" s="866"/>
      <c r="AC30" s="2048"/>
      <c r="AD30" s="808"/>
    </row>
    <row r="31" spans="1:46" ht="20.100000000000001" customHeight="1">
      <c r="A31" s="804"/>
      <c r="B31" s="2045"/>
      <c r="C31" s="859" t="s">
        <v>502</v>
      </c>
      <c r="D31" s="867"/>
      <c r="E31" s="865">
        <f>Y11</f>
        <v>1.5</v>
      </c>
      <c r="F31" s="860" t="s">
        <v>486</v>
      </c>
      <c r="G31" s="865">
        <f>N24</f>
        <v>0.83</v>
      </c>
      <c r="H31" s="860" t="s">
        <v>486</v>
      </c>
      <c r="I31" s="865">
        <v>1</v>
      </c>
      <c r="J31" s="868"/>
      <c r="K31" s="869"/>
      <c r="L31" s="870" t="s">
        <v>164</v>
      </c>
      <c r="M31" s="865">
        <f>ROUND(E31*G31*I31,2)</f>
        <v>1.25</v>
      </c>
      <c r="N31" s="2051"/>
      <c r="O31" s="2045"/>
      <c r="P31" s="871"/>
      <c r="Q31" s="871"/>
      <c r="R31" s="832"/>
      <c r="S31" s="832"/>
      <c r="T31" s="832"/>
      <c r="U31" s="832"/>
      <c r="V31" s="832"/>
      <c r="W31" s="832"/>
      <c r="X31" s="832"/>
      <c r="Y31" s="832"/>
      <c r="Z31" s="832"/>
      <c r="AA31" s="832"/>
      <c r="AB31" s="871"/>
      <c r="AC31" s="871"/>
      <c r="AD31" s="808"/>
    </row>
    <row r="32" spans="1:46" ht="20.100000000000001" customHeight="1">
      <c r="A32" s="804"/>
      <c r="B32" s="805" t="s">
        <v>503</v>
      </c>
      <c r="C32" s="806"/>
      <c r="D32" s="807"/>
      <c r="E32" s="810">
        <f>N30</f>
        <v>1.9</v>
      </c>
      <c r="F32" s="814" t="s">
        <v>504</v>
      </c>
      <c r="G32" s="818">
        <f>AB23</f>
        <v>0.31</v>
      </c>
      <c r="H32" s="811" t="s">
        <v>263</v>
      </c>
      <c r="I32" s="819">
        <f>N25</f>
        <v>1.25</v>
      </c>
      <c r="J32" s="821"/>
      <c r="K32" s="811"/>
      <c r="L32" s="872"/>
      <c r="M32" s="811"/>
      <c r="N32" s="812">
        <f>+E32-(G32+I32)</f>
        <v>0.33999999999999986</v>
      </c>
      <c r="O32" s="805" t="s">
        <v>31</v>
      </c>
      <c r="P32" s="805" t="s">
        <v>505</v>
      </c>
      <c r="Q32" s="805" t="s">
        <v>506</v>
      </c>
      <c r="R32" s="872"/>
      <c r="S32" s="810">
        <f>Q16</f>
        <v>0.5</v>
      </c>
      <c r="T32" s="873" t="s">
        <v>507</v>
      </c>
      <c r="U32" s="810">
        <f>Y16</f>
        <v>0.35</v>
      </c>
      <c r="V32" s="810"/>
      <c r="W32" s="874"/>
      <c r="X32" s="811"/>
      <c r="Y32" s="811"/>
      <c r="Z32" s="811"/>
      <c r="AA32" s="811"/>
      <c r="AB32" s="812">
        <f>S32+U32</f>
        <v>0.85</v>
      </c>
      <c r="AC32" s="805" t="s">
        <v>35</v>
      </c>
      <c r="AD32" s="816"/>
    </row>
    <row r="33" spans="1:30" ht="20.100000000000001" customHeight="1">
      <c r="A33" s="804"/>
      <c r="B33" s="805" t="s">
        <v>508</v>
      </c>
      <c r="C33" s="806"/>
      <c r="D33" s="807"/>
      <c r="E33" s="810">
        <f>N30</f>
        <v>1.9</v>
      </c>
      <c r="F33" s="814" t="s">
        <v>509</v>
      </c>
      <c r="G33" s="810">
        <f>N32</f>
        <v>0.33999999999999986</v>
      </c>
      <c r="H33" s="811"/>
      <c r="I33" s="811"/>
      <c r="J33" s="831"/>
      <c r="K33" s="811"/>
      <c r="L33" s="872"/>
      <c r="M33" s="811"/>
      <c r="N33" s="812">
        <f>+E33-G33</f>
        <v>1.56</v>
      </c>
      <c r="O33" s="805" t="s">
        <v>31</v>
      </c>
      <c r="P33" s="805" t="s">
        <v>510</v>
      </c>
      <c r="Q33" s="805" t="s">
        <v>511</v>
      </c>
      <c r="R33" s="811"/>
      <c r="S33" s="810">
        <f>+N26</f>
        <v>1.57</v>
      </c>
      <c r="T33" s="811" t="s">
        <v>512</v>
      </c>
      <c r="U33" s="810">
        <v>1</v>
      </c>
      <c r="V33" s="821" t="s">
        <v>513</v>
      </c>
      <c r="W33" s="811"/>
      <c r="X33" s="811" t="s">
        <v>34</v>
      </c>
      <c r="Y33" s="810">
        <v>0.5</v>
      </c>
      <c r="Z33" s="807" t="s">
        <v>514</v>
      </c>
      <c r="AA33" s="811"/>
      <c r="AB33" s="812">
        <f>INT(S33/U33/2*Y33*100)/100</f>
        <v>0.39</v>
      </c>
      <c r="AC33" s="805" t="s">
        <v>476</v>
      </c>
      <c r="AD33" s="808"/>
    </row>
    <row r="34" spans="1:30">
      <c r="A34" s="875"/>
      <c r="B34" s="876"/>
      <c r="C34" s="876"/>
      <c r="D34" s="876"/>
      <c r="E34" s="876"/>
      <c r="F34" s="876"/>
      <c r="G34" s="876"/>
      <c r="H34" s="876"/>
      <c r="I34" s="876"/>
      <c r="J34" s="876"/>
      <c r="K34" s="876"/>
      <c r="L34" s="876"/>
      <c r="M34" s="876"/>
      <c r="N34" s="876"/>
      <c r="O34" s="876"/>
      <c r="P34" s="876"/>
      <c r="Q34" s="876"/>
      <c r="R34" s="876"/>
      <c r="S34" s="876"/>
      <c r="T34" s="876"/>
      <c r="U34" s="876"/>
      <c r="V34" s="876"/>
      <c r="W34" s="876"/>
      <c r="X34" s="876"/>
      <c r="Y34" s="876"/>
      <c r="Z34" s="876"/>
      <c r="AA34" s="876"/>
      <c r="AB34" s="876"/>
      <c r="AC34" s="876"/>
      <c r="AD34" s="877"/>
    </row>
  </sheetData>
  <mergeCells count="35">
    <mergeCell ref="P29:P30"/>
    <mergeCell ref="AC29:AC30"/>
    <mergeCell ref="B30:B31"/>
    <mergeCell ref="N30:N31"/>
    <mergeCell ref="O30:O31"/>
    <mergeCell ref="AI23:AI24"/>
    <mergeCell ref="B26:B27"/>
    <mergeCell ref="C26:C27"/>
    <mergeCell ref="P26:P27"/>
    <mergeCell ref="Q26:Q27"/>
    <mergeCell ref="AC26:AC27"/>
    <mergeCell ref="AH23:AH24"/>
    <mergeCell ref="B21:AC21"/>
    <mergeCell ref="E22:M22"/>
    <mergeCell ref="R22:AA22"/>
    <mergeCell ref="AF23:AF24"/>
    <mergeCell ref="AG23:AG24"/>
    <mergeCell ref="S19:U19"/>
    <mergeCell ref="AA7:AB7"/>
    <mergeCell ref="R8:S8"/>
    <mergeCell ref="X9:Z9"/>
    <mergeCell ref="S12:S14"/>
    <mergeCell ref="U12:V12"/>
    <mergeCell ref="Q15:R15"/>
    <mergeCell ref="R16:S16"/>
    <mergeCell ref="S17:T17"/>
    <mergeCell ref="U17:W17"/>
    <mergeCell ref="Q18:R18"/>
    <mergeCell ref="U18:W18"/>
    <mergeCell ref="V6:W6"/>
    <mergeCell ref="G1:V2"/>
    <mergeCell ref="Z2:AA2"/>
    <mergeCell ref="V3:W3"/>
    <mergeCell ref="C4:E4"/>
    <mergeCell ref="Q4:S4"/>
  </mergeCells>
  <phoneticPr fontId="34" type="noConversion"/>
  <printOptions horizontalCentered="1" verticalCentered="1"/>
  <pageMargins left="0.96" right="0.43307086614173229" top="0.23622047244094491" bottom="0.15748031496062992" header="0.19685039370078741" footer="0.11811023622047245"/>
  <pageSetup paperSize="9" scale="90" orientation="landscape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T34"/>
  <sheetViews>
    <sheetView view="pageBreakPreview" zoomScaleSheetLayoutView="100" workbookViewId="0">
      <selection activeCell="I8" sqref="I8"/>
    </sheetView>
  </sheetViews>
  <sheetFormatPr defaultRowHeight="13.5"/>
  <cols>
    <col min="1" max="1" width="1" style="761" customWidth="1"/>
    <col min="2" max="2" width="8.75" style="761" customWidth="1"/>
    <col min="3" max="3" width="5.5" style="761" customWidth="1"/>
    <col min="4" max="4" width="0.5" style="761" customWidth="1"/>
    <col min="5" max="5" width="5" style="761" customWidth="1"/>
    <col min="6" max="6" width="3.625" style="761" customWidth="1"/>
    <col min="7" max="7" width="5.125" style="761" customWidth="1"/>
    <col min="8" max="8" width="3.375" style="761" customWidth="1"/>
    <col min="9" max="9" width="5.125" style="761" customWidth="1"/>
    <col min="10" max="10" width="2.375" style="761" customWidth="1"/>
    <col min="11" max="11" width="4.25" style="761" customWidth="1"/>
    <col min="12" max="12" width="2.125" style="761" customWidth="1"/>
    <col min="13" max="13" width="4.5" style="761" customWidth="1"/>
    <col min="14" max="14" width="5.75" style="761" customWidth="1"/>
    <col min="15" max="15" width="4" style="761" customWidth="1"/>
    <col min="16" max="16" width="8.5" style="761" customWidth="1"/>
    <col min="17" max="17" width="7.625" style="761" customWidth="1"/>
    <col min="18" max="18" width="1.125" style="761" customWidth="1"/>
    <col min="19" max="19" width="5.5" style="761" customWidth="1"/>
    <col min="20" max="20" width="2.25" style="761" customWidth="1"/>
    <col min="21" max="21" width="5.875" style="761" customWidth="1"/>
    <col min="22" max="22" width="3.125" style="761" customWidth="1"/>
    <col min="23" max="23" width="4.125" style="761" customWidth="1"/>
    <col min="24" max="24" width="2.75" style="761" customWidth="1"/>
    <col min="25" max="25" width="4.625" style="761" customWidth="1"/>
    <col min="26" max="26" width="2.875" style="761" customWidth="1"/>
    <col min="27" max="27" width="5" style="761" customWidth="1"/>
    <col min="28" max="28" width="6" style="761" customWidth="1"/>
    <col min="29" max="29" width="4.25" style="761" customWidth="1"/>
    <col min="30" max="30" width="2" style="761" customWidth="1"/>
    <col min="31" max="31" width="6" style="761" customWidth="1"/>
    <col min="32" max="16384" width="9" style="761"/>
  </cols>
  <sheetData>
    <row r="1" spans="1:44" ht="25.5" customHeight="1">
      <c r="A1" s="758"/>
      <c r="B1" s="759"/>
      <c r="C1" s="759"/>
      <c r="D1" s="759"/>
      <c r="E1" s="759"/>
      <c r="F1" s="759"/>
      <c r="G1" s="2027" t="s">
        <v>450</v>
      </c>
      <c r="H1" s="2027"/>
      <c r="I1" s="2027"/>
      <c r="J1" s="2027"/>
      <c r="K1" s="2027"/>
      <c r="L1" s="2027"/>
      <c r="M1" s="2027"/>
      <c r="N1" s="2027"/>
      <c r="O1" s="2027"/>
      <c r="P1" s="2027"/>
      <c r="Q1" s="2027"/>
      <c r="R1" s="2027"/>
      <c r="S1" s="2027"/>
      <c r="T1" s="2027"/>
      <c r="U1" s="2027"/>
      <c r="V1" s="2027"/>
      <c r="W1" s="759"/>
      <c r="X1" s="759"/>
      <c r="Y1" s="759"/>
      <c r="Z1" s="759"/>
      <c r="AA1" s="759"/>
      <c r="AB1" s="759"/>
      <c r="AC1" s="759"/>
      <c r="AD1" s="760"/>
    </row>
    <row r="2" spans="1:44" ht="22.5" customHeight="1">
      <c r="A2" s="762"/>
      <c r="B2" s="763"/>
      <c r="C2" s="763"/>
      <c r="D2" s="763"/>
      <c r="E2" s="763"/>
      <c r="F2" s="763"/>
      <c r="G2" s="2028"/>
      <c r="H2" s="2028"/>
      <c r="I2" s="2028"/>
      <c r="J2" s="2028"/>
      <c r="K2" s="2028"/>
      <c r="L2" s="2028"/>
      <c r="M2" s="2028"/>
      <c r="N2" s="2028"/>
      <c r="O2" s="2028"/>
      <c r="P2" s="2028"/>
      <c r="Q2" s="2028"/>
      <c r="R2" s="2028"/>
      <c r="S2" s="2028"/>
      <c r="T2" s="2028"/>
      <c r="U2" s="2028"/>
      <c r="V2" s="2028"/>
      <c r="W2" s="763"/>
      <c r="X2" s="764" t="s">
        <v>451</v>
      </c>
      <c r="Y2" s="764" t="s">
        <v>452</v>
      </c>
      <c r="Z2" s="2029">
        <f>AC5</f>
        <v>2</v>
      </c>
      <c r="AA2" s="2029"/>
      <c r="AB2" s="765" t="s">
        <v>453</v>
      </c>
      <c r="AC2" s="763"/>
      <c r="AD2" s="766"/>
    </row>
    <row r="3" spans="1:44" ht="9.75" customHeight="1">
      <c r="A3" s="767"/>
      <c r="B3" s="768"/>
      <c r="C3" s="768"/>
      <c r="D3" s="768"/>
      <c r="E3" s="768"/>
      <c r="F3" s="768"/>
      <c r="G3" s="768"/>
      <c r="H3" s="768"/>
      <c r="I3" s="768"/>
      <c r="J3" s="768"/>
      <c r="K3" s="768"/>
      <c r="L3" s="768"/>
      <c r="M3" s="768"/>
      <c r="N3" s="768"/>
      <c r="O3" s="768"/>
      <c r="P3" s="768"/>
      <c r="Q3" s="768"/>
      <c r="R3" s="768"/>
      <c r="S3" s="768"/>
      <c r="T3" s="768"/>
      <c r="U3" s="768"/>
      <c r="V3" s="2030"/>
      <c r="W3" s="2030"/>
      <c r="X3" s="769"/>
      <c r="Y3" s="768"/>
      <c r="Z3" s="768"/>
      <c r="AA3" s="768"/>
      <c r="AB3" s="768"/>
      <c r="AC3" s="768"/>
      <c r="AD3" s="770"/>
    </row>
    <row r="4" spans="1:44">
      <c r="A4" s="771"/>
      <c r="B4" s="772"/>
      <c r="C4" s="2031"/>
      <c r="D4" s="2031"/>
      <c r="E4" s="2031"/>
      <c r="F4" s="772"/>
      <c r="G4" s="772"/>
      <c r="H4" s="772"/>
      <c r="I4" s="772"/>
      <c r="J4" s="772"/>
      <c r="K4" s="772"/>
      <c r="L4" s="772"/>
      <c r="M4" s="772"/>
      <c r="N4" s="772"/>
      <c r="O4" s="772"/>
      <c r="Q4" s="2031"/>
      <c r="R4" s="2031"/>
      <c r="S4" s="2031"/>
      <c r="T4" s="772"/>
      <c r="U4" s="772"/>
      <c r="V4" s="773"/>
      <c r="W4" s="773"/>
      <c r="X4" s="774"/>
      <c r="Y4" s="772"/>
      <c r="Z4" s="772"/>
      <c r="AA4" s="772"/>
      <c r="AB4" s="772"/>
      <c r="AC4" s="772"/>
      <c r="AD4" s="775"/>
    </row>
    <row r="5" spans="1:44" ht="11.25" customHeight="1">
      <c r="A5" s="776"/>
      <c r="B5" s="777"/>
      <c r="C5" s="777"/>
      <c r="D5" s="777"/>
      <c r="E5" s="777"/>
      <c r="F5" s="777"/>
      <c r="G5" s="778">
        <v>1</v>
      </c>
      <c r="H5" s="777"/>
      <c r="I5" s="777"/>
      <c r="J5" s="777"/>
      <c r="K5" s="777"/>
      <c r="L5" s="777"/>
      <c r="M5" s="777"/>
      <c r="N5" s="777"/>
      <c r="O5" s="777"/>
      <c r="P5" s="777"/>
      <c r="Q5" s="779"/>
      <c r="R5" s="779"/>
      <c r="S5" s="780"/>
      <c r="T5" s="777"/>
      <c r="U5" s="777"/>
      <c r="V5" s="777"/>
      <c r="W5" s="777"/>
      <c r="X5" s="777"/>
      <c r="Y5" s="777" t="s">
        <v>454</v>
      </c>
      <c r="Z5" s="777"/>
      <c r="AA5" s="781" t="s">
        <v>455</v>
      </c>
      <c r="AB5" s="781"/>
      <c r="AC5" s="782">
        <v>2</v>
      </c>
      <c r="AD5" s="783"/>
    </row>
    <row r="6" spans="1:44">
      <c r="A6" s="776"/>
      <c r="B6" s="777"/>
      <c r="C6" s="777"/>
      <c r="D6" s="777"/>
      <c r="E6" s="777"/>
      <c r="F6" s="777"/>
      <c r="H6" s="778"/>
      <c r="I6" s="778"/>
      <c r="J6" s="777"/>
      <c r="K6" s="777"/>
      <c r="L6" s="777"/>
      <c r="M6" s="777"/>
      <c r="N6" s="777"/>
      <c r="O6" s="777"/>
      <c r="Q6" s="777"/>
      <c r="R6" s="777"/>
      <c r="S6" s="777"/>
      <c r="T6" s="777"/>
      <c r="U6" s="777"/>
      <c r="V6" s="2026">
        <f>ROUND(AC7+0.1*Y11,2)</f>
        <v>0.65</v>
      </c>
      <c r="W6" s="2026"/>
      <c r="X6" s="777"/>
      <c r="Y6" s="777"/>
      <c r="Z6" s="777"/>
      <c r="AA6" s="781" t="s">
        <v>456</v>
      </c>
      <c r="AB6" s="781"/>
      <c r="AC6" s="784">
        <v>0.3</v>
      </c>
      <c r="AD6" s="783"/>
    </row>
    <row r="7" spans="1:44">
      <c r="A7" s="776"/>
      <c r="B7" s="777"/>
      <c r="C7" s="777"/>
      <c r="D7" s="777"/>
      <c r="E7" s="777"/>
      <c r="F7" s="777"/>
      <c r="G7" s="777"/>
      <c r="H7" s="777"/>
      <c r="I7" s="777"/>
      <c r="J7" s="777"/>
      <c r="K7" s="777"/>
      <c r="L7" s="777"/>
      <c r="M7" s="777"/>
      <c r="N7" s="777"/>
      <c r="O7" s="777"/>
      <c r="P7" s="777"/>
      <c r="Q7" s="777"/>
      <c r="T7" s="777"/>
      <c r="U7" s="777"/>
      <c r="V7" s="777"/>
      <c r="W7" s="777"/>
      <c r="X7" s="777"/>
      <c r="Y7" s="777"/>
      <c r="Z7" s="777"/>
      <c r="AA7" s="2033" t="s">
        <v>457</v>
      </c>
      <c r="AB7" s="2033"/>
      <c r="AC7" s="782">
        <v>0.45</v>
      </c>
      <c r="AD7" s="783"/>
    </row>
    <row r="8" spans="1:44" ht="11.1" customHeight="1">
      <c r="A8" s="776"/>
      <c r="B8" s="777"/>
      <c r="C8" s="777"/>
      <c r="D8" s="777"/>
      <c r="E8" s="777"/>
      <c r="F8" s="777"/>
      <c r="G8" s="777"/>
      <c r="H8" s="777"/>
      <c r="I8" s="777"/>
      <c r="J8" s="777"/>
      <c r="K8" s="777"/>
      <c r="L8" s="777"/>
      <c r="M8" s="777"/>
      <c r="N8" s="777"/>
      <c r="O8" s="777"/>
      <c r="P8" s="777"/>
      <c r="Q8" s="777"/>
      <c r="R8" s="2034"/>
      <c r="S8" s="2034"/>
      <c r="T8" s="785"/>
      <c r="U8" s="786"/>
      <c r="V8" s="777"/>
      <c r="W8" s="777"/>
      <c r="X8" s="777"/>
      <c r="Y8" s="777"/>
      <c r="Z8" s="777"/>
      <c r="AD8" s="783"/>
    </row>
    <row r="9" spans="1:44" ht="6.75" customHeight="1">
      <c r="A9" s="776"/>
      <c r="B9" s="777"/>
      <c r="C9" s="777"/>
      <c r="D9" s="777"/>
      <c r="E9" s="777"/>
      <c r="F9" s="777"/>
      <c r="G9" s="777"/>
      <c r="H9" s="777"/>
      <c r="I9" s="777"/>
      <c r="J9" s="777"/>
      <c r="K9" s="777"/>
      <c r="L9" s="777"/>
      <c r="M9" s="777"/>
      <c r="N9" s="777"/>
      <c r="O9" s="777"/>
      <c r="P9" s="777"/>
      <c r="Q9" s="777"/>
      <c r="R9" s="777"/>
      <c r="S9" s="777"/>
      <c r="T9" s="786"/>
      <c r="U9" s="786"/>
      <c r="V9" s="777"/>
      <c r="W9" s="777"/>
      <c r="X9" s="2034"/>
      <c r="Y9" s="2034"/>
      <c r="Z9" s="2034"/>
      <c r="AD9" s="783"/>
    </row>
    <row r="10" spans="1:44" ht="3.75" customHeight="1">
      <c r="A10" s="776"/>
      <c r="B10" s="777"/>
      <c r="C10" s="777"/>
      <c r="D10" s="777"/>
      <c r="E10" s="777"/>
      <c r="F10" s="777"/>
      <c r="G10" s="777"/>
      <c r="H10" s="777"/>
      <c r="I10" s="777"/>
      <c r="J10" s="777"/>
      <c r="K10" s="777"/>
      <c r="L10" s="777"/>
      <c r="M10" s="777"/>
      <c r="N10" s="777"/>
      <c r="O10" s="777"/>
      <c r="P10" s="777"/>
      <c r="Q10" s="777"/>
      <c r="R10" s="777"/>
      <c r="S10" s="777"/>
      <c r="T10" s="786"/>
      <c r="U10" s="786"/>
      <c r="V10" s="777"/>
      <c r="W10" s="777"/>
      <c r="X10" s="777"/>
      <c r="Y10" s="777"/>
      <c r="Z10" s="777"/>
      <c r="AA10" s="787"/>
      <c r="AB10" s="777"/>
      <c r="AC10" s="777"/>
      <c r="AD10" s="783"/>
    </row>
    <row r="11" spans="1:44" ht="35.25" customHeight="1">
      <c r="A11" s="776"/>
      <c r="B11" s="777"/>
      <c r="C11" s="777"/>
      <c r="D11" s="777"/>
      <c r="E11" s="777"/>
      <c r="F11" s="777"/>
      <c r="G11" s="777"/>
      <c r="H11" s="777"/>
      <c r="I11" s="777"/>
      <c r="J11" s="777"/>
      <c r="K11" s="777"/>
      <c r="L11" s="777"/>
      <c r="M11" s="777"/>
      <c r="N11" s="777"/>
      <c r="O11" s="777"/>
      <c r="P11" s="777"/>
      <c r="Q11" s="777"/>
      <c r="R11" s="777"/>
      <c r="S11" s="788" t="s">
        <v>458</v>
      </c>
      <c r="T11" s="789">
        <f>AC6</f>
        <v>0.3</v>
      </c>
      <c r="U11" s="790"/>
      <c r="V11" s="777"/>
      <c r="W11" s="777"/>
      <c r="X11" s="777"/>
      <c r="Y11" s="791">
        <f>AC5</f>
        <v>2</v>
      </c>
      <c r="Z11" s="777"/>
      <c r="AB11" s="777"/>
      <c r="AC11" s="777"/>
      <c r="AD11" s="783"/>
    </row>
    <row r="12" spans="1:44" ht="11.25" customHeight="1">
      <c r="A12" s="776"/>
      <c r="B12" s="777"/>
      <c r="C12" s="777"/>
      <c r="D12" s="777"/>
      <c r="E12" s="777"/>
      <c r="F12" s="777"/>
      <c r="G12" s="777"/>
      <c r="H12" s="777"/>
      <c r="I12" s="777"/>
      <c r="J12" s="777"/>
      <c r="K12" s="777"/>
      <c r="L12" s="777"/>
      <c r="M12" s="777"/>
      <c r="N12" s="777"/>
      <c r="O12" s="777"/>
      <c r="P12" s="777"/>
      <c r="Q12" s="777"/>
      <c r="R12" s="792"/>
      <c r="S12" s="2035">
        <v>0.2</v>
      </c>
      <c r="T12" s="793"/>
      <c r="U12" s="2036"/>
      <c r="V12" s="2036"/>
      <c r="W12" s="777"/>
      <c r="X12" s="777"/>
      <c r="Z12" s="777"/>
      <c r="AA12" s="794"/>
      <c r="AB12" s="777"/>
      <c r="AC12" s="777"/>
      <c r="AD12" s="783"/>
      <c r="AG12" s="795"/>
    </row>
    <row r="13" spans="1:44" ht="5.0999999999999996" customHeight="1">
      <c r="A13" s="776"/>
      <c r="B13" s="777"/>
      <c r="C13" s="777"/>
      <c r="D13" s="777"/>
      <c r="E13" s="777"/>
      <c r="F13" s="777"/>
      <c r="G13" s="777"/>
      <c r="H13" s="777"/>
      <c r="I13" s="777"/>
      <c r="J13" s="777"/>
      <c r="K13" s="777"/>
      <c r="L13" s="777"/>
      <c r="M13" s="777"/>
      <c r="N13" s="777"/>
      <c r="O13" s="777"/>
      <c r="P13" s="777"/>
      <c r="Q13" s="777"/>
      <c r="R13" s="796"/>
      <c r="S13" s="2035"/>
      <c r="T13" s="777"/>
      <c r="U13" s="777"/>
      <c r="V13" s="777"/>
      <c r="W13" s="777"/>
      <c r="X13" s="777"/>
      <c r="Y13" s="777"/>
      <c r="Z13" s="777"/>
      <c r="AA13" s="794"/>
      <c r="AB13" s="777"/>
      <c r="AC13" s="777"/>
      <c r="AD13" s="783"/>
    </row>
    <row r="14" spans="1:44" ht="5.0999999999999996" customHeight="1">
      <c r="A14" s="776"/>
      <c r="B14" s="777"/>
      <c r="C14" s="777"/>
      <c r="D14" s="777"/>
      <c r="E14" s="777"/>
      <c r="F14" s="777"/>
      <c r="G14" s="777"/>
      <c r="H14" s="777"/>
      <c r="I14" s="777"/>
      <c r="J14" s="777"/>
      <c r="K14" s="777"/>
      <c r="L14" s="777"/>
      <c r="M14" s="777"/>
      <c r="N14" s="777"/>
      <c r="O14" s="777"/>
      <c r="P14" s="777"/>
      <c r="Q14" s="777"/>
      <c r="R14" s="777"/>
      <c r="S14" s="2035"/>
      <c r="T14" s="777"/>
      <c r="U14" s="777"/>
      <c r="V14" s="777"/>
      <c r="W14" s="777"/>
      <c r="X14" s="777"/>
      <c r="Y14" s="777"/>
      <c r="Z14" s="777"/>
      <c r="AA14" s="794"/>
      <c r="AB14" s="777"/>
      <c r="AC14" s="777"/>
      <c r="AD14" s="783"/>
    </row>
    <row r="15" spans="1:44">
      <c r="A15" s="776"/>
      <c r="B15" s="777"/>
      <c r="C15" s="777"/>
      <c r="D15" s="777"/>
      <c r="E15" s="777"/>
      <c r="F15" s="777"/>
      <c r="G15" s="777"/>
      <c r="H15" s="777"/>
      <c r="I15" s="777"/>
      <c r="J15" s="777"/>
      <c r="K15" s="777"/>
      <c r="L15" s="777"/>
      <c r="M15" s="777"/>
      <c r="N15" s="777"/>
      <c r="O15" s="777"/>
      <c r="P15" s="777"/>
      <c r="Q15" s="2037" t="s">
        <v>459</v>
      </c>
      <c r="R15" s="2037"/>
      <c r="S15" s="777"/>
      <c r="T15" s="777"/>
      <c r="U15" s="777"/>
      <c r="V15" s="777"/>
      <c r="W15" s="777"/>
      <c r="X15" s="777"/>
      <c r="Y15" s="772"/>
      <c r="Z15" s="777"/>
      <c r="AA15" s="797"/>
      <c r="AB15" s="777"/>
      <c r="AC15" s="777"/>
      <c r="AD15" s="783"/>
      <c r="AO15" s="798"/>
      <c r="AP15" s="798"/>
      <c r="AQ15" s="798"/>
      <c r="AR15" s="798"/>
    </row>
    <row r="16" spans="1:44" ht="18.75" customHeight="1">
      <c r="A16" s="776"/>
      <c r="B16" s="777"/>
      <c r="C16" s="777"/>
      <c r="D16" s="777"/>
      <c r="E16" s="777"/>
      <c r="F16" s="777"/>
      <c r="G16" s="777"/>
      <c r="H16" s="777"/>
      <c r="I16" s="777"/>
      <c r="J16" s="777"/>
      <c r="K16" s="777"/>
      <c r="L16" s="777"/>
      <c r="M16" s="777"/>
      <c r="N16" s="777"/>
      <c r="O16" s="777"/>
      <c r="P16" s="777"/>
      <c r="Q16" s="799">
        <v>0.5</v>
      </c>
      <c r="R16" s="2038">
        <v>0.3</v>
      </c>
      <c r="S16" s="2038"/>
      <c r="T16" s="777"/>
      <c r="U16" s="800">
        <v>0.3</v>
      </c>
      <c r="V16" s="777"/>
      <c r="W16" s="777"/>
      <c r="X16" s="777"/>
      <c r="Y16" s="791">
        <v>0.35</v>
      </c>
      <c r="Z16" s="777"/>
      <c r="AA16" s="777"/>
      <c r="AB16" s="777"/>
      <c r="AC16" s="777"/>
      <c r="AD16" s="783"/>
    </row>
    <row r="17" spans="1:46" ht="18" customHeight="1">
      <c r="A17" s="776"/>
      <c r="B17" s="777"/>
      <c r="C17" s="777"/>
      <c r="D17" s="777"/>
      <c r="E17" s="777"/>
      <c r="F17" s="777"/>
      <c r="G17" s="795">
        <v>1</v>
      </c>
      <c r="H17" s="801"/>
      <c r="I17" s="801"/>
      <c r="J17" s="777"/>
      <c r="K17" s="777"/>
      <c r="L17" s="777"/>
      <c r="M17" s="777"/>
      <c r="N17" s="777"/>
      <c r="O17" s="777"/>
      <c r="P17" s="777"/>
      <c r="Q17" s="800"/>
      <c r="R17" s="774"/>
      <c r="S17" s="2035">
        <v>0.7</v>
      </c>
      <c r="T17" s="2035"/>
      <c r="U17" s="2039"/>
      <c r="V17" s="2040"/>
      <c r="W17" s="2040"/>
      <c r="X17" s="777"/>
      <c r="Y17" s="777"/>
      <c r="Z17" s="777"/>
      <c r="AA17" s="777"/>
      <c r="AC17" s="777"/>
      <c r="AD17" s="783"/>
    </row>
    <row r="18" spans="1:46" ht="15" customHeight="1">
      <c r="A18" s="776"/>
      <c r="B18" s="777"/>
      <c r="C18" s="777"/>
      <c r="D18" s="777"/>
      <c r="E18" s="777"/>
      <c r="F18" s="777"/>
      <c r="G18" s="777"/>
      <c r="H18" s="777"/>
      <c r="I18" s="777"/>
      <c r="J18" s="777"/>
      <c r="K18" s="777"/>
      <c r="L18" s="777"/>
      <c r="M18" s="777"/>
      <c r="N18" s="777"/>
      <c r="O18" s="777"/>
      <c r="P18" s="777"/>
      <c r="Q18" s="2041"/>
      <c r="R18" s="2041"/>
      <c r="S18" s="802"/>
      <c r="T18" s="800"/>
      <c r="U18" s="2042">
        <f>ROUND(AC7+0.4*Y11,2)</f>
        <v>1.25</v>
      </c>
      <c r="V18" s="2042"/>
      <c r="W18" s="2042"/>
      <c r="X18" s="777"/>
      <c r="Y18" s="777"/>
      <c r="Z18" s="777"/>
      <c r="AA18" s="777"/>
      <c r="AB18" s="777"/>
      <c r="AC18" s="777"/>
      <c r="AD18" s="783"/>
      <c r="AM18" s="798"/>
      <c r="AN18" s="803"/>
      <c r="AO18" s="798"/>
      <c r="AP18" s="798"/>
      <c r="AQ18" s="798"/>
      <c r="AR18" s="798"/>
      <c r="AS18" s="798"/>
      <c r="AT18" s="798"/>
    </row>
    <row r="19" spans="1:46" ht="7.5" customHeight="1">
      <c r="A19" s="776"/>
      <c r="B19" s="777"/>
      <c r="C19" s="777"/>
      <c r="D19" s="777"/>
      <c r="E19" s="777"/>
      <c r="F19" s="777"/>
      <c r="G19" s="777"/>
      <c r="H19" s="777"/>
      <c r="I19" s="777"/>
      <c r="J19" s="777"/>
      <c r="K19" s="777"/>
      <c r="L19" s="777"/>
      <c r="M19" s="777"/>
      <c r="N19" s="777"/>
      <c r="O19" s="777"/>
      <c r="P19" s="777"/>
      <c r="Q19" s="773"/>
      <c r="R19" s="773"/>
      <c r="S19" s="2032"/>
      <c r="T19" s="2032"/>
      <c r="U19" s="2032"/>
      <c r="V19" s="777"/>
      <c r="W19" s="777"/>
      <c r="X19" s="777"/>
      <c r="Y19" s="777"/>
      <c r="Z19" s="777"/>
      <c r="AA19" s="777"/>
      <c r="AB19" s="777"/>
      <c r="AC19" s="777"/>
      <c r="AD19" s="783"/>
    </row>
    <row r="20" spans="1:46" ht="9" customHeight="1">
      <c r="A20" s="776"/>
      <c r="B20" s="777"/>
      <c r="C20" s="777"/>
      <c r="D20" s="777"/>
      <c r="E20" s="777"/>
      <c r="F20" s="777"/>
      <c r="G20" s="777"/>
      <c r="H20" s="777"/>
      <c r="I20" s="777"/>
      <c r="J20" s="777"/>
      <c r="K20" s="777"/>
      <c r="L20" s="777"/>
      <c r="M20" s="777"/>
      <c r="N20" s="777"/>
      <c r="O20" s="777"/>
      <c r="P20" s="777"/>
      <c r="Q20" s="773"/>
      <c r="R20" s="773"/>
      <c r="S20" s="773"/>
      <c r="T20" s="773"/>
      <c r="U20" s="773"/>
      <c r="V20" s="777"/>
      <c r="W20" s="777"/>
      <c r="X20" s="777"/>
      <c r="Y20" s="777"/>
      <c r="Z20" s="777"/>
      <c r="AA20" s="777"/>
      <c r="AB20" s="777"/>
      <c r="AC20" s="777"/>
      <c r="AD20" s="783"/>
    </row>
    <row r="21" spans="1:46" ht="15.75" customHeight="1">
      <c r="A21" s="771"/>
      <c r="B21" s="2043" t="s">
        <v>460</v>
      </c>
      <c r="C21" s="2043"/>
      <c r="D21" s="2043"/>
      <c r="E21" s="2043"/>
      <c r="F21" s="2043"/>
      <c r="G21" s="2043"/>
      <c r="H21" s="2043"/>
      <c r="I21" s="2043"/>
      <c r="J21" s="2043"/>
      <c r="K21" s="2043"/>
      <c r="L21" s="2043"/>
      <c r="M21" s="2043"/>
      <c r="N21" s="2043"/>
      <c r="O21" s="2043"/>
      <c r="P21" s="2043"/>
      <c r="Q21" s="2043"/>
      <c r="R21" s="2043"/>
      <c r="S21" s="2043"/>
      <c r="T21" s="2043"/>
      <c r="U21" s="2043"/>
      <c r="V21" s="2043"/>
      <c r="W21" s="2043"/>
      <c r="X21" s="2043"/>
      <c r="Y21" s="2043"/>
      <c r="Z21" s="2043"/>
      <c r="AA21" s="2043"/>
      <c r="AB21" s="2043"/>
      <c r="AC21" s="2043"/>
      <c r="AD21" s="775"/>
    </row>
    <row r="22" spans="1:46" ht="20.100000000000001" customHeight="1">
      <c r="A22" s="804"/>
      <c r="B22" s="805" t="s">
        <v>264</v>
      </c>
      <c r="C22" s="806" t="s">
        <v>461</v>
      </c>
      <c r="D22" s="807"/>
      <c r="E22" s="2044" t="s">
        <v>462</v>
      </c>
      <c r="F22" s="2044"/>
      <c r="G22" s="2044"/>
      <c r="H22" s="2044"/>
      <c r="I22" s="2044"/>
      <c r="J22" s="2044"/>
      <c r="K22" s="2044"/>
      <c r="L22" s="2044"/>
      <c r="M22" s="2044"/>
      <c r="N22" s="805" t="s">
        <v>265</v>
      </c>
      <c r="O22" s="805" t="s">
        <v>48</v>
      </c>
      <c r="P22" s="805" t="s">
        <v>463</v>
      </c>
      <c r="Q22" s="805" t="s">
        <v>267</v>
      </c>
      <c r="R22" s="2044" t="s">
        <v>268</v>
      </c>
      <c r="S22" s="2044"/>
      <c r="T22" s="2044"/>
      <c r="U22" s="2044"/>
      <c r="V22" s="2044"/>
      <c r="W22" s="2044"/>
      <c r="X22" s="2044"/>
      <c r="Y22" s="2044"/>
      <c r="Z22" s="2044"/>
      <c r="AA22" s="2044"/>
      <c r="AB22" s="805" t="s">
        <v>265</v>
      </c>
      <c r="AC22" s="805" t="s">
        <v>464</v>
      </c>
      <c r="AD22" s="808"/>
      <c r="AF22" s="809" t="s">
        <v>465</v>
      </c>
    </row>
    <row r="23" spans="1:46" ht="20.100000000000001" customHeight="1">
      <c r="A23" s="804"/>
      <c r="B23" s="805" t="s">
        <v>466</v>
      </c>
      <c r="C23" s="806"/>
      <c r="D23" s="807"/>
      <c r="E23" s="810">
        <f>G17</f>
        <v>1</v>
      </c>
      <c r="F23" s="810" t="s">
        <v>34</v>
      </c>
      <c r="G23" s="810">
        <f>Y11</f>
        <v>2</v>
      </c>
      <c r="H23" s="811"/>
      <c r="I23" s="811"/>
      <c r="J23" s="811"/>
      <c r="K23" s="811"/>
      <c r="L23" s="811"/>
      <c r="M23" s="811"/>
      <c r="N23" s="812">
        <f>INT(E23*G23*100)/100</f>
        <v>2</v>
      </c>
      <c r="O23" s="805" t="s">
        <v>35</v>
      </c>
      <c r="P23" s="805" t="s">
        <v>467</v>
      </c>
      <c r="Q23" s="813" t="s">
        <v>468</v>
      </c>
      <c r="R23" s="811"/>
      <c r="S23" s="810">
        <f>S17</f>
        <v>0.7</v>
      </c>
      <c r="T23" s="811" t="s">
        <v>34</v>
      </c>
      <c r="U23" s="810">
        <f>Q16</f>
        <v>0.5</v>
      </c>
      <c r="V23" s="814" t="s">
        <v>469</v>
      </c>
      <c r="W23" s="810">
        <f>Q16-Y16</f>
        <v>0.15000000000000002</v>
      </c>
      <c r="X23" s="811" t="s">
        <v>34</v>
      </c>
      <c r="Y23" s="810">
        <f>S17-S12</f>
        <v>0.49999999999999994</v>
      </c>
      <c r="Z23" s="811" t="s">
        <v>34</v>
      </c>
      <c r="AA23" s="815">
        <v>0.5</v>
      </c>
      <c r="AB23" s="811">
        <f>ROUND(S23*U23-W23*Y23*AA23,2)</f>
        <v>0.31</v>
      </c>
      <c r="AC23" s="805" t="s">
        <v>31</v>
      </c>
      <c r="AD23" s="816"/>
      <c r="AF23" s="1898" t="s">
        <v>470</v>
      </c>
      <c r="AG23" s="1900" t="s">
        <v>471</v>
      </c>
      <c r="AH23" s="1902" t="s">
        <v>472</v>
      </c>
      <c r="AI23" s="1904" t="s">
        <v>473</v>
      </c>
    </row>
    <row r="24" spans="1:46" ht="20.100000000000001" customHeight="1">
      <c r="A24" s="804"/>
      <c r="B24" s="805" t="s">
        <v>474</v>
      </c>
      <c r="C24" s="806"/>
      <c r="D24" s="817"/>
      <c r="E24" s="818">
        <f>V6</f>
        <v>0.65</v>
      </c>
      <c r="F24" s="811" t="s">
        <v>263</v>
      </c>
      <c r="G24" s="819">
        <f>U18</f>
        <v>1.25</v>
      </c>
      <c r="H24" s="811" t="s">
        <v>475</v>
      </c>
      <c r="I24" s="820">
        <v>2</v>
      </c>
      <c r="J24" s="821"/>
      <c r="K24" s="811"/>
      <c r="L24" s="811"/>
      <c r="M24" s="811"/>
      <c r="N24" s="812">
        <f>ROUND((E24+G24)/I24,2)</f>
        <v>0.95</v>
      </c>
      <c r="O24" s="805" t="s">
        <v>476</v>
      </c>
      <c r="P24" s="805" t="s">
        <v>477</v>
      </c>
      <c r="Q24" s="822" t="s">
        <v>478</v>
      </c>
      <c r="R24" s="811"/>
      <c r="S24" s="810">
        <f>+N26</f>
        <v>2.09</v>
      </c>
      <c r="T24" s="811" t="s">
        <v>34</v>
      </c>
      <c r="U24" s="810">
        <f>VLOOKUP(AC7,AF25:AI28,2,1)</f>
        <v>0.2</v>
      </c>
      <c r="V24" s="821" t="s">
        <v>479</v>
      </c>
      <c r="W24" s="811"/>
      <c r="X24" s="811"/>
      <c r="Y24" s="811"/>
      <c r="Z24" s="811"/>
      <c r="AA24" s="811"/>
      <c r="AB24" s="812">
        <f>ROUND(S24*U24,2)</f>
        <v>0.42</v>
      </c>
      <c r="AC24" s="805" t="s">
        <v>31</v>
      </c>
      <c r="AD24" s="808"/>
      <c r="AF24" s="1899"/>
      <c r="AG24" s="1901"/>
      <c r="AH24" s="1903"/>
      <c r="AI24" s="1905"/>
    </row>
    <row r="25" spans="1:46" ht="20.100000000000001" customHeight="1">
      <c r="A25" s="804"/>
      <c r="B25" s="805" t="s">
        <v>480</v>
      </c>
      <c r="C25" s="806"/>
      <c r="D25" s="807"/>
      <c r="E25" s="810">
        <f>N23</f>
        <v>2</v>
      </c>
      <c r="F25" s="811" t="s">
        <v>34</v>
      </c>
      <c r="G25" s="810">
        <f>N24</f>
        <v>0.95</v>
      </c>
      <c r="H25" s="811"/>
      <c r="I25" s="811"/>
      <c r="J25" s="821"/>
      <c r="K25" s="811"/>
      <c r="L25" s="811"/>
      <c r="M25" s="811"/>
      <c r="N25" s="812">
        <f>ROUND(E25*G25,2)</f>
        <v>1.9</v>
      </c>
      <c r="O25" s="805" t="s">
        <v>31</v>
      </c>
      <c r="P25" s="823" t="s">
        <v>481</v>
      </c>
      <c r="Q25" s="805" t="s">
        <v>482</v>
      </c>
      <c r="R25" s="811"/>
      <c r="S25" s="810">
        <f>+N26</f>
        <v>2.09</v>
      </c>
      <c r="T25" s="811" t="s">
        <v>34</v>
      </c>
      <c r="U25" s="824">
        <v>8.9999999999999993E-3</v>
      </c>
      <c r="V25" s="821" t="s">
        <v>479</v>
      </c>
      <c r="W25" s="811"/>
      <c r="X25" s="811"/>
      <c r="Y25" s="811"/>
      <c r="Z25" s="811"/>
      <c r="AA25" s="811"/>
      <c r="AB25" s="812">
        <f>ROUNDUP(S25*U25,3)</f>
        <v>1.9E-2</v>
      </c>
      <c r="AC25" s="805" t="s">
        <v>31</v>
      </c>
      <c r="AD25" s="808"/>
      <c r="AE25" s="825"/>
      <c r="AF25" s="826">
        <v>0.35</v>
      </c>
      <c r="AG25" s="827">
        <v>0.16</v>
      </c>
      <c r="AH25" s="828">
        <v>0.12</v>
      </c>
      <c r="AI25" s="829">
        <v>0.57499999999999996</v>
      </c>
    </row>
    <row r="26" spans="1:46" ht="20.100000000000001" customHeight="1">
      <c r="A26" s="804"/>
      <c r="B26" s="2045" t="s">
        <v>483</v>
      </c>
      <c r="C26" s="2046"/>
      <c r="D26" s="830"/>
      <c r="E26" s="810">
        <f>+E23</f>
        <v>1</v>
      </c>
      <c r="F26" s="810" t="s">
        <v>484</v>
      </c>
      <c r="G26" s="810">
        <f>ROUND(AC5*SQRT(1+AC6^2),2)</f>
        <v>2.09</v>
      </c>
      <c r="H26" s="811"/>
      <c r="I26" s="794"/>
      <c r="J26" s="831"/>
      <c r="K26" s="832"/>
      <c r="L26" s="832"/>
      <c r="M26" s="832"/>
      <c r="N26" s="812">
        <f>ROUND(E26*G26,2)</f>
        <v>2.09</v>
      </c>
      <c r="O26" s="805" t="s">
        <v>35</v>
      </c>
      <c r="P26" s="2047" t="s">
        <v>485</v>
      </c>
      <c r="Q26" s="2049"/>
      <c r="R26" s="833"/>
      <c r="S26" s="810">
        <f>AB24</f>
        <v>0.42</v>
      </c>
      <c r="T26" s="821" t="s">
        <v>486</v>
      </c>
      <c r="U26" s="811">
        <v>0.48</v>
      </c>
      <c r="V26" s="807" t="s">
        <v>479</v>
      </c>
      <c r="W26" s="811"/>
      <c r="X26" s="811" t="s">
        <v>164</v>
      </c>
      <c r="Y26" s="812">
        <f>ROUNDUP(S26*U26,2)</f>
        <v>0.21000000000000002</v>
      </c>
      <c r="Z26" s="811"/>
      <c r="AA26" s="834"/>
      <c r="AB26" s="835">
        <f>Y26+Y27</f>
        <v>0.24000000000000002</v>
      </c>
      <c r="AC26" s="2047" t="s">
        <v>31</v>
      </c>
      <c r="AD26" s="808"/>
      <c r="AF26" s="826">
        <v>0.45</v>
      </c>
      <c r="AG26" s="827">
        <v>0.2</v>
      </c>
      <c r="AH26" s="828">
        <v>0.15</v>
      </c>
      <c r="AI26" s="829">
        <v>0.88</v>
      </c>
    </row>
    <row r="27" spans="1:46" ht="20.100000000000001" customHeight="1">
      <c r="A27" s="804"/>
      <c r="B27" s="2045"/>
      <c r="C27" s="2046"/>
      <c r="D27" s="836"/>
      <c r="E27" s="810">
        <f>+N26</f>
        <v>2.09</v>
      </c>
      <c r="F27" s="811" t="s">
        <v>34</v>
      </c>
      <c r="G27" s="837">
        <f>VLOOKUP(AC7,AF25:AI28,4,1)</f>
        <v>0.88</v>
      </c>
      <c r="H27" s="821" t="s">
        <v>487</v>
      </c>
      <c r="I27" s="832"/>
      <c r="J27" s="832"/>
      <c r="K27" s="832"/>
      <c r="L27" s="832"/>
      <c r="M27" s="832"/>
      <c r="N27" s="838">
        <f>ROUND(E27*G27,2)</f>
        <v>1.84</v>
      </c>
      <c r="O27" s="838" t="s">
        <v>488</v>
      </c>
      <c r="P27" s="2048"/>
      <c r="Q27" s="2050"/>
      <c r="R27" s="839"/>
      <c r="S27" s="810">
        <f>AB25</f>
        <v>1.9E-2</v>
      </c>
      <c r="T27" s="821" t="s">
        <v>486</v>
      </c>
      <c r="U27" s="810">
        <v>1.1000000000000001</v>
      </c>
      <c r="V27" s="807" t="s">
        <v>479</v>
      </c>
      <c r="W27" s="832"/>
      <c r="X27" s="811" t="s">
        <v>164</v>
      </c>
      <c r="Y27" s="812">
        <f>ROUNDUP(S27*U27,2)</f>
        <v>0.03</v>
      </c>
      <c r="Z27" s="832"/>
      <c r="AA27" s="840"/>
      <c r="AB27" s="841"/>
      <c r="AC27" s="2048"/>
      <c r="AD27" s="808"/>
      <c r="AE27" s="825"/>
      <c r="AF27" s="826">
        <v>0.55000000000000004</v>
      </c>
      <c r="AG27" s="827">
        <v>0.25</v>
      </c>
      <c r="AH27" s="828">
        <v>0.18</v>
      </c>
      <c r="AI27" s="829">
        <v>1.1000000000000001</v>
      </c>
    </row>
    <row r="28" spans="1:46" ht="20.100000000000001" customHeight="1">
      <c r="A28" s="804"/>
      <c r="B28" s="805" t="s">
        <v>489</v>
      </c>
      <c r="C28" s="806"/>
      <c r="D28" s="807"/>
      <c r="E28" s="810">
        <f>+N25</f>
        <v>1.9</v>
      </c>
      <c r="F28" s="814" t="s">
        <v>490</v>
      </c>
      <c r="G28" s="818">
        <f>ROUND((N26*AC7)*2/3,2)</f>
        <v>0.63</v>
      </c>
      <c r="H28" s="811" t="s">
        <v>216</v>
      </c>
      <c r="I28" s="819">
        <f>N29</f>
        <v>0.31</v>
      </c>
      <c r="J28" s="811"/>
      <c r="K28" s="814"/>
      <c r="L28" s="794"/>
      <c r="M28" s="794"/>
      <c r="N28" s="812">
        <f>ROUND(E28-(G28+I28),2)</f>
        <v>0.96</v>
      </c>
      <c r="O28" s="805" t="s">
        <v>31</v>
      </c>
      <c r="P28" s="805" t="s">
        <v>491</v>
      </c>
      <c r="Q28" s="805"/>
      <c r="R28" s="842"/>
      <c r="S28" s="810">
        <f>S26</f>
        <v>0.42</v>
      </c>
      <c r="T28" s="811" t="s">
        <v>34</v>
      </c>
      <c r="U28" s="810">
        <v>0.65</v>
      </c>
      <c r="V28" s="821" t="s">
        <v>479</v>
      </c>
      <c r="W28" s="811"/>
      <c r="X28" s="811"/>
      <c r="Y28" s="817"/>
      <c r="Z28" s="807"/>
      <c r="AA28" s="811"/>
      <c r="AB28" s="812">
        <f>INT((S28)*U28*100)/100</f>
        <v>0.27</v>
      </c>
      <c r="AC28" s="805" t="s">
        <v>31</v>
      </c>
      <c r="AD28" s="808"/>
      <c r="AF28" s="843">
        <v>0.6</v>
      </c>
      <c r="AG28" s="844">
        <v>0.27</v>
      </c>
      <c r="AH28" s="845">
        <v>0.2</v>
      </c>
      <c r="AI28" s="846" t="s">
        <v>492</v>
      </c>
    </row>
    <row r="29" spans="1:46" ht="20.100000000000001" customHeight="1">
      <c r="A29" s="804"/>
      <c r="B29" s="805" t="s">
        <v>493</v>
      </c>
      <c r="C29" s="806"/>
      <c r="D29" s="807"/>
      <c r="E29" s="810">
        <f>+N26</f>
        <v>2.09</v>
      </c>
      <c r="F29" s="811" t="s">
        <v>34</v>
      </c>
      <c r="G29" s="810">
        <f>VLOOKUP(AC7,AF25:AI28,3,1)</f>
        <v>0.15</v>
      </c>
      <c r="H29" s="821" t="s">
        <v>479</v>
      </c>
      <c r="I29" s="811"/>
      <c r="J29" s="821"/>
      <c r="K29" s="811"/>
      <c r="L29" s="811"/>
      <c r="M29" s="811"/>
      <c r="N29" s="805">
        <f>INT(E29*G29*100)/100</f>
        <v>0.31</v>
      </c>
      <c r="O29" s="805" t="s">
        <v>31</v>
      </c>
      <c r="P29" s="2045" t="s">
        <v>494</v>
      </c>
      <c r="Q29" s="847" t="s">
        <v>495</v>
      </c>
      <c r="R29" s="848"/>
      <c r="S29" s="849">
        <f>S26</f>
        <v>0.42</v>
      </c>
      <c r="T29" s="848" t="s">
        <v>34</v>
      </c>
      <c r="U29" s="850">
        <v>323</v>
      </c>
      <c r="V29" s="851" t="s">
        <v>496</v>
      </c>
      <c r="W29" s="848"/>
      <c r="X29" s="852">
        <v>40</v>
      </c>
      <c r="Y29" s="851" t="s">
        <v>497</v>
      </c>
      <c r="Z29" s="848" t="s">
        <v>164</v>
      </c>
      <c r="AA29" s="853">
        <f>INT(S29*U29/X29*100)/100</f>
        <v>3.39</v>
      </c>
      <c r="AB29" s="854">
        <f>AA29+AA30</f>
        <v>3.63</v>
      </c>
      <c r="AC29" s="2047" t="s">
        <v>498</v>
      </c>
      <c r="AD29" s="808"/>
    </row>
    <row r="30" spans="1:46" ht="20.100000000000001" customHeight="1">
      <c r="A30" s="804"/>
      <c r="B30" s="2045" t="s">
        <v>499</v>
      </c>
      <c r="C30" s="847" t="s">
        <v>500</v>
      </c>
      <c r="D30" s="855"/>
      <c r="E30" s="849">
        <f>Q16</f>
        <v>0.5</v>
      </c>
      <c r="F30" s="848" t="s">
        <v>501</v>
      </c>
      <c r="G30" s="856">
        <f>S17</f>
        <v>0.7</v>
      </c>
      <c r="H30" s="848" t="s">
        <v>263</v>
      </c>
      <c r="I30" s="857">
        <f>R16+U16</f>
        <v>0.6</v>
      </c>
      <c r="J30" s="848" t="s">
        <v>486</v>
      </c>
      <c r="K30" s="849">
        <v>1</v>
      </c>
      <c r="L30" s="858" t="s">
        <v>164</v>
      </c>
      <c r="M30" s="848">
        <f>ROUND(E30*(G30+I30)*K30,2)</f>
        <v>0.65</v>
      </c>
      <c r="N30" s="2051">
        <f>M30+M31</f>
        <v>2.5499999999999998</v>
      </c>
      <c r="O30" s="2045" t="s">
        <v>31</v>
      </c>
      <c r="P30" s="2045"/>
      <c r="Q30" s="859" t="s">
        <v>481</v>
      </c>
      <c r="R30" s="860"/>
      <c r="S30" s="861">
        <f>AB25</f>
        <v>1.9E-2</v>
      </c>
      <c r="T30" s="860" t="s">
        <v>34</v>
      </c>
      <c r="U30" s="862">
        <v>510</v>
      </c>
      <c r="V30" s="863" t="s">
        <v>496</v>
      </c>
      <c r="W30" s="860"/>
      <c r="X30" s="864">
        <v>40</v>
      </c>
      <c r="Y30" s="863" t="s">
        <v>497</v>
      </c>
      <c r="Z30" s="860" t="s">
        <v>164</v>
      </c>
      <c r="AA30" s="865">
        <f>INT(S30*U30/X30*100)/100</f>
        <v>0.24</v>
      </c>
      <c r="AB30" s="866"/>
      <c r="AC30" s="2048"/>
      <c r="AD30" s="808"/>
    </row>
    <row r="31" spans="1:46" ht="20.100000000000001" customHeight="1">
      <c r="A31" s="804"/>
      <c r="B31" s="2045"/>
      <c r="C31" s="859" t="s">
        <v>502</v>
      </c>
      <c r="D31" s="867"/>
      <c r="E31" s="865">
        <f>Y11</f>
        <v>2</v>
      </c>
      <c r="F31" s="860" t="s">
        <v>486</v>
      </c>
      <c r="G31" s="865">
        <f>N24</f>
        <v>0.95</v>
      </c>
      <c r="H31" s="860" t="s">
        <v>486</v>
      </c>
      <c r="I31" s="865">
        <v>1</v>
      </c>
      <c r="J31" s="868"/>
      <c r="K31" s="869"/>
      <c r="L31" s="870" t="s">
        <v>164</v>
      </c>
      <c r="M31" s="865">
        <f>ROUND(E31*G31*I31,2)</f>
        <v>1.9</v>
      </c>
      <c r="N31" s="2051"/>
      <c r="O31" s="2045"/>
      <c r="P31" s="871"/>
      <c r="Q31" s="871"/>
      <c r="R31" s="832"/>
      <c r="S31" s="832"/>
      <c r="T31" s="832"/>
      <c r="U31" s="832"/>
      <c r="V31" s="832"/>
      <c r="W31" s="832"/>
      <c r="X31" s="832"/>
      <c r="Y31" s="832"/>
      <c r="Z31" s="832"/>
      <c r="AA31" s="832"/>
      <c r="AB31" s="871"/>
      <c r="AC31" s="871"/>
      <c r="AD31" s="808"/>
    </row>
    <row r="32" spans="1:46" ht="20.100000000000001" customHeight="1">
      <c r="A32" s="804"/>
      <c r="B32" s="805" t="s">
        <v>503</v>
      </c>
      <c r="C32" s="806"/>
      <c r="D32" s="807"/>
      <c r="E32" s="810">
        <f>N30</f>
        <v>2.5499999999999998</v>
      </c>
      <c r="F32" s="814" t="s">
        <v>504</v>
      </c>
      <c r="G32" s="818">
        <f>AB23</f>
        <v>0.31</v>
      </c>
      <c r="H32" s="811" t="s">
        <v>263</v>
      </c>
      <c r="I32" s="819">
        <f>N25</f>
        <v>1.9</v>
      </c>
      <c r="J32" s="821"/>
      <c r="K32" s="811"/>
      <c r="L32" s="872"/>
      <c r="M32" s="811"/>
      <c r="N32" s="812">
        <f>+E32-(G32+I32)</f>
        <v>0.33999999999999986</v>
      </c>
      <c r="O32" s="805" t="s">
        <v>31</v>
      </c>
      <c r="P32" s="805" t="s">
        <v>505</v>
      </c>
      <c r="Q32" s="805" t="s">
        <v>506</v>
      </c>
      <c r="R32" s="872"/>
      <c r="S32" s="810">
        <f>Q16</f>
        <v>0.5</v>
      </c>
      <c r="T32" s="873" t="s">
        <v>507</v>
      </c>
      <c r="U32" s="810">
        <f>Y16</f>
        <v>0.35</v>
      </c>
      <c r="V32" s="810"/>
      <c r="W32" s="874"/>
      <c r="X32" s="811"/>
      <c r="Y32" s="811"/>
      <c r="Z32" s="811"/>
      <c r="AA32" s="811"/>
      <c r="AB32" s="812">
        <f>S32+U32</f>
        <v>0.85</v>
      </c>
      <c r="AC32" s="805" t="s">
        <v>35</v>
      </c>
      <c r="AD32" s="816"/>
    </row>
    <row r="33" spans="1:30" ht="20.100000000000001" customHeight="1">
      <c r="A33" s="804"/>
      <c r="B33" s="805" t="s">
        <v>508</v>
      </c>
      <c r="C33" s="806"/>
      <c r="D33" s="807"/>
      <c r="E33" s="810">
        <f>N30</f>
        <v>2.5499999999999998</v>
      </c>
      <c r="F33" s="814" t="s">
        <v>509</v>
      </c>
      <c r="G33" s="810">
        <f>N32</f>
        <v>0.33999999999999986</v>
      </c>
      <c r="H33" s="811"/>
      <c r="I33" s="811"/>
      <c r="J33" s="831"/>
      <c r="K33" s="811"/>
      <c r="L33" s="872"/>
      <c r="M33" s="811"/>
      <c r="N33" s="812">
        <f>+E33-G33</f>
        <v>2.21</v>
      </c>
      <c r="O33" s="805" t="s">
        <v>31</v>
      </c>
      <c r="P33" s="805" t="s">
        <v>510</v>
      </c>
      <c r="Q33" s="805" t="s">
        <v>511</v>
      </c>
      <c r="R33" s="811"/>
      <c r="S33" s="810">
        <f>+N26</f>
        <v>2.09</v>
      </c>
      <c r="T33" s="811" t="s">
        <v>512</v>
      </c>
      <c r="U33" s="810">
        <v>1</v>
      </c>
      <c r="V33" s="821" t="s">
        <v>513</v>
      </c>
      <c r="W33" s="811"/>
      <c r="X33" s="811" t="s">
        <v>34</v>
      </c>
      <c r="Y33" s="810">
        <v>0.5</v>
      </c>
      <c r="Z33" s="807" t="s">
        <v>514</v>
      </c>
      <c r="AA33" s="811"/>
      <c r="AB33" s="812">
        <f>INT(S33/U33/2*Y33*100)/100</f>
        <v>0.52</v>
      </c>
      <c r="AC33" s="805" t="s">
        <v>476</v>
      </c>
      <c r="AD33" s="808"/>
    </row>
    <row r="34" spans="1:30">
      <c r="A34" s="875"/>
      <c r="B34" s="876"/>
      <c r="C34" s="876"/>
      <c r="D34" s="876"/>
      <c r="E34" s="876"/>
      <c r="F34" s="876"/>
      <c r="G34" s="876"/>
      <c r="H34" s="876"/>
      <c r="I34" s="876"/>
      <c r="J34" s="876"/>
      <c r="K34" s="876"/>
      <c r="L34" s="876"/>
      <c r="M34" s="876"/>
      <c r="N34" s="876"/>
      <c r="O34" s="876"/>
      <c r="P34" s="876"/>
      <c r="Q34" s="876"/>
      <c r="R34" s="876"/>
      <c r="S34" s="876"/>
      <c r="T34" s="876"/>
      <c r="U34" s="876"/>
      <c r="V34" s="876"/>
      <c r="W34" s="876"/>
      <c r="X34" s="876"/>
      <c r="Y34" s="876"/>
      <c r="Z34" s="876"/>
      <c r="AA34" s="876"/>
      <c r="AB34" s="876"/>
      <c r="AC34" s="876"/>
      <c r="AD34" s="877"/>
    </row>
  </sheetData>
  <mergeCells count="35">
    <mergeCell ref="P29:P30"/>
    <mergeCell ref="AC29:AC30"/>
    <mergeCell ref="B30:B31"/>
    <mergeCell ref="N30:N31"/>
    <mergeCell ref="O30:O31"/>
    <mergeCell ref="AI23:AI24"/>
    <mergeCell ref="B26:B27"/>
    <mergeCell ref="C26:C27"/>
    <mergeCell ref="P26:P27"/>
    <mergeCell ref="Q26:Q27"/>
    <mergeCell ref="AC26:AC27"/>
    <mergeCell ref="AH23:AH24"/>
    <mergeCell ref="B21:AC21"/>
    <mergeCell ref="E22:M22"/>
    <mergeCell ref="R22:AA22"/>
    <mergeCell ref="AF23:AF24"/>
    <mergeCell ref="AG23:AG24"/>
    <mergeCell ref="S19:U19"/>
    <mergeCell ref="AA7:AB7"/>
    <mergeCell ref="R8:S8"/>
    <mergeCell ref="X9:Z9"/>
    <mergeCell ref="S12:S14"/>
    <mergeCell ref="U12:V12"/>
    <mergeCell ref="Q15:R15"/>
    <mergeCell ref="R16:S16"/>
    <mergeCell ref="S17:T17"/>
    <mergeCell ref="U17:W17"/>
    <mergeCell ref="Q18:R18"/>
    <mergeCell ref="U18:W18"/>
    <mergeCell ref="V6:W6"/>
    <mergeCell ref="G1:V2"/>
    <mergeCell ref="Z2:AA2"/>
    <mergeCell ref="V3:W3"/>
    <mergeCell ref="C4:E4"/>
    <mergeCell ref="Q4:S4"/>
  </mergeCells>
  <phoneticPr fontId="34" type="noConversion"/>
  <printOptions horizontalCentered="1" verticalCentered="1"/>
  <pageMargins left="0.96" right="0.43307086614173229" top="0.23622047244094491" bottom="0.15748031496062992" header="0.19685039370078741" footer="0.11811023622047245"/>
  <pageSetup paperSize="9" scale="90" orientation="landscape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20"/>
  <sheetViews>
    <sheetView view="pageBreakPreview" workbookViewId="0">
      <selection activeCell="I8" sqref="I8"/>
    </sheetView>
  </sheetViews>
  <sheetFormatPr defaultRowHeight="14.25"/>
  <cols>
    <col min="1" max="1" width="15.875" style="137" customWidth="1"/>
    <col min="2" max="2" width="19.875" style="137" customWidth="1"/>
    <col min="3" max="3" width="51" style="137" customWidth="1"/>
    <col min="4" max="4" width="11" style="138" customWidth="1"/>
    <col min="5" max="5" width="6.125" style="138" customWidth="1"/>
    <col min="6" max="6" width="15.5" style="138" customWidth="1"/>
    <col min="7" max="16384" width="9" style="137"/>
  </cols>
  <sheetData>
    <row r="1" spans="1:6" s="135" customFormat="1" ht="34.5" customHeight="1">
      <c r="A1" s="2052" t="s">
        <v>50</v>
      </c>
      <c r="B1" s="2053"/>
      <c r="C1" s="2053"/>
      <c r="D1" s="2053"/>
      <c r="E1" s="2053"/>
      <c r="F1" s="134"/>
    </row>
    <row r="2" spans="1:6" ht="22.5" customHeight="1">
      <c r="A2" s="136" t="s">
        <v>51</v>
      </c>
      <c r="F2" s="139"/>
    </row>
    <row r="3" spans="1:6" ht="22.5" customHeight="1">
      <c r="A3" s="140"/>
      <c r="F3" s="139"/>
    </row>
    <row r="4" spans="1:6" ht="22.5" customHeight="1">
      <c r="A4" s="140"/>
      <c r="F4" s="139"/>
    </row>
    <row r="5" spans="1:6" ht="22.5" customHeight="1">
      <c r="A5" s="140"/>
      <c r="F5" s="139"/>
    </row>
    <row r="6" spans="1:6" ht="22.5" customHeight="1">
      <c r="A6" s="140"/>
      <c r="F6" s="139"/>
    </row>
    <row r="7" spans="1:6" ht="22.5" customHeight="1">
      <c r="A7" s="140"/>
      <c r="F7" s="139"/>
    </row>
    <row r="8" spans="1:6" ht="22.5" customHeight="1">
      <c r="A8" s="140"/>
      <c r="F8" s="139"/>
    </row>
    <row r="9" spans="1:6" ht="22.5" customHeight="1">
      <c r="A9" s="140"/>
      <c r="F9" s="139"/>
    </row>
    <row r="10" spans="1:6" ht="22.5" customHeight="1">
      <c r="A10" s="140"/>
      <c r="B10" s="135"/>
      <c r="F10" s="139"/>
    </row>
    <row r="11" spans="1:6" ht="22.5" customHeight="1">
      <c r="A11" s="140"/>
      <c r="F11" s="139"/>
    </row>
    <row r="12" spans="1:6" ht="22.5" customHeight="1">
      <c r="A12" s="140"/>
      <c r="F12" s="139"/>
    </row>
    <row r="13" spans="1:6" ht="22.5" customHeight="1">
      <c r="A13" s="140"/>
      <c r="F13" s="139"/>
    </row>
    <row r="14" spans="1:6" ht="22.5" customHeight="1">
      <c r="A14" s="140"/>
      <c r="F14" s="139"/>
    </row>
    <row r="15" spans="1:6" ht="22.5" customHeight="1">
      <c r="A15" s="140"/>
      <c r="F15" s="139"/>
    </row>
    <row r="16" spans="1:6" ht="22.5" customHeight="1">
      <c r="A16" s="140"/>
      <c r="F16" s="139"/>
    </row>
    <row r="17" spans="1:6" s="135" customFormat="1" ht="22.5" customHeight="1">
      <c r="A17" s="141" t="s">
        <v>45</v>
      </c>
      <c r="B17" s="142" t="s">
        <v>24</v>
      </c>
      <c r="C17" s="142" t="s">
        <v>46</v>
      </c>
      <c r="D17" s="142" t="s">
        <v>47</v>
      </c>
      <c r="E17" s="142" t="s">
        <v>48</v>
      </c>
      <c r="F17" s="143" t="s">
        <v>49</v>
      </c>
    </row>
    <row r="18" spans="1:6" s="135" customFormat="1" ht="22.5" customHeight="1">
      <c r="A18" s="141" t="s">
        <v>52</v>
      </c>
      <c r="B18" s="1311" t="s">
        <v>783</v>
      </c>
      <c r="C18" s="142" t="s">
        <v>784</v>
      </c>
      <c r="D18" s="1312">
        <f>0.05*0.05*1.55+0.05*0.05*0.2</f>
        <v>4.3750000000000013E-3</v>
      </c>
      <c r="E18" s="142" t="s">
        <v>53</v>
      </c>
      <c r="F18" s="143"/>
    </row>
    <row r="19" spans="1:6" s="135" customFormat="1" ht="22.5" customHeight="1">
      <c r="A19" s="141" t="s">
        <v>54</v>
      </c>
      <c r="B19" s="144" t="s">
        <v>55</v>
      </c>
      <c r="C19" s="142" t="s">
        <v>785</v>
      </c>
      <c r="D19" s="1312">
        <f>(0.5+0.7)*0.5*0.2*0.012*2</f>
        <v>2.8799999999999997E-3</v>
      </c>
      <c r="E19" s="142" t="str">
        <f>E18</f>
        <v>m3</v>
      </c>
      <c r="F19" s="143"/>
    </row>
    <row r="20" spans="1:6" s="135" customFormat="1" ht="22.5" customHeight="1" thickBot="1">
      <c r="A20" s="145" t="s">
        <v>56</v>
      </c>
      <c r="B20" s="146"/>
      <c r="C20" s="146"/>
      <c r="D20" s="147">
        <v>0.03</v>
      </c>
      <c r="E20" s="146" t="s">
        <v>57</v>
      </c>
      <c r="F20" s="148"/>
    </row>
  </sheetData>
  <mergeCells count="1">
    <mergeCell ref="A1:E1"/>
  </mergeCells>
  <phoneticPr fontId="34" type="noConversion"/>
  <printOptions horizontalCentered="1"/>
  <pageMargins left="1.1417322834645669" right="0.19685039370078741" top="0.98425196850393704" bottom="0.47244094488188981" header="0.51181102362204722" footer="0.51181102362204722"/>
  <pageSetup paperSize="9" scale="95" orientation="landscape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20"/>
  <sheetViews>
    <sheetView view="pageBreakPreview" workbookViewId="0">
      <selection activeCell="I8" sqref="I8"/>
    </sheetView>
  </sheetViews>
  <sheetFormatPr defaultRowHeight="14.25"/>
  <cols>
    <col min="1" max="1" width="15.875" style="137" customWidth="1"/>
    <col min="2" max="2" width="19.875" style="137" customWidth="1"/>
    <col min="3" max="3" width="51" style="137" customWidth="1"/>
    <col min="4" max="4" width="11" style="138" customWidth="1"/>
    <col min="5" max="5" width="6.125" style="138" customWidth="1"/>
    <col min="6" max="6" width="15.5" style="138" customWidth="1"/>
    <col min="7" max="16384" width="9" style="137"/>
  </cols>
  <sheetData>
    <row r="1" spans="1:6" s="135" customFormat="1" ht="34.5" customHeight="1">
      <c r="A1" s="2052" t="s">
        <v>50</v>
      </c>
      <c r="B1" s="2053"/>
      <c r="C1" s="2053"/>
      <c r="D1" s="2053"/>
      <c r="E1" s="2053"/>
      <c r="F1" s="134"/>
    </row>
    <row r="2" spans="1:6" ht="22.5" customHeight="1">
      <c r="A2" s="136" t="s">
        <v>58</v>
      </c>
      <c r="F2" s="139"/>
    </row>
    <row r="3" spans="1:6" ht="22.5" customHeight="1">
      <c r="A3" s="140"/>
      <c r="F3" s="139"/>
    </row>
    <row r="4" spans="1:6" ht="22.5" customHeight="1">
      <c r="A4" s="140"/>
      <c r="F4" s="139"/>
    </row>
    <row r="5" spans="1:6" ht="22.5" customHeight="1">
      <c r="A5" s="140"/>
      <c r="F5" s="139"/>
    </row>
    <row r="6" spans="1:6" ht="22.5" customHeight="1">
      <c r="A6" s="140"/>
      <c r="F6" s="139"/>
    </row>
    <row r="7" spans="1:6" ht="22.5" customHeight="1">
      <c r="A7" s="140"/>
      <c r="F7" s="139"/>
    </row>
    <row r="8" spans="1:6" ht="22.5" customHeight="1">
      <c r="A8" s="140"/>
      <c r="F8" s="139"/>
    </row>
    <row r="9" spans="1:6" ht="22.5" customHeight="1">
      <c r="A9" s="140"/>
      <c r="F9" s="139"/>
    </row>
    <row r="10" spans="1:6" ht="22.5" customHeight="1">
      <c r="A10" s="140"/>
      <c r="B10" s="135"/>
      <c r="F10" s="139"/>
    </row>
    <row r="11" spans="1:6" ht="22.5" customHeight="1">
      <c r="A11" s="140"/>
      <c r="F11" s="139"/>
    </row>
    <row r="12" spans="1:6" ht="22.5" customHeight="1">
      <c r="A12" s="140"/>
      <c r="F12" s="139"/>
    </row>
    <row r="13" spans="1:6" ht="22.5" customHeight="1">
      <c r="A13" s="140"/>
      <c r="F13" s="139"/>
    </row>
    <row r="14" spans="1:6" ht="22.5" customHeight="1">
      <c r="A14" s="140"/>
      <c r="F14" s="139"/>
    </row>
    <row r="15" spans="1:6" ht="22.5" customHeight="1">
      <c r="A15" s="140"/>
      <c r="F15" s="139"/>
    </row>
    <row r="16" spans="1:6" ht="22.5" customHeight="1">
      <c r="A16" s="140"/>
      <c r="F16" s="139"/>
    </row>
    <row r="17" spans="1:6" s="135" customFormat="1" ht="22.5" customHeight="1">
      <c r="A17" s="141" t="s">
        <v>45</v>
      </c>
      <c r="B17" s="142" t="s">
        <v>24</v>
      </c>
      <c r="C17" s="142" t="s">
        <v>46</v>
      </c>
      <c r="D17" s="142" t="s">
        <v>47</v>
      </c>
      <c r="E17" s="142" t="s">
        <v>48</v>
      </c>
      <c r="F17" s="143" t="s">
        <v>49</v>
      </c>
    </row>
    <row r="18" spans="1:6" s="135" customFormat="1" ht="22.5" customHeight="1">
      <c r="A18" s="141" t="s">
        <v>52</v>
      </c>
      <c r="B18" s="1311" t="s">
        <v>783</v>
      </c>
      <c r="C18" s="142" t="s">
        <v>786</v>
      </c>
      <c r="D18" s="149">
        <f>0.05*0.05*1.1+0.05*0.05*0.9</f>
        <v>5.000000000000001E-3</v>
      </c>
      <c r="E18" s="142" t="s">
        <v>53</v>
      </c>
      <c r="F18" s="143"/>
    </row>
    <row r="19" spans="1:6" s="135" customFormat="1" ht="22.5" customHeight="1">
      <c r="A19" s="141" t="s">
        <v>54</v>
      </c>
      <c r="B19" s="144" t="s">
        <v>55</v>
      </c>
      <c r="C19" s="142" t="s">
        <v>787</v>
      </c>
      <c r="D19" s="149">
        <f>(1.5+1.7)*0.5*0.2*0.12</f>
        <v>3.8400000000000004E-2</v>
      </c>
      <c r="E19" s="142" t="str">
        <f>E18</f>
        <v>m3</v>
      </c>
      <c r="F19" s="143"/>
    </row>
    <row r="20" spans="1:6" s="135" customFormat="1" ht="22.5" customHeight="1" thickBot="1">
      <c r="A20" s="145" t="s">
        <v>56</v>
      </c>
      <c r="B20" s="146"/>
      <c r="C20" s="146"/>
      <c r="D20" s="147">
        <v>0.03</v>
      </c>
      <c r="E20" s="146" t="s">
        <v>57</v>
      </c>
      <c r="F20" s="148"/>
    </row>
  </sheetData>
  <mergeCells count="1">
    <mergeCell ref="A1:E1"/>
  </mergeCells>
  <phoneticPr fontId="34" type="noConversion"/>
  <printOptions horizontalCentered="1"/>
  <pageMargins left="0.98" right="0.19685039370078741" top="0.98425196850393704" bottom="0.47244094488188981" header="0.51181102362204722" footer="0.51181102362204722"/>
  <pageSetup paperSize="9" scale="95" orientation="landscape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37"/>
  <sheetViews>
    <sheetView topLeftCell="A3" workbookViewId="0">
      <selection activeCell="I8" sqref="I8"/>
    </sheetView>
  </sheetViews>
  <sheetFormatPr defaultRowHeight="24.75" customHeight="1"/>
  <cols>
    <col min="1" max="1" width="6.75" style="1064" customWidth="1"/>
    <col min="2" max="2" width="11.75" style="1065" customWidth="1"/>
    <col min="3" max="3" width="12.375" style="1064" customWidth="1"/>
    <col min="4" max="4" width="42.25" style="1064" customWidth="1"/>
    <col min="5" max="5" width="9.125" style="1064" customWidth="1"/>
    <col min="6" max="6" width="21.75" style="1064" customWidth="1"/>
    <col min="7" max="16384" width="9" style="1064"/>
  </cols>
  <sheetData>
    <row r="1" spans="1:6" ht="18" customHeight="1">
      <c r="A1" s="2054" t="s">
        <v>618</v>
      </c>
      <c r="B1" s="2054"/>
      <c r="C1" s="2054"/>
      <c r="D1" s="2054"/>
      <c r="E1" s="2054"/>
      <c r="F1" s="2054"/>
    </row>
    <row r="2" spans="1:6" ht="3.75" customHeight="1" thickBot="1">
      <c r="F2" s="1066"/>
    </row>
    <row r="3" spans="1:6" ht="24.75" customHeight="1">
      <c r="A3" s="1067"/>
      <c r="B3" s="1068" t="s">
        <v>619</v>
      </c>
      <c r="C3" s="1069"/>
      <c r="D3" s="1069"/>
      <c r="E3" s="2055" t="s">
        <v>620</v>
      </c>
      <c r="F3" s="2056"/>
    </row>
    <row r="4" spans="1:6" ht="17.25" customHeight="1">
      <c r="A4" s="1070"/>
      <c r="B4" s="1071"/>
      <c r="C4" s="1072"/>
      <c r="D4" s="1073" t="s">
        <v>64</v>
      </c>
      <c r="E4" s="1073" t="s">
        <v>621</v>
      </c>
      <c r="F4" s="1074" t="s">
        <v>66</v>
      </c>
    </row>
    <row r="5" spans="1:6" ht="12" customHeight="1">
      <c r="A5" s="1075"/>
      <c r="B5" s="1076"/>
      <c r="C5" s="1076"/>
      <c r="D5" s="1076"/>
      <c r="E5" s="1076"/>
      <c r="F5" s="1077"/>
    </row>
    <row r="6" spans="1:6" ht="12" customHeight="1">
      <c r="A6" s="1078"/>
      <c r="C6" s="1079" t="s">
        <v>622</v>
      </c>
      <c r="D6" s="1080"/>
      <c r="E6" s="1080"/>
      <c r="F6" s="1081"/>
    </row>
    <row r="7" spans="1:6" ht="12" customHeight="1">
      <c r="A7" s="1082" t="s">
        <v>623</v>
      </c>
      <c r="B7" s="1083">
        <v>150</v>
      </c>
      <c r="C7" s="1084" t="s">
        <v>622</v>
      </c>
      <c r="D7" s="1085" t="s">
        <v>624</v>
      </c>
      <c r="E7" s="1080"/>
      <c r="F7" s="1081"/>
    </row>
    <row r="8" spans="1:6" ht="12" customHeight="1">
      <c r="A8" s="1086" t="s">
        <v>625</v>
      </c>
      <c r="B8" s="1087">
        <f>B7+F12*0.3</f>
        <v>210</v>
      </c>
      <c r="C8" s="1088" t="e">
        <f>B8-#REF!</f>
        <v>#REF!</v>
      </c>
      <c r="D8" s="1080"/>
      <c r="E8" s="1080"/>
      <c r="F8" s="1081"/>
    </row>
    <row r="9" spans="1:6" ht="12" customHeight="1">
      <c r="A9" s="1082" t="s">
        <v>626</v>
      </c>
      <c r="B9" s="1087">
        <f>500+B8+200*2</f>
        <v>1110</v>
      </c>
      <c r="C9" s="1084" t="s">
        <v>622</v>
      </c>
      <c r="D9" s="1080"/>
      <c r="E9" s="1080"/>
      <c r="F9" s="1081"/>
    </row>
    <row r="10" spans="1:6" ht="12" customHeight="1">
      <c r="A10" s="1082" t="s">
        <v>627</v>
      </c>
      <c r="B10" s="1087">
        <f>F12-C18+F18</f>
        <v>150</v>
      </c>
      <c r="C10" s="1079" t="s">
        <v>622</v>
      </c>
      <c r="D10" s="1080"/>
      <c r="E10" s="1080"/>
      <c r="F10" s="1081"/>
    </row>
    <row r="11" spans="1:6" ht="12" customHeight="1">
      <c r="A11" s="1089"/>
      <c r="B11" s="1090"/>
      <c r="C11" s="1084"/>
      <c r="D11" s="1080"/>
      <c r="E11" s="1080"/>
      <c r="F11" s="1081"/>
    </row>
    <row r="12" spans="1:6" ht="12" customHeight="1">
      <c r="A12" s="1091"/>
      <c r="C12" s="1092"/>
      <c r="D12" s="1093" t="s">
        <v>628</v>
      </c>
      <c r="F12" s="1094">
        <v>200</v>
      </c>
    </row>
    <row r="13" spans="1:6" ht="12" customHeight="1">
      <c r="A13" s="1091"/>
      <c r="B13" s="1080"/>
      <c r="C13" s="1080"/>
      <c r="E13" s="1080"/>
      <c r="F13" s="1081"/>
    </row>
    <row r="14" spans="1:6" ht="12" customHeight="1">
      <c r="A14" s="1091"/>
      <c r="B14" s="1080"/>
      <c r="C14" s="1080"/>
      <c r="D14" s="1095" t="s">
        <v>629</v>
      </c>
      <c r="E14" s="1096"/>
      <c r="F14" s="1097"/>
    </row>
    <row r="15" spans="1:6" ht="12" customHeight="1">
      <c r="A15" s="1091"/>
      <c r="B15" s="1080"/>
      <c r="C15" s="1080"/>
      <c r="E15" s="1098"/>
      <c r="F15" s="1097"/>
    </row>
    <row r="16" spans="1:6" ht="12" customHeight="1">
      <c r="A16" s="1091"/>
      <c r="B16" s="1080"/>
      <c r="C16" s="1080"/>
      <c r="D16" s="1080"/>
      <c r="E16" s="1080"/>
      <c r="F16" s="1081"/>
    </row>
    <row r="17" spans="1:6" ht="12" customHeight="1">
      <c r="A17" s="1091"/>
      <c r="B17" s="1080"/>
      <c r="C17" s="1080"/>
      <c r="D17" s="1080"/>
      <c r="E17" s="1080"/>
      <c r="F17" s="1081"/>
    </row>
    <row r="18" spans="1:6" ht="12" customHeight="1">
      <c r="A18" s="1091"/>
      <c r="C18" s="1092">
        <v>200</v>
      </c>
      <c r="D18" s="1080"/>
      <c r="E18" s="1093"/>
      <c r="F18" s="1099">
        <v>150</v>
      </c>
    </row>
    <row r="19" spans="1:6" ht="12" customHeight="1">
      <c r="A19" s="1091"/>
      <c r="B19" s="1080"/>
      <c r="C19" s="1080"/>
      <c r="D19" s="1080"/>
      <c r="E19" s="1080"/>
      <c r="F19" s="1081"/>
    </row>
    <row r="20" spans="1:6" ht="12" customHeight="1">
      <c r="A20" s="1091"/>
      <c r="B20" s="1080"/>
      <c r="C20" s="1080"/>
      <c r="D20" s="1080" t="s">
        <v>630</v>
      </c>
      <c r="E20" s="1080"/>
      <c r="F20" s="1081"/>
    </row>
    <row r="21" spans="1:6" ht="12" customHeight="1">
      <c r="A21" s="1091"/>
      <c r="B21" s="1080"/>
      <c r="C21" s="1080"/>
      <c r="E21" s="1080"/>
      <c r="F21" s="1081"/>
    </row>
    <row r="22" spans="1:6" ht="12" customHeight="1">
      <c r="A22" s="1091"/>
      <c r="B22" s="1080"/>
      <c r="C22" s="1080"/>
      <c r="D22" s="1080" t="s">
        <v>631</v>
      </c>
      <c r="E22" s="1080"/>
      <c r="F22" s="1081"/>
    </row>
    <row r="23" spans="1:6" ht="12" customHeight="1">
      <c r="A23" s="1091"/>
      <c r="B23" s="1080"/>
      <c r="C23" s="1080"/>
      <c r="D23" s="1080"/>
      <c r="E23" s="1080"/>
      <c r="F23" s="1081"/>
    </row>
    <row r="24" spans="1:6" ht="12" customHeight="1">
      <c r="A24" s="1100"/>
      <c r="B24" s="1101"/>
      <c r="C24" s="1102"/>
      <c r="D24" s="1102"/>
      <c r="E24" s="1101"/>
      <c r="F24" s="1103"/>
    </row>
    <row r="25" spans="1:6" ht="16.5" customHeight="1">
      <c r="A25" s="1104" t="s">
        <v>632</v>
      </c>
      <c r="B25" s="2057" t="s">
        <v>633</v>
      </c>
      <c r="C25" s="2058"/>
      <c r="D25" s="1105" t="s">
        <v>634</v>
      </c>
      <c r="E25" s="1106" t="s">
        <v>635</v>
      </c>
      <c r="F25" s="1107">
        <f>(((1.11+1.51)/2*0.2)+((0.33*0.33)/2))*1</f>
        <v>0.31645000000000001</v>
      </c>
    </row>
    <row r="26" spans="1:6" ht="16.5" customHeight="1">
      <c r="A26" s="1108" t="s">
        <v>636</v>
      </c>
      <c r="B26" s="2059" t="s">
        <v>637</v>
      </c>
      <c r="C26" s="2060"/>
      <c r="D26" s="1109" t="s">
        <v>638</v>
      </c>
      <c r="E26" s="1106" t="s">
        <v>635</v>
      </c>
      <c r="F26" s="1110">
        <f>(((0.2+0.325)/2)*0.25)</f>
        <v>6.5625000000000003E-2</v>
      </c>
    </row>
    <row r="27" spans="1:6" ht="16.5" customHeight="1">
      <c r="A27" s="1108"/>
      <c r="B27" s="1111"/>
      <c r="C27" s="1112"/>
      <c r="D27" s="1113" t="s">
        <v>639</v>
      </c>
      <c r="E27" s="1106" t="s">
        <v>635</v>
      </c>
      <c r="F27" s="1114">
        <f>(0.2 + 0.19)*0.5 * 0.33</f>
        <v>6.4350000000000004E-2</v>
      </c>
    </row>
    <row r="28" spans="1:6" ht="16.5" customHeight="1">
      <c r="A28" s="1108"/>
      <c r="B28" s="1111"/>
      <c r="C28" s="1112"/>
      <c r="D28" s="1115"/>
      <c r="E28" s="1106" t="s">
        <v>640</v>
      </c>
      <c r="F28" s="1116">
        <f>SUM(F26:F27)</f>
        <v>0.12997500000000001</v>
      </c>
    </row>
    <row r="29" spans="1:6" ht="16.5" customHeight="1">
      <c r="A29" s="1108" t="s">
        <v>641</v>
      </c>
      <c r="B29" s="1111" t="s">
        <v>642</v>
      </c>
      <c r="C29" s="1112"/>
      <c r="D29" s="1117">
        <f>F29</f>
        <v>0.186475</v>
      </c>
      <c r="E29" s="1106" t="s">
        <v>635</v>
      </c>
      <c r="F29" s="1118">
        <f>F25-F28</f>
        <v>0.186475</v>
      </c>
    </row>
    <row r="30" spans="1:6" ht="16.5" customHeight="1">
      <c r="A30" s="1108" t="s">
        <v>643</v>
      </c>
      <c r="B30" s="2059" t="s">
        <v>644</v>
      </c>
      <c r="C30" s="2060"/>
      <c r="D30" s="1109" t="s">
        <v>645</v>
      </c>
      <c r="E30" s="1106" t="s">
        <v>635</v>
      </c>
      <c r="F30" s="1110">
        <f>(((0.2+0.15)/2*0.5) + (0.21*0.13))*1</f>
        <v>0.1148</v>
      </c>
    </row>
    <row r="31" spans="1:6" ht="16.5" customHeight="1">
      <c r="A31" s="1108"/>
      <c r="B31" s="1111"/>
      <c r="C31" s="1112"/>
      <c r="D31" s="1109" t="s">
        <v>646</v>
      </c>
      <c r="E31" s="1106" t="s">
        <v>635</v>
      </c>
      <c r="F31" s="1110">
        <f>((0.15+0.21)/2*0.2)*1</f>
        <v>3.5999999999999997E-2</v>
      </c>
    </row>
    <row r="32" spans="1:6" ht="16.5" customHeight="1">
      <c r="A32" s="1108"/>
      <c r="B32" s="1111"/>
      <c r="C32" s="1112"/>
      <c r="D32" s="1109"/>
      <c r="E32" s="1106" t="s">
        <v>640</v>
      </c>
      <c r="F32" s="1116">
        <f>SUM(F30:F31)</f>
        <v>0.15079999999999999</v>
      </c>
    </row>
    <row r="33" spans="1:6" ht="16.5" customHeight="1">
      <c r="A33" s="1108" t="s">
        <v>647</v>
      </c>
      <c r="B33" s="1111" t="s">
        <v>648</v>
      </c>
      <c r="C33" s="1112"/>
      <c r="D33" s="1109"/>
      <c r="E33" s="1106" t="s">
        <v>649</v>
      </c>
      <c r="F33" s="1119"/>
    </row>
    <row r="34" spans="1:6" ht="16.5" customHeight="1">
      <c r="A34" s="1108" t="s">
        <v>650</v>
      </c>
      <c r="B34" s="1111" t="s">
        <v>651</v>
      </c>
      <c r="C34" s="1112"/>
      <c r="D34" s="1120" t="s">
        <v>652</v>
      </c>
      <c r="E34" s="1106" t="s">
        <v>653</v>
      </c>
      <c r="F34" s="1119">
        <f>0.2*2*0.995</f>
        <v>0.39800000000000002</v>
      </c>
    </row>
    <row r="35" spans="1:6" ht="16.5" customHeight="1">
      <c r="A35" s="1108" t="s">
        <v>654</v>
      </c>
      <c r="B35" s="1111" t="s">
        <v>655</v>
      </c>
      <c r="C35" s="1112"/>
      <c r="D35" s="1109" t="s">
        <v>656</v>
      </c>
      <c r="E35" s="1106" t="s">
        <v>657</v>
      </c>
      <c r="F35" s="1119">
        <v>0.73799999999999999</v>
      </c>
    </row>
    <row r="36" spans="1:6" ht="16.5" customHeight="1">
      <c r="A36" s="1108" t="s">
        <v>658</v>
      </c>
      <c r="B36" s="1111" t="s">
        <v>659</v>
      </c>
      <c r="C36" s="1112"/>
      <c r="D36" s="1109"/>
      <c r="E36" s="1106" t="s">
        <v>660</v>
      </c>
      <c r="F36" s="1114">
        <v>1</v>
      </c>
    </row>
    <row r="37" spans="1:6" ht="7.5" customHeight="1" thickBot="1">
      <c r="A37" s="1121"/>
      <c r="B37" s="1122"/>
      <c r="C37" s="1123"/>
      <c r="D37" s="1124"/>
      <c r="E37" s="1125"/>
      <c r="F37" s="1126"/>
    </row>
  </sheetData>
  <mergeCells count="5">
    <mergeCell ref="A1:F1"/>
    <mergeCell ref="E3:F3"/>
    <mergeCell ref="B25:C25"/>
    <mergeCell ref="B26:C26"/>
    <mergeCell ref="B30:C30"/>
  </mergeCells>
  <phoneticPr fontId="34" type="noConversion"/>
  <printOptions horizontalCentered="1" verticalCentered="1"/>
  <pageMargins left="0.6692913385826772" right="0.27559055118110237" top="0.35433070866141736" bottom="0.39370078740157483" header="0.15748031496062992" footer="0.23622047244094491"/>
  <pageSetup paperSize="9" scale="95" orientation="landscape" horizontalDpi="300" verticalDpi="300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86"/>
  <sheetViews>
    <sheetView topLeftCell="A16" zoomScale="85" workbookViewId="0">
      <selection activeCell="V34" sqref="V34"/>
    </sheetView>
  </sheetViews>
  <sheetFormatPr defaultRowHeight="13.5"/>
  <cols>
    <col min="1" max="1" width="3.625" style="388" customWidth="1"/>
    <col min="2" max="2" width="11.375" style="388" customWidth="1"/>
    <col min="3" max="3" width="10.75" style="388" customWidth="1"/>
    <col min="4" max="24" width="3" style="388" customWidth="1"/>
    <col min="25" max="28" width="3" style="388" hidden="1" customWidth="1"/>
    <col min="29" max="31" width="3" style="388" customWidth="1"/>
    <col min="32" max="32" width="4.5" style="388" customWidth="1"/>
    <col min="33" max="33" width="9.25" style="388" customWidth="1"/>
    <col min="34" max="34" width="5.75" style="388" customWidth="1"/>
    <col min="35" max="44" width="3.625" style="388" customWidth="1"/>
    <col min="45" max="16384" width="9" style="445"/>
  </cols>
  <sheetData>
    <row r="1" spans="1:34" ht="40.5" hidden="1" customHeight="1">
      <c r="A1" s="385" t="s">
        <v>318</v>
      </c>
      <c r="B1" s="386"/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  <c r="W1" s="386"/>
      <c r="X1" s="386"/>
      <c r="Y1" s="386"/>
      <c r="Z1" s="386"/>
      <c r="AA1" s="386"/>
      <c r="AB1" s="386"/>
      <c r="AC1" s="386"/>
      <c r="AD1" s="386"/>
      <c r="AE1" s="386"/>
      <c r="AF1" s="386"/>
      <c r="AG1" s="386"/>
      <c r="AH1" s="387"/>
    </row>
    <row r="2" spans="1:34" ht="29.25" hidden="1" customHeight="1">
      <c r="A2" s="389"/>
      <c r="B2" s="390" t="s">
        <v>239</v>
      </c>
      <c r="C2" s="391"/>
      <c r="D2" s="391"/>
      <c r="E2" s="391"/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1"/>
      <c r="S2" s="391"/>
      <c r="T2" s="391"/>
      <c r="U2" s="391"/>
      <c r="V2" s="391"/>
      <c r="W2" s="391"/>
      <c r="X2" s="391"/>
      <c r="Y2" s="391"/>
      <c r="Z2" s="391"/>
      <c r="AA2" s="391"/>
      <c r="AB2" s="391"/>
      <c r="AC2" s="391"/>
      <c r="AD2" s="391"/>
      <c r="AE2" s="391"/>
      <c r="AF2" s="391"/>
      <c r="AG2" s="391"/>
      <c r="AH2" s="392"/>
    </row>
    <row r="3" spans="1:34" ht="29.25" hidden="1" customHeight="1">
      <c r="A3" s="389"/>
      <c r="B3" s="391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W3" s="391"/>
      <c r="X3" s="391"/>
      <c r="Y3" s="391"/>
      <c r="Z3" s="391"/>
      <c r="AA3" s="391"/>
      <c r="AB3" s="391"/>
      <c r="AC3" s="391"/>
      <c r="AD3" s="391"/>
      <c r="AE3" s="391"/>
      <c r="AF3" s="391"/>
      <c r="AG3" s="391"/>
      <c r="AH3" s="392"/>
    </row>
    <row r="4" spans="1:34" ht="29.25" hidden="1" customHeight="1">
      <c r="A4" s="389"/>
      <c r="B4" s="391"/>
      <c r="C4" s="391"/>
      <c r="D4" s="391"/>
      <c r="E4" s="391"/>
      <c r="F4" s="391"/>
      <c r="G4" s="391"/>
      <c r="H4" s="391"/>
      <c r="I4" s="391"/>
      <c r="J4" s="391"/>
      <c r="K4" s="391"/>
      <c r="L4" s="391"/>
      <c r="M4" s="391"/>
      <c r="N4" s="391"/>
      <c r="O4" s="391"/>
      <c r="P4" s="391"/>
      <c r="Q4" s="391"/>
      <c r="R4" s="391"/>
      <c r="S4" s="391"/>
      <c r="T4" s="391"/>
      <c r="U4" s="391"/>
      <c r="V4" s="391"/>
      <c r="W4" s="391"/>
      <c r="X4" s="391"/>
      <c r="Y4" s="391"/>
      <c r="Z4" s="391"/>
      <c r="AA4" s="391"/>
      <c r="AB4" s="391"/>
      <c r="AC4" s="391"/>
      <c r="AD4" s="391"/>
      <c r="AE4" s="391"/>
      <c r="AF4" s="391"/>
      <c r="AG4" s="391"/>
      <c r="AH4" s="392"/>
    </row>
    <row r="5" spans="1:34" ht="29.25" hidden="1" customHeight="1">
      <c r="A5" s="389"/>
      <c r="B5" s="391"/>
      <c r="C5" s="391"/>
      <c r="D5" s="391"/>
      <c r="E5" s="391"/>
      <c r="F5" s="391"/>
      <c r="G5" s="391"/>
      <c r="H5" s="391"/>
      <c r="I5" s="391"/>
      <c r="J5" s="391"/>
      <c r="K5" s="391"/>
      <c r="L5" s="391"/>
      <c r="M5" s="391"/>
      <c r="N5" s="391"/>
      <c r="O5" s="391"/>
      <c r="P5" s="391"/>
      <c r="Q5" s="391"/>
      <c r="R5" s="391"/>
      <c r="S5" s="391"/>
      <c r="T5" s="391"/>
      <c r="U5" s="391"/>
      <c r="V5" s="391"/>
      <c r="W5" s="391"/>
      <c r="X5" s="391"/>
      <c r="Y5" s="391"/>
      <c r="Z5" s="391"/>
      <c r="AA5" s="391"/>
      <c r="AB5" s="391"/>
      <c r="AC5" s="391"/>
      <c r="AD5" s="391"/>
      <c r="AE5" s="391"/>
      <c r="AF5" s="391"/>
      <c r="AG5" s="391"/>
      <c r="AH5" s="392"/>
    </row>
    <row r="6" spans="1:34" ht="29.25" hidden="1" customHeight="1">
      <c r="A6" s="389"/>
      <c r="B6" s="391"/>
      <c r="C6" s="391"/>
      <c r="D6" s="391"/>
      <c r="E6" s="391"/>
      <c r="F6" s="391"/>
      <c r="G6" s="391"/>
      <c r="H6" s="391"/>
      <c r="I6" s="1864" t="s">
        <v>319</v>
      </c>
      <c r="J6" s="1864"/>
      <c r="K6" s="1864"/>
      <c r="L6" s="1864"/>
      <c r="M6" s="1864"/>
      <c r="N6" s="1864"/>
      <c r="O6" s="1864"/>
      <c r="P6" s="1864"/>
      <c r="Q6" s="1864"/>
      <c r="R6" s="1864"/>
      <c r="S6" s="1864"/>
      <c r="T6" s="1864"/>
      <c r="U6" s="1864"/>
      <c r="V6" s="1864"/>
      <c r="W6" s="1864"/>
      <c r="X6" s="1864"/>
      <c r="Y6" s="1864"/>
      <c r="Z6" s="1864"/>
      <c r="AA6" s="1864"/>
      <c r="AB6" s="1864"/>
      <c r="AC6" s="391"/>
      <c r="AD6" s="391"/>
      <c r="AE6" s="391"/>
      <c r="AF6" s="391"/>
      <c r="AG6" s="391"/>
      <c r="AH6" s="392"/>
    </row>
    <row r="7" spans="1:34" ht="29.25" hidden="1" customHeight="1">
      <c r="A7" s="389"/>
      <c r="B7" s="391"/>
      <c r="C7" s="391"/>
      <c r="D7" s="391"/>
      <c r="E7" s="391"/>
      <c r="F7" s="391"/>
      <c r="G7" s="391"/>
      <c r="H7" s="391"/>
      <c r="I7" s="391"/>
      <c r="J7" s="391"/>
      <c r="K7" s="391"/>
      <c r="L7" s="391"/>
      <c r="M7" s="391"/>
      <c r="N7" s="391"/>
      <c r="O7" s="391"/>
      <c r="P7" s="391"/>
      <c r="Q7" s="391"/>
      <c r="R7" s="391"/>
      <c r="S7" s="391"/>
      <c r="T7" s="391"/>
      <c r="U7" s="391"/>
      <c r="V7" s="391"/>
      <c r="W7" s="391"/>
      <c r="X7" s="391"/>
      <c r="Y7" s="391"/>
      <c r="Z7" s="391"/>
      <c r="AA7" s="391"/>
      <c r="AB7" s="391"/>
      <c r="AC7" s="391"/>
      <c r="AD7" s="391"/>
      <c r="AE7" s="391"/>
      <c r="AF7" s="391"/>
      <c r="AG7" s="391"/>
      <c r="AH7" s="392"/>
    </row>
    <row r="8" spans="1:34" ht="29.25" hidden="1" customHeight="1">
      <c r="A8" s="389"/>
      <c r="B8" s="391"/>
      <c r="C8" s="391"/>
      <c r="D8" s="391"/>
      <c r="E8" s="391"/>
      <c r="F8" s="391"/>
      <c r="G8" s="391"/>
      <c r="H8" s="391"/>
      <c r="I8" s="391"/>
      <c r="J8" s="391"/>
      <c r="K8" s="391"/>
      <c r="L8" s="391"/>
      <c r="M8" s="391"/>
      <c r="N8" s="391"/>
      <c r="O8" s="391"/>
      <c r="P8" s="391"/>
      <c r="Q8" s="391"/>
      <c r="R8" s="391"/>
      <c r="S8" s="391"/>
      <c r="T8" s="391"/>
      <c r="U8" s="391"/>
      <c r="V8" s="391"/>
      <c r="W8" s="391"/>
      <c r="X8" s="391"/>
      <c r="Y8" s="391"/>
      <c r="Z8" s="391"/>
      <c r="AA8" s="391"/>
      <c r="AB8" s="391"/>
      <c r="AC8" s="391"/>
      <c r="AD8" s="391"/>
      <c r="AE8" s="391"/>
      <c r="AF8" s="391"/>
      <c r="AG8" s="391"/>
      <c r="AH8" s="392"/>
    </row>
    <row r="9" spans="1:34" ht="29.25" hidden="1" customHeight="1">
      <c r="A9" s="389"/>
      <c r="B9" s="391"/>
      <c r="C9" s="391"/>
      <c r="D9" s="391"/>
      <c r="E9" s="391"/>
      <c r="F9" s="391"/>
      <c r="G9" s="391"/>
      <c r="H9" s="391"/>
      <c r="I9" s="391"/>
      <c r="J9" s="391"/>
      <c r="K9" s="391"/>
      <c r="L9" s="391"/>
      <c r="M9" s="391"/>
      <c r="N9" s="391"/>
      <c r="O9" s="391"/>
      <c r="P9" s="391"/>
      <c r="Q9" s="391"/>
      <c r="R9" s="391"/>
      <c r="S9" s="391"/>
      <c r="T9" s="391"/>
      <c r="U9" s="391"/>
      <c r="V9" s="391"/>
      <c r="W9" s="391"/>
      <c r="X9" s="391"/>
      <c r="Y9" s="391"/>
      <c r="Z9" s="391"/>
      <c r="AA9" s="391"/>
      <c r="AB9" s="391"/>
      <c r="AC9" s="391"/>
      <c r="AD9" s="391"/>
      <c r="AE9" s="391"/>
      <c r="AF9" s="391"/>
      <c r="AG9" s="391"/>
      <c r="AH9" s="392"/>
    </row>
    <row r="10" spans="1:34" ht="29.25" hidden="1" customHeight="1">
      <c r="A10" s="389"/>
      <c r="B10" s="391"/>
      <c r="C10" s="391"/>
      <c r="D10" s="391"/>
      <c r="E10" s="391"/>
      <c r="F10" s="391"/>
      <c r="G10" s="391"/>
      <c r="H10" s="391"/>
      <c r="I10" s="391"/>
      <c r="J10" s="391"/>
      <c r="K10" s="391"/>
      <c r="L10" s="391"/>
      <c r="M10" s="391"/>
      <c r="N10" s="391"/>
      <c r="O10" s="391"/>
      <c r="P10" s="391"/>
      <c r="Q10" s="391"/>
      <c r="R10" s="391"/>
      <c r="S10" s="391"/>
      <c r="T10" s="391"/>
      <c r="U10" s="391"/>
      <c r="V10" s="391"/>
      <c r="W10" s="391"/>
      <c r="X10" s="391"/>
      <c r="Y10" s="391"/>
      <c r="Z10" s="391"/>
      <c r="AA10" s="391"/>
      <c r="AB10" s="391"/>
      <c r="AC10" s="391"/>
      <c r="AD10" s="391"/>
      <c r="AE10" s="391"/>
      <c r="AF10" s="391"/>
      <c r="AG10" s="391"/>
      <c r="AH10" s="392"/>
    </row>
    <row r="11" spans="1:34" ht="29.25" hidden="1" customHeight="1">
      <c r="A11" s="389"/>
      <c r="B11" s="391"/>
      <c r="C11" s="391"/>
      <c r="D11" s="391"/>
      <c r="E11" s="391"/>
      <c r="F11" s="391"/>
      <c r="G11" s="391"/>
      <c r="H11" s="391"/>
      <c r="I11" s="391"/>
      <c r="J11" s="391"/>
      <c r="K11" s="391"/>
      <c r="L11" s="391"/>
      <c r="M11" s="391"/>
      <c r="N11" s="391"/>
      <c r="O11" s="391"/>
      <c r="P11" s="391"/>
      <c r="Q11" s="391"/>
      <c r="R11" s="391"/>
      <c r="S11" s="391"/>
      <c r="T11" s="391"/>
      <c r="U11" s="391"/>
      <c r="V11" s="391"/>
      <c r="W11" s="391"/>
      <c r="X11" s="391"/>
      <c r="Y11" s="391"/>
      <c r="Z11" s="391"/>
      <c r="AA11" s="391"/>
      <c r="AB11" s="391"/>
      <c r="AC11" s="391"/>
      <c r="AD11" s="391"/>
      <c r="AE11" s="391"/>
      <c r="AF11" s="391"/>
      <c r="AG11" s="391"/>
      <c r="AH11" s="392"/>
    </row>
    <row r="12" spans="1:34" ht="29.25" hidden="1" customHeight="1">
      <c r="A12" s="389"/>
      <c r="B12" s="391"/>
      <c r="C12" s="391"/>
      <c r="D12" s="391"/>
      <c r="E12" s="391"/>
      <c r="F12" s="391"/>
      <c r="G12" s="391"/>
      <c r="H12" s="391"/>
      <c r="I12" s="391"/>
      <c r="J12" s="391"/>
      <c r="K12" s="391"/>
      <c r="L12" s="391"/>
      <c r="M12" s="391"/>
      <c r="N12" s="391"/>
      <c r="O12" s="391"/>
      <c r="P12" s="391"/>
      <c r="Q12" s="391"/>
      <c r="R12" s="391"/>
      <c r="S12" s="391"/>
      <c r="T12" s="391"/>
      <c r="U12" s="391"/>
      <c r="V12" s="391"/>
      <c r="W12" s="391"/>
      <c r="X12" s="391"/>
      <c r="Y12" s="391"/>
      <c r="Z12" s="391"/>
      <c r="AA12" s="391"/>
      <c r="AB12" s="391"/>
      <c r="AC12" s="391"/>
      <c r="AD12" s="391"/>
      <c r="AE12" s="391"/>
      <c r="AF12" s="391"/>
      <c r="AG12" s="391"/>
      <c r="AH12" s="392"/>
    </row>
    <row r="13" spans="1:34" ht="29.25" hidden="1" customHeight="1">
      <c r="A13" s="389"/>
      <c r="B13" s="391"/>
      <c r="C13" s="391"/>
      <c r="D13" s="391"/>
      <c r="E13" s="391"/>
      <c r="F13" s="391"/>
      <c r="G13" s="391"/>
      <c r="H13" s="391"/>
      <c r="I13" s="391"/>
      <c r="J13" s="391"/>
      <c r="K13" s="391"/>
      <c r="L13" s="391"/>
      <c r="M13" s="391"/>
      <c r="N13" s="391"/>
      <c r="O13" s="391"/>
      <c r="P13" s="391"/>
      <c r="Q13" s="391"/>
      <c r="R13" s="391"/>
      <c r="S13" s="391"/>
      <c r="T13" s="391"/>
      <c r="U13" s="391"/>
      <c r="V13" s="391"/>
      <c r="W13" s="391"/>
      <c r="X13" s="391"/>
      <c r="Y13" s="391"/>
      <c r="Z13" s="391"/>
      <c r="AA13" s="391"/>
      <c r="AB13" s="391"/>
      <c r="AC13" s="391"/>
      <c r="AD13" s="391"/>
      <c r="AE13" s="391"/>
      <c r="AF13" s="391"/>
      <c r="AG13" s="391"/>
      <c r="AH13" s="392"/>
    </row>
    <row r="14" spans="1:34" ht="29.25" hidden="1" customHeight="1">
      <c r="A14" s="389"/>
      <c r="B14" s="391"/>
      <c r="C14" s="391"/>
      <c r="D14" s="391"/>
      <c r="E14" s="391"/>
      <c r="F14" s="391"/>
      <c r="G14" s="391"/>
      <c r="H14" s="391"/>
      <c r="I14" s="391"/>
      <c r="J14" s="391"/>
      <c r="K14" s="391"/>
      <c r="L14" s="391"/>
      <c r="M14" s="391"/>
      <c r="N14" s="391"/>
      <c r="O14" s="391"/>
      <c r="P14" s="391"/>
      <c r="Q14" s="391"/>
      <c r="R14" s="391"/>
      <c r="S14" s="391"/>
      <c r="T14" s="391"/>
      <c r="U14" s="391"/>
      <c r="V14" s="391"/>
      <c r="W14" s="391"/>
      <c r="X14" s="391"/>
      <c r="Y14" s="391"/>
      <c r="Z14" s="391"/>
      <c r="AA14" s="391"/>
      <c r="AB14" s="391"/>
      <c r="AC14" s="391"/>
      <c r="AD14" s="391"/>
      <c r="AE14" s="391"/>
      <c r="AF14" s="391"/>
      <c r="AG14" s="391"/>
      <c r="AH14" s="392"/>
    </row>
    <row r="15" spans="1:34" ht="29.25" hidden="1" customHeight="1" thickBot="1">
      <c r="A15" s="393"/>
      <c r="B15" s="394"/>
      <c r="C15" s="394"/>
      <c r="D15" s="394"/>
      <c r="E15" s="394"/>
      <c r="F15" s="394"/>
      <c r="G15" s="394"/>
      <c r="H15" s="394"/>
      <c r="I15" s="394"/>
      <c r="J15" s="394"/>
      <c r="K15" s="394"/>
      <c r="L15" s="394"/>
      <c r="M15" s="394"/>
      <c r="N15" s="394"/>
      <c r="O15" s="394"/>
      <c r="P15" s="394"/>
      <c r="Q15" s="394"/>
      <c r="R15" s="394"/>
      <c r="S15" s="394"/>
      <c r="T15" s="394"/>
      <c r="U15" s="394"/>
      <c r="V15" s="394"/>
      <c r="W15" s="394"/>
      <c r="X15" s="394"/>
      <c r="Y15" s="394"/>
      <c r="Z15" s="394"/>
      <c r="AA15" s="394"/>
      <c r="AB15" s="394"/>
      <c r="AC15" s="394"/>
      <c r="AD15" s="394"/>
      <c r="AE15" s="394"/>
      <c r="AF15" s="394"/>
      <c r="AG15" s="394"/>
      <c r="AH15" s="395"/>
    </row>
    <row r="16" spans="1:34" ht="40.5" customHeight="1">
      <c r="A16" s="385" t="s">
        <v>318</v>
      </c>
      <c r="B16" s="386"/>
      <c r="C16" s="386"/>
      <c r="D16" s="386"/>
      <c r="E16" s="386"/>
      <c r="F16" s="386"/>
      <c r="G16" s="386"/>
      <c r="H16" s="386"/>
      <c r="I16" s="386"/>
      <c r="J16" s="386"/>
      <c r="K16" s="386"/>
      <c r="L16" s="386"/>
      <c r="M16" s="386"/>
      <c r="N16" s="386"/>
      <c r="O16" s="386"/>
      <c r="P16" s="386"/>
      <c r="Q16" s="386"/>
      <c r="R16" s="386"/>
      <c r="S16" s="386"/>
      <c r="T16" s="386"/>
      <c r="U16" s="386"/>
      <c r="V16" s="386"/>
      <c r="W16" s="386"/>
      <c r="X16" s="386"/>
      <c r="Y16" s="386"/>
      <c r="Z16" s="386"/>
      <c r="AA16" s="386"/>
      <c r="AB16" s="386"/>
      <c r="AC16" s="386"/>
      <c r="AD16" s="386"/>
      <c r="AE16" s="386"/>
      <c r="AF16" s="386"/>
      <c r="AG16" s="386"/>
      <c r="AH16" s="387"/>
    </row>
    <row r="17" spans="1:34" ht="29.25" customHeight="1">
      <c r="A17" s="389"/>
      <c r="B17" s="390" t="s">
        <v>240</v>
      </c>
      <c r="C17" s="391"/>
      <c r="D17" s="391"/>
      <c r="E17" s="391"/>
      <c r="F17" s="391"/>
      <c r="G17" s="391"/>
      <c r="H17" s="391"/>
      <c r="I17" s="391"/>
      <c r="J17" s="391"/>
      <c r="K17" s="391"/>
      <c r="L17" s="391"/>
      <c r="M17" s="391"/>
      <c r="N17" s="391"/>
      <c r="O17" s="391"/>
      <c r="P17" s="391"/>
      <c r="Q17" s="391"/>
      <c r="R17" s="391"/>
      <c r="S17" s="391"/>
      <c r="T17" s="391"/>
      <c r="U17" s="391"/>
      <c r="V17" s="391"/>
      <c r="W17" s="391"/>
      <c r="X17" s="391"/>
      <c r="Y17" s="391"/>
      <c r="Z17" s="391"/>
      <c r="AA17" s="391"/>
      <c r="AB17" s="391"/>
      <c r="AC17" s="391"/>
      <c r="AD17" s="391"/>
      <c r="AE17" s="391"/>
      <c r="AF17" s="391"/>
      <c r="AG17" s="396" t="s">
        <v>241</v>
      </c>
      <c r="AH17" s="392"/>
    </row>
    <row r="18" spans="1:34" ht="29.25" customHeight="1">
      <c r="A18" s="397" t="s">
        <v>242</v>
      </c>
      <c r="B18" s="398" t="s">
        <v>1</v>
      </c>
      <c r="C18" s="398" t="s">
        <v>243</v>
      </c>
      <c r="D18" s="399" t="s">
        <v>244</v>
      </c>
      <c r="E18" s="399"/>
      <c r="F18" s="399"/>
      <c r="G18" s="399"/>
      <c r="H18" s="399"/>
      <c r="I18" s="399"/>
      <c r="J18" s="399"/>
      <c r="K18" s="399"/>
      <c r="L18" s="399"/>
      <c r="M18" s="399"/>
      <c r="N18" s="399"/>
      <c r="O18" s="399"/>
      <c r="P18" s="399"/>
      <c r="Q18" s="399"/>
      <c r="R18" s="399"/>
      <c r="S18" s="399"/>
      <c r="T18" s="399"/>
      <c r="U18" s="399"/>
      <c r="V18" s="399"/>
      <c r="W18" s="399"/>
      <c r="X18" s="399"/>
      <c r="Y18" s="399"/>
      <c r="Z18" s="399"/>
      <c r="AA18" s="399"/>
      <c r="AB18" s="399"/>
      <c r="AC18" s="399"/>
      <c r="AD18" s="399"/>
      <c r="AE18" s="399"/>
      <c r="AF18" s="398" t="s">
        <v>3</v>
      </c>
      <c r="AG18" s="398" t="s">
        <v>245</v>
      </c>
      <c r="AH18" s="400" t="s">
        <v>246</v>
      </c>
    </row>
    <row r="19" spans="1:34" ht="19.5" customHeight="1">
      <c r="A19" s="401"/>
      <c r="B19" s="402" t="s">
        <v>70</v>
      </c>
      <c r="C19" s="403"/>
      <c r="D19" s="404"/>
      <c r="E19" s="405"/>
      <c r="F19" s="405"/>
      <c r="G19" s="405"/>
      <c r="H19" s="405"/>
      <c r="I19" s="405"/>
      <c r="J19" s="406"/>
      <c r="K19" s="405"/>
      <c r="L19" s="405"/>
      <c r="M19" s="405"/>
      <c r="N19" s="405"/>
      <c r="O19" s="405"/>
      <c r="P19" s="405"/>
      <c r="Q19" s="405"/>
      <c r="R19" s="405"/>
      <c r="S19" s="405"/>
      <c r="T19" s="405"/>
      <c r="U19" s="406"/>
      <c r="V19" s="405"/>
      <c r="W19" s="405"/>
      <c r="X19" s="405"/>
      <c r="Y19" s="405"/>
      <c r="Z19" s="405"/>
      <c r="AA19" s="406"/>
      <c r="AB19" s="405"/>
      <c r="AC19" s="405"/>
      <c r="AD19" s="405"/>
      <c r="AE19" s="407"/>
      <c r="AF19" s="408"/>
      <c r="AG19" s="409"/>
      <c r="AH19" s="410"/>
    </row>
    <row r="20" spans="1:34" ht="19.5" customHeight="1">
      <c r="A20" s="411"/>
      <c r="B20" s="412"/>
      <c r="C20" s="408"/>
      <c r="D20" s="413"/>
      <c r="E20" s="564" t="s">
        <v>98</v>
      </c>
      <c r="F20" s="564">
        <v>2.2000000000000002</v>
      </c>
      <c r="G20" s="564" t="s">
        <v>113</v>
      </c>
      <c r="H20" s="564">
        <v>3.1</v>
      </c>
      <c r="I20" s="564" t="s">
        <v>99</v>
      </c>
      <c r="J20" s="568" t="s">
        <v>247</v>
      </c>
      <c r="K20" s="564">
        <v>2</v>
      </c>
      <c r="L20" s="564" t="s">
        <v>248</v>
      </c>
      <c r="M20" s="564">
        <v>1.8</v>
      </c>
      <c r="N20" s="564" t="s">
        <v>248</v>
      </c>
      <c r="O20" s="564">
        <v>4.4000000000000004</v>
      </c>
      <c r="P20" s="564"/>
      <c r="Q20" s="564"/>
      <c r="R20" s="564"/>
      <c r="S20" s="564"/>
      <c r="T20" s="568"/>
      <c r="U20" s="564"/>
      <c r="V20" s="564"/>
      <c r="W20" s="564"/>
      <c r="X20" s="564"/>
      <c r="Y20" s="564"/>
      <c r="Z20" s="564"/>
      <c r="AA20" s="564"/>
      <c r="AB20" s="564"/>
      <c r="AC20" s="564"/>
      <c r="AD20" s="564"/>
      <c r="AE20" s="414" t="s">
        <v>93</v>
      </c>
      <c r="AF20" s="408" t="s">
        <v>194</v>
      </c>
      <c r="AG20" s="409">
        <f>(F20+H20)/K20*M20*O20</f>
        <v>20.988000000000003</v>
      </c>
      <c r="AH20" s="415"/>
    </row>
    <row r="21" spans="1:34" ht="19.5" customHeight="1">
      <c r="A21" s="411"/>
      <c r="B21" s="412"/>
      <c r="C21" s="408"/>
      <c r="D21" s="413"/>
      <c r="E21" s="564" t="s">
        <v>249</v>
      </c>
      <c r="F21" s="564">
        <v>0.9</v>
      </c>
      <c r="G21" s="564" t="s">
        <v>248</v>
      </c>
      <c r="H21" s="564">
        <v>1.8</v>
      </c>
      <c r="I21" s="564" t="s">
        <v>99</v>
      </c>
      <c r="J21" s="568" t="s">
        <v>247</v>
      </c>
      <c r="K21" s="564">
        <v>2</v>
      </c>
      <c r="L21" s="564" t="s">
        <v>248</v>
      </c>
      <c r="M21" s="564">
        <v>2.1</v>
      </c>
      <c r="N21" s="564" t="s">
        <v>99</v>
      </c>
      <c r="O21" s="564" t="s">
        <v>248</v>
      </c>
      <c r="P21" s="564">
        <v>2</v>
      </c>
      <c r="Q21" s="564"/>
      <c r="R21" s="564"/>
      <c r="S21" s="564"/>
      <c r="T21" s="564"/>
      <c r="U21" s="568"/>
      <c r="V21" s="564"/>
      <c r="W21" s="564"/>
      <c r="X21" s="564"/>
      <c r="Y21" s="564"/>
      <c r="Z21" s="564"/>
      <c r="AA21" s="564"/>
      <c r="AB21" s="564"/>
      <c r="AC21" s="564"/>
      <c r="AD21" s="564"/>
      <c r="AE21" s="414" t="s">
        <v>93</v>
      </c>
      <c r="AF21" s="408" t="s">
        <v>194</v>
      </c>
      <c r="AG21" s="409">
        <f>((F21*H21)/K21*M21)*P21</f>
        <v>3.4020000000000006</v>
      </c>
      <c r="AH21" s="415"/>
    </row>
    <row r="22" spans="1:34" ht="19.5" customHeight="1">
      <c r="A22" s="411"/>
      <c r="B22" s="416"/>
      <c r="C22" s="417"/>
      <c r="D22" s="413"/>
      <c r="E22" s="564"/>
      <c r="F22" s="564"/>
      <c r="G22" s="564"/>
      <c r="H22" s="564"/>
      <c r="I22" s="564"/>
      <c r="J22" s="568"/>
      <c r="K22" s="564"/>
      <c r="L22" s="564"/>
      <c r="M22" s="564"/>
      <c r="N22" s="564"/>
      <c r="O22" s="564"/>
      <c r="P22" s="564"/>
      <c r="Q22" s="564"/>
      <c r="R22" s="564"/>
      <c r="S22" s="564"/>
      <c r="T22" s="564"/>
      <c r="U22" s="568"/>
      <c r="V22" s="564"/>
      <c r="W22" s="564"/>
      <c r="X22" s="564"/>
      <c r="Y22" s="564"/>
      <c r="Z22" s="564"/>
      <c r="AA22" s="568"/>
      <c r="AB22" s="564"/>
      <c r="AC22" s="564"/>
      <c r="AD22" s="1865" t="s">
        <v>250</v>
      </c>
      <c r="AE22" s="1866"/>
      <c r="AF22" s="418" t="s">
        <v>194</v>
      </c>
      <c r="AG22" s="419">
        <f>SUM(AG20:AG21)</f>
        <v>24.390000000000004</v>
      </c>
      <c r="AH22" s="415"/>
    </row>
    <row r="23" spans="1:34" ht="19.5" customHeight="1">
      <c r="A23" s="411"/>
      <c r="B23" s="420" t="s">
        <v>21</v>
      </c>
      <c r="C23" s="417"/>
      <c r="D23" s="413"/>
      <c r="E23" s="564"/>
      <c r="F23" s="564"/>
      <c r="G23" s="564"/>
      <c r="H23" s="564"/>
      <c r="I23" s="564"/>
      <c r="J23" s="568"/>
      <c r="K23" s="564"/>
      <c r="L23" s="564"/>
      <c r="M23" s="564"/>
      <c r="N23" s="564"/>
      <c r="O23" s="564"/>
      <c r="P23" s="564"/>
      <c r="Q23" s="564"/>
      <c r="R23" s="564"/>
      <c r="S23" s="564"/>
      <c r="T23" s="568"/>
      <c r="U23" s="564"/>
      <c r="V23" s="564"/>
      <c r="W23" s="564"/>
      <c r="X23" s="564"/>
      <c r="Y23" s="564"/>
      <c r="Z23" s="564"/>
      <c r="AA23" s="564"/>
      <c r="AB23" s="564"/>
      <c r="AC23" s="564"/>
      <c r="AD23" s="564"/>
      <c r="AE23" s="414"/>
      <c r="AF23" s="408"/>
      <c r="AG23" s="409"/>
      <c r="AH23" s="415"/>
    </row>
    <row r="24" spans="1:34" ht="19.5" customHeight="1">
      <c r="A24" s="411"/>
      <c r="B24" s="412"/>
      <c r="C24" s="408"/>
      <c r="D24" s="413"/>
      <c r="E24" s="564">
        <v>4</v>
      </c>
      <c r="F24" s="564" t="s">
        <v>248</v>
      </c>
      <c r="G24" s="564">
        <v>2</v>
      </c>
      <c r="H24" s="564" t="s">
        <v>248</v>
      </c>
      <c r="I24" s="564">
        <v>0.2</v>
      </c>
      <c r="J24" s="568"/>
      <c r="K24" s="564"/>
      <c r="L24" s="564"/>
      <c r="M24" s="564"/>
      <c r="N24" s="564"/>
      <c r="O24" s="564"/>
      <c r="P24" s="564"/>
      <c r="Q24" s="564"/>
      <c r="R24" s="564"/>
      <c r="S24" s="564"/>
      <c r="T24" s="568"/>
      <c r="U24" s="564"/>
      <c r="V24" s="564"/>
      <c r="W24" s="564"/>
      <c r="X24" s="564"/>
      <c r="Y24" s="564"/>
      <c r="Z24" s="564"/>
      <c r="AA24" s="564"/>
      <c r="AB24" s="564"/>
      <c r="AC24" s="564"/>
      <c r="AD24" s="564"/>
      <c r="AE24" s="414" t="s">
        <v>93</v>
      </c>
      <c r="AF24" s="408" t="s">
        <v>194</v>
      </c>
      <c r="AG24" s="409">
        <f>E24*G24*I24</f>
        <v>1.6</v>
      </c>
      <c r="AH24" s="415"/>
    </row>
    <row r="25" spans="1:34" ht="19.5" customHeight="1">
      <c r="A25" s="421"/>
      <c r="B25" s="412"/>
      <c r="C25" s="408"/>
      <c r="D25" s="413"/>
      <c r="E25" s="564">
        <v>1.8</v>
      </c>
      <c r="F25" s="564" t="s">
        <v>248</v>
      </c>
      <c r="G25" s="564">
        <v>1.8</v>
      </c>
      <c r="H25" s="564" t="s">
        <v>248</v>
      </c>
      <c r="I25" s="564">
        <v>3.8</v>
      </c>
      <c r="J25" s="568"/>
      <c r="K25" s="564"/>
      <c r="L25" s="564"/>
      <c r="M25" s="564"/>
      <c r="N25" s="564"/>
      <c r="O25" s="564"/>
      <c r="P25" s="564"/>
      <c r="Q25" s="564"/>
      <c r="R25" s="564"/>
      <c r="S25" s="564"/>
      <c r="T25" s="564"/>
      <c r="U25" s="568"/>
      <c r="V25" s="564"/>
      <c r="W25" s="564"/>
      <c r="X25" s="564"/>
      <c r="Y25" s="564"/>
      <c r="Z25" s="564"/>
      <c r="AA25" s="564"/>
      <c r="AB25" s="564"/>
      <c r="AC25" s="564"/>
      <c r="AD25" s="564"/>
      <c r="AE25" s="414" t="s">
        <v>93</v>
      </c>
      <c r="AF25" s="408" t="s">
        <v>194</v>
      </c>
      <c r="AG25" s="409">
        <f>E25*G25*I25</f>
        <v>12.311999999999999</v>
      </c>
      <c r="AH25" s="415"/>
    </row>
    <row r="26" spans="1:34" ht="19.5" customHeight="1">
      <c r="A26" s="411"/>
      <c r="B26" s="412"/>
      <c r="C26" s="408"/>
      <c r="D26" s="413"/>
      <c r="E26" s="1867">
        <f>AG22</f>
        <v>24.390000000000004</v>
      </c>
      <c r="F26" s="1868"/>
      <c r="G26" s="564" t="s">
        <v>97</v>
      </c>
      <c r="H26" s="1867">
        <f>AG24</f>
        <v>1.6</v>
      </c>
      <c r="I26" s="1868"/>
      <c r="J26" s="564" t="s">
        <v>97</v>
      </c>
      <c r="K26" s="1867">
        <f>AG25</f>
        <v>12.311999999999999</v>
      </c>
      <c r="L26" s="1868"/>
      <c r="M26" s="564"/>
      <c r="N26" s="568"/>
      <c r="O26" s="564"/>
      <c r="P26" s="564"/>
      <c r="Q26" s="564"/>
      <c r="R26" s="568"/>
      <c r="S26" s="564"/>
      <c r="T26" s="564"/>
      <c r="U26" s="568"/>
      <c r="V26" s="564"/>
      <c r="W26" s="564"/>
      <c r="X26" s="564"/>
      <c r="Y26" s="564"/>
      <c r="Z26" s="564"/>
      <c r="AA26" s="564"/>
      <c r="AB26" s="568"/>
      <c r="AC26" s="564"/>
      <c r="AD26" s="564"/>
      <c r="AE26" s="565" t="s">
        <v>93</v>
      </c>
      <c r="AF26" s="418" t="s">
        <v>194</v>
      </c>
      <c r="AG26" s="419">
        <f>E26-H26-K26</f>
        <v>10.478000000000003</v>
      </c>
      <c r="AH26" s="415"/>
    </row>
    <row r="27" spans="1:34" ht="19.5" customHeight="1">
      <c r="A27" s="411"/>
      <c r="B27" s="416"/>
      <c r="C27" s="408"/>
      <c r="D27" s="413"/>
      <c r="E27" s="564"/>
      <c r="F27" s="564"/>
      <c r="G27" s="564"/>
      <c r="H27" s="564"/>
      <c r="I27" s="564"/>
      <c r="J27" s="564"/>
      <c r="K27" s="564"/>
      <c r="L27" s="564"/>
      <c r="M27" s="564"/>
      <c r="N27" s="564"/>
      <c r="O27" s="564"/>
      <c r="P27" s="564"/>
      <c r="Q27" s="564"/>
      <c r="R27" s="564"/>
      <c r="S27" s="564"/>
      <c r="T27" s="564"/>
      <c r="U27" s="568"/>
      <c r="V27" s="564"/>
      <c r="W27" s="564"/>
      <c r="X27" s="564"/>
      <c r="Y27" s="564"/>
      <c r="Z27" s="564"/>
      <c r="AA27" s="564"/>
      <c r="AB27" s="568"/>
      <c r="AC27" s="564"/>
      <c r="AD27" s="564"/>
      <c r="AE27" s="414"/>
      <c r="AF27" s="408"/>
      <c r="AG27" s="409"/>
      <c r="AH27" s="415"/>
    </row>
    <row r="28" spans="1:34" ht="19.5" customHeight="1">
      <c r="A28" s="411"/>
      <c r="B28" s="420" t="s">
        <v>251</v>
      </c>
      <c r="C28" s="408"/>
      <c r="D28" s="413"/>
      <c r="E28" s="564"/>
      <c r="F28" s="564"/>
      <c r="G28" s="564"/>
      <c r="H28" s="564"/>
      <c r="I28" s="564"/>
      <c r="J28" s="564"/>
      <c r="K28" s="564"/>
      <c r="L28" s="564"/>
      <c r="M28" s="422"/>
      <c r="N28" s="568"/>
      <c r="O28" s="564"/>
      <c r="P28" s="564"/>
      <c r="Q28" s="564"/>
      <c r="R28" s="564"/>
      <c r="S28" s="564"/>
      <c r="T28" s="564"/>
      <c r="U28" s="564"/>
      <c r="V28" s="564"/>
      <c r="W28" s="564"/>
      <c r="X28" s="564"/>
      <c r="Y28" s="564"/>
      <c r="Z28" s="564"/>
      <c r="AA28" s="564"/>
      <c r="AB28" s="564"/>
      <c r="AC28" s="564"/>
      <c r="AD28" s="564"/>
      <c r="AE28" s="414"/>
      <c r="AF28" s="408"/>
      <c r="AG28" s="409"/>
      <c r="AH28" s="415"/>
    </row>
    <row r="29" spans="1:34" ht="19.5" customHeight="1">
      <c r="A29" s="421"/>
      <c r="B29" s="416"/>
      <c r="C29" s="417"/>
      <c r="D29" s="413"/>
      <c r="E29" s="1867">
        <f>AG22</f>
        <v>24.390000000000004</v>
      </c>
      <c r="F29" s="1868"/>
      <c r="G29" s="564" t="s">
        <v>97</v>
      </c>
      <c r="H29" s="1867">
        <f>AG26</f>
        <v>10.478000000000003</v>
      </c>
      <c r="I29" s="1868"/>
      <c r="J29" s="564"/>
      <c r="K29" s="564"/>
      <c r="L29" s="564"/>
      <c r="M29" s="564"/>
      <c r="N29" s="564"/>
      <c r="O29" s="564"/>
      <c r="P29" s="568"/>
      <c r="Q29" s="564"/>
      <c r="R29" s="564"/>
      <c r="S29" s="564"/>
      <c r="T29" s="564"/>
      <c r="U29" s="564"/>
      <c r="V29" s="564"/>
      <c r="W29" s="568"/>
      <c r="X29" s="564"/>
      <c r="Y29" s="564"/>
      <c r="Z29" s="564"/>
      <c r="AA29" s="564"/>
      <c r="AB29" s="564"/>
      <c r="AC29" s="564"/>
      <c r="AD29" s="564"/>
      <c r="AE29" s="414" t="s">
        <v>93</v>
      </c>
      <c r="AF29" s="408" t="s">
        <v>194</v>
      </c>
      <c r="AG29" s="423">
        <f>E29-H29</f>
        <v>13.912000000000001</v>
      </c>
      <c r="AH29" s="415"/>
    </row>
    <row r="30" spans="1:34" ht="19.5" customHeight="1">
      <c r="A30" s="411"/>
      <c r="B30" s="412"/>
      <c r="C30" s="408"/>
      <c r="D30" s="413"/>
      <c r="E30" s="564"/>
      <c r="F30" s="564"/>
      <c r="G30" s="564"/>
      <c r="H30" s="564"/>
      <c r="I30" s="564"/>
      <c r="J30" s="568"/>
      <c r="K30" s="564"/>
      <c r="L30" s="564"/>
      <c r="M30" s="564"/>
      <c r="N30" s="564"/>
      <c r="O30" s="564"/>
      <c r="P30" s="564"/>
      <c r="Q30" s="564"/>
      <c r="R30" s="564"/>
      <c r="S30" s="564"/>
      <c r="T30" s="568"/>
      <c r="U30" s="564"/>
      <c r="V30" s="564"/>
      <c r="W30" s="564"/>
      <c r="X30" s="564"/>
      <c r="Y30" s="568"/>
      <c r="Z30" s="564"/>
      <c r="AA30" s="564"/>
      <c r="AB30" s="564"/>
      <c r="AC30" s="564"/>
      <c r="AD30" s="1865" t="s">
        <v>250</v>
      </c>
      <c r="AE30" s="1866"/>
      <c r="AF30" s="418" t="s">
        <v>194</v>
      </c>
      <c r="AG30" s="419">
        <f>SUM(AG29)</f>
        <v>13.912000000000001</v>
      </c>
      <c r="AH30" s="415"/>
    </row>
    <row r="31" spans="1:34" ht="19.5" customHeight="1">
      <c r="A31" s="411"/>
      <c r="B31" s="412"/>
      <c r="C31" s="408"/>
      <c r="D31" s="413"/>
      <c r="E31" s="564"/>
      <c r="F31" s="564"/>
      <c r="G31" s="564"/>
      <c r="H31" s="564"/>
      <c r="I31" s="564"/>
      <c r="J31" s="564"/>
      <c r="K31" s="564"/>
      <c r="L31" s="564"/>
      <c r="M31" s="422"/>
      <c r="N31" s="568"/>
      <c r="O31" s="564"/>
      <c r="P31" s="564"/>
      <c r="Q31" s="564"/>
      <c r="R31" s="564"/>
      <c r="S31" s="564"/>
      <c r="T31" s="564"/>
      <c r="U31" s="564"/>
      <c r="V31" s="568"/>
      <c r="W31" s="564"/>
      <c r="X31" s="568"/>
      <c r="Y31" s="564"/>
      <c r="Z31" s="564"/>
      <c r="AA31" s="564"/>
      <c r="AB31" s="564"/>
      <c r="AC31" s="564"/>
      <c r="AD31" s="564"/>
      <c r="AE31" s="414"/>
      <c r="AF31" s="408"/>
      <c r="AG31" s="409"/>
      <c r="AH31" s="415"/>
    </row>
    <row r="32" spans="1:34" ht="19.5" customHeight="1">
      <c r="A32" s="411"/>
      <c r="B32" s="412"/>
      <c r="C32" s="408"/>
      <c r="D32" s="413"/>
      <c r="E32" s="564"/>
      <c r="F32" s="564"/>
      <c r="G32" s="564"/>
      <c r="H32" s="564"/>
      <c r="I32" s="564"/>
      <c r="J32" s="564"/>
      <c r="K32" s="564"/>
      <c r="L32" s="564"/>
      <c r="M32" s="564"/>
      <c r="N32" s="564"/>
      <c r="O32" s="568"/>
      <c r="P32" s="564"/>
      <c r="Q32" s="564"/>
      <c r="R32" s="564"/>
      <c r="S32" s="564"/>
      <c r="T32" s="564"/>
      <c r="U32" s="564"/>
      <c r="V32" s="564"/>
      <c r="W32" s="564"/>
      <c r="X32" s="564"/>
      <c r="Y32" s="564"/>
      <c r="Z32" s="564"/>
      <c r="AA32" s="564"/>
      <c r="AB32" s="564"/>
      <c r="AC32" s="564"/>
      <c r="AD32" s="564"/>
      <c r="AE32" s="414"/>
      <c r="AF32" s="408"/>
      <c r="AG32" s="409"/>
      <c r="AH32" s="415"/>
    </row>
    <row r="33" spans="1:34" ht="19.5" customHeight="1">
      <c r="A33" s="411"/>
      <c r="B33" s="412"/>
      <c r="C33" s="408"/>
      <c r="D33" s="413"/>
      <c r="E33" s="564"/>
      <c r="F33" s="564"/>
      <c r="G33" s="564"/>
      <c r="H33" s="564"/>
      <c r="I33" s="564"/>
      <c r="J33" s="564"/>
      <c r="K33" s="564"/>
      <c r="L33" s="564"/>
      <c r="M33" s="564"/>
      <c r="N33" s="564"/>
      <c r="O33" s="568"/>
      <c r="P33" s="564"/>
      <c r="Q33" s="564"/>
      <c r="R33" s="564"/>
      <c r="S33" s="564"/>
      <c r="T33" s="564"/>
      <c r="U33" s="564"/>
      <c r="V33" s="564"/>
      <c r="W33" s="564"/>
      <c r="X33" s="564"/>
      <c r="Y33" s="564"/>
      <c r="Z33" s="564"/>
      <c r="AA33" s="564"/>
      <c r="AB33" s="564"/>
      <c r="AC33" s="564"/>
      <c r="AD33" s="564"/>
      <c r="AE33" s="414"/>
      <c r="AF33" s="408"/>
      <c r="AG33" s="409"/>
      <c r="AH33" s="415"/>
    </row>
    <row r="34" spans="1:34" ht="19.5" customHeight="1">
      <c r="A34" s="411"/>
      <c r="B34" s="412"/>
      <c r="C34" s="408"/>
      <c r="D34" s="413"/>
      <c r="E34" s="563"/>
      <c r="F34" s="564"/>
      <c r="G34" s="564"/>
      <c r="H34" s="564"/>
      <c r="I34" s="564"/>
      <c r="J34" s="564"/>
      <c r="K34" s="564"/>
      <c r="L34" s="564"/>
      <c r="M34" s="564"/>
      <c r="N34" s="564"/>
      <c r="O34" s="564"/>
      <c r="P34" s="564"/>
      <c r="Q34" s="568"/>
      <c r="R34" s="564"/>
      <c r="S34" s="564"/>
      <c r="T34" s="564"/>
      <c r="U34" s="564"/>
      <c r="V34" s="564"/>
      <c r="W34" s="568"/>
      <c r="X34" s="564"/>
      <c r="Y34" s="564"/>
      <c r="Z34" s="564"/>
      <c r="AA34" s="564"/>
      <c r="AB34" s="564"/>
      <c r="AC34" s="564"/>
      <c r="AD34" s="564"/>
      <c r="AE34" s="414"/>
      <c r="AF34" s="408"/>
      <c r="AG34" s="409"/>
      <c r="AH34" s="415"/>
    </row>
    <row r="35" spans="1:34" ht="19.5" customHeight="1" thickBot="1">
      <c r="A35" s="426"/>
      <c r="B35" s="441"/>
      <c r="C35" s="442"/>
      <c r="D35" s="457"/>
      <c r="E35" s="427"/>
      <c r="F35" s="427"/>
      <c r="G35" s="427"/>
      <c r="H35" s="427"/>
      <c r="I35" s="427"/>
      <c r="J35" s="427"/>
      <c r="K35" s="427"/>
      <c r="L35" s="427"/>
      <c r="M35" s="427"/>
      <c r="N35" s="427"/>
      <c r="O35" s="427"/>
      <c r="P35" s="458"/>
      <c r="Q35" s="459"/>
      <c r="R35" s="427"/>
      <c r="S35" s="427"/>
      <c r="T35" s="427"/>
      <c r="U35" s="427"/>
      <c r="V35" s="427"/>
      <c r="W35" s="427"/>
      <c r="X35" s="427"/>
      <c r="Y35" s="427"/>
      <c r="Z35" s="427"/>
      <c r="AA35" s="427"/>
      <c r="AB35" s="427"/>
      <c r="AC35" s="427"/>
      <c r="AD35" s="566"/>
      <c r="AE35" s="567"/>
      <c r="AF35" s="442"/>
      <c r="AG35" s="429"/>
      <c r="AH35" s="430"/>
    </row>
    <row r="36" spans="1:34" ht="40.5" customHeight="1">
      <c r="A36" s="385" t="s">
        <v>318</v>
      </c>
      <c r="B36" s="386"/>
      <c r="C36" s="386"/>
      <c r="D36" s="386"/>
      <c r="E36" s="386"/>
      <c r="F36" s="386"/>
      <c r="G36" s="386"/>
      <c r="H36" s="386"/>
      <c r="I36" s="386"/>
      <c r="J36" s="386"/>
      <c r="K36" s="386"/>
      <c r="L36" s="386"/>
      <c r="M36" s="386"/>
      <c r="N36" s="386"/>
      <c r="O36" s="386"/>
      <c r="P36" s="386"/>
      <c r="Q36" s="386"/>
      <c r="R36" s="386"/>
      <c r="S36" s="386"/>
      <c r="T36" s="386"/>
      <c r="U36" s="386"/>
      <c r="V36" s="386"/>
      <c r="W36" s="386"/>
      <c r="X36" s="386"/>
      <c r="Y36" s="386"/>
      <c r="Z36" s="386"/>
      <c r="AA36" s="386"/>
      <c r="AB36" s="386"/>
      <c r="AC36" s="386"/>
      <c r="AD36" s="386"/>
      <c r="AE36" s="386"/>
      <c r="AF36" s="386"/>
      <c r="AG36" s="386"/>
      <c r="AH36" s="387"/>
    </row>
    <row r="37" spans="1:34" ht="29.25" customHeight="1">
      <c r="A37" s="389"/>
      <c r="B37" s="390" t="s">
        <v>252</v>
      </c>
      <c r="C37" s="391"/>
      <c r="D37" s="391"/>
      <c r="E37" s="391"/>
      <c r="F37" s="391"/>
      <c r="G37" s="391"/>
      <c r="H37" s="391"/>
      <c r="I37" s="391"/>
      <c r="J37" s="391"/>
      <c r="K37" s="391"/>
      <c r="L37" s="391"/>
      <c r="M37" s="391"/>
      <c r="N37" s="391"/>
      <c r="O37" s="391"/>
      <c r="P37" s="391"/>
      <c r="Q37" s="391"/>
      <c r="R37" s="391"/>
      <c r="S37" s="391"/>
      <c r="T37" s="391"/>
      <c r="U37" s="391"/>
      <c r="V37" s="391"/>
      <c r="W37" s="391"/>
      <c r="X37" s="391"/>
      <c r="Y37" s="391"/>
      <c r="Z37" s="391"/>
      <c r="AA37" s="391"/>
      <c r="AB37" s="391"/>
      <c r="AC37" s="391"/>
      <c r="AD37" s="391"/>
      <c r="AE37" s="391"/>
      <c r="AF37" s="391"/>
      <c r="AG37" s="396" t="s">
        <v>241</v>
      </c>
      <c r="AH37" s="392"/>
    </row>
    <row r="38" spans="1:34" ht="29.25" customHeight="1">
      <c r="A38" s="397" t="s">
        <v>242</v>
      </c>
      <c r="B38" s="398" t="s">
        <v>1</v>
      </c>
      <c r="C38" s="398" t="s">
        <v>243</v>
      </c>
      <c r="D38" s="399" t="s">
        <v>244</v>
      </c>
      <c r="E38" s="399"/>
      <c r="F38" s="399"/>
      <c r="G38" s="399"/>
      <c r="H38" s="399"/>
      <c r="I38" s="399"/>
      <c r="J38" s="399"/>
      <c r="K38" s="399"/>
      <c r="L38" s="399"/>
      <c r="M38" s="399"/>
      <c r="N38" s="399"/>
      <c r="O38" s="399"/>
      <c r="P38" s="399"/>
      <c r="Q38" s="399"/>
      <c r="R38" s="399"/>
      <c r="S38" s="399"/>
      <c r="T38" s="399"/>
      <c r="U38" s="399"/>
      <c r="V38" s="399"/>
      <c r="W38" s="399"/>
      <c r="X38" s="399"/>
      <c r="Y38" s="399"/>
      <c r="Z38" s="399"/>
      <c r="AA38" s="399"/>
      <c r="AB38" s="399"/>
      <c r="AC38" s="399"/>
      <c r="AD38" s="399"/>
      <c r="AE38" s="399"/>
      <c r="AF38" s="398" t="s">
        <v>3</v>
      </c>
      <c r="AG38" s="398" t="s">
        <v>245</v>
      </c>
      <c r="AH38" s="400" t="s">
        <v>246</v>
      </c>
    </row>
    <row r="39" spans="1:34" ht="19.5" customHeight="1">
      <c r="A39" s="431"/>
      <c r="B39" s="402" t="s">
        <v>253</v>
      </c>
      <c r="C39" s="403"/>
      <c r="D39" s="405"/>
      <c r="E39" s="405"/>
      <c r="F39" s="405"/>
      <c r="G39" s="405"/>
      <c r="H39" s="405"/>
      <c r="I39" s="405"/>
      <c r="J39" s="405"/>
      <c r="K39" s="405"/>
      <c r="L39" s="405"/>
      <c r="M39" s="405"/>
      <c r="N39" s="405"/>
      <c r="O39" s="405"/>
      <c r="P39" s="405"/>
      <c r="Q39" s="405"/>
      <c r="R39" s="405"/>
      <c r="S39" s="405"/>
      <c r="T39" s="405"/>
      <c r="U39" s="405"/>
      <c r="V39" s="405"/>
      <c r="W39" s="405"/>
      <c r="X39" s="405"/>
      <c r="Y39" s="405"/>
      <c r="Z39" s="405"/>
      <c r="AA39" s="405"/>
      <c r="AB39" s="405"/>
      <c r="AC39" s="405"/>
      <c r="AD39" s="405"/>
      <c r="AE39" s="405"/>
      <c r="AF39" s="403"/>
      <c r="AG39" s="432"/>
      <c r="AH39" s="410"/>
    </row>
    <row r="40" spans="1:34" ht="19.5" customHeight="1">
      <c r="A40" s="411"/>
      <c r="B40" s="412" t="s">
        <v>254</v>
      </c>
      <c r="C40" s="408"/>
      <c r="D40" s="564"/>
      <c r="E40" s="564"/>
      <c r="F40" s="564">
        <f>E24</f>
        <v>4</v>
      </c>
      <c r="G40" s="564" t="s">
        <v>248</v>
      </c>
      <c r="H40" s="564">
        <f>G24</f>
        <v>2</v>
      </c>
      <c r="I40" s="564" t="s">
        <v>248</v>
      </c>
      <c r="J40" s="568">
        <v>0.2</v>
      </c>
      <c r="K40" s="564"/>
      <c r="L40" s="564"/>
      <c r="M40" s="564"/>
      <c r="N40" s="564"/>
      <c r="O40" s="568"/>
      <c r="P40" s="564"/>
      <c r="Q40" s="564"/>
      <c r="R40" s="564"/>
      <c r="S40" s="564"/>
      <c r="T40" s="568"/>
      <c r="U40" s="564"/>
      <c r="V40" s="564"/>
      <c r="W40" s="564"/>
      <c r="X40" s="564"/>
      <c r="Y40" s="564"/>
      <c r="Z40" s="564"/>
      <c r="AA40" s="564"/>
      <c r="AB40" s="564"/>
      <c r="AC40" s="564"/>
      <c r="AD40" s="564"/>
      <c r="AE40" s="564" t="s">
        <v>93</v>
      </c>
      <c r="AF40" s="408" t="s">
        <v>194</v>
      </c>
      <c r="AG40" s="423">
        <f>F40*H40*J40</f>
        <v>1.6</v>
      </c>
      <c r="AH40" s="415"/>
    </row>
    <row r="41" spans="1:34" ht="19.5" customHeight="1">
      <c r="A41" s="411"/>
      <c r="B41" s="412"/>
      <c r="C41" s="408"/>
      <c r="D41" s="564"/>
      <c r="E41" s="564"/>
      <c r="F41" s="564"/>
      <c r="G41" s="568"/>
      <c r="H41" s="564"/>
      <c r="I41" s="564"/>
      <c r="J41" s="568"/>
      <c r="K41" s="564"/>
      <c r="L41" s="564"/>
      <c r="M41" s="564"/>
      <c r="N41" s="564"/>
      <c r="O41" s="568"/>
      <c r="P41" s="564"/>
      <c r="Q41" s="564"/>
      <c r="R41" s="564"/>
      <c r="S41" s="564"/>
      <c r="T41" s="568"/>
      <c r="U41" s="564"/>
      <c r="V41" s="564"/>
      <c r="W41" s="564"/>
      <c r="X41" s="564"/>
      <c r="Y41" s="564"/>
      <c r="Z41" s="564"/>
      <c r="AA41" s="564"/>
      <c r="AB41" s="564"/>
      <c r="AC41" s="564"/>
      <c r="AD41" s="1865" t="s">
        <v>250</v>
      </c>
      <c r="AE41" s="1866"/>
      <c r="AF41" s="418" t="s">
        <v>194</v>
      </c>
      <c r="AG41" s="419">
        <f>SUM(AG40)</f>
        <v>1.6</v>
      </c>
      <c r="AH41" s="415"/>
    </row>
    <row r="42" spans="1:34" ht="19.5" customHeight="1">
      <c r="A42" s="411"/>
      <c r="B42" s="420" t="s">
        <v>255</v>
      </c>
      <c r="C42" s="408"/>
      <c r="D42" s="564"/>
      <c r="E42" s="564"/>
      <c r="F42" s="564"/>
      <c r="G42" s="564"/>
      <c r="H42" s="433"/>
      <c r="I42" s="433"/>
      <c r="J42" s="568"/>
      <c r="K42" s="564"/>
      <c r="L42" s="564"/>
      <c r="M42" s="564"/>
      <c r="N42" s="564"/>
      <c r="O42" s="434"/>
      <c r="P42" s="568"/>
      <c r="Q42" s="564"/>
      <c r="R42" s="433"/>
      <c r="S42" s="564"/>
      <c r="T42" s="564"/>
      <c r="U42" s="564"/>
      <c r="V42" s="564"/>
      <c r="W42" s="564"/>
      <c r="X42" s="564"/>
      <c r="Y42" s="564"/>
      <c r="Z42" s="564"/>
      <c r="AA42" s="564"/>
      <c r="AB42" s="564"/>
      <c r="AC42" s="564"/>
      <c r="AD42" s="564"/>
      <c r="AE42" s="568"/>
      <c r="AF42" s="408"/>
      <c r="AG42" s="409"/>
      <c r="AH42" s="415"/>
    </row>
    <row r="43" spans="1:34" ht="19.5" customHeight="1">
      <c r="A43" s="411"/>
      <c r="B43" s="412" t="s">
        <v>10</v>
      </c>
      <c r="C43" s="408"/>
      <c r="D43" s="564"/>
      <c r="E43" s="564"/>
      <c r="F43" s="564">
        <v>3.8</v>
      </c>
      <c r="G43" s="564" t="s">
        <v>248</v>
      </c>
      <c r="H43" s="564">
        <v>1.8</v>
      </c>
      <c r="I43" s="564" t="s">
        <v>248</v>
      </c>
      <c r="J43" s="564">
        <v>0.2</v>
      </c>
      <c r="K43" s="564"/>
      <c r="L43" s="564"/>
      <c r="M43" s="564"/>
      <c r="N43" s="564"/>
      <c r="O43" s="564"/>
      <c r="P43" s="564"/>
      <c r="Q43" s="564"/>
      <c r="R43" s="564"/>
      <c r="S43" s="564"/>
      <c r="T43" s="564"/>
      <c r="U43" s="564"/>
      <c r="V43" s="564"/>
      <c r="W43" s="564"/>
      <c r="X43" s="564"/>
      <c r="Y43" s="564"/>
      <c r="Z43" s="564"/>
      <c r="AA43" s="564"/>
      <c r="AB43" s="564"/>
      <c r="AC43" s="564"/>
      <c r="AD43" s="564"/>
      <c r="AE43" s="564" t="s">
        <v>93</v>
      </c>
      <c r="AF43" s="408" t="s">
        <v>194</v>
      </c>
      <c r="AG43" s="423">
        <f>F43*H43*J43</f>
        <v>1.3680000000000001</v>
      </c>
      <c r="AH43" s="415"/>
    </row>
    <row r="44" spans="1:34" ht="19.5" customHeight="1">
      <c r="A44" s="411"/>
      <c r="B44" s="412"/>
      <c r="C44" s="408"/>
      <c r="D44" s="564"/>
      <c r="E44" s="564"/>
      <c r="F44" s="435"/>
      <c r="G44" s="564"/>
      <c r="H44" s="433"/>
      <c r="I44" s="564"/>
      <c r="J44" s="568"/>
      <c r="K44" s="564"/>
      <c r="L44" s="564"/>
      <c r="M44" s="435"/>
      <c r="N44" s="564"/>
      <c r="O44" s="564"/>
      <c r="P44" s="568"/>
      <c r="Q44" s="564"/>
      <c r="R44" s="564"/>
      <c r="S44" s="564"/>
      <c r="T44" s="564"/>
      <c r="U44" s="564"/>
      <c r="V44" s="564"/>
      <c r="W44" s="564"/>
      <c r="X44" s="564"/>
      <c r="Y44" s="564"/>
      <c r="Z44" s="564"/>
      <c r="AA44" s="564"/>
      <c r="AB44" s="564"/>
      <c r="AC44" s="564"/>
      <c r="AD44" s="1865" t="s">
        <v>250</v>
      </c>
      <c r="AE44" s="1866"/>
      <c r="AF44" s="418" t="s">
        <v>194</v>
      </c>
      <c r="AG44" s="419">
        <f>SUM(AG43)</f>
        <v>1.3680000000000001</v>
      </c>
      <c r="AH44" s="415"/>
    </row>
    <row r="45" spans="1:34" ht="19.5" customHeight="1">
      <c r="A45" s="411"/>
      <c r="B45" s="412"/>
      <c r="C45" s="408"/>
      <c r="D45" s="564"/>
      <c r="E45" s="564"/>
      <c r="F45" s="564"/>
      <c r="G45" s="564"/>
      <c r="H45" s="564"/>
      <c r="I45" s="564"/>
      <c r="J45" s="564"/>
      <c r="K45" s="564"/>
      <c r="L45" s="564"/>
      <c r="M45" s="564"/>
      <c r="N45" s="564"/>
      <c r="O45" s="564"/>
      <c r="P45" s="564"/>
      <c r="Q45" s="564"/>
      <c r="R45" s="564"/>
      <c r="S45" s="564"/>
      <c r="T45" s="564"/>
      <c r="U45" s="564"/>
      <c r="V45" s="564"/>
      <c r="W45" s="564"/>
      <c r="X45" s="564"/>
      <c r="Y45" s="564"/>
      <c r="Z45" s="564"/>
      <c r="AA45" s="564"/>
      <c r="AB45" s="564"/>
      <c r="AC45" s="564"/>
      <c r="AD45" s="436"/>
      <c r="AE45" s="437"/>
      <c r="AF45" s="418"/>
      <c r="AG45" s="419"/>
      <c r="AH45" s="415"/>
    </row>
    <row r="46" spans="1:34" ht="19.5" customHeight="1">
      <c r="A46" s="411"/>
      <c r="B46" s="412" t="s">
        <v>76</v>
      </c>
      <c r="C46" s="408" t="s">
        <v>256</v>
      </c>
      <c r="D46" s="564"/>
      <c r="E46" s="438" t="s">
        <v>98</v>
      </c>
      <c r="F46" s="435">
        <f>F43</f>
        <v>3.8</v>
      </c>
      <c r="G46" s="564" t="s">
        <v>248</v>
      </c>
      <c r="H46" s="564">
        <v>2</v>
      </c>
      <c r="I46" s="564" t="s">
        <v>113</v>
      </c>
      <c r="J46" s="568">
        <f>H43</f>
        <v>1.8</v>
      </c>
      <c r="K46" s="435" t="s">
        <v>248</v>
      </c>
      <c r="L46" s="564">
        <v>2</v>
      </c>
      <c r="M46" s="564" t="s">
        <v>99</v>
      </c>
      <c r="N46" s="564" t="s">
        <v>248</v>
      </c>
      <c r="O46" s="564">
        <v>0.2</v>
      </c>
      <c r="P46" s="564"/>
      <c r="Q46" s="564"/>
      <c r="R46" s="564"/>
      <c r="S46" s="564"/>
      <c r="T46" s="564"/>
      <c r="U46" s="434"/>
      <c r="V46" s="568"/>
      <c r="W46" s="564"/>
      <c r="X46" s="564"/>
      <c r="Y46" s="564"/>
      <c r="Z46" s="564"/>
      <c r="AA46" s="564"/>
      <c r="AB46" s="564"/>
      <c r="AC46" s="564"/>
      <c r="AD46" s="564"/>
      <c r="AE46" s="564" t="s">
        <v>93</v>
      </c>
      <c r="AF46" s="408" t="s">
        <v>257</v>
      </c>
      <c r="AG46" s="423">
        <f>(F46*H46+J46*L46)*O46</f>
        <v>2.2399999999999998</v>
      </c>
      <c r="AH46" s="415"/>
    </row>
    <row r="47" spans="1:34" ht="19.5" customHeight="1">
      <c r="A47" s="411"/>
      <c r="B47" s="412"/>
      <c r="C47" s="408"/>
      <c r="D47" s="564"/>
      <c r="E47" s="439"/>
      <c r="F47" s="439"/>
      <c r="G47" s="439"/>
      <c r="H47" s="564"/>
      <c r="I47" s="564"/>
      <c r="J47" s="564"/>
      <c r="K47" s="435"/>
      <c r="L47" s="564"/>
      <c r="M47" s="564"/>
      <c r="N47" s="568"/>
      <c r="O47" s="564"/>
      <c r="P47" s="564"/>
      <c r="Q47" s="564"/>
      <c r="R47" s="564"/>
      <c r="S47" s="564"/>
      <c r="T47" s="564"/>
      <c r="U47" s="564"/>
      <c r="V47" s="564"/>
      <c r="W47" s="564"/>
      <c r="X47" s="564"/>
      <c r="Y47" s="564"/>
      <c r="Z47" s="564"/>
      <c r="AA47" s="564"/>
      <c r="AB47" s="564"/>
      <c r="AC47" s="564"/>
      <c r="AD47" s="1865" t="s">
        <v>250</v>
      </c>
      <c r="AE47" s="1866"/>
      <c r="AF47" s="418" t="s">
        <v>194</v>
      </c>
      <c r="AG47" s="419">
        <f>SUM(AG46)</f>
        <v>2.2399999999999998</v>
      </c>
      <c r="AH47" s="415"/>
    </row>
    <row r="48" spans="1:34" ht="19.5" customHeight="1">
      <c r="A48" s="411"/>
      <c r="B48" s="420" t="s">
        <v>258</v>
      </c>
      <c r="C48" s="408"/>
      <c r="D48" s="564"/>
      <c r="E48" s="439"/>
      <c r="F48" s="439"/>
      <c r="G48" s="439"/>
      <c r="H48" s="564"/>
      <c r="I48" s="564"/>
      <c r="J48" s="564"/>
      <c r="K48" s="435"/>
      <c r="L48" s="564"/>
      <c r="M48" s="564"/>
      <c r="N48" s="568"/>
      <c r="O48" s="564"/>
      <c r="P48" s="564"/>
      <c r="Q48" s="564"/>
      <c r="R48" s="564"/>
      <c r="S48" s="564"/>
      <c r="T48" s="564"/>
      <c r="U48" s="564"/>
      <c r="V48" s="564"/>
      <c r="W48" s="564"/>
      <c r="X48" s="564"/>
      <c r="Y48" s="564"/>
      <c r="Z48" s="564"/>
      <c r="AA48" s="564"/>
      <c r="AB48" s="564"/>
      <c r="AC48" s="564"/>
      <c r="AD48" s="564"/>
      <c r="AE48" s="568"/>
      <c r="AF48" s="408"/>
      <c r="AG48" s="409"/>
      <c r="AH48" s="415"/>
    </row>
    <row r="49" spans="1:34" ht="19.5" customHeight="1">
      <c r="A49" s="411"/>
      <c r="B49" s="412" t="s">
        <v>10</v>
      </c>
      <c r="C49" s="440"/>
      <c r="D49" s="564"/>
      <c r="E49" s="564"/>
      <c r="F49" s="564">
        <f>F46</f>
        <v>3.8</v>
      </c>
      <c r="G49" s="564" t="s">
        <v>248</v>
      </c>
      <c r="H49" s="568">
        <v>1.4</v>
      </c>
      <c r="I49" s="564" t="s">
        <v>248</v>
      </c>
      <c r="J49" s="564">
        <v>0.2</v>
      </c>
      <c r="K49" s="564" t="s">
        <v>97</v>
      </c>
      <c r="L49" s="564" t="s">
        <v>249</v>
      </c>
      <c r="M49" s="564">
        <v>3.14</v>
      </c>
      <c r="N49" s="564" t="s">
        <v>248</v>
      </c>
      <c r="O49" s="564">
        <v>1</v>
      </c>
      <c r="P49" s="434" t="s">
        <v>259</v>
      </c>
      <c r="Q49" s="568" t="s">
        <v>247</v>
      </c>
      <c r="R49" s="564">
        <v>4</v>
      </c>
      <c r="S49" s="564" t="s">
        <v>248</v>
      </c>
      <c r="T49" s="564">
        <v>0.2</v>
      </c>
      <c r="U49" s="564" t="s">
        <v>99</v>
      </c>
      <c r="V49" s="564"/>
      <c r="W49" s="564"/>
      <c r="X49" s="564"/>
      <c r="Y49" s="564"/>
      <c r="Z49" s="564"/>
      <c r="AA49" s="564"/>
      <c r="AB49" s="564"/>
      <c r="AC49" s="564"/>
      <c r="AD49" s="564"/>
      <c r="AE49" s="564" t="s">
        <v>93</v>
      </c>
      <c r="AF49" s="408" t="s">
        <v>194</v>
      </c>
      <c r="AG49" s="423">
        <f>F49*H49*J49-(((M49*O49*O49)/R49)*T49)</f>
        <v>0.90699999999999981</v>
      </c>
      <c r="AH49" s="415"/>
    </row>
    <row r="50" spans="1:34" ht="19.5" customHeight="1">
      <c r="A50" s="411"/>
      <c r="B50" s="412"/>
      <c r="C50" s="408"/>
      <c r="D50" s="564"/>
      <c r="E50" s="564" t="s">
        <v>98</v>
      </c>
      <c r="F50" s="564">
        <v>1.6</v>
      </c>
      <c r="G50" s="564" t="s">
        <v>248</v>
      </c>
      <c r="H50" s="564">
        <f>H49</f>
        <v>1.4</v>
      </c>
      <c r="I50" s="564" t="s">
        <v>248</v>
      </c>
      <c r="J50" s="564">
        <v>0.2</v>
      </c>
      <c r="K50" s="564" t="s">
        <v>97</v>
      </c>
      <c r="L50" s="564" t="s">
        <v>249</v>
      </c>
      <c r="M50" s="564">
        <v>0.4</v>
      </c>
      <c r="N50" s="564" t="s">
        <v>113</v>
      </c>
      <c r="O50" s="564">
        <v>1</v>
      </c>
      <c r="P50" s="564" t="s">
        <v>99</v>
      </c>
      <c r="Q50" s="568" t="s">
        <v>247</v>
      </c>
      <c r="R50" s="564">
        <v>2</v>
      </c>
      <c r="S50" s="564" t="s">
        <v>269</v>
      </c>
      <c r="T50" s="564">
        <v>0.2</v>
      </c>
      <c r="U50" s="564" t="s">
        <v>99</v>
      </c>
      <c r="V50" s="564" t="s">
        <v>248</v>
      </c>
      <c r="W50" s="564">
        <v>2</v>
      </c>
      <c r="X50" s="564"/>
      <c r="Y50" s="564"/>
      <c r="Z50" s="564"/>
      <c r="AA50" s="564"/>
      <c r="AB50" s="564"/>
      <c r="AC50" s="564"/>
      <c r="AD50" s="564"/>
      <c r="AE50" s="564" t="s">
        <v>93</v>
      </c>
      <c r="AF50" s="408" t="s">
        <v>194</v>
      </c>
      <c r="AG50" s="423">
        <f>(F50*H50*J50-((M50+O50)/R50)*T50)*W50</f>
        <v>0.61599999999999988</v>
      </c>
      <c r="AH50" s="415"/>
    </row>
    <row r="51" spans="1:34" ht="19.5" customHeight="1">
      <c r="A51" s="411"/>
      <c r="B51" s="412"/>
      <c r="C51" s="408"/>
      <c r="D51" s="564"/>
      <c r="E51" s="564"/>
      <c r="F51" s="435"/>
      <c r="G51" s="564"/>
      <c r="H51" s="564"/>
      <c r="I51" s="564"/>
      <c r="J51" s="564"/>
      <c r="K51" s="564"/>
      <c r="L51" s="564"/>
      <c r="M51" s="435"/>
      <c r="N51" s="564"/>
      <c r="O51" s="564"/>
      <c r="P51" s="568"/>
      <c r="Q51" s="564"/>
      <c r="R51" s="564"/>
      <c r="S51" s="564"/>
      <c r="T51" s="564"/>
      <c r="U51" s="564"/>
      <c r="V51" s="564"/>
      <c r="W51" s="564"/>
      <c r="X51" s="564"/>
      <c r="Y51" s="564"/>
      <c r="Z51" s="564"/>
      <c r="AA51" s="564"/>
      <c r="AB51" s="564"/>
      <c r="AC51" s="564"/>
      <c r="AD51" s="1865" t="s">
        <v>250</v>
      </c>
      <c r="AE51" s="1866"/>
      <c r="AF51" s="418" t="s">
        <v>194</v>
      </c>
      <c r="AG51" s="419">
        <f>SUM(AG49:AG50)</f>
        <v>1.5229999999999997</v>
      </c>
      <c r="AH51" s="569">
        <f>AG51+AG44</f>
        <v>2.891</v>
      </c>
    </row>
    <row r="52" spans="1:34" ht="19.5" customHeight="1">
      <c r="A52" s="411"/>
      <c r="B52" s="412"/>
      <c r="C52" s="408"/>
      <c r="D52" s="564"/>
      <c r="E52" s="564"/>
      <c r="F52" s="435"/>
      <c r="G52" s="564"/>
      <c r="H52" s="564"/>
      <c r="I52" s="564"/>
      <c r="J52" s="564"/>
      <c r="K52" s="564"/>
      <c r="L52" s="564"/>
      <c r="M52" s="435"/>
      <c r="N52" s="564"/>
      <c r="O52" s="564"/>
      <c r="P52" s="568"/>
      <c r="Q52" s="564"/>
      <c r="R52" s="564"/>
      <c r="S52" s="564"/>
      <c r="T52" s="564"/>
      <c r="U52" s="564"/>
      <c r="V52" s="564"/>
      <c r="W52" s="564"/>
      <c r="X52" s="564"/>
      <c r="Y52" s="564"/>
      <c r="Z52" s="564"/>
      <c r="AA52" s="564"/>
      <c r="AB52" s="564"/>
      <c r="AC52" s="564"/>
      <c r="AD52" s="1865"/>
      <c r="AE52" s="1866"/>
      <c r="AF52" s="418"/>
      <c r="AG52" s="419"/>
      <c r="AH52" s="415"/>
    </row>
    <row r="53" spans="1:34" ht="19.5" customHeight="1">
      <c r="A53" s="411"/>
      <c r="B53" s="412" t="s">
        <v>76</v>
      </c>
      <c r="C53" s="408"/>
      <c r="D53" s="564"/>
      <c r="E53" s="564"/>
      <c r="F53" s="564">
        <f>F49</f>
        <v>3.8</v>
      </c>
      <c r="G53" s="564" t="s">
        <v>248</v>
      </c>
      <c r="H53" s="564">
        <f>H49</f>
        <v>1.4</v>
      </c>
      <c r="I53" s="564" t="s">
        <v>97</v>
      </c>
      <c r="J53" s="564" t="s">
        <v>98</v>
      </c>
      <c r="K53" s="564">
        <v>3.14</v>
      </c>
      <c r="L53" s="564" t="s">
        <v>248</v>
      </c>
      <c r="M53" s="564">
        <f>O49</f>
        <v>1</v>
      </c>
      <c r="N53" s="434" t="s">
        <v>259</v>
      </c>
      <c r="O53" s="568" t="s">
        <v>247</v>
      </c>
      <c r="P53" s="564">
        <v>4</v>
      </c>
      <c r="Q53" s="564" t="s">
        <v>113</v>
      </c>
      <c r="R53" s="564">
        <f>F53-0.4</f>
        <v>3.4</v>
      </c>
      <c r="S53" s="564" t="s">
        <v>248</v>
      </c>
      <c r="T53" s="564">
        <f>H49</f>
        <v>1.4</v>
      </c>
      <c r="U53" s="564"/>
      <c r="V53" s="564"/>
      <c r="W53" s="564"/>
      <c r="X53" s="564"/>
      <c r="Y53" s="564"/>
      <c r="Z53" s="564"/>
      <c r="AA53" s="564"/>
      <c r="AB53" s="564"/>
      <c r="AC53" s="564"/>
      <c r="AD53" s="436"/>
      <c r="AE53" s="564" t="s">
        <v>93</v>
      </c>
      <c r="AF53" s="408" t="s">
        <v>257</v>
      </c>
      <c r="AG53" s="423">
        <f>F53*H53-(K53*M53*M53)/P53+R53*T53</f>
        <v>9.2949999999999982</v>
      </c>
      <c r="AH53" s="415"/>
    </row>
    <row r="54" spans="1:34" ht="19.5" customHeight="1">
      <c r="A54" s="411"/>
      <c r="B54" s="412"/>
      <c r="C54" s="408"/>
      <c r="D54" s="564"/>
      <c r="E54" s="438" t="s">
        <v>98</v>
      </c>
      <c r="F54" s="435">
        <v>1.7</v>
      </c>
      <c r="G54" s="564" t="s">
        <v>248</v>
      </c>
      <c r="H54" s="564">
        <f>H50</f>
        <v>1.4</v>
      </c>
      <c r="I54" s="564" t="s">
        <v>97</v>
      </c>
      <c r="J54" s="564" t="s">
        <v>98</v>
      </c>
      <c r="K54" s="564">
        <v>0.4</v>
      </c>
      <c r="L54" s="564" t="s">
        <v>113</v>
      </c>
      <c r="M54" s="564">
        <f>O50</f>
        <v>1</v>
      </c>
      <c r="N54" s="564" t="s">
        <v>99</v>
      </c>
      <c r="O54" s="568" t="s">
        <v>247</v>
      </c>
      <c r="P54" s="564">
        <v>2</v>
      </c>
      <c r="Q54" s="564" t="s">
        <v>99</v>
      </c>
      <c r="R54" s="564" t="s">
        <v>248</v>
      </c>
      <c r="S54" s="564">
        <v>4</v>
      </c>
      <c r="T54" s="435"/>
      <c r="U54" s="564"/>
      <c r="V54" s="564"/>
      <c r="W54" s="564"/>
      <c r="X54" s="435"/>
      <c r="Y54" s="435"/>
      <c r="Z54" s="564"/>
      <c r="AA54" s="564"/>
      <c r="AB54" s="564"/>
      <c r="AC54" s="564"/>
      <c r="AD54" s="564"/>
      <c r="AE54" s="564" t="s">
        <v>93</v>
      </c>
      <c r="AF54" s="408" t="s">
        <v>257</v>
      </c>
      <c r="AG54" s="423">
        <f>(F54*H54-(K54+M54)/P54)*S54</f>
        <v>6.72</v>
      </c>
      <c r="AH54" s="415"/>
    </row>
    <row r="55" spans="1:34" ht="19.5" customHeight="1" thickBot="1">
      <c r="A55" s="426"/>
      <c r="B55" s="441"/>
      <c r="C55" s="442"/>
      <c r="D55" s="427"/>
      <c r="E55" s="427"/>
      <c r="F55" s="427"/>
      <c r="G55" s="427"/>
      <c r="H55" s="427"/>
      <c r="I55" s="427"/>
      <c r="J55" s="427"/>
      <c r="K55" s="427"/>
      <c r="L55" s="427"/>
      <c r="M55" s="427"/>
      <c r="N55" s="427"/>
      <c r="O55" s="427"/>
      <c r="P55" s="427"/>
      <c r="Q55" s="427"/>
      <c r="R55" s="427"/>
      <c r="S55" s="427"/>
      <c r="T55" s="427"/>
      <c r="U55" s="427"/>
      <c r="V55" s="427"/>
      <c r="W55" s="427"/>
      <c r="X55" s="427"/>
      <c r="Y55" s="427"/>
      <c r="Z55" s="427"/>
      <c r="AA55" s="427"/>
      <c r="AB55" s="427"/>
      <c r="AC55" s="427"/>
      <c r="AD55" s="1871" t="s">
        <v>250</v>
      </c>
      <c r="AE55" s="1872"/>
      <c r="AF55" s="443" t="s">
        <v>194</v>
      </c>
      <c r="AG55" s="444">
        <f>SUM(AG53:AG54)</f>
        <v>16.014999999999997</v>
      </c>
      <c r="AH55" s="430"/>
    </row>
    <row r="56" spans="1:34">
      <c r="A56" s="391"/>
      <c r="B56" s="391"/>
      <c r="C56" s="391"/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  <c r="O56" s="391"/>
      <c r="P56" s="391"/>
      <c r="Q56" s="391"/>
      <c r="R56" s="391"/>
      <c r="S56" s="391"/>
      <c r="T56" s="391"/>
      <c r="U56" s="391"/>
      <c r="V56" s="391"/>
      <c r="W56" s="391"/>
      <c r="X56" s="391"/>
      <c r="Y56" s="391"/>
      <c r="Z56" s="391"/>
      <c r="AA56" s="391"/>
      <c r="AB56" s="391"/>
      <c r="AC56" s="391"/>
      <c r="AD56" s="391"/>
      <c r="AE56" s="391"/>
      <c r="AF56" s="391"/>
      <c r="AG56" s="391"/>
      <c r="AH56" s="391"/>
    </row>
    <row r="57" spans="1:34">
      <c r="A57" s="391"/>
      <c r="B57" s="391"/>
      <c r="C57" s="391"/>
      <c r="D57" s="391"/>
      <c r="E57" s="391"/>
      <c r="F57" s="391"/>
      <c r="G57" s="391"/>
      <c r="H57" s="391"/>
      <c r="I57" s="391"/>
      <c r="J57" s="391"/>
      <c r="K57" s="391"/>
      <c r="L57" s="391"/>
      <c r="M57" s="391"/>
      <c r="N57" s="391"/>
      <c r="O57" s="391"/>
      <c r="P57" s="391"/>
      <c r="Q57" s="391"/>
      <c r="R57" s="391"/>
      <c r="S57" s="391"/>
      <c r="T57" s="391"/>
      <c r="U57" s="391"/>
      <c r="V57" s="391"/>
      <c r="W57" s="391"/>
      <c r="X57" s="391"/>
      <c r="Y57" s="391"/>
      <c r="Z57" s="391"/>
      <c r="AA57" s="391"/>
      <c r="AB57" s="391"/>
      <c r="AC57" s="391"/>
      <c r="AD57" s="391"/>
      <c r="AE57" s="391"/>
      <c r="AF57" s="391"/>
      <c r="AG57" s="391"/>
      <c r="AH57" s="391"/>
    </row>
    <row r="58" spans="1:34">
      <c r="A58" s="391"/>
      <c r="B58" s="391"/>
      <c r="C58" s="391"/>
      <c r="D58" s="391"/>
      <c r="E58" s="391"/>
      <c r="F58" s="391"/>
      <c r="G58" s="391"/>
      <c r="H58" s="391"/>
      <c r="I58" s="391"/>
      <c r="J58" s="391"/>
      <c r="K58" s="391"/>
      <c r="L58" s="391"/>
      <c r="M58" s="391"/>
      <c r="N58" s="391"/>
      <c r="O58" s="391"/>
      <c r="P58" s="391"/>
      <c r="Q58" s="391"/>
      <c r="R58" s="391"/>
      <c r="S58" s="391"/>
      <c r="T58" s="391"/>
      <c r="U58" s="391"/>
      <c r="V58" s="391"/>
      <c r="W58" s="391"/>
      <c r="X58" s="391"/>
      <c r="Y58" s="391"/>
      <c r="Z58" s="391"/>
      <c r="AA58" s="391"/>
      <c r="AB58" s="391"/>
      <c r="AC58" s="391"/>
      <c r="AD58" s="391"/>
      <c r="AE58" s="391"/>
      <c r="AF58" s="391"/>
      <c r="AG58" s="391"/>
      <c r="AH58" s="391"/>
    </row>
    <row r="59" spans="1:34">
      <c r="A59" s="391"/>
      <c r="B59" s="391"/>
      <c r="C59" s="391"/>
      <c r="D59" s="391"/>
      <c r="E59" s="391"/>
      <c r="F59" s="391"/>
      <c r="G59" s="391"/>
      <c r="H59" s="391"/>
      <c r="I59" s="391"/>
      <c r="J59" s="391"/>
      <c r="K59" s="391"/>
      <c r="L59" s="391"/>
      <c r="M59" s="391"/>
      <c r="N59" s="391"/>
      <c r="O59" s="391"/>
      <c r="P59" s="391"/>
      <c r="Q59" s="391"/>
      <c r="R59" s="391"/>
      <c r="S59" s="391"/>
      <c r="T59" s="391"/>
      <c r="U59" s="391"/>
      <c r="V59" s="391"/>
      <c r="W59" s="391"/>
      <c r="X59" s="391"/>
      <c r="Y59" s="391"/>
      <c r="Z59" s="391"/>
      <c r="AA59" s="391"/>
      <c r="AB59" s="391"/>
      <c r="AC59" s="391"/>
      <c r="AD59" s="391"/>
      <c r="AE59" s="391"/>
      <c r="AF59" s="391"/>
      <c r="AG59" s="391"/>
      <c r="AH59" s="391"/>
    </row>
    <row r="60" spans="1:34">
      <c r="A60" s="391"/>
      <c r="B60" s="391"/>
      <c r="C60" s="391"/>
      <c r="D60" s="391"/>
      <c r="E60" s="391"/>
      <c r="F60" s="391"/>
      <c r="G60" s="391"/>
      <c r="H60" s="391"/>
      <c r="I60" s="391"/>
      <c r="J60" s="391"/>
      <c r="K60" s="391"/>
      <c r="L60" s="391"/>
      <c r="M60" s="391"/>
      <c r="N60" s="391"/>
      <c r="O60" s="391"/>
      <c r="P60" s="391"/>
      <c r="Q60" s="391"/>
      <c r="R60" s="391"/>
      <c r="S60" s="391"/>
      <c r="T60" s="391"/>
      <c r="U60" s="391"/>
      <c r="V60" s="391"/>
      <c r="W60" s="391"/>
      <c r="X60" s="391"/>
      <c r="Y60" s="391"/>
      <c r="Z60" s="391"/>
      <c r="AA60" s="391"/>
      <c r="AB60" s="391"/>
      <c r="AC60" s="391"/>
      <c r="AD60" s="391"/>
      <c r="AE60" s="391"/>
      <c r="AF60" s="391"/>
      <c r="AG60" s="391"/>
      <c r="AH60" s="391"/>
    </row>
    <row r="61" spans="1:34">
      <c r="A61" s="391"/>
      <c r="B61" s="391"/>
      <c r="C61" s="391"/>
      <c r="D61" s="391"/>
      <c r="E61" s="391"/>
      <c r="F61" s="391"/>
      <c r="G61" s="391"/>
      <c r="H61" s="391"/>
      <c r="I61" s="391"/>
      <c r="J61" s="391"/>
      <c r="K61" s="391"/>
      <c r="L61" s="391"/>
      <c r="M61" s="391"/>
      <c r="N61" s="391"/>
      <c r="O61" s="391"/>
      <c r="P61" s="391"/>
      <c r="Q61" s="391"/>
      <c r="R61" s="391"/>
      <c r="S61" s="391"/>
      <c r="T61" s="391"/>
      <c r="U61" s="391"/>
      <c r="V61" s="391"/>
      <c r="W61" s="391"/>
      <c r="X61" s="391"/>
      <c r="Y61" s="391"/>
      <c r="Z61" s="391"/>
      <c r="AA61" s="391"/>
      <c r="AB61" s="391"/>
      <c r="AC61" s="391"/>
      <c r="AD61" s="391"/>
      <c r="AE61" s="391"/>
      <c r="AF61" s="391"/>
      <c r="AG61" s="391"/>
      <c r="AH61" s="391"/>
    </row>
    <row r="62" spans="1:34">
      <c r="A62" s="391"/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</row>
    <row r="63" spans="1:34">
      <c r="A63" s="391"/>
      <c r="B63" s="391"/>
      <c r="C63" s="391"/>
      <c r="D63" s="391"/>
      <c r="E63" s="391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</row>
    <row r="64" spans="1:34">
      <c r="A64" s="391"/>
      <c r="B64" s="391"/>
      <c r="C64" s="391"/>
      <c r="D64" s="391"/>
      <c r="E64" s="391"/>
      <c r="F64" s="391"/>
      <c r="G64" s="391"/>
      <c r="H64" s="391"/>
      <c r="I64" s="391"/>
      <c r="J64" s="391"/>
      <c r="K64" s="391"/>
      <c r="L64" s="391"/>
      <c r="M64" s="391"/>
      <c r="N64" s="391"/>
      <c r="O64" s="391"/>
      <c r="P64" s="391"/>
      <c r="Q64" s="391"/>
      <c r="R64" s="391"/>
      <c r="S64" s="391"/>
      <c r="T64" s="391"/>
      <c r="U64" s="391"/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</row>
    <row r="65" spans="1:34">
      <c r="A65" s="391"/>
      <c r="B65" s="391"/>
      <c r="C65" s="391"/>
      <c r="D65" s="391"/>
      <c r="E65" s="391"/>
      <c r="F65" s="391"/>
      <c r="G65" s="391"/>
      <c r="H65" s="391"/>
      <c r="I65" s="391"/>
      <c r="J65" s="391"/>
      <c r="K65" s="391"/>
      <c r="L65" s="391"/>
      <c r="M65" s="391"/>
      <c r="N65" s="391"/>
      <c r="O65" s="391"/>
      <c r="P65" s="391"/>
      <c r="Q65" s="391"/>
      <c r="R65" s="391"/>
      <c r="S65" s="391"/>
      <c r="T65" s="391"/>
      <c r="U65" s="391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</row>
    <row r="66" spans="1:34">
      <c r="A66" s="391"/>
      <c r="B66" s="391"/>
      <c r="C66" s="391"/>
      <c r="D66" s="391"/>
      <c r="E66" s="391"/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</row>
    <row r="67" spans="1:34">
      <c r="A67" s="391"/>
      <c r="B67" s="391"/>
      <c r="C67" s="391"/>
      <c r="D67" s="391"/>
      <c r="E67" s="391"/>
      <c r="F67" s="391"/>
      <c r="G67" s="391"/>
      <c r="H67" s="391"/>
      <c r="I67" s="391"/>
      <c r="J67" s="391"/>
      <c r="K67" s="391"/>
      <c r="L67" s="391"/>
      <c r="M67" s="391"/>
      <c r="N67" s="391"/>
      <c r="O67" s="391"/>
      <c r="P67" s="391"/>
      <c r="Q67" s="391"/>
      <c r="R67" s="391"/>
      <c r="S67" s="391"/>
      <c r="T67" s="391"/>
      <c r="U67" s="391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</row>
    <row r="68" spans="1:34">
      <c r="A68" s="391"/>
      <c r="B68" s="391"/>
      <c r="C68" s="391"/>
      <c r="D68" s="391"/>
      <c r="E68" s="391"/>
      <c r="F68" s="391"/>
      <c r="G68" s="391"/>
      <c r="H68" s="391"/>
      <c r="I68" s="391"/>
      <c r="J68" s="391"/>
      <c r="K68" s="391"/>
      <c r="L68" s="391"/>
      <c r="M68" s="391"/>
      <c r="N68" s="391"/>
      <c r="O68" s="391"/>
      <c r="P68" s="391"/>
      <c r="Q68" s="391"/>
      <c r="R68" s="391"/>
      <c r="S68" s="391"/>
      <c r="T68" s="391"/>
      <c r="U68" s="391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</row>
    <row r="69" spans="1:34">
      <c r="A69" s="391"/>
      <c r="B69" s="391"/>
      <c r="C69" s="391"/>
      <c r="D69" s="391"/>
      <c r="E69" s="391"/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</row>
    <row r="70" spans="1:34">
      <c r="A70" s="391"/>
      <c r="B70" s="391"/>
      <c r="C70" s="391"/>
      <c r="D70" s="391"/>
      <c r="E70" s="391"/>
      <c r="F70" s="391"/>
      <c r="G70" s="391"/>
      <c r="H70" s="391"/>
      <c r="I70" s="391"/>
      <c r="J70" s="391"/>
      <c r="K70" s="391"/>
      <c r="L70" s="391"/>
      <c r="M70" s="391"/>
      <c r="N70" s="391"/>
      <c r="O70" s="391"/>
      <c r="P70" s="391"/>
      <c r="Q70" s="391"/>
      <c r="R70" s="391"/>
      <c r="S70" s="391"/>
      <c r="T70" s="391"/>
      <c r="U70" s="391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</row>
    <row r="71" spans="1:34">
      <c r="A71" s="391"/>
      <c r="B71" s="391"/>
      <c r="C71" s="391"/>
      <c r="D71" s="391"/>
      <c r="E71" s="391"/>
      <c r="F71" s="391"/>
      <c r="G71" s="391"/>
      <c r="H71" s="391"/>
      <c r="I71" s="391"/>
      <c r="J71" s="391"/>
      <c r="K71" s="391"/>
      <c r="L71" s="391"/>
      <c r="M71" s="391"/>
      <c r="N71" s="391"/>
      <c r="O71" s="391"/>
      <c r="P71" s="391"/>
      <c r="Q71" s="391"/>
      <c r="R71" s="391"/>
      <c r="S71" s="391"/>
      <c r="T71" s="391"/>
      <c r="U71" s="391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</row>
    <row r="72" spans="1:34">
      <c r="A72" s="391"/>
      <c r="B72" s="391"/>
      <c r="C72" s="391"/>
      <c r="D72" s="391"/>
      <c r="E72" s="391"/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</row>
    <row r="73" spans="1:34">
      <c r="A73" s="391"/>
      <c r="B73" s="391"/>
      <c r="C73" s="391"/>
      <c r="D73" s="391"/>
      <c r="E73" s="391"/>
      <c r="F73" s="391"/>
      <c r="G73" s="391"/>
      <c r="H73" s="391"/>
      <c r="I73" s="391"/>
      <c r="J73" s="391"/>
      <c r="K73" s="391"/>
      <c r="L73" s="391"/>
      <c r="M73" s="391"/>
      <c r="N73" s="391"/>
      <c r="O73" s="391"/>
      <c r="P73" s="391"/>
      <c r="Q73" s="391"/>
      <c r="R73" s="391"/>
      <c r="S73" s="391"/>
      <c r="T73" s="391"/>
      <c r="U73" s="391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</row>
    <row r="74" spans="1:34">
      <c r="A74" s="391"/>
      <c r="B74" s="391"/>
      <c r="C74" s="391"/>
      <c r="D74" s="391"/>
      <c r="E74" s="391"/>
      <c r="F74" s="391"/>
      <c r="G74" s="391"/>
      <c r="H74" s="391"/>
      <c r="I74" s="391"/>
      <c r="J74" s="391"/>
      <c r="K74" s="391"/>
      <c r="L74" s="391"/>
      <c r="M74" s="391"/>
      <c r="N74" s="391"/>
      <c r="O74" s="391"/>
      <c r="P74" s="391"/>
      <c r="Q74" s="391"/>
      <c r="R74" s="391"/>
      <c r="S74" s="391"/>
      <c r="T74" s="391"/>
      <c r="U74" s="391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</row>
    <row r="75" spans="1:34">
      <c r="A75" s="391"/>
      <c r="B75" s="391"/>
      <c r="C75" s="391"/>
      <c r="D75" s="391"/>
      <c r="E75" s="391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</row>
    <row r="76" spans="1:34">
      <c r="A76" s="391"/>
      <c r="B76" s="391"/>
      <c r="C76" s="391"/>
      <c r="D76" s="391"/>
      <c r="E76" s="391"/>
      <c r="F76" s="391"/>
      <c r="G76" s="391"/>
      <c r="H76" s="391"/>
      <c r="I76" s="391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</row>
    <row r="77" spans="1:34">
      <c r="A77" s="391"/>
      <c r="B77" s="391"/>
      <c r="C77" s="391"/>
      <c r="D77" s="391"/>
      <c r="E77" s="391"/>
      <c r="F77" s="391"/>
      <c r="G77" s="391"/>
      <c r="H77" s="391"/>
      <c r="I77" s="391"/>
      <c r="J77" s="391"/>
      <c r="K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</row>
    <row r="78" spans="1:34">
      <c r="A78" s="391"/>
      <c r="B78" s="391"/>
      <c r="C78" s="391"/>
      <c r="D78" s="391"/>
      <c r="E78" s="391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</row>
    <row r="79" spans="1:34">
      <c r="A79" s="391"/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</row>
    <row r="80" spans="1:34">
      <c r="A80" s="391"/>
      <c r="B80" s="391"/>
      <c r="C80" s="391"/>
      <c r="D80" s="391"/>
      <c r="E80" s="391"/>
      <c r="F80" s="391"/>
      <c r="G80" s="391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</row>
    <row r="81" spans="1:34">
      <c r="A81" s="391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</row>
    <row r="82" spans="1:34">
      <c r="A82" s="391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</row>
    <row r="83" spans="1:34">
      <c r="A83" s="391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</row>
    <row r="84" spans="1:34">
      <c r="A84" s="391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</row>
    <row r="85" spans="1:34">
      <c r="A85" s="391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</row>
    <row r="86" spans="1:34">
      <c r="A86" s="391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</row>
  </sheetData>
  <mergeCells count="14">
    <mergeCell ref="E29:F29"/>
    <mergeCell ref="H29:I29"/>
    <mergeCell ref="I6:AB6"/>
    <mergeCell ref="AD22:AE22"/>
    <mergeCell ref="E26:F26"/>
    <mergeCell ref="H26:I26"/>
    <mergeCell ref="K26:L26"/>
    <mergeCell ref="AD55:AE55"/>
    <mergeCell ref="AD30:AE30"/>
    <mergeCell ref="AD41:AE41"/>
    <mergeCell ref="AD44:AE44"/>
    <mergeCell ref="AD47:AE47"/>
    <mergeCell ref="AD51:AE51"/>
    <mergeCell ref="AD52:AE52"/>
  </mergeCells>
  <phoneticPr fontId="34" type="noConversion"/>
  <printOptions horizontalCentered="1" verticalCentered="1"/>
  <pageMargins left="0.74803149606299213" right="0.15748031496062992" top="0.98425196850393704" bottom="0.98425196850393704" header="0.51181102362204722" footer="0.51181102362204722"/>
  <pageSetup paperSize="9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88"/>
  <sheetViews>
    <sheetView topLeftCell="A16" zoomScale="85" workbookViewId="0">
      <selection activeCell="V34" sqref="V34"/>
    </sheetView>
  </sheetViews>
  <sheetFormatPr defaultRowHeight="13.5"/>
  <cols>
    <col min="1" max="1" width="3.625" style="388" customWidth="1"/>
    <col min="2" max="2" width="11.375" style="388" customWidth="1"/>
    <col min="3" max="3" width="10.75" style="388" customWidth="1"/>
    <col min="4" max="31" width="3" style="388" customWidth="1"/>
    <col min="32" max="32" width="4.5" style="388" customWidth="1"/>
    <col min="33" max="33" width="9.25" style="388" customWidth="1"/>
    <col min="34" max="34" width="5.75" style="388" customWidth="1"/>
    <col min="35" max="44" width="3.625" style="388" customWidth="1"/>
    <col min="45" max="16384" width="9" style="445"/>
  </cols>
  <sheetData>
    <row r="1" spans="1:34" ht="40.5" hidden="1" customHeight="1">
      <c r="A1" s="385" t="s">
        <v>333</v>
      </c>
      <c r="B1" s="386"/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  <c r="W1" s="386"/>
      <c r="X1" s="386"/>
      <c r="Y1" s="386"/>
      <c r="Z1" s="386"/>
      <c r="AA1" s="386"/>
      <c r="AB1" s="386"/>
      <c r="AC1" s="386"/>
      <c r="AD1" s="386"/>
      <c r="AE1" s="386"/>
      <c r="AF1" s="386"/>
      <c r="AG1" s="386"/>
      <c r="AH1" s="387"/>
    </row>
    <row r="2" spans="1:34" ht="29.25" hidden="1" customHeight="1">
      <c r="A2" s="389"/>
      <c r="B2" s="390" t="s">
        <v>239</v>
      </c>
      <c r="C2" s="391"/>
      <c r="D2" s="391"/>
      <c r="E2" s="391"/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1"/>
      <c r="S2" s="391"/>
      <c r="T2" s="391"/>
      <c r="U2" s="391"/>
      <c r="V2" s="391"/>
      <c r="W2" s="391"/>
      <c r="X2" s="391"/>
      <c r="Y2" s="391"/>
      <c r="Z2" s="391"/>
      <c r="AA2" s="391"/>
      <c r="AB2" s="391"/>
      <c r="AC2" s="391"/>
      <c r="AD2" s="391"/>
      <c r="AE2" s="391"/>
      <c r="AF2" s="391"/>
      <c r="AG2" s="391"/>
      <c r="AH2" s="392"/>
    </row>
    <row r="3" spans="1:34" ht="29.25" hidden="1" customHeight="1">
      <c r="A3" s="389"/>
      <c r="B3" s="391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W3" s="391"/>
      <c r="X3" s="391"/>
      <c r="Y3" s="391"/>
      <c r="Z3" s="391"/>
      <c r="AA3" s="391"/>
      <c r="AB3" s="391"/>
      <c r="AC3" s="391"/>
      <c r="AD3" s="391"/>
      <c r="AE3" s="391"/>
      <c r="AF3" s="391"/>
      <c r="AG3" s="391"/>
      <c r="AH3" s="392"/>
    </row>
    <row r="4" spans="1:34" ht="29.25" hidden="1" customHeight="1">
      <c r="A4" s="389"/>
      <c r="B4" s="391"/>
      <c r="C4" s="391"/>
      <c r="D4" s="391"/>
      <c r="E4" s="391"/>
      <c r="F4" s="391"/>
      <c r="G4" s="391"/>
      <c r="H4" s="391"/>
      <c r="I4" s="391"/>
      <c r="J4" s="391"/>
      <c r="K4" s="391"/>
      <c r="L4" s="391"/>
      <c r="M4" s="391"/>
      <c r="N4" s="391"/>
      <c r="O4" s="391"/>
      <c r="P4" s="391"/>
      <c r="Q4" s="391"/>
      <c r="R4" s="391"/>
      <c r="S4" s="391"/>
      <c r="T4" s="391"/>
      <c r="U4" s="391"/>
      <c r="V4" s="391"/>
      <c r="W4" s="391"/>
      <c r="X4" s="391"/>
      <c r="Y4" s="391"/>
      <c r="Z4" s="391"/>
      <c r="AA4" s="391"/>
      <c r="AB4" s="391"/>
      <c r="AC4" s="391"/>
      <c r="AD4" s="391"/>
      <c r="AE4" s="391"/>
      <c r="AF4" s="391"/>
      <c r="AG4" s="391"/>
      <c r="AH4" s="392"/>
    </row>
    <row r="5" spans="1:34" ht="29.25" hidden="1" customHeight="1">
      <c r="A5" s="389"/>
      <c r="B5" s="391"/>
      <c r="C5" s="391"/>
      <c r="D5" s="391"/>
      <c r="E5" s="391"/>
      <c r="F5" s="391"/>
      <c r="G5" s="391"/>
      <c r="H5" s="391"/>
      <c r="I5" s="391"/>
      <c r="J5" s="391"/>
      <c r="K5" s="391"/>
      <c r="L5" s="391"/>
      <c r="M5" s="391"/>
      <c r="N5" s="391"/>
      <c r="O5" s="391"/>
      <c r="P5" s="391"/>
      <c r="Q5" s="391"/>
      <c r="R5" s="391"/>
      <c r="S5" s="391"/>
      <c r="T5" s="391"/>
      <c r="U5" s="391"/>
      <c r="V5" s="391"/>
      <c r="W5" s="391"/>
      <c r="X5" s="391"/>
      <c r="Y5" s="391"/>
      <c r="Z5" s="391"/>
      <c r="AA5" s="391"/>
      <c r="AB5" s="391"/>
      <c r="AC5" s="391"/>
      <c r="AD5" s="391"/>
      <c r="AE5" s="391"/>
      <c r="AF5" s="391"/>
      <c r="AG5" s="391"/>
      <c r="AH5" s="392"/>
    </row>
    <row r="6" spans="1:34" ht="29.25" hidden="1" customHeight="1">
      <c r="A6" s="389"/>
      <c r="B6" s="391"/>
      <c r="C6" s="391"/>
      <c r="D6" s="391"/>
      <c r="E6" s="391"/>
      <c r="F6" s="391"/>
      <c r="G6" s="391"/>
      <c r="H6" s="391"/>
      <c r="I6" s="1864" t="s">
        <v>335</v>
      </c>
      <c r="J6" s="1864"/>
      <c r="K6" s="1864"/>
      <c r="L6" s="1864"/>
      <c r="M6" s="1864"/>
      <c r="N6" s="1864"/>
      <c r="O6" s="1864"/>
      <c r="P6" s="1864"/>
      <c r="Q6" s="1864"/>
      <c r="R6" s="1864"/>
      <c r="S6" s="1864"/>
      <c r="T6" s="1864"/>
      <c r="U6" s="1864"/>
      <c r="V6" s="1864"/>
      <c r="W6" s="1864"/>
      <c r="X6" s="1864"/>
      <c r="Y6" s="1864"/>
      <c r="Z6" s="1864"/>
      <c r="AA6" s="1864"/>
      <c r="AB6" s="1864"/>
      <c r="AC6" s="391"/>
      <c r="AD6" s="391"/>
      <c r="AE6" s="391"/>
      <c r="AF6" s="391"/>
      <c r="AG6" s="391"/>
      <c r="AH6" s="392"/>
    </row>
    <row r="7" spans="1:34" ht="29.25" hidden="1" customHeight="1">
      <c r="A7" s="389"/>
      <c r="B7" s="391"/>
      <c r="C7" s="391"/>
      <c r="D7" s="391"/>
      <c r="E7" s="391"/>
      <c r="F7" s="391"/>
      <c r="G7" s="391"/>
      <c r="H7" s="391"/>
      <c r="I7" s="391"/>
      <c r="J7" s="391"/>
      <c r="K7" s="391"/>
      <c r="L7" s="391"/>
      <c r="M7" s="391"/>
      <c r="N7" s="391"/>
      <c r="O7" s="391"/>
      <c r="P7" s="391"/>
      <c r="Q7" s="391"/>
      <c r="R7" s="391"/>
      <c r="S7" s="391"/>
      <c r="T7" s="391"/>
      <c r="U7" s="391"/>
      <c r="V7" s="391"/>
      <c r="W7" s="391"/>
      <c r="X7" s="391"/>
      <c r="Y7" s="391"/>
      <c r="Z7" s="391"/>
      <c r="AA7" s="391"/>
      <c r="AB7" s="391"/>
      <c r="AC7" s="391"/>
      <c r="AD7" s="391"/>
      <c r="AE7" s="391"/>
      <c r="AF7" s="391"/>
      <c r="AG7" s="391"/>
      <c r="AH7" s="392"/>
    </row>
    <row r="8" spans="1:34" ht="29.25" hidden="1" customHeight="1">
      <c r="A8" s="389"/>
      <c r="B8" s="391"/>
      <c r="C8" s="391"/>
      <c r="D8" s="391"/>
      <c r="E8" s="391"/>
      <c r="F8" s="391"/>
      <c r="G8" s="391"/>
      <c r="H8" s="391"/>
      <c r="I8" s="391"/>
      <c r="J8" s="391"/>
      <c r="K8" s="391"/>
      <c r="L8" s="391"/>
      <c r="M8" s="391"/>
      <c r="N8" s="391"/>
      <c r="O8" s="391"/>
      <c r="P8" s="391"/>
      <c r="Q8" s="391"/>
      <c r="R8" s="391"/>
      <c r="S8" s="391"/>
      <c r="T8" s="391"/>
      <c r="U8" s="391"/>
      <c r="V8" s="391"/>
      <c r="W8" s="391"/>
      <c r="X8" s="391"/>
      <c r="Y8" s="391"/>
      <c r="Z8" s="391"/>
      <c r="AA8" s="391"/>
      <c r="AB8" s="391"/>
      <c r="AC8" s="391"/>
      <c r="AD8" s="391"/>
      <c r="AE8" s="391"/>
      <c r="AF8" s="391"/>
      <c r="AG8" s="391"/>
      <c r="AH8" s="392"/>
    </row>
    <row r="9" spans="1:34" ht="29.25" hidden="1" customHeight="1">
      <c r="A9" s="389"/>
      <c r="B9" s="391"/>
      <c r="C9" s="391"/>
      <c r="D9" s="391"/>
      <c r="E9" s="391"/>
      <c r="F9" s="391"/>
      <c r="G9" s="391"/>
      <c r="H9" s="391"/>
      <c r="I9" s="391"/>
      <c r="J9" s="391"/>
      <c r="K9" s="391"/>
      <c r="L9" s="391"/>
      <c r="M9" s="391"/>
      <c r="N9" s="391"/>
      <c r="O9" s="391"/>
      <c r="P9" s="391"/>
      <c r="Q9" s="391"/>
      <c r="R9" s="391"/>
      <c r="S9" s="391"/>
      <c r="T9" s="391"/>
      <c r="U9" s="391"/>
      <c r="V9" s="391"/>
      <c r="W9" s="391"/>
      <c r="X9" s="391"/>
      <c r="Y9" s="391"/>
      <c r="Z9" s="391"/>
      <c r="AA9" s="391"/>
      <c r="AB9" s="391"/>
      <c r="AC9" s="391"/>
      <c r="AD9" s="391"/>
      <c r="AE9" s="391"/>
      <c r="AF9" s="391"/>
      <c r="AG9" s="391"/>
      <c r="AH9" s="392"/>
    </row>
    <row r="10" spans="1:34" ht="29.25" hidden="1" customHeight="1">
      <c r="A10" s="389"/>
      <c r="B10" s="391"/>
      <c r="C10" s="391"/>
      <c r="D10" s="391"/>
      <c r="E10" s="391"/>
      <c r="F10" s="391"/>
      <c r="G10" s="391"/>
      <c r="H10" s="391"/>
      <c r="I10" s="391"/>
      <c r="J10" s="391"/>
      <c r="K10" s="391"/>
      <c r="L10" s="391"/>
      <c r="M10" s="391"/>
      <c r="N10" s="391"/>
      <c r="O10" s="391"/>
      <c r="P10" s="391"/>
      <c r="Q10" s="391"/>
      <c r="R10" s="391"/>
      <c r="S10" s="391"/>
      <c r="T10" s="391"/>
      <c r="U10" s="391"/>
      <c r="V10" s="391"/>
      <c r="W10" s="391"/>
      <c r="X10" s="391"/>
      <c r="Y10" s="391"/>
      <c r="Z10" s="391"/>
      <c r="AA10" s="391"/>
      <c r="AB10" s="391"/>
      <c r="AC10" s="391"/>
      <c r="AD10" s="391"/>
      <c r="AE10" s="391"/>
      <c r="AF10" s="391"/>
      <c r="AG10" s="391"/>
      <c r="AH10" s="392"/>
    </row>
    <row r="11" spans="1:34" ht="29.25" hidden="1" customHeight="1">
      <c r="A11" s="389"/>
      <c r="B11" s="391"/>
      <c r="C11" s="391"/>
      <c r="D11" s="391"/>
      <c r="E11" s="391"/>
      <c r="F11" s="391"/>
      <c r="G11" s="391"/>
      <c r="H11" s="391"/>
      <c r="I11" s="391"/>
      <c r="J11" s="391"/>
      <c r="K11" s="391"/>
      <c r="L11" s="391"/>
      <c r="M11" s="391"/>
      <c r="N11" s="391"/>
      <c r="O11" s="391"/>
      <c r="P11" s="391"/>
      <c r="Q11" s="391"/>
      <c r="R11" s="391"/>
      <c r="S11" s="391"/>
      <c r="T11" s="391"/>
      <c r="U11" s="391"/>
      <c r="V11" s="391"/>
      <c r="W11" s="391"/>
      <c r="X11" s="391"/>
      <c r="Y11" s="391"/>
      <c r="Z11" s="391"/>
      <c r="AA11" s="391"/>
      <c r="AB11" s="391"/>
      <c r="AC11" s="391"/>
      <c r="AD11" s="391"/>
      <c r="AE11" s="391"/>
      <c r="AF11" s="391"/>
      <c r="AG11" s="391"/>
      <c r="AH11" s="392"/>
    </row>
    <row r="12" spans="1:34" ht="29.25" hidden="1" customHeight="1">
      <c r="A12" s="389"/>
      <c r="B12" s="391"/>
      <c r="C12" s="391"/>
      <c r="D12" s="391"/>
      <c r="E12" s="391"/>
      <c r="F12" s="391"/>
      <c r="G12" s="391"/>
      <c r="H12" s="391"/>
      <c r="I12" s="391"/>
      <c r="J12" s="391"/>
      <c r="K12" s="391"/>
      <c r="L12" s="391"/>
      <c r="M12" s="391"/>
      <c r="N12" s="391"/>
      <c r="O12" s="391"/>
      <c r="P12" s="391"/>
      <c r="Q12" s="391"/>
      <c r="R12" s="391"/>
      <c r="S12" s="391"/>
      <c r="T12" s="391"/>
      <c r="U12" s="391"/>
      <c r="V12" s="391"/>
      <c r="W12" s="391"/>
      <c r="X12" s="391"/>
      <c r="Y12" s="391"/>
      <c r="Z12" s="391"/>
      <c r="AA12" s="391"/>
      <c r="AB12" s="391"/>
      <c r="AC12" s="391"/>
      <c r="AD12" s="391"/>
      <c r="AE12" s="391"/>
      <c r="AF12" s="391"/>
      <c r="AG12" s="391"/>
      <c r="AH12" s="392"/>
    </row>
    <row r="13" spans="1:34" ht="29.25" hidden="1" customHeight="1">
      <c r="A13" s="389"/>
      <c r="B13" s="391"/>
      <c r="C13" s="391"/>
      <c r="D13" s="391"/>
      <c r="E13" s="391"/>
      <c r="F13" s="391"/>
      <c r="G13" s="391"/>
      <c r="H13" s="391"/>
      <c r="I13" s="391"/>
      <c r="J13" s="391"/>
      <c r="K13" s="391"/>
      <c r="L13" s="391"/>
      <c r="M13" s="391"/>
      <c r="N13" s="391"/>
      <c r="O13" s="391"/>
      <c r="P13" s="391"/>
      <c r="Q13" s="391"/>
      <c r="R13" s="391"/>
      <c r="S13" s="391"/>
      <c r="T13" s="391"/>
      <c r="U13" s="391"/>
      <c r="V13" s="391"/>
      <c r="W13" s="391"/>
      <c r="X13" s="391"/>
      <c r="Y13" s="391"/>
      <c r="Z13" s="391"/>
      <c r="AA13" s="391"/>
      <c r="AB13" s="391"/>
      <c r="AC13" s="391"/>
      <c r="AD13" s="391"/>
      <c r="AE13" s="391"/>
      <c r="AF13" s="391"/>
      <c r="AG13" s="391"/>
      <c r="AH13" s="392"/>
    </row>
    <row r="14" spans="1:34" ht="29.25" hidden="1" customHeight="1">
      <c r="A14" s="389"/>
      <c r="B14" s="391"/>
      <c r="C14" s="391"/>
      <c r="D14" s="391"/>
      <c r="E14" s="391"/>
      <c r="F14" s="391"/>
      <c r="G14" s="391"/>
      <c r="H14" s="391"/>
      <c r="I14" s="391"/>
      <c r="J14" s="391"/>
      <c r="K14" s="391"/>
      <c r="L14" s="391"/>
      <c r="M14" s="391"/>
      <c r="N14" s="391"/>
      <c r="O14" s="391"/>
      <c r="P14" s="391"/>
      <c r="Q14" s="391"/>
      <c r="R14" s="391"/>
      <c r="S14" s="391"/>
      <c r="T14" s="391"/>
      <c r="U14" s="391"/>
      <c r="V14" s="391"/>
      <c r="W14" s="391"/>
      <c r="X14" s="391"/>
      <c r="Y14" s="391"/>
      <c r="Z14" s="391"/>
      <c r="AA14" s="391"/>
      <c r="AB14" s="391"/>
      <c r="AC14" s="391"/>
      <c r="AD14" s="391"/>
      <c r="AE14" s="391"/>
      <c r="AF14" s="391"/>
      <c r="AG14" s="391"/>
      <c r="AH14" s="392"/>
    </row>
    <row r="15" spans="1:34" ht="29.25" hidden="1" customHeight="1" thickBot="1">
      <c r="A15" s="393"/>
      <c r="B15" s="394"/>
      <c r="C15" s="394"/>
      <c r="D15" s="394"/>
      <c r="E15" s="394"/>
      <c r="F15" s="394"/>
      <c r="G15" s="394"/>
      <c r="H15" s="394"/>
      <c r="I15" s="394"/>
      <c r="J15" s="394"/>
      <c r="K15" s="394"/>
      <c r="L15" s="394"/>
      <c r="M15" s="394"/>
      <c r="N15" s="394"/>
      <c r="O15" s="394"/>
      <c r="P15" s="394"/>
      <c r="Q15" s="394"/>
      <c r="R15" s="394"/>
      <c r="S15" s="394"/>
      <c r="T15" s="394"/>
      <c r="U15" s="394"/>
      <c r="V15" s="394"/>
      <c r="W15" s="394"/>
      <c r="X15" s="394"/>
      <c r="Y15" s="394"/>
      <c r="Z15" s="394"/>
      <c r="AA15" s="394"/>
      <c r="AB15" s="394"/>
      <c r="AC15" s="394"/>
      <c r="AD15" s="394"/>
      <c r="AE15" s="394"/>
      <c r="AF15" s="394"/>
      <c r="AG15" s="394"/>
      <c r="AH15" s="395"/>
    </row>
    <row r="16" spans="1:34" ht="40.5" customHeight="1">
      <c r="A16" s="385" t="s">
        <v>661</v>
      </c>
      <c r="B16" s="386"/>
      <c r="C16" s="386"/>
      <c r="D16" s="386"/>
      <c r="E16" s="386"/>
      <c r="F16" s="386"/>
      <c r="G16" s="386"/>
      <c r="H16" s="386"/>
      <c r="I16" s="386"/>
      <c r="J16" s="386"/>
      <c r="K16" s="386"/>
      <c r="L16" s="386"/>
      <c r="M16" s="386"/>
      <c r="N16" s="386"/>
      <c r="O16" s="386"/>
      <c r="P16" s="386"/>
      <c r="Q16" s="386"/>
      <c r="R16" s="386"/>
      <c r="S16" s="386"/>
      <c r="T16" s="386"/>
      <c r="U16" s="386"/>
      <c r="V16" s="386"/>
      <c r="W16" s="386"/>
      <c r="X16" s="386"/>
      <c r="Y16" s="386"/>
      <c r="Z16" s="386"/>
      <c r="AA16" s="386"/>
      <c r="AB16" s="386"/>
      <c r="AC16" s="386"/>
      <c r="AD16" s="386"/>
      <c r="AE16" s="386"/>
      <c r="AF16" s="386"/>
      <c r="AG16" s="386"/>
      <c r="AH16" s="387"/>
    </row>
    <row r="17" spans="1:34" ht="29.25" customHeight="1">
      <c r="A17" s="389"/>
      <c r="B17" s="390" t="s">
        <v>240</v>
      </c>
      <c r="C17" s="391"/>
      <c r="D17" s="391"/>
      <c r="E17" s="391"/>
      <c r="F17" s="391"/>
      <c r="G17" s="391"/>
      <c r="H17" s="391"/>
      <c r="I17" s="391"/>
      <c r="J17" s="391"/>
      <c r="K17" s="391"/>
      <c r="L17" s="391"/>
      <c r="M17" s="391"/>
      <c r="N17" s="391"/>
      <c r="O17" s="391"/>
      <c r="P17" s="391"/>
      <c r="Q17" s="391"/>
      <c r="R17" s="391"/>
      <c r="S17" s="391"/>
      <c r="T17" s="391"/>
      <c r="U17" s="391"/>
      <c r="V17" s="391"/>
      <c r="W17" s="391"/>
      <c r="X17" s="391"/>
      <c r="Y17" s="391"/>
      <c r="Z17" s="391"/>
      <c r="AA17" s="391"/>
      <c r="AB17" s="391"/>
      <c r="AC17" s="391"/>
      <c r="AD17" s="391"/>
      <c r="AE17" s="391"/>
      <c r="AF17" s="391"/>
      <c r="AG17" s="396" t="s">
        <v>241</v>
      </c>
      <c r="AH17" s="392"/>
    </row>
    <row r="18" spans="1:34" ht="29.25" customHeight="1">
      <c r="A18" s="397" t="s">
        <v>242</v>
      </c>
      <c r="B18" s="398" t="s">
        <v>1</v>
      </c>
      <c r="C18" s="398" t="s">
        <v>243</v>
      </c>
      <c r="D18" s="399" t="s">
        <v>244</v>
      </c>
      <c r="E18" s="399"/>
      <c r="F18" s="399"/>
      <c r="G18" s="399"/>
      <c r="H18" s="399"/>
      <c r="I18" s="399"/>
      <c r="J18" s="399"/>
      <c r="K18" s="399"/>
      <c r="L18" s="399"/>
      <c r="M18" s="399"/>
      <c r="N18" s="399"/>
      <c r="O18" s="399"/>
      <c r="P18" s="399"/>
      <c r="Q18" s="399"/>
      <c r="R18" s="399"/>
      <c r="S18" s="399"/>
      <c r="T18" s="399"/>
      <c r="U18" s="399"/>
      <c r="V18" s="399"/>
      <c r="W18" s="399"/>
      <c r="X18" s="399"/>
      <c r="Y18" s="399"/>
      <c r="Z18" s="399"/>
      <c r="AA18" s="399"/>
      <c r="AB18" s="399"/>
      <c r="AC18" s="399"/>
      <c r="AD18" s="399"/>
      <c r="AE18" s="399"/>
      <c r="AF18" s="398" t="s">
        <v>3</v>
      </c>
      <c r="AG18" s="398" t="s">
        <v>245</v>
      </c>
      <c r="AH18" s="400" t="s">
        <v>246</v>
      </c>
    </row>
    <row r="19" spans="1:34" ht="19.5" customHeight="1">
      <c r="A19" s="401"/>
      <c r="B19" s="402" t="s">
        <v>70</v>
      </c>
      <c r="C19" s="403"/>
      <c r="D19" s="404"/>
      <c r="E19" s="405"/>
      <c r="F19" s="405"/>
      <c r="G19" s="405"/>
      <c r="H19" s="405"/>
      <c r="I19" s="405"/>
      <c r="J19" s="406"/>
      <c r="K19" s="405"/>
      <c r="L19" s="405"/>
      <c r="M19" s="405"/>
      <c r="N19" s="405"/>
      <c r="O19" s="405"/>
      <c r="P19" s="405"/>
      <c r="Q19" s="405"/>
      <c r="R19" s="405"/>
      <c r="S19" s="405"/>
      <c r="T19" s="405"/>
      <c r="U19" s="406"/>
      <c r="V19" s="405"/>
      <c r="W19" s="405"/>
      <c r="X19" s="405"/>
      <c r="Y19" s="405"/>
      <c r="Z19" s="405"/>
      <c r="AA19" s="406"/>
      <c r="AB19" s="405"/>
      <c r="AC19" s="405"/>
      <c r="AD19" s="405"/>
      <c r="AE19" s="407"/>
      <c r="AF19" s="408"/>
      <c r="AG19" s="409"/>
      <c r="AH19" s="410"/>
    </row>
    <row r="20" spans="1:34" ht="19.5" customHeight="1">
      <c r="A20" s="411"/>
      <c r="B20" s="412"/>
      <c r="C20" s="408"/>
      <c r="D20" s="413"/>
      <c r="E20" s="564" t="s">
        <v>98</v>
      </c>
      <c r="F20" s="564">
        <v>1.8</v>
      </c>
      <c r="G20" s="564" t="s">
        <v>113</v>
      </c>
      <c r="H20" s="564">
        <v>2.6</v>
      </c>
      <c r="I20" s="564" t="s">
        <v>99</v>
      </c>
      <c r="J20" s="568" t="s">
        <v>247</v>
      </c>
      <c r="K20" s="564">
        <v>2</v>
      </c>
      <c r="L20" s="564" t="s">
        <v>248</v>
      </c>
      <c r="M20" s="564">
        <v>1.6</v>
      </c>
      <c r="N20" s="564" t="s">
        <v>248</v>
      </c>
      <c r="O20" s="564">
        <v>4</v>
      </c>
      <c r="P20" s="564"/>
      <c r="Q20" s="564"/>
      <c r="R20" s="564"/>
      <c r="S20" s="564"/>
      <c r="T20" s="568"/>
      <c r="U20" s="564"/>
      <c r="V20" s="564"/>
      <c r="W20" s="564"/>
      <c r="X20" s="564"/>
      <c r="Y20" s="564"/>
      <c r="Z20" s="564"/>
      <c r="AA20" s="564"/>
      <c r="AB20" s="564"/>
      <c r="AC20" s="564"/>
      <c r="AD20" s="564"/>
      <c r="AE20" s="414" t="s">
        <v>93</v>
      </c>
      <c r="AF20" s="408" t="s">
        <v>194</v>
      </c>
      <c r="AG20" s="409">
        <f>(F20+H20)/K20*M20*O20</f>
        <v>14.080000000000002</v>
      </c>
      <c r="AH20" s="415"/>
    </row>
    <row r="21" spans="1:34" ht="19.5" customHeight="1">
      <c r="A21" s="411"/>
      <c r="B21" s="412"/>
      <c r="C21" s="408"/>
      <c r="D21" s="413"/>
      <c r="E21" s="564" t="s">
        <v>249</v>
      </c>
      <c r="F21" s="564">
        <v>0.8</v>
      </c>
      <c r="G21" s="564" t="s">
        <v>248</v>
      </c>
      <c r="H21" s="564">
        <f>M20</f>
        <v>1.6</v>
      </c>
      <c r="I21" s="564" t="s">
        <v>99</v>
      </c>
      <c r="J21" s="568" t="s">
        <v>247</v>
      </c>
      <c r="K21" s="564">
        <v>2</v>
      </c>
      <c r="L21" s="564" t="s">
        <v>248</v>
      </c>
      <c r="M21" s="564">
        <v>1.7</v>
      </c>
      <c r="N21" s="564" t="s">
        <v>99</v>
      </c>
      <c r="O21" s="564" t="s">
        <v>248</v>
      </c>
      <c r="P21" s="564">
        <v>2</v>
      </c>
      <c r="Q21" s="564"/>
      <c r="R21" s="564"/>
      <c r="S21" s="564"/>
      <c r="T21" s="564"/>
      <c r="U21" s="568"/>
      <c r="V21" s="564"/>
      <c r="W21" s="564"/>
      <c r="X21" s="564"/>
      <c r="Y21" s="564"/>
      <c r="Z21" s="564"/>
      <c r="AA21" s="564"/>
      <c r="AB21" s="564"/>
      <c r="AC21" s="564"/>
      <c r="AD21" s="564"/>
      <c r="AE21" s="414" t="s">
        <v>93</v>
      </c>
      <c r="AF21" s="408" t="s">
        <v>194</v>
      </c>
      <c r="AG21" s="409">
        <f>((F21*H21)/K21*M21)*P21</f>
        <v>2.1760000000000002</v>
      </c>
      <c r="AH21" s="415"/>
    </row>
    <row r="22" spans="1:34" ht="19.5" customHeight="1">
      <c r="A22" s="411"/>
      <c r="B22" s="416"/>
      <c r="C22" s="417"/>
      <c r="D22" s="413"/>
      <c r="E22" s="564"/>
      <c r="F22" s="564"/>
      <c r="G22" s="564"/>
      <c r="H22" s="564"/>
      <c r="I22" s="564"/>
      <c r="J22" s="568"/>
      <c r="K22" s="564"/>
      <c r="L22" s="564"/>
      <c r="M22" s="564"/>
      <c r="N22" s="564"/>
      <c r="O22" s="564"/>
      <c r="P22" s="564"/>
      <c r="Q22" s="564"/>
      <c r="R22" s="564"/>
      <c r="S22" s="564"/>
      <c r="T22" s="564"/>
      <c r="U22" s="568"/>
      <c r="V22" s="564"/>
      <c r="W22" s="564"/>
      <c r="X22" s="564"/>
      <c r="Y22" s="564"/>
      <c r="Z22" s="564"/>
      <c r="AA22" s="568"/>
      <c r="AB22" s="564"/>
      <c r="AC22" s="564"/>
      <c r="AD22" s="1865" t="s">
        <v>250</v>
      </c>
      <c r="AE22" s="1866"/>
      <c r="AF22" s="418" t="s">
        <v>194</v>
      </c>
      <c r="AG22" s="419">
        <f>SUM(AG20:AG21)</f>
        <v>16.256</v>
      </c>
      <c r="AH22" s="415"/>
    </row>
    <row r="23" spans="1:34" ht="19.5" customHeight="1">
      <c r="A23" s="411"/>
      <c r="B23" s="420" t="s">
        <v>21</v>
      </c>
      <c r="C23" s="417"/>
      <c r="D23" s="413"/>
      <c r="E23" s="564"/>
      <c r="F23" s="564"/>
      <c r="G23" s="564"/>
      <c r="H23" s="564"/>
      <c r="I23" s="564"/>
      <c r="J23" s="568"/>
      <c r="K23" s="564"/>
      <c r="L23" s="564"/>
      <c r="M23" s="564"/>
      <c r="N23" s="564"/>
      <c r="O23" s="564"/>
      <c r="P23" s="564"/>
      <c r="Q23" s="564"/>
      <c r="R23" s="564"/>
      <c r="S23" s="564"/>
      <c r="T23" s="568"/>
      <c r="U23" s="564"/>
      <c r="V23" s="564"/>
      <c r="W23" s="564"/>
      <c r="X23" s="564"/>
      <c r="Y23" s="564"/>
      <c r="Z23" s="564"/>
      <c r="AA23" s="564"/>
      <c r="AB23" s="564"/>
      <c r="AC23" s="564"/>
      <c r="AD23" s="564"/>
      <c r="AE23" s="414"/>
      <c r="AF23" s="408"/>
      <c r="AG23" s="409"/>
      <c r="AH23" s="415"/>
    </row>
    <row r="24" spans="1:34" ht="19.5" customHeight="1">
      <c r="A24" s="411"/>
      <c r="B24" s="412"/>
      <c r="C24" s="408"/>
      <c r="D24" s="413"/>
      <c r="E24" s="564">
        <v>3.6</v>
      </c>
      <c r="F24" s="564" t="s">
        <v>248</v>
      </c>
      <c r="G24" s="564">
        <f>M20</f>
        <v>1.6</v>
      </c>
      <c r="H24" s="564" t="s">
        <v>248</v>
      </c>
      <c r="I24" s="564">
        <v>0.2</v>
      </c>
      <c r="J24" s="568"/>
      <c r="K24" s="564"/>
      <c r="L24" s="564"/>
      <c r="M24" s="564"/>
      <c r="N24" s="564"/>
      <c r="O24" s="564"/>
      <c r="P24" s="564"/>
      <c r="Q24" s="564"/>
      <c r="R24" s="564"/>
      <c r="S24" s="564"/>
      <c r="T24" s="568"/>
      <c r="U24" s="564"/>
      <c r="V24" s="564"/>
      <c r="W24" s="564"/>
      <c r="X24" s="564"/>
      <c r="Y24" s="564"/>
      <c r="Z24" s="564"/>
      <c r="AA24" s="564"/>
      <c r="AB24" s="564"/>
      <c r="AC24" s="564"/>
      <c r="AD24" s="564"/>
      <c r="AE24" s="414" t="s">
        <v>93</v>
      </c>
      <c r="AF24" s="408" t="s">
        <v>194</v>
      </c>
      <c r="AG24" s="409">
        <f>E24*G24*I24</f>
        <v>1.1520000000000001</v>
      </c>
      <c r="AH24" s="415"/>
    </row>
    <row r="25" spans="1:34" ht="19.5" customHeight="1">
      <c r="A25" s="421"/>
      <c r="B25" s="412"/>
      <c r="C25" s="408"/>
      <c r="D25" s="413"/>
      <c r="E25" s="564">
        <v>1.4</v>
      </c>
      <c r="F25" s="564" t="s">
        <v>248</v>
      </c>
      <c r="G25" s="564">
        <v>1.4</v>
      </c>
      <c r="H25" s="564" t="s">
        <v>248</v>
      </c>
      <c r="I25" s="564">
        <v>3.4</v>
      </c>
      <c r="J25" s="568"/>
      <c r="K25" s="564"/>
      <c r="L25" s="564"/>
      <c r="M25" s="564"/>
      <c r="N25" s="564"/>
      <c r="O25" s="564"/>
      <c r="P25" s="564"/>
      <c r="Q25" s="564"/>
      <c r="R25" s="564"/>
      <c r="S25" s="564"/>
      <c r="T25" s="564"/>
      <c r="U25" s="568"/>
      <c r="V25" s="564"/>
      <c r="W25" s="564"/>
      <c r="X25" s="564"/>
      <c r="Y25" s="564"/>
      <c r="Z25" s="564"/>
      <c r="AA25" s="564"/>
      <c r="AB25" s="564"/>
      <c r="AC25" s="564"/>
      <c r="AD25" s="564"/>
      <c r="AE25" s="414" t="s">
        <v>93</v>
      </c>
      <c r="AF25" s="408" t="s">
        <v>194</v>
      </c>
      <c r="AG25" s="409">
        <f>E25*G25*I25</f>
        <v>6.6639999999999988</v>
      </c>
      <c r="AH25" s="415"/>
    </row>
    <row r="26" spans="1:34" ht="19.5" customHeight="1">
      <c r="A26" s="411"/>
      <c r="B26" s="412"/>
      <c r="C26" s="408"/>
      <c r="D26" s="413"/>
      <c r="E26" s="1867">
        <f>AG22</f>
        <v>16.256</v>
      </c>
      <c r="F26" s="1868"/>
      <c r="G26" s="564" t="s">
        <v>97</v>
      </c>
      <c r="H26" s="1867">
        <f>AG24</f>
        <v>1.1520000000000001</v>
      </c>
      <c r="I26" s="1868"/>
      <c r="J26" s="564" t="s">
        <v>97</v>
      </c>
      <c r="K26" s="1867">
        <f>AG25</f>
        <v>6.6639999999999988</v>
      </c>
      <c r="L26" s="1868"/>
      <c r="M26" s="564"/>
      <c r="N26" s="568"/>
      <c r="O26" s="564"/>
      <c r="P26" s="564"/>
      <c r="Q26" s="564"/>
      <c r="R26" s="568"/>
      <c r="S26" s="564"/>
      <c r="T26" s="564"/>
      <c r="U26" s="568"/>
      <c r="V26" s="564"/>
      <c r="W26" s="564"/>
      <c r="X26" s="564"/>
      <c r="Y26" s="564"/>
      <c r="Z26" s="564"/>
      <c r="AA26" s="564"/>
      <c r="AB26" s="568"/>
      <c r="AC26" s="564"/>
      <c r="AD26" s="564"/>
      <c r="AE26" s="565" t="s">
        <v>93</v>
      </c>
      <c r="AF26" s="418" t="s">
        <v>194</v>
      </c>
      <c r="AG26" s="419">
        <f>E26-H26-K26</f>
        <v>8.4400000000000013</v>
      </c>
      <c r="AH26" s="415"/>
    </row>
    <row r="27" spans="1:34" ht="19.5" customHeight="1">
      <c r="A27" s="411"/>
      <c r="B27" s="416"/>
      <c r="C27" s="408"/>
      <c r="D27" s="413"/>
      <c r="E27" s="564"/>
      <c r="F27" s="564"/>
      <c r="G27" s="564"/>
      <c r="H27" s="564"/>
      <c r="I27" s="564"/>
      <c r="J27" s="564"/>
      <c r="K27" s="564"/>
      <c r="L27" s="564"/>
      <c r="M27" s="564"/>
      <c r="N27" s="564"/>
      <c r="O27" s="564"/>
      <c r="P27" s="564"/>
      <c r="Q27" s="564"/>
      <c r="R27" s="564"/>
      <c r="S27" s="564"/>
      <c r="T27" s="564"/>
      <c r="U27" s="568"/>
      <c r="V27" s="564"/>
      <c r="W27" s="564"/>
      <c r="X27" s="564"/>
      <c r="Y27" s="564"/>
      <c r="Z27" s="564"/>
      <c r="AA27" s="564"/>
      <c r="AB27" s="568"/>
      <c r="AC27" s="564"/>
      <c r="AD27" s="564"/>
      <c r="AE27" s="414"/>
      <c r="AF27" s="408"/>
      <c r="AG27" s="409"/>
      <c r="AH27" s="415"/>
    </row>
    <row r="28" spans="1:34" ht="19.5" customHeight="1">
      <c r="A28" s="411"/>
      <c r="B28" s="420" t="s">
        <v>251</v>
      </c>
      <c r="C28" s="408"/>
      <c r="D28" s="413"/>
      <c r="E28" s="564"/>
      <c r="F28" s="564"/>
      <c r="G28" s="564"/>
      <c r="H28" s="564"/>
      <c r="I28" s="564"/>
      <c r="J28" s="564"/>
      <c r="K28" s="564"/>
      <c r="L28" s="564"/>
      <c r="M28" s="422"/>
      <c r="N28" s="568"/>
      <c r="O28" s="564"/>
      <c r="P28" s="564"/>
      <c r="Q28" s="564"/>
      <c r="R28" s="564"/>
      <c r="S28" s="564"/>
      <c r="T28" s="564"/>
      <c r="U28" s="564"/>
      <c r="V28" s="564"/>
      <c r="W28" s="564"/>
      <c r="X28" s="564"/>
      <c r="Y28" s="564"/>
      <c r="Z28" s="564"/>
      <c r="AA28" s="564"/>
      <c r="AB28" s="564"/>
      <c r="AC28" s="564"/>
      <c r="AD28" s="564"/>
      <c r="AE28" s="414"/>
      <c r="AF28" s="408"/>
      <c r="AG28" s="409"/>
      <c r="AH28" s="415"/>
    </row>
    <row r="29" spans="1:34" ht="19.5" customHeight="1">
      <c r="A29" s="421"/>
      <c r="B29" s="416"/>
      <c r="C29" s="417"/>
      <c r="D29" s="413"/>
      <c r="E29" s="1867">
        <f>AG22</f>
        <v>16.256</v>
      </c>
      <c r="F29" s="1868"/>
      <c r="G29" s="564" t="s">
        <v>97</v>
      </c>
      <c r="H29" s="1867">
        <f>AG26</f>
        <v>8.4400000000000013</v>
      </c>
      <c r="I29" s="1868"/>
      <c r="J29" s="564"/>
      <c r="K29" s="564"/>
      <c r="L29" s="564"/>
      <c r="M29" s="564"/>
      <c r="N29" s="564"/>
      <c r="O29" s="564"/>
      <c r="P29" s="568"/>
      <c r="Q29" s="564"/>
      <c r="R29" s="564"/>
      <c r="S29" s="564"/>
      <c r="T29" s="564"/>
      <c r="U29" s="564"/>
      <c r="V29" s="564"/>
      <c r="W29" s="568"/>
      <c r="X29" s="564"/>
      <c r="Y29" s="564"/>
      <c r="Z29" s="564"/>
      <c r="AA29" s="564"/>
      <c r="AB29" s="564"/>
      <c r="AC29" s="564"/>
      <c r="AD29" s="564"/>
      <c r="AE29" s="414" t="s">
        <v>93</v>
      </c>
      <c r="AF29" s="408" t="s">
        <v>194</v>
      </c>
      <c r="AG29" s="423">
        <f>E29-H29</f>
        <v>7.8159999999999989</v>
      </c>
      <c r="AH29" s="415"/>
    </row>
    <row r="30" spans="1:34" ht="19.5" customHeight="1">
      <c r="A30" s="411"/>
      <c r="B30" s="412"/>
      <c r="C30" s="408"/>
      <c r="D30" s="413"/>
      <c r="E30" s="564"/>
      <c r="F30" s="564"/>
      <c r="G30" s="564"/>
      <c r="H30" s="564"/>
      <c r="I30" s="564"/>
      <c r="J30" s="568"/>
      <c r="K30" s="564"/>
      <c r="L30" s="564"/>
      <c r="M30" s="564"/>
      <c r="N30" s="564"/>
      <c r="O30" s="564"/>
      <c r="P30" s="564"/>
      <c r="Q30" s="564"/>
      <c r="R30" s="564"/>
      <c r="S30" s="564"/>
      <c r="T30" s="568"/>
      <c r="U30" s="564"/>
      <c r="V30" s="564"/>
      <c r="W30" s="564"/>
      <c r="X30" s="564"/>
      <c r="Y30" s="568"/>
      <c r="Z30" s="564"/>
      <c r="AA30" s="564"/>
      <c r="AB30" s="564"/>
      <c r="AC30" s="564"/>
      <c r="AD30" s="1865" t="s">
        <v>250</v>
      </c>
      <c r="AE30" s="1866"/>
      <c r="AF30" s="418" t="s">
        <v>194</v>
      </c>
      <c r="AG30" s="419">
        <f>SUM(AG29)</f>
        <v>7.8159999999999989</v>
      </c>
      <c r="AH30" s="415"/>
    </row>
    <row r="31" spans="1:34" ht="19.5" customHeight="1">
      <c r="A31" s="411"/>
      <c r="B31" s="412"/>
      <c r="C31" s="408"/>
      <c r="D31" s="413"/>
      <c r="E31" s="564"/>
      <c r="F31" s="564"/>
      <c r="G31" s="564"/>
      <c r="H31" s="564"/>
      <c r="I31" s="564"/>
      <c r="J31" s="564"/>
      <c r="K31" s="564"/>
      <c r="L31" s="564"/>
      <c r="M31" s="422"/>
      <c r="N31" s="568"/>
      <c r="O31" s="564"/>
      <c r="P31" s="564"/>
      <c r="Q31" s="564"/>
      <c r="R31" s="564"/>
      <c r="S31" s="564"/>
      <c r="T31" s="564"/>
      <c r="U31" s="564"/>
      <c r="V31" s="568"/>
      <c r="W31" s="564"/>
      <c r="X31" s="568"/>
      <c r="Y31" s="564"/>
      <c r="Z31" s="564"/>
      <c r="AA31" s="564"/>
      <c r="AB31" s="564"/>
      <c r="AC31" s="564"/>
      <c r="AD31" s="564"/>
      <c r="AE31" s="414"/>
      <c r="AF31" s="408"/>
      <c r="AG31" s="409"/>
      <c r="AH31" s="415"/>
    </row>
    <row r="32" spans="1:34" ht="19.5" customHeight="1">
      <c r="A32" s="411"/>
      <c r="B32" s="412"/>
      <c r="C32" s="408"/>
      <c r="D32" s="413"/>
      <c r="E32" s="564"/>
      <c r="F32" s="564"/>
      <c r="G32" s="564"/>
      <c r="H32" s="564"/>
      <c r="I32" s="564"/>
      <c r="J32" s="564"/>
      <c r="K32" s="564"/>
      <c r="L32" s="564"/>
      <c r="M32" s="564"/>
      <c r="N32" s="564"/>
      <c r="O32" s="568"/>
      <c r="P32" s="564"/>
      <c r="Q32" s="564"/>
      <c r="R32" s="564"/>
      <c r="S32" s="564"/>
      <c r="T32" s="564"/>
      <c r="U32" s="564"/>
      <c r="V32" s="564"/>
      <c r="W32" s="564"/>
      <c r="X32" s="564"/>
      <c r="Y32" s="564"/>
      <c r="Z32" s="564"/>
      <c r="AA32" s="564"/>
      <c r="AB32" s="564"/>
      <c r="AC32" s="564"/>
      <c r="AD32" s="564"/>
      <c r="AE32" s="414"/>
      <c r="AF32" s="408"/>
      <c r="AG32" s="409"/>
      <c r="AH32" s="415"/>
    </row>
    <row r="33" spans="1:34" ht="19.5" customHeight="1">
      <c r="A33" s="411"/>
      <c r="B33" s="412"/>
      <c r="C33" s="408"/>
      <c r="D33" s="413"/>
      <c r="E33" s="564"/>
      <c r="F33" s="564"/>
      <c r="G33" s="564"/>
      <c r="H33" s="564"/>
      <c r="I33" s="564"/>
      <c r="J33" s="564"/>
      <c r="K33" s="564"/>
      <c r="L33" s="564"/>
      <c r="M33" s="564"/>
      <c r="N33" s="564"/>
      <c r="O33" s="568"/>
      <c r="P33" s="564"/>
      <c r="Q33" s="564"/>
      <c r="R33" s="564"/>
      <c r="S33" s="564"/>
      <c r="T33" s="564"/>
      <c r="U33" s="564"/>
      <c r="V33" s="564"/>
      <c r="W33" s="564"/>
      <c r="X33" s="564"/>
      <c r="Y33" s="564"/>
      <c r="Z33" s="564"/>
      <c r="AA33" s="564"/>
      <c r="AB33" s="564"/>
      <c r="AC33" s="564"/>
      <c r="AD33" s="564"/>
      <c r="AE33" s="414"/>
      <c r="AF33" s="408"/>
      <c r="AG33" s="409"/>
      <c r="AH33" s="415"/>
    </row>
    <row r="34" spans="1:34" ht="19.5" customHeight="1">
      <c r="A34" s="411"/>
      <c r="B34" s="412"/>
      <c r="C34" s="408"/>
      <c r="D34" s="413"/>
      <c r="E34" s="563"/>
      <c r="F34" s="564"/>
      <c r="G34" s="564"/>
      <c r="H34" s="564"/>
      <c r="I34" s="564"/>
      <c r="J34" s="564"/>
      <c r="K34" s="564"/>
      <c r="L34" s="564"/>
      <c r="M34" s="564"/>
      <c r="N34" s="564"/>
      <c r="O34" s="564"/>
      <c r="P34" s="564"/>
      <c r="Q34" s="568"/>
      <c r="R34" s="564"/>
      <c r="S34" s="564"/>
      <c r="T34" s="564"/>
      <c r="U34" s="564"/>
      <c r="V34" s="564"/>
      <c r="W34" s="568"/>
      <c r="X34" s="564"/>
      <c r="Y34" s="564"/>
      <c r="Z34" s="564"/>
      <c r="AA34" s="564"/>
      <c r="AB34" s="564"/>
      <c r="AC34" s="564"/>
      <c r="AD34" s="564"/>
      <c r="AE34" s="414"/>
      <c r="AF34" s="408"/>
      <c r="AG34" s="409"/>
      <c r="AH34" s="415"/>
    </row>
    <row r="35" spans="1:34" ht="19.5" customHeight="1" thickBot="1">
      <c r="A35" s="426"/>
      <c r="B35" s="441"/>
      <c r="C35" s="442"/>
      <c r="D35" s="457"/>
      <c r="E35" s="427"/>
      <c r="F35" s="427"/>
      <c r="G35" s="427"/>
      <c r="H35" s="427"/>
      <c r="I35" s="427"/>
      <c r="J35" s="427"/>
      <c r="K35" s="427"/>
      <c r="L35" s="427"/>
      <c r="M35" s="427"/>
      <c r="N35" s="427"/>
      <c r="O35" s="427"/>
      <c r="P35" s="458"/>
      <c r="Q35" s="459"/>
      <c r="R35" s="427"/>
      <c r="S35" s="427"/>
      <c r="T35" s="427"/>
      <c r="U35" s="427"/>
      <c r="V35" s="427"/>
      <c r="W35" s="427"/>
      <c r="X35" s="427"/>
      <c r="Y35" s="427"/>
      <c r="Z35" s="427"/>
      <c r="AA35" s="427"/>
      <c r="AB35" s="427"/>
      <c r="AC35" s="427"/>
      <c r="AD35" s="566"/>
      <c r="AE35" s="567"/>
      <c r="AF35" s="442"/>
      <c r="AG35" s="429"/>
      <c r="AH35" s="430"/>
    </row>
    <row r="36" spans="1:34" ht="40.5" customHeight="1">
      <c r="A36" s="385" t="s">
        <v>333</v>
      </c>
      <c r="B36" s="386"/>
      <c r="C36" s="386"/>
      <c r="D36" s="386"/>
      <c r="E36" s="386"/>
      <c r="F36" s="386"/>
      <c r="G36" s="386"/>
      <c r="H36" s="386"/>
      <c r="I36" s="386"/>
      <c r="J36" s="386"/>
      <c r="K36" s="386"/>
      <c r="L36" s="386"/>
      <c r="M36" s="386"/>
      <c r="N36" s="386"/>
      <c r="O36" s="386"/>
      <c r="P36" s="386"/>
      <c r="Q36" s="386"/>
      <c r="R36" s="386"/>
      <c r="S36" s="386"/>
      <c r="T36" s="386"/>
      <c r="U36" s="386"/>
      <c r="V36" s="386"/>
      <c r="W36" s="386"/>
      <c r="X36" s="386"/>
      <c r="Y36" s="386"/>
      <c r="Z36" s="386"/>
      <c r="AA36" s="386"/>
      <c r="AB36" s="386"/>
      <c r="AC36" s="386"/>
      <c r="AD36" s="386"/>
      <c r="AE36" s="386"/>
      <c r="AF36" s="386"/>
      <c r="AG36" s="386"/>
      <c r="AH36" s="387"/>
    </row>
    <row r="37" spans="1:34" ht="29.25" customHeight="1">
      <c r="A37" s="389"/>
      <c r="B37" s="390" t="s">
        <v>252</v>
      </c>
      <c r="C37" s="391"/>
      <c r="D37" s="391"/>
      <c r="E37" s="391"/>
      <c r="F37" s="391"/>
      <c r="G37" s="391"/>
      <c r="H37" s="391"/>
      <c r="I37" s="391"/>
      <c r="J37" s="391"/>
      <c r="K37" s="391"/>
      <c r="L37" s="391"/>
      <c r="M37" s="391"/>
      <c r="N37" s="391"/>
      <c r="O37" s="391"/>
      <c r="P37" s="391"/>
      <c r="Q37" s="391"/>
      <c r="R37" s="391"/>
      <c r="S37" s="391"/>
      <c r="T37" s="391"/>
      <c r="U37" s="391"/>
      <c r="V37" s="391"/>
      <c r="W37" s="391"/>
      <c r="X37" s="391"/>
      <c r="Y37" s="391"/>
      <c r="Z37" s="391"/>
      <c r="AA37" s="391"/>
      <c r="AB37" s="391"/>
      <c r="AC37" s="391"/>
      <c r="AD37" s="391"/>
      <c r="AE37" s="391"/>
      <c r="AF37" s="391"/>
      <c r="AG37" s="396" t="s">
        <v>241</v>
      </c>
      <c r="AH37" s="392"/>
    </row>
    <row r="38" spans="1:34" ht="29.25" customHeight="1">
      <c r="A38" s="397" t="s">
        <v>242</v>
      </c>
      <c r="B38" s="398" t="s">
        <v>1</v>
      </c>
      <c r="C38" s="398" t="s">
        <v>243</v>
      </c>
      <c r="D38" s="399" t="s">
        <v>244</v>
      </c>
      <c r="E38" s="399"/>
      <c r="F38" s="399"/>
      <c r="G38" s="399"/>
      <c r="H38" s="399"/>
      <c r="I38" s="399"/>
      <c r="J38" s="399"/>
      <c r="K38" s="399"/>
      <c r="L38" s="399"/>
      <c r="M38" s="399"/>
      <c r="N38" s="399"/>
      <c r="O38" s="399"/>
      <c r="P38" s="399"/>
      <c r="Q38" s="399"/>
      <c r="R38" s="399"/>
      <c r="S38" s="399"/>
      <c r="T38" s="399"/>
      <c r="U38" s="399"/>
      <c r="V38" s="399"/>
      <c r="W38" s="399"/>
      <c r="X38" s="399"/>
      <c r="Y38" s="399"/>
      <c r="Z38" s="399"/>
      <c r="AA38" s="399"/>
      <c r="AB38" s="399"/>
      <c r="AC38" s="399"/>
      <c r="AD38" s="399"/>
      <c r="AE38" s="399"/>
      <c r="AF38" s="398" t="s">
        <v>3</v>
      </c>
      <c r="AG38" s="398" t="s">
        <v>245</v>
      </c>
      <c r="AH38" s="400" t="s">
        <v>246</v>
      </c>
    </row>
    <row r="39" spans="1:34" ht="19.5" customHeight="1">
      <c r="A39" s="431"/>
      <c r="B39" s="402" t="s">
        <v>253</v>
      </c>
      <c r="C39" s="403"/>
      <c r="D39" s="405"/>
      <c r="E39" s="405"/>
      <c r="F39" s="405"/>
      <c r="G39" s="405"/>
      <c r="H39" s="405"/>
      <c r="I39" s="405"/>
      <c r="J39" s="405"/>
      <c r="K39" s="405"/>
      <c r="L39" s="405"/>
      <c r="M39" s="405"/>
      <c r="N39" s="405"/>
      <c r="O39" s="405"/>
      <c r="P39" s="405"/>
      <c r="Q39" s="405"/>
      <c r="R39" s="405"/>
      <c r="S39" s="405"/>
      <c r="T39" s="405"/>
      <c r="U39" s="405"/>
      <c r="V39" s="405"/>
      <c r="W39" s="405"/>
      <c r="X39" s="405"/>
      <c r="Y39" s="405"/>
      <c r="Z39" s="405"/>
      <c r="AA39" s="405"/>
      <c r="AB39" s="405"/>
      <c r="AC39" s="405"/>
      <c r="AD39" s="405"/>
      <c r="AE39" s="405"/>
      <c r="AF39" s="403"/>
      <c r="AG39" s="432"/>
      <c r="AH39" s="410"/>
    </row>
    <row r="40" spans="1:34" ht="19.5" customHeight="1">
      <c r="A40" s="411"/>
      <c r="B40" s="412" t="s">
        <v>254</v>
      </c>
      <c r="C40" s="408"/>
      <c r="D40" s="564"/>
      <c r="E40" s="564"/>
      <c r="F40" s="564">
        <v>3.6</v>
      </c>
      <c r="G40" s="564" t="s">
        <v>248</v>
      </c>
      <c r="H40" s="564">
        <v>1.6</v>
      </c>
      <c r="I40" s="564" t="s">
        <v>248</v>
      </c>
      <c r="J40" s="568">
        <v>0.2</v>
      </c>
      <c r="K40" s="564"/>
      <c r="L40" s="564"/>
      <c r="M40" s="564"/>
      <c r="N40" s="564"/>
      <c r="O40" s="568"/>
      <c r="P40" s="564"/>
      <c r="Q40" s="564"/>
      <c r="R40" s="564"/>
      <c r="S40" s="564"/>
      <c r="T40" s="568"/>
      <c r="U40" s="564"/>
      <c r="V40" s="564"/>
      <c r="W40" s="564"/>
      <c r="X40" s="564"/>
      <c r="Y40" s="564"/>
      <c r="Z40" s="564"/>
      <c r="AA40" s="564"/>
      <c r="AB40" s="564"/>
      <c r="AC40" s="564"/>
      <c r="AD40" s="564"/>
      <c r="AE40" s="564" t="s">
        <v>93</v>
      </c>
      <c r="AF40" s="408" t="s">
        <v>194</v>
      </c>
      <c r="AG40" s="423">
        <f>F40*H40*J40</f>
        <v>1.1520000000000001</v>
      </c>
      <c r="AH40" s="415"/>
    </row>
    <row r="41" spans="1:34" ht="19.5" customHeight="1">
      <c r="A41" s="411"/>
      <c r="B41" s="412"/>
      <c r="C41" s="408"/>
      <c r="D41" s="564"/>
      <c r="E41" s="564"/>
      <c r="F41" s="564"/>
      <c r="G41" s="568"/>
      <c r="H41" s="564"/>
      <c r="I41" s="564"/>
      <c r="J41" s="568"/>
      <c r="K41" s="564"/>
      <c r="L41" s="564"/>
      <c r="M41" s="564"/>
      <c r="N41" s="564"/>
      <c r="O41" s="568"/>
      <c r="P41" s="564"/>
      <c r="Q41" s="564"/>
      <c r="R41" s="564"/>
      <c r="S41" s="564"/>
      <c r="T41" s="568"/>
      <c r="U41" s="564"/>
      <c r="V41" s="564"/>
      <c r="W41" s="564"/>
      <c r="X41" s="564"/>
      <c r="Y41" s="564"/>
      <c r="Z41" s="564"/>
      <c r="AA41" s="564"/>
      <c r="AB41" s="564"/>
      <c r="AC41" s="564"/>
      <c r="AD41" s="1865" t="s">
        <v>250</v>
      </c>
      <c r="AE41" s="1866"/>
      <c r="AF41" s="418" t="s">
        <v>194</v>
      </c>
      <c r="AG41" s="419">
        <f>SUM(AG40)</f>
        <v>1.1520000000000001</v>
      </c>
      <c r="AH41" s="415"/>
    </row>
    <row r="42" spans="1:34" ht="19.5" customHeight="1">
      <c r="A42" s="411"/>
      <c r="B42" s="420" t="s">
        <v>255</v>
      </c>
      <c r="C42" s="408"/>
      <c r="D42" s="564"/>
      <c r="E42" s="564"/>
      <c r="F42" s="564"/>
      <c r="G42" s="564"/>
      <c r="H42" s="433"/>
      <c r="I42" s="433"/>
      <c r="J42" s="568"/>
      <c r="K42" s="564"/>
      <c r="L42" s="564"/>
      <c r="M42" s="564"/>
      <c r="N42" s="564"/>
      <c r="O42" s="434"/>
      <c r="P42" s="568"/>
      <c r="Q42" s="564"/>
      <c r="R42" s="433"/>
      <c r="S42" s="564"/>
      <c r="T42" s="564"/>
      <c r="U42" s="564"/>
      <c r="V42" s="564"/>
      <c r="W42" s="564"/>
      <c r="X42" s="564"/>
      <c r="Y42" s="564"/>
      <c r="Z42" s="564"/>
      <c r="AA42" s="564"/>
      <c r="AB42" s="564"/>
      <c r="AC42" s="564"/>
      <c r="AD42" s="564"/>
      <c r="AE42" s="568"/>
      <c r="AF42" s="408"/>
      <c r="AG42" s="409"/>
      <c r="AH42" s="415"/>
    </row>
    <row r="43" spans="1:34" ht="19.5" customHeight="1">
      <c r="A43" s="411"/>
      <c r="B43" s="412" t="s">
        <v>10</v>
      </c>
      <c r="C43" s="408"/>
      <c r="D43" s="564"/>
      <c r="E43" s="564"/>
      <c r="F43" s="564">
        <v>3.4</v>
      </c>
      <c r="G43" s="564" t="s">
        <v>248</v>
      </c>
      <c r="H43" s="564">
        <v>1.4</v>
      </c>
      <c r="I43" s="564" t="s">
        <v>248</v>
      </c>
      <c r="J43" s="564">
        <v>0.2</v>
      </c>
      <c r="K43" s="564"/>
      <c r="L43" s="564"/>
      <c r="M43" s="564"/>
      <c r="N43" s="564"/>
      <c r="O43" s="564"/>
      <c r="P43" s="564"/>
      <c r="Q43" s="564"/>
      <c r="R43" s="564"/>
      <c r="S43" s="564"/>
      <c r="T43" s="564"/>
      <c r="U43" s="564"/>
      <c r="V43" s="564"/>
      <c r="W43" s="564"/>
      <c r="X43" s="564"/>
      <c r="Y43" s="564"/>
      <c r="Z43" s="564"/>
      <c r="AA43" s="564"/>
      <c r="AB43" s="564"/>
      <c r="AC43" s="564"/>
      <c r="AD43" s="564"/>
      <c r="AE43" s="564" t="s">
        <v>93</v>
      </c>
      <c r="AF43" s="408" t="s">
        <v>194</v>
      </c>
      <c r="AG43" s="423">
        <f>F43*H43*J43</f>
        <v>0.95199999999999996</v>
      </c>
      <c r="AH43" s="415"/>
    </row>
    <row r="44" spans="1:34" ht="19.5" customHeight="1">
      <c r="A44" s="411"/>
      <c r="B44" s="412"/>
      <c r="C44" s="408"/>
      <c r="D44" s="564"/>
      <c r="E44" s="564"/>
      <c r="F44" s="435"/>
      <c r="G44" s="564"/>
      <c r="H44" s="433"/>
      <c r="I44" s="564"/>
      <c r="J44" s="568"/>
      <c r="K44" s="564"/>
      <c r="L44" s="564"/>
      <c r="M44" s="435"/>
      <c r="N44" s="564"/>
      <c r="O44" s="564"/>
      <c r="P44" s="568"/>
      <c r="Q44" s="564"/>
      <c r="R44" s="564"/>
      <c r="S44" s="564"/>
      <c r="T44" s="564"/>
      <c r="U44" s="564"/>
      <c r="V44" s="564"/>
      <c r="W44" s="564"/>
      <c r="X44" s="564"/>
      <c r="Y44" s="564"/>
      <c r="Z44" s="564"/>
      <c r="AA44" s="564"/>
      <c r="AB44" s="564"/>
      <c r="AC44" s="564"/>
      <c r="AD44" s="1865" t="s">
        <v>250</v>
      </c>
      <c r="AE44" s="1866"/>
      <c r="AF44" s="418" t="s">
        <v>194</v>
      </c>
      <c r="AG44" s="419">
        <f>SUM(AG43)</f>
        <v>0.95199999999999996</v>
      </c>
      <c r="AH44" s="415"/>
    </row>
    <row r="45" spans="1:34" ht="19.5" customHeight="1">
      <c r="A45" s="411"/>
      <c r="B45" s="412"/>
      <c r="C45" s="408"/>
      <c r="D45" s="564"/>
      <c r="E45" s="564"/>
      <c r="F45" s="564"/>
      <c r="G45" s="564"/>
      <c r="H45" s="564"/>
      <c r="I45" s="564"/>
      <c r="J45" s="564"/>
      <c r="K45" s="564"/>
      <c r="L45" s="564"/>
      <c r="M45" s="564"/>
      <c r="N45" s="564"/>
      <c r="O45" s="564"/>
      <c r="P45" s="564"/>
      <c r="Q45" s="564"/>
      <c r="R45" s="564"/>
      <c r="S45" s="564"/>
      <c r="T45" s="564"/>
      <c r="U45" s="564"/>
      <c r="V45" s="564"/>
      <c r="W45" s="564"/>
      <c r="X45" s="564"/>
      <c r="Y45" s="564"/>
      <c r="Z45" s="564"/>
      <c r="AA45" s="564"/>
      <c r="AB45" s="564"/>
      <c r="AC45" s="564"/>
      <c r="AD45" s="436"/>
      <c r="AE45" s="437"/>
      <c r="AF45" s="418"/>
      <c r="AG45" s="419"/>
      <c r="AH45" s="415"/>
    </row>
    <row r="46" spans="1:34" ht="19.5" customHeight="1">
      <c r="A46" s="411"/>
      <c r="B46" s="412" t="s">
        <v>76</v>
      </c>
      <c r="C46" s="408" t="s">
        <v>256</v>
      </c>
      <c r="D46" s="564"/>
      <c r="E46" s="438" t="s">
        <v>98</v>
      </c>
      <c r="F46" s="435">
        <v>3.4</v>
      </c>
      <c r="G46" s="564" t="s">
        <v>248</v>
      </c>
      <c r="H46" s="564">
        <v>2</v>
      </c>
      <c r="I46" s="564" t="s">
        <v>113</v>
      </c>
      <c r="J46" s="568">
        <v>1.4</v>
      </c>
      <c r="K46" s="435" t="s">
        <v>248</v>
      </c>
      <c r="L46" s="564">
        <v>2</v>
      </c>
      <c r="M46" s="564" t="s">
        <v>99</v>
      </c>
      <c r="N46" s="564" t="s">
        <v>248</v>
      </c>
      <c r="O46" s="564">
        <v>0.2</v>
      </c>
      <c r="P46" s="564"/>
      <c r="Q46" s="564"/>
      <c r="R46" s="564"/>
      <c r="S46" s="564"/>
      <c r="T46" s="564"/>
      <c r="U46" s="434"/>
      <c r="V46" s="568"/>
      <c r="W46" s="564"/>
      <c r="X46" s="564"/>
      <c r="Y46" s="564"/>
      <c r="Z46" s="564"/>
      <c r="AA46" s="564"/>
      <c r="AB46" s="564"/>
      <c r="AC46" s="564"/>
      <c r="AD46" s="564"/>
      <c r="AE46" s="564" t="s">
        <v>93</v>
      </c>
      <c r="AF46" s="408" t="s">
        <v>257</v>
      </c>
      <c r="AG46" s="423">
        <f>(F46*H46+J46*L46)*O46</f>
        <v>1.92</v>
      </c>
      <c r="AH46" s="415"/>
    </row>
    <row r="47" spans="1:34" ht="19.5" customHeight="1">
      <c r="A47" s="411"/>
      <c r="B47" s="412"/>
      <c r="C47" s="408"/>
      <c r="D47" s="564"/>
      <c r="E47" s="439"/>
      <c r="F47" s="439"/>
      <c r="G47" s="439"/>
      <c r="H47" s="564"/>
      <c r="I47" s="564"/>
      <c r="J47" s="564"/>
      <c r="K47" s="435"/>
      <c r="L47" s="564"/>
      <c r="M47" s="564"/>
      <c r="N47" s="568"/>
      <c r="O47" s="564"/>
      <c r="P47" s="564"/>
      <c r="Q47" s="564"/>
      <c r="R47" s="564"/>
      <c r="S47" s="564"/>
      <c r="T47" s="564"/>
      <c r="U47" s="564"/>
      <c r="V47" s="564"/>
      <c r="W47" s="564"/>
      <c r="X47" s="564"/>
      <c r="Y47" s="564"/>
      <c r="Z47" s="564"/>
      <c r="AA47" s="564"/>
      <c r="AB47" s="564"/>
      <c r="AC47" s="564"/>
      <c r="AD47" s="1865" t="s">
        <v>250</v>
      </c>
      <c r="AE47" s="1866"/>
      <c r="AF47" s="418" t="s">
        <v>194</v>
      </c>
      <c r="AG47" s="419">
        <f>SUM(AG46)</f>
        <v>1.92</v>
      </c>
      <c r="AH47" s="415"/>
    </row>
    <row r="48" spans="1:34" ht="19.5" customHeight="1">
      <c r="A48" s="411"/>
      <c r="B48" s="420" t="s">
        <v>258</v>
      </c>
      <c r="C48" s="408"/>
      <c r="D48" s="564"/>
      <c r="E48" s="439"/>
      <c r="F48" s="439"/>
      <c r="G48" s="439"/>
      <c r="H48" s="564"/>
      <c r="I48" s="564"/>
      <c r="J48" s="564"/>
      <c r="K48" s="435"/>
      <c r="L48" s="564"/>
      <c r="M48" s="564"/>
      <c r="N48" s="568"/>
      <c r="O48" s="564"/>
      <c r="P48" s="564"/>
      <c r="Q48" s="564"/>
      <c r="R48" s="564"/>
      <c r="S48" s="564"/>
      <c r="T48" s="564"/>
      <c r="U48" s="564"/>
      <c r="V48" s="564"/>
      <c r="W48" s="564"/>
      <c r="X48" s="564"/>
      <c r="Y48" s="564"/>
      <c r="Z48" s="564"/>
      <c r="AA48" s="564"/>
      <c r="AB48" s="564"/>
      <c r="AC48" s="564"/>
      <c r="AD48" s="564"/>
      <c r="AE48" s="568"/>
      <c r="AF48" s="408"/>
      <c r="AG48" s="409"/>
      <c r="AH48" s="415"/>
    </row>
    <row r="49" spans="1:34" ht="19.5" customHeight="1">
      <c r="A49" s="411"/>
      <c r="B49" s="412" t="s">
        <v>10</v>
      </c>
      <c r="C49" s="440"/>
      <c r="D49" s="564"/>
      <c r="E49" s="564"/>
      <c r="F49" s="564">
        <v>3.4</v>
      </c>
      <c r="G49" s="564" t="s">
        <v>248</v>
      </c>
      <c r="H49" s="568">
        <v>1.2</v>
      </c>
      <c r="I49" s="564" t="s">
        <v>248</v>
      </c>
      <c r="J49" s="564">
        <v>0.2</v>
      </c>
      <c r="K49" s="564" t="s">
        <v>97</v>
      </c>
      <c r="L49" s="564" t="s">
        <v>249</v>
      </c>
      <c r="M49" s="564">
        <v>3.14</v>
      </c>
      <c r="N49" s="564" t="s">
        <v>248</v>
      </c>
      <c r="O49" s="564">
        <v>0.8</v>
      </c>
      <c r="P49" s="434" t="s">
        <v>259</v>
      </c>
      <c r="Q49" s="568" t="s">
        <v>247</v>
      </c>
      <c r="R49" s="564">
        <v>4</v>
      </c>
      <c r="S49" s="564" t="s">
        <v>248</v>
      </c>
      <c r="T49" s="564">
        <v>0.2</v>
      </c>
      <c r="U49" s="564" t="s">
        <v>99</v>
      </c>
      <c r="V49" s="564"/>
      <c r="W49" s="564"/>
      <c r="X49" s="564"/>
      <c r="Y49" s="564"/>
      <c r="Z49" s="564"/>
      <c r="AA49" s="564"/>
      <c r="AB49" s="564"/>
      <c r="AC49" s="564"/>
      <c r="AD49" s="564"/>
      <c r="AE49" s="564" t="s">
        <v>93</v>
      </c>
      <c r="AF49" s="408" t="s">
        <v>194</v>
      </c>
      <c r="AG49" s="423">
        <f>F49*H49*J49-(((M49*O49*O49)/R49)*T49)</f>
        <v>0.71552000000000004</v>
      </c>
      <c r="AH49" s="415"/>
    </row>
    <row r="50" spans="1:34" s="388" customFormat="1" ht="19.5" customHeight="1">
      <c r="A50" s="411"/>
      <c r="B50" s="412"/>
      <c r="C50" s="408"/>
      <c r="D50" s="564"/>
      <c r="E50" s="564" t="s">
        <v>98</v>
      </c>
      <c r="F50" s="564">
        <v>1.4</v>
      </c>
      <c r="G50" s="564" t="s">
        <v>248</v>
      </c>
      <c r="H50" s="564">
        <v>1.2</v>
      </c>
      <c r="I50" s="564" t="s">
        <v>248</v>
      </c>
      <c r="J50" s="564">
        <v>0.2</v>
      </c>
      <c r="K50" s="564" t="s">
        <v>97</v>
      </c>
      <c r="L50" s="564" t="s">
        <v>249</v>
      </c>
      <c r="M50" s="564">
        <v>0.4</v>
      </c>
      <c r="N50" s="564" t="s">
        <v>113</v>
      </c>
      <c r="O50" s="564">
        <v>1</v>
      </c>
      <c r="P50" s="564" t="s">
        <v>99</v>
      </c>
      <c r="Q50" s="568" t="s">
        <v>247</v>
      </c>
      <c r="R50" s="564">
        <v>2</v>
      </c>
      <c r="S50" s="564" t="s">
        <v>269</v>
      </c>
      <c r="T50" s="564">
        <v>0.2</v>
      </c>
      <c r="U50" s="564" t="s">
        <v>99</v>
      </c>
      <c r="V50" s="564" t="s">
        <v>248</v>
      </c>
      <c r="W50" s="564">
        <v>2</v>
      </c>
      <c r="X50" s="564"/>
      <c r="Y50" s="564"/>
      <c r="Z50" s="564"/>
      <c r="AA50" s="564"/>
      <c r="AB50" s="564"/>
      <c r="AC50" s="564"/>
      <c r="AD50" s="564"/>
      <c r="AE50" s="564" t="s">
        <v>93</v>
      </c>
      <c r="AF50" s="408" t="s">
        <v>194</v>
      </c>
      <c r="AG50" s="423">
        <f>(F50*H50*J50-((M50+O50)/R50)*T50)*W50</f>
        <v>0.39200000000000007</v>
      </c>
      <c r="AH50" s="415"/>
    </row>
    <row r="51" spans="1:34" s="388" customFormat="1" ht="19.5" customHeight="1">
      <c r="A51" s="411"/>
      <c r="B51" s="412"/>
      <c r="C51" s="408"/>
      <c r="D51" s="564"/>
      <c r="E51" s="564" t="s">
        <v>98</v>
      </c>
      <c r="F51" s="564">
        <v>3</v>
      </c>
      <c r="G51" s="564" t="s">
        <v>248</v>
      </c>
      <c r="H51" s="564">
        <v>1.2</v>
      </c>
      <c r="I51" s="564" t="s">
        <v>248</v>
      </c>
      <c r="J51" s="564">
        <v>0.2</v>
      </c>
      <c r="K51" s="564" t="s">
        <v>97</v>
      </c>
      <c r="L51" s="564" t="s">
        <v>249</v>
      </c>
      <c r="M51" s="564">
        <v>0.4</v>
      </c>
      <c r="N51" s="564" t="s">
        <v>113</v>
      </c>
      <c r="O51" s="564">
        <v>1</v>
      </c>
      <c r="P51" s="564" t="s">
        <v>99</v>
      </c>
      <c r="Q51" s="568" t="s">
        <v>247</v>
      </c>
      <c r="R51" s="564">
        <v>2</v>
      </c>
      <c r="S51" s="564" t="s">
        <v>269</v>
      </c>
      <c r="T51" s="564">
        <v>0.2</v>
      </c>
      <c r="U51" s="564" t="s">
        <v>99</v>
      </c>
      <c r="V51" s="564"/>
      <c r="W51" s="564"/>
      <c r="X51" s="564"/>
      <c r="Y51" s="564"/>
      <c r="Z51" s="564"/>
      <c r="AA51" s="564"/>
      <c r="AB51" s="564"/>
      <c r="AC51" s="564"/>
      <c r="AD51" s="564"/>
      <c r="AE51" s="564" t="s">
        <v>93</v>
      </c>
      <c r="AF51" s="408" t="s">
        <v>194</v>
      </c>
      <c r="AG51" s="423">
        <f>(F51*H51*J51-((M51+O51)/R51)*T51)</f>
        <v>0.57999999999999996</v>
      </c>
      <c r="AH51" s="415"/>
    </row>
    <row r="52" spans="1:34" s="388" customFormat="1" ht="19.5" customHeight="1">
      <c r="A52" s="411"/>
      <c r="B52" s="412"/>
      <c r="C52" s="408"/>
      <c r="D52" s="564"/>
      <c r="E52" s="564"/>
      <c r="F52" s="435"/>
      <c r="G52" s="564"/>
      <c r="H52" s="564"/>
      <c r="I52" s="564"/>
      <c r="J52" s="564"/>
      <c r="K52" s="564"/>
      <c r="L52" s="564"/>
      <c r="M52" s="435"/>
      <c r="N52" s="564"/>
      <c r="O52" s="564"/>
      <c r="P52" s="568"/>
      <c r="Q52" s="564"/>
      <c r="R52" s="564"/>
      <c r="S52" s="564"/>
      <c r="T52" s="564"/>
      <c r="U52" s="564"/>
      <c r="V52" s="564"/>
      <c r="W52" s="564"/>
      <c r="X52" s="564"/>
      <c r="Y52" s="564"/>
      <c r="Z52" s="564"/>
      <c r="AA52" s="564"/>
      <c r="AB52" s="564"/>
      <c r="AC52" s="564"/>
      <c r="AD52" s="1865" t="s">
        <v>250</v>
      </c>
      <c r="AE52" s="1866"/>
      <c r="AF52" s="418" t="s">
        <v>194</v>
      </c>
      <c r="AG52" s="419">
        <f>SUM(AG49:AG51)</f>
        <v>1.6875200000000001</v>
      </c>
      <c r="AH52" s="415"/>
    </row>
    <row r="53" spans="1:34" s="388" customFormat="1" ht="19.5" customHeight="1">
      <c r="A53" s="411"/>
      <c r="B53" s="412"/>
      <c r="C53" s="408"/>
      <c r="D53" s="564"/>
      <c r="E53" s="564"/>
      <c r="F53" s="435"/>
      <c r="G53" s="564"/>
      <c r="H53" s="564"/>
      <c r="I53" s="564"/>
      <c r="J53" s="564"/>
      <c r="K53" s="564"/>
      <c r="L53" s="564"/>
      <c r="M53" s="435"/>
      <c r="N53" s="564"/>
      <c r="O53" s="564"/>
      <c r="P53" s="568"/>
      <c r="Q53" s="564"/>
      <c r="R53" s="564"/>
      <c r="S53" s="564"/>
      <c r="T53" s="564"/>
      <c r="U53" s="564"/>
      <c r="V53" s="564"/>
      <c r="W53" s="564"/>
      <c r="X53" s="564"/>
      <c r="Y53" s="564"/>
      <c r="Z53" s="564"/>
      <c r="AA53" s="564"/>
      <c r="AB53" s="564"/>
      <c r="AC53" s="564"/>
      <c r="AD53" s="1865"/>
      <c r="AE53" s="1866"/>
      <c r="AF53" s="418"/>
      <c r="AG53" s="419"/>
      <c r="AH53" s="415"/>
    </row>
    <row r="54" spans="1:34" s="388" customFormat="1" ht="19.5" customHeight="1">
      <c r="A54" s="411"/>
      <c r="B54" s="412" t="s">
        <v>76</v>
      </c>
      <c r="C54" s="408"/>
      <c r="D54" s="564"/>
      <c r="E54" s="564"/>
      <c r="F54" s="564">
        <v>3.4</v>
      </c>
      <c r="G54" s="564" t="s">
        <v>248</v>
      </c>
      <c r="H54" s="564">
        <v>1.2</v>
      </c>
      <c r="I54" s="564" t="s">
        <v>97</v>
      </c>
      <c r="J54" s="564" t="s">
        <v>98</v>
      </c>
      <c r="K54" s="564">
        <v>3.14</v>
      </c>
      <c r="L54" s="564" t="s">
        <v>248</v>
      </c>
      <c r="M54" s="564">
        <v>0.8</v>
      </c>
      <c r="N54" s="434" t="s">
        <v>259</v>
      </c>
      <c r="O54" s="568" t="s">
        <v>247</v>
      </c>
      <c r="P54" s="564">
        <v>4</v>
      </c>
      <c r="Q54" s="564" t="s">
        <v>113</v>
      </c>
      <c r="R54" s="564">
        <v>3</v>
      </c>
      <c r="S54" s="564" t="s">
        <v>248</v>
      </c>
      <c r="T54" s="564">
        <v>1.2</v>
      </c>
      <c r="U54" s="564"/>
      <c r="V54" s="564"/>
      <c r="W54" s="564"/>
      <c r="X54" s="564"/>
      <c r="Y54" s="564"/>
      <c r="Z54" s="564"/>
      <c r="AA54" s="564"/>
      <c r="AB54" s="564"/>
      <c r="AC54" s="564"/>
      <c r="AD54" s="436"/>
      <c r="AE54" s="564" t="s">
        <v>93</v>
      </c>
      <c r="AF54" s="408" t="s">
        <v>257</v>
      </c>
      <c r="AG54" s="423">
        <f>F54*H54-(K54*M54*M54)/P54+R54*T54</f>
        <v>7.1776</v>
      </c>
      <c r="AH54" s="415"/>
    </row>
    <row r="55" spans="1:34" s="388" customFormat="1" ht="19.5" customHeight="1">
      <c r="A55" s="411"/>
      <c r="B55" s="412"/>
      <c r="C55" s="408"/>
      <c r="D55" s="564"/>
      <c r="E55" s="438" t="s">
        <v>98</v>
      </c>
      <c r="F55" s="435">
        <v>1.2</v>
      </c>
      <c r="G55" s="564" t="s">
        <v>248</v>
      </c>
      <c r="H55" s="564">
        <v>1.2</v>
      </c>
      <c r="I55" s="564" t="s">
        <v>97</v>
      </c>
      <c r="J55" s="564" t="s">
        <v>98</v>
      </c>
      <c r="K55" s="564">
        <v>0.4</v>
      </c>
      <c r="L55" s="564" t="s">
        <v>113</v>
      </c>
      <c r="M55" s="564">
        <v>1</v>
      </c>
      <c r="N55" s="564" t="s">
        <v>99</v>
      </c>
      <c r="O55" s="568" t="s">
        <v>247</v>
      </c>
      <c r="P55" s="564">
        <v>2</v>
      </c>
      <c r="Q55" s="564" t="s">
        <v>99</v>
      </c>
      <c r="R55" s="564" t="s">
        <v>248</v>
      </c>
      <c r="S55" s="564">
        <v>4</v>
      </c>
      <c r="T55" s="435"/>
      <c r="U55" s="564"/>
      <c r="V55" s="564"/>
      <c r="W55" s="564"/>
      <c r="X55" s="435"/>
      <c r="Y55" s="435"/>
      <c r="Z55" s="564"/>
      <c r="AA55" s="564"/>
      <c r="AB55" s="564"/>
      <c r="AC55" s="564"/>
      <c r="AD55" s="564"/>
      <c r="AE55" s="564" t="s">
        <v>93</v>
      </c>
      <c r="AF55" s="408" t="s">
        <v>257</v>
      </c>
      <c r="AG55" s="423">
        <f>(F55*H55-(K55+M55)/P55)*S55</f>
        <v>2.96</v>
      </c>
      <c r="AH55" s="415"/>
    </row>
    <row r="56" spans="1:34" s="388" customFormat="1" ht="19.5" customHeight="1">
      <c r="A56" s="1127"/>
      <c r="B56" s="1128"/>
      <c r="C56" s="1129"/>
      <c r="D56" s="1130"/>
      <c r="E56" s="438" t="s">
        <v>98</v>
      </c>
      <c r="F56" s="435">
        <v>3.2</v>
      </c>
      <c r="G56" s="564" t="s">
        <v>248</v>
      </c>
      <c r="H56" s="564">
        <v>1.2</v>
      </c>
      <c r="I56" s="564" t="s">
        <v>97</v>
      </c>
      <c r="J56" s="564" t="s">
        <v>98</v>
      </c>
      <c r="K56" s="564">
        <v>0.4</v>
      </c>
      <c r="L56" s="564" t="s">
        <v>113</v>
      </c>
      <c r="M56" s="564">
        <v>1</v>
      </c>
      <c r="N56" s="564" t="s">
        <v>99</v>
      </c>
      <c r="O56" s="568" t="s">
        <v>247</v>
      </c>
      <c r="P56" s="564">
        <v>2</v>
      </c>
      <c r="Q56" s="564" t="s">
        <v>99</v>
      </c>
      <c r="R56" s="564" t="s">
        <v>248</v>
      </c>
      <c r="S56" s="564">
        <v>2</v>
      </c>
      <c r="T56" s="1131"/>
      <c r="U56" s="1130"/>
      <c r="V56" s="1130"/>
      <c r="W56" s="1130"/>
      <c r="X56" s="1131"/>
      <c r="Y56" s="1131"/>
      <c r="Z56" s="1130"/>
      <c r="AA56" s="1130"/>
      <c r="AB56" s="1130"/>
      <c r="AC56" s="1130"/>
      <c r="AD56" s="1130"/>
      <c r="AE56" s="564" t="s">
        <v>93</v>
      </c>
      <c r="AF56" s="408" t="s">
        <v>257</v>
      </c>
      <c r="AG56" s="423">
        <f>(F56*H56-(K56+M56)/P56)*S56</f>
        <v>6.2799999999999994</v>
      </c>
      <c r="AH56" s="1132"/>
    </row>
    <row r="57" spans="1:34" s="388" customFormat="1" ht="19.5" customHeight="1" thickBot="1">
      <c r="A57" s="426"/>
      <c r="B57" s="441"/>
      <c r="C57" s="442"/>
      <c r="D57" s="427"/>
      <c r="E57" s="427"/>
      <c r="F57" s="427"/>
      <c r="G57" s="427"/>
      <c r="H57" s="427"/>
      <c r="I57" s="427"/>
      <c r="J57" s="427"/>
      <c r="K57" s="427"/>
      <c r="L57" s="427"/>
      <c r="M57" s="427"/>
      <c r="N57" s="427"/>
      <c r="O57" s="427"/>
      <c r="P57" s="427"/>
      <c r="Q57" s="427"/>
      <c r="R57" s="427"/>
      <c r="S57" s="427"/>
      <c r="T57" s="427"/>
      <c r="U57" s="427"/>
      <c r="V57" s="427"/>
      <c r="W57" s="427"/>
      <c r="X57" s="427"/>
      <c r="Y57" s="427"/>
      <c r="Z57" s="427"/>
      <c r="AA57" s="427"/>
      <c r="AB57" s="427"/>
      <c r="AC57" s="427"/>
      <c r="AD57" s="1871" t="s">
        <v>250</v>
      </c>
      <c r="AE57" s="1872"/>
      <c r="AF57" s="443" t="s">
        <v>194</v>
      </c>
      <c r="AG57" s="444">
        <f>SUM(AG54:AG56)</f>
        <v>16.4176</v>
      </c>
      <c r="AH57" s="430"/>
    </row>
    <row r="58" spans="1:34" s="388" customFormat="1" ht="12">
      <c r="A58" s="391"/>
      <c r="B58" s="391"/>
      <c r="C58" s="391"/>
      <c r="D58" s="391"/>
      <c r="E58" s="391"/>
      <c r="F58" s="391"/>
      <c r="G58" s="391"/>
      <c r="H58" s="391"/>
      <c r="I58" s="391"/>
      <c r="J58" s="391"/>
      <c r="K58" s="391"/>
      <c r="L58" s="391"/>
      <c r="M58" s="391"/>
      <c r="N58" s="391"/>
      <c r="O58" s="391"/>
      <c r="P58" s="391"/>
      <c r="Q58" s="391"/>
      <c r="R58" s="391"/>
      <c r="S58" s="391"/>
      <c r="T58" s="391"/>
      <c r="U58" s="391"/>
      <c r="V58" s="391"/>
      <c r="W58" s="391"/>
      <c r="X58" s="391"/>
      <c r="Y58" s="391"/>
      <c r="Z58" s="391"/>
      <c r="AA58" s="391"/>
      <c r="AB58" s="391"/>
      <c r="AC58" s="391"/>
      <c r="AD58" s="391"/>
      <c r="AE58" s="391"/>
      <c r="AF58" s="391"/>
      <c r="AG58" s="391"/>
      <c r="AH58" s="391"/>
    </row>
    <row r="59" spans="1:34" s="388" customFormat="1" ht="12">
      <c r="A59" s="391"/>
      <c r="B59" s="391"/>
      <c r="C59" s="391"/>
      <c r="D59" s="391"/>
      <c r="E59" s="391"/>
      <c r="F59" s="391"/>
      <c r="G59" s="391"/>
      <c r="H59" s="391"/>
      <c r="I59" s="391"/>
      <c r="J59" s="391"/>
      <c r="K59" s="391"/>
      <c r="L59" s="391"/>
      <c r="M59" s="391"/>
      <c r="N59" s="391"/>
      <c r="O59" s="391"/>
      <c r="P59" s="391"/>
      <c r="Q59" s="391"/>
      <c r="R59" s="391"/>
      <c r="S59" s="391"/>
      <c r="T59" s="391"/>
      <c r="U59" s="391"/>
      <c r="V59" s="391"/>
      <c r="W59" s="391"/>
      <c r="X59" s="391"/>
      <c r="Y59" s="391"/>
      <c r="Z59" s="391"/>
      <c r="AA59" s="391"/>
      <c r="AB59" s="391"/>
      <c r="AC59" s="391"/>
      <c r="AD59" s="391"/>
      <c r="AE59" s="391"/>
      <c r="AF59" s="391"/>
      <c r="AG59" s="391"/>
      <c r="AH59" s="391"/>
    </row>
    <row r="60" spans="1:34" s="388" customFormat="1" ht="12">
      <c r="A60" s="391"/>
      <c r="B60" s="391"/>
      <c r="C60" s="391"/>
      <c r="D60" s="391"/>
      <c r="E60" s="391"/>
      <c r="F60" s="391"/>
      <c r="G60" s="391"/>
      <c r="H60" s="391"/>
      <c r="I60" s="391"/>
      <c r="J60" s="391"/>
      <c r="K60" s="391"/>
      <c r="L60" s="391"/>
      <c r="M60" s="391"/>
      <c r="N60" s="391"/>
      <c r="O60" s="391"/>
      <c r="P60" s="391"/>
      <c r="Q60" s="391"/>
      <c r="R60" s="391"/>
      <c r="S60" s="391"/>
      <c r="T60" s="391"/>
      <c r="U60" s="391"/>
      <c r="V60" s="391"/>
      <c r="W60" s="391"/>
      <c r="X60" s="391"/>
      <c r="Y60" s="391"/>
      <c r="Z60" s="391"/>
      <c r="AA60" s="391"/>
      <c r="AB60" s="391"/>
      <c r="AC60" s="391"/>
      <c r="AD60" s="391"/>
      <c r="AE60" s="391"/>
      <c r="AF60" s="391"/>
      <c r="AG60" s="391"/>
      <c r="AH60" s="391"/>
    </row>
    <row r="61" spans="1:34" s="388" customFormat="1" ht="12">
      <c r="A61" s="391"/>
      <c r="B61" s="391"/>
      <c r="C61" s="391"/>
      <c r="D61" s="391"/>
      <c r="E61" s="391"/>
      <c r="F61" s="391"/>
      <c r="G61" s="391"/>
      <c r="H61" s="391"/>
      <c r="I61" s="391"/>
      <c r="J61" s="391"/>
      <c r="K61" s="391"/>
      <c r="L61" s="391"/>
      <c r="M61" s="391"/>
      <c r="N61" s="391"/>
      <c r="O61" s="391"/>
      <c r="P61" s="391"/>
      <c r="Q61" s="391"/>
      <c r="R61" s="391"/>
      <c r="S61" s="391"/>
      <c r="T61" s="391"/>
      <c r="U61" s="391"/>
      <c r="V61" s="391"/>
      <c r="W61" s="391"/>
      <c r="X61" s="391"/>
      <c r="Y61" s="391"/>
      <c r="Z61" s="391"/>
      <c r="AA61" s="391"/>
      <c r="AB61" s="391"/>
      <c r="AC61" s="391"/>
      <c r="AD61" s="391"/>
      <c r="AE61" s="391"/>
      <c r="AF61" s="391"/>
      <c r="AG61" s="391"/>
      <c r="AH61" s="391"/>
    </row>
    <row r="62" spans="1:34" s="388" customFormat="1" ht="12">
      <c r="A62" s="391"/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</row>
    <row r="63" spans="1:34" s="388" customFormat="1" ht="12">
      <c r="A63" s="391"/>
      <c r="B63" s="391"/>
      <c r="C63" s="391"/>
      <c r="D63" s="391"/>
      <c r="E63" s="391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</row>
    <row r="64" spans="1:34" s="388" customFormat="1" ht="12">
      <c r="A64" s="391"/>
      <c r="B64" s="391"/>
      <c r="C64" s="391"/>
      <c r="D64" s="391"/>
      <c r="E64" s="391"/>
      <c r="F64" s="391"/>
      <c r="G64" s="391"/>
      <c r="H64" s="391"/>
      <c r="I64" s="391"/>
      <c r="J64" s="391"/>
      <c r="K64" s="391"/>
      <c r="L64" s="391"/>
      <c r="M64" s="391"/>
      <c r="N64" s="391"/>
      <c r="O64" s="391"/>
      <c r="P64" s="391"/>
      <c r="Q64" s="391"/>
      <c r="R64" s="391"/>
      <c r="S64" s="391"/>
      <c r="T64" s="391"/>
      <c r="U64" s="391"/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</row>
    <row r="65" spans="1:34" s="388" customFormat="1" ht="12">
      <c r="A65" s="391"/>
      <c r="B65" s="391"/>
      <c r="C65" s="391"/>
      <c r="D65" s="391"/>
      <c r="E65" s="391"/>
      <c r="F65" s="391"/>
      <c r="G65" s="391"/>
      <c r="H65" s="391"/>
      <c r="I65" s="391"/>
      <c r="J65" s="391"/>
      <c r="K65" s="391"/>
      <c r="L65" s="391"/>
      <c r="M65" s="391"/>
      <c r="N65" s="391"/>
      <c r="O65" s="391"/>
      <c r="P65" s="391"/>
      <c r="Q65" s="391"/>
      <c r="R65" s="391"/>
      <c r="S65" s="391"/>
      <c r="T65" s="391"/>
      <c r="U65" s="391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</row>
    <row r="66" spans="1:34" s="388" customFormat="1" ht="12">
      <c r="A66" s="391"/>
      <c r="B66" s="391"/>
      <c r="C66" s="391"/>
      <c r="D66" s="391"/>
      <c r="E66" s="391"/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</row>
    <row r="67" spans="1:34" s="388" customFormat="1" ht="12">
      <c r="A67" s="391"/>
      <c r="B67" s="391"/>
      <c r="C67" s="391"/>
      <c r="D67" s="391"/>
      <c r="E67" s="391"/>
      <c r="F67" s="391"/>
      <c r="G67" s="391"/>
      <c r="H67" s="391"/>
      <c r="I67" s="391"/>
      <c r="J67" s="391"/>
      <c r="K67" s="391"/>
      <c r="L67" s="391"/>
      <c r="M67" s="391"/>
      <c r="N67" s="391"/>
      <c r="O67" s="391"/>
      <c r="P67" s="391"/>
      <c r="Q67" s="391"/>
      <c r="R67" s="391"/>
      <c r="S67" s="391"/>
      <c r="T67" s="391"/>
      <c r="U67" s="391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</row>
    <row r="68" spans="1:34" s="388" customFormat="1" ht="12">
      <c r="A68" s="391"/>
      <c r="B68" s="391"/>
      <c r="C68" s="391"/>
      <c r="D68" s="391"/>
      <c r="E68" s="391"/>
      <c r="F68" s="391"/>
      <c r="G68" s="391"/>
      <c r="H68" s="391"/>
      <c r="I68" s="391"/>
      <c r="J68" s="391"/>
      <c r="K68" s="391"/>
      <c r="L68" s="391"/>
      <c r="M68" s="391"/>
      <c r="N68" s="391"/>
      <c r="O68" s="391"/>
      <c r="P68" s="391"/>
      <c r="Q68" s="391"/>
      <c r="R68" s="391"/>
      <c r="S68" s="391"/>
      <c r="T68" s="391"/>
      <c r="U68" s="391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</row>
    <row r="69" spans="1:34" s="388" customFormat="1" ht="12">
      <c r="A69" s="391"/>
      <c r="B69" s="391"/>
      <c r="C69" s="391"/>
      <c r="D69" s="391"/>
      <c r="E69" s="391"/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</row>
    <row r="70" spans="1:34" s="388" customFormat="1" ht="12">
      <c r="A70" s="391"/>
      <c r="B70" s="391"/>
      <c r="C70" s="391"/>
      <c r="D70" s="391"/>
      <c r="E70" s="391"/>
      <c r="F70" s="391"/>
      <c r="G70" s="391"/>
      <c r="H70" s="391"/>
      <c r="I70" s="391"/>
      <c r="J70" s="391"/>
      <c r="K70" s="391"/>
      <c r="L70" s="391"/>
      <c r="M70" s="391"/>
      <c r="N70" s="391"/>
      <c r="O70" s="391"/>
      <c r="P70" s="391"/>
      <c r="Q70" s="391"/>
      <c r="R70" s="391"/>
      <c r="S70" s="391"/>
      <c r="T70" s="391"/>
      <c r="U70" s="391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</row>
    <row r="71" spans="1:34" s="388" customFormat="1" ht="12">
      <c r="A71" s="391"/>
      <c r="B71" s="391"/>
      <c r="C71" s="391"/>
      <c r="D71" s="391"/>
      <c r="E71" s="391"/>
      <c r="F71" s="391"/>
      <c r="G71" s="391"/>
      <c r="H71" s="391"/>
      <c r="I71" s="391"/>
      <c r="J71" s="391"/>
      <c r="K71" s="391"/>
      <c r="L71" s="391"/>
      <c r="M71" s="391"/>
      <c r="N71" s="391"/>
      <c r="O71" s="391"/>
      <c r="P71" s="391"/>
      <c r="Q71" s="391"/>
      <c r="R71" s="391"/>
      <c r="S71" s="391"/>
      <c r="T71" s="391"/>
      <c r="U71" s="391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</row>
    <row r="72" spans="1:34" s="388" customFormat="1" ht="12">
      <c r="A72" s="391"/>
      <c r="B72" s="391"/>
      <c r="C72" s="391"/>
      <c r="D72" s="391"/>
      <c r="E72" s="391"/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</row>
    <row r="73" spans="1:34" s="388" customFormat="1" ht="12">
      <c r="A73" s="391"/>
      <c r="B73" s="391"/>
      <c r="C73" s="391"/>
      <c r="D73" s="391"/>
      <c r="E73" s="391"/>
      <c r="F73" s="391"/>
      <c r="G73" s="391"/>
      <c r="H73" s="391"/>
      <c r="I73" s="391"/>
      <c r="J73" s="391"/>
      <c r="K73" s="391"/>
      <c r="L73" s="391"/>
      <c r="M73" s="391"/>
      <c r="N73" s="391"/>
      <c r="O73" s="391"/>
      <c r="P73" s="391"/>
      <c r="Q73" s="391"/>
      <c r="R73" s="391"/>
      <c r="S73" s="391"/>
      <c r="T73" s="391"/>
      <c r="U73" s="391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</row>
    <row r="74" spans="1:34" s="388" customFormat="1" ht="12">
      <c r="A74" s="391"/>
      <c r="B74" s="391"/>
      <c r="C74" s="391"/>
      <c r="D74" s="391"/>
      <c r="E74" s="391"/>
      <c r="F74" s="391"/>
      <c r="G74" s="391"/>
      <c r="H74" s="391"/>
      <c r="I74" s="391"/>
      <c r="J74" s="391"/>
      <c r="K74" s="391"/>
      <c r="L74" s="391"/>
      <c r="M74" s="391"/>
      <c r="N74" s="391"/>
      <c r="O74" s="391"/>
      <c r="P74" s="391"/>
      <c r="Q74" s="391"/>
      <c r="R74" s="391"/>
      <c r="S74" s="391"/>
      <c r="T74" s="391"/>
      <c r="U74" s="391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</row>
    <row r="75" spans="1:34" s="388" customFormat="1" ht="12">
      <c r="A75" s="391"/>
      <c r="B75" s="391"/>
      <c r="C75" s="391"/>
      <c r="D75" s="391"/>
      <c r="E75" s="391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</row>
    <row r="76" spans="1:34" s="388" customFormat="1" ht="12">
      <c r="A76" s="391"/>
      <c r="B76" s="391"/>
      <c r="C76" s="391"/>
      <c r="D76" s="391"/>
      <c r="E76" s="391"/>
      <c r="F76" s="391"/>
      <c r="G76" s="391"/>
      <c r="H76" s="391"/>
      <c r="I76" s="391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</row>
    <row r="77" spans="1:34" s="388" customFormat="1" ht="12">
      <c r="A77" s="391"/>
      <c r="B77" s="391"/>
      <c r="C77" s="391"/>
      <c r="D77" s="391"/>
      <c r="E77" s="391"/>
      <c r="F77" s="391"/>
      <c r="G77" s="391"/>
      <c r="H77" s="391"/>
      <c r="I77" s="391"/>
      <c r="J77" s="391"/>
      <c r="K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</row>
    <row r="78" spans="1:34" s="388" customFormat="1" ht="12">
      <c r="A78" s="391"/>
      <c r="B78" s="391"/>
      <c r="C78" s="391"/>
      <c r="D78" s="391"/>
      <c r="E78" s="391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</row>
    <row r="79" spans="1:34" s="388" customFormat="1" ht="12">
      <c r="A79" s="391"/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</row>
    <row r="80" spans="1:34" s="388" customFormat="1" ht="12">
      <c r="A80" s="391"/>
      <c r="B80" s="391"/>
      <c r="C80" s="391"/>
      <c r="D80" s="391"/>
      <c r="E80" s="391"/>
      <c r="F80" s="391"/>
      <c r="G80" s="391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</row>
    <row r="81" spans="1:34" s="388" customFormat="1" ht="12">
      <c r="A81" s="391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</row>
    <row r="82" spans="1:34" s="388" customFormat="1" ht="12">
      <c r="A82" s="391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</row>
    <row r="83" spans="1:34" s="388" customFormat="1" ht="12">
      <c r="A83" s="391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</row>
    <row r="84" spans="1:34" s="388" customFormat="1" ht="12">
      <c r="A84" s="391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</row>
    <row r="85" spans="1:34" s="388" customFormat="1" ht="12">
      <c r="A85" s="391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</row>
    <row r="86" spans="1:34" s="388" customFormat="1" ht="12">
      <c r="A86" s="391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</row>
    <row r="87" spans="1:34" s="388" customFormat="1" ht="12">
      <c r="A87" s="391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</row>
    <row r="88" spans="1:34" s="388" customFormat="1" ht="12">
      <c r="A88" s="391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</row>
  </sheetData>
  <mergeCells count="14">
    <mergeCell ref="AD57:AE57"/>
    <mergeCell ref="AD30:AE30"/>
    <mergeCell ref="AD41:AE41"/>
    <mergeCell ref="AD44:AE44"/>
    <mergeCell ref="AD47:AE47"/>
    <mergeCell ref="AD52:AE52"/>
    <mergeCell ref="AD53:AE53"/>
    <mergeCell ref="E29:F29"/>
    <mergeCell ref="H29:I29"/>
    <mergeCell ref="I6:AB6"/>
    <mergeCell ref="AD22:AE22"/>
    <mergeCell ref="E26:F26"/>
    <mergeCell ref="H26:I26"/>
    <mergeCell ref="K26:L26"/>
  </mergeCells>
  <phoneticPr fontId="34" type="noConversion"/>
  <printOptions horizontalCentered="1" verticalCentered="1"/>
  <pageMargins left="0.74803149606299213" right="0.15748031496062992" top="0.98425196850393704" bottom="0.98425196850393704" header="0.51181102362204722" footer="0.51181102362204722"/>
  <pageSetup paperSize="9" scale="90" orientation="landscape" r:id="rId1"/>
  <headerFooter alignWithMargins="0"/>
  <rowBreaks count="1" manualBreakCount="1">
    <brk id="35" max="16383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35"/>
  <sheetViews>
    <sheetView showGridLines="0" workbookViewId="0">
      <selection activeCell="V34" sqref="V34"/>
    </sheetView>
  </sheetViews>
  <sheetFormatPr defaultColWidth="10" defaultRowHeight="12"/>
  <cols>
    <col min="1" max="1" width="2" style="642" customWidth="1"/>
    <col min="2" max="2" width="9.375" style="642" customWidth="1"/>
    <col min="3" max="4" width="5.5" style="642" customWidth="1"/>
    <col min="5" max="5" width="3.5" style="642" customWidth="1"/>
    <col min="6" max="6" width="6.75" style="642" customWidth="1"/>
    <col min="7" max="7" width="3.5" style="642" customWidth="1"/>
    <col min="8" max="13" width="5.375" style="642" customWidth="1"/>
    <col min="14" max="14" width="5.25" style="642" customWidth="1"/>
    <col min="15" max="18" width="5.375" style="642" customWidth="1"/>
    <col min="19" max="19" width="3.375" style="642" customWidth="1"/>
    <col min="20" max="20" width="2.625" style="642" customWidth="1"/>
    <col min="21" max="21" width="1" style="642" customWidth="1"/>
    <col min="22" max="22" width="7.875" style="642" customWidth="1"/>
    <col min="23" max="23" width="6.25" style="642" customWidth="1"/>
    <col min="24" max="24" width="7" style="642" customWidth="1"/>
    <col min="25" max="25" width="1" style="642" customWidth="1"/>
    <col min="26" max="16384" width="10" style="642"/>
  </cols>
  <sheetData>
    <row r="1" spans="1:25" ht="12" customHeight="1">
      <c r="A1" s="639"/>
      <c r="B1" s="640"/>
      <c r="C1" s="640"/>
      <c r="D1" s="640"/>
      <c r="E1" s="640"/>
      <c r="F1" s="640"/>
      <c r="G1" s="640"/>
      <c r="H1" s="640"/>
      <c r="I1" s="640"/>
      <c r="J1" s="640"/>
      <c r="K1" s="640"/>
      <c r="L1" s="640"/>
      <c r="M1" s="640"/>
      <c r="N1" s="640"/>
      <c r="O1" s="640"/>
      <c r="P1" s="640"/>
      <c r="Q1" s="640"/>
      <c r="R1" s="640"/>
      <c r="S1" s="640"/>
      <c r="T1" s="640"/>
      <c r="U1" s="640"/>
      <c r="V1" s="640"/>
      <c r="W1" s="640"/>
      <c r="X1" s="640"/>
      <c r="Y1" s="641"/>
    </row>
    <row r="2" spans="1:25" ht="27" customHeight="1">
      <c r="A2" s="643"/>
      <c r="B2" s="2064" t="s">
        <v>352</v>
      </c>
      <c r="C2" s="2064"/>
      <c r="D2" s="2064"/>
      <c r="E2" s="2064"/>
      <c r="F2" s="2064"/>
      <c r="G2" s="2064"/>
      <c r="H2" s="2064"/>
      <c r="I2" s="2064"/>
      <c r="J2" s="2064"/>
      <c r="K2" s="2064"/>
      <c r="L2" s="2064"/>
      <c r="M2" s="2064"/>
      <c r="N2" s="2064"/>
      <c r="O2" s="2064"/>
      <c r="P2" s="2064"/>
      <c r="Q2" s="2064"/>
      <c r="R2" s="2064"/>
      <c r="S2" s="2064"/>
      <c r="T2" s="2064"/>
      <c r="U2" s="2064"/>
      <c r="V2" s="2064"/>
      <c r="W2" s="2064"/>
      <c r="X2" s="2064"/>
      <c r="Y2" s="644"/>
    </row>
    <row r="3" spans="1:25" s="646" customFormat="1" ht="15" customHeight="1">
      <c r="A3" s="645"/>
      <c r="Y3" s="647"/>
    </row>
    <row r="4" spans="1:25" s="646" customFormat="1" ht="15" customHeight="1">
      <c r="A4" s="645"/>
      <c r="C4" s="648"/>
      <c r="P4" s="648"/>
      <c r="Y4" s="647"/>
    </row>
    <row r="5" spans="1:25" s="646" customFormat="1" ht="15" customHeight="1">
      <c r="A5" s="645"/>
      <c r="L5" s="642"/>
      <c r="M5" s="649"/>
      <c r="N5" s="2065"/>
      <c r="O5" s="2065"/>
      <c r="Y5" s="647"/>
    </row>
    <row r="6" spans="1:25" s="646" customFormat="1" ht="15" customHeight="1">
      <c r="A6" s="645"/>
      <c r="F6" s="2065"/>
      <c r="G6" s="2065"/>
      <c r="H6" s="2065"/>
      <c r="R6" s="650"/>
      <c r="Y6" s="647"/>
    </row>
    <row r="7" spans="1:25" s="646" customFormat="1" ht="15" customHeight="1">
      <c r="A7" s="645"/>
      <c r="N7" s="642"/>
      <c r="O7" s="651"/>
      <c r="P7" s="642"/>
      <c r="Y7" s="647"/>
    </row>
    <row r="8" spans="1:25" s="646" customFormat="1" ht="15" customHeight="1">
      <c r="A8" s="645"/>
      <c r="V8" s="652"/>
      <c r="Y8" s="647"/>
    </row>
    <row r="9" spans="1:25" s="646" customFormat="1" ht="15" customHeight="1">
      <c r="A9" s="645"/>
      <c r="V9" s="652"/>
      <c r="Y9" s="647"/>
    </row>
    <row r="10" spans="1:25" s="646" customFormat="1" ht="15" customHeight="1">
      <c r="A10" s="645"/>
      <c r="V10" s="652"/>
      <c r="Y10" s="647"/>
    </row>
    <row r="11" spans="1:25" s="646" customFormat="1" ht="15" customHeight="1">
      <c r="A11" s="645"/>
      <c r="C11" s="650"/>
      <c r="D11" s="653"/>
      <c r="K11" s="654"/>
      <c r="N11" s="650"/>
      <c r="P11" s="655"/>
      <c r="Q11" s="656"/>
      <c r="Y11" s="647"/>
    </row>
    <row r="12" spans="1:25" s="646" customFormat="1" ht="15" customHeight="1">
      <c r="A12" s="645"/>
      <c r="V12" s="652"/>
      <c r="Y12" s="647"/>
    </row>
    <row r="13" spans="1:25" s="646" customFormat="1" ht="15" customHeight="1">
      <c r="A13" s="645"/>
      <c r="Y13" s="647"/>
    </row>
    <row r="14" spans="1:25" s="646" customFormat="1" ht="15" customHeight="1">
      <c r="A14" s="645"/>
      <c r="Y14" s="647"/>
    </row>
    <row r="15" spans="1:25" s="646" customFormat="1" ht="15" customHeight="1">
      <c r="A15" s="645"/>
      <c r="V15" s="650"/>
      <c r="Y15" s="647"/>
    </row>
    <row r="16" spans="1:25" s="646" customFormat="1" ht="15" customHeight="1">
      <c r="A16" s="645"/>
      <c r="Y16" s="647"/>
    </row>
    <row r="17" spans="1:25" s="646" customFormat="1" ht="15" customHeight="1">
      <c r="A17" s="645"/>
      <c r="F17" s="2066"/>
      <c r="G17" s="2066"/>
      <c r="H17" s="2066"/>
      <c r="Y17" s="647"/>
    </row>
    <row r="18" spans="1:25" s="646" customFormat="1" ht="15" customHeight="1">
      <c r="A18" s="645"/>
      <c r="Y18" s="647"/>
    </row>
    <row r="19" spans="1:25" ht="15" customHeight="1">
      <c r="A19" s="643"/>
      <c r="B19" s="2067" t="s">
        <v>353</v>
      </c>
      <c r="C19" s="2067"/>
      <c r="D19" s="2067"/>
      <c r="E19" s="2067"/>
      <c r="F19" s="2067"/>
      <c r="G19" s="2067"/>
      <c r="H19" s="2067"/>
      <c r="I19" s="2067"/>
      <c r="J19" s="2067"/>
      <c r="K19" s="2067"/>
      <c r="L19" s="2067"/>
      <c r="M19" s="2067"/>
      <c r="N19" s="2067"/>
      <c r="O19" s="2067"/>
      <c r="P19" s="2067"/>
      <c r="Q19" s="2067"/>
      <c r="R19" s="2067"/>
      <c r="S19" s="2067"/>
      <c r="T19" s="2067"/>
      <c r="U19" s="2067"/>
      <c r="V19" s="2067"/>
      <c r="W19" s="2067"/>
      <c r="X19" s="2067"/>
      <c r="Y19" s="644"/>
    </row>
    <row r="20" spans="1:25" s="646" customFormat="1" ht="27" customHeight="1">
      <c r="A20" s="645"/>
      <c r="B20" s="657" t="s">
        <v>354</v>
      </c>
      <c r="C20" s="2061" t="s">
        <v>355</v>
      </c>
      <c r="D20" s="2062"/>
      <c r="E20" s="2061" t="s">
        <v>356</v>
      </c>
      <c r="F20" s="2063"/>
      <c r="G20" s="2063"/>
      <c r="H20" s="2063"/>
      <c r="I20" s="2063"/>
      <c r="J20" s="2063"/>
      <c r="K20" s="2063"/>
      <c r="L20" s="2063"/>
      <c r="M20" s="2063"/>
      <c r="N20" s="2063"/>
      <c r="O20" s="2063"/>
      <c r="P20" s="2063"/>
      <c r="Q20" s="2063"/>
      <c r="R20" s="2063"/>
      <c r="S20" s="2063"/>
      <c r="T20" s="2063"/>
      <c r="U20" s="2062"/>
      <c r="V20" s="657" t="s">
        <v>357</v>
      </c>
      <c r="W20" s="657" t="s">
        <v>203</v>
      </c>
      <c r="X20" s="657" t="s">
        <v>358</v>
      </c>
      <c r="Y20" s="647"/>
    </row>
    <row r="21" spans="1:25" s="646" customFormat="1" ht="27" customHeight="1">
      <c r="A21" s="645"/>
      <c r="B21" s="657" t="s">
        <v>359</v>
      </c>
      <c r="C21" s="2061"/>
      <c r="D21" s="2062"/>
      <c r="E21" s="658" t="s">
        <v>98</v>
      </c>
      <c r="F21" s="659">
        <v>1</v>
      </c>
      <c r="G21" s="660" t="s">
        <v>360</v>
      </c>
      <c r="H21" s="661">
        <v>1</v>
      </c>
      <c r="I21" s="662" t="s">
        <v>361</v>
      </c>
      <c r="J21" s="663">
        <v>2</v>
      </c>
      <c r="K21" s="663" t="s">
        <v>362</v>
      </c>
      <c r="L21" s="660">
        <v>1</v>
      </c>
      <c r="M21" s="663"/>
      <c r="N21" s="662"/>
      <c r="O21" s="663"/>
      <c r="P21" s="663"/>
      <c r="Q21" s="663"/>
      <c r="R21" s="663"/>
      <c r="S21" s="663"/>
      <c r="T21" s="663"/>
      <c r="U21" s="664"/>
      <c r="V21" s="665">
        <f>ROUND((F21+H21)/J21*L21,2)</f>
        <v>1</v>
      </c>
      <c r="W21" s="657" t="s">
        <v>363</v>
      </c>
      <c r="X21" s="657"/>
      <c r="Y21" s="647"/>
    </row>
    <row r="22" spans="1:25" s="646" customFormat="1" ht="27" customHeight="1">
      <c r="A22" s="645"/>
      <c r="B22" s="657" t="s">
        <v>364</v>
      </c>
      <c r="C22" s="2061"/>
      <c r="D22" s="2062"/>
      <c r="E22" s="658"/>
      <c r="F22" s="666"/>
      <c r="G22" s="663"/>
      <c r="H22" s="660"/>
      <c r="I22" s="663"/>
      <c r="J22" s="660"/>
      <c r="K22" s="663"/>
      <c r="L22" s="663"/>
      <c r="M22" s="663"/>
      <c r="N22" s="667"/>
      <c r="O22" s="663"/>
      <c r="P22" s="660"/>
      <c r="Q22" s="662"/>
      <c r="R22" s="663"/>
      <c r="S22" s="663"/>
      <c r="T22" s="663"/>
      <c r="U22" s="664"/>
      <c r="V22" s="665">
        <v>0.3</v>
      </c>
      <c r="W22" s="657" t="s">
        <v>365</v>
      </c>
      <c r="X22" s="657"/>
      <c r="Y22" s="647"/>
    </row>
    <row r="23" spans="1:25" s="646" customFormat="1" ht="27" customHeight="1">
      <c r="A23" s="645"/>
      <c r="B23" s="657" t="s">
        <v>366</v>
      </c>
      <c r="C23" s="2061"/>
      <c r="D23" s="2062"/>
      <c r="E23" s="658"/>
      <c r="F23" s="666">
        <f>+V21</f>
        <v>1</v>
      </c>
      <c r="G23" s="663" t="s">
        <v>362</v>
      </c>
      <c r="H23" s="660">
        <f>V22</f>
        <v>0.3</v>
      </c>
      <c r="I23" s="663"/>
      <c r="J23" s="663"/>
      <c r="K23" s="663"/>
      <c r="L23" s="663"/>
      <c r="M23" s="663"/>
      <c r="N23" s="662"/>
      <c r="O23" s="663"/>
      <c r="P23" s="663"/>
      <c r="Q23" s="663"/>
      <c r="R23" s="663"/>
      <c r="S23" s="663"/>
      <c r="T23" s="663"/>
      <c r="U23" s="664"/>
      <c r="V23" s="665">
        <f>ROUND(F23*H23,2)</f>
        <v>0.3</v>
      </c>
      <c r="W23" s="657" t="s">
        <v>367</v>
      </c>
      <c r="X23" s="657"/>
      <c r="Y23" s="647"/>
    </row>
    <row r="24" spans="1:25" s="646" customFormat="1" ht="27" customHeight="1">
      <c r="A24" s="645"/>
      <c r="B24" s="657" t="s">
        <v>368</v>
      </c>
      <c r="C24" s="2068" t="s">
        <v>369</v>
      </c>
      <c r="D24" s="2069"/>
      <c r="E24" s="658"/>
      <c r="F24" s="666">
        <f>V21</f>
        <v>1</v>
      </c>
      <c r="G24" s="663" t="s">
        <v>362</v>
      </c>
      <c r="H24" s="663">
        <v>0.42</v>
      </c>
      <c r="I24" s="662" t="s">
        <v>370</v>
      </c>
      <c r="J24" s="663"/>
      <c r="K24" s="663"/>
      <c r="L24" s="663"/>
      <c r="M24" s="663"/>
      <c r="N24" s="662"/>
      <c r="O24" s="663"/>
      <c r="P24" s="663"/>
      <c r="Q24" s="663"/>
      <c r="R24" s="663"/>
      <c r="S24" s="663"/>
      <c r="T24" s="663"/>
      <c r="U24" s="664"/>
      <c r="V24" s="668">
        <f>ROUND(F24*H24,3)</f>
        <v>0.42</v>
      </c>
      <c r="W24" s="657" t="s">
        <v>371</v>
      </c>
      <c r="X24" s="657"/>
      <c r="Y24" s="647"/>
    </row>
    <row r="25" spans="1:25" s="646" customFormat="1" ht="27" customHeight="1">
      <c r="A25" s="645"/>
      <c r="B25" s="657" t="s">
        <v>372</v>
      </c>
      <c r="C25" s="2061"/>
      <c r="D25" s="2062"/>
      <c r="E25" s="658"/>
      <c r="F25" s="666">
        <f>V21</f>
        <v>1</v>
      </c>
      <c r="G25" s="663" t="s">
        <v>362</v>
      </c>
      <c r="H25" s="669">
        <v>7.0000000000000007E-2</v>
      </c>
      <c r="I25" s="662" t="s">
        <v>373</v>
      </c>
      <c r="J25" s="663"/>
      <c r="K25" s="663"/>
      <c r="L25" s="663"/>
      <c r="M25" s="663"/>
      <c r="N25" s="662"/>
      <c r="O25" s="663"/>
      <c r="P25" s="663"/>
      <c r="Q25" s="663"/>
      <c r="R25" s="663"/>
      <c r="S25" s="663"/>
      <c r="T25" s="663"/>
      <c r="U25" s="664"/>
      <c r="V25" s="657">
        <f>ROUND(F25*H25,2)</f>
        <v>7.0000000000000007E-2</v>
      </c>
      <c r="W25" s="657" t="s">
        <v>367</v>
      </c>
      <c r="X25" s="657"/>
      <c r="Y25" s="647"/>
    </row>
    <row r="26" spans="1:25" s="646" customFormat="1" ht="27" customHeight="1">
      <c r="A26" s="645"/>
      <c r="B26" s="657" t="s">
        <v>374</v>
      </c>
      <c r="C26" s="2061"/>
      <c r="D26" s="2062"/>
      <c r="E26" s="658"/>
      <c r="F26" s="666">
        <f>V22</f>
        <v>0.3</v>
      </c>
      <c r="G26" s="660" t="s">
        <v>362</v>
      </c>
      <c r="H26" s="660">
        <v>1</v>
      </c>
      <c r="I26" s="663" t="s">
        <v>362</v>
      </c>
      <c r="J26" s="660">
        <v>1</v>
      </c>
      <c r="K26" s="663"/>
      <c r="L26" s="663"/>
      <c r="M26" s="663"/>
      <c r="N26" s="660"/>
      <c r="O26" s="663"/>
      <c r="P26" s="660"/>
      <c r="Q26" s="660"/>
      <c r="R26" s="660"/>
      <c r="S26" s="662"/>
      <c r="T26" s="663"/>
      <c r="U26" s="664"/>
      <c r="V26" s="665">
        <f>F26*H26*J26</f>
        <v>0.3</v>
      </c>
      <c r="W26" s="657" t="s">
        <v>367</v>
      </c>
      <c r="X26" s="657"/>
      <c r="Y26" s="647"/>
    </row>
    <row r="27" spans="1:25" s="646" customFormat="1" ht="15.95" hidden="1" customHeight="1">
      <c r="A27" s="645"/>
      <c r="B27" s="657"/>
      <c r="C27" s="2070"/>
      <c r="D27" s="2062"/>
      <c r="E27" s="658"/>
      <c r="F27" s="666"/>
      <c r="G27" s="663"/>
      <c r="H27" s="669"/>
      <c r="I27" s="662"/>
      <c r="J27" s="663"/>
      <c r="K27" s="663"/>
      <c r="L27" s="663"/>
      <c r="M27" s="663"/>
      <c r="N27" s="663"/>
      <c r="O27" s="663"/>
      <c r="P27" s="663"/>
      <c r="Q27" s="663"/>
      <c r="R27" s="663"/>
      <c r="S27" s="663"/>
      <c r="T27" s="663"/>
      <c r="U27" s="664"/>
      <c r="V27" s="665"/>
      <c r="W27" s="657"/>
      <c r="X27" s="657"/>
      <c r="Y27" s="647"/>
    </row>
    <row r="28" spans="1:25" s="646" customFormat="1" ht="15.95" hidden="1" customHeight="1">
      <c r="A28" s="645"/>
      <c r="B28" s="657"/>
      <c r="C28" s="2070"/>
      <c r="D28" s="2062"/>
      <c r="E28" s="658"/>
      <c r="F28" s="666"/>
      <c r="G28" s="663"/>
      <c r="H28" s="669"/>
      <c r="I28" s="662"/>
      <c r="J28" s="663"/>
      <c r="K28" s="663"/>
      <c r="L28" s="663"/>
      <c r="M28" s="663"/>
      <c r="N28" s="663"/>
      <c r="O28" s="663"/>
      <c r="P28" s="663"/>
      <c r="Q28" s="663"/>
      <c r="R28" s="663"/>
      <c r="S28" s="663"/>
      <c r="T28" s="663"/>
      <c r="U28" s="664"/>
      <c r="V28" s="665"/>
      <c r="W28" s="657"/>
      <c r="X28" s="657"/>
      <c r="Y28" s="647"/>
    </row>
    <row r="29" spans="1:25" s="646" customFormat="1" ht="15.95" hidden="1" customHeight="1">
      <c r="A29" s="645"/>
      <c r="B29" s="657"/>
      <c r="C29" s="2061"/>
      <c r="D29" s="2062"/>
      <c r="E29" s="658"/>
      <c r="F29" s="666"/>
      <c r="G29" s="663"/>
      <c r="H29" s="669"/>
      <c r="I29" s="662"/>
      <c r="J29" s="660"/>
      <c r="K29" s="670"/>
      <c r="L29" s="663"/>
      <c r="M29" s="669"/>
      <c r="N29" s="662"/>
      <c r="O29" s="663"/>
      <c r="P29" s="669"/>
      <c r="Q29" s="663"/>
      <c r="R29" s="663"/>
      <c r="S29" s="663"/>
      <c r="T29" s="663"/>
      <c r="U29" s="664"/>
      <c r="V29" s="657"/>
      <c r="W29" s="657"/>
      <c r="X29" s="657"/>
      <c r="Y29" s="647"/>
    </row>
    <row r="30" spans="1:25" s="646" customFormat="1" ht="15.95" hidden="1" customHeight="1">
      <c r="A30" s="645"/>
      <c r="B30" s="657"/>
      <c r="C30" s="2061"/>
      <c r="D30" s="2062"/>
      <c r="E30" s="658"/>
      <c r="F30" s="666"/>
      <c r="G30" s="663"/>
      <c r="H30" s="669"/>
      <c r="I30" s="662"/>
      <c r="J30" s="663"/>
      <c r="K30" s="663"/>
      <c r="L30" s="663"/>
      <c r="M30" s="663"/>
      <c r="N30" s="663"/>
      <c r="O30" s="663"/>
      <c r="P30" s="663"/>
      <c r="Q30" s="663"/>
      <c r="R30" s="663"/>
      <c r="S30" s="663"/>
      <c r="T30" s="663"/>
      <c r="U30" s="664"/>
      <c r="V30" s="665"/>
      <c r="W30" s="657"/>
      <c r="X30" s="657"/>
      <c r="Y30" s="647"/>
    </row>
    <row r="31" spans="1:25" s="646" customFormat="1" ht="15.95" hidden="1" customHeight="1">
      <c r="A31" s="645"/>
      <c r="B31" s="657"/>
      <c r="C31" s="2061"/>
      <c r="D31" s="2062"/>
      <c r="E31" s="658"/>
      <c r="F31" s="666"/>
      <c r="G31" s="663"/>
      <c r="H31" s="669"/>
      <c r="I31" s="662"/>
      <c r="J31" s="660"/>
      <c r="K31" s="660"/>
      <c r="L31" s="663"/>
      <c r="M31" s="670"/>
      <c r="N31" s="662"/>
      <c r="O31" s="663"/>
      <c r="P31" s="663"/>
      <c r="Q31" s="663"/>
      <c r="R31" s="663"/>
      <c r="S31" s="663"/>
      <c r="T31" s="663"/>
      <c r="U31" s="664"/>
      <c r="V31" s="665"/>
      <c r="W31" s="657"/>
      <c r="X31" s="657"/>
      <c r="Y31" s="647"/>
    </row>
    <row r="32" spans="1:25" s="646" customFormat="1" ht="27" customHeight="1">
      <c r="A32" s="645"/>
      <c r="B32" s="657"/>
      <c r="C32" s="2061"/>
      <c r="D32" s="2062"/>
      <c r="E32" s="658"/>
      <c r="F32" s="666"/>
      <c r="G32" s="660"/>
      <c r="H32" s="660"/>
      <c r="I32" s="663"/>
      <c r="J32" s="660"/>
      <c r="K32" s="663"/>
      <c r="L32" s="663"/>
      <c r="M32" s="663"/>
      <c r="N32" s="660"/>
      <c r="O32" s="663"/>
      <c r="P32" s="660"/>
      <c r="Q32" s="660"/>
      <c r="R32" s="660"/>
      <c r="S32" s="662"/>
      <c r="T32" s="663"/>
      <c r="U32" s="664"/>
      <c r="V32" s="665"/>
      <c r="W32" s="657"/>
      <c r="X32" s="657"/>
      <c r="Y32" s="647"/>
    </row>
    <row r="33" spans="1:25">
      <c r="A33" s="671"/>
      <c r="B33" s="672"/>
      <c r="C33" s="672"/>
      <c r="D33" s="672"/>
      <c r="E33" s="672"/>
      <c r="F33" s="672"/>
      <c r="G33" s="672"/>
      <c r="H33" s="672"/>
      <c r="I33" s="672"/>
      <c r="J33" s="672"/>
      <c r="K33" s="672"/>
      <c r="L33" s="672"/>
      <c r="M33" s="672"/>
      <c r="N33" s="672"/>
      <c r="O33" s="672"/>
      <c r="P33" s="672"/>
      <c r="Q33" s="672"/>
      <c r="R33" s="672"/>
      <c r="S33" s="672"/>
      <c r="T33" s="672"/>
      <c r="U33" s="672"/>
      <c r="V33" s="672"/>
      <c r="W33" s="672"/>
      <c r="X33" s="672"/>
      <c r="Y33" s="673"/>
    </row>
    <row r="35" spans="1:25">
      <c r="Q35" s="674"/>
    </row>
  </sheetData>
  <mergeCells count="19">
    <mergeCell ref="C32:D32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20:D20"/>
    <mergeCell ref="E20:U20"/>
    <mergeCell ref="B2:X2"/>
    <mergeCell ref="N5:O5"/>
    <mergeCell ref="F6:H6"/>
    <mergeCell ref="F17:H17"/>
    <mergeCell ref="B19:X19"/>
  </mergeCells>
  <phoneticPr fontId="34" type="noConversion"/>
  <printOptions horizontalCentered="1" verticalCentered="1"/>
  <pageMargins left="1.1811023622047245" right="0.39370078740157483" top="0.62992125984251968" bottom="0.59055118110236227" header="0" footer="0"/>
  <pageSetup paperSize="9" scale="85" orientation="landscape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5" shapeId="200705" r:id="rId4">
          <objectPr defaultSize="0" autoPict="0" r:id="rId5">
            <anchor moveWithCells="1">
              <from>
                <xdr:col>2</xdr:col>
                <xdr:colOff>219075</xdr:colOff>
                <xdr:row>6</xdr:row>
                <xdr:rowOff>95250</xdr:rowOff>
              </from>
              <to>
                <xdr:col>21</xdr:col>
                <xdr:colOff>581025</xdr:colOff>
                <xdr:row>11</xdr:row>
                <xdr:rowOff>76200</xdr:rowOff>
              </to>
            </anchor>
          </objectPr>
        </oleObject>
      </mc:Choice>
      <mc:Fallback>
        <oleObject progId="AutoCAD.Drawing.15" shapeId="200705" r:id="rId4"/>
      </mc:Fallback>
    </mc:AlternateContent>
  </oleObjects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Q43"/>
  <sheetViews>
    <sheetView showGridLines="0" workbookViewId="0">
      <selection activeCell="V34" sqref="V34"/>
    </sheetView>
  </sheetViews>
  <sheetFormatPr defaultColWidth="8" defaultRowHeight="12"/>
  <cols>
    <col min="1" max="7" width="3.25" style="879" customWidth="1"/>
    <col min="8" max="8" width="4.25" style="879" customWidth="1"/>
    <col min="9" max="9" width="3.25" style="879" customWidth="1"/>
    <col min="10" max="10" width="3.625" style="879" customWidth="1"/>
    <col min="11" max="11" width="4" style="879" customWidth="1"/>
    <col min="12" max="12" width="3.25" style="879" customWidth="1"/>
    <col min="13" max="13" width="3.875" style="879" customWidth="1"/>
    <col min="14" max="14" width="3.625" style="879" customWidth="1"/>
    <col min="15" max="30" width="3.25" style="879" customWidth="1"/>
    <col min="31" max="31" width="9.75" style="879" customWidth="1"/>
    <col min="32" max="32" width="4.75" style="879" customWidth="1"/>
    <col min="33" max="36" width="3.25" style="879" customWidth="1"/>
    <col min="37" max="37" width="8" style="879"/>
    <col min="38" max="39" width="16.125" style="909" customWidth="1"/>
    <col min="40" max="40" width="6.875" style="909" customWidth="1"/>
    <col min="41" max="41" width="20.375" style="909" customWidth="1"/>
    <col min="42" max="43" width="8" style="888"/>
    <col min="44" max="16384" width="8" style="879"/>
  </cols>
  <sheetData>
    <row r="1" spans="1:35" ht="12.75" thickBot="1">
      <c r="A1" s="878"/>
      <c r="B1" s="878"/>
      <c r="C1" s="878"/>
      <c r="D1" s="878"/>
      <c r="E1" s="878"/>
      <c r="F1" s="878"/>
      <c r="G1" s="878"/>
      <c r="H1" s="878"/>
      <c r="I1" s="878"/>
      <c r="J1" s="878"/>
      <c r="K1" s="878"/>
      <c r="L1" s="878"/>
      <c r="M1" s="878"/>
      <c r="N1" s="878"/>
      <c r="O1" s="878"/>
      <c r="P1" s="878"/>
      <c r="Q1" s="878"/>
      <c r="R1" s="878"/>
      <c r="S1" s="878"/>
      <c r="T1" s="878"/>
      <c r="U1" s="878"/>
      <c r="V1" s="878"/>
      <c r="W1" s="878"/>
      <c r="X1" s="878"/>
      <c r="Y1" s="878"/>
      <c r="Z1" s="878"/>
      <c r="AA1" s="878"/>
      <c r="AB1" s="878"/>
      <c r="AC1" s="878"/>
      <c r="AD1" s="878"/>
      <c r="AE1" s="878"/>
      <c r="AF1" s="878"/>
      <c r="AG1" s="878"/>
      <c r="AH1" s="878"/>
      <c r="AI1" s="878"/>
    </row>
    <row r="2" spans="1:35">
      <c r="A2" s="880"/>
      <c r="B2" s="881"/>
      <c r="C2" s="881"/>
      <c r="D2" s="881"/>
      <c r="E2" s="881"/>
      <c r="F2" s="881"/>
      <c r="G2" s="881"/>
      <c r="H2" s="881"/>
      <c r="I2" s="881"/>
      <c r="J2" s="881"/>
      <c r="K2" s="881"/>
      <c r="L2" s="881"/>
      <c r="M2" s="881"/>
      <c r="N2" s="881"/>
      <c r="O2" s="881"/>
      <c r="P2" s="881"/>
      <c r="Q2" s="881"/>
      <c r="R2" s="881"/>
      <c r="S2" s="881"/>
      <c r="T2" s="881"/>
      <c r="U2" s="881"/>
      <c r="V2" s="881"/>
      <c r="W2" s="881"/>
      <c r="X2" s="881"/>
      <c r="Y2" s="881"/>
      <c r="Z2" s="881"/>
      <c r="AA2" s="881"/>
      <c r="AB2" s="881"/>
      <c r="AC2" s="881"/>
      <c r="AD2" s="881"/>
      <c r="AE2" s="881"/>
      <c r="AF2" s="881"/>
      <c r="AG2" s="881"/>
      <c r="AH2" s="881"/>
      <c r="AI2" s="882"/>
    </row>
    <row r="3" spans="1:35" ht="18.75">
      <c r="A3" s="883"/>
      <c r="B3" s="884"/>
      <c r="C3" s="884" t="s">
        <v>515</v>
      </c>
      <c r="D3" s="885" t="s">
        <v>526</v>
      </c>
      <c r="E3" s="885"/>
      <c r="F3" s="885"/>
      <c r="G3" s="885"/>
      <c r="H3" s="885"/>
      <c r="I3" s="885"/>
      <c r="J3" s="885"/>
      <c r="AI3" s="886"/>
    </row>
    <row r="4" spans="1:35">
      <c r="A4" s="883"/>
      <c r="G4" s="887"/>
      <c r="H4" s="888"/>
      <c r="I4" s="888"/>
      <c r="J4" s="887"/>
      <c r="L4" s="888"/>
      <c r="AI4" s="886"/>
    </row>
    <row r="5" spans="1:35" ht="16.5">
      <c r="A5" s="883"/>
      <c r="G5" s="889"/>
      <c r="I5" s="888"/>
      <c r="J5" s="890"/>
      <c r="L5" s="888"/>
      <c r="AI5" s="886"/>
    </row>
    <row r="6" spans="1:35">
      <c r="A6" s="883"/>
      <c r="G6" s="889"/>
      <c r="I6" s="888"/>
      <c r="J6" s="887"/>
      <c r="L6" s="888"/>
      <c r="AI6" s="886"/>
    </row>
    <row r="7" spans="1:35" ht="16.5">
      <c r="A7" s="883"/>
      <c r="G7" s="889"/>
      <c r="I7" s="888"/>
      <c r="J7" s="887"/>
      <c r="L7" s="888"/>
      <c r="P7" s="890"/>
      <c r="AI7" s="886"/>
    </row>
    <row r="8" spans="1:35">
      <c r="A8" s="883"/>
      <c r="AI8" s="886"/>
    </row>
    <row r="9" spans="1:35">
      <c r="A9" s="883"/>
      <c r="AI9" s="886"/>
    </row>
    <row r="10" spans="1:35" ht="46.5">
      <c r="A10" s="883"/>
      <c r="B10" s="891"/>
      <c r="C10" s="891"/>
      <c r="D10" s="891"/>
      <c r="H10" s="1935"/>
      <c r="I10" s="1935"/>
      <c r="J10" s="1935"/>
      <c r="K10" s="1935"/>
      <c r="L10" s="1935"/>
      <c r="M10" s="1935"/>
      <c r="N10" s="1935"/>
      <c r="O10" s="1935"/>
      <c r="P10" s="1935"/>
      <c r="Q10" s="1935"/>
      <c r="R10" s="1935"/>
      <c r="S10" s="1935"/>
      <c r="T10" s="1935"/>
      <c r="U10" s="1935"/>
      <c r="V10" s="1935"/>
      <c r="W10" s="1935"/>
      <c r="X10" s="1935"/>
      <c r="Y10" s="1935"/>
      <c r="Z10" s="1935"/>
      <c r="AA10" s="1935"/>
      <c r="AB10" s="1935"/>
      <c r="AC10" s="892"/>
      <c r="AI10" s="886"/>
    </row>
    <row r="11" spans="1:35" ht="46.5">
      <c r="A11" s="883"/>
      <c r="B11" s="893"/>
      <c r="C11" s="894"/>
      <c r="H11" s="1935"/>
      <c r="I11" s="1935"/>
      <c r="J11" s="1935"/>
      <c r="K11" s="1935"/>
      <c r="L11" s="1935"/>
      <c r="M11" s="1935"/>
      <c r="N11" s="1935"/>
      <c r="O11" s="1935"/>
      <c r="P11" s="1935"/>
      <c r="Q11" s="1935"/>
      <c r="R11" s="1935"/>
      <c r="S11" s="1935"/>
      <c r="T11" s="1935"/>
      <c r="U11" s="1935"/>
      <c r="V11" s="1935"/>
      <c r="W11" s="1935"/>
      <c r="X11" s="1935"/>
      <c r="Y11" s="1935"/>
      <c r="Z11" s="1935"/>
      <c r="AA11" s="1935"/>
      <c r="AB11" s="1935"/>
      <c r="AC11" s="892"/>
      <c r="AI11" s="886"/>
    </row>
    <row r="12" spans="1:35" ht="46.5">
      <c r="A12" s="883"/>
      <c r="B12" s="893"/>
      <c r="C12" s="894"/>
      <c r="D12" s="894"/>
      <c r="E12" s="894"/>
      <c r="H12" s="1935"/>
      <c r="I12" s="1935"/>
      <c r="J12" s="1935"/>
      <c r="K12" s="1935"/>
      <c r="L12" s="1935"/>
      <c r="M12" s="1935"/>
      <c r="N12" s="1935"/>
      <c r="O12" s="1935"/>
      <c r="P12" s="1935"/>
      <c r="Q12" s="1935"/>
      <c r="R12" s="1935"/>
      <c r="S12" s="1935"/>
      <c r="T12" s="1935"/>
      <c r="U12" s="1935"/>
      <c r="V12" s="1935"/>
      <c r="W12" s="1935"/>
      <c r="X12" s="1935"/>
      <c r="Y12" s="1935"/>
      <c r="Z12" s="1935"/>
      <c r="AA12" s="1935"/>
      <c r="AB12" s="1935"/>
      <c r="AC12" s="892"/>
      <c r="AI12" s="886"/>
    </row>
    <row r="13" spans="1:35" ht="46.5">
      <c r="A13" s="883"/>
      <c r="H13" s="892"/>
      <c r="I13" s="892"/>
      <c r="J13" s="892"/>
      <c r="K13" s="892"/>
      <c r="L13" s="892"/>
      <c r="M13" s="892"/>
      <c r="N13" s="892"/>
      <c r="O13" s="892"/>
      <c r="P13" s="892"/>
      <c r="Q13" s="892"/>
      <c r="R13" s="892"/>
      <c r="S13" s="892"/>
      <c r="T13" s="892"/>
      <c r="U13" s="892"/>
      <c r="V13" s="892"/>
      <c r="W13" s="892"/>
      <c r="X13" s="892"/>
      <c r="Y13" s="892"/>
      <c r="Z13" s="892"/>
      <c r="AA13" s="892"/>
      <c r="AB13" s="892"/>
      <c r="AC13" s="892"/>
      <c r="AI13" s="886"/>
    </row>
    <row r="14" spans="1:35">
      <c r="A14" s="883"/>
      <c r="B14" s="893"/>
      <c r="C14" s="894"/>
      <c r="D14" s="894"/>
      <c r="E14" s="894"/>
      <c r="F14" s="894"/>
      <c r="G14" s="894"/>
      <c r="AI14" s="886"/>
    </row>
    <row r="15" spans="1:35">
      <c r="A15" s="883"/>
      <c r="B15" s="893"/>
      <c r="C15" s="894"/>
      <c r="D15" s="1933"/>
      <c r="E15" s="1933"/>
      <c r="F15" s="1933"/>
      <c r="G15" s="1933"/>
      <c r="H15" s="1933"/>
      <c r="I15" s="1933"/>
      <c r="J15" s="1933"/>
      <c r="K15" s="1933"/>
      <c r="L15" s="1934"/>
      <c r="M15" s="1934"/>
      <c r="N15" s="1934"/>
      <c r="O15" s="1934"/>
      <c r="P15" s="1934"/>
      <c r="Q15" s="1934"/>
      <c r="R15" s="1934"/>
      <c r="S15" s="1934"/>
      <c r="T15" s="1934"/>
      <c r="U15" s="1934"/>
      <c r="V15" s="1934"/>
      <c r="W15" s="1934"/>
      <c r="X15" s="1934"/>
      <c r="Y15" s="1934"/>
      <c r="Z15" s="1934"/>
      <c r="AA15" s="1934"/>
      <c r="AB15" s="1934"/>
      <c r="AC15" s="1934"/>
      <c r="AD15" s="1934"/>
      <c r="AE15" s="1934"/>
      <c r="AH15" s="895"/>
      <c r="AI15" s="896"/>
    </row>
    <row r="16" spans="1:35" ht="13.5">
      <c r="A16" s="883"/>
      <c r="B16" s="897"/>
      <c r="D16" s="1933"/>
      <c r="E16" s="1933"/>
      <c r="F16" s="1933"/>
      <c r="G16" s="1933"/>
      <c r="H16" s="1933"/>
      <c r="I16" s="1933"/>
      <c r="J16" s="1933"/>
      <c r="K16" s="1933"/>
      <c r="L16" s="1934"/>
      <c r="M16" s="1934"/>
      <c r="N16" s="1934"/>
      <c r="O16" s="1934"/>
      <c r="P16" s="1934"/>
      <c r="Q16" s="1934"/>
      <c r="R16" s="1934"/>
      <c r="S16" s="1934"/>
      <c r="T16" s="1934"/>
      <c r="U16" s="1934"/>
      <c r="V16" s="1934"/>
      <c r="W16" s="1934"/>
      <c r="X16" s="1934"/>
      <c r="Y16" s="1934"/>
      <c r="Z16" s="1934"/>
      <c r="AA16" s="1934"/>
      <c r="AB16" s="1934"/>
      <c r="AC16" s="1934"/>
      <c r="AD16" s="1934"/>
      <c r="AE16" s="1934"/>
      <c r="AI16" s="886"/>
    </row>
    <row r="17" spans="1:35" ht="13.5">
      <c r="A17" s="883"/>
      <c r="B17" s="891"/>
      <c r="C17" s="898"/>
      <c r="D17" s="898"/>
      <c r="X17" s="899"/>
      <c r="Y17" s="899"/>
      <c r="AI17" s="886"/>
    </row>
    <row r="18" spans="1:35">
      <c r="A18" s="883"/>
      <c r="B18" s="893"/>
      <c r="C18" s="894"/>
      <c r="D18" s="1933"/>
      <c r="E18" s="1933"/>
      <c r="F18" s="1933"/>
      <c r="G18" s="1933"/>
      <c r="H18" s="1933"/>
      <c r="I18" s="1933"/>
      <c r="J18" s="1933"/>
      <c r="K18" s="1933"/>
      <c r="L18" s="1934"/>
      <c r="M18" s="1934"/>
      <c r="N18" s="1934"/>
      <c r="O18" s="1934"/>
      <c r="P18" s="1934"/>
      <c r="Q18" s="1934"/>
      <c r="R18" s="1934"/>
      <c r="S18" s="1934"/>
      <c r="T18" s="1934"/>
      <c r="U18" s="1934"/>
      <c r="V18" s="1934"/>
      <c r="W18" s="1934"/>
      <c r="X18" s="1934"/>
      <c r="Y18" s="1934"/>
      <c r="Z18" s="1934"/>
      <c r="AA18" s="1934"/>
      <c r="AB18" s="1934"/>
      <c r="AC18" s="1934"/>
      <c r="AD18" s="1934"/>
      <c r="AE18" s="1934"/>
      <c r="AH18" s="895"/>
      <c r="AI18" s="896"/>
    </row>
    <row r="19" spans="1:35" ht="13.5">
      <c r="A19" s="883"/>
      <c r="B19" s="897"/>
      <c r="D19" s="1933"/>
      <c r="E19" s="1933"/>
      <c r="F19" s="1933"/>
      <c r="G19" s="1933"/>
      <c r="H19" s="1933"/>
      <c r="I19" s="1933"/>
      <c r="J19" s="1933"/>
      <c r="K19" s="1933"/>
      <c r="L19" s="1934"/>
      <c r="M19" s="1934"/>
      <c r="N19" s="1934"/>
      <c r="O19" s="1934"/>
      <c r="P19" s="1934"/>
      <c r="Q19" s="1934"/>
      <c r="R19" s="1934"/>
      <c r="S19" s="1934"/>
      <c r="T19" s="1934"/>
      <c r="U19" s="1934"/>
      <c r="V19" s="1934"/>
      <c r="W19" s="1934"/>
      <c r="X19" s="1934"/>
      <c r="Y19" s="1934"/>
      <c r="Z19" s="1934"/>
      <c r="AA19" s="1934"/>
      <c r="AB19" s="1934"/>
      <c r="AC19" s="1934"/>
      <c r="AD19" s="1934"/>
      <c r="AE19" s="1934"/>
      <c r="AI19" s="886"/>
    </row>
    <row r="20" spans="1:35" ht="13.5">
      <c r="A20" s="883"/>
      <c r="B20" s="891"/>
      <c r="C20" s="898"/>
      <c r="D20" s="898"/>
      <c r="E20" s="900"/>
      <c r="F20" s="900"/>
      <c r="G20" s="900"/>
      <c r="H20" s="900"/>
      <c r="I20" s="900"/>
      <c r="J20" s="900"/>
      <c r="K20" s="900"/>
      <c r="L20" s="901"/>
      <c r="M20" s="901"/>
      <c r="N20" s="901"/>
      <c r="O20" s="901"/>
      <c r="P20" s="901"/>
      <c r="Q20" s="901"/>
      <c r="R20" s="901"/>
      <c r="S20" s="901"/>
      <c r="T20" s="901"/>
      <c r="U20" s="901"/>
      <c r="V20" s="901"/>
      <c r="W20" s="901"/>
      <c r="X20" s="902"/>
      <c r="Y20" s="902"/>
      <c r="Z20" s="901"/>
      <c r="AA20" s="901"/>
      <c r="AB20" s="901"/>
      <c r="AC20" s="901"/>
      <c r="AD20" s="901"/>
      <c r="AE20" s="901"/>
      <c r="AI20" s="886"/>
    </row>
    <row r="21" spans="1:35">
      <c r="A21" s="883"/>
      <c r="D21" s="1933"/>
      <c r="E21" s="1933"/>
      <c r="F21" s="1933"/>
      <c r="G21" s="1933"/>
      <c r="H21" s="1933"/>
      <c r="I21" s="1933"/>
      <c r="J21" s="1933"/>
      <c r="K21" s="1933"/>
      <c r="L21" s="1934"/>
      <c r="M21" s="1934"/>
      <c r="N21" s="1934"/>
      <c r="O21" s="1934"/>
      <c r="P21" s="1934"/>
      <c r="Q21" s="1934"/>
      <c r="R21" s="1934"/>
      <c r="S21" s="1934"/>
      <c r="T21" s="1934"/>
      <c r="U21" s="1934"/>
      <c r="V21" s="1934"/>
      <c r="W21" s="1934"/>
      <c r="X21" s="1934"/>
      <c r="Y21" s="1934"/>
      <c r="Z21" s="1934"/>
      <c r="AA21" s="1934"/>
      <c r="AB21" s="1934"/>
      <c r="AC21" s="1934"/>
      <c r="AD21" s="1934"/>
      <c r="AE21" s="1934"/>
      <c r="AI21" s="886"/>
    </row>
    <row r="22" spans="1:35">
      <c r="A22" s="883"/>
      <c r="B22" s="893"/>
      <c r="C22" s="894"/>
      <c r="D22" s="1933"/>
      <c r="E22" s="1933"/>
      <c r="F22" s="1933"/>
      <c r="G22" s="1933"/>
      <c r="H22" s="1933"/>
      <c r="I22" s="1933"/>
      <c r="J22" s="1933"/>
      <c r="K22" s="1933"/>
      <c r="L22" s="1934"/>
      <c r="M22" s="1934"/>
      <c r="N22" s="1934"/>
      <c r="O22" s="1934"/>
      <c r="P22" s="1934"/>
      <c r="Q22" s="1934"/>
      <c r="R22" s="1934"/>
      <c r="S22" s="1934"/>
      <c r="T22" s="1934"/>
      <c r="U22" s="1934"/>
      <c r="V22" s="1934"/>
      <c r="W22" s="1934"/>
      <c r="X22" s="1934"/>
      <c r="Y22" s="1934"/>
      <c r="Z22" s="1934"/>
      <c r="AA22" s="1934"/>
      <c r="AB22" s="1934"/>
      <c r="AC22" s="1934"/>
      <c r="AD22" s="1934"/>
      <c r="AE22" s="1934"/>
      <c r="AI22" s="886"/>
    </row>
    <row r="23" spans="1:35" ht="13.5">
      <c r="A23" s="883"/>
      <c r="B23" s="891"/>
      <c r="C23" s="898"/>
      <c r="D23" s="898"/>
      <c r="E23" s="900"/>
      <c r="F23" s="900"/>
      <c r="G23" s="900"/>
      <c r="H23" s="900"/>
      <c r="I23" s="900"/>
      <c r="J23" s="900"/>
      <c r="K23" s="900"/>
      <c r="L23" s="901"/>
      <c r="M23" s="901"/>
      <c r="N23" s="901"/>
      <c r="O23" s="901"/>
      <c r="P23" s="901"/>
      <c r="Q23" s="901"/>
      <c r="R23" s="901"/>
      <c r="S23" s="901"/>
      <c r="T23" s="901"/>
      <c r="U23" s="901"/>
      <c r="V23" s="901"/>
      <c r="W23" s="901"/>
      <c r="X23" s="902"/>
      <c r="Y23" s="902"/>
      <c r="Z23" s="901"/>
      <c r="AA23" s="901"/>
      <c r="AB23" s="901"/>
      <c r="AC23" s="901"/>
      <c r="AD23" s="901"/>
      <c r="AE23" s="901"/>
      <c r="AI23" s="886"/>
    </row>
    <row r="24" spans="1:35">
      <c r="A24" s="883"/>
      <c r="D24" s="1933"/>
      <c r="E24" s="1933"/>
      <c r="F24" s="1933"/>
      <c r="G24" s="1933"/>
      <c r="H24" s="1933"/>
      <c r="I24" s="1933"/>
      <c r="J24" s="1933"/>
      <c r="K24" s="1933"/>
      <c r="L24" s="1934"/>
      <c r="M24" s="1934"/>
      <c r="N24" s="1934"/>
      <c r="O24" s="1934"/>
      <c r="P24" s="1934"/>
      <c r="Q24" s="1934"/>
      <c r="R24" s="1934"/>
      <c r="S24" s="1934"/>
      <c r="T24" s="1934"/>
      <c r="U24" s="1934"/>
      <c r="V24" s="1934"/>
      <c r="W24" s="1934"/>
      <c r="X24" s="1934"/>
      <c r="Y24" s="1934"/>
      <c r="Z24" s="1934"/>
      <c r="AA24" s="1934"/>
      <c r="AB24" s="1934"/>
      <c r="AC24" s="1934"/>
      <c r="AD24" s="1934"/>
      <c r="AE24" s="1934"/>
      <c r="AI24" s="886"/>
    </row>
    <row r="25" spans="1:35">
      <c r="A25" s="883"/>
      <c r="B25" s="893"/>
      <c r="C25" s="894"/>
      <c r="D25" s="1933"/>
      <c r="E25" s="1933"/>
      <c r="F25" s="1933"/>
      <c r="G25" s="1933"/>
      <c r="H25" s="1933"/>
      <c r="I25" s="1933"/>
      <c r="J25" s="1933"/>
      <c r="K25" s="1933"/>
      <c r="L25" s="1934"/>
      <c r="M25" s="1934"/>
      <c r="N25" s="1934"/>
      <c r="O25" s="1934"/>
      <c r="P25" s="1934"/>
      <c r="Q25" s="1934"/>
      <c r="R25" s="1934"/>
      <c r="S25" s="1934"/>
      <c r="T25" s="1934"/>
      <c r="U25" s="1934"/>
      <c r="V25" s="1934"/>
      <c r="W25" s="1934"/>
      <c r="X25" s="1934"/>
      <c r="Y25" s="1934"/>
      <c r="Z25" s="1934"/>
      <c r="AA25" s="1934"/>
      <c r="AB25" s="1934"/>
      <c r="AC25" s="1934"/>
      <c r="AD25" s="1934"/>
      <c r="AE25" s="1934"/>
      <c r="AF25" s="899"/>
      <c r="AG25" s="899"/>
      <c r="AI25" s="886"/>
    </row>
    <row r="26" spans="1:35" ht="13.5">
      <c r="A26" s="883"/>
      <c r="B26" s="891"/>
      <c r="C26" s="898"/>
      <c r="D26" s="898"/>
      <c r="E26" s="900"/>
      <c r="F26" s="900"/>
      <c r="G26" s="900"/>
      <c r="H26" s="900"/>
      <c r="I26" s="900"/>
      <c r="J26" s="900"/>
      <c r="K26" s="900"/>
      <c r="L26" s="901"/>
      <c r="M26" s="901"/>
      <c r="N26" s="901"/>
      <c r="O26" s="901"/>
      <c r="P26" s="901"/>
      <c r="Q26" s="901"/>
      <c r="R26" s="901"/>
      <c r="S26" s="901"/>
      <c r="T26" s="901"/>
      <c r="U26" s="901"/>
      <c r="V26" s="901"/>
      <c r="W26" s="901"/>
      <c r="X26" s="902"/>
      <c r="Y26" s="902"/>
      <c r="Z26" s="901"/>
      <c r="AA26" s="901"/>
      <c r="AB26" s="901"/>
      <c r="AC26" s="901"/>
      <c r="AD26" s="901"/>
      <c r="AE26" s="901"/>
      <c r="AI26" s="886"/>
    </row>
    <row r="27" spans="1:35">
      <c r="A27" s="883"/>
      <c r="D27" s="1933"/>
      <c r="E27" s="1933"/>
      <c r="F27" s="1933"/>
      <c r="G27" s="1933"/>
      <c r="H27" s="1933"/>
      <c r="I27" s="1933"/>
      <c r="J27" s="1933"/>
      <c r="K27" s="1933"/>
      <c r="L27" s="1934"/>
      <c r="M27" s="1934"/>
      <c r="N27" s="1934"/>
      <c r="O27" s="1934"/>
      <c r="P27" s="1934"/>
      <c r="Q27" s="1934"/>
      <c r="R27" s="1934"/>
      <c r="S27" s="1934"/>
      <c r="T27" s="1934"/>
      <c r="U27" s="1934"/>
      <c r="V27" s="1934"/>
      <c r="W27" s="1934"/>
      <c r="X27" s="1934"/>
      <c r="Y27" s="1934"/>
      <c r="Z27" s="1934"/>
      <c r="AA27" s="1934"/>
      <c r="AB27" s="1934"/>
      <c r="AC27" s="1934"/>
      <c r="AD27" s="1934"/>
      <c r="AE27" s="1934"/>
      <c r="AG27" s="902"/>
      <c r="AH27" s="902"/>
      <c r="AI27" s="886"/>
    </row>
    <row r="28" spans="1:35">
      <c r="A28" s="883"/>
      <c r="D28" s="1933"/>
      <c r="E28" s="1933"/>
      <c r="F28" s="1933"/>
      <c r="G28" s="1933"/>
      <c r="H28" s="1933"/>
      <c r="I28" s="1933"/>
      <c r="J28" s="1933"/>
      <c r="K28" s="1933"/>
      <c r="L28" s="1934"/>
      <c r="M28" s="1934"/>
      <c r="N28" s="1934"/>
      <c r="O28" s="1934"/>
      <c r="P28" s="1934"/>
      <c r="Q28" s="1934"/>
      <c r="R28" s="1934"/>
      <c r="S28" s="1934"/>
      <c r="T28" s="1934"/>
      <c r="U28" s="1934"/>
      <c r="V28" s="1934"/>
      <c r="W28" s="1934"/>
      <c r="X28" s="1934"/>
      <c r="Y28" s="1934"/>
      <c r="Z28" s="1934"/>
      <c r="AA28" s="1934"/>
      <c r="AB28" s="1934"/>
      <c r="AC28" s="1934"/>
      <c r="AD28" s="1934"/>
      <c r="AE28" s="1934"/>
      <c r="AG28" s="902"/>
      <c r="AH28" s="902"/>
      <c r="AI28" s="886"/>
    </row>
    <row r="29" spans="1:35" ht="13.5">
      <c r="A29" s="883"/>
      <c r="B29" s="891"/>
      <c r="C29" s="898"/>
      <c r="D29" s="898"/>
      <c r="E29" s="900"/>
      <c r="F29" s="900"/>
      <c r="G29" s="900"/>
      <c r="H29" s="900"/>
      <c r="I29" s="900"/>
      <c r="J29" s="900"/>
      <c r="K29" s="900"/>
      <c r="L29" s="901"/>
      <c r="M29" s="901"/>
      <c r="N29" s="901"/>
      <c r="O29" s="901"/>
      <c r="P29" s="901"/>
      <c r="Q29" s="901"/>
      <c r="R29" s="901"/>
      <c r="S29" s="901"/>
      <c r="T29" s="901"/>
      <c r="U29" s="901"/>
      <c r="V29" s="901"/>
      <c r="W29" s="901"/>
      <c r="X29" s="902"/>
      <c r="Y29" s="902"/>
      <c r="Z29" s="901"/>
      <c r="AA29" s="901"/>
      <c r="AB29" s="901"/>
      <c r="AC29" s="901"/>
      <c r="AD29" s="901"/>
      <c r="AE29" s="901"/>
      <c r="AI29" s="886"/>
    </row>
    <row r="30" spans="1:35">
      <c r="A30" s="883"/>
      <c r="AF30" s="902"/>
      <c r="AG30" s="902"/>
      <c r="AH30" s="902"/>
      <c r="AI30" s="903"/>
    </row>
    <row r="31" spans="1:35">
      <c r="A31" s="883"/>
      <c r="B31" s="893"/>
      <c r="C31" s="894"/>
      <c r="D31" s="894"/>
      <c r="E31" s="894"/>
      <c r="F31" s="894"/>
      <c r="G31" s="894"/>
      <c r="H31" s="894"/>
      <c r="I31" s="894"/>
      <c r="J31" s="894"/>
      <c r="K31" s="894"/>
      <c r="L31" s="894"/>
      <c r="M31" s="894"/>
      <c r="N31" s="894"/>
      <c r="O31" s="894"/>
      <c r="P31" s="894"/>
      <c r="Q31" s="894"/>
      <c r="R31" s="894"/>
      <c r="S31" s="894"/>
      <c r="T31" s="894"/>
      <c r="U31" s="894"/>
      <c r="V31" s="894"/>
      <c r="W31" s="894"/>
      <c r="X31" s="894"/>
      <c r="Y31" s="894"/>
      <c r="AI31" s="886"/>
    </row>
    <row r="32" spans="1:35" ht="12.75" thickBot="1">
      <c r="A32" s="904"/>
      <c r="B32" s="878"/>
      <c r="C32" s="878"/>
      <c r="D32" s="878"/>
      <c r="E32" s="878"/>
      <c r="F32" s="878"/>
      <c r="G32" s="878"/>
      <c r="H32" s="878"/>
      <c r="I32" s="878"/>
      <c r="J32" s="878"/>
      <c r="K32" s="878"/>
      <c r="L32" s="878"/>
      <c r="M32" s="878"/>
      <c r="N32" s="878"/>
      <c r="O32" s="878"/>
      <c r="P32" s="878"/>
      <c r="Q32" s="878"/>
      <c r="R32" s="878"/>
      <c r="S32" s="878"/>
      <c r="T32" s="878"/>
      <c r="U32" s="878"/>
      <c r="V32" s="878"/>
      <c r="W32" s="878"/>
      <c r="X32" s="878"/>
      <c r="Y32" s="878"/>
      <c r="Z32" s="878"/>
      <c r="AA32" s="878"/>
      <c r="AB32" s="878"/>
      <c r="AC32" s="878"/>
      <c r="AD32" s="878"/>
      <c r="AE32" s="878"/>
      <c r="AF32" s="878"/>
      <c r="AG32" s="878"/>
      <c r="AH32" s="878"/>
      <c r="AI32" s="905"/>
    </row>
    <row r="34" spans="38:42" ht="21.75" customHeight="1">
      <c r="AL34" s="906" t="s">
        <v>517</v>
      </c>
      <c r="AM34" s="906" t="s">
        <v>518</v>
      </c>
      <c r="AN34" s="906" t="s">
        <v>519</v>
      </c>
      <c r="AO34" s="906" t="s">
        <v>520</v>
      </c>
    </row>
    <row r="35" spans="38:42" ht="21.75" customHeight="1">
      <c r="AL35" s="907" t="s">
        <v>521</v>
      </c>
      <c r="AM35" s="907">
        <v>1</v>
      </c>
      <c r="AN35" s="907" t="s">
        <v>522</v>
      </c>
      <c r="AO35" s="907">
        <v>1</v>
      </c>
    </row>
    <row r="36" spans="38:42" ht="21.75" customHeight="1">
      <c r="AL36" s="908" t="s">
        <v>523</v>
      </c>
      <c r="AM36" s="908">
        <v>1</v>
      </c>
      <c r="AN36" s="908" t="s">
        <v>524</v>
      </c>
      <c r="AO36" s="908" t="s">
        <v>525</v>
      </c>
    </row>
    <row r="43" spans="38:42" ht="13.5">
      <c r="AP43" s="910"/>
    </row>
  </sheetData>
  <mergeCells count="11">
    <mergeCell ref="D24:K25"/>
    <mergeCell ref="L24:AE25"/>
    <mergeCell ref="D27:K28"/>
    <mergeCell ref="L27:AE28"/>
    <mergeCell ref="H10:AB12"/>
    <mergeCell ref="D15:K16"/>
    <mergeCell ref="L15:AE16"/>
    <mergeCell ref="D18:K19"/>
    <mergeCell ref="L18:AE19"/>
    <mergeCell ref="D21:K22"/>
    <mergeCell ref="L21:AE22"/>
  </mergeCells>
  <phoneticPr fontId="34" type="noConversion"/>
  <pageMargins left="0.92000000000000015" right="0.28000000000000003" top="0.48000000000000004" bottom="0.38" header="0.3" footer="0.28000000000000003"/>
  <pageSetup paperSize="9" scale="95" orientation="landscape" r:id="rId1"/>
  <drawing r:id="rId2"/>
  <legacyDrawing r:id="rId3"/>
  <oleObjects>
    <mc:AlternateContent xmlns:mc="http://schemas.openxmlformats.org/markup-compatibility/2006">
      <mc:Choice Requires="x14">
        <oleObject progId="AutoCAD.Drawing.18" shapeId="334850" r:id="rId4">
          <objectPr defaultSize="0" autoPict="0" r:id="rId5">
            <anchor moveWithCells="1">
              <from>
                <xdr:col>5</xdr:col>
                <xdr:colOff>114300</xdr:colOff>
                <xdr:row>3</xdr:row>
                <xdr:rowOff>76200</xdr:rowOff>
              </from>
              <to>
                <xdr:col>30</xdr:col>
                <xdr:colOff>495300</xdr:colOff>
                <xdr:row>31</xdr:row>
                <xdr:rowOff>57150</xdr:rowOff>
              </to>
            </anchor>
          </objectPr>
        </oleObject>
      </mc:Choice>
      <mc:Fallback>
        <oleObject progId="AutoCAD.Drawing.18" shapeId="334850" r:id="rId4"/>
      </mc:Fallback>
    </mc:AlternateContent>
  </oleObjects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33"/>
  <sheetViews>
    <sheetView workbookViewId="0">
      <selection activeCell="V34" sqref="V34"/>
    </sheetView>
  </sheetViews>
  <sheetFormatPr defaultColWidth="4.25" defaultRowHeight="14.25"/>
  <cols>
    <col min="1" max="1" width="13.5" style="912" customWidth="1"/>
    <col min="2" max="2" width="10.625" style="912" customWidth="1"/>
    <col min="3" max="3" width="5.5" style="912" customWidth="1"/>
    <col min="4" max="4" width="6.25" style="912" customWidth="1"/>
    <col min="5" max="5" width="3.25" style="912" customWidth="1"/>
    <col min="6" max="6" width="6.125" style="912" customWidth="1"/>
    <col min="7" max="7" width="2.625" style="912" customWidth="1"/>
    <col min="8" max="8" width="3.125" style="912" customWidth="1"/>
    <col min="9" max="9" width="5.875" style="912" customWidth="1"/>
    <col min="10" max="10" width="6.25" style="912" hidden="1" customWidth="1"/>
    <col min="11" max="11" width="4.5" style="912" customWidth="1"/>
    <col min="12" max="12" width="6.25" style="912" customWidth="1"/>
    <col min="13" max="13" width="4.625" style="912" hidden="1" customWidth="1"/>
    <col min="14" max="14" width="1.75" style="912" hidden="1" customWidth="1"/>
    <col min="15" max="15" width="2.5" style="912" customWidth="1"/>
    <col min="16" max="16" width="3.25" style="912" hidden="1" customWidth="1"/>
    <col min="17" max="17" width="6.25" style="912" customWidth="1"/>
    <col min="18" max="18" width="3.375" style="913" hidden="1" customWidth="1"/>
    <col min="19" max="19" width="4.25" style="913" customWidth="1"/>
    <col min="20" max="20" width="10.625" style="913" customWidth="1"/>
    <col min="21" max="21" width="4.75" style="913" customWidth="1"/>
    <col min="22" max="22" width="3.125" style="913" customWidth="1"/>
    <col min="23" max="256" width="4.25" style="913"/>
    <col min="257" max="257" width="12" style="913" customWidth="1"/>
    <col min="258" max="258" width="9.625" style="913" customWidth="1"/>
    <col min="259" max="259" width="5.5" style="913" customWidth="1"/>
    <col min="260" max="260" width="6.25" style="913" customWidth="1"/>
    <col min="261" max="261" width="3.25" style="913" customWidth="1"/>
    <col min="262" max="262" width="6.125" style="913" customWidth="1"/>
    <col min="263" max="263" width="2.625" style="913" customWidth="1"/>
    <col min="264" max="264" width="3.125" style="913" customWidth="1"/>
    <col min="265" max="265" width="5.875" style="913" customWidth="1"/>
    <col min="266" max="266" width="0" style="913" hidden="1" customWidth="1"/>
    <col min="267" max="267" width="4.5" style="913" customWidth="1"/>
    <col min="268" max="268" width="6.25" style="913" customWidth="1"/>
    <col min="269" max="270" width="0" style="913" hidden="1" customWidth="1"/>
    <col min="271" max="271" width="2.5" style="913" customWidth="1"/>
    <col min="272" max="272" width="0" style="913" hidden="1" customWidth="1"/>
    <col min="273" max="273" width="6.25" style="913" customWidth="1"/>
    <col min="274" max="274" width="0" style="913" hidden="1" customWidth="1"/>
    <col min="275" max="275" width="4.25" style="913" customWidth="1"/>
    <col min="276" max="276" width="6.5" style="913" customWidth="1"/>
    <col min="277" max="277" width="3.875" style="913" customWidth="1"/>
    <col min="278" max="278" width="3.125" style="913" customWidth="1"/>
    <col min="279" max="512" width="4.25" style="913"/>
    <col min="513" max="513" width="12" style="913" customWidth="1"/>
    <col min="514" max="514" width="9.625" style="913" customWidth="1"/>
    <col min="515" max="515" width="5.5" style="913" customWidth="1"/>
    <col min="516" max="516" width="6.25" style="913" customWidth="1"/>
    <col min="517" max="517" width="3.25" style="913" customWidth="1"/>
    <col min="518" max="518" width="6.125" style="913" customWidth="1"/>
    <col min="519" max="519" width="2.625" style="913" customWidth="1"/>
    <col min="520" max="520" width="3.125" style="913" customWidth="1"/>
    <col min="521" max="521" width="5.875" style="913" customWidth="1"/>
    <col min="522" max="522" width="0" style="913" hidden="1" customWidth="1"/>
    <col min="523" max="523" width="4.5" style="913" customWidth="1"/>
    <col min="524" max="524" width="6.25" style="913" customWidth="1"/>
    <col min="525" max="526" width="0" style="913" hidden="1" customWidth="1"/>
    <col min="527" max="527" width="2.5" style="913" customWidth="1"/>
    <col min="528" max="528" width="0" style="913" hidden="1" customWidth="1"/>
    <col min="529" max="529" width="6.25" style="913" customWidth="1"/>
    <col min="530" max="530" width="0" style="913" hidden="1" customWidth="1"/>
    <col min="531" max="531" width="4.25" style="913" customWidth="1"/>
    <col min="532" max="532" width="6.5" style="913" customWidth="1"/>
    <col min="533" max="533" width="3.875" style="913" customWidth="1"/>
    <col min="534" max="534" width="3.125" style="913" customWidth="1"/>
    <col min="535" max="768" width="4.25" style="913"/>
    <col min="769" max="769" width="12" style="913" customWidth="1"/>
    <col min="770" max="770" width="9.625" style="913" customWidth="1"/>
    <col min="771" max="771" width="5.5" style="913" customWidth="1"/>
    <col min="772" max="772" width="6.25" style="913" customWidth="1"/>
    <col min="773" max="773" width="3.25" style="913" customWidth="1"/>
    <col min="774" max="774" width="6.125" style="913" customWidth="1"/>
    <col min="775" max="775" width="2.625" style="913" customWidth="1"/>
    <col min="776" max="776" width="3.125" style="913" customWidth="1"/>
    <col min="777" max="777" width="5.875" style="913" customWidth="1"/>
    <col min="778" max="778" width="0" style="913" hidden="1" customWidth="1"/>
    <col min="779" max="779" width="4.5" style="913" customWidth="1"/>
    <col min="780" max="780" width="6.25" style="913" customWidth="1"/>
    <col min="781" max="782" width="0" style="913" hidden="1" customWidth="1"/>
    <col min="783" max="783" width="2.5" style="913" customWidth="1"/>
    <col min="784" max="784" width="0" style="913" hidden="1" customWidth="1"/>
    <col min="785" max="785" width="6.25" style="913" customWidth="1"/>
    <col min="786" max="786" width="0" style="913" hidden="1" customWidth="1"/>
    <col min="787" max="787" width="4.25" style="913" customWidth="1"/>
    <col min="788" max="788" width="6.5" style="913" customWidth="1"/>
    <col min="789" max="789" width="3.875" style="913" customWidth="1"/>
    <col min="790" max="790" width="3.125" style="913" customWidth="1"/>
    <col min="791" max="1024" width="4.25" style="913"/>
    <col min="1025" max="1025" width="12" style="913" customWidth="1"/>
    <col min="1026" max="1026" width="9.625" style="913" customWidth="1"/>
    <col min="1027" max="1027" width="5.5" style="913" customWidth="1"/>
    <col min="1028" max="1028" width="6.25" style="913" customWidth="1"/>
    <col min="1029" max="1029" width="3.25" style="913" customWidth="1"/>
    <col min="1030" max="1030" width="6.125" style="913" customWidth="1"/>
    <col min="1031" max="1031" width="2.625" style="913" customWidth="1"/>
    <col min="1032" max="1032" width="3.125" style="913" customWidth="1"/>
    <col min="1033" max="1033" width="5.875" style="913" customWidth="1"/>
    <col min="1034" max="1034" width="0" style="913" hidden="1" customWidth="1"/>
    <col min="1035" max="1035" width="4.5" style="913" customWidth="1"/>
    <col min="1036" max="1036" width="6.25" style="913" customWidth="1"/>
    <col min="1037" max="1038" width="0" style="913" hidden="1" customWidth="1"/>
    <col min="1039" max="1039" width="2.5" style="913" customWidth="1"/>
    <col min="1040" max="1040" width="0" style="913" hidden="1" customWidth="1"/>
    <col min="1041" max="1041" width="6.25" style="913" customWidth="1"/>
    <col min="1042" max="1042" width="0" style="913" hidden="1" customWidth="1"/>
    <col min="1043" max="1043" width="4.25" style="913" customWidth="1"/>
    <col min="1044" max="1044" width="6.5" style="913" customWidth="1"/>
    <col min="1045" max="1045" width="3.875" style="913" customWidth="1"/>
    <col min="1046" max="1046" width="3.125" style="913" customWidth="1"/>
    <col min="1047" max="1280" width="4.25" style="913"/>
    <col min="1281" max="1281" width="12" style="913" customWidth="1"/>
    <col min="1282" max="1282" width="9.625" style="913" customWidth="1"/>
    <col min="1283" max="1283" width="5.5" style="913" customWidth="1"/>
    <col min="1284" max="1284" width="6.25" style="913" customWidth="1"/>
    <col min="1285" max="1285" width="3.25" style="913" customWidth="1"/>
    <col min="1286" max="1286" width="6.125" style="913" customWidth="1"/>
    <col min="1287" max="1287" width="2.625" style="913" customWidth="1"/>
    <col min="1288" max="1288" width="3.125" style="913" customWidth="1"/>
    <col min="1289" max="1289" width="5.875" style="913" customWidth="1"/>
    <col min="1290" max="1290" width="0" style="913" hidden="1" customWidth="1"/>
    <col min="1291" max="1291" width="4.5" style="913" customWidth="1"/>
    <col min="1292" max="1292" width="6.25" style="913" customWidth="1"/>
    <col min="1293" max="1294" width="0" style="913" hidden="1" customWidth="1"/>
    <col min="1295" max="1295" width="2.5" style="913" customWidth="1"/>
    <col min="1296" max="1296" width="0" style="913" hidden="1" customWidth="1"/>
    <col min="1297" max="1297" width="6.25" style="913" customWidth="1"/>
    <col min="1298" max="1298" width="0" style="913" hidden="1" customWidth="1"/>
    <col min="1299" max="1299" width="4.25" style="913" customWidth="1"/>
    <col min="1300" max="1300" width="6.5" style="913" customWidth="1"/>
    <col min="1301" max="1301" width="3.875" style="913" customWidth="1"/>
    <col min="1302" max="1302" width="3.125" style="913" customWidth="1"/>
    <col min="1303" max="1536" width="4.25" style="913"/>
    <col min="1537" max="1537" width="12" style="913" customWidth="1"/>
    <col min="1538" max="1538" width="9.625" style="913" customWidth="1"/>
    <col min="1539" max="1539" width="5.5" style="913" customWidth="1"/>
    <col min="1540" max="1540" width="6.25" style="913" customWidth="1"/>
    <col min="1541" max="1541" width="3.25" style="913" customWidth="1"/>
    <col min="1542" max="1542" width="6.125" style="913" customWidth="1"/>
    <col min="1543" max="1543" width="2.625" style="913" customWidth="1"/>
    <col min="1544" max="1544" width="3.125" style="913" customWidth="1"/>
    <col min="1545" max="1545" width="5.875" style="913" customWidth="1"/>
    <col min="1546" max="1546" width="0" style="913" hidden="1" customWidth="1"/>
    <col min="1547" max="1547" width="4.5" style="913" customWidth="1"/>
    <col min="1548" max="1548" width="6.25" style="913" customWidth="1"/>
    <col min="1549" max="1550" width="0" style="913" hidden="1" customWidth="1"/>
    <col min="1551" max="1551" width="2.5" style="913" customWidth="1"/>
    <col min="1552" max="1552" width="0" style="913" hidden="1" customWidth="1"/>
    <col min="1553" max="1553" width="6.25" style="913" customWidth="1"/>
    <col min="1554" max="1554" width="0" style="913" hidden="1" customWidth="1"/>
    <col min="1555" max="1555" width="4.25" style="913" customWidth="1"/>
    <col min="1556" max="1556" width="6.5" style="913" customWidth="1"/>
    <col min="1557" max="1557" width="3.875" style="913" customWidth="1"/>
    <col min="1558" max="1558" width="3.125" style="913" customWidth="1"/>
    <col min="1559" max="1792" width="4.25" style="913"/>
    <col min="1793" max="1793" width="12" style="913" customWidth="1"/>
    <col min="1794" max="1794" width="9.625" style="913" customWidth="1"/>
    <col min="1795" max="1795" width="5.5" style="913" customWidth="1"/>
    <col min="1796" max="1796" width="6.25" style="913" customWidth="1"/>
    <col min="1797" max="1797" width="3.25" style="913" customWidth="1"/>
    <col min="1798" max="1798" width="6.125" style="913" customWidth="1"/>
    <col min="1799" max="1799" width="2.625" style="913" customWidth="1"/>
    <col min="1800" max="1800" width="3.125" style="913" customWidth="1"/>
    <col min="1801" max="1801" width="5.875" style="913" customWidth="1"/>
    <col min="1802" max="1802" width="0" style="913" hidden="1" customWidth="1"/>
    <col min="1803" max="1803" width="4.5" style="913" customWidth="1"/>
    <col min="1804" max="1804" width="6.25" style="913" customWidth="1"/>
    <col min="1805" max="1806" width="0" style="913" hidden="1" customWidth="1"/>
    <col min="1807" max="1807" width="2.5" style="913" customWidth="1"/>
    <col min="1808" max="1808" width="0" style="913" hidden="1" customWidth="1"/>
    <col min="1809" max="1809" width="6.25" style="913" customWidth="1"/>
    <col min="1810" max="1810" width="0" style="913" hidden="1" customWidth="1"/>
    <col min="1811" max="1811" width="4.25" style="913" customWidth="1"/>
    <col min="1812" max="1812" width="6.5" style="913" customWidth="1"/>
    <col min="1813" max="1813" width="3.875" style="913" customWidth="1"/>
    <col min="1814" max="1814" width="3.125" style="913" customWidth="1"/>
    <col min="1815" max="2048" width="4.25" style="913"/>
    <col min="2049" max="2049" width="12" style="913" customWidth="1"/>
    <col min="2050" max="2050" width="9.625" style="913" customWidth="1"/>
    <col min="2051" max="2051" width="5.5" style="913" customWidth="1"/>
    <col min="2052" max="2052" width="6.25" style="913" customWidth="1"/>
    <col min="2053" max="2053" width="3.25" style="913" customWidth="1"/>
    <col min="2054" max="2054" width="6.125" style="913" customWidth="1"/>
    <col min="2055" max="2055" width="2.625" style="913" customWidth="1"/>
    <col min="2056" max="2056" width="3.125" style="913" customWidth="1"/>
    <col min="2057" max="2057" width="5.875" style="913" customWidth="1"/>
    <col min="2058" max="2058" width="0" style="913" hidden="1" customWidth="1"/>
    <col min="2059" max="2059" width="4.5" style="913" customWidth="1"/>
    <col min="2060" max="2060" width="6.25" style="913" customWidth="1"/>
    <col min="2061" max="2062" width="0" style="913" hidden="1" customWidth="1"/>
    <col min="2063" max="2063" width="2.5" style="913" customWidth="1"/>
    <col min="2064" max="2064" width="0" style="913" hidden="1" customWidth="1"/>
    <col min="2065" max="2065" width="6.25" style="913" customWidth="1"/>
    <col min="2066" max="2066" width="0" style="913" hidden="1" customWidth="1"/>
    <col min="2067" max="2067" width="4.25" style="913" customWidth="1"/>
    <col min="2068" max="2068" width="6.5" style="913" customWidth="1"/>
    <col min="2069" max="2069" width="3.875" style="913" customWidth="1"/>
    <col min="2070" max="2070" width="3.125" style="913" customWidth="1"/>
    <col min="2071" max="2304" width="4.25" style="913"/>
    <col min="2305" max="2305" width="12" style="913" customWidth="1"/>
    <col min="2306" max="2306" width="9.625" style="913" customWidth="1"/>
    <col min="2307" max="2307" width="5.5" style="913" customWidth="1"/>
    <col min="2308" max="2308" width="6.25" style="913" customWidth="1"/>
    <col min="2309" max="2309" width="3.25" style="913" customWidth="1"/>
    <col min="2310" max="2310" width="6.125" style="913" customWidth="1"/>
    <col min="2311" max="2311" width="2.625" style="913" customWidth="1"/>
    <col min="2312" max="2312" width="3.125" style="913" customWidth="1"/>
    <col min="2313" max="2313" width="5.875" style="913" customWidth="1"/>
    <col min="2314" max="2314" width="0" style="913" hidden="1" customWidth="1"/>
    <col min="2315" max="2315" width="4.5" style="913" customWidth="1"/>
    <col min="2316" max="2316" width="6.25" style="913" customWidth="1"/>
    <col min="2317" max="2318" width="0" style="913" hidden="1" customWidth="1"/>
    <col min="2319" max="2319" width="2.5" style="913" customWidth="1"/>
    <col min="2320" max="2320" width="0" style="913" hidden="1" customWidth="1"/>
    <col min="2321" max="2321" width="6.25" style="913" customWidth="1"/>
    <col min="2322" max="2322" width="0" style="913" hidden="1" customWidth="1"/>
    <col min="2323" max="2323" width="4.25" style="913" customWidth="1"/>
    <col min="2324" max="2324" width="6.5" style="913" customWidth="1"/>
    <col min="2325" max="2325" width="3.875" style="913" customWidth="1"/>
    <col min="2326" max="2326" width="3.125" style="913" customWidth="1"/>
    <col min="2327" max="2560" width="4.25" style="913"/>
    <col min="2561" max="2561" width="12" style="913" customWidth="1"/>
    <col min="2562" max="2562" width="9.625" style="913" customWidth="1"/>
    <col min="2563" max="2563" width="5.5" style="913" customWidth="1"/>
    <col min="2564" max="2564" width="6.25" style="913" customWidth="1"/>
    <col min="2565" max="2565" width="3.25" style="913" customWidth="1"/>
    <col min="2566" max="2566" width="6.125" style="913" customWidth="1"/>
    <col min="2567" max="2567" width="2.625" style="913" customWidth="1"/>
    <col min="2568" max="2568" width="3.125" style="913" customWidth="1"/>
    <col min="2569" max="2569" width="5.875" style="913" customWidth="1"/>
    <col min="2570" max="2570" width="0" style="913" hidden="1" customWidth="1"/>
    <col min="2571" max="2571" width="4.5" style="913" customWidth="1"/>
    <col min="2572" max="2572" width="6.25" style="913" customWidth="1"/>
    <col min="2573" max="2574" width="0" style="913" hidden="1" customWidth="1"/>
    <col min="2575" max="2575" width="2.5" style="913" customWidth="1"/>
    <col min="2576" max="2576" width="0" style="913" hidden="1" customWidth="1"/>
    <col min="2577" max="2577" width="6.25" style="913" customWidth="1"/>
    <col min="2578" max="2578" width="0" style="913" hidden="1" customWidth="1"/>
    <col min="2579" max="2579" width="4.25" style="913" customWidth="1"/>
    <col min="2580" max="2580" width="6.5" style="913" customWidth="1"/>
    <col min="2581" max="2581" width="3.875" style="913" customWidth="1"/>
    <col min="2582" max="2582" width="3.125" style="913" customWidth="1"/>
    <col min="2583" max="2816" width="4.25" style="913"/>
    <col min="2817" max="2817" width="12" style="913" customWidth="1"/>
    <col min="2818" max="2818" width="9.625" style="913" customWidth="1"/>
    <col min="2819" max="2819" width="5.5" style="913" customWidth="1"/>
    <col min="2820" max="2820" width="6.25" style="913" customWidth="1"/>
    <col min="2821" max="2821" width="3.25" style="913" customWidth="1"/>
    <col min="2822" max="2822" width="6.125" style="913" customWidth="1"/>
    <col min="2823" max="2823" width="2.625" style="913" customWidth="1"/>
    <col min="2824" max="2824" width="3.125" style="913" customWidth="1"/>
    <col min="2825" max="2825" width="5.875" style="913" customWidth="1"/>
    <col min="2826" max="2826" width="0" style="913" hidden="1" customWidth="1"/>
    <col min="2827" max="2827" width="4.5" style="913" customWidth="1"/>
    <col min="2828" max="2828" width="6.25" style="913" customWidth="1"/>
    <col min="2829" max="2830" width="0" style="913" hidden="1" customWidth="1"/>
    <col min="2831" max="2831" width="2.5" style="913" customWidth="1"/>
    <col min="2832" max="2832" width="0" style="913" hidden="1" customWidth="1"/>
    <col min="2833" max="2833" width="6.25" style="913" customWidth="1"/>
    <col min="2834" max="2834" width="0" style="913" hidden="1" customWidth="1"/>
    <col min="2835" max="2835" width="4.25" style="913" customWidth="1"/>
    <col min="2836" max="2836" width="6.5" style="913" customWidth="1"/>
    <col min="2837" max="2837" width="3.875" style="913" customWidth="1"/>
    <col min="2838" max="2838" width="3.125" style="913" customWidth="1"/>
    <col min="2839" max="3072" width="4.25" style="913"/>
    <col min="3073" max="3073" width="12" style="913" customWidth="1"/>
    <col min="3074" max="3074" width="9.625" style="913" customWidth="1"/>
    <col min="3075" max="3075" width="5.5" style="913" customWidth="1"/>
    <col min="3076" max="3076" width="6.25" style="913" customWidth="1"/>
    <col min="3077" max="3077" width="3.25" style="913" customWidth="1"/>
    <col min="3078" max="3078" width="6.125" style="913" customWidth="1"/>
    <col min="3079" max="3079" width="2.625" style="913" customWidth="1"/>
    <col min="3080" max="3080" width="3.125" style="913" customWidth="1"/>
    <col min="3081" max="3081" width="5.875" style="913" customWidth="1"/>
    <col min="3082" max="3082" width="0" style="913" hidden="1" customWidth="1"/>
    <col min="3083" max="3083" width="4.5" style="913" customWidth="1"/>
    <col min="3084" max="3084" width="6.25" style="913" customWidth="1"/>
    <col min="3085" max="3086" width="0" style="913" hidden="1" customWidth="1"/>
    <col min="3087" max="3087" width="2.5" style="913" customWidth="1"/>
    <col min="3088" max="3088" width="0" style="913" hidden="1" customWidth="1"/>
    <col min="3089" max="3089" width="6.25" style="913" customWidth="1"/>
    <col min="3090" max="3090" width="0" style="913" hidden="1" customWidth="1"/>
    <col min="3091" max="3091" width="4.25" style="913" customWidth="1"/>
    <col min="3092" max="3092" width="6.5" style="913" customWidth="1"/>
    <col min="3093" max="3093" width="3.875" style="913" customWidth="1"/>
    <col min="3094" max="3094" width="3.125" style="913" customWidth="1"/>
    <col min="3095" max="3328" width="4.25" style="913"/>
    <col min="3329" max="3329" width="12" style="913" customWidth="1"/>
    <col min="3330" max="3330" width="9.625" style="913" customWidth="1"/>
    <col min="3331" max="3331" width="5.5" style="913" customWidth="1"/>
    <col min="3332" max="3332" width="6.25" style="913" customWidth="1"/>
    <col min="3333" max="3333" width="3.25" style="913" customWidth="1"/>
    <col min="3334" max="3334" width="6.125" style="913" customWidth="1"/>
    <col min="3335" max="3335" width="2.625" style="913" customWidth="1"/>
    <col min="3336" max="3336" width="3.125" style="913" customWidth="1"/>
    <col min="3337" max="3337" width="5.875" style="913" customWidth="1"/>
    <col min="3338" max="3338" width="0" style="913" hidden="1" customWidth="1"/>
    <col min="3339" max="3339" width="4.5" style="913" customWidth="1"/>
    <col min="3340" max="3340" width="6.25" style="913" customWidth="1"/>
    <col min="3341" max="3342" width="0" style="913" hidden="1" customWidth="1"/>
    <col min="3343" max="3343" width="2.5" style="913" customWidth="1"/>
    <col min="3344" max="3344" width="0" style="913" hidden="1" customWidth="1"/>
    <col min="3345" max="3345" width="6.25" style="913" customWidth="1"/>
    <col min="3346" max="3346" width="0" style="913" hidden="1" customWidth="1"/>
    <col min="3347" max="3347" width="4.25" style="913" customWidth="1"/>
    <col min="3348" max="3348" width="6.5" style="913" customWidth="1"/>
    <col min="3349" max="3349" width="3.875" style="913" customWidth="1"/>
    <col min="3350" max="3350" width="3.125" style="913" customWidth="1"/>
    <col min="3351" max="3584" width="4.25" style="913"/>
    <col min="3585" max="3585" width="12" style="913" customWidth="1"/>
    <col min="3586" max="3586" width="9.625" style="913" customWidth="1"/>
    <col min="3587" max="3587" width="5.5" style="913" customWidth="1"/>
    <col min="3588" max="3588" width="6.25" style="913" customWidth="1"/>
    <col min="3589" max="3589" width="3.25" style="913" customWidth="1"/>
    <col min="3590" max="3590" width="6.125" style="913" customWidth="1"/>
    <col min="3591" max="3591" width="2.625" style="913" customWidth="1"/>
    <col min="3592" max="3592" width="3.125" style="913" customWidth="1"/>
    <col min="3593" max="3593" width="5.875" style="913" customWidth="1"/>
    <col min="3594" max="3594" width="0" style="913" hidden="1" customWidth="1"/>
    <col min="3595" max="3595" width="4.5" style="913" customWidth="1"/>
    <col min="3596" max="3596" width="6.25" style="913" customWidth="1"/>
    <col min="3597" max="3598" width="0" style="913" hidden="1" customWidth="1"/>
    <col min="3599" max="3599" width="2.5" style="913" customWidth="1"/>
    <col min="3600" max="3600" width="0" style="913" hidden="1" customWidth="1"/>
    <col min="3601" max="3601" width="6.25" style="913" customWidth="1"/>
    <col min="3602" max="3602" width="0" style="913" hidden="1" customWidth="1"/>
    <col min="3603" max="3603" width="4.25" style="913" customWidth="1"/>
    <col min="3604" max="3604" width="6.5" style="913" customWidth="1"/>
    <col min="3605" max="3605" width="3.875" style="913" customWidth="1"/>
    <col min="3606" max="3606" width="3.125" style="913" customWidth="1"/>
    <col min="3607" max="3840" width="4.25" style="913"/>
    <col min="3841" max="3841" width="12" style="913" customWidth="1"/>
    <col min="3842" max="3842" width="9.625" style="913" customWidth="1"/>
    <col min="3843" max="3843" width="5.5" style="913" customWidth="1"/>
    <col min="3844" max="3844" width="6.25" style="913" customWidth="1"/>
    <col min="3845" max="3845" width="3.25" style="913" customWidth="1"/>
    <col min="3846" max="3846" width="6.125" style="913" customWidth="1"/>
    <col min="3847" max="3847" width="2.625" style="913" customWidth="1"/>
    <col min="3848" max="3848" width="3.125" style="913" customWidth="1"/>
    <col min="3849" max="3849" width="5.875" style="913" customWidth="1"/>
    <col min="3850" max="3850" width="0" style="913" hidden="1" customWidth="1"/>
    <col min="3851" max="3851" width="4.5" style="913" customWidth="1"/>
    <col min="3852" max="3852" width="6.25" style="913" customWidth="1"/>
    <col min="3853" max="3854" width="0" style="913" hidden="1" customWidth="1"/>
    <col min="3855" max="3855" width="2.5" style="913" customWidth="1"/>
    <col min="3856" max="3856" width="0" style="913" hidden="1" customWidth="1"/>
    <col min="3857" max="3857" width="6.25" style="913" customWidth="1"/>
    <col min="3858" max="3858" width="0" style="913" hidden="1" customWidth="1"/>
    <col min="3859" max="3859" width="4.25" style="913" customWidth="1"/>
    <col min="3860" max="3860" width="6.5" style="913" customWidth="1"/>
    <col min="3861" max="3861" width="3.875" style="913" customWidth="1"/>
    <col min="3862" max="3862" width="3.125" style="913" customWidth="1"/>
    <col min="3863" max="4096" width="4.25" style="913"/>
    <col min="4097" max="4097" width="12" style="913" customWidth="1"/>
    <col min="4098" max="4098" width="9.625" style="913" customWidth="1"/>
    <col min="4099" max="4099" width="5.5" style="913" customWidth="1"/>
    <col min="4100" max="4100" width="6.25" style="913" customWidth="1"/>
    <col min="4101" max="4101" width="3.25" style="913" customWidth="1"/>
    <col min="4102" max="4102" width="6.125" style="913" customWidth="1"/>
    <col min="4103" max="4103" width="2.625" style="913" customWidth="1"/>
    <col min="4104" max="4104" width="3.125" style="913" customWidth="1"/>
    <col min="4105" max="4105" width="5.875" style="913" customWidth="1"/>
    <col min="4106" max="4106" width="0" style="913" hidden="1" customWidth="1"/>
    <col min="4107" max="4107" width="4.5" style="913" customWidth="1"/>
    <col min="4108" max="4108" width="6.25" style="913" customWidth="1"/>
    <col min="4109" max="4110" width="0" style="913" hidden="1" customWidth="1"/>
    <col min="4111" max="4111" width="2.5" style="913" customWidth="1"/>
    <col min="4112" max="4112" width="0" style="913" hidden="1" customWidth="1"/>
    <col min="4113" max="4113" width="6.25" style="913" customWidth="1"/>
    <col min="4114" max="4114" width="0" style="913" hidden="1" customWidth="1"/>
    <col min="4115" max="4115" width="4.25" style="913" customWidth="1"/>
    <col min="4116" max="4116" width="6.5" style="913" customWidth="1"/>
    <col min="4117" max="4117" width="3.875" style="913" customWidth="1"/>
    <col min="4118" max="4118" width="3.125" style="913" customWidth="1"/>
    <col min="4119" max="4352" width="4.25" style="913"/>
    <col min="4353" max="4353" width="12" style="913" customWidth="1"/>
    <col min="4354" max="4354" width="9.625" style="913" customWidth="1"/>
    <col min="4355" max="4355" width="5.5" style="913" customWidth="1"/>
    <col min="4356" max="4356" width="6.25" style="913" customWidth="1"/>
    <col min="4357" max="4357" width="3.25" style="913" customWidth="1"/>
    <col min="4358" max="4358" width="6.125" style="913" customWidth="1"/>
    <col min="4359" max="4359" width="2.625" style="913" customWidth="1"/>
    <col min="4360" max="4360" width="3.125" style="913" customWidth="1"/>
    <col min="4361" max="4361" width="5.875" style="913" customWidth="1"/>
    <col min="4362" max="4362" width="0" style="913" hidden="1" customWidth="1"/>
    <col min="4363" max="4363" width="4.5" style="913" customWidth="1"/>
    <col min="4364" max="4364" width="6.25" style="913" customWidth="1"/>
    <col min="4365" max="4366" width="0" style="913" hidden="1" customWidth="1"/>
    <col min="4367" max="4367" width="2.5" style="913" customWidth="1"/>
    <col min="4368" max="4368" width="0" style="913" hidden="1" customWidth="1"/>
    <col min="4369" max="4369" width="6.25" style="913" customWidth="1"/>
    <col min="4370" max="4370" width="0" style="913" hidden="1" customWidth="1"/>
    <col min="4371" max="4371" width="4.25" style="913" customWidth="1"/>
    <col min="4372" max="4372" width="6.5" style="913" customWidth="1"/>
    <col min="4373" max="4373" width="3.875" style="913" customWidth="1"/>
    <col min="4374" max="4374" width="3.125" style="913" customWidth="1"/>
    <col min="4375" max="4608" width="4.25" style="913"/>
    <col min="4609" max="4609" width="12" style="913" customWidth="1"/>
    <col min="4610" max="4610" width="9.625" style="913" customWidth="1"/>
    <col min="4611" max="4611" width="5.5" style="913" customWidth="1"/>
    <col min="4612" max="4612" width="6.25" style="913" customWidth="1"/>
    <col min="4613" max="4613" width="3.25" style="913" customWidth="1"/>
    <col min="4614" max="4614" width="6.125" style="913" customWidth="1"/>
    <col min="4615" max="4615" width="2.625" style="913" customWidth="1"/>
    <col min="4616" max="4616" width="3.125" style="913" customWidth="1"/>
    <col min="4617" max="4617" width="5.875" style="913" customWidth="1"/>
    <col min="4618" max="4618" width="0" style="913" hidden="1" customWidth="1"/>
    <col min="4619" max="4619" width="4.5" style="913" customWidth="1"/>
    <col min="4620" max="4620" width="6.25" style="913" customWidth="1"/>
    <col min="4621" max="4622" width="0" style="913" hidden="1" customWidth="1"/>
    <col min="4623" max="4623" width="2.5" style="913" customWidth="1"/>
    <col min="4624" max="4624" width="0" style="913" hidden="1" customWidth="1"/>
    <col min="4625" max="4625" width="6.25" style="913" customWidth="1"/>
    <col min="4626" max="4626" width="0" style="913" hidden="1" customWidth="1"/>
    <col min="4627" max="4627" width="4.25" style="913" customWidth="1"/>
    <col min="4628" max="4628" width="6.5" style="913" customWidth="1"/>
    <col min="4629" max="4629" width="3.875" style="913" customWidth="1"/>
    <col min="4630" max="4630" width="3.125" style="913" customWidth="1"/>
    <col min="4631" max="4864" width="4.25" style="913"/>
    <col min="4865" max="4865" width="12" style="913" customWidth="1"/>
    <col min="4866" max="4866" width="9.625" style="913" customWidth="1"/>
    <col min="4867" max="4867" width="5.5" style="913" customWidth="1"/>
    <col min="4868" max="4868" width="6.25" style="913" customWidth="1"/>
    <col min="4869" max="4869" width="3.25" style="913" customWidth="1"/>
    <col min="4870" max="4870" width="6.125" style="913" customWidth="1"/>
    <col min="4871" max="4871" width="2.625" style="913" customWidth="1"/>
    <col min="4872" max="4872" width="3.125" style="913" customWidth="1"/>
    <col min="4873" max="4873" width="5.875" style="913" customWidth="1"/>
    <col min="4874" max="4874" width="0" style="913" hidden="1" customWidth="1"/>
    <col min="4875" max="4875" width="4.5" style="913" customWidth="1"/>
    <col min="4876" max="4876" width="6.25" style="913" customWidth="1"/>
    <col min="4877" max="4878" width="0" style="913" hidden="1" customWidth="1"/>
    <col min="4879" max="4879" width="2.5" style="913" customWidth="1"/>
    <col min="4880" max="4880" width="0" style="913" hidden="1" customWidth="1"/>
    <col min="4881" max="4881" width="6.25" style="913" customWidth="1"/>
    <col min="4882" max="4882" width="0" style="913" hidden="1" customWidth="1"/>
    <col min="4883" max="4883" width="4.25" style="913" customWidth="1"/>
    <col min="4884" max="4884" width="6.5" style="913" customWidth="1"/>
    <col min="4885" max="4885" width="3.875" style="913" customWidth="1"/>
    <col min="4886" max="4886" width="3.125" style="913" customWidth="1"/>
    <col min="4887" max="5120" width="4.25" style="913"/>
    <col min="5121" max="5121" width="12" style="913" customWidth="1"/>
    <col min="5122" max="5122" width="9.625" style="913" customWidth="1"/>
    <col min="5123" max="5123" width="5.5" style="913" customWidth="1"/>
    <col min="5124" max="5124" width="6.25" style="913" customWidth="1"/>
    <col min="5125" max="5125" width="3.25" style="913" customWidth="1"/>
    <col min="5126" max="5126" width="6.125" style="913" customWidth="1"/>
    <col min="5127" max="5127" width="2.625" style="913" customWidth="1"/>
    <col min="5128" max="5128" width="3.125" style="913" customWidth="1"/>
    <col min="5129" max="5129" width="5.875" style="913" customWidth="1"/>
    <col min="5130" max="5130" width="0" style="913" hidden="1" customWidth="1"/>
    <col min="5131" max="5131" width="4.5" style="913" customWidth="1"/>
    <col min="5132" max="5132" width="6.25" style="913" customWidth="1"/>
    <col min="5133" max="5134" width="0" style="913" hidden="1" customWidth="1"/>
    <col min="5135" max="5135" width="2.5" style="913" customWidth="1"/>
    <col min="5136" max="5136" width="0" style="913" hidden="1" customWidth="1"/>
    <col min="5137" max="5137" width="6.25" style="913" customWidth="1"/>
    <col min="5138" max="5138" width="0" style="913" hidden="1" customWidth="1"/>
    <col min="5139" max="5139" width="4.25" style="913" customWidth="1"/>
    <col min="5140" max="5140" width="6.5" style="913" customWidth="1"/>
    <col min="5141" max="5141" width="3.875" style="913" customWidth="1"/>
    <col min="5142" max="5142" width="3.125" style="913" customWidth="1"/>
    <col min="5143" max="5376" width="4.25" style="913"/>
    <col min="5377" max="5377" width="12" style="913" customWidth="1"/>
    <col min="5378" max="5378" width="9.625" style="913" customWidth="1"/>
    <col min="5379" max="5379" width="5.5" style="913" customWidth="1"/>
    <col min="5380" max="5380" width="6.25" style="913" customWidth="1"/>
    <col min="5381" max="5381" width="3.25" style="913" customWidth="1"/>
    <col min="5382" max="5382" width="6.125" style="913" customWidth="1"/>
    <col min="5383" max="5383" width="2.625" style="913" customWidth="1"/>
    <col min="5384" max="5384" width="3.125" style="913" customWidth="1"/>
    <col min="5385" max="5385" width="5.875" style="913" customWidth="1"/>
    <col min="5386" max="5386" width="0" style="913" hidden="1" customWidth="1"/>
    <col min="5387" max="5387" width="4.5" style="913" customWidth="1"/>
    <col min="5388" max="5388" width="6.25" style="913" customWidth="1"/>
    <col min="5389" max="5390" width="0" style="913" hidden="1" customWidth="1"/>
    <col min="5391" max="5391" width="2.5" style="913" customWidth="1"/>
    <col min="5392" max="5392" width="0" style="913" hidden="1" customWidth="1"/>
    <col min="5393" max="5393" width="6.25" style="913" customWidth="1"/>
    <col min="5394" max="5394" width="0" style="913" hidden="1" customWidth="1"/>
    <col min="5395" max="5395" width="4.25" style="913" customWidth="1"/>
    <col min="5396" max="5396" width="6.5" style="913" customWidth="1"/>
    <col min="5397" max="5397" width="3.875" style="913" customWidth="1"/>
    <col min="5398" max="5398" width="3.125" style="913" customWidth="1"/>
    <col min="5399" max="5632" width="4.25" style="913"/>
    <col min="5633" max="5633" width="12" style="913" customWidth="1"/>
    <col min="5634" max="5634" width="9.625" style="913" customWidth="1"/>
    <col min="5635" max="5635" width="5.5" style="913" customWidth="1"/>
    <col min="5636" max="5636" width="6.25" style="913" customWidth="1"/>
    <col min="5637" max="5637" width="3.25" style="913" customWidth="1"/>
    <col min="5638" max="5638" width="6.125" style="913" customWidth="1"/>
    <col min="5639" max="5639" width="2.625" style="913" customWidth="1"/>
    <col min="5640" max="5640" width="3.125" style="913" customWidth="1"/>
    <col min="5641" max="5641" width="5.875" style="913" customWidth="1"/>
    <col min="5642" max="5642" width="0" style="913" hidden="1" customWidth="1"/>
    <col min="5643" max="5643" width="4.5" style="913" customWidth="1"/>
    <col min="5644" max="5644" width="6.25" style="913" customWidth="1"/>
    <col min="5645" max="5646" width="0" style="913" hidden="1" customWidth="1"/>
    <col min="5647" max="5647" width="2.5" style="913" customWidth="1"/>
    <col min="5648" max="5648" width="0" style="913" hidden="1" customWidth="1"/>
    <col min="5649" max="5649" width="6.25" style="913" customWidth="1"/>
    <col min="5650" max="5650" width="0" style="913" hidden="1" customWidth="1"/>
    <col min="5651" max="5651" width="4.25" style="913" customWidth="1"/>
    <col min="5652" max="5652" width="6.5" style="913" customWidth="1"/>
    <col min="5653" max="5653" width="3.875" style="913" customWidth="1"/>
    <col min="5654" max="5654" width="3.125" style="913" customWidth="1"/>
    <col min="5655" max="5888" width="4.25" style="913"/>
    <col min="5889" max="5889" width="12" style="913" customWidth="1"/>
    <col min="5890" max="5890" width="9.625" style="913" customWidth="1"/>
    <col min="5891" max="5891" width="5.5" style="913" customWidth="1"/>
    <col min="5892" max="5892" width="6.25" style="913" customWidth="1"/>
    <col min="5893" max="5893" width="3.25" style="913" customWidth="1"/>
    <col min="5894" max="5894" width="6.125" style="913" customWidth="1"/>
    <col min="5895" max="5895" width="2.625" style="913" customWidth="1"/>
    <col min="5896" max="5896" width="3.125" style="913" customWidth="1"/>
    <col min="5897" max="5897" width="5.875" style="913" customWidth="1"/>
    <col min="5898" max="5898" width="0" style="913" hidden="1" customWidth="1"/>
    <col min="5899" max="5899" width="4.5" style="913" customWidth="1"/>
    <col min="5900" max="5900" width="6.25" style="913" customWidth="1"/>
    <col min="5901" max="5902" width="0" style="913" hidden="1" customWidth="1"/>
    <col min="5903" max="5903" width="2.5" style="913" customWidth="1"/>
    <col min="5904" max="5904" width="0" style="913" hidden="1" customWidth="1"/>
    <col min="5905" max="5905" width="6.25" style="913" customWidth="1"/>
    <col min="5906" max="5906" width="0" style="913" hidden="1" customWidth="1"/>
    <col min="5907" max="5907" width="4.25" style="913" customWidth="1"/>
    <col min="5908" max="5908" width="6.5" style="913" customWidth="1"/>
    <col min="5909" max="5909" width="3.875" style="913" customWidth="1"/>
    <col min="5910" max="5910" width="3.125" style="913" customWidth="1"/>
    <col min="5911" max="6144" width="4.25" style="913"/>
    <col min="6145" max="6145" width="12" style="913" customWidth="1"/>
    <col min="6146" max="6146" width="9.625" style="913" customWidth="1"/>
    <col min="6147" max="6147" width="5.5" style="913" customWidth="1"/>
    <col min="6148" max="6148" width="6.25" style="913" customWidth="1"/>
    <col min="6149" max="6149" width="3.25" style="913" customWidth="1"/>
    <col min="6150" max="6150" width="6.125" style="913" customWidth="1"/>
    <col min="6151" max="6151" width="2.625" style="913" customWidth="1"/>
    <col min="6152" max="6152" width="3.125" style="913" customWidth="1"/>
    <col min="6153" max="6153" width="5.875" style="913" customWidth="1"/>
    <col min="6154" max="6154" width="0" style="913" hidden="1" customWidth="1"/>
    <col min="6155" max="6155" width="4.5" style="913" customWidth="1"/>
    <col min="6156" max="6156" width="6.25" style="913" customWidth="1"/>
    <col min="6157" max="6158" width="0" style="913" hidden="1" customWidth="1"/>
    <col min="6159" max="6159" width="2.5" style="913" customWidth="1"/>
    <col min="6160" max="6160" width="0" style="913" hidden="1" customWidth="1"/>
    <col min="6161" max="6161" width="6.25" style="913" customWidth="1"/>
    <col min="6162" max="6162" width="0" style="913" hidden="1" customWidth="1"/>
    <col min="6163" max="6163" width="4.25" style="913" customWidth="1"/>
    <col min="6164" max="6164" width="6.5" style="913" customWidth="1"/>
    <col min="6165" max="6165" width="3.875" style="913" customWidth="1"/>
    <col min="6166" max="6166" width="3.125" style="913" customWidth="1"/>
    <col min="6167" max="6400" width="4.25" style="913"/>
    <col min="6401" max="6401" width="12" style="913" customWidth="1"/>
    <col min="6402" max="6402" width="9.625" style="913" customWidth="1"/>
    <col min="6403" max="6403" width="5.5" style="913" customWidth="1"/>
    <col min="6404" max="6404" width="6.25" style="913" customWidth="1"/>
    <col min="6405" max="6405" width="3.25" style="913" customWidth="1"/>
    <col min="6406" max="6406" width="6.125" style="913" customWidth="1"/>
    <col min="6407" max="6407" width="2.625" style="913" customWidth="1"/>
    <col min="6408" max="6408" width="3.125" style="913" customWidth="1"/>
    <col min="6409" max="6409" width="5.875" style="913" customWidth="1"/>
    <col min="6410" max="6410" width="0" style="913" hidden="1" customWidth="1"/>
    <col min="6411" max="6411" width="4.5" style="913" customWidth="1"/>
    <col min="6412" max="6412" width="6.25" style="913" customWidth="1"/>
    <col min="6413" max="6414" width="0" style="913" hidden="1" customWidth="1"/>
    <col min="6415" max="6415" width="2.5" style="913" customWidth="1"/>
    <col min="6416" max="6416" width="0" style="913" hidden="1" customWidth="1"/>
    <col min="6417" max="6417" width="6.25" style="913" customWidth="1"/>
    <col min="6418" max="6418" width="0" style="913" hidden="1" customWidth="1"/>
    <col min="6419" max="6419" width="4.25" style="913" customWidth="1"/>
    <col min="6420" max="6420" width="6.5" style="913" customWidth="1"/>
    <col min="6421" max="6421" width="3.875" style="913" customWidth="1"/>
    <col min="6422" max="6422" width="3.125" style="913" customWidth="1"/>
    <col min="6423" max="6656" width="4.25" style="913"/>
    <col min="6657" max="6657" width="12" style="913" customWidth="1"/>
    <col min="6658" max="6658" width="9.625" style="913" customWidth="1"/>
    <col min="6659" max="6659" width="5.5" style="913" customWidth="1"/>
    <col min="6660" max="6660" width="6.25" style="913" customWidth="1"/>
    <col min="6661" max="6661" width="3.25" style="913" customWidth="1"/>
    <col min="6662" max="6662" width="6.125" style="913" customWidth="1"/>
    <col min="6663" max="6663" width="2.625" style="913" customWidth="1"/>
    <col min="6664" max="6664" width="3.125" style="913" customWidth="1"/>
    <col min="6665" max="6665" width="5.875" style="913" customWidth="1"/>
    <col min="6666" max="6666" width="0" style="913" hidden="1" customWidth="1"/>
    <col min="6667" max="6667" width="4.5" style="913" customWidth="1"/>
    <col min="6668" max="6668" width="6.25" style="913" customWidth="1"/>
    <col min="6669" max="6670" width="0" style="913" hidden="1" customWidth="1"/>
    <col min="6671" max="6671" width="2.5" style="913" customWidth="1"/>
    <col min="6672" max="6672" width="0" style="913" hidden="1" customWidth="1"/>
    <col min="6673" max="6673" width="6.25" style="913" customWidth="1"/>
    <col min="6674" max="6674" width="0" style="913" hidden="1" customWidth="1"/>
    <col min="6675" max="6675" width="4.25" style="913" customWidth="1"/>
    <col min="6676" max="6676" width="6.5" style="913" customWidth="1"/>
    <col min="6677" max="6677" width="3.875" style="913" customWidth="1"/>
    <col min="6678" max="6678" width="3.125" style="913" customWidth="1"/>
    <col min="6679" max="6912" width="4.25" style="913"/>
    <col min="6913" max="6913" width="12" style="913" customWidth="1"/>
    <col min="6914" max="6914" width="9.625" style="913" customWidth="1"/>
    <col min="6915" max="6915" width="5.5" style="913" customWidth="1"/>
    <col min="6916" max="6916" width="6.25" style="913" customWidth="1"/>
    <col min="6917" max="6917" width="3.25" style="913" customWidth="1"/>
    <col min="6918" max="6918" width="6.125" style="913" customWidth="1"/>
    <col min="6919" max="6919" width="2.625" style="913" customWidth="1"/>
    <col min="6920" max="6920" width="3.125" style="913" customWidth="1"/>
    <col min="6921" max="6921" width="5.875" style="913" customWidth="1"/>
    <col min="6922" max="6922" width="0" style="913" hidden="1" customWidth="1"/>
    <col min="6923" max="6923" width="4.5" style="913" customWidth="1"/>
    <col min="6924" max="6924" width="6.25" style="913" customWidth="1"/>
    <col min="6925" max="6926" width="0" style="913" hidden="1" customWidth="1"/>
    <col min="6927" max="6927" width="2.5" style="913" customWidth="1"/>
    <col min="6928" max="6928" width="0" style="913" hidden="1" customWidth="1"/>
    <col min="6929" max="6929" width="6.25" style="913" customWidth="1"/>
    <col min="6930" max="6930" width="0" style="913" hidden="1" customWidth="1"/>
    <col min="6931" max="6931" width="4.25" style="913" customWidth="1"/>
    <col min="6932" max="6932" width="6.5" style="913" customWidth="1"/>
    <col min="6933" max="6933" width="3.875" style="913" customWidth="1"/>
    <col min="6934" max="6934" width="3.125" style="913" customWidth="1"/>
    <col min="6935" max="7168" width="4.25" style="913"/>
    <col min="7169" max="7169" width="12" style="913" customWidth="1"/>
    <col min="7170" max="7170" width="9.625" style="913" customWidth="1"/>
    <col min="7171" max="7171" width="5.5" style="913" customWidth="1"/>
    <col min="7172" max="7172" width="6.25" style="913" customWidth="1"/>
    <col min="7173" max="7173" width="3.25" style="913" customWidth="1"/>
    <col min="7174" max="7174" width="6.125" style="913" customWidth="1"/>
    <col min="7175" max="7175" width="2.625" style="913" customWidth="1"/>
    <col min="7176" max="7176" width="3.125" style="913" customWidth="1"/>
    <col min="7177" max="7177" width="5.875" style="913" customWidth="1"/>
    <col min="7178" max="7178" width="0" style="913" hidden="1" customWidth="1"/>
    <col min="7179" max="7179" width="4.5" style="913" customWidth="1"/>
    <col min="7180" max="7180" width="6.25" style="913" customWidth="1"/>
    <col min="7181" max="7182" width="0" style="913" hidden="1" customWidth="1"/>
    <col min="7183" max="7183" width="2.5" style="913" customWidth="1"/>
    <col min="7184" max="7184" width="0" style="913" hidden="1" customWidth="1"/>
    <col min="7185" max="7185" width="6.25" style="913" customWidth="1"/>
    <col min="7186" max="7186" width="0" style="913" hidden="1" customWidth="1"/>
    <col min="7187" max="7187" width="4.25" style="913" customWidth="1"/>
    <col min="7188" max="7188" width="6.5" style="913" customWidth="1"/>
    <col min="7189" max="7189" width="3.875" style="913" customWidth="1"/>
    <col min="7190" max="7190" width="3.125" style="913" customWidth="1"/>
    <col min="7191" max="7424" width="4.25" style="913"/>
    <col min="7425" max="7425" width="12" style="913" customWidth="1"/>
    <col min="7426" max="7426" width="9.625" style="913" customWidth="1"/>
    <col min="7427" max="7427" width="5.5" style="913" customWidth="1"/>
    <col min="7428" max="7428" width="6.25" style="913" customWidth="1"/>
    <col min="7429" max="7429" width="3.25" style="913" customWidth="1"/>
    <col min="7430" max="7430" width="6.125" style="913" customWidth="1"/>
    <col min="7431" max="7431" width="2.625" style="913" customWidth="1"/>
    <col min="7432" max="7432" width="3.125" style="913" customWidth="1"/>
    <col min="7433" max="7433" width="5.875" style="913" customWidth="1"/>
    <col min="7434" max="7434" width="0" style="913" hidden="1" customWidth="1"/>
    <col min="7435" max="7435" width="4.5" style="913" customWidth="1"/>
    <col min="7436" max="7436" width="6.25" style="913" customWidth="1"/>
    <col min="7437" max="7438" width="0" style="913" hidden="1" customWidth="1"/>
    <col min="7439" max="7439" width="2.5" style="913" customWidth="1"/>
    <col min="7440" max="7440" width="0" style="913" hidden="1" customWidth="1"/>
    <col min="7441" max="7441" width="6.25" style="913" customWidth="1"/>
    <col min="7442" max="7442" width="0" style="913" hidden="1" customWidth="1"/>
    <col min="7443" max="7443" width="4.25" style="913" customWidth="1"/>
    <col min="7444" max="7444" width="6.5" style="913" customWidth="1"/>
    <col min="7445" max="7445" width="3.875" style="913" customWidth="1"/>
    <col min="7446" max="7446" width="3.125" style="913" customWidth="1"/>
    <col min="7447" max="7680" width="4.25" style="913"/>
    <col min="7681" max="7681" width="12" style="913" customWidth="1"/>
    <col min="7682" max="7682" width="9.625" style="913" customWidth="1"/>
    <col min="7683" max="7683" width="5.5" style="913" customWidth="1"/>
    <col min="7684" max="7684" width="6.25" style="913" customWidth="1"/>
    <col min="7685" max="7685" width="3.25" style="913" customWidth="1"/>
    <col min="7686" max="7686" width="6.125" style="913" customWidth="1"/>
    <col min="7687" max="7687" width="2.625" style="913" customWidth="1"/>
    <col min="7688" max="7688" width="3.125" style="913" customWidth="1"/>
    <col min="7689" max="7689" width="5.875" style="913" customWidth="1"/>
    <col min="7690" max="7690" width="0" style="913" hidden="1" customWidth="1"/>
    <col min="7691" max="7691" width="4.5" style="913" customWidth="1"/>
    <col min="7692" max="7692" width="6.25" style="913" customWidth="1"/>
    <col min="7693" max="7694" width="0" style="913" hidden="1" customWidth="1"/>
    <col min="7695" max="7695" width="2.5" style="913" customWidth="1"/>
    <col min="7696" max="7696" width="0" style="913" hidden="1" customWidth="1"/>
    <col min="7697" max="7697" width="6.25" style="913" customWidth="1"/>
    <col min="7698" max="7698" width="0" style="913" hidden="1" customWidth="1"/>
    <col min="7699" max="7699" width="4.25" style="913" customWidth="1"/>
    <col min="7700" max="7700" width="6.5" style="913" customWidth="1"/>
    <col min="7701" max="7701" width="3.875" style="913" customWidth="1"/>
    <col min="7702" max="7702" width="3.125" style="913" customWidth="1"/>
    <col min="7703" max="7936" width="4.25" style="913"/>
    <col min="7937" max="7937" width="12" style="913" customWidth="1"/>
    <col min="7938" max="7938" width="9.625" style="913" customWidth="1"/>
    <col min="7939" max="7939" width="5.5" style="913" customWidth="1"/>
    <col min="7940" max="7940" width="6.25" style="913" customWidth="1"/>
    <col min="7941" max="7941" width="3.25" style="913" customWidth="1"/>
    <col min="7942" max="7942" width="6.125" style="913" customWidth="1"/>
    <col min="7943" max="7943" width="2.625" style="913" customWidth="1"/>
    <col min="7944" max="7944" width="3.125" style="913" customWidth="1"/>
    <col min="7945" max="7945" width="5.875" style="913" customWidth="1"/>
    <col min="7946" max="7946" width="0" style="913" hidden="1" customWidth="1"/>
    <col min="7947" max="7947" width="4.5" style="913" customWidth="1"/>
    <col min="7948" max="7948" width="6.25" style="913" customWidth="1"/>
    <col min="7949" max="7950" width="0" style="913" hidden="1" customWidth="1"/>
    <col min="7951" max="7951" width="2.5" style="913" customWidth="1"/>
    <col min="7952" max="7952" width="0" style="913" hidden="1" customWidth="1"/>
    <col min="7953" max="7953" width="6.25" style="913" customWidth="1"/>
    <col min="7954" max="7954" width="0" style="913" hidden="1" customWidth="1"/>
    <col min="7955" max="7955" width="4.25" style="913" customWidth="1"/>
    <col min="7956" max="7956" width="6.5" style="913" customWidth="1"/>
    <col min="7957" max="7957" width="3.875" style="913" customWidth="1"/>
    <col min="7958" max="7958" width="3.125" style="913" customWidth="1"/>
    <col min="7959" max="8192" width="4.25" style="913"/>
    <col min="8193" max="8193" width="12" style="913" customWidth="1"/>
    <col min="8194" max="8194" width="9.625" style="913" customWidth="1"/>
    <col min="8195" max="8195" width="5.5" style="913" customWidth="1"/>
    <col min="8196" max="8196" width="6.25" style="913" customWidth="1"/>
    <col min="8197" max="8197" width="3.25" style="913" customWidth="1"/>
    <col min="8198" max="8198" width="6.125" style="913" customWidth="1"/>
    <col min="8199" max="8199" width="2.625" style="913" customWidth="1"/>
    <col min="8200" max="8200" width="3.125" style="913" customWidth="1"/>
    <col min="8201" max="8201" width="5.875" style="913" customWidth="1"/>
    <col min="8202" max="8202" width="0" style="913" hidden="1" customWidth="1"/>
    <col min="8203" max="8203" width="4.5" style="913" customWidth="1"/>
    <col min="8204" max="8204" width="6.25" style="913" customWidth="1"/>
    <col min="8205" max="8206" width="0" style="913" hidden="1" customWidth="1"/>
    <col min="8207" max="8207" width="2.5" style="913" customWidth="1"/>
    <col min="8208" max="8208" width="0" style="913" hidden="1" customWidth="1"/>
    <col min="8209" max="8209" width="6.25" style="913" customWidth="1"/>
    <col min="8210" max="8210" width="0" style="913" hidden="1" customWidth="1"/>
    <col min="8211" max="8211" width="4.25" style="913" customWidth="1"/>
    <col min="8212" max="8212" width="6.5" style="913" customWidth="1"/>
    <col min="8213" max="8213" width="3.875" style="913" customWidth="1"/>
    <col min="8214" max="8214" width="3.125" style="913" customWidth="1"/>
    <col min="8215" max="8448" width="4.25" style="913"/>
    <col min="8449" max="8449" width="12" style="913" customWidth="1"/>
    <col min="8450" max="8450" width="9.625" style="913" customWidth="1"/>
    <col min="8451" max="8451" width="5.5" style="913" customWidth="1"/>
    <col min="8452" max="8452" width="6.25" style="913" customWidth="1"/>
    <col min="8453" max="8453" width="3.25" style="913" customWidth="1"/>
    <col min="8454" max="8454" width="6.125" style="913" customWidth="1"/>
    <col min="8455" max="8455" width="2.625" style="913" customWidth="1"/>
    <col min="8456" max="8456" width="3.125" style="913" customWidth="1"/>
    <col min="8457" max="8457" width="5.875" style="913" customWidth="1"/>
    <col min="8458" max="8458" width="0" style="913" hidden="1" customWidth="1"/>
    <col min="8459" max="8459" width="4.5" style="913" customWidth="1"/>
    <col min="8460" max="8460" width="6.25" style="913" customWidth="1"/>
    <col min="8461" max="8462" width="0" style="913" hidden="1" customWidth="1"/>
    <col min="8463" max="8463" width="2.5" style="913" customWidth="1"/>
    <col min="8464" max="8464" width="0" style="913" hidden="1" customWidth="1"/>
    <col min="8465" max="8465" width="6.25" style="913" customWidth="1"/>
    <col min="8466" max="8466" width="0" style="913" hidden="1" customWidth="1"/>
    <col min="8467" max="8467" width="4.25" style="913" customWidth="1"/>
    <col min="8468" max="8468" width="6.5" style="913" customWidth="1"/>
    <col min="8469" max="8469" width="3.875" style="913" customWidth="1"/>
    <col min="8470" max="8470" width="3.125" style="913" customWidth="1"/>
    <col min="8471" max="8704" width="4.25" style="913"/>
    <col min="8705" max="8705" width="12" style="913" customWidth="1"/>
    <col min="8706" max="8706" width="9.625" style="913" customWidth="1"/>
    <col min="8707" max="8707" width="5.5" style="913" customWidth="1"/>
    <col min="8708" max="8708" width="6.25" style="913" customWidth="1"/>
    <col min="8709" max="8709" width="3.25" style="913" customWidth="1"/>
    <col min="8710" max="8710" width="6.125" style="913" customWidth="1"/>
    <col min="8711" max="8711" width="2.625" style="913" customWidth="1"/>
    <col min="8712" max="8712" width="3.125" style="913" customWidth="1"/>
    <col min="8713" max="8713" width="5.875" style="913" customWidth="1"/>
    <col min="8714" max="8714" width="0" style="913" hidden="1" customWidth="1"/>
    <col min="8715" max="8715" width="4.5" style="913" customWidth="1"/>
    <col min="8716" max="8716" width="6.25" style="913" customWidth="1"/>
    <col min="8717" max="8718" width="0" style="913" hidden="1" customWidth="1"/>
    <col min="8719" max="8719" width="2.5" style="913" customWidth="1"/>
    <col min="8720" max="8720" width="0" style="913" hidden="1" customWidth="1"/>
    <col min="8721" max="8721" width="6.25" style="913" customWidth="1"/>
    <col min="8722" max="8722" width="0" style="913" hidden="1" customWidth="1"/>
    <col min="8723" max="8723" width="4.25" style="913" customWidth="1"/>
    <col min="8724" max="8724" width="6.5" style="913" customWidth="1"/>
    <col min="8725" max="8725" width="3.875" style="913" customWidth="1"/>
    <col min="8726" max="8726" width="3.125" style="913" customWidth="1"/>
    <col min="8727" max="8960" width="4.25" style="913"/>
    <col min="8961" max="8961" width="12" style="913" customWidth="1"/>
    <col min="8962" max="8962" width="9.625" style="913" customWidth="1"/>
    <col min="8963" max="8963" width="5.5" style="913" customWidth="1"/>
    <col min="8964" max="8964" width="6.25" style="913" customWidth="1"/>
    <col min="8965" max="8965" width="3.25" style="913" customWidth="1"/>
    <col min="8966" max="8966" width="6.125" style="913" customWidth="1"/>
    <col min="8967" max="8967" width="2.625" style="913" customWidth="1"/>
    <col min="8968" max="8968" width="3.125" style="913" customWidth="1"/>
    <col min="8969" max="8969" width="5.875" style="913" customWidth="1"/>
    <col min="8970" max="8970" width="0" style="913" hidden="1" customWidth="1"/>
    <col min="8971" max="8971" width="4.5" style="913" customWidth="1"/>
    <col min="8972" max="8972" width="6.25" style="913" customWidth="1"/>
    <col min="8973" max="8974" width="0" style="913" hidden="1" customWidth="1"/>
    <col min="8975" max="8975" width="2.5" style="913" customWidth="1"/>
    <col min="8976" max="8976" width="0" style="913" hidden="1" customWidth="1"/>
    <col min="8977" max="8977" width="6.25" style="913" customWidth="1"/>
    <col min="8978" max="8978" width="0" style="913" hidden="1" customWidth="1"/>
    <col min="8979" max="8979" width="4.25" style="913" customWidth="1"/>
    <col min="8980" max="8980" width="6.5" style="913" customWidth="1"/>
    <col min="8981" max="8981" width="3.875" style="913" customWidth="1"/>
    <col min="8982" max="8982" width="3.125" style="913" customWidth="1"/>
    <col min="8983" max="9216" width="4.25" style="913"/>
    <col min="9217" max="9217" width="12" style="913" customWidth="1"/>
    <col min="9218" max="9218" width="9.625" style="913" customWidth="1"/>
    <col min="9219" max="9219" width="5.5" style="913" customWidth="1"/>
    <col min="9220" max="9220" width="6.25" style="913" customWidth="1"/>
    <col min="9221" max="9221" width="3.25" style="913" customWidth="1"/>
    <col min="9222" max="9222" width="6.125" style="913" customWidth="1"/>
    <col min="9223" max="9223" width="2.625" style="913" customWidth="1"/>
    <col min="9224" max="9224" width="3.125" style="913" customWidth="1"/>
    <col min="9225" max="9225" width="5.875" style="913" customWidth="1"/>
    <col min="9226" max="9226" width="0" style="913" hidden="1" customWidth="1"/>
    <col min="9227" max="9227" width="4.5" style="913" customWidth="1"/>
    <col min="9228" max="9228" width="6.25" style="913" customWidth="1"/>
    <col min="9229" max="9230" width="0" style="913" hidden="1" customWidth="1"/>
    <col min="9231" max="9231" width="2.5" style="913" customWidth="1"/>
    <col min="9232" max="9232" width="0" style="913" hidden="1" customWidth="1"/>
    <col min="9233" max="9233" width="6.25" style="913" customWidth="1"/>
    <col min="9234" max="9234" width="0" style="913" hidden="1" customWidth="1"/>
    <col min="9235" max="9235" width="4.25" style="913" customWidth="1"/>
    <col min="9236" max="9236" width="6.5" style="913" customWidth="1"/>
    <col min="9237" max="9237" width="3.875" style="913" customWidth="1"/>
    <col min="9238" max="9238" width="3.125" style="913" customWidth="1"/>
    <col min="9239" max="9472" width="4.25" style="913"/>
    <col min="9473" max="9473" width="12" style="913" customWidth="1"/>
    <col min="9474" max="9474" width="9.625" style="913" customWidth="1"/>
    <col min="9475" max="9475" width="5.5" style="913" customWidth="1"/>
    <col min="9476" max="9476" width="6.25" style="913" customWidth="1"/>
    <col min="9477" max="9477" width="3.25" style="913" customWidth="1"/>
    <col min="9478" max="9478" width="6.125" style="913" customWidth="1"/>
    <col min="9479" max="9479" width="2.625" style="913" customWidth="1"/>
    <col min="9480" max="9480" width="3.125" style="913" customWidth="1"/>
    <col min="9481" max="9481" width="5.875" style="913" customWidth="1"/>
    <col min="9482" max="9482" width="0" style="913" hidden="1" customWidth="1"/>
    <col min="9483" max="9483" width="4.5" style="913" customWidth="1"/>
    <col min="9484" max="9484" width="6.25" style="913" customWidth="1"/>
    <col min="9485" max="9486" width="0" style="913" hidden="1" customWidth="1"/>
    <col min="9487" max="9487" width="2.5" style="913" customWidth="1"/>
    <col min="9488" max="9488" width="0" style="913" hidden="1" customWidth="1"/>
    <col min="9489" max="9489" width="6.25" style="913" customWidth="1"/>
    <col min="9490" max="9490" width="0" style="913" hidden="1" customWidth="1"/>
    <col min="9491" max="9491" width="4.25" style="913" customWidth="1"/>
    <col min="9492" max="9492" width="6.5" style="913" customWidth="1"/>
    <col min="9493" max="9493" width="3.875" style="913" customWidth="1"/>
    <col min="9494" max="9494" width="3.125" style="913" customWidth="1"/>
    <col min="9495" max="9728" width="4.25" style="913"/>
    <col min="9729" max="9729" width="12" style="913" customWidth="1"/>
    <col min="9730" max="9730" width="9.625" style="913" customWidth="1"/>
    <col min="9731" max="9731" width="5.5" style="913" customWidth="1"/>
    <col min="9732" max="9732" width="6.25" style="913" customWidth="1"/>
    <col min="9733" max="9733" width="3.25" style="913" customWidth="1"/>
    <col min="9734" max="9734" width="6.125" style="913" customWidth="1"/>
    <col min="9735" max="9735" width="2.625" style="913" customWidth="1"/>
    <col min="9736" max="9736" width="3.125" style="913" customWidth="1"/>
    <col min="9737" max="9737" width="5.875" style="913" customWidth="1"/>
    <col min="9738" max="9738" width="0" style="913" hidden="1" customWidth="1"/>
    <col min="9739" max="9739" width="4.5" style="913" customWidth="1"/>
    <col min="9740" max="9740" width="6.25" style="913" customWidth="1"/>
    <col min="9741" max="9742" width="0" style="913" hidden="1" customWidth="1"/>
    <col min="9743" max="9743" width="2.5" style="913" customWidth="1"/>
    <col min="9744" max="9744" width="0" style="913" hidden="1" customWidth="1"/>
    <col min="9745" max="9745" width="6.25" style="913" customWidth="1"/>
    <col min="9746" max="9746" width="0" style="913" hidden="1" customWidth="1"/>
    <col min="9747" max="9747" width="4.25" style="913" customWidth="1"/>
    <col min="9748" max="9748" width="6.5" style="913" customWidth="1"/>
    <col min="9749" max="9749" width="3.875" style="913" customWidth="1"/>
    <col min="9750" max="9750" width="3.125" style="913" customWidth="1"/>
    <col min="9751" max="9984" width="4.25" style="913"/>
    <col min="9985" max="9985" width="12" style="913" customWidth="1"/>
    <col min="9986" max="9986" width="9.625" style="913" customWidth="1"/>
    <col min="9987" max="9987" width="5.5" style="913" customWidth="1"/>
    <col min="9988" max="9988" width="6.25" style="913" customWidth="1"/>
    <col min="9989" max="9989" width="3.25" style="913" customWidth="1"/>
    <col min="9990" max="9990" width="6.125" style="913" customWidth="1"/>
    <col min="9991" max="9991" width="2.625" style="913" customWidth="1"/>
    <col min="9992" max="9992" width="3.125" style="913" customWidth="1"/>
    <col min="9993" max="9993" width="5.875" style="913" customWidth="1"/>
    <col min="9994" max="9994" width="0" style="913" hidden="1" customWidth="1"/>
    <col min="9995" max="9995" width="4.5" style="913" customWidth="1"/>
    <col min="9996" max="9996" width="6.25" style="913" customWidth="1"/>
    <col min="9997" max="9998" width="0" style="913" hidden="1" customWidth="1"/>
    <col min="9999" max="9999" width="2.5" style="913" customWidth="1"/>
    <col min="10000" max="10000" width="0" style="913" hidden="1" customWidth="1"/>
    <col min="10001" max="10001" width="6.25" style="913" customWidth="1"/>
    <col min="10002" max="10002" width="0" style="913" hidden="1" customWidth="1"/>
    <col min="10003" max="10003" width="4.25" style="913" customWidth="1"/>
    <col min="10004" max="10004" width="6.5" style="913" customWidth="1"/>
    <col min="10005" max="10005" width="3.875" style="913" customWidth="1"/>
    <col min="10006" max="10006" width="3.125" style="913" customWidth="1"/>
    <col min="10007" max="10240" width="4.25" style="913"/>
    <col min="10241" max="10241" width="12" style="913" customWidth="1"/>
    <col min="10242" max="10242" width="9.625" style="913" customWidth="1"/>
    <col min="10243" max="10243" width="5.5" style="913" customWidth="1"/>
    <col min="10244" max="10244" width="6.25" style="913" customWidth="1"/>
    <col min="10245" max="10245" width="3.25" style="913" customWidth="1"/>
    <col min="10246" max="10246" width="6.125" style="913" customWidth="1"/>
    <col min="10247" max="10247" width="2.625" style="913" customWidth="1"/>
    <col min="10248" max="10248" width="3.125" style="913" customWidth="1"/>
    <col min="10249" max="10249" width="5.875" style="913" customWidth="1"/>
    <col min="10250" max="10250" width="0" style="913" hidden="1" customWidth="1"/>
    <col min="10251" max="10251" width="4.5" style="913" customWidth="1"/>
    <col min="10252" max="10252" width="6.25" style="913" customWidth="1"/>
    <col min="10253" max="10254" width="0" style="913" hidden="1" customWidth="1"/>
    <col min="10255" max="10255" width="2.5" style="913" customWidth="1"/>
    <col min="10256" max="10256" width="0" style="913" hidden="1" customWidth="1"/>
    <col min="10257" max="10257" width="6.25" style="913" customWidth="1"/>
    <col min="10258" max="10258" width="0" style="913" hidden="1" customWidth="1"/>
    <col min="10259" max="10259" width="4.25" style="913" customWidth="1"/>
    <col min="10260" max="10260" width="6.5" style="913" customWidth="1"/>
    <col min="10261" max="10261" width="3.875" style="913" customWidth="1"/>
    <col min="10262" max="10262" width="3.125" style="913" customWidth="1"/>
    <col min="10263" max="10496" width="4.25" style="913"/>
    <col min="10497" max="10497" width="12" style="913" customWidth="1"/>
    <col min="10498" max="10498" width="9.625" style="913" customWidth="1"/>
    <col min="10499" max="10499" width="5.5" style="913" customWidth="1"/>
    <col min="10500" max="10500" width="6.25" style="913" customWidth="1"/>
    <col min="10501" max="10501" width="3.25" style="913" customWidth="1"/>
    <col min="10502" max="10502" width="6.125" style="913" customWidth="1"/>
    <col min="10503" max="10503" width="2.625" style="913" customWidth="1"/>
    <col min="10504" max="10504" width="3.125" style="913" customWidth="1"/>
    <col min="10505" max="10505" width="5.875" style="913" customWidth="1"/>
    <col min="10506" max="10506" width="0" style="913" hidden="1" customWidth="1"/>
    <col min="10507" max="10507" width="4.5" style="913" customWidth="1"/>
    <col min="10508" max="10508" width="6.25" style="913" customWidth="1"/>
    <col min="10509" max="10510" width="0" style="913" hidden="1" customWidth="1"/>
    <col min="10511" max="10511" width="2.5" style="913" customWidth="1"/>
    <col min="10512" max="10512" width="0" style="913" hidden="1" customWidth="1"/>
    <col min="10513" max="10513" width="6.25" style="913" customWidth="1"/>
    <col min="10514" max="10514" width="0" style="913" hidden="1" customWidth="1"/>
    <col min="10515" max="10515" width="4.25" style="913" customWidth="1"/>
    <col min="10516" max="10516" width="6.5" style="913" customWidth="1"/>
    <col min="10517" max="10517" width="3.875" style="913" customWidth="1"/>
    <col min="10518" max="10518" width="3.125" style="913" customWidth="1"/>
    <col min="10519" max="10752" width="4.25" style="913"/>
    <col min="10753" max="10753" width="12" style="913" customWidth="1"/>
    <col min="10754" max="10754" width="9.625" style="913" customWidth="1"/>
    <col min="10755" max="10755" width="5.5" style="913" customWidth="1"/>
    <col min="10756" max="10756" width="6.25" style="913" customWidth="1"/>
    <col min="10757" max="10757" width="3.25" style="913" customWidth="1"/>
    <col min="10758" max="10758" width="6.125" style="913" customWidth="1"/>
    <col min="10759" max="10759" width="2.625" style="913" customWidth="1"/>
    <col min="10760" max="10760" width="3.125" style="913" customWidth="1"/>
    <col min="10761" max="10761" width="5.875" style="913" customWidth="1"/>
    <col min="10762" max="10762" width="0" style="913" hidden="1" customWidth="1"/>
    <col min="10763" max="10763" width="4.5" style="913" customWidth="1"/>
    <col min="10764" max="10764" width="6.25" style="913" customWidth="1"/>
    <col min="10765" max="10766" width="0" style="913" hidden="1" customWidth="1"/>
    <col min="10767" max="10767" width="2.5" style="913" customWidth="1"/>
    <col min="10768" max="10768" width="0" style="913" hidden="1" customWidth="1"/>
    <col min="10769" max="10769" width="6.25" style="913" customWidth="1"/>
    <col min="10770" max="10770" width="0" style="913" hidden="1" customWidth="1"/>
    <col min="10771" max="10771" width="4.25" style="913" customWidth="1"/>
    <col min="10772" max="10772" width="6.5" style="913" customWidth="1"/>
    <col min="10773" max="10773" width="3.875" style="913" customWidth="1"/>
    <col min="10774" max="10774" width="3.125" style="913" customWidth="1"/>
    <col min="10775" max="11008" width="4.25" style="913"/>
    <col min="11009" max="11009" width="12" style="913" customWidth="1"/>
    <col min="11010" max="11010" width="9.625" style="913" customWidth="1"/>
    <col min="11011" max="11011" width="5.5" style="913" customWidth="1"/>
    <col min="11012" max="11012" width="6.25" style="913" customWidth="1"/>
    <col min="11013" max="11013" width="3.25" style="913" customWidth="1"/>
    <col min="11014" max="11014" width="6.125" style="913" customWidth="1"/>
    <col min="11015" max="11015" width="2.625" style="913" customWidth="1"/>
    <col min="11016" max="11016" width="3.125" style="913" customWidth="1"/>
    <col min="11017" max="11017" width="5.875" style="913" customWidth="1"/>
    <col min="11018" max="11018" width="0" style="913" hidden="1" customWidth="1"/>
    <col min="11019" max="11019" width="4.5" style="913" customWidth="1"/>
    <col min="11020" max="11020" width="6.25" style="913" customWidth="1"/>
    <col min="11021" max="11022" width="0" style="913" hidden="1" customWidth="1"/>
    <col min="11023" max="11023" width="2.5" style="913" customWidth="1"/>
    <col min="11024" max="11024" width="0" style="913" hidden="1" customWidth="1"/>
    <col min="11025" max="11025" width="6.25" style="913" customWidth="1"/>
    <col min="11026" max="11026" width="0" style="913" hidden="1" customWidth="1"/>
    <col min="11027" max="11027" width="4.25" style="913" customWidth="1"/>
    <col min="11028" max="11028" width="6.5" style="913" customWidth="1"/>
    <col min="11029" max="11029" width="3.875" style="913" customWidth="1"/>
    <col min="11030" max="11030" width="3.125" style="913" customWidth="1"/>
    <col min="11031" max="11264" width="4.25" style="913"/>
    <col min="11265" max="11265" width="12" style="913" customWidth="1"/>
    <col min="11266" max="11266" width="9.625" style="913" customWidth="1"/>
    <col min="11267" max="11267" width="5.5" style="913" customWidth="1"/>
    <col min="11268" max="11268" width="6.25" style="913" customWidth="1"/>
    <col min="11269" max="11269" width="3.25" style="913" customWidth="1"/>
    <col min="11270" max="11270" width="6.125" style="913" customWidth="1"/>
    <col min="11271" max="11271" width="2.625" style="913" customWidth="1"/>
    <col min="11272" max="11272" width="3.125" style="913" customWidth="1"/>
    <col min="11273" max="11273" width="5.875" style="913" customWidth="1"/>
    <col min="11274" max="11274" width="0" style="913" hidden="1" customWidth="1"/>
    <col min="11275" max="11275" width="4.5" style="913" customWidth="1"/>
    <col min="11276" max="11276" width="6.25" style="913" customWidth="1"/>
    <col min="11277" max="11278" width="0" style="913" hidden="1" customWidth="1"/>
    <col min="11279" max="11279" width="2.5" style="913" customWidth="1"/>
    <col min="11280" max="11280" width="0" style="913" hidden="1" customWidth="1"/>
    <col min="11281" max="11281" width="6.25" style="913" customWidth="1"/>
    <col min="11282" max="11282" width="0" style="913" hidden="1" customWidth="1"/>
    <col min="11283" max="11283" width="4.25" style="913" customWidth="1"/>
    <col min="11284" max="11284" width="6.5" style="913" customWidth="1"/>
    <col min="11285" max="11285" width="3.875" style="913" customWidth="1"/>
    <col min="11286" max="11286" width="3.125" style="913" customWidth="1"/>
    <col min="11287" max="11520" width="4.25" style="913"/>
    <col min="11521" max="11521" width="12" style="913" customWidth="1"/>
    <col min="11522" max="11522" width="9.625" style="913" customWidth="1"/>
    <col min="11523" max="11523" width="5.5" style="913" customWidth="1"/>
    <col min="11524" max="11524" width="6.25" style="913" customWidth="1"/>
    <col min="11525" max="11525" width="3.25" style="913" customWidth="1"/>
    <col min="11526" max="11526" width="6.125" style="913" customWidth="1"/>
    <col min="11527" max="11527" width="2.625" style="913" customWidth="1"/>
    <col min="11528" max="11528" width="3.125" style="913" customWidth="1"/>
    <col min="11529" max="11529" width="5.875" style="913" customWidth="1"/>
    <col min="11530" max="11530" width="0" style="913" hidden="1" customWidth="1"/>
    <col min="11531" max="11531" width="4.5" style="913" customWidth="1"/>
    <col min="11532" max="11532" width="6.25" style="913" customWidth="1"/>
    <col min="11533" max="11534" width="0" style="913" hidden="1" customWidth="1"/>
    <col min="11535" max="11535" width="2.5" style="913" customWidth="1"/>
    <col min="11536" max="11536" width="0" style="913" hidden="1" customWidth="1"/>
    <col min="11537" max="11537" width="6.25" style="913" customWidth="1"/>
    <col min="11538" max="11538" width="0" style="913" hidden="1" customWidth="1"/>
    <col min="11539" max="11539" width="4.25" style="913" customWidth="1"/>
    <col min="11540" max="11540" width="6.5" style="913" customWidth="1"/>
    <col min="11541" max="11541" width="3.875" style="913" customWidth="1"/>
    <col min="11542" max="11542" width="3.125" style="913" customWidth="1"/>
    <col min="11543" max="11776" width="4.25" style="913"/>
    <col min="11777" max="11777" width="12" style="913" customWidth="1"/>
    <col min="11778" max="11778" width="9.625" style="913" customWidth="1"/>
    <col min="11779" max="11779" width="5.5" style="913" customWidth="1"/>
    <col min="11780" max="11780" width="6.25" style="913" customWidth="1"/>
    <col min="11781" max="11781" width="3.25" style="913" customWidth="1"/>
    <col min="11782" max="11782" width="6.125" style="913" customWidth="1"/>
    <col min="11783" max="11783" width="2.625" style="913" customWidth="1"/>
    <col min="11784" max="11784" width="3.125" style="913" customWidth="1"/>
    <col min="11785" max="11785" width="5.875" style="913" customWidth="1"/>
    <col min="11786" max="11786" width="0" style="913" hidden="1" customWidth="1"/>
    <col min="11787" max="11787" width="4.5" style="913" customWidth="1"/>
    <col min="11788" max="11788" width="6.25" style="913" customWidth="1"/>
    <col min="11789" max="11790" width="0" style="913" hidden="1" customWidth="1"/>
    <col min="11791" max="11791" width="2.5" style="913" customWidth="1"/>
    <col min="11792" max="11792" width="0" style="913" hidden="1" customWidth="1"/>
    <col min="11793" max="11793" width="6.25" style="913" customWidth="1"/>
    <col min="11794" max="11794" width="0" style="913" hidden="1" customWidth="1"/>
    <col min="11795" max="11795" width="4.25" style="913" customWidth="1"/>
    <col min="11796" max="11796" width="6.5" style="913" customWidth="1"/>
    <col min="11797" max="11797" width="3.875" style="913" customWidth="1"/>
    <col min="11798" max="11798" width="3.125" style="913" customWidth="1"/>
    <col min="11799" max="12032" width="4.25" style="913"/>
    <col min="12033" max="12033" width="12" style="913" customWidth="1"/>
    <col min="12034" max="12034" width="9.625" style="913" customWidth="1"/>
    <col min="12035" max="12035" width="5.5" style="913" customWidth="1"/>
    <col min="12036" max="12036" width="6.25" style="913" customWidth="1"/>
    <col min="12037" max="12037" width="3.25" style="913" customWidth="1"/>
    <col min="12038" max="12038" width="6.125" style="913" customWidth="1"/>
    <col min="12039" max="12039" width="2.625" style="913" customWidth="1"/>
    <col min="12040" max="12040" width="3.125" style="913" customWidth="1"/>
    <col min="12041" max="12041" width="5.875" style="913" customWidth="1"/>
    <col min="12042" max="12042" width="0" style="913" hidden="1" customWidth="1"/>
    <col min="12043" max="12043" width="4.5" style="913" customWidth="1"/>
    <col min="12044" max="12044" width="6.25" style="913" customWidth="1"/>
    <col min="12045" max="12046" width="0" style="913" hidden="1" customWidth="1"/>
    <col min="12047" max="12047" width="2.5" style="913" customWidth="1"/>
    <col min="12048" max="12048" width="0" style="913" hidden="1" customWidth="1"/>
    <col min="12049" max="12049" width="6.25" style="913" customWidth="1"/>
    <col min="12050" max="12050" width="0" style="913" hidden="1" customWidth="1"/>
    <col min="12051" max="12051" width="4.25" style="913" customWidth="1"/>
    <col min="12052" max="12052" width="6.5" style="913" customWidth="1"/>
    <col min="12053" max="12053" width="3.875" style="913" customWidth="1"/>
    <col min="12054" max="12054" width="3.125" style="913" customWidth="1"/>
    <col min="12055" max="12288" width="4.25" style="913"/>
    <col min="12289" max="12289" width="12" style="913" customWidth="1"/>
    <col min="12290" max="12290" width="9.625" style="913" customWidth="1"/>
    <col min="12291" max="12291" width="5.5" style="913" customWidth="1"/>
    <col min="12292" max="12292" width="6.25" style="913" customWidth="1"/>
    <col min="12293" max="12293" width="3.25" style="913" customWidth="1"/>
    <col min="12294" max="12294" width="6.125" style="913" customWidth="1"/>
    <col min="12295" max="12295" width="2.625" style="913" customWidth="1"/>
    <col min="12296" max="12296" width="3.125" style="913" customWidth="1"/>
    <col min="12297" max="12297" width="5.875" style="913" customWidth="1"/>
    <col min="12298" max="12298" width="0" style="913" hidden="1" customWidth="1"/>
    <col min="12299" max="12299" width="4.5" style="913" customWidth="1"/>
    <col min="12300" max="12300" width="6.25" style="913" customWidth="1"/>
    <col min="12301" max="12302" width="0" style="913" hidden="1" customWidth="1"/>
    <col min="12303" max="12303" width="2.5" style="913" customWidth="1"/>
    <col min="12304" max="12304" width="0" style="913" hidden="1" customWidth="1"/>
    <col min="12305" max="12305" width="6.25" style="913" customWidth="1"/>
    <col min="12306" max="12306" width="0" style="913" hidden="1" customWidth="1"/>
    <col min="12307" max="12307" width="4.25" style="913" customWidth="1"/>
    <col min="12308" max="12308" width="6.5" style="913" customWidth="1"/>
    <col min="12309" max="12309" width="3.875" style="913" customWidth="1"/>
    <col min="12310" max="12310" width="3.125" style="913" customWidth="1"/>
    <col min="12311" max="12544" width="4.25" style="913"/>
    <col min="12545" max="12545" width="12" style="913" customWidth="1"/>
    <col min="12546" max="12546" width="9.625" style="913" customWidth="1"/>
    <col min="12547" max="12547" width="5.5" style="913" customWidth="1"/>
    <col min="12548" max="12548" width="6.25" style="913" customWidth="1"/>
    <col min="12549" max="12549" width="3.25" style="913" customWidth="1"/>
    <col min="12550" max="12550" width="6.125" style="913" customWidth="1"/>
    <col min="12551" max="12551" width="2.625" style="913" customWidth="1"/>
    <col min="12552" max="12552" width="3.125" style="913" customWidth="1"/>
    <col min="12553" max="12553" width="5.875" style="913" customWidth="1"/>
    <col min="12554" max="12554" width="0" style="913" hidden="1" customWidth="1"/>
    <col min="12555" max="12555" width="4.5" style="913" customWidth="1"/>
    <col min="12556" max="12556" width="6.25" style="913" customWidth="1"/>
    <col min="12557" max="12558" width="0" style="913" hidden="1" customWidth="1"/>
    <col min="12559" max="12559" width="2.5" style="913" customWidth="1"/>
    <col min="12560" max="12560" width="0" style="913" hidden="1" customWidth="1"/>
    <col min="12561" max="12561" width="6.25" style="913" customWidth="1"/>
    <col min="12562" max="12562" width="0" style="913" hidden="1" customWidth="1"/>
    <col min="12563" max="12563" width="4.25" style="913" customWidth="1"/>
    <col min="12564" max="12564" width="6.5" style="913" customWidth="1"/>
    <col min="12565" max="12565" width="3.875" style="913" customWidth="1"/>
    <col min="12566" max="12566" width="3.125" style="913" customWidth="1"/>
    <col min="12567" max="12800" width="4.25" style="913"/>
    <col min="12801" max="12801" width="12" style="913" customWidth="1"/>
    <col min="12802" max="12802" width="9.625" style="913" customWidth="1"/>
    <col min="12803" max="12803" width="5.5" style="913" customWidth="1"/>
    <col min="12804" max="12804" width="6.25" style="913" customWidth="1"/>
    <col min="12805" max="12805" width="3.25" style="913" customWidth="1"/>
    <col min="12806" max="12806" width="6.125" style="913" customWidth="1"/>
    <col min="12807" max="12807" width="2.625" style="913" customWidth="1"/>
    <col min="12808" max="12808" width="3.125" style="913" customWidth="1"/>
    <col min="12809" max="12809" width="5.875" style="913" customWidth="1"/>
    <col min="12810" max="12810" width="0" style="913" hidden="1" customWidth="1"/>
    <col min="12811" max="12811" width="4.5" style="913" customWidth="1"/>
    <col min="12812" max="12812" width="6.25" style="913" customWidth="1"/>
    <col min="12813" max="12814" width="0" style="913" hidden="1" customWidth="1"/>
    <col min="12815" max="12815" width="2.5" style="913" customWidth="1"/>
    <col min="12816" max="12816" width="0" style="913" hidden="1" customWidth="1"/>
    <col min="12817" max="12817" width="6.25" style="913" customWidth="1"/>
    <col min="12818" max="12818" width="0" style="913" hidden="1" customWidth="1"/>
    <col min="12819" max="12819" width="4.25" style="913" customWidth="1"/>
    <col min="12820" max="12820" width="6.5" style="913" customWidth="1"/>
    <col min="12821" max="12821" width="3.875" style="913" customWidth="1"/>
    <col min="12822" max="12822" width="3.125" style="913" customWidth="1"/>
    <col min="12823" max="13056" width="4.25" style="913"/>
    <col min="13057" max="13057" width="12" style="913" customWidth="1"/>
    <col min="13058" max="13058" width="9.625" style="913" customWidth="1"/>
    <col min="13059" max="13059" width="5.5" style="913" customWidth="1"/>
    <col min="13060" max="13060" width="6.25" style="913" customWidth="1"/>
    <col min="13061" max="13061" width="3.25" style="913" customWidth="1"/>
    <col min="13062" max="13062" width="6.125" style="913" customWidth="1"/>
    <col min="13063" max="13063" width="2.625" style="913" customWidth="1"/>
    <col min="13064" max="13064" width="3.125" style="913" customWidth="1"/>
    <col min="13065" max="13065" width="5.875" style="913" customWidth="1"/>
    <col min="13066" max="13066" width="0" style="913" hidden="1" customWidth="1"/>
    <col min="13067" max="13067" width="4.5" style="913" customWidth="1"/>
    <col min="13068" max="13068" width="6.25" style="913" customWidth="1"/>
    <col min="13069" max="13070" width="0" style="913" hidden="1" customWidth="1"/>
    <col min="13071" max="13071" width="2.5" style="913" customWidth="1"/>
    <col min="13072" max="13072" width="0" style="913" hidden="1" customWidth="1"/>
    <col min="13073" max="13073" width="6.25" style="913" customWidth="1"/>
    <col min="13074" max="13074" width="0" style="913" hidden="1" customWidth="1"/>
    <col min="13075" max="13075" width="4.25" style="913" customWidth="1"/>
    <col min="13076" max="13076" width="6.5" style="913" customWidth="1"/>
    <col min="13077" max="13077" width="3.875" style="913" customWidth="1"/>
    <col min="13078" max="13078" width="3.125" style="913" customWidth="1"/>
    <col min="13079" max="13312" width="4.25" style="913"/>
    <col min="13313" max="13313" width="12" style="913" customWidth="1"/>
    <col min="13314" max="13314" width="9.625" style="913" customWidth="1"/>
    <col min="13315" max="13315" width="5.5" style="913" customWidth="1"/>
    <col min="13316" max="13316" width="6.25" style="913" customWidth="1"/>
    <col min="13317" max="13317" width="3.25" style="913" customWidth="1"/>
    <col min="13318" max="13318" width="6.125" style="913" customWidth="1"/>
    <col min="13319" max="13319" width="2.625" style="913" customWidth="1"/>
    <col min="13320" max="13320" width="3.125" style="913" customWidth="1"/>
    <col min="13321" max="13321" width="5.875" style="913" customWidth="1"/>
    <col min="13322" max="13322" width="0" style="913" hidden="1" customWidth="1"/>
    <col min="13323" max="13323" width="4.5" style="913" customWidth="1"/>
    <col min="13324" max="13324" width="6.25" style="913" customWidth="1"/>
    <col min="13325" max="13326" width="0" style="913" hidden="1" customWidth="1"/>
    <col min="13327" max="13327" width="2.5" style="913" customWidth="1"/>
    <col min="13328" max="13328" width="0" style="913" hidden="1" customWidth="1"/>
    <col min="13329" max="13329" width="6.25" style="913" customWidth="1"/>
    <col min="13330" max="13330" width="0" style="913" hidden="1" customWidth="1"/>
    <col min="13331" max="13331" width="4.25" style="913" customWidth="1"/>
    <col min="13332" max="13332" width="6.5" style="913" customWidth="1"/>
    <col min="13333" max="13333" width="3.875" style="913" customWidth="1"/>
    <col min="13334" max="13334" width="3.125" style="913" customWidth="1"/>
    <col min="13335" max="13568" width="4.25" style="913"/>
    <col min="13569" max="13569" width="12" style="913" customWidth="1"/>
    <col min="13570" max="13570" width="9.625" style="913" customWidth="1"/>
    <col min="13571" max="13571" width="5.5" style="913" customWidth="1"/>
    <col min="13572" max="13572" width="6.25" style="913" customWidth="1"/>
    <col min="13573" max="13573" width="3.25" style="913" customWidth="1"/>
    <col min="13574" max="13574" width="6.125" style="913" customWidth="1"/>
    <col min="13575" max="13575" width="2.625" style="913" customWidth="1"/>
    <col min="13576" max="13576" width="3.125" style="913" customWidth="1"/>
    <col min="13577" max="13577" width="5.875" style="913" customWidth="1"/>
    <col min="13578" max="13578" width="0" style="913" hidden="1" customWidth="1"/>
    <col min="13579" max="13579" width="4.5" style="913" customWidth="1"/>
    <col min="13580" max="13580" width="6.25" style="913" customWidth="1"/>
    <col min="13581" max="13582" width="0" style="913" hidden="1" customWidth="1"/>
    <col min="13583" max="13583" width="2.5" style="913" customWidth="1"/>
    <col min="13584" max="13584" width="0" style="913" hidden="1" customWidth="1"/>
    <col min="13585" max="13585" width="6.25" style="913" customWidth="1"/>
    <col min="13586" max="13586" width="0" style="913" hidden="1" customWidth="1"/>
    <col min="13587" max="13587" width="4.25" style="913" customWidth="1"/>
    <col min="13588" max="13588" width="6.5" style="913" customWidth="1"/>
    <col min="13589" max="13589" width="3.875" style="913" customWidth="1"/>
    <col min="13590" max="13590" width="3.125" style="913" customWidth="1"/>
    <col min="13591" max="13824" width="4.25" style="913"/>
    <col min="13825" max="13825" width="12" style="913" customWidth="1"/>
    <col min="13826" max="13826" width="9.625" style="913" customWidth="1"/>
    <col min="13827" max="13827" width="5.5" style="913" customWidth="1"/>
    <col min="13828" max="13828" width="6.25" style="913" customWidth="1"/>
    <col min="13829" max="13829" width="3.25" style="913" customWidth="1"/>
    <col min="13830" max="13830" width="6.125" style="913" customWidth="1"/>
    <col min="13831" max="13831" width="2.625" style="913" customWidth="1"/>
    <col min="13832" max="13832" width="3.125" style="913" customWidth="1"/>
    <col min="13833" max="13833" width="5.875" style="913" customWidth="1"/>
    <col min="13834" max="13834" width="0" style="913" hidden="1" customWidth="1"/>
    <col min="13835" max="13835" width="4.5" style="913" customWidth="1"/>
    <col min="13836" max="13836" width="6.25" style="913" customWidth="1"/>
    <col min="13837" max="13838" width="0" style="913" hidden="1" customWidth="1"/>
    <col min="13839" max="13839" width="2.5" style="913" customWidth="1"/>
    <col min="13840" max="13840" width="0" style="913" hidden="1" customWidth="1"/>
    <col min="13841" max="13841" width="6.25" style="913" customWidth="1"/>
    <col min="13842" max="13842" width="0" style="913" hidden="1" customWidth="1"/>
    <col min="13843" max="13843" width="4.25" style="913" customWidth="1"/>
    <col min="13844" max="13844" width="6.5" style="913" customWidth="1"/>
    <col min="13845" max="13845" width="3.875" style="913" customWidth="1"/>
    <col min="13846" max="13846" width="3.125" style="913" customWidth="1"/>
    <col min="13847" max="14080" width="4.25" style="913"/>
    <col min="14081" max="14081" width="12" style="913" customWidth="1"/>
    <col min="14082" max="14082" width="9.625" style="913" customWidth="1"/>
    <col min="14083" max="14083" width="5.5" style="913" customWidth="1"/>
    <col min="14084" max="14084" width="6.25" style="913" customWidth="1"/>
    <col min="14085" max="14085" width="3.25" style="913" customWidth="1"/>
    <col min="14086" max="14086" width="6.125" style="913" customWidth="1"/>
    <col min="14087" max="14087" width="2.625" style="913" customWidth="1"/>
    <col min="14088" max="14088" width="3.125" style="913" customWidth="1"/>
    <col min="14089" max="14089" width="5.875" style="913" customWidth="1"/>
    <col min="14090" max="14090" width="0" style="913" hidden="1" customWidth="1"/>
    <col min="14091" max="14091" width="4.5" style="913" customWidth="1"/>
    <col min="14092" max="14092" width="6.25" style="913" customWidth="1"/>
    <col min="14093" max="14094" width="0" style="913" hidden="1" customWidth="1"/>
    <col min="14095" max="14095" width="2.5" style="913" customWidth="1"/>
    <col min="14096" max="14096" width="0" style="913" hidden="1" customWidth="1"/>
    <col min="14097" max="14097" width="6.25" style="913" customWidth="1"/>
    <col min="14098" max="14098" width="0" style="913" hidden="1" customWidth="1"/>
    <col min="14099" max="14099" width="4.25" style="913" customWidth="1"/>
    <col min="14100" max="14100" width="6.5" style="913" customWidth="1"/>
    <col min="14101" max="14101" width="3.875" style="913" customWidth="1"/>
    <col min="14102" max="14102" width="3.125" style="913" customWidth="1"/>
    <col min="14103" max="14336" width="4.25" style="913"/>
    <col min="14337" max="14337" width="12" style="913" customWidth="1"/>
    <col min="14338" max="14338" width="9.625" style="913" customWidth="1"/>
    <col min="14339" max="14339" width="5.5" style="913" customWidth="1"/>
    <col min="14340" max="14340" width="6.25" style="913" customWidth="1"/>
    <col min="14341" max="14341" width="3.25" style="913" customWidth="1"/>
    <col min="14342" max="14342" width="6.125" style="913" customWidth="1"/>
    <col min="14343" max="14343" width="2.625" style="913" customWidth="1"/>
    <col min="14344" max="14344" width="3.125" style="913" customWidth="1"/>
    <col min="14345" max="14345" width="5.875" style="913" customWidth="1"/>
    <col min="14346" max="14346" width="0" style="913" hidden="1" customWidth="1"/>
    <col min="14347" max="14347" width="4.5" style="913" customWidth="1"/>
    <col min="14348" max="14348" width="6.25" style="913" customWidth="1"/>
    <col min="14349" max="14350" width="0" style="913" hidden="1" customWidth="1"/>
    <col min="14351" max="14351" width="2.5" style="913" customWidth="1"/>
    <col min="14352" max="14352" width="0" style="913" hidden="1" customWidth="1"/>
    <col min="14353" max="14353" width="6.25" style="913" customWidth="1"/>
    <col min="14354" max="14354" width="0" style="913" hidden="1" customWidth="1"/>
    <col min="14355" max="14355" width="4.25" style="913" customWidth="1"/>
    <col min="14356" max="14356" width="6.5" style="913" customWidth="1"/>
    <col min="14357" max="14357" width="3.875" style="913" customWidth="1"/>
    <col min="14358" max="14358" width="3.125" style="913" customWidth="1"/>
    <col min="14359" max="14592" width="4.25" style="913"/>
    <col min="14593" max="14593" width="12" style="913" customWidth="1"/>
    <col min="14594" max="14594" width="9.625" style="913" customWidth="1"/>
    <col min="14595" max="14595" width="5.5" style="913" customWidth="1"/>
    <col min="14596" max="14596" width="6.25" style="913" customWidth="1"/>
    <col min="14597" max="14597" width="3.25" style="913" customWidth="1"/>
    <col min="14598" max="14598" width="6.125" style="913" customWidth="1"/>
    <col min="14599" max="14599" width="2.625" style="913" customWidth="1"/>
    <col min="14600" max="14600" width="3.125" style="913" customWidth="1"/>
    <col min="14601" max="14601" width="5.875" style="913" customWidth="1"/>
    <col min="14602" max="14602" width="0" style="913" hidden="1" customWidth="1"/>
    <col min="14603" max="14603" width="4.5" style="913" customWidth="1"/>
    <col min="14604" max="14604" width="6.25" style="913" customWidth="1"/>
    <col min="14605" max="14606" width="0" style="913" hidden="1" customWidth="1"/>
    <col min="14607" max="14607" width="2.5" style="913" customWidth="1"/>
    <col min="14608" max="14608" width="0" style="913" hidden="1" customWidth="1"/>
    <col min="14609" max="14609" width="6.25" style="913" customWidth="1"/>
    <col min="14610" max="14610" width="0" style="913" hidden="1" customWidth="1"/>
    <col min="14611" max="14611" width="4.25" style="913" customWidth="1"/>
    <col min="14612" max="14612" width="6.5" style="913" customWidth="1"/>
    <col min="14613" max="14613" width="3.875" style="913" customWidth="1"/>
    <col min="14614" max="14614" width="3.125" style="913" customWidth="1"/>
    <col min="14615" max="14848" width="4.25" style="913"/>
    <col min="14849" max="14849" width="12" style="913" customWidth="1"/>
    <col min="14850" max="14850" width="9.625" style="913" customWidth="1"/>
    <col min="14851" max="14851" width="5.5" style="913" customWidth="1"/>
    <col min="14852" max="14852" width="6.25" style="913" customWidth="1"/>
    <col min="14853" max="14853" width="3.25" style="913" customWidth="1"/>
    <col min="14854" max="14854" width="6.125" style="913" customWidth="1"/>
    <col min="14855" max="14855" width="2.625" style="913" customWidth="1"/>
    <col min="14856" max="14856" width="3.125" style="913" customWidth="1"/>
    <col min="14857" max="14857" width="5.875" style="913" customWidth="1"/>
    <col min="14858" max="14858" width="0" style="913" hidden="1" customWidth="1"/>
    <col min="14859" max="14859" width="4.5" style="913" customWidth="1"/>
    <col min="14860" max="14860" width="6.25" style="913" customWidth="1"/>
    <col min="14861" max="14862" width="0" style="913" hidden="1" customWidth="1"/>
    <col min="14863" max="14863" width="2.5" style="913" customWidth="1"/>
    <col min="14864" max="14864" width="0" style="913" hidden="1" customWidth="1"/>
    <col min="14865" max="14865" width="6.25" style="913" customWidth="1"/>
    <col min="14866" max="14866" width="0" style="913" hidden="1" customWidth="1"/>
    <col min="14867" max="14867" width="4.25" style="913" customWidth="1"/>
    <col min="14868" max="14868" width="6.5" style="913" customWidth="1"/>
    <col min="14869" max="14869" width="3.875" style="913" customWidth="1"/>
    <col min="14870" max="14870" width="3.125" style="913" customWidth="1"/>
    <col min="14871" max="15104" width="4.25" style="913"/>
    <col min="15105" max="15105" width="12" style="913" customWidth="1"/>
    <col min="15106" max="15106" width="9.625" style="913" customWidth="1"/>
    <col min="15107" max="15107" width="5.5" style="913" customWidth="1"/>
    <col min="15108" max="15108" width="6.25" style="913" customWidth="1"/>
    <col min="15109" max="15109" width="3.25" style="913" customWidth="1"/>
    <col min="15110" max="15110" width="6.125" style="913" customWidth="1"/>
    <col min="15111" max="15111" width="2.625" style="913" customWidth="1"/>
    <col min="15112" max="15112" width="3.125" style="913" customWidth="1"/>
    <col min="15113" max="15113" width="5.875" style="913" customWidth="1"/>
    <col min="15114" max="15114" width="0" style="913" hidden="1" customWidth="1"/>
    <col min="15115" max="15115" width="4.5" style="913" customWidth="1"/>
    <col min="15116" max="15116" width="6.25" style="913" customWidth="1"/>
    <col min="15117" max="15118" width="0" style="913" hidden="1" customWidth="1"/>
    <col min="15119" max="15119" width="2.5" style="913" customWidth="1"/>
    <col min="15120" max="15120" width="0" style="913" hidden="1" customWidth="1"/>
    <col min="15121" max="15121" width="6.25" style="913" customWidth="1"/>
    <col min="15122" max="15122" width="0" style="913" hidden="1" customWidth="1"/>
    <col min="15123" max="15123" width="4.25" style="913" customWidth="1"/>
    <col min="15124" max="15124" width="6.5" style="913" customWidth="1"/>
    <col min="15125" max="15125" width="3.875" style="913" customWidth="1"/>
    <col min="15126" max="15126" width="3.125" style="913" customWidth="1"/>
    <col min="15127" max="15360" width="4.25" style="913"/>
    <col min="15361" max="15361" width="12" style="913" customWidth="1"/>
    <col min="15362" max="15362" width="9.625" style="913" customWidth="1"/>
    <col min="15363" max="15363" width="5.5" style="913" customWidth="1"/>
    <col min="15364" max="15364" width="6.25" style="913" customWidth="1"/>
    <col min="15365" max="15365" width="3.25" style="913" customWidth="1"/>
    <col min="15366" max="15366" width="6.125" style="913" customWidth="1"/>
    <col min="15367" max="15367" width="2.625" style="913" customWidth="1"/>
    <col min="15368" max="15368" width="3.125" style="913" customWidth="1"/>
    <col min="15369" max="15369" width="5.875" style="913" customWidth="1"/>
    <col min="15370" max="15370" width="0" style="913" hidden="1" customWidth="1"/>
    <col min="15371" max="15371" width="4.5" style="913" customWidth="1"/>
    <col min="15372" max="15372" width="6.25" style="913" customWidth="1"/>
    <col min="15373" max="15374" width="0" style="913" hidden="1" customWidth="1"/>
    <col min="15375" max="15375" width="2.5" style="913" customWidth="1"/>
    <col min="15376" max="15376" width="0" style="913" hidden="1" customWidth="1"/>
    <col min="15377" max="15377" width="6.25" style="913" customWidth="1"/>
    <col min="15378" max="15378" width="0" style="913" hidden="1" customWidth="1"/>
    <col min="15379" max="15379" width="4.25" style="913" customWidth="1"/>
    <col min="15380" max="15380" width="6.5" style="913" customWidth="1"/>
    <col min="15381" max="15381" width="3.875" style="913" customWidth="1"/>
    <col min="15382" max="15382" width="3.125" style="913" customWidth="1"/>
    <col min="15383" max="15616" width="4.25" style="913"/>
    <col min="15617" max="15617" width="12" style="913" customWidth="1"/>
    <col min="15618" max="15618" width="9.625" style="913" customWidth="1"/>
    <col min="15619" max="15619" width="5.5" style="913" customWidth="1"/>
    <col min="15620" max="15620" width="6.25" style="913" customWidth="1"/>
    <col min="15621" max="15621" width="3.25" style="913" customWidth="1"/>
    <col min="15622" max="15622" width="6.125" style="913" customWidth="1"/>
    <col min="15623" max="15623" width="2.625" style="913" customWidth="1"/>
    <col min="15624" max="15624" width="3.125" style="913" customWidth="1"/>
    <col min="15625" max="15625" width="5.875" style="913" customWidth="1"/>
    <col min="15626" max="15626" width="0" style="913" hidden="1" customWidth="1"/>
    <col min="15627" max="15627" width="4.5" style="913" customWidth="1"/>
    <col min="15628" max="15628" width="6.25" style="913" customWidth="1"/>
    <col min="15629" max="15630" width="0" style="913" hidden="1" customWidth="1"/>
    <col min="15631" max="15631" width="2.5" style="913" customWidth="1"/>
    <col min="15632" max="15632" width="0" style="913" hidden="1" customWidth="1"/>
    <col min="15633" max="15633" width="6.25" style="913" customWidth="1"/>
    <col min="15634" max="15634" width="0" style="913" hidden="1" customWidth="1"/>
    <col min="15635" max="15635" width="4.25" style="913" customWidth="1"/>
    <col min="15636" max="15636" width="6.5" style="913" customWidth="1"/>
    <col min="15637" max="15637" width="3.875" style="913" customWidth="1"/>
    <col min="15638" max="15638" width="3.125" style="913" customWidth="1"/>
    <col min="15639" max="15872" width="4.25" style="913"/>
    <col min="15873" max="15873" width="12" style="913" customWidth="1"/>
    <col min="15874" max="15874" width="9.625" style="913" customWidth="1"/>
    <col min="15875" max="15875" width="5.5" style="913" customWidth="1"/>
    <col min="15876" max="15876" width="6.25" style="913" customWidth="1"/>
    <col min="15877" max="15877" width="3.25" style="913" customWidth="1"/>
    <col min="15878" max="15878" width="6.125" style="913" customWidth="1"/>
    <col min="15879" max="15879" width="2.625" style="913" customWidth="1"/>
    <col min="15880" max="15880" width="3.125" style="913" customWidth="1"/>
    <col min="15881" max="15881" width="5.875" style="913" customWidth="1"/>
    <col min="15882" max="15882" width="0" style="913" hidden="1" customWidth="1"/>
    <col min="15883" max="15883" width="4.5" style="913" customWidth="1"/>
    <col min="15884" max="15884" width="6.25" style="913" customWidth="1"/>
    <col min="15885" max="15886" width="0" style="913" hidden="1" customWidth="1"/>
    <col min="15887" max="15887" width="2.5" style="913" customWidth="1"/>
    <col min="15888" max="15888" width="0" style="913" hidden="1" customWidth="1"/>
    <col min="15889" max="15889" width="6.25" style="913" customWidth="1"/>
    <col min="15890" max="15890" width="0" style="913" hidden="1" customWidth="1"/>
    <col min="15891" max="15891" width="4.25" style="913" customWidth="1"/>
    <col min="15892" max="15892" width="6.5" style="913" customWidth="1"/>
    <col min="15893" max="15893" width="3.875" style="913" customWidth="1"/>
    <col min="15894" max="15894" width="3.125" style="913" customWidth="1"/>
    <col min="15895" max="16128" width="4.25" style="913"/>
    <col min="16129" max="16129" width="12" style="913" customWidth="1"/>
    <col min="16130" max="16130" width="9.625" style="913" customWidth="1"/>
    <col min="16131" max="16131" width="5.5" style="913" customWidth="1"/>
    <col min="16132" max="16132" width="6.25" style="913" customWidth="1"/>
    <col min="16133" max="16133" width="3.25" style="913" customWidth="1"/>
    <col min="16134" max="16134" width="6.125" style="913" customWidth="1"/>
    <col min="16135" max="16135" width="2.625" style="913" customWidth="1"/>
    <col min="16136" max="16136" width="3.125" style="913" customWidth="1"/>
    <col min="16137" max="16137" width="5.875" style="913" customWidth="1"/>
    <col min="16138" max="16138" width="0" style="913" hidden="1" customWidth="1"/>
    <col min="16139" max="16139" width="4.5" style="913" customWidth="1"/>
    <col min="16140" max="16140" width="6.25" style="913" customWidth="1"/>
    <col min="16141" max="16142" width="0" style="913" hidden="1" customWidth="1"/>
    <col min="16143" max="16143" width="2.5" style="913" customWidth="1"/>
    <col min="16144" max="16144" width="0" style="913" hidden="1" customWidth="1"/>
    <col min="16145" max="16145" width="6.25" style="913" customWidth="1"/>
    <col min="16146" max="16146" width="0" style="913" hidden="1" customWidth="1"/>
    <col min="16147" max="16147" width="4.25" style="913" customWidth="1"/>
    <col min="16148" max="16148" width="6.5" style="913" customWidth="1"/>
    <col min="16149" max="16149" width="3.875" style="913" customWidth="1"/>
    <col min="16150" max="16150" width="3.125" style="913" customWidth="1"/>
    <col min="16151" max="16384" width="4.25" style="913"/>
  </cols>
  <sheetData>
    <row r="1" spans="1:22" ht="18.75">
      <c r="A1" s="911" t="s">
        <v>527</v>
      </c>
    </row>
    <row r="2" spans="1:22" ht="18.75" customHeight="1" thickBot="1">
      <c r="U2" s="913" t="s">
        <v>215</v>
      </c>
    </row>
    <row r="3" spans="1:22" s="916" customFormat="1" ht="18.75" customHeight="1">
      <c r="A3" s="914" t="s">
        <v>23</v>
      </c>
      <c r="B3" s="915" t="s">
        <v>24</v>
      </c>
      <c r="C3" s="2075" t="s">
        <v>25</v>
      </c>
      <c r="D3" s="2076"/>
      <c r="E3" s="2076"/>
      <c r="F3" s="2076"/>
      <c r="G3" s="2076"/>
      <c r="H3" s="2076"/>
      <c r="I3" s="2076"/>
      <c r="J3" s="2076"/>
      <c r="K3" s="2076"/>
      <c r="L3" s="2076"/>
      <c r="M3" s="2076"/>
      <c r="N3" s="2076"/>
      <c r="O3" s="2076"/>
      <c r="P3" s="2076"/>
      <c r="Q3" s="2076"/>
      <c r="R3" s="2076"/>
      <c r="S3" s="2076"/>
      <c r="T3" s="2077"/>
      <c r="U3" s="2076"/>
      <c r="V3" s="2078"/>
    </row>
    <row r="4" spans="1:22" s="916" customFormat="1" ht="15.75" customHeight="1">
      <c r="A4" s="917"/>
      <c r="B4" s="918"/>
      <c r="C4" s="919"/>
      <c r="D4" s="920"/>
      <c r="E4" s="921"/>
      <c r="F4" s="921"/>
      <c r="G4" s="921"/>
      <c r="H4" s="920"/>
      <c r="I4" s="921"/>
      <c r="J4" s="920"/>
      <c r="K4" s="921"/>
      <c r="L4" s="921"/>
      <c r="M4" s="921"/>
      <c r="N4" s="921"/>
      <c r="O4" s="921"/>
      <c r="P4" s="920"/>
      <c r="Q4" s="921"/>
      <c r="R4" s="920"/>
      <c r="S4" s="920"/>
      <c r="T4" s="920"/>
      <c r="U4" s="920"/>
      <c r="V4" s="922"/>
    </row>
    <row r="5" spans="1:22" ht="13.5" customHeight="1">
      <c r="A5" s="923"/>
      <c r="B5" s="924"/>
      <c r="C5" s="925"/>
      <c r="E5" s="926"/>
      <c r="I5" s="927"/>
      <c r="M5" s="926"/>
      <c r="N5" s="926"/>
      <c r="R5" s="912"/>
      <c r="S5" s="912"/>
      <c r="T5" s="912"/>
      <c r="U5" s="912"/>
      <c r="V5" s="928"/>
    </row>
    <row r="6" spans="1:22" ht="20.25" customHeight="1">
      <c r="A6" s="923" t="s">
        <v>528</v>
      </c>
      <c r="B6" s="929" t="s">
        <v>529</v>
      </c>
      <c r="C6" s="925"/>
      <c r="D6" s="930"/>
      <c r="E6" s="930"/>
      <c r="F6" s="930"/>
      <c r="G6" s="930"/>
      <c r="H6" s="930"/>
      <c r="I6" s="931"/>
      <c r="J6" s="930"/>
      <c r="K6" s="930"/>
      <c r="L6" s="930"/>
      <c r="M6" s="930"/>
      <c r="N6" s="930"/>
      <c r="O6" s="930"/>
      <c r="P6" s="930"/>
      <c r="Q6" s="930"/>
      <c r="R6" s="930"/>
      <c r="S6" s="930"/>
      <c r="T6" s="930"/>
      <c r="U6" s="912"/>
      <c r="V6" s="928"/>
    </row>
    <row r="7" spans="1:22" ht="13.5" customHeight="1">
      <c r="A7" s="923" t="s">
        <v>530</v>
      </c>
      <c r="B7" s="924"/>
      <c r="C7" s="925"/>
      <c r="D7" s="930"/>
      <c r="E7" s="930"/>
      <c r="F7" s="930"/>
      <c r="G7" s="930"/>
      <c r="H7" s="930"/>
      <c r="I7" s="930"/>
      <c r="J7" s="930"/>
      <c r="K7" s="930"/>
      <c r="L7" s="930"/>
      <c r="M7" s="930"/>
      <c r="N7" s="930"/>
      <c r="O7" s="930"/>
      <c r="P7" s="930"/>
      <c r="Q7" s="930"/>
      <c r="R7" s="930"/>
      <c r="S7" s="930"/>
      <c r="T7" s="930"/>
      <c r="U7" s="912"/>
      <c r="V7" s="928"/>
    </row>
    <row r="8" spans="1:22" ht="13.5" customHeight="1">
      <c r="A8" s="923"/>
      <c r="B8" s="924"/>
      <c r="C8" s="925"/>
      <c r="D8" s="930"/>
      <c r="E8" s="930"/>
      <c r="F8" s="930"/>
      <c r="G8" s="930"/>
      <c r="H8" s="930"/>
      <c r="I8" s="930"/>
      <c r="J8" s="930"/>
      <c r="K8" s="930"/>
      <c r="L8" s="930"/>
      <c r="M8" s="930"/>
      <c r="N8" s="930"/>
      <c r="O8" s="930"/>
      <c r="P8" s="930"/>
      <c r="Q8" s="930"/>
      <c r="R8" s="930"/>
      <c r="S8" s="930"/>
      <c r="T8" s="930"/>
      <c r="U8" s="912"/>
      <c r="V8" s="928"/>
    </row>
    <row r="9" spans="1:22" ht="13.5" customHeight="1">
      <c r="A9" s="923"/>
      <c r="B9" s="924"/>
      <c r="C9" s="925"/>
      <c r="D9" s="930"/>
      <c r="E9" s="930"/>
      <c r="F9" s="930"/>
      <c r="G9" s="930"/>
      <c r="H9" s="930"/>
      <c r="I9" s="930"/>
      <c r="J9" s="930"/>
      <c r="K9" s="930"/>
      <c r="L9" s="930"/>
      <c r="M9" s="930"/>
      <c r="N9" s="930"/>
      <c r="O9" s="930"/>
      <c r="P9" s="930"/>
      <c r="Q9" s="930"/>
      <c r="R9" s="930"/>
      <c r="S9" s="930"/>
      <c r="T9" s="930"/>
      <c r="U9" s="912"/>
      <c r="V9" s="932"/>
    </row>
    <row r="10" spans="1:22" ht="13.5" customHeight="1">
      <c r="A10" s="923"/>
      <c r="B10" s="924"/>
      <c r="C10" s="925"/>
      <c r="D10" s="930"/>
      <c r="E10" s="930"/>
      <c r="F10" s="930"/>
      <c r="G10" s="930"/>
      <c r="H10" s="930"/>
      <c r="I10" s="930"/>
      <c r="J10" s="930"/>
      <c r="K10" s="930"/>
      <c r="L10" s="930"/>
      <c r="M10" s="930"/>
      <c r="N10" s="930"/>
      <c r="O10" s="930"/>
      <c r="P10" s="930"/>
      <c r="Q10" s="930"/>
      <c r="R10" s="930"/>
      <c r="S10" s="930"/>
      <c r="T10" s="930"/>
      <c r="U10" s="912"/>
      <c r="V10" s="928"/>
    </row>
    <row r="11" spans="1:22" ht="13.5" customHeight="1">
      <c r="A11" s="923"/>
      <c r="B11" s="924"/>
      <c r="C11" s="925"/>
      <c r="D11" s="930"/>
      <c r="E11" s="930"/>
      <c r="F11" s="930"/>
      <c r="G11" s="930"/>
      <c r="H11" s="930"/>
      <c r="I11" s="930"/>
      <c r="J11" s="930"/>
      <c r="K11" s="930"/>
      <c r="L11" s="930"/>
      <c r="M11" s="930"/>
      <c r="N11" s="930"/>
      <c r="O11" s="930"/>
      <c r="P11" s="930"/>
      <c r="Q11" s="930"/>
      <c r="R11" s="930"/>
      <c r="S11" s="930"/>
      <c r="T11" s="930"/>
      <c r="U11" s="912"/>
      <c r="V11" s="928"/>
    </row>
    <row r="12" spans="1:22" ht="13.5" customHeight="1">
      <c r="A12" s="923"/>
      <c r="B12" s="924"/>
      <c r="C12" s="925"/>
      <c r="D12" s="930"/>
      <c r="E12" s="930"/>
      <c r="F12" s="930"/>
      <c r="G12" s="930"/>
      <c r="H12" s="930"/>
      <c r="I12" s="930"/>
      <c r="J12" s="930"/>
      <c r="K12" s="930"/>
      <c r="L12" s="930"/>
      <c r="M12" s="930"/>
      <c r="N12" s="930"/>
      <c r="O12" s="930"/>
      <c r="P12" s="930"/>
      <c r="Q12" s="930"/>
      <c r="R12" s="930"/>
      <c r="S12" s="930"/>
      <c r="T12" s="930"/>
      <c r="U12" s="912"/>
      <c r="V12" s="928"/>
    </row>
    <row r="13" spans="1:22" ht="13.5" customHeight="1">
      <c r="A13" s="923"/>
      <c r="B13" s="924"/>
      <c r="C13" s="925"/>
      <c r="D13" s="930"/>
      <c r="E13" s="930"/>
      <c r="F13" s="933"/>
      <c r="G13" s="930"/>
      <c r="H13" s="930"/>
      <c r="I13" s="930"/>
      <c r="J13" s="930"/>
      <c r="K13" s="930"/>
      <c r="L13" s="930"/>
      <c r="M13" s="933"/>
      <c r="N13" s="930"/>
      <c r="O13" s="934"/>
      <c r="P13" s="930"/>
      <c r="Q13" s="930"/>
      <c r="R13" s="930"/>
      <c r="S13" s="930"/>
      <c r="T13" s="930"/>
      <c r="U13" s="912"/>
      <c r="V13" s="928"/>
    </row>
    <row r="14" spans="1:22" ht="13.5" customHeight="1">
      <c r="A14" s="923"/>
      <c r="B14" s="924"/>
      <c r="C14" s="925"/>
      <c r="D14" s="935"/>
      <c r="E14" s="930"/>
      <c r="F14" s="930"/>
      <c r="G14" s="930"/>
      <c r="H14" s="930"/>
      <c r="I14" s="930"/>
      <c r="J14" s="930"/>
      <c r="K14" s="930"/>
      <c r="L14" s="930"/>
      <c r="M14" s="930"/>
      <c r="N14" s="930"/>
      <c r="O14" s="930"/>
      <c r="P14" s="930"/>
      <c r="Q14" s="930"/>
      <c r="R14" s="930"/>
      <c r="S14" s="930"/>
      <c r="T14" s="930"/>
      <c r="U14" s="912"/>
      <c r="V14" s="928"/>
    </row>
    <row r="15" spans="1:22" ht="13.5" customHeight="1">
      <c r="A15" s="923"/>
      <c r="B15" s="924"/>
      <c r="C15" s="925"/>
      <c r="D15" s="930"/>
      <c r="E15" s="930"/>
      <c r="F15" s="930"/>
      <c r="G15" s="930"/>
      <c r="H15" s="930"/>
      <c r="I15" s="930"/>
      <c r="J15" s="930"/>
      <c r="K15" s="930"/>
      <c r="L15" s="930"/>
      <c r="M15" s="930"/>
      <c r="N15" s="936"/>
      <c r="O15" s="936"/>
      <c r="P15" s="930"/>
      <c r="Q15" s="930"/>
      <c r="R15" s="930"/>
      <c r="S15" s="930"/>
      <c r="T15" s="930"/>
      <c r="U15" s="912"/>
      <c r="V15" s="928"/>
    </row>
    <row r="16" spans="1:22" ht="13.5" customHeight="1">
      <c r="A16" s="923"/>
      <c r="B16" s="924"/>
      <c r="C16" s="925"/>
      <c r="D16" s="930"/>
      <c r="E16" s="930"/>
      <c r="F16" s="930"/>
      <c r="G16" s="930"/>
      <c r="H16" s="930"/>
      <c r="I16" s="930"/>
      <c r="J16" s="930"/>
      <c r="K16" s="930"/>
      <c r="L16" s="930"/>
      <c r="M16" s="930"/>
      <c r="N16" s="936"/>
      <c r="O16" s="936"/>
      <c r="P16" s="935"/>
      <c r="Q16" s="935"/>
      <c r="R16" s="930"/>
      <c r="S16" s="930"/>
      <c r="T16" s="930"/>
      <c r="U16" s="912"/>
      <c r="V16" s="928"/>
    </row>
    <row r="17" spans="1:22" ht="13.5" customHeight="1">
      <c r="A17" s="923"/>
      <c r="B17" s="924"/>
      <c r="C17" s="925"/>
      <c r="D17" s="937"/>
      <c r="E17" s="930"/>
      <c r="F17" s="930"/>
      <c r="G17" s="930"/>
      <c r="H17" s="930"/>
      <c r="I17" s="930"/>
      <c r="J17" s="930"/>
      <c r="K17" s="930"/>
      <c r="L17" s="930"/>
      <c r="M17" s="930"/>
      <c r="N17" s="930"/>
      <c r="O17" s="930"/>
      <c r="P17" s="930"/>
      <c r="Q17" s="930"/>
      <c r="R17" s="930"/>
      <c r="S17" s="930"/>
      <c r="T17" s="930"/>
      <c r="U17" s="912"/>
      <c r="V17" s="928"/>
    </row>
    <row r="18" spans="1:22" ht="13.5" customHeight="1">
      <c r="A18" s="923"/>
      <c r="B18" s="924"/>
      <c r="C18" s="925"/>
      <c r="D18" s="937"/>
      <c r="E18" s="930"/>
      <c r="F18" s="930"/>
      <c r="G18" s="930"/>
      <c r="H18" s="930"/>
      <c r="I18" s="930"/>
      <c r="J18" s="930"/>
      <c r="K18" s="938"/>
      <c r="L18" s="930"/>
      <c r="M18" s="930"/>
      <c r="N18" s="930"/>
      <c r="O18" s="930"/>
      <c r="P18" s="930"/>
      <c r="Q18" s="930"/>
      <c r="R18" s="930"/>
      <c r="S18" s="930"/>
      <c r="T18" s="930"/>
      <c r="U18" s="912"/>
      <c r="V18" s="928"/>
    </row>
    <row r="19" spans="1:22" ht="18.75" customHeight="1">
      <c r="A19" s="923"/>
      <c r="B19" s="924"/>
      <c r="C19" s="925"/>
      <c r="D19" s="930"/>
      <c r="E19" s="930"/>
      <c r="F19" s="930"/>
      <c r="G19" s="930"/>
      <c r="H19" s="930"/>
      <c r="I19" s="930"/>
      <c r="J19" s="930"/>
      <c r="K19" s="937"/>
      <c r="L19" s="930"/>
      <c r="M19" s="930"/>
      <c r="N19" s="930"/>
      <c r="O19" s="930"/>
      <c r="P19" s="930"/>
      <c r="Q19" s="930"/>
      <c r="R19" s="930"/>
      <c r="S19" s="930"/>
      <c r="T19" s="930"/>
      <c r="U19" s="912"/>
      <c r="V19" s="928"/>
    </row>
    <row r="20" spans="1:22" ht="15" customHeight="1">
      <c r="A20" s="923"/>
      <c r="B20" s="924"/>
      <c r="C20" s="925"/>
      <c r="D20" s="930"/>
      <c r="E20" s="930"/>
      <c r="F20" s="930"/>
      <c r="G20" s="930"/>
      <c r="H20" s="930"/>
      <c r="I20" s="930"/>
      <c r="J20" s="930"/>
      <c r="K20" s="935"/>
      <c r="L20" s="930"/>
      <c r="M20" s="930"/>
      <c r="N20" s="930"/>
      <c r="O20" s="930"/>
      <c r="P20" s="930"/>
      <c r="Q20" s="930"/>
      <c r="R20" s="930"/>
      <c r="S20" s="930"/>
      <c r="T20" s="930"/>
      <c r="U20" s="912"/>
      <c r="V20" s="928"/>
    </row>
    <row r="21" spans="1:22" ht="13.5" customHeight="1">
      <c r="A21" s="939"/>
      <c r="B21" s="940"/>
      <c r="C21" s="941"/>
      <c r="D21" s="942"/>
      <c r="E21" s="943"/>
      <c r="F21" s="943"/>
      <c r="G21" s="943"/>
      <c r="H21" s="943"/>
      <c r="I21" s="943"/>
      <c r="J21" s="943"/>
      <c r="K21" s="943"/>
      <c r="L21" s="943"/>
      <c r="M21" s="943"/>
      <c r="N21" s="943"/>
      <c r="O21" s="943"/>
      <c r="P21" s="943"/>
      <c r="Q21" s="943"/>
      <c r="R21" s="943"/>
      <c r="S21" s="943"/>
      <c r="T21" s="943"/>
      <c r="U21" s="944"/>
      <c r="V21" s="945"/>
    </row>
    <row r="22" spans="1:22" ht="18" customHeight="1">
      <c r="A22" s="2071" t="s">
        <v>531</v>
      </c>
      <c r="B22" s="946" t="s">
        <v>532</v>
      </c>
      <c r="C22" s="947" t="s">
        <v>533</v>
      </c>
      <c r="D22" s="948">
        <v>0.4</v>
      </c>
      <c r="E22" s="943" t="s">
        <v>41</v>
      </c>
      <c r="F22" s="949">
        <v>1.6</v>
      </c>
      <c r="G22" s="950" t="s">
        <v>230</v>
      </c>
      <c r="H22" s="950" t="s">
        <v>534</v>
      </c>
      <c r="I22" s="943">
        <v>0.3</v>
      </c>
      <c r="J22" s="943"/>
      <c r="K22" s="943" t="s">
        <v>41</v>
      </c>
      <c r="L22" s="943">
        <v>0.35</v>
      </c>
      <c r="M22" s="943"/>
      <c r="N22" s="943"/>
      <c r="O22" s="951" t="s">
        <v>535</v>
      </c>
      <c r="P22" s="952"/>
      <c r="Q22" s="952">
        <v>1</v>
      </c>
      <c r="R22" s="943"/>
      <c r="S22" s="953" t="s">
        <v>30</v>
      </c>
      <c r="T22" s="954">
        <f>D22*F22+I22*L22</f>
        <v>0.74500000000000011</v>
      </c>
      <c r="U22" s="953" t="s">
        <v>31</v>
      </c>
      <c r="V22" s="945"/>
    </row>
    <row r="23" spans="1:22" ht="18" customHeight="1">
      <c r="A23" s="2079"/>
      <c r="B23" s="946" t="s">
        <v>536</v>
      </c>
      <c r="C23" s="955" t="s">
        <v>533</v>
      </c>
      <c r="D23" s="948">
        <v>0.3</v>
      </c>
      <c r="E23" s="950" t="s">
        <v>230</v>
      </c>
      <c r="F23" s="956">
        <v>0.45</v>
      </c>
      <c r="G23" s="943" t="s">
        <v>231</v>
      </c>
      <c r="H23" s="943" t="s">
        <v>225</v>
      </c>
      <c r="I23" s="943">
        <v>2</v>
      </c>
      <c r="J23" s="943"/>
      <c r="K23" s="957" t="str">
        <f>O23</f>
        <v>×</v>
      </c>
      <c r="L23" s="943">
        <v>1.6</v>
      </c>
      <c r="M23" s="943"/>
      <c r="N23" s="943"/>
      <c r="O23" s="951" t="s">
        <v>41</v>
      </c>
      <c r="P23" s="952"/>
      <c r="Q23" s="952">
        <v>1</v>
      </c>
      <c r="R23" s="943"/>
      <c r="S23" s="943" t="s">
        <v>537</v>
      </c>
      <c r="T23" s="943">
        <f>(D23+F23)/2*L23</f>
        <v>0.60000000000000009</v>
      </c>
      <c r="U23" s="953" t="s">
        <v>31</v>
      </c>
      <c r="V23" s="945"/>
    </row>
    <row r="24" spans="1:22" ht="18" customHeight="1">
      <c r="A24" s="2080"/>
      <c r="B24" s="946" t="s">
        <v>538</v>
      </c>
      <c r="C24" s="958"/>
      <c r="D24" s="942"/>
      <c r="E24" s="943"/>
      <c r="F24" s="949"/>
      <c r="G24" s="943"/>
      <c r="H24" s="943"/>
      <c r="I24" s="943"/>
      <c r="J24" s="943"/>
      <c r="K24" s="943"/>
      <c r="L24" s="943"/>
      <c r="M24" s="943"/>
      <c r="N24" s="943"/>
      <c r="O24" s="943"/>
      <c r="P24" s="943"/>
      <c r="Q24" s="943"/>
      <c r="R24" s="943"/>
      <c r="S24" s="943" t="s">
        <v>537</v>
      </c>
      <c r="T24" s="959">
        <f>SUM(T22:T23)</f>
        <v>1.3450000000000002</v>
      </c>
      <c r="U24" s="953" t="s">
        <v>31</v>
      </c>
      <c r="V24" s="945"/>
    </row>
    <row r="25" spans="1:22" ht="18" customHeight="1">
      <c r="A25" s="960" t="s">
        <v>539</v>
      </c>
      <c r="B25" s="946"/>
      <c r="C25" s="958"/>
      <c r="D25" s="948">
        <v>0.1</v>
      </c>
      <c r="E25" s="943" t="s">
        <v>41</v>
      </c>
      <c r="F25" s="949">
        <f>1.8-0.35</f>
        <v>1.4500000000000002</v>
      </c>
      <c r="G25" s="943"/>
      <c r="H25" s="943"/>
      <c r="I25" s="943"/>
      <c r="J25" s="943"/>
      <c r="K25" s="943"/>
      <c r="L25" s="943"/>
      <c r="M25" s="943"/>
      <c r="N25" s="943"/>
      <c r="O25" s="951" t="s">
        <v>41</v>
      </c>
      <c r="P25" s="952"/>
      <c r="Q25" s="952">
        <v>1</v>
      </c>
      <c r="R25" s="943"/>
      <c r="S25" s="953" t="s">
        <v>30</v>
      </c>
      <c r="T25" s="943">
        <f>D25*F25*Q25</f>
        <v>0.14500000000000002</v>
      </c>
      <c r="U25" s="953" t="s">
        <v>31</v>
      </c>
      <c r="V25" s="945"/>
    </row>
    <row r="26" spans="1:22" ht="18" customHeight="1">
      <c r="A26" s="2071" t="s">
        <v>540</v>
      </c>
      <c r="B26" s="946" t="s">
        <v>541</v>
      </c>
      <c r="C26" s="955" t="s">
        <v>542</v>
      </c>
      <c r="D26" s="948">
        <v>1.6</v>
      </c>
      <c r="E26" s="961" t="s">
        <v>543</v>
      </c>
      <c r="F26" s="949" t="s">
        <v>544</v>
      </c>
      <c r="G26" s="2081">
        <v>3.2000000000000001E-2</v>
      </c>
      <c r="H26" s="2081"/>
      <c r="I26" s="961" t="s">
        <v>545</v>
      </c>
      <c r="J26" s="961"/>
      <c r="K26" s="943"/>
      <c r="L26" s="943"/>
      <c r="M26" s="943"/>
      <c r="N26" s="943"/>
      <c r="O26" s="951" t="s">
        <v>41</v>
      </c>
      <c r="P26" s="952"/>
      <c r="Q26" s="952">
        <v>1</v>
      </c>
      <c r="R26" s="943"/>
      <c r="S26" s="953" t="s">
        <v>30</v>
      </c>
      <c r="T26" s="954">
        <f>SQRT(D26*D26+G26*G26)</f>
        <v>1.6003199680063986</v>
      </c>
      <c r="U26" s="953" t="s">
        <v>133</v>
      </c>
      <c r="V26" s="945"/>
    </row>
    <row r="27" spans="1:22" ht="18" customHeight="1">
      <c r="A27" s="2079"/>
      <c r="B27" s="946" t="s">
        <v>546</v>
      </c>
      <c r="C27" s="955" t="s">
        <v>542</v>
      </c>
      <c r="D27" s="948">
        <v>1.6</v>
      </c>
      <c r="E27" s="961" t="s">
        <v>543</v>
      </c>
      <c r="F27" s="949" t="s">
        <v>230</v>
      </c>
      <c r="G27" s="2081">
        <v>0.11799999999999999</v>
      </c>
      <c r="H27" s="2081"/>
      <c r="I27" s="961" t="s">
        <v>545</v>
      </c>
      <c r="J27" s="961"/>
      <c r="K27" s="943"/>
      <c r="L27" s="943"/>
      <c r="M27" s="943"/>
      <c r="N27" s="943"/>
      <c r="O27" s="951" t="s">
        <v>41</v>
      </c>
      <c r="P27" s="952"/>
      <c r="Q27" s="952">
        <v>1</v>
      </c>
      <c r="R27" s="943"/>
      <c r="S27" s="953" t="s">
        <v>30</v>
      </c>
      <c r="T27" s="954">
        <f>SQRT(D27*D27+G27*G27)</f>
        <v>1.6043453493559299</v>
      </c>
      <c r="U27" s="953" t="s">
        <v>133</v>
      </c>
      <c r="V27" s="945"/>
    </row>
    <row r="28" spans="1:22" ht="18" customHeight="1">
      <c r="A28" s="2080"/>
      <c r="B28" s="946" t="s">
        <v>538</v>
      </c>
      <c r="C28" s="958"/>
      <c r="D28" s="948"/>
      <c r="E28" s="943"/>
      <c r="F28" s="949"/>
      <c r="G28" s="943"/>
      <c r="H28" s="943"/>
      <c r="I28" s="943"/>
      <c r="J28" s="943"/>
      <c r="K28" s="943"/>
      <c r="L28" s="943"/>
      <c r="M28" s="943"/>
      <c r="N28" s="943"/>
      <c r="O28" s="943"/>
      <c r="P28" s="943"/>
      <c r="Q28" s="943"/>
      <c r="R28" s="943"/>
      <c r="S28" s="943" t="s">
        <v>537</v>
      </c>
      <c r="T28" s="959">
        <f>SUM(T26:T27)</f>
        <v>3.2046653173623287</v>
      </c>
      <c r="U28" s="953" t="s">
        <v>133</v>
      </c>
      <c r="V28" s="945"/>
    </row>
    <row r="29" spans="1:22" ht="18" customHeight="1">
      <c r="A29" s="960" t="s">
        <v>547</v>
      </c>
      <c r="B29" s="946" t="s">
        <v>532</v>
      </c>
      <c r="C29" s="955" t="s">
        <v>533</v>
      </c>
      <c r="D29" s="948">
        <v>0.3</v>
      </c>
      <c r="E29" s="943" t="s">
        <v>230</v>
      </c>
      <c r="F29" s="949">
        <v>0.3</v>
      </c>
      <c r="G29" s="961" t="s">
        <v>231</v>
      </c>
      <c r="H29" s="943"/>
      <c r="I29" s="943"/>
      <c r="J29" s="943"/>
      <c r="K29" s="943"/>
      <c r="L29" s="943"/>
      <c r="M29" s="943"/>
      <c r="N29" s="943"/>
      <c r="O29" s="951" t="s">
        <v>41</v>
      </c>
      <c r="P29" s="952"/>
      <c r="Q29" s="952">
        <v>1</v>
      </c>
      <c r="R29" s="943"/>
      <c r="S29" s="953" t="s">
        <v>30</v>
      </c>
      <c r="T29" s="943">
        <f>(D29+F29)*Q29</f>
        <v>0.6</v>
      </c>
      <c r="U29" s="953" t="s">
        <v>133</v>
      </c>
      <c r="V29" s="945"/>
    </row>
    <row r="30" spans="1:22" ht="18" customHeight="1">
      <c r="A30" s="960" t="s">
        <v>548</v>
      </c>
      <c r="B30" s="946"/>
      <c r="C30" s="958"/>
      <c r="D30" s="948"/>
      <c r="E30" s="943" t="s">
        <v>230</v>
      </c>
      <c r="F30" s="949"/>
      <c r="G30" s="961"/>
      <c r="H30" s="943"/>
      <c r="I30" s="943"/>
      <c r="J30" s="943"/>
      <c r="K30" s="943"/>
      <c r="L30" s="943"/>
      <c r="M30" s="943"/>
      <c r="N30" s="943"/>
      <c r="O30" s="943"/>
      <c r="P30" s="943"/>
      <c r="Q30" s="943"/>
      <c r="R30" s="943"/>
      <c r="S30" s="943" t="s">
        <v>537</v>
      </c>
      <c r="T30" s="942">
        <f>D30+F30</f>
        <v>0</v>
      </c>
      <c r="U30" s="953" t="s">
        <v>133</v>
      </c>
      <c r="V30" s="945"/>
    </row>
    <row r="31" spans="1:22" ht="18" customHeight="1">
      <c r="A31" s="960" t="s">
        <v>549</v>
      </c>
      <c r="B31" s="946" t="s">
        <v>550</v>
      </c>
      <c r="C31" s="955" t="s">
        <v>533</v>
      </c>
      <c r="D31" s="948">
        <v>1.6</v>
      </c>
      <c r="E31" s="943" t="s">
        <v>225</v>
      </c>
      <c r="F31" s="943">
        <v>2</v>
      </c>
      <c r="G31" s="961" t="s">
        <v>231</v>
      </c>
      <c r="H31" s="943"/>
      <c r="I31" s="943"/>
      <c r="J31" s="943"/>
      <c r="K31" s="943"/>
      <c r="L31" s="943"/>
      <c r="M31" s="943"/>
      <c r="N31" s="943"/>
      <c r="O31" s="951" t="s">
        <v>41</v>
      </c>
      <c r="P31" s="943"/>
      <c r="Q31" s="943">
        <v>0.4</v>
      </c>
      <c r="R31" s="943"/>
      <c r="S31" s="943" t="s">
        <v>537</v>
      </c>
      <c r="T31" s="956">
        <f>D31/F31*Q31</f>
        <v>0.32000000000000006</v>
      </c>
      <c r="U31" s="944" t="s">
        <v>551</v>
      </c>
      <c r="V31" s="945"/>
    </row>
    <row r="32" spans="1:22" ht="18" customHeight="1">
      <c r="A32" s="2071" t="s">
        <v>552</v>
      </c>
      <c r="B32" s="946" t="s">
        <v>553</v>
      </c>
      <c r="C32" s="958"/>
      <c r="D32" s="2073">
        <v>13.52</v>
      </c>
      <c r="E32" s="2073"/>
      <c r="F32" s="943"/>
      <c r="G32" s="943"/>
      <c r="H32" s="943"/>
      <c r="I32" s="943"/>
      <c r="J32" s="943"/>
      <c r="K32" s="943"/>
      <c r="L32" s="943"/>
      <c r="M32" s="943"/>
      <c r="N32" s="943"/>
      <c r="O32" s="951" t="s">
        <v>41</v>
      </c>
      <c r="P32" s="943"/>
      <c r="Q32" s="943">
        <v>0.995</v>
      </c>
      <c r="R32" s="943"/>
      <c r="S32" s="943" t="s">
        <v>537</v>
      </c>
      <c r="T32" s="956">
        <f>D32*Q32</f>
        <v>13.452399999999999</v>
      </c>
      <c r="U32" s="944" t="s">
        <v>554</v>
      </c>
      <c r="V32" s="945"/>
    </row>
    <row r="33" spans="1:22" ht="18" customHeight="1" thickBot="1">
      <c r="A33" s="2072"/>
      <c r="B33" s="963" t="s">
        <v>555</v>
      </c>
      <c r="C33" s="964"/>
      <c r="D33" s="2074">
        <v>19.5</v>
      </c>
      <c r="E33" s="2074"/>
      <c r="F33" s="965"/>
      <c r="G33" s="965"/>
      <c r="H33" s="965"/>
      <c r="I33" s="965"/>
      <c r="J33" s="965"/>
      <c r="K33" s="965"/>
      <c r="L33" s="965"/>
      <c r="M33" s="965"/>
      <c r="N33" s="965"/>
      <c r="O33" s="962" t="s">
        <v>41</v>
      </c>
      <c r="P33" s="965"/>
      <c r="Q33" s="966">
        <v>1.56</v>
      </c>
      <c r="R33" s="965"/>
      <c r="S33" s="965" t="s">
        <v>537</v>
      </c>
      <c r="T33" s="967">
        <f>D33*Q33</f>
        <v>30.42</v>
      </c>
      <c r="U33" s="968" t="s">
        <v>554</v>
      </c>
      <c r="V33" s="969"/>
    </row>
  </sheetData>
  <mergeCells count="9">
    <mergeCell ref="A32:A33"/>
    <mergeCell ref="D32:E32"/>
    <mergeCell ref="D33:E33"/>
    <mergeCell ref="C3:S3"/>
    <mergeCell ref="T3:V3"/>
    <mergeCell ref="A22:A24"/>
    <mergeCell ref="A26:A28"/>
    <mergeCell ref="G26:H26"/>
    <mergeCell ref="G27:H27"/>
  </mergeCells>
  <phoneticPr fontId="34" type="noConversion"/>
  <printOptions horizontalCentered="1"/>
  <pageMargins left="0.2" right="0.16" top="0.36" bottom="0.27" header="0.22" footer="0.17"/>
  <pageSetup paperSize="9" orientation="landscape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5" shapeId="335873" r:id="rId4">
          <objectPr defaultSize="0" autoPict="0" r:id="rId5">
            <anchor moveWithCells="1">
              <from>
                <xdr:col>4</xdr:col>
                <xdr:colOff>200025</xdr:colOff>
                <xdr:row>3</xdr:row>
                <xdr:rowOff>47625</xdr:rowOff>
              </from>
              <to>
                <xdr:col>19</xdr:col>
                <xdr:colOff>57150</xdr:colOff>
                <xdr:row>20</xdr:row>
                <xdr:rowOff>133350</xdr:rowOff>
              </to>
            </anchor>
          </objectPr>
        </oleObject>
      </mc:Choice>
      <mc:Fallback>
        <oleObject progId="AutoCAD.Drawing.15" shapeId="335873" r:id="rId4"/>
      </mc:Fallback>
    </mc:AlternateContent>
  </oleObjects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R20"/>
  <sheetViews>
    <sheetView zoomScale="75" workbookViewId="0">
      <selection activeCell="V34" sqref="V34"/>
    </sheetView>
  </sheetViews>
  <sheetFormatPr defaultRowHeight="14.25"/>
  <cols>
    <col min="1" max="1" width="9" style="497"/>
    <col min="2" max="2" width="13.5" style="497" customWidth="1"/>
    <col min="3" max="3" width="15.5" style="497" customWidth="1"/>
    <col min="4" max="4" width="7.625" style="497" customWidth="1"/>
    <col min="5" max="5" width="4.125" style="497" customWidth="1"/>
    <col min="6" max="6" width="6.25" style="497" customWidth="1"/>
    <col min="7" max="7" width="7.5" style="497" customWidth="1"/>
    <col min="8" max="8" width="6.125" style="497" customWidth="1"/>
    <col min="9" max="9" width="5.75" style="497" customWidth="1"/>
    <col min="10" max="10" width="7.625" style="497" customWidth="1"/>
    <col min="11" max="11" width="4.25" style="497" customWidth="1"/>
    <col min="12" max="12" width="9.125" style="497" customWidth="1"/>
    <col min="13" max="13" width="4.625" style="497" customWidth="1"/>
    <col min="14" max="14" width="7.125" style="497" customWidth="1"/>
    <col min="15" max="15" width="4.625" style="497" customWidth="1"/>
    <col min="16" max="16" width="9.125" style="498" customWidth="1"/>
    <col min="17" max="17" width="7.375" style="498" customWidth="1"/>
    <col min="18" max="18" width="10.125" style="497" customWidth="1"/>
    <col min="19" max="16384" width="9" style="497"/>
  </cols>
  <sheetData>
    <row r="1" spans="2:18" ht="15" thickBot="1"/>
    <row r="2" spans="2:18" ht="39" customHeight="1">
      <c r="B2" s="2085" t="s">
        <v>295</v>
      </c>
      <c r="C2" s="2086"/>
      <c r="D2" s="2086"/>
      <c r="E2" s="2086"/>
      <c r="F2" s="2086"/>
      <c r="G2" s="2086"/>
      <c r="H2" s="2086"/>
      <c r="I2" s="2086"/>
      <c r="J2" s="2086"/>
      <c r="K2" s="2086"/>
      <c r="L2" s="2086"/>
      <c r="M2" s="2086"/>
      <c r="N2" s="2086"/>
      <c r="O2" s="2086"/>
      <c r="P2" s="2086"/>
      <c r="Q2" s="2086"/>
      <c r="R2" s="2087"/>
    </row>
    <row r="3" spans="2:18" ht="24" customHeight="1">
      <c r="B3" s="499"/>
      <c r="R3" s="500"/>
    </row>
    <row r="4" spans="2:18" ht="25.5">
      <c r="B4" s="501"/>
      <c r="R4" s="500"/>
    </row>
    <row r="5" spans="2:18" ht="25.5">
      <c r="B5" s="501"/>
      <c r="R5" s="500"/>
    </row>
    <row r="6" spans="2:18" ht="25.5">
      <c r="B6" s="501"/>
      <c r="P6" s="502" t="s">
        <v>284</v>
      </c>
      <c r="Q6" s="519">
        <v>0.75</v>
      </c>
      <c r="R6" s="500"/>
    </row>
    <row r="7" spans="2:18" ht="25.5">
      <c r="B7" s="501"/>
      <c r="G7" s="2088"/>
      <c r="H7" s="2088"/>
      <c r="I7" s="2088"/>
      <c r="P7" s="502" t="s">
        <v>285</v>
      </c>
      <c r="Q7" s="503">
        <v>0.25</v>
      </c>
      <c r="R7" s="500"/>
    </row>
    <row r="8" spans="2:18" ht="25.5">
      <c r="B8" s="501"/>
      <c r="P8" s="502" t="s">
        <v>286</v>
      </c>
      <c r="Q8" s="498">
        <v>0.05</v>
      </c>
      <c r="R8" s="500"/>
    </row>
    <row r="9" spans="2:18" ht="25.5">
      <c r="B9" s="501"/>
      <c r="P9" s="502" t="s">
        <v>287</v>
      </c>
      <c r="Q9" s="498">
        <f>Q7+Q8</f>
        <v>0.3</v>
      </c>
      <c r="R9" s="500"/>
    </row>
    <row r="10" spans="2:18" ht="25.5">
      <c r="B10" s="501"/>
      <c r="N10" s="498"/>
      <c r="R10" s="500"/>
    </row>
    <row r="11" spans="2:18" ht="25.5">
      <c r="B11" s="501"/>
      <c r="R11" s="500"/>
    </row>
    <row r="12" spans="2:18" ht="25.5">
      <c r="B12" s="501"/>
      <c r="R12" s="500"/>
    </row>
    <row r="13" spans="2:18" ht="25.5">
      <c r="B13" s="501"/>
      <c r="R13" s="500"/>
    </row>
    <row r="14" spans="2:18" ht="25.5">
      <c r="B14" s="501"/>
      <c r="R14" s="500"/>
    </row>
    <row r="15" spans="2:18" ht="25.5">
      <c r="B15" s="501"/>
      <c r="R15" s="500"/>
    </row>
    <row r="16" spans="2:18" ht="25.5">
      <c r="B16" s="501"/>
      <c r="R16" s="500"/>
    </row>
    <row r="17" spans="2:18" ht="31.5" customHeight="1">
      <c r="B17" s="504" t="s">
        <v>45</v>
      </c>
      <c r="C17" s="505" t="s">
        <v>24</v>
      </c>
      <c r="D17" s="2089" t="s">
        <v>46</v>
      </c>
      <c r="E17" s="2090"/>
      <c r="F17" s="2090"/>
      <c r="G17" s="2090"/>
      <c r="H17" s="2090"/>
      <c r="I17" s="2090"/>
      <c r="J17" s="2090"/>
      <c r="K17" s="2090"/>
      <c r="L17" s="2090"/>
      <c r="M17" s="2090"/>
      <c r="N17" s="2090"/>
      <c r="O17" s="2091"/>
      <c r="P17" s="505" t="s">
        <v>47</v>
      </c>
      <c r="Q17" s="505" t="s">
        <v>48</v>
      </c>
      <c r="R17" s="506" t="s">
        <v>49</v>
      </c>
    </row>
    <row r="18" spans="2:18" ht="31.5" customHeight="1">
      <c r="B18" s="504" t="s">
        <v>288</v>
      </c>
      <c r="C18" s="505"/>
      <c r="D18" s="2092" t="str">
        <f>CONCATENATE(Q6,"  + 8 ×",Q7,"²÷ ( 2  × ", Q6,")")</f>
        <v>0.75  + 8 ×0.25²÷ ( 2  × 0.75)</v>
      </c>
      <c r="E18" s="2093"/>
      <c r="F18" s="2093"/>
      <c r="G18" s="2093"/>
      <c r="H18" s="2093"/>
      <c r="I18" s="2093"/>
      <c r="J18" s="2093"/>
      <c r="K18" s="2093"/>
      <c r="L18" s="2093"/>
      <c r="M18" s="2093"/>
      <c r="N18" s="2093"/>
      <c r="O18" s="2094"/>
      <c r="P18" s="507">
        <f>Q6+((8*Q7^2)/(2*Q6))</f>
        <v>1.0833333333333333</v>
      </c>
      <c r="Q18" s="505" t="s">
        <v>212</v>
      </c>
      <c r="R18" s="508"/>
    </row>
    <row r="19" spans="2:18" ht="31.5" customHeight="1">
      <c r="B19" s="509" t="s">
        <v>290</v>
      </c>
      <c r="C19" s="510"/>
      <c r="D19" s="511"/>
      <c r="E19" s="512"/>
      <c r="F19" s="512"/>
      <c r="G19" s="2095">
        <f>P18</f>
        <v>1.0833333333333333</v>
      </c>
      <c r="H19" s="2095"/>
      <c r="I19" s="512" t="s">
        <v>291</v>
      </c>
      <c r="J19" s="512">
        <v>1</v>
      </c>
      <c r="K19" s="512"/>
      <c r="L19" s="512"/>
      <c r="M19" s="512"/>
      <c r="N19" s="512"/>
      <c r="O19" s="512"/>
      <c r="P19" s="513">
        <f>P18*J19</f>
        <v>1.0833333333333333</v>
      </c>
      <c r="Q19" s="510" t="s">
        <v>292</v>
      </c>
      <c r="R19" s="514"/>
    </row>
    <row r="20" spans="2:18" ht="31.5" customHeight="1" thickBot="1">
      <c r="B20" s="515" t="s">
        <v>293</v>
      </c>
      <c r="C20" s="516"/>
      <c r="D20" s="2082" t="str">
        <f>CONCATENATE("2  ×", Q9,"³  ÷ ( 3 ×", Q6,")  +  2 × ",Q6," ×  ", Q9, " ÷ ", 3,")")</f>
        <v>2  ×0.3³  ÷ ( 3 ×0.75)  +  2 × 0.75 ×  0.3 ÷ 3)</v>
      </c>
      <c r="E20" s="2083"/>
      <c r="F20" s="2083"/>
      <c r="G20" s="2083"/>
      <c r="H20" s="2083"/>
      <c r="I20" s="2083"/>
      <c r="J20" s="2083"/>
      <c r="K20" s="2083"/>
      <c r="L20" s="2083"/>
      <c r="M20" s="2083"/>
      <c r="N20" s="2083"/>
      <c r="O20" s="2084"/>
      <c r="P20" s="517">
        <f>(2*Q9*Q9*Q9/(3*Q6)+2*Q6*Q9/3)</f>
        <v>0.17399999999999999</v>
      </c>
      <c r="Q20" s="516" t="s">
        <v>53</v>
      </c>
      <c r="R20" s="518"/>
    </row>
  </sheetData>
  <mergeCells count="6">
    <mergeCell ref="D20:O20"/>
    <mergeCell ref="B2:R2"/>
    <mergeCell ref="G7:I7"/>
    <mergeCell ref="D17:O17"/>
    <mergeCell ref="D18:O18"/>
    <mergeCell ref="G19:H19"/>
  </mergeCells>
  <phoneticPr fontId="34" type="noConversion"/>
  <printOptions horizontalCentered="1" verticalCentered="1" gridLinesSet="0"/>
  <pageMargins left="0.98425196850393704" right="0.27559055118110237" top="0.57999999999999996" bottom="0.35433070866141736" header="0.51181102362204722" footer="0.27559055118110237"/>
  <pageSetup paperSize="9" scale="80" orientation="landscape" horizontalDpi="4294967292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8" shapeId="348161" r:id="rId4">
          <objectPr defaultSize="0" autoPict="0" r:id="rId5">
            <anchor moveWithCells="1">
              <from>
                <xdr:col>1</xdr:col>
                <xdr:colOff>676275</xdr:colOff>
                <xdr:row>3</xdr:row>
                <xdr:rowOff>257175</xdr:rowOff>
              </from>
              <to>
                <xdr:col>14</xdr:col>
                <xdr:colOff>28575</xdr:colOff>
                <xdr:row>13</xdr:row>
                <xdr:rowOff>276225</xdr:rowOff>
              </to>
            </anchor>
          </objectPr>
        </oleObject>
      </mc:Choice>
      <mc:Fallback>
        <oleObject progId="AutoCAD.Drawing.18" shapeId="348161" r:id="rId4"/>
      </mc:Fallback>
    </mc:AlternateContent>
  </oleObject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showGridLines="0" workbookViewId="0">
      <selection activeCell="V34" sqref="V34"/>
    </sheetView>
  </sheetViews>
  <sheetFormatPr defaultColWidth="10" defaultRowHeight="11.25"/>
  <cols>
    <col min="1" max="1" width="2.125" style="726" customWidth="1"/>
    <col min="2" max="2" width="8.5" style="726" customWidth="1"/>
    <col min="3" max="3" width="9.125" style="726" customWidth="1"/>
    <col min="4" max="4" width="3.5" style="726" customWidth="1"/>
    <col min="5" max="5" width="6.125" style="726" customWidth="1"/>
    <col min="6" max="18" width="5.375" style="726" customWidth="1"/>
    <col min="19" max="19" width="8.375" style="726" customWidth="1"/>
    <col min="20" max="20" width="6.625" style="726" customWidth="1"/>
    <col min="21" max="21" width="9.125" style="726" customWidth="1"/>
    <col min="22" max="22" width="2" style="726" customWidth="1"/>
    <col min="23" max="16384" width="10" style="726"/>
  </cols>
  <sheetData>
    <row r="1" spans="1:22">
      <c r="A1" s="723"/>
      <c r="B1" s="724"/>
      <c r="C1" s="724"/>
      <c r="D1" s="724"/>
      <c r="E1" s="724"/>
      <c r="F1" s="724"/>
      <c r="G1" s="724"/>
      <c r="H1" s="724"/>
      <c r="I1" s="724"/>
      <c r="J1" s="724"/>
      <c r="K1" s="724"/>
      <c r="L1" s="724"/>
      <c r="M1" s="724"/>
      <c r="N1" s="724"/>
      <c r="O1" s="724"/>
      <c r="P1" s="724"/>
      <c r="Q1" s="724"/>
      <c r="R1" s="724"/>
      <c r="S1" s="724"/>
      <c r="T1" s="724"/>
      <c r="U1" s="724"/>
      <c r="V1" s="725"/>
    </row>
    <row r="2" spans="1:22" ht="19.5">
      <c r="A2" s="727"/>
      <c r="B2" s="2102" t="s">
        <v>386</v>
      </c>
      <c r="C2" s="2102"/>
      <c r="D2" s="2102"/>
      <c r="E2" s="2102"/>
      <c r="F2" s="2102"/>
      <c r="G2" s="2102"/>
      <c r="H2" s="2102"/>
      <c r="I2" s="2102"/>
      <c r="J2" s="2102"/>
      <c r="K2" s="2102"/>
      <c r="L2" s="2102"/>
      <c r="M2" s="2102"/>
      <c r="N2" s="2102"/>
      <c r="O2" s="2102"/>
      <c r="P2" s="2102"/>
      <c r="Q2" s="2102"/>
      <c r="R2" s="2102"/>
      <c r="S2" s="2102"/>
      <c r="T2" s="2102"/>
      <c r="U2" s="2102"/>
      <c r="V2" s="728"/>
    </row>
    <row r="3" spans="1:22" ht="11.25" customHeight="1">
      <c r="A3" s="727"/>
      <c r="V3" s="728"/>
    </row>
    <row r="4" spans="1:22" ht="19.899999999999999" customHeight="1">
      <c r="A4" s="727"/>
      <c r="C4" s="726" t="s">
        <v>387</v>
      </c>
      <c r="M4" s="726" t="s">
        <v>388</v>
      </c>
      <c r="V4" s="728"/>
    </row>
    <row r="5" spans="1:22" s="730" customFormat="1" ht="12" customHeight="1">
      <c r="A5" s="729"/>
      <c r="F5" s="2103">
        <v>1.5</v>
      </c>
      <c r="G5" s="2103"/>
      <c r="H5" s="731" t="s">
        <v>389</v>
      </c>
      <c r="P5" s="730" t="s">
        <v>390</v>
      </c>
      <c r="R5" s="732">
        <v>0.2</v>
      </c>
      <c r="V5" s="733"/>
    </row>
    <row r="6" spans="1:22" s="730" customFormat="1" ht="12" customHeight="1">
      <c r="A6" s="729"/>
      <c r="V6" s="733"/>
    </row>
    <row r="7" spans="1:22" s="730" customFormat="1" ht="7.5" customHeight="1">
      <c r="A7" s="729"/>
      <c r="V7" s="733"/>
    </row>
    <row r="8" spans="1:22" s="730" customFormat="1" ht="12" customHeight="1">
      <c r="A8" s="729"/>
      <c r="V8" s="733"/>
    </row>
    <row r="9" spans="1:22" s="730" customFormat="1" ht="12" customHeight="1">
      <c r="A9" s="729"/>
      <c r="V9" s="733"/>
    </row>
    <row r="10" spans="1:22" s="730" customFormat="1" ht="12" customHeight="1">
      <c r="A10" s="729"/>
      <c r="O10" s="2104" t="s">
        <v>391</v>
      </c>
      <c r="P10" s="2104"/>
      <c r="V10" s="733"/>
    </row>
    <row r="11" spans="1:22" s="730" customFormat="1" ht="12" customHeight="1">
      <c r="A11" s="729"/>
      <c r="K11" s="2104" t="s">
        <v>392</v>
      </c>
      <c r="L11" s="2104"/>
      <c r="V11" s="733"/>
    </row>
    <row r="12" spans="1:22" s="730" customFormat="1" ht="12" customHeight="1">
      <c r="A12" s="729"/>
      <c r="C12" s="734">
        <f>ROUND(SQRT((((F5-F18)/2)^2)+(S12^2)),2)</f>
        <v>0.54</v>
      </c>
      <c r="R12" s="735" t="s">
        <v>393</v>
      </c>
      <c r="S12" s="736">
        <v>0.5</v>
      </c>
      <c r="T12" s="731" t="s">
        <v>389</v>
      </c>
      <c r="V12" s="733"/>
    </row>
    <row r="13" spans="1:22" s="730" customFormat="1" ht="12" customHeight="1">
      <c r="A13" s="729"/>
      <c r="V13" s="733"/>
    </row>
    <row r="14" spans="1:22" s="730" customFormat="1" ht="12" customHeight="1">
      <c r="A14" s="729"/>
      <c r="V14" s="733"/>
    </row>
    <row r="15" spans="1:22" s="730" customFormat="1" ht="12" customHeight="1">
      <c r="A15" s="729"/>
      <c r="O15" s="730" t="s">
        <v>394</v>
      </c>
      <c r="V15" s="733"/>
    </row>
    <row r="16" spans="1:22" s="730" customFormat="1" ht="12" customHeight="1">
      <c r="A16" s="729"/>
      <c r="R16" s="736">
        <v>0.2</v>
      </c>
      <c r="V16" s="733"/>
    </row>
    <row r="17" spans="1:22" s="730" customFormat="1" ht="6.75" customHeight="1">
      <c r="A17" s="729"/>
      <c r="V17" s="733"/>
    </row>
    <row r="18" spans="1:22" s="730" customFormat="1" ht="12" customHeight="1">
      <c r="A18" s="729"/>
      <c r="F18" s="2103">
        <v>1.1000000000000001</v>
      </c>
      <c r="G18" s="2103"/>
      <c r="H18" s="731" t="s">
        <v>395</v>
      </c>
      <c r="P18" s="2104" t="s">
        <v>396</v>
      </c>
      <c r="Q18" s="2104"/>
      <c r="V18" s="733"/>
    </row>
    <row r="19" spans="1:22" s="730" customFormat="1" ht="12" customHeight="1">
      <c r="A19" s="729"/>
      <c r="P19" s="2096">
        <v>0.2</v>
      </c>
      <c r="Q19" s="2096"/>
      <c r="V19" s="733"/>
    </row>
    <row r="20" spans="1:22" s="730" customFormat="1" ht="23.1" customHeight="1">
      <c r="A20" s="729"/>
      <c r="B20" s="2097" t="s">
        <v>397</v>
      </c>
      <c r="C20" s="2097"/>
      <c r="D20" s="2097"/>
      <c r="E20" s="2097"/>
      <c r="F20" s="2097"/>
      <c r="G20" s="2097"/>
      <c r="H20" s="2097"/>
      <c r="I20" s="2097"/>
      <c r="J20" s="2097"/>
      <c r="K20" s="2097"/>
      <c r="L20" s="2097"/>
      <c r="M20" s="2097"/>
      <c r="N20" s="2097"/>
      <c r="O20" s="2097"/>
      <c r="P20" s="2097"/>
      <c r="Q20" s="2097"/>
      <c r="R20" s="2097"/>
      <c r="S20" s="2097"/>
      <c r="T20" s="2097"/>
      <c r="U20" s="2097"/>
      <c r="V20" s="733"/>
    </row>
    <row r="21" spans="1:22" s="738" customFormat="1" ht="32.1" customHeight="1">
      <c r="A21" s="729"/>
      <c r="B21" s="737" t="s">
        <v>264</v>
      </c>
      <c r="C21" s="737" t="s">
        <v>398</v>
      </c>
      <c r="D21" s="2098" t="s">
        <v>399</v>
      </c>
      <c r="E21" s="2099"/>
      <c r="F21" s="2099"/>
      <c r="G21" s="2099"/>
      <c r="H21" s="2099"/>
      <c r="I21" s="2099"/>
      <c r="J21" s="2099"/>
      <c r="K21" s="2099"/>
      <c r="L21" s="2099"/>
      <c r="M21" s="2099"/>
      <c r="N21" s="2099"/>
      <c r="O21" s="2099"/>
      <c r="P21" s="2099"/>
      <c r="Q21" s="2099"/>
      <c r="R21" s="2100"/>
      <c r="S21" s="737" t="s">
        <v>152</v>
      </c>
      <c r="T21" s="737" t="s">
        <v>48</v>
      </c>
      <c r="U21" s="737" t="s">
        <v>321</v>
      </c>
      <c r="V21" s="733"/>
    </row>
    <row r="22" spans="1:22" s="738" customFormat="1" ht="32.25" customHeight="1">
      <c r="A22" s="729"/>
      <c r="B22" s="2101" t="s">
        <v>154</v>
      </c>
      <c r="C22" s="2101" t="s">
        <v>400</v>
      </c>
      <c r="D22" s="739" t="s">
        <v>401</v>
      </c>
      <c r="E22" s="740"/>
      <c r="F22" s="741">
        <f>+F5</f>
        <v>1.5</v>
      </c>
      <c r="G22" s="740" t="s">
        <v>34</v>
      </c>
      <c r="H22" s="741">
        <v>0.2</v>
      </c>
      <c r="I22" s="740" t="s">
        <v>164</v>
      </c>
      <c r="J22" s="740"/>
      <c r="K22" s="741">
        <f>ROUND(F22*H22,2)</f>
        <v>0.3</v>
      </c>
      <c r="L22" s="740"/>
      <c r="M22" s="740"/>
      <c r="N22" s="740"/>
      <c r="O22" s="740"/>
      <c r="P22" s="740"/>
      <c r="Q22" s="740"/>
      <c r="R22" s="742"/>
      <c r="S22" s="743"/>
      <c r="T22" s="2101" t="s">
        <v>35</v>
      </c>
      <c r="U22" s="2101"/>
      <c r="V22" s="733"/>
    </row>
    <row r="23" spans="1:22" s="738" customFormat="1" ht="32.25" customHeight="1">
      <c r="A23" s="729"/>
      <c r="B23" s="2101"/>
      <c r="C23" s="2101"/>
      <c r="D23" s="739" t="s">
        <v>402</v>
      </c>
      <c r="E23" s="740"/>
      <c r="F23" s="741">
        <f>+F18</f>
        <v>1.1000000000000001</v>
      </c>
      <c r="G23" s="740" t="s">
        <v>34</v>
      </c>
      <c r="H23" s="741">
        <v>0.2</v>
      </c>
      <c r="I23" s="740" t="s">
        <v>164</v>
      </c>
      <c r="J23" s="740"/>
      <c r="K23" s="741">
        <f>ROUND(F23*H23,2)</f>
        <v>0.22</v>
      </c>
      <c r="L23" s="740"/>
      <c r="M23" s="740"/>
      <c r="N23" s="740"/>
      <c r="O23" s="740"/>
      <c r="P23" s="740"/>
      <c r="Q23" s="740"/>
      <c r="R23" s="742"/>
      <c r="S23" s="744"/>
      <c r="T23" s="2101"/>
      <c r="U23" s="2101"/>
      <c r="V23" s="733"/>
    </row>
    <row r="24" spans="1:22" s="738" customFormat="1" ht="32.25" customHeight="1">
      <c r="A24" s="729"/>
      <c r="B24" s="2101"/>
      <c r="C24" s="2101"/>
      <c r="D24" s="739" t="s">
        <v>403</v>
      </c>
      <c r="E24" s="740"/>
      <c r="F24" s="740"/>
      <c r="G24" s="740" t="s">
        <v>404</v>
      </c>
      <c r="H24" s="741">
        <f>+F22</f>
        <v>1.5</v>
      </c>
      <c r="I24" s="741" t="s">
        <v>263</v>
      </c>
      <c r="J24" s="741">
        <f>+F23</f>
        <v>1.1000000000000001</v>
      </c>
      <c r="K24" s="740" t="s">
        <v>405</v>
      </c>
      <c r="L24" s="740">
        <v>2</v>
      </c>
      <c r="M24" s="740" t="s">
        <v>34</v>
      </c>
      <c r="N24" s="741">
        <f>+S12</f>
        <v>0.5</v>
      </c>
      <c r="O24" s="740" t="s">
        <v>164</v>
      </c>
      <c r="P24" s="741">
        <f>ROUND((H24+J24)/L24*N24,2)</f>
        <v>0.65</v>
      </c>
      <c r="Q24" s="740"/>
      <c r="R24" s="742"/>
      <c r="S24" s="744">
        <f>+K22+K23+P24+M25</f>
        <v>1.39</v>
      </c>
      <c r="T24" s="2101"/>
      <c r="U24" s="2101"/>
      <c r="V24" s="733"/>
    </row>
    <row r="25" spans="1:22" s="738" customFormat="1" ht="32.25" customHeight="1">
      <c r="A25" s="729"/>
      <c r="B25" s="2101"/>
      <c r="C25" s="2101"/>
      <c r="D25" s="739" t="s">
        <v>406</v>
      </c>
      <c r="E25" s="740"/>
      <c r="F25" s="740"/>
      <c r="G25" s="740">
        <f>+C12</f>
        <v>0.54</v>
      </c>
      <c r="H25" s="740" t="s">
        <v>34</v>
      </c>
      <c r="I25" s="741">
        <v>0.2</v>
      </c>
      <c r="J25" s="740" t="s">
        <v>34</v>
      </c>
      <c r="K25" s="740">
        <v>2</v>
      </c>
      <c r="L25" s="740" t="s">
        <v>164</v>
      </c>
      <c r="M25" s="740">
        <f>ROUND(G25*I25*K25,2)</f>
        <v>0.22</v>
      </c>
      <c r="N25" s="740"/>
      <c r="O25" s="740"/>
      <c r="P25" s="740"/>
      <c r="Q25" s="740"/>
      <c r="R25" s="742"/>
      <c r="S25" s="745"/>
      <c r="T25" s="2101"/>
      <c r="U25" s="2101"/>
      <c r="V25" s="733"/>
    </row>
    <row r="26" spans="1:22" s="738" customFormat="1" ht="32.25" customHeight="1">
      <c r="A26" s="729"/>
      <c r="B26" s="737" t="s">
        <v>407</v>
      </c>
      <c r="C26" s="737"/>
      <c r="D26" s="746" t="s">
        <v>165</v>
      </c>
      <c r="E26" s="741">
        <f>+G25</f>
        <v>0.54</v>
      </c>
      <c r="F26" s="741" t="s">
        <v>34</v>
      </c>
      <c r="G26" s="741">
        <v>0.4</v>
      </c>
      <c r="H26" s="741" t="s">
        <v>34</v>
      </c>
      <c r="I26" s="741">
        <v>0.2</v>
      </c>
      <c r="J26" s="740" t="s">
        <v>34</v>
      </c>
      <c r="K26" s="740">
        <v>2</v>
      </c>
      <c r="L26" s="740" t="s">
        <v>408</v>
      </c>
      <c r="M26" s="741">
        <f>+F23</f>
        <v>1.1000000000000001</v>
      </c>
      <c r="N26" s="741" t="s">
        <v>34</v>
      </c>
      <c r="O26" s="741">
        <f>+G26</f>
        <v>0.4</v>
      </c>
      <c r="P26" s="741" t="s">
        <v>34</v>
      </c>
      <c r="Q26" s="741">
        <v>0.2</v>
      </c>
      <c r="R26" s="742" t="s">
        <v>409</v>
      </c>
      <c r="S26" s="737">
        <f>ROUND(((E26*G26*I26*K26)+(M26*O26*Q26)),2)</f>
        <v>0.17</v>
      </c>
      <c r="T26" s="737" t="s">
        <v>31</v>
      </c>
      <c r="U26" s="737"/>
      <c r="V26" s="733"/>
    </row>
    <row r="27" spans="1:22" ht="9.75" customHeight="1">
      <c r="A27" s="747"/>
      <c r="B27" s="748"/>
      <c r="C27" s="748"/>
      <c r="D27" s="748"/>
      <c r="E27" s="748"/>
      <c r="F27" s="748"/>
      <c r="G27" s="748"/>
      <c r="H27" s="748"/>
      <c r="I27" s="748"/>
      <c r="J27" s="748"/>
      <c r="K27" s="748"/>
      <c r="L27" s="748"/>
      <c r="M27" s="748"/>
      <c r="N27" s="748"/>
      <c r="O27" s="748"/>
      <c r="P27" s="748"/>
      <c r="Q27" s="748"/>
      <c r="R27" s="748"/>
      <c r="S27" s="748"/>
      <c r="T27" s="748"/>
      <c r="U27" s="748"/>
      <c r="V27" s="749"/>
    </row>
  </sheetData>
  <mergeCells count="13">
    <mergeCell ref="B2:U2"/>
    <mergeCell ref="F5:G5"/>
    <mergeCell ref="O10:P10"/>
    <mergeCell ref="K11:L11"/>
    <mergeCell ref="F18:G18"/>
    <mergeCell ref="P18:Q18"/>
    <mergeCell ref="P19:Q19"/>
    <mergeCell ref="B20:U20"/>
    <mergeCell ref="D21:R21"/>
    <mergeCell ref="B22:B25"/>
    <mergeCell ref="C22:C25"/>
    <mergeCell ref="T22:T25"/>
    <mergeCell ref="U22:U25"/>
  </mergeCells>
  <phoneticPr fontId="34" type="noConversion"/>
  <printOptions horizontalCentered="1" verticalCentered="1"/>
  <pageMargins left="0.76" right="0.38" top="0.78740157480314965" bottom="0.59055118110236227" header="0" footer="0"/>
  <pageSetup paperSize="9" scale="90" orientation="landscape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workbookViewId="0">
      <selection activeCell="V34" sqref="V34"/>
    </sheetView>
  </sheetViews>
  <sheetFormatPr defaultRowHeight="24.75" customHeight="1"/>
  <cols>
    <col min="1" max="1" width="4.125" style="44" customWidth="1"/>
    <col min="2" max="2" width="9.875" style="44" customWidth="1"/>
    <col min="3" max="3" width="7.125" style="44" customWidth="1"/>
    <col min="4" max="17" width="3.375" style="44" customWidth="1"/>
    <col min="18" max="18" width="6.375" style="44" customWidth="1"/>
    <col min="19" max="19" width="13.75" style="44" customWidth="1"/>
    <col min="20" max="16384" width="9" style="44"/>
  </cols>
  <sheetData>
    <row r="1" spans="1:19" ht="24.75" customHeight="1" thickBot="1">
      <c r="S1" s="45"/>
    </row>
    <row r="2" spans="1:19" ht="24.75" customHeight="1">
      <c r="A2" s="2105" t="s">
        <v>6</v>
      </c>
      <c r="B2" s="2106"/>
      <c r="C2" s="2106"/>
      <c r="D2" s="2106" t="s">
        <v>445</v>
      </c>
      <c r="E2" s="2106"/>
      <c r="F2" s="2106"/>
      <c r="G2" s="2106"/>
      <c r="H2" s="2106"/>
      <c r="I2" s="2106"/>
      <c r="J2" s="2106"/>
      <c r="K2" s="2106"/>
      <c r="L2" s="2106"/>
      <c r="M2" s="2106"/>
      <c r="N2" s="2106"/>
      <c r="O2" s="2106"/>
      <c r="P2" s="2106"/>
      <c r="Q2" s="2106"/>
      <c r="R2" s="2107" t="s">
        <v>7</v>
      </c>
      <c r="S2" s="2108"/>
    </row>
    <row r="3" spans="1:19" ht="24.75" customHeight="1">
      <c r="A3" s="46"/>
      <c r="B3" s="2109" t="s">
        <v>1</v>
      </c>
      <c r="C3" s="2110"/>
      <c r="D3" s="2111" t="s">
        <v>2</v>
      </c>
      <c r="E3" s="2112"/>
      <c r="F3" s="2112"/>
      <c r="G3" s="2112"/>
      <c r="H3" s="2112"/>
      <c r="I3" s="2112"/>
      <c r="J3" s="2112"/>
      <c r="K3" s="2112"/>
      <c r="L3" s="2112"/>
      <c r="M3" s="2112"/>
      <c r="N3" s="2112"/>
      <c r="O3" s="2112"/>
      <c r="P3" s="2112"/>
      <c r="Q3" s="2113"/>
      <c r="R3" s="47" t="s">
        <v>3</v>
      </c>
      <c r="S3" s="48" t="s">
        <v>4</v>
      </c>
    </row>
    <row r="4" spans="1:19" ht="13.5" customHeight="1">
      <c r="A4" s="49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1"/>
    </row>
    <row r="5" spans="1:19" ht="13.5" customHeight="1">
      <c r="A5" s="52"/>
      <c r="B5" s="53"/>
      <c r="C5" s="55"/>
      <c r="D5" s="55"/>
      <c r="E5" s="2117">
        <v>250</v>
      </c>
      <c r="F5" s="2117"/>
      <c r="G5" s="2116">
        <v>150</v>
      </c>
      <c r="H5" s="2116"/>
      <c r="I5" s="55"/>
      <c r="J5" s="55"/>
      <c r="K5" s="53"/>
      <c r="L5" s="53"/>
      <c r="M5" s="53"/>
      <c r="N5" s="53"/>
      <c r="O5" s="53"/>
      <c r="P5" s="53"/>
      <c r="Q5" s="53"/>
      <c r="R5" s="53"/>
      <c r="S5" s="54"/>
    </row>
    <row r="6" spans="1:19" ht="13.5" customHeight="1">
      <c r="A6" s="52"/>
      <c r="B6" s="53"/>
      <c r="C6" s="55"/>
      <c r="D6" s="55"/>
      <c r="G6" s="55"/>
      <c r="H6" s="55"/>
      <c r="I6" s="55"/>
      <c r="J6" s="55"/>
      <c r="K6" s="53"/>
      <c r="L6" s="53"/>
      <c r="M6" s="53"/>
      <c r="N6" s="53"/>
      <c r="O6" s="53"/>
      <c r="P6" s="53"/>
      <c r="Q6" s="53"/>
      <c r="R6" s="53"/>
      <c r="S6" s="54"/>
    </row>
    <row r="7" spans="1:19" ht="13.5" customHeight="1">
      <c r="A7" s="52"/>
      <c r="B7" s="53"/>
      <c r="C7" s="55"/>
      <c r="D7" s="55"/>
      <c r="E7" s="55"/>
      <c r="F7" s="55"/>
      <c r="G7" s="55"/>
      <c r="H7" s="55"/>
      <c r="I7" s="55"/>
      <c r="J7" s="55"/>
      <c r="K7" s="53"/>
      <c r="L7" s="53"/>
      <c r="M7" s="53"/>
      <c r="N7" s="53"/>
      <c r="O7" s="53"/>
      <c r="P7" s="53"/>
      <c r="Q7" s="53"/>
      <c r="R7" s="53"/>
      <c r="S7" s="54"/>
    </row>
    <row r="8" spans="1:19" ht="13.5" customHeight="1">
      <c r="A8" s="52"/>
      <c r="B8" s="53"/>
      <c r="C8" s="55"/>
      <c r="D8" s="55"/>
      <c r="E8" s="55"/>
      <c r="F8" s="55"/>
      <c r="G8" s="55"/>
      <c r="H8" s="55"/>
      <c r="I8" s="55"/>
      <c r="J8" s="55"/>
      <c r="K8" s="53"/>
      <c r="L8" s="53"/>
      <c r="M8" s="757"/>
      <c r="N8" s="53"/>
      <c r="O8" s="53"/>
      <c r="P8" s="53"/>
      <c r="Q8" s="53"/>
      <c r="R8" s="53"/>
      <c r="S8" s="54"/>
    </row>
    <row r="9" spans="1:19" ht="13.5" customHeight="1">
      <c r="A9" s="52"/>
      <c r="B9" s="53"/>
      <c r="C9" s="55">
        <v>500</v>
      </c>
      <c r="D9" s="55"/>
      <c r="E9" s="55"/>
      <c r="F9" s="55"/>
      <c r="G9" s="55"/>
      <c r="H9" s="55"/>
      <c r="I9" s="55"/>
      <c r="J9" s="55"/>
      <c r="K9" s="53"/>
      <c r="L9" s="53"/>
      <c r="M9" s="53"/>
      <c r="N9" s="53"/>
      <c r="O9" s="53"/>
      <c r="P9" s="53"/>
      <c r="Q9" s="53"/>
      <c r="R9" s="53"/>
      <c r="S9" s="54"/>
    </row>
    <row r="10" spans="1:19" ht="13.5" customHeight="1">
      <c r="A10" s="52"/>
      <c r="B10" s="53"/>
      <c r="C10" s="55"/>
      <c r="D10" s="55"/>
      <c r="E10" s="756"/>
      <c r="F10" s="756"/>
      <c r="G10" s="55"/>
      <c r="H10" s="55"/>
      <c r="I10" s="55"/>
      <c r="J10" s="55"/>
      <c r="K10" s="53"/>
      <c r="L10" s="53"/>
      <c r="M10" s="53"/>
      <c r="N10" s="53"/>
      <c r="O10" s="53"/>
      <c r="P10" s="53"/>
      <c r="Q10" s="53"/>
      <c r="R10" s="53"/>
      <c r="S10" s="54"/>
    </row>
    <row r="11" spans="1:19" ht="13.5" customHeight="1">
      <c r="A11" s="52"/>
      <c r="B11" s="53"/>
      <c r="D11" s="55"/>
      <c r="E11" s="756"/>
      <c r="F11" s="756"/>
      <c r="G11" s="55"/>
      <c r="H11" s="55"/>
      <c r="I11" s="55"/>
      <c r="J11" s="55"/>
      <c r="K11" s="53"/>
      <c r="L11" s="53"/>
      <c r="M11" s="53"/>
      <c r="N11" s="53"/>
      <c r="O11" s="53"/>
      <c r="P11" s="53"/>
      <c r="Q11" s="53"/>
      <c r="R11" s="53"/>
      <c r="S11" s="54"/>
    </row>
    <row r="12" spans="1:19" ht="13.5" customHeight="1">
      <c r="A12" s="52"/>
      <c r="B12" s="53"/>
      <c r="C12" s="55"/>
      <c r="D12" s="55"/>
      <c r="E12" s="756"/>
      <c r="F12" s="756"/>
      <c r="G12" s="55"/>
      <c r="H12" s="55"/>
      <c r="I12" s="55"/>
      <c r="J12" s="55"/>
      <c r="K12" s="53"/>
      <c r="L12" s="53"/>
      <c r="M12" s="53"/>
      <c r="N12" s="53"/>
      <c r="O12" s="53"/>
      <c r="P12" s="53"/>
      <c r="Q12" s="53"/>
      <c r="R12" s="53"/>
      <c r="S12" s="54"/>
    </row>
    <row r="13" spans="1:19" ht="13.5" customHeight="1">
      <c r="A13" s="52"/>
      <c r="B13" s="53"/>
      <c r="C13" s="55"/>
      <c r="D13" s="55"/>
      <c r="E13" s="56"/>
      <c r="F13" s="55"/>
      <c r="G13" s="57"/>
      <c r="H13" s="57"/>
      <c r="I13" s="57"/>
      <c r="J13" s="57"/>
      <c r="K13" s="58"/>
      <c r="L13" s="58"/>
      <c r="M13" s="58"/>
      <c r="N13" s="58"/>
      <c r="O13" s="53"/>
      <c r="P13" s="53"/>
      <c r="Q13" s="53"/>
      <c r="R13" s="53"/>
      <c r="S13" s="54"/>
    </row>
    <row r="14" spans="1:19" ht="13.5" customHeight="1">
      <c r="A14" s="52"/>
      <c r="B14" s="53"/>
      <c r="C14" s="55"/>
      <c r="D14" s="55"/>
      <c r="E14" s="56"/>
      <c r="F14" s="55"/>
      <c r="G14" s="2117" t="s">
        <v>8</v>
      </c>
      <c r="H14" s="2117"/>
      <c r="I14" s="2117"/>
      <c r="J14" s="2117"/>
      <c r="K14" s="53"/>
      <c r="L14" s="53"/>
      <c r="M14" s="53"/>
      <c r="N14" s="53"/>
      <c r="O14" s="53"/>
      <c r="P14" s="53"/>
      <c r="Q14" s="53"/>
      <c r="R14" s="53"/>
      <c r="S14" s="54"/>
    </row>
    <row r="15" spans="1:19" ht="13.5" customHeight="1">
      <c r="A15" s="52"/>
      <c r="B15" s="53"/>
      <c r="C15" s="55"/>
      <c r="D15" s="55"/>
      <c r="E15" s="56"/>
      <c r="F15" s="55"/>
      <c r="G15" s="2117"/>
      <c r="H15" s="2117"/>
      <c r="I15" s="2117"/>
      <c r="J15" s="2117"/>
      <c r="K15" s="53"/>
      <c r="L15" s="53"/>
      <c r="M15" s="53"/>
      <c r="N15" s="53"/>
      <c r="O15" s="53"/>
      <c r="P15" s="53"/>
      <c r="Q15" s="53"/>
      <c r="R15" s="53"/>
      <c r="S15" s="54"/>
    </row>
    <row r="16" spans="1:19" ht="13.5" customHeight="1">
      <c r="A16" s="52"/>
      <c r="B16" s="53"/>
      <c r="C16" s="53"/>
      <c r="D16" s="53"/>
      <c r="E16" s="59"/>
      <c r="F16" s="60"/>
      <c r="G16" s="60"/>
      <c r="H16" s="60"/>
      <c r="I16" s="60"/>
      <c r="J16" s="60"/>
      <c r="K16" s="60"/>
      <c r="L16" s="60"/>
      <c r="M16" s="60"/>
      <c r="N16" s="60"/>
      <c r="O16" s="53"/>
      <c r="P16" s="53"/>
      <c r="Q16" s="53"/>
      <c r="R16" s="53"/>
      <c r="S16" s="54"/>
    </row>
    <row r="17" spans="1:19" ht="13.5" customHeight="1">
      <c r="A17" s="52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4"/>
    </row>
    <row r="18" spans="1:19" ht="13.5" customHeight="1">
      <c r="A18" s="52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4"/>
    </row>
    <row r="19" spans="1:19" ht="13.5" customHeight="1">
      <c r="A19" s="52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4"/>
    </row>
    <row r="20" spans="1:19" ht="13.5" customHeight="1">
      <c r="A20" s="52"/>
      <c r="B20" s="2117" t="s">
        <v>446</v>
      </c>
      <c r="C20" s="2117"/>
      <c r="D20" s="2117"/>
      <c r="E20" s="2117"/>
      <c r="F20" s="2117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4"/>
    </row>
    <row r="21" spans="1:19" ht="13.5" customHeight="1">
      <c r="A21" s="52"/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4"/>
    </row>
    <row r="22" spans="1:19" ht="13.5" customHeight="1">
      <c r="A22" s="61"/>
      <c r="B22" s="62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3"/>
      <c r="S22" s="64"/>
    </row>
    <row r="23" spans="1:19" ht="18.75" customHeight="1">
      <c r="A23" s="65" t="s">
        <v>9</v>
      </c>
      <c r="B23" s="2118" t="s">
        <v>10</v>
      </c>
      <c r="C23" s="2119"/>
      <c r="D23" s="66"/>
      <c r="E23" s="752" t="s">
        <v>447</v>
      </c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7"/>
      <c r="R23" s="68" t="s">
        <v>11</v>
      </c>
      <c r="S23" s="753">
        <f>(0.2*0.5)+(0.15*0.5*1/2)*1</f>
        <v>0.13750000000000001</v>
      </c>
    </row>
    <row r="24" spans="1:19" ht="18.75" customHeight="1">
      <c r="A24" s="69" t="s">
        <v>12</v>
      </c>
      <c r="B24" s="2114" t="s">
        <v>5</v>
      </c>
      <c r="C24" s="2115"/>
      <c r="D24" s="72"/>
      <c r="E24" s="754" t="s">
        <v>448</v>
      </c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5"/>
      <c r="R24" s="74" t="s">
        <v>13</v>
      </c>
      <c r="S24" s="755">
        <v>1.022</v>
      </c>
    </row>
    <row r="25" spans="1:19" ht="18.75" customHeight="1">
      <c r="A25" s="69" t="s">
        <v>14</v>
      </c>
      <c r="B25" s="70" t="s">
        <v>15</v>
      </c>
      <c r="C25" s="71"/>
      <c r="D25" s="76" t="s">
        <v>449</v>
      </c>
      <c r="E25" s="751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8"/>
      <c r="R25" s="74" t="s">
        <v>16</v>
      </c>
      <c r="S25" s="755">
        <f>0.4*4*0.955</f>
        <v>1.528</v>
      </c>
    </row>
    <row r="26" spans="1:19" ht="18.75" customHeight="1">
      <c r="A26" s="69" t="s">
        <v>17</v>
      </c>
      <c r="B26" s="2114" t="s">
        <v>18</v>
      </c>
      <c r="C26" s="2115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5"/>
      <c r="R26" s="74" t="s">
        <v>19</v>
      </c>
      <c r="S26" s="311">
        <v>1</v>
      </c>
    </row>
    <row r="27" spans="1:19" ht="18.75" customHeight="1">
      <c r="A27" s="69"/>
      <c r="B27" s="2114"/>
      <c r="C27" s="2115"/>
      <c r="D27" s="79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3"/>
      <c r="R27" s="74"/>
      <c r="S27" s="311"/>
    </row>
    <row r="28" spans="1:19" ht="18.75" customHeight="1" thickBot="1">
      <c r="A28" s="80"/>
      <c r="B28" s="81"/>
      <c r="C28" s="82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4"/>
      <c r="R28" s="85"/>
      <c r="S28" s="86"/>
    </row>
  </sheetData>
  <mergeCells count="13">
    <mergeCell ref="B27:C27"/>
    <mergeCell ref="G5:H5"/>
    <mergeCell ref="G14:J15"/>
    <mergeCell ref="B20:F20"/>
    <mergeCell ref="B23:C23"/>
    <mergeCell ref="B24:C24"/>
    <mergeCell ref="B26:C26"/>
    <mergeCell ref="E5:F5"/>
    <mergeCell ref="A2:C2"/>
    <mergeCell ref="D2:Q2"/>
    <mergeCell ref="R2:S2"/>
    <mergeCell ref="B3:C3"/>
    <mergeCell ref="D3:Q3"/>
  </mergeCells>
  <phoneticPr fontId="34" type="noConversion"/>
  <printOptions horizontalCentered="1" verticalCentered="1"/>
  <pageMargins left="1.04" right="0.35433070866141736" top="0.73" bottom="0.70866141732283472" header="0.51181102362204722" footer="0.51181102362204722"/>
  <pageSetup paperSize="9" orientation="landscape" r:id="rId1"/>
  <headerFooter alignWithMargins="0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86"/>
  <sheetViews>
    <sheetView view="pageBreakPreview" topLeftCell="A16" zoomScale="60" zoomScaleNormal="85" workbookViewId="0">
      <selection activeCell="V34" sqref="V34"/>
    </sheetView>
  </sheetViews>
  <sheetFormatPr defaultRowHeight="13.5"/>
  <cols>
    <col min="1" max="1" width="3.625" style="388" customWidth="1"/>
    <col min="2" max="2" width="11.375" style="388" customWidth="1"/>
    <col min="3" max="3" width="10.75" style="388" customWidth="1"/>
    <col min="4" max="31" width="3" style="388" customWidth="1"/>
    <col min="32" max="32" width="4.5" style="388" customWidth="1"/>
    <col min="33" max="33" width="9.25" style="388" customWidth="1"/>
    <col min="34" max="34" width="5.75" style="388" customWidth="1"/>
    <col min="35" max="44" width="3.625" style="388" customWidth="1"/>
    <col min="45" max="256" width="9" style="445"/>
    <col min="257" max="257" width="3.625" style="445" customWidth="1"/>
    <col min="258" max="258" width="11.375" style="445" customWidth="1"/>
    <col min="259" max="259" width="10.75" style="445" customWidth="1"/>
    <col min="260" max="287" width="3" style="445" customWidth="1"/>
    <col min="288" max="288" width="4.5" style="445" customWidth="1"/>
    <col min="289" max="289" width="9.25" style="445" customWidth="1"/>
    <col min="290" max="290" width="5.75" style="445" customWidth="1"/>
    <col min="291" max="300" width="3.625" style="445" customWidth="1"/>
    <col min="301" max="512" width="9" style="445"/>
    <col min="513" max="513" width="3.625" style="445" customWidth="1"/>
    <col min="514" max="514" width="11.375" style="445" customWidth="1"/>
    <col min="515" max="515" width="10.75" style="445" customWidth="1"/>
    <col min="516" max="543" width="3" style="445" customWidth="1"/>
    <col min="544" max="544" width="4.5" style="445" customWidth="1"/>
    <col min="545" max="545" width="9.25" style="445" customWidth="1"/>
    <col min="546" max="546" width="5.75" style="445" customWidth="1"/>
    <col min="547" max="556" width="3.625" style="445" customWidth="1"/>
    <col min="557" max="768" width="9" style="445"/>
    <col min="769" max="769" width="3.625" style="445" customWidth="1"/>
    <col min="770" max="770" width="11.375" style="445" customWidth="1"/>
    <col min="771" max="771" width="10.75" style="445" customWidth="1"/>
    <col min="772" max="799" width="3" style="445" customWidth="1"/>
    <col min="800" max="800" width="4.5" style="445" customWidth="1"/>
    <col min="801" max="801" width="9.25" style="445" customWidth="1"/>
    <col min="802" max="802" width="5.75" style="445" customWidth="1"/>
    <col min="803" max="812" width="3.625" style="445" customWidth="1"/>
    <col min="813" max="1024" width="9" style="445"/>
    <col min="1025" max="1025" width="3.625" style="445" customWidth="1"/>
    <col min="1026" max="1026" width="11.375" style="445" customWidth="1"/>
    <col min="1027" max="1027" width="10.75" style="445" customWidth="1"/>
    <col min="1028" max="1055" width="3" style="445" customWidth="1"/>
    <col min="1056" max="1056" width="4.5" style="445" customWidth="1"/>
    <col min="1057" max="1057" width="9.25" style="445" customWidth="1"/>
    <col min="1058" max="1058" width="5.75" style="445" customWidth="1"/>
    <col min="1059" max="1068" width="3.625" style="445" customWidth="1"/>
    <col min="1069" max="1280" width="9" style="445"/>
    <col min="1281" max="1281" width="3.625" style="445" customWidth="1"/>
    <col min="1282" max="1282" width="11.375" style="445" customWidth="1"/>
    <col min="1283" max="1283" width="10.75" style="445" customWidth="1"/>
    <col min="1284" max="1311" width="3" style="445" customWidth="1"/>
    <col min="1312" max="1312" width="4.5" style="445" customWidth="1"/>
    <col min="1313" max="1313" width="9.25" style="445" customWidth="1"/>
    <col min="1314" max="1314" width="5.75" style="445" customWidth="1"/>
    <col min="1315" max="1324" width="3.625" style="445" customWidth="1"/>
    <col min="1325" max="1536" width="9" style="445"/>
    <col min="1537" max="1537" width="3.625" style="445" customWidth="1"/>
    <col min="1538" max="1538" width="11.375" style="445" customWidth="1"/>
    <col min="1539" max="1539" width="10.75" style="445" customWidth="1"/>
    <col min="1540" max="1567" width="3" style="445" customWidth="1"/>
    <col min="1568" max="1568" width="4.5" style="445" customWidth="1"/>
    <col min="1569" max="1569" width="9.25" style="445" customWidth="1"/>
    <col min="1570" max="1570" width="5.75" style="445" customWidth="1"/>
    <col min="1571" max="1580" width="3.625" style="445" customWidth="1"/>
    <col min="1581" max="1792" width="9" style="445"/>
    <col min="1793" max="1793" width="3.625" style="445" customWidth="1"/>
    <col min="1794" max="1794" width="11.375" style="445" customWidth="1"/>
    <col min="1795" max="1795" width="10.75" style="445" customWidth="1"/>
    <col min="1796" max="1823" width="3" style="445" customWidth="1"/>
    <col min="1824" max="1824" width="4.5" style="445" customWidth="1"/>
    <col min="1825" max="1825" width="9.25" style="445" customWidth="1"/>
    <col min="1826" max="1826" width="5.75" style="445" customWidth="1"/>
    <col min="1827" max="1836" width="3.625" style="445" customWidth="1"/>
    <col min="1837" max="2048" width="9" style="445"/>
    <col min="2049" max="2049" width="3.625" style="445" customWidth="1"/>
    <col min="2050" max="2050" width="11.375" style="445" customWidth="1"/>
    <col min="2051" max="2051" width="10.75" style="445" customWidth="1"/>
    <col min="2052" max="2079" width="3" style="445" customWidth="1"/>
    <col min="2080" max="2080" width="4.5" style="445" customWidth="1"/>
    <col min="2081" max="2081" width="9.25" style="445" customWidth="1"/>
    <col min="2082" max="2082" width="5.75" style="445" customWidth="1"/>
    <col min="2083" max="2092" width="3.625" style="445" customWidth="1"/>
    <col min="2093" max="2304" width="9" style="445"/>
    <col min="2305" max="2305" width="3.625" style="445" customWidth="1"/>
    <col min="2306" max="2306" width="11.375" style="445" customWidth="1"/>
    <col min="2307" max="2307" width="10.75" style="445" customWidth="1"/>
    <col min="2308" max="2335" width="3" style="445" customWidth="1"/>
    <col min="2336" max="2336" width="4.5" style="445" customWidth="1"/>
    <col min="2337" max="2337" width="9.25" style="445" customWidth="1"/>
    <col min="2338" max="2338" width="5.75" style="445" customWidth="1"/>
    <col min="2339" max="2348" width="3.625" style="445" customWidth="1"/>
    <col min="2349" max="2560" width="9" style="445"/>
    <col min="2561" max="2561" width="3.625" style="445" customWidth="1"/>
    <col min="2562" max="2562" width="11.375" style="445" customWidth="1"/>
    <col min="2563" max="2563" width="10.75" style="445" customWidth="1"/>
    <col min="2564" max="2591" width="3" style="445" customWidth="1"/>
    <col min="2592" max="2592" width="4.5" style="445" customWidth="1"/>
    <col min="2593" max="2593" width="9.25" style="445" customWidth="1"/>
    <col min="2594" max="2594" width="5.75" style="445" customWidth="1"/>
    <col min="2595" max="2604" width="3.625" style="445" customWidth="1"/>
    <col min="2605" max="2816" width="9" style="445"/>
    <col min="2817" max="2817" width="3.625" style="445" customWidth="1"/>
    <col min="2818" max="2818" width="11.375" style="445" customWidth="1"/>
    <col min="2819" max="2819" width="10.75" style="445" customWidth="1"/>
    <col min="2820" max="2847" width="3" style="445" customWidth="1"/>
    <col min="2848" max="2848" width="4.5" style="445" customWidth="1"/>
    <col min="2849" max="2849" width="9.25" style="445" customWidth="1"/>
    <col min="2850" max="2850" width="5.75" style="445" customWidth="1"/>
    <col min="2851" max="2860" width="3.625" style="445" customWidth="1"/>
    <col min="2861" max="3072" width="9" style="445"/>
    <col min="3073" max="3073" width="3.625" style="445" customWidth="1"/>
    <col min="3074" max="3074" width="11.375" style="445" customWidth="1"/>
    <col min="3075" max="3075" width="10.75" style="445" customWidth="1"/>
    <col min="3076" max="3103" width="3" style="445" customWidth="1"/>
    <col min="3104" max="3104" width="4.5" style="445" customWidth="1"/>
    <col min="3105" max="3105" width="9.25" style="445" customWidth="1"/>
    <col min="3106" max="3106" width="5.75" style="445" customWidth="1"/>
    <col min="3107" max="3116" width="3.625" style="445" customWidth="1"/>
    <col min="3117" max="3328" width="9" style="445"/>
    <col min="3329" max="3329" width="3.625" style="445" customWidth="1"/>
    <col min="3330" max="3330" width="11.375" style="445" customWidth="1"/>
    <col min="3331" max="3331" width="10.75" style="445" customWidth="1"/>
    <col min="3332" max="3359" width="3" style="445" customWidth="1"/>
    <col min="3360" max="3360" width="4.5" style="445" customWidth="1"/>
    <col min="3361" max="3361" width="9.25" style="445" customWidth="1"/>
    <col min="3362" max="3362" width="5.75" style="445" customWidth="1"/>
    <col min="3363" max="3372" width="3.625" style="445" customWidth="1"/>
    <col min="3373" max="3584" width="9" style="445"/>
    <col min="3585" max="3585" width="3.625" style="445" customWidth="1"/>
    <col min="3586" max="3586" width="11.375" style="445" customWidth="1"/>
    <col min="3587" max="3587" width="10.75" style="445" customWidth="1"/>
    <col min="3588" max="3615" width="3" style="445" customWidth="1"/>
    <col min="3616" max="3616" width="4.5" style="445" customWidth="1"/>
    <col min="3617" max="3617" width="9.25" style="445" customWidth="1"/>
    <col min="3618" max="3618" width="5.75" style="445" customWidth="1"/>
    <col min="3619" max="3628" width="3.625" style="445" customWidth="1"/>
    <col min="3629" max="3840" width="9" style="445"/>
    <col min="3841" max="3841" width="3.625" style="445" customWidth="1"/>
    <col min="3842" max="3842" width="11.375" style="445" customWidth="1"/>
    <col min="3843" max="3843" width="10.75" style="445" customWidth="1"/>
    <col min="3844" max="3871" width="3" style="445" customWidth="1"/>
    <col min="3872" max="3872" width="4.5" style="445" customWidth="1"/>
    <col min="3873" max="3873" width="9.25" style="445" customWidth="1"/>
    <col min="3874" max="3874" width="5.75" style="445" customWidth="1"/>
    <col min="3875" max="3884" width="3.625" style="445" customWidth="1"/>
    <col min="3885" max="4096" width="9" style="445"/>
    <col min="4097" max="4097" width="3.625" style="445" customWidth="1"/>
    <col min="4098" max="4098" width="11.375" style="445" customWidth="1"/>
    <col min="4099" max="4099" width="10.75" style="445" customWidth="1"/>
    <col min="4100" max="4127" width="3" style="445" customWidth="1"/>
    <col min="4128" max="4128" width="4.5" style="445" customWidth="1"/>
    <col min="4129" max="4129" width="9.25" style="445" customWidth="1"/>
    <col min="4130" max="4130" width="5.75" style="445" customWidth="1"/>
    <col min="4131" max="4140" width="3.625" style="445" customWidth="1"/>
    <col min="4141" max="4352" width="9" style="445"/>
    <col min="4353" max="4353" width="3.625" style="445" customWidth="1"/>
    <col min="4354" max="4354" width="11.375" style="445" customWidth="1"/>
    <col min="4355" max="4355" width="10.75" style="445" customWidth="1"/>
    <col min="4356" max="4383" width="3" style="445" customWidth="1"/>
    <col min="4384" max="4384" width="4.5" style="445" customWidth="1"/>
    <col min="4385" max="4385" width="9.25" style="445" customWidth="1"/>
    <col min="4386" max="4386" width="5.75" style="445" customWidth="1"/>
    <col min="4387" max="4396" width="3.625" style="445" customWidth="1"/>
    <col min="4397" max="4608" width="9" style="445"/>
    <col min="4609" max="4609" width="3.625" style="445" customWidth="1"/>
    <col min="4610" max="4610" width="11.375" style="445" customWidth="1"/>
    <col min="4611" max="4611" width="10.75" style="445" customWidth="1"/>
    <col min="4612" max="4639" width="3" style="445" customWidth="1"/>
    <col min="4640" max="4640" width="4.5" style="445" customWidth="1"/>
    <col min="4641" max="4641" width="9.25" style="445" customWidth="1"/>
    <col min="4642" max="4642" width="5.75" style="445" customWidth="1"/>
    <col min="4643" max="4652" width="3.625" style="445" customWidth="1"/>
    <col min="4653" max="4864" width="9" style="445"/>
    <col min="4865" max="4865" width="3.625" style="445" customWidth="1"/>
    <col min="4866" max="4866" width="11.375" style="445" customWidth="1"/>
    <col min="4867" max="4867" width="10.75" style="445" customWidth="1"/>
    <col min="4868" max="4895" width="3" style="445" customWidth="1"/>
    <col min="4896" max="4896" width="4.5" style="445" customWidth="1"/>
    <col min="4897" max="4897" width="9.25" style="445" customWidth="1"/>
    <col min="4898" max="4898" width="5.75" style="445" customWidth="1"/>
    <col min="4899" max="4908" width="3.625" style="445" customWidth="1"/>
    <col min="4909" max="5120" width="9" style="445"/>
    <col min="5121" max="5121" width="3.625" style="445" customWidth="1"/>
    <col min="5122" max="5122" width="11.375" style="445" customWidth="1"/>
    <col min="5123" max="5123" width="10.75" style="445" customWidth="1"/>
    <col min="5124" max="5151" width="3" style="445" customWidth="1"/>
    <col min="5152" max="5152" width="4.5" style="445" customWidth="1"/>
    <col min="5153" max="5153" width="9.25" style="445" customWidth="1"/>
    <col min="5154" max="5154" width="5.75" style="445" customWidth="1"/>
    <col min="5155" max="5164" width="3.625" style="445" customWidth="1"/>
    <col min="5165" max="5376" width="9" style="445"/>
    <col min="5377" max="5377" width="3.625" style="445" customWidth="1"/>
    <col min="5378" max="5378" width="11.375" style="445" customWidth="1"/>
    <col min="5379" max="5379" width="10.75" style="445" customWidth="1"/>
    <col min="5380" max="5407" width="3" style="445" customWidth="1"/>
    <col min="5408" max="5408" width="4.5" style="445" customWidth="1"/>
    <col min="5409" max="5409" width="9.25" style="445" customWidth="1"/>
    <col min="5410" max="5410" width="5.75" style="445" customWidth="1"/>
    <col min="5411" max="5420" width="3.625" style="445" customWidth="1"/>
    <col min="5421" max="5632" width="9" style="445"/>
    <col min="5633" max="5633" width="3.625" style="445" customWidth="1"/>
    <col min="5634" max="5634" width="11.375" style="445" customWidth="1"/>
    <col min="5635" max="5635" width="10.75" style="445" customWidth="1"/>
    <col min="5636" max="5663" width="3" style="445" customWidth="1"/>
    <col min="5664" max="5664" width="4.5" style="445" customWidth="1"/>
    <col min="5665" max="5665" width="9.25" style="445" customWidth="1"/>
    <col min="5666" max="5666" width="5.75" style="445" customWidth="1"/>
    <col min="5667" max="5676" width="3.625" style="445" customWidth="1"/>
    <col min="5677" max="5888" width="9" style="445"/>
    <col min="5889" max="5889" width="3.625" style="445" customWidth="1"/>
    <col min="5890" max="5890" width="11.375" style="445" customWidth="1"/>
    <col min="5891" max="5891" width="10.75" style="445" customWidth="1"/>
    <col min="5892" max="5919" width="3" style="445" customWidth="1"/>
    <col min="5920" max="5920" width="4.5" style="445" customWidth="1"/>
    <col min="5921" max="5921" width="9.25" style="445" customWidth="1"/>
    <col min="5922" max="5922" width="5.75" style="445" customWidth="1"/>
    <col min="5923" max="5932" width="3.625" style="445" customWidth="1"/>
    <col min="5933" max="6144" width="9" style="445"/>
    <col min="6145" max="6145" width="3.625" style="445" customWidth="1"/>
    <col min="6146" max="6146" width="11.375" style="445" customWidth="1"/>
    <col min="6147" max="6147" width="10.75" style="445" customWidth="1"/>
    <col min="6148" max="6175" width="3" style="445" customWidth="1"/>
    <col min="6176" max="6176" width="4.5" style="445" customWidth="1"/>
    <col min="6177" max="6177" width="9.25" style="445" customWidth="1"/>
    <col min="6178" max="6178" width="5.75" style="445" customWidth="1"/>
    <col min="6179" max="6188" width="3.625" style="445" customWidth="1"/>
    <col min="6189" max="6400" width="9" style="445"/>
    <col min="6401" max="6401" width="3.625" style="445" customWidth="1"/>
    <col min="6402" max="6402" width="11.375" style="445" customWidth="1"/>
    <col min="6403" max="6403" width="10.75" style="445" customWidth="1"/>
    <col min="6404" max="6431" width="3" style="445" customWidth="1"/>
    <col min="6432" max="6432" width="4.5" style="445" customWidth="1"/>
    <col min="6433" max="6433" width="9.25" style="445" customWidth="1"/>
    <col min="6434" max="6434" width="5.75" style="445" customWidth="1"/>
    <col min="6435" max="6444" width="3.625" style="445" customWidth="1"/>
    <col min="6445" max="6656" width="9" style="445"/>
    <col min="6657" max="6657" width="3.625" style="445" customWidth="1"/>
    <col min="6658" max="6658" width="11.375" style="445" customWidth="1"/>
    <col min="6659" max="6659" width="10.75" style="445" customWidth="1"/>
    <col min="6660" max="6687" width="3" style="445" customWidth="1"/>
    <col min="6688" max="6688" width="4.5" style="445" customWidth="1"/>
    <col min="6689" max="6689" width="9.25" style="445" customWidth="1"/>
    <col min="6690" max="6690" width="5.75" style="445" customWidth="1"/>
    <col min="6691" max="6700" width="3.625" style="445" customWidth="1"/>
    <col min="6701" max="6912" width="9" style="445"/>
    <col min="6913" max="6913" width="3.625" style="445" customWidth="1"/>
    <col min="6914" max="6914" width="11.375" style="445" customWidth="1"/>
    <col min="6915" max="6915" width="10.75" style="445" customWidth="1"/>
    <col min="6916" max="6943" width="3" style="445" customWidth="1"/>
    <col min="6944" max="6944" width="4.5" style="445" customWidth="1"/>
    <col min="6945" max="6945" width="9.25" style="445" customWidth="1"/>
    <col min="6946" max="6946" width="5.75" style="445" customWidth="1"/>
    <col min="6947" max="6956" width="3.625" style="445" customWidth="1"/>
    <col min="6957" max="7168" width="9" style="445"/>
    <col min="7169" max="7169" width="3.625" style="445" customWidth="1"/>
    <col min="7170" max="7170" width="11.375" style="445" customWidth="1"/>
    <col min="7171" max="7171" width="10.75" style="445" customWidth="1"/>
    <col min="7172" max="7199" width="3" style="445" customWidth="1"/>
    <col min="7200" max="7200" width="4.5" style="445" customWidth="1"/>
    <col min="7201" max="7201" width="9.25" style="445" customWidth="1"/>
    <col min="7202" max="7202" width="5.75" style="445" customWidth="1"/>
    <col min="7203" max="7212" width="3.625" style="445" customWidth="1"/>
    <col min="7213" max="7424" width="9" style="445"/>
    <col min="7425" max="7425" width="3.625" style="445" customWidth="1"/>
    <col min="7426" max="7426" width="11.375" style="445" customWidth="1"/>
    <col min="7427" max="7427" width="10.75" style="445" customWidth="1"/>
    <col min="7428" max="7455" width="3" style="445" customWidth="1"/>
    <col min="7456" max="7456" width="4.5" style="445" customWidth="1"/>
    <col min="7457" max="7457" width="9.25" style="445" customWidth="1"/>
    <col min="7458" max="7458" width="5.75" style="445" customWidth="1"/>
    <col min="7459" max="7468" width="3.625" style="445" customWidth="1"/>
    <col min="7469" max="7680" width="9" style="445"/>
    <col min="7681" max="7681" width="3.625" style="445" customWidth="1"/>
    <col min="7682" max="7682" width="11.375" style="445" customWidth="1"/>
    <col min="7683" max="7683" width="10.75" style="445" customWidth="1"/>
    <col min="7684" max="7711" width="3" style="445" customWidth="1"/>
    <col min="7712" max="7712" width="4.5" style="445" customWidth="1"/>
    <col min="7713" max="7713" width="9.25" style="445" customWidth="1"/>
    <col min="7714" max="7714" width="5.75" style="445" customWidth="1"/>
    <col min="7715" max="7724" width="3.625" style="445" customWidth="1"/>
    <col min="7725" max="7936" width="9" style="445"/>
    <col min="7937" max="7937" width="3.625" style="445" customWidth="1"/>
    <col min="7938" max="7938" width="11.375" style="445" customWidth="1"/>
    <col min="7939" max="7939" width="10.75" style="445" customWidth="1"/>
    <col min="7940" max="7967" width="3" style="445" customWidth="1"/>
    <col min="7968" max="7968" width="4.5" style="445" customWidth="1"/>
    <col min="7969" max="7969" width="9.25" style="445" customWidth="1"/>
    <col min="7970" max="7970" width="5.75" style="445" customWidth="1"/>
    <col min="7971" max="7980" width="3.625" style="445" customWidth="1"/>
    <col min="7981" max="8192" width="9" style="445"/>
    <col min="8193" max="8193" width="3.625" style="445" customWidth="1"/>
    <col min="8194" max="8194" width="11.375" style="445" customWidth="1"/>
    <col min="8195" max="8195" width="10.75" style="445" customWidth="1"/>
    <col min="8196" max="8223" width="3" style="445" customWidth="1"/>
    <col min="8224" max="8224" width="4.5" style="445" customWidth="1"/>
    <col min="8225" max="8225" width="9.25" style="445" customWidth="1"/>
    <col min="8226" max="8226" width="5.75" style="445" customWidth="1"/>
    <col min="8227" max="8236" width="3.625" style="445" customWidth="1"/>
    <col min="8237" max="8448" width="9" style="445"/>
    <col min="8449" max="8449" width="3.625" style="445" customWidth="1"/>
    <col min="8450" max="8450" width="11.375" style="445" customWidth="1"/>
    <col min="8451" max="8451" width="10.75" style="445" customWidth="1"/>
    <col min="8452" max="8479" width="3" style="445" customWidth="1"/>
    <col min="8480" max="8480" width="4.5" style="445" customWidth="1"/>
    <col min="8481" max="8481" width="9.25" style="445" customWidth="1"/>
    <col min="8482" max="8482" width="5.75" style="445" customWidth="1"/>
    <col min="8483" max="8492" width="3.625" style="445" customWidth="1"/>
    <col min="8493" max="8704" width="9" style="445"/>
    <col min="8705" max="8705" width="3.625" style="445" customWidth="1"/>
    <col min="8706" max="8706" width="11.375" style="445" customWidth="1"/>
    <col min="8707" max="8707" width="10.75" style="445" customWidth="1"/>
    <col min="8708" max="8735" width="3" style="445" customWidth="1"/>
    <col min="8736" max="8736" width="4.5" style="445" customWidth="1"/>
    <col min="8737" max="8737" width="9.25" style="445" customWidth="1"/>
    <col min="8738" max="8738" width="5.75" style="445" customWidth="1"/>
    <col min="8739" max="8748" width="3.625" style="445" customWidth="1"/>
    <col min="8749" max="8960" width="9" style="445"/>
    <col min="8961" max="8961" width="3.625" style="445" customWidth="1"/>
    <col min="8962" max="8962" width="11.375" style="445" customWidth="1"/>
    <col min="8963" max="8963" width="10.75" style="445" customWidth="1"/>
    <col min="8964" max="8991" width="3" style="445" customWidth="1"/>
    <col min="8992" max="8992" width="4.5" style="445" customWidth="1"/>
    <col min="8993" max="8993" width="9.25" style="445" customWidth="1"/>
    <col min="8994" max="8994" width="5.75" style="445" customWidth="1"/>
    <col min="8995" max="9004" width="3.625" style="445" customWidth="1"/>
    <col min="9005" max="9216" width="9" style="445"/>
    <col min="9217" max="9217" width="3.625" style="445" customWidth="1"/>
    <col min="9218" max="9218" width="11.375" style="445" customWidth="1"/>
    <col min="9219" max="9219" width="10.75" style="445" customWidth="1"/>
    <col min="9220" max="9247" width="3" style="445" customWidth="1"/>
    <col min="9248" max="9248" width="4.5" style="445" customWidth="1"/>
    <col min="9249" max="9249" width="9.25" style="445" customWidth="1"/>
    <col min="9250" max="9250" width="5.75" style="445" customWidth="1"/>
    <col min="9251" max="9260" width="3.625" style="445" customWidth="1"/>
    <col min="9261" max="9472" width="9" style="445"/>
    <col min="9473" max="9473" width="3.625" style="445" customWidth="1"/>
    <col min="9474" max="9474" width="11.375" style="445" customWidth="1"/>
    <col min="9475" max="9475" width="10.75" style="445" customWidth="1"/>
    <col min="9476" max="9503" width="3" style="445" customWidth="1"/>
    <col min="9504" max="9504" width="4.5" style="445" customWidth="1"/>
    <col min="9505" max="9505" width="9.25" style="445" customWidth="1"/>
    <col min="9506" max="9506" width="5.75" style="445" customWidth="1"/>
    <col min="9507" max="9516" width="3.625" style="445" customWidth="1"/>
    <col min="9517" max="9728" width="9" style="445"/>
    <col min="9729" max="9729" width="3.625" style="445" customWidth="1"/>
    <col min="9730" max="9730" width="11.375" style="445" customWidth="1"/>
    <col min="9731" max="9731" width="10.75" style="445" customWidth="1"/>
    <col min="9732" max="9759" width="3" style="445" customWidth="1"/>
    <col min="9760" max="9760" width="4.5" style="445" customWidth="1"/>
    <col min="9761" max="9761" width="9.25" style="445" customWidth="1"/>
    <col min="9762" max="9762" width="5.75" style="445" customWidth="1"/>
    <col min="9763" max="9772" width="3.625" style="445" customWidth="1"/>
    <col min="9773" max="9984" width="9" style="445"/>
    <col min="9985" max="9985" width="3.625" style="445" customWidth="1"/>
    <col min="9986" max="9986" width="11.375" style="445" customWidth="1"/>
    <col min="9987" max="9987" width="10.75" style="445" customWidth="1"/>
    <col min="9988" max="10015" width="3" style="445" customWidth="1"/>
    <col min="10016" max="10016" width="4.5" style="445" customWidth="1"/>
    <col min="10017" max="10017" width="9.25" style="445" customWidth="1"/>
    <col min="10018" max="10018" width="5.75" style="445" customWidth="1"/>
    <col min="10019" max="10028" width="3.625" style="445" customWidth="1"/>
    <col min="10029" max="10240" width="9" style="445"/>
    <col min="10241" max="10241" width="3.625" style="445" customWidth="1"/>
    <col min="10242" max="10242" width="11.375" style="445" customWidth="1"/>
    <col min="10243" max="10243" width="10.75" style="445" customWidth="1"/>
    <col min="10244" max="10271" width="3" style="445" customWidth="1"/>
    <col min="10272" max="10272" width="4.5" style="445" customWidth="1"/>
    <col min="10273" max="10273" width="9.25" style="445" customWidth="1"/>
    <col min="10274" max="10274" width="5.75" style="445" customWidth="1"/>
    <col min="10275" max="10284" width="3.625" style="445" customWidth="1"/>
    <col min="10285" max="10496" width="9" style="445"/>
    <col min="10497" max="10497" width="3.625" style="445" customWidth="1"/>
    <col min="10498" max="10498" width="11.375" style="445" customWidth="1"/>
    <col min="10499" max="10499" width="10.75" style="445" customWidth="1"/>
    <col min="10500" max="10527" width="3" style="445" customWidth="1"/>
    <col min="10528" max="10528" width="4.5" style="445" customWidth="1"/>
    <col min="10529" max="10529" width="9.25" style="445" customWidth="1"/>
    <col min="10530" max="10530" width="5.75" style="445" customWidth="1"/>
    <col min="10531" max="10540" width="3.625" style="445" customWidth="1"/>
    <col min="10541" max="10752" width="9" style="445"/>
    <col min="10753" max="10753" width="3.625" style="445" customWidth="1"/>
    <col min="10754" max="10754" width="11.375" style="445" customWidth="1"/>
    <col min="10755" max="10755" width="10.75" style="445" customWidth="1"/>
    <col min="10756" max="10783" width="3" style="445" customWidth="1"/>
    <col min="10784" max="10784" width="4.5" style="445" customWidth="1"/>
    <col min="10785" max="10785" width="9.25" style="445" customWidth="1"/>
    <col min="10786" max="10786" width="5.75" style="445" customWidth="1"/>
    <col min="10787" max="10796" width="3.625" style="445" customWidth="1"/>
    <col min="10797" max="11008" width="9" style="445"/>
    <col min="11009" max="11009" width="3.625" style="445" customWidth="1"/>
    <col min="11010" max="11010" width="11.375" style="445" customWidth="1"/>
    <col min="11011" max="11011" width="10.75" style="445" customWidth="1"/>
    <col min="11012" max="11039" width="3" style="445" customWidth="1"/>
    <col min="11040" max="11040" width="4.5" style="445" customWidth="1"/>
    <col min="11041" max="11041" width="9.25" style="445" customWidth="1"/>
    <col min="11042" max="11042" width="5.75" style="445" customWidth="1"/>
    <col min="11043" max="11052" width="3.625" style="445" customWidth="1"/>
    <col min="11053" max="11264" width="9" style="445"/>
    <col min="11265" max="11265" width="3.625" style="445" customWidth="1"/>
    <col min="11266" max="11266" width="11.375" style="445" customWidth="1"/>
    <col min="11267" max="11267" width="10.75" style="445" customWidth="1"/>
    <col min="11268" max="11295" width="3" style="445" customWidth="1"/>
    <col min="11296" max="11296" width="4.5" style="445" customWidth="1"/>
    <col min="11297" max="11297" width="9.25" style="445" customWidth="1"/>
    <col min="11298" max="11298" width="5.75" style="445" customWidth="1"/>
    <col min="11299" max="11308" width="3.625" style="445" customWidth="1"/>
    <col min="11309" max="11520" width="9" style="445"/>
    <col min="11521" max="11521" width="3.625" style="445" customWidth="1"/>
    <col min="11522" max="11522" width="11.375" style="445" customWidth="1"/>
    <col min="11523" max="11523" width="10.75" style="445" customWidth="1"/>
    <col min="11524" max="11551" width="3" style="445" customWidth="1"/>
    <col min="11552" max="11552" width="4.5" style="445" customWidth="1"/>
    <col min="11553" max="11553" width="9.25" style="445" customWidth="1"/>
    <col min="11554" max="11554" width="5.75" style="445" customWidth="1"/>
    <col min="11555" max="11564" width="3.625" style="445" customWidth="1"/>
    <col min="11565" max="11776" width="9" style="445"/>
    <col min="11777" max="11777" width="3.625" style="445" customWidth="1"/>
    <col min="11778" max="11778" width="11.375" style="445" customWidth="1"/>
    <col min="11779" max="11779" width="10.75" style="445" customWidth="1"/>
    <col min="11780" max="11807" width="3" style="445" customWidth="1"/>
    <col min="11808" max="11808" width="4.5" style="445" customWidth="1"/>
    <col min="11809" max="11809" width="9.25" style="445" customWidth="1"/>
    <col min="11810" max="11810" width="5.75" style="445" customWidth="1"/>
    <col min="11811" max="11820" width="3.625" style="445" customWidth="1"/>
    <col min="11821" max="12032" width="9" style="445"/>
    <col min="12033" max="12033" width="3.625" style="445" customWidth="1"/>
    <col min="12034" max="12034" width="11.375" style="445" customWidth="1"/>
    <col min="12035" max="12035" width="10.75" style="445" customWidth="1"/>
    <col min="12036" max="12063" width="3" style="445" customWidth="1"/>
    <col min="12064" max="12064" width="4.5" style="445" customWidth="1"/>
    <col min="12065" max="12065" width="9.25" style="445" customWidth="1"/>
    <col min="12066" max="12066" width="5.75" style="445" customWidth="1"/>
    <col min="12067" max="12076" width="3.625" style="445" customWidth="1"/>
    <col min="12077" max="12288" width="9" style="445"/>
    <col min="12289" max="12289" width="3.625" style="445" customWidth="1"/>
    <col min="12290" max="12290" width="11.375" style="445" customWidth="1"/>
    <col min="12291" max="12291" width="10.75" style="445" customWidth="1"/>
    <col min="12292" max="12319" width="3" style="445" customWidth="1"/>
    <col min="12320" max="12320" width="4.5" style="445" customWidth="1"/>
    <col min="12321" max="12321" width="9.25" style="445" customWidth="1"/>
    <col min="12322" max="12322" width="5.75" style="445" customWidth="1"/>
    <col min="12323" max="12332" width="3.625" style="445" customWidth="1"/>
    <col min="12333" max="12544" width="9" style="445"/>
    <col min="12545" max="12545" width="3.625" style="445" customWidth="1"/>
    <col min="12546" max="12546" width="11.375" style="445" customWidth="1"/>
    <col min="12547" max="12547" width="10.75" style="445" customWidth="1"/>
    <col min="12548" max="12575" width="3" style="445" customWidth="1"/>
    <col min="12576" max="12576" width="4.5" style="445" customWidth="1"/>
    <col min="12577" max="12577" width="9.25" style="445" customWidth="1"/>
    <col min="12578" max="12578" width="5.75" style="445" customWidth="1"/>
    <col min="12579" max="12588" width="3.625" style="445" customWidth="1"/>
    <col min="12589" max="12800" width="9" style="445"/>
    <col min="12801" max="12801" width="3.625" style="445" customWidth="1"/>
    <col min="12802" max="12802" width="11.375" style="445" customWidth="1"/>
    <col min="12803" max="12803" width="10.75" style="445" customWidth="1"/>
    <col min="12804" max="12831" width="3" style="445" customWidth="1"/>
    <col min="12832" max="12832" width="4.5" style="445" customWidth="1"/>
    <col min="12833" max="12833" width="9.25" style="445" customWidth="1"/>
    <col min="12834" max="12834" width="5.75" style="445" customWidth="1"/>
    <col min="12835" max="12844" width="3.625" style="445" customWidth="1"/>
    <col min="12845" max="13056" width="9" style="445"/>
    <col min="13057" max="13057" width="3.625" style="445" customWidth="1"/>
    <col min="13058" max="13058" width="11.375" style="445" customWidth="1"/>
    <col min="13059" max="13059" width="10.75" style="445" customWidth="1"/>
    <col min="13060" max="13087" width="3" style="445" customWidth="1"/>
    <col min="13088" max="13088" width="4.5" style="445" customWidth="1"/>
    <col min="13089" max="13089" width="9.25" style="445" customWidth="1"/>
    <col min="13090" max="13090" width="5.75" style="445" customWidth="1"/>
    <col min="13091" max="13100" width="3.625" style="445" customWidth="1"/>
    <col min="13101" max="13312" width="9" style="445"/>
    <col min="13313" max="13313" width="3.625" style="445" customWidth="1"/>
    <col min="13314" max="13314" width="11.375" style="445" customWidth="1"/>
    <col min="13315" max="13315" width="10.75" style="445" customWidth="1"/>
    <col min="13316" max="13343" width="3" style="445" customWidth="1"/>
    <col min="13344" max="13344" width="4.5" style="445" customWidth="1"/>
    <col min="13345" max="13345" width="9.25" style="445" customWidth="1"/>
    <col min="13346" max="13346" width="5.75" style="445" customWidth="1"/>
    <col min="13347" max="13356" width="3.625" style="445" customWidth="1"/>
    <col min="13357" max="13568" width="9" style="445"/>
    <col min="13569" max="13569" width="3.625" style="445" customWidth="1"/>
    <col min="13570" max="13570" width="11.375" style="445" customWidth="1"/>
    <col min="13571" max="13571" width="10.75" style="445" customWidth="1"/>
    <col min="13572" max="13599" width="3" style="445" customWidth="1"/>
    <col min="13600" max="13600" width="4.5" style="445" customWidth="1"/>
    <col min="13601" max="13601" width="9.25" style="445" customWidth="1"/>
    <col min="13602" max="13602" width="5.75" style="445" customWidth="1"/>
    <col min="13603" max="13612" width="3.625" style="445" customWidth="1"/>
    <col min="13613" max="13824" width="9" style="445"/>
    <col min="13825" max="13825" width="3.625" style="445" customWidth="1"/>
    <col min="13826" max="13826" width="11.375" style="445" customWidth="1"/>
    <col min="13827" max="13827" width="10.75" style="445" customWidth="1"/>
    <col min="13828" max="13855" width="3" style="445" customWidth="1"/>
    <col min="13856" max="13856" width="4.5" style="445" customWidth="1"/>
    <col min="13857" max="13857" width="9.25" style="445" customWidth="1"/>
    <col min="13858" max="13858" width="5.75" style="445" customWidth="1"/>
    <col min="13859" max="13868" width="3.625" style="445" customWidth="1"/>
    <col min="13869" max="14080" width="9" style="445"/>
    <col min="14081" max="14081" width="3.625" style="445" customWidth="1"/>
    <col min="14082" max="14082" width="11.375" style="445" customWidth="1"/>
    <col min="14083" max="14083" width="10.75" style="445" customWidth="1"/>
    <col min="14084" max="14111" width="3" style="445" customWidth="1"/>
    <col min="14112" max="14112" width="4.5" style="445" customWidth="1"/>
    <col min="14113" max="14113" width="9.25" style="445" customWidth="1"/>
    <col min="14114" max="14114" width="5.75" style="445" customWidth="1"/>
    <col min="14115" max="14124" width="3.625" style="445" customWidth="1"/>
    <col min="14125" max="14336" width="9" style="445"/>
    <col min="14337" max="14337" width="3.625" style="445" customWidth="1"/>
    <col min="14338" max="14338" width="11.375" style="445" customWidth="1"/>
    <col min="14339" max="14339" width="10.75" style="445" customWidth="1"/>
    <col min="14340" max="14367" width="3" style="445" customWidth="1"/>
    <col min="14368" max="14368" width="4.5" style="445" customWidth="1"/>
    <col min="14369" max="14369" width="9.25" style="445" customWidth="1"/>
    <col min="14370" max="14370" width="5.75" style="445" customWidth="1"/>
    <col min="14371" max="14380" width="3.625" style="445" customWidth="1"/>
    <col min="14381" max="14592" width="9" style="445"/>
    <col min="14593" max="14593" width="3.625" style="445" customWidth="1"/>
    <col min="14594" max="14594" width="11.375" style="445" customWidth="1"/>
    <col min="14595" max="14595" width="10.75" style="445" customWidth="1"/>
    <col min="14596" max="14623" width="3" style="445" customWidth="1"/>
    <col min="14624" max="14624" width="4.5" style="445" customWidth="1"/>
    <col min="14625" max="14625" width="9.25" style="445" customWidth="1"/>
    <col min="14626" max="14626" width="5.75" style="445" customWidth="1"/>
    <col min="14627" max="14636" width="3.625" style="445" customWidth="1"/>
    <col min="14637" max="14848" width="9" style="445"/>
    <col min="14849" max="14849" width="3.625" style="445" customWidth="1"/>
    <col min="14850" max="14850" width="11.375" style="445" customWidth="1"/>
    <col min="14851" max="14851" width="10.75" style="445" customWidth="1"/>
    <col min="14852" max="14879" width="3" style="445" customWidth="1"/>
    <col min="14880" max="14880" width="4.5" style="445" customWidth="1"/>
    <col min="14881" max="14881" width="9.25" style="445" customWidth="1"/>
    <col min="14882" max="14882" width="5.75" style="445" customWidth="1"/>
    <col min="14883" max="14892" width="3.625" style="445" customWidth="1"/>
    <col min="14893" max="15104" width="9" style="445"/>
    <col min="15105" max="15105" width="3.625" style="445" customWidth="1"/>
    <col min="15106" max="15106" width="11.375" style="445" customWidth="1"/>
    <col min="15107" max="15107" width="10.75" style="445" customWidth="1"/>
    <col min="15108" max="15135" width="3" style="445" customWidth="1"/>
    <col min="15136" max="15136" width="4.5" style="445" customWidth="1"/>
    <col min="15137" max="15137" width="9.25" style="445" customWidth="1"/>
    <col min="15138" max="15138" width="5.75" style="445" customWidth="1"/>
    <col min="15139" max="15148" width="3.625" style="445" customWidth="1"/>
    <col min="15149" max="15360" width="9" style="445"/>
    <col min="15361" max="15361" width="3.625" style="445" customWidth="1"/>
    <col min="15362" max="15362" width="11.375" style="445" customWidth="1"/>
    <col min="15363" max="15363" width="10.75" style="445" customWidth="1"/>
    <col min="15364" max="15391" width="3" style="445" customWidth="1"/>
    <col min="15392" max="15392" width="4.5" style="445" customWidth="1"/>
    <col min="15393" max="15393" width="9.25" style="445" customWidth="1"/>
    <col min="15394" max="15394" width="5.75" style="445" customWidth="1"/>
    <col min="15395" max="15404" width="3.625" style="445" customWidth="1"/>
    <col min="15405" max="15616" width="9" style="445"/>
    <col min="15617" max="15617" width="3.625" style="445" customWidth="1"/>
    <col min="15618" max="15618" width="11.375" style="445" customWidth="1"/>
    <col min="15619" max="15619" width="10.75" style="445" customWidth="1"/>
    <col min="15620" max="15647" width="3" style="445" customWidth="1"/>
    <col min="15648" max="15648" width="4.5" style="445" customWidth="1"/>
    <col min="15649" max="15649" width="9.25" style="445" customWidth="1"/>
    <col min="15650" max="15650" width="5.75" style="445" customWidth="1"/>
    <col min="15651" max="15660" width="3.625" style="445" customWidth="1"/>
    <col min="15661" max="15872" width="9" style="445"/>
    <col min="15873" max="15873" width="3.625" style="445" customWidth="1"/>
    <col min="15874" max="15874" width="11.375" style="445" customWidth="1"/>
    <col min="15875" max="15875" width="10.75" style="445" customWidth="1"/>
    <col min="15876" max="15903" width="3" style="445" customWidth="1"/>
    <col min="15904" max="15904" width="4.5" style="445" customWidth="1"/>
    <col min="15905" max="15905" width="9.25" style="445" customWidth="1"/>
    <col min="15906" max="15906" width="5.75" style="445" customWidth="1"/>
    <col min="15907" max="15916" width="3.625" style="445" customWidth="1"/>
    <col min="15917" max="16128" width="9" style="445"/>
    <col min="16129" max="16129" width="3.625" style="445" customWidth="1"/>
    <col min="16130" max="16130" width="11.375" style="445" customWidth="1"/>
    <col min="16131" max="16131" width="10.75" style="445" customWidth="1"/>
    <col min="16132" max="16159" width="3" style="445" customWidth="1"/>
    <col min="16160" max="16160" width="4.5" style="445" customWidth="1"/>
    <col min="16161" max="16161" width="9.25" style="445" customWidth="1"/>
    <col min="16162" max="16162" width="5.75" style="445" customWidth="1"/>
    <col min="16163" max="16172" width="3.625" style="445" customWidth="1"/>
    <col min="16173" max="16384" width="9" style="445"/>
  </cols>
  <sheetData>
    <row r="1" spans="1:34" ht="40.5" hidden="1" customHeight="1">
      <c r="A1" s="385" t="s">
        <v>260</v>
      </c>
      <c r="B1" s="386"/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  <c r="W1" s="386"/>
      <c r="X1" s="386"/>
      <c r="Y1" s="386"/>
      <c r="Z1" s="386"/>
      <c r="AA1" s="386"/>
      <c r="AB1" s="386"/>
      <c r="AC1" s="386"/>
      <c r="AD1" s="386"/>
      <c r="AE1" s="386"/>
      <c r="AF1" s="386"/>
      <c r="AG1" s="386"/>
      <c r="AH1" s="387"/>
    </row>
    <row r="2" spans="1:34" ht="29.25" hidden="1" customHeight="1">
      <c r="A2" s="389"/>
      <c r="B2" s="390" t="s">
        <v>239</v>
      </c>
      <c r="C2" s="391"/>
      <c r="D2" s="391"/>
      <c r="E2" s="391"/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1"/>
      <c r="S2" s="391"/>
      <c r="T2" s="391"/>
      <c r="U2" s="391"/>
      <c r="V2" s="391"/>
      <c r="W2" s="391"/>
      <c r="X2" s="391"/>
      <c r="Y2" s="391"/>
      <c r="Z2" s="391"/>
      <c r="AA2" s="391"/>
      <c r="AB2" s="391"/>
      <c r="AC2" s="391"/>
      <c r="AD2" s="391"/>
      <c r="AE2" s="391"/>
      <c r="AF2" s="391"/>
      <c r="AG2" s="391"/>
      <c r="AH2" s="392"/>
    </row>
    <row r="3" spans="1:34" ht="29.25" hidden="1" customHeight="1">
      <c r="A3" s="389"/>
      <c r="B3" s="391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W3" s="391"/>
      <c r="X3" s="391"/>
      <c r="Y3" s="391"/>
      <c r="Z3" s="391"/>
      <c r="AA3" s="391"/>
      <c r="AB3" s="391"/>
      <c r="AC3" s="391"/>
      <c r="AD3" s="391"/>
      <c r="AE3" s="391"/>
      <c r="AF3" s="391"/>
      <c r="AG3" s="391"/>
      <c r="AH3" s="392"/>
    </row>
    <row r="4" spans="1:34" ht="29.25" hidden="1" customHeight="1">
      <c r="A4" s="389"/>
      <c r="B4" s="391"/>
      <c r="C4" s="391"/>
      <c r="D4" s="391"/>
      <c r="E4" s="391"/>
      <c r="F4" s="391"/>
      <c r="G4" s="391"/>
      <c r="H4" s="391"/>
      <c r="I4" s="391"/>
      <c r="J4" s="391"/>
      <c r="K4" s="391"/>
      <c r="L4" s="391"/>
      <c r="M4" s="391"/>
      <c r="N4" s="391"/>
      <c r="O4" s="391"/>
      <c r="P4" s="391"/>
      <c r="Q4" s="391"/>
      <c r="R4" s="391"/>
      <c r="S4" s="391"/>
      <c r="T4" s="391"/>
      <c r="U4" s="391"/>
      <c r="V4" s="391"/>
      <c r="W4" s="391"/>
      <c r="X4" s="391"/>
      <c r="Y4" s="391"/>
      <c r="Z4" s="391"/>
      <c r="AA4" s="391"/>
      <c r="AB4" s="391"/>
      <c r="AC4" s="391"/>
      <c r="AD4" s="391"/>
      <c r="AE4" s="391"/>
      <c r="AF4" s="391"/>
      <c r="AG4" s="391"/>
      <c r="AH4" s="392"/>
    </row>
    <row r="5" spans="1:34" ht="29.25" hidden="1" customHeight="1">
      <c r="A5" s="389"/>
      <c r="B5" s="391"/>
      <c r="C5" s="391"/>
      <c r="D5" s="391"/>
      <c r="E5" s="391"/>
      <c r="F5" s="391"/>
      <c r="G5" s="391"/>
      <c r="H5" s="391"/>
      <c r="I5" s="391"/>
      <c r="J5" s="391"/>
      <c r="K5" s="391"/>
      <c r="L5" s="391"/>
      <c r="M5" s="391"/>
      <c r="N5" s="391"/>
      <c r="O5" s="391"/>
      <c r="P5" s="391"/>
      <c r="Q5" s="391"/>
      <c r="R5" s="391"/>
      <c r="S5" s="391"/>
      <c r="T5" s="391"/>
      <c r="U5" s="391"/>
      <c r="V5" s="391"/>
      <c r="W5" s="391"/>
      <c r="X5" s="391"/>
      <c r="Y5" s="391"/>
      <c r="Z5" s="391"/>
      <c r="AA5" s="391"/>
      <c r="AB5" s="391"/>
      <c r="AC5" s="391"/>
      <c r="AD5" s="391"/>
      <c r="AE5" s="391"/>
      <c r="AF5" s="391"/>
      <c r="AG5" s="391"/>
      <c r="AH5" s="392"/>
    </row>
    <row r="6" spans="1:34" ht="29.25" hidden="1" customHeight="1">
      <c r="A6" s="389"/>
      <c r="B6" s="391"/>
      <c r="C6" s="391"/>
      <c r="D6" s="391"/>
      <c r="E6" s="391"/>
      <c r="F6" s="391"/>
      <c r="G6" s="391"/>
      <c r="H6" s="391"/>
      <c r="I6" s="1864" t="s">
        <v>410</v>
      </c>
      <c r="J6" s="1864"/>
      <c r="K6" s="1864"/>
      <c r="L6" s="1864"/>
      <c r="M6" s="1864"/>
      <c r="N6" s="1864"/>
      <c r="O6" s="1864"/>
      <c r="P6" s="1864"/>
      <c r="Q6" s="1864"/>
      <c r="R6" s="1864"/>
      <c r="S6" s="1864"/>
      <c r="T6" s="1864"/>
      <c r="U6" s="1864"/>
      <c r="V6" s="1864"/>
      <c r="W6" s="1864"/>
      <c r="X6" s="1864"/>
      <c r="Y6" s="1864"/>
      <c r="Z6" s="1864"/>
      <c r="AA6" s="1864"/>
      <c r="AB6" s="1864"/>
      <c r="AC6" s="391"/>
      <c r="AD6" s="391"/>
      <c r="AE6" s="391"/>
      <c r="AF6" s="391"/>
      <c r="AG6" s="391"/>
      <c r="AH6" s="392"/>
    </row>
    <row r="7" spans="1:34" ht="29.25" hidden="1" customHeight="1">
      <c r="A7" s="389"/>
      <c r="B7" s="391"/>
      <c r="C7" s="391"/>
      <c r="D7" s="391"/>
      <c r="E7" s="391"/>
      <c r="F7" s="391"/>
      <c r="G7" s="391"/>
      <c r="H7" s="391"/>
      <c r="I7" s="391"/>
      <c r="J7" s="391"/>
      <c r="K7" s="391"/>
      <c r="L7" s="391"/>
      <c r="M7" s="391"/>
      <c r="N7" s="391"/>
      <c r="O7" s="391"/>
      <c r="P7" s="391"/>
      <c r="Q7" s="391"/>
      <c r="R7" s="391"/>
      <c r="S7" s="391"/>
      <c r="T7" s="391"/>
      <c r="U7" s="391"/>
      <c r="V7" s="391"/>
      <c r="W7" s="391"/>
      <c r="X7" s="391"/>
      <c r="Y7" s="391"/>
      <c r="Z7" s="391"/>
      <c r="AA7" s="391"/>
      <c r="AB7" s="391"/>
      <c r="AC7" s="391"/>
      <c r="AD7" s="391"/>
      <c r="AE7" s="391"/>
      <c r="AF7" s="391"/>
      <c r="AG7" s="391"/>
      <c r="AH7" s="392"/>
    </row>
    <row r="8" spans="1:34" ht="29.25" hidden="1" customHeight="1">
      <c r="A8" s="389"/>
      <c r="B8" s="391"/>
      <c r="C8" s="391"/>
      <c r="D8" s="391"/>
      <c r="E8" s="391"/>
      <c r="F8" s="391"/>
      <c r="G8" s="391"/>
      <c r="H8" s="391"/>
      <c r="I8" s="391"/>
      <c r="J8" s="391"/>
      <c r="K8" s="391"/>
      <c r="L8" s="391"/>
      <c r="M8" s="391"/>
      <c r="N8" s="391"/>
      <c r="O8" s="391"/>
      <c r="P8" s="391"/>
      <c r="Q8" s="391"/>
      <c r="R8" s="391"/>
      <c r="S8" s="391"/>
      <c r="T8" s="391"/>
      <c r="U8" s="391"/>
      <c r="V8" s="391"/>
      <c r="W8" s="391"/>
      <c r="X8" s="391"/>
      <c r="Y8" s="391"/>
      <c r="Z8" s="391"/>
      <c r="AA8" s="391"/>
      <c r="AB8" s="391"/>
      <c r="AC8" s="391"/>
      <c r="AD8" s="391"/>
      <c r="AE8" s="391"/>
      <c r="AF8" s="391"/>
      <c r="AG8" s="391"/>
      <c r="AH8" s="392"/>
    </row>
    <row r="9" spans="1:34" ht="29.25" hidden="1" customHeight="1">
      <c r="A9" s="389"/>
      <c r="B9" s="391"/>
      <c r="C9" s="391"/>
      <c r="D9" s="391"/>
      <c r="E9" s="391"/>
      <c r="F9" s="391"/>
      <c r="G9" s="391"/>
      <c r="H9" s="391"/>
      <c r="I9" s="391"/>
      <c r="J9" s="391"/>
      <c r="K9" s="391"/>
      <c r="L9" s="391"/>
      <c r="M9" s="391"/>
      <c r="N9" s="391"/>
      <c r="O9" s="391"/>
      <c r="P9" s="391"/>
      <c r="Q9" s="391"/>
      <c r="R9" s="391"/>
      <c r="S9" s="391"/>
      <c r="T9" s="391"/>
      <c r="U9" s="391"/>
      <c r="V9" s="391"/>
      <c r="W9" s="391"/>
      <c r="X9" s="391"/>
      <c r="Y9" s="391"/>
      <c r="Z9" s="391"/>
      <c r="AA9" s="391"/>
      <c r="AB9" s="391"/>
      <c r="AC9" s="391"/>
      <c r="AD9" s="391"/>
      <c r="AE9" s="391"/>
      <c r="AF9" s="391"/>
      <c r="AG9" s="391"/>
      <c r="AH9" s="392"/>
    </row>
    <row r="10" spans="1:34" ht="29.25" hidden="1" customHeight="1">
      <c r="A10" s="389"/>
      <c r="B10" s="391"/>
      <c r="C10" s="391"/>
      <c r="D10" s="391"/>
      <c r="E10" s="391"/>
      <c r="F10" s="391"/>
      <c r="G10" s="391"/>
      <c r="H10" s="391"/>
      <c r="I10" s="391"/>
      <c r="J10" s="391"/>
      <c r="K10" s="391"/>
      <c r="L10" s="391"/>
      <c r="M10" s="391"/>
      <c r="N10" s="391"/>
      <c r="O10" s="391"/>
      <c r="P10" s="391"/>
      <c r="Q10" s="391"/>
      <c r="R10" s="391"/>
      <c r="S10" s="391"/>
      <c r="T10" s="391"/>
      <c r="U10" s="391"/>
      <c r="V10" s="391"/>
      <c r="W10" s="391"/>
      <c r="X10" s="391"/>
      <c r="Y10" s="391"/>
      <c r="Z10" s="391"/>
      <c r="AA10" s="391"/>
      <c r="AB10" s="391"/>
      <c r="AC10" s="391"/>
      <c r="AD10" s="391"/>
      <c r="AE10" s="391"/>
      <c r="AF10" s="391"/>
      <c r="AG10" s="391"/>
      <c r="AH10" s="392"/>
    </row>
    <row r="11" spans="1:34" ht="29.25" hidden="1" customHeight="1">
      <c r="A11" s="389"/>
      <c r="B11" s="391"/>
      <c r="C11" s="391"/>
      <c r="D11" s="391"/>
      <c r="E11" s="391"/>
      <c r="F11" s="391"/>
      <c r="G11" s="391"/>
      <c r="H11" s="391"/>
      <c r="I11" s="391"/>
      <c r="J11" s="391"/>
      <c r="K11" s="391"/>
      <c r="L11" s="391"/>
      <c r="M11" s="391"/>
      <c r="N11" s="391"/>
      <c r="O11" s="391"/>
      <c r="P11" s="391"/>
      <c r="Q11" s="391"/>
      <c r="R11" s="391"/>
      <c r="S11" s="391"/>
      <c r="T11" s="391"/>
      <c r="U11" s="391"/>
      <c r="V11" s="391"/>
      <c r="W11" s="391"/>
      <c r="X11" s="391"/>
      <c r="Y11" s="391"/>
      <c r="Z11" s="391"/>
      <c r="AA11" s="391"/>
      <c r="AB11" s="391"/>
      <c r="AC11" s="391"/>
      <c r="AD11" s="391"/>
      <c r="AE11" s="391"/>
      <c r="AF11" s="391"/>
      <c r="AG11" s="391"/>
      <c r="AH11" s="392"/>
    </row>
    <row r="12" spans="1:34" ht="29.25" hidden="1" customHeight="1">
      <c r="A12" s="389"/>
      <c r="B12" s="391"/>
      <c r="C12" s="391"/>
      <c r="D12" s="391"/>
      <c r="E12" s="391"/>
      <c r="F12" s="391"/>
      <c r="G12" s="391"/>
      <c r="H12" s="391"/>
      <c r="I12" s="391"/>
      <c r="J12" s="391"/>
      <c r="K12" s="391"/>
      <c r="L12" s="391"/>
      <c r="M12" s="391"/>
      <c r="N12" s="391"/>
      <c r="O12" s="391"/>
      <c r="P12" s="391"/>
      <c r="Q12" s="391"/>
      <c r="R12" s="391"/>
      <c r="S12" s="391"/>
      <c r="T12" s="391"/>
      <c r="U12" s="391"/>
      <c r="V12" s="391"/>
      <c r="W12" s="391"/>
      <c r="X12" s="391"/>
      <c r="Y12" s="391"/>
      <c r="Z12" s="391"/>
      <c r="AA12" s="391"/>
      <c r="AB12" s="391"/>
      <c r="AC12" s="391"/>
      <c r="AD12" s="391"/>
      <c r="AE12" s="391"/>
      <c r="AF12" s="391"/>
      <c r="AG12" s="391"/>
      <c r="AH12" s="392"/>
    </row>
    <row r="13" spans="1:34" ht="29.25" hidden="1" customHeight="1">
      <c r="A13" s="389"/>
      <c r="B13" s="391"/>
      <c r="C13" s="391"/>
      <c r="D13" s="391"/>
      <c r="E13" s="391"/>
      <c r="F13" s="391"/>
      <c r="G13" s="391"/>
      <c r="H13" s="391"/>
      <c r="I13" s="391"/>
      <c r="J13" s="391"/>
      <c r="K13" s="391"/>
      <c r="L13" s="391"/>
      <c r="M13" s="391"/>
      <c r="N13" s="391"/>
      <c r="O13" s="391"/>
      <c r="P13" s="391"/>
      <c r="Q13" s="391"/>
      <c r="R13" s="391"/>
      <c r="S13" s="391"/>
      <c r="T13" s="391"/>
      <c r="U13" s="391"/>
      <c r="V13" s="391"/>
      <c r="W13" s="391"/>
      <c r="X13" s="391"/>
      <c r="Y13" s="391"/>
      <c r="Z13" s="391"/>
      <c r="AA13" s="391"/>
      <c r="AB13" s="391"/>
      <c r="AC13" s="391"/>
      <c r="AD13" s="391"/>
      <c r="AE13" s="391"/>
      <c r="AF13" s="391"/>
      <c r="AG13" s="391"/>
      <c r="AH13" s="392"/>
    </row>
    <row r="14" spans="1:34" ht="29.25" hidden="1" customHeight="1">
      <c r="A14" s="389"/>
      <c r="B14" s="391"/>
      <c r="C14" s="391"/>
      <c r="D14" s="391"/>
      <c r="E14" s="391"/>
      <c r="F14" s="391"/>
      <c r="G14" s="391"/>
      <c r="H14" s="391"/>
      <c r="I14" s="391"/>
      <c r="J14" s="391"/>
      <c r="K14" s="391"/>
      <c r="L14" s="391"/>
      <c r="M14" s="391"/>
      <c r="N14" s="391"/>
      <c r="O14" s="391"/>
      <c r="P14" s="391"/>
      <c r="Q14" s="391"/>
      <c r="R14" s="391"/>
      <c r="S14" s="391"/>
      <c r="T14" s="391"/>
      <c r="U14" s="391"/>
      <c r="V14" s="391"/>
      <c r="W14" s="391"/>
      <c r="X14" s="391"/>
      <c r="Y14" s="391"/>
      <c r="Z14" s="391"/>
      <c r="AA14" s="391"/>
      <c r="AB14" s="391"/>
      <c r="AC14" s="391"/>
      <c r="AD14" s="391"/>
      <c r="AE14" s="391"/>
      <c r="AF14" s="391"/>
      <c r="AG14" s="391"/>
      <c r="AH14" s="392"/>
    </row>
    <row r="15" spans="1:34" ht="29.25" hidden="1" customHeight="1" thickBot="1">
      <c r="A15" s="393"/>
      <c r="B15" s="394"/>
      <c r="C15" s="394"/>
      <c r="D15" s="394"/>
      <c r="E15" s="394"/>
      <c r="F15" s="394"/>
      <c r="G15" s="394"/>
      <c r="H15" s="394"/>
      <c r="I15" s="394"/>
      <c r="J15" s="394"/>
      <c r="K15" s="394"/>
      <c r="L15" s="394"/>
      <c r="M15" s="394"/>
      <c r="N15" s="394"/>
      <c r="O15" s="394"/>
      <c r="P15" s="394"/>
      <c r="Q15" s="394"/>
      <c r="R15" s="394"/>
      <c r="S15" s="394"/>
      <c r="T15" s="394"/>
      <c r="U15" s="394"/>
      <c r="V15" s="394"/>
      <c r="W15" s="394"/>
      <c r="X15" s="394"/>
      <c r="Y15" s="394"/>
      <c r="Z15" s="394"/>
      <c r="AA15" s="394"/>
      <c r="AB15" s="394"/>
      <c r="AC15" s="394"/>
      <c r="AD15" s="394"/>
      <c r="AE15" s="394"/>
      <c r="AF15" s="394"/>
      <c r="AG15" s="394"/>
      <c r="AH15" s="395"/>
    </row>
    <row r="16" spans="1:34" ht="40.5" customHeight="1">
      <c r="A16" s="385" t="s">
        <v>260</v>
      </c>
      <c r="B16" s="386"/>
      <c r="C16" s="386"/>
      <c r="D16" s="386"/>
      <c r="E16" s="386"/>
      <c r="F16" s="386"/>
      <c r="G16" s="386"/>
      <c r="H16" s="386"/>
      <c r="I16" s="386"/>
      <c r="J16" s="386"/>
      <c r="K16" s="386"/>
      <c r="L16" s="386"/>
      <c r="M16" s="386"/>
      <c r="N16" s="386"/>
      <c r="O16" s="386"/>
      <c r="P16" s="386"/>
      <c r="Q16" s="386"/>
      <c r="R16" s="386"/>
      <c r="S16" s="386"/>
      <c r="T16" s="386"/>
      <c r="U16" s="386"/>
      <c r="V16" s="386"/>
      <c r="W16" s="386"/>
      <c r="X16" s="386"/>
      <c r="Y16" s="386"/>
      <c r="Z16" s="386"/>
      <c r="AA16" s="386"/>
      <c r="AB16" s="386"/>
      <c r="AC16" s="386"/>
      <c r="AD16" s="386"/>
      <c r="AE16" s="386"/>
      <c r="AF16" s="386"/>
      <c r="AG16" s="386"/>
      <c r="AH16" s="387"/>
    </row>
    <row r="17" spans="1:34" ht="29.25" customHeight="1">
      <c r="A17" s="389"/>
      <c r="B17" s="390" t="s">
        <v>240</v>
      </c>
      <c r="C17" s="391"/>
      <c r="D17" s="391"/>
      <c r="E17" s="391"/>
      <c r="F17" s="391"/>
      <c r="G17" s="391"/>
      <c r="H17" s="391"/>
      <c r="I17" s="391"/>
      <c r="J17" s="391"/>
      <c r="K17" s="391"/>
      <c r="L17" s="391"/>
      <c r="M17" s="391"/>
      <c r="N17" s="391"/>
      <c r="O17" s="391"/>
      <c r="P17" s="391"/>
      <c r="Q17" s="391"/>
      <c r="R17" s="391"/>
      <c r="S17" s="391"/>
      <c r="T17" s="391"/>
      <c r="U17" s="391"/>
      <c r="V17" s="391"/>
      <c r="W17" s="391"/>
      <c r="X17" s="391"/>
      <c r="Y17" s="391"/>
      <c r="Z17" s="391"/>
      <c r="AA17" s="391"/>
      <c r="AB17" s="391"/>
      <c r="AC17" s="391"/>
      <c r="AD17" s="391"/>
      <c r="AE17" s="391"/>
      <c r="AF17" s="391"/>
      <c r="AG17" s="396" t="s">
        <v>241</v>
      </c>
      <c r="AH17" s="392"/>
    </row>
    <row r="18" spans="1:34" ht="29.25" customHeight="1">
      <c r="A18" s="397" t="s">
        <v>242</v>
      </c>
      <c r="B18" s="398" t="s">
        <v>202</v>
      </c>
      <c r="C18" s="398" t="s">
        <v>243</v>
      </c>
      <c r="D18" s="399" t="s">
        <v>244</v>
      </c>
      <c r="E18" s="399"/>
      <c r="F18" s="399"/>
      <c r="G18" s="399"/>
      <c r="H18" s="399"/>
      <c r="I18" s="399"/>
      <c r="J18" s="399"/>
      <c r="K18" s="399"/>
      <c r="L18" s="399"/>
      <c r="M18" s="399"/>
      <c r="N18" s="399"/>
      <c r="O18" s="399"/>
      <c r="P18" s="399"/>
      <c r="Q18" s="399"/>
      <c r="R18" s="399"/>
      <c r="S18" s="399"/>
      <c r="T18" s="399"/>
      <c r="U18" s="399"/>
      <c r="V18" s="399"/>
      <c r="W18" s="399"/>
      <c r="X18" s="399"/>
      <c r="Y18" s="399"/>
      <c r="Z18" s="399"/>
      <c r="AA18" s="399"/>
      <c r="AB18" s="399"/>
      <c r="AC18" s="399"/>
      <c r="AD18" s="399"/>
      <c r="AE18" s="399"/>
      <c r="AF18" s="398" t="s">
        <v>411</v>
      </c>
      <c r="AG18" s="398" t="s">
        <v>412</v>
      </c>
      <c r="AH18" s="400" t="s">
        <v>246</v>
      </c>
    </row>
    <row r="19" spans="1:34" ht="19.5" customHeight="1">
      <c r="A19" s="401"/>
      <c r="B19" s="402" t="s">
        <v>91</v>
      </c>
      <c r="C19" s="403"/>
      <c r="D19" s="564"/>
      <c r="E19" s="564"/>
      <c r="F19" s="564"/>
      <c r="G19" s="564"/>
      <c r="H19" s="564"/>
      <c r="I19" s="564"/>
      <c r="J19" s="568"/>
      <c r="K19" s="564"/>
      <c r="L19" s="564"/>
      <c r="M19" s="564"/>
      <c r="N19" s="564"/>
      <c r="O19" s="564"/>
      <c r="P19" s="564"/>
      <c r="Q19" s="564"/>
      <c r="R19" s="564"/>
      <c r="S19" s="564"/>
      <c r="T19" s="564"/>
      <c r="U19" s="568"/>
      <c r="V19" s="564"/>
      <c r="W19" s="564"/>
      <c r="X19" s="564"/>
      <c r="Y19" s="564"/>
      <c r="Z19" s="564"/>
      <c r="AA19" s="568"/>
      <c r="AB19" s="564"/>
      <c r="AC19" s="564"/>
      <c r="AD19" s="564"/>
      <c r="AE19" s="564"/>
      <c r="AF19" s="408"/>
      <c r="AG19" s="409"/>
      <c r="AH19" s="410"/>
    </row>
    <row r="20" spans="1:34" ht="19.5" customHeight="1">
      <c r="A20" s="411"/>
      <c r="B20" s="412"/>
      <c r="C20" s="408"/>
      <c r="D20" s="564"/>
      <c r="E20" s="564" t="s">
        <v>98</v>
      </c>
      <c r="F20" s="564">
        <v>1.25</v>
      </c>
      <c r="G20" s="564" t="s">
        <v>113</v>
      </c>
      <c r="H20" s="564">
        <v>2.75</v>
      </c>
      <c r="I20" s="564" t="s">
        <v>99</v>
      </c>
      <c r="J20" s="568" t="s">
        <v>247</v>
      </c>
      <c r="K20" s="564">
        <v>2</v>
      </c>
      <c r="L20" s="564" t="s">
        <v>248</v>
      </c>
      <c r="M20" s="564">
        <v>1.5</v>
      </c>
      <c r="N20" s="564" t="s">
        <v>248</v>
      </c>
      <c r="O20" s="568">
        <v>2.165</v>
      </c>
      <c r="P20" s="564" t="s">
        <v>113</v>
      </c>
      <c r="Q20" s="564" t="s">
        <v>98</v>
      </c>
      <c r="R20" s="564">
        <v>2.347</v>
      </c>
      <c r="S20" s="564" t="s">
        <v>113</v>
      </c>
      <c r="T20" s="564">
        <v>1.75</v>
      </c>
      <c r="U20" s="564" t="s">
        <v>99</v>
      </c>
      <c r="V20" s="568" t="s">
        <v>247</v>
      </c>
      <c r="W20" s="564">
        <v>2</v>
      </c>
      <c r="X20" s="564" t="s">
        <v>248</v>
      </c>
      <c r="Y20" s="564">
        <v>0.6</v>
      </c>
      <c r="Z20" s="564" t="s">
        <v>248</v>
      </c>
      <c r="AA20" s="568">
        <f>O20</f>
        <v>2.165</v>
      </c>
      <c r="AB20" s="564"/>
      <c r="AC20" s="564"/>
      <c r="AD20" s="564"/>
      <c r="AE20" s="564"/>
      <c r="AF20" s="408"/>
      <c r="AG20" s="409"/>
      <c r="AH20" s="415"/>
    </row>
    <row r="21" spans="1:34" ht="19.5" customHeight="1">
      <c r="A21" s="411"/>
      <c r="B21" s="412"/>
      <c r="C21" s="408"/>
      <c r="D21" s="413"/>
      <c r="E21" s="564" t="s">
        <v>97</v>
      </c>
      <c r="F21" s="564" t="s">
        <v>98</v>
      </c>
      <c r="G21" s="564">
        <v>1.1000000000000001</v>
      </c>
      <c r="H21" s="564" t="s">
        <v>113</v>
      </c>
      <c r="I21" s="564">
        <v>1.2</v>
      </c>
      <c r="J21" s="564" t="s">
        <v>99</v>
      </c>
      <c r="K21" s="568" t="s">
        <v>247</v>
      </c>
      <c r="L21" s="564">
        <v>2</v>
      </c>
      <c r="M21" s="564" t="s">
        <v>248</v>
      </c>
      <c r="N21" s="564">
        <v>0.2</v>
      </c>
      <c r="O21" s="564" t="s">
        <v>248</v>
      </c>
      <c r="P21" s="564">
        <f>O20</f>
        <v>2.165</v>
      </c>
      <c r="Q21" s="564"/>
      <c r="R21" s="564"/>
      <c r="S21" s="564"/>
      <c r="T21" s="568"/>
      <c r="U21" s="564"/>
      <c r="V21" s="564"/>
      <c r="W21" s="564"/>
      <c r="X21" s="564"/>
      <c r="Y21" s="564"/>
      <c r="Z21" s="564"/>
      <c r="AA21" s="564"/>
      <c r="AB21" s="564"/>
      <c r="AC21" s="564"/>
      <c r="AD21" s="564"/>
      <c r="AE21" s="564" t="s">
        <v>93</v>
      </c>
      <c r="AF21" s="408" t="s">
        <v>367</v>
      </c>
      <c r="AG21" s="409">
        <f>(F20+H20)/K20*M20*O20+(R20+T20)/W20*Y20*AA20-(G21+I21)/L21*N21*P21</f>
        <v>8.6580515000000009</v>
      </c>
      <c r="AH21" s="415"/>
    </row>
    <row r="22" spans="1:34" ht="19.5" customHeight="1">
      <c r="A22" s="411"/>
      <c r="B22" s="416"/>
      <c r="C22" s="417"/>
      <c r="D22" s="413"/>
      <c r="E22" s="564" t="s">
        <v>249</v>
      </c>
      <c r="F22" s="564">
        <v>1.05</v>
      </c>
      <c r="G22" s="564" t="s">
        <v>113</v>
      </c>
      <c r="H22" s="564">
        <v>1.45</v>
      </c>
      <c r="I22" s="564" t="s">
        <v>99</v>
      </c>
      <c r="J22" s="568" t="s">
        <v>247</v>
      </c>
      <c r="K22" s="564">
        <v>2</v>
      </c>
      <c r="L22" s="564" t="s">
        <v>248</v>
      </c>
      <c r="M22" s="564">
        <v>0.8</v>
      </c>
      <c r="N22" s="564" t="s">
        <v>248</v>
      </c>
      <c r="O22" s="568">
        <v>1.4970000000000001</v>
      </c>
      <c r="P22" s="564" t="s">
        <v>113</v>
      </c>
      <c r="Q22" s="564" t="s">
        <v>98</v>
      </c>
      <c r="R22" s="564">
        <v>0.85</v>
      </c>
      <c r="S22" s="564" t="s">
        <v>113</v>
      </c>
      <c r="T22" s="564">
        <f>H22</f>
        <v>1.45</v>
      </c>
      <c r="U22" s="564" t="s">
        <v>99</v>
      </c>
      <c r="V22" s="568" t="s">
        <v>247</v>
      </c>
      <c r="W22" s="564">
        <v>2</v>
      </c>
      <c r="X22" s="564" t="s">
        <v>248</v>
      </c>
      <c r="Y22" s="564">
        <v>0.6</v>
      </c>
      <c r="Z22" s="564" t="s">
        <v>248</v>
      </c>
      <c r="AA22" s="568">
        <f>O22</f>
        <v>1.4970000000000001</v>
      </c>
      <c r="AB22" s="564" t="s">
        <v>99</v>
      </c>
      <c r="AC22" s="564" t="s">
        <v>248</v>
      </c>
      <c r="AD22" s="564">
        <v>2</v>
      </c>
      <c r="AE22" s="564" t="s">
        <v>93</v>
      </c>
      <c r="AF22" s="408" t="s">
        <v>367</v>
      </c>
      <c r="AG22" s="409">
        <f>((F22+H22)/K22*M22*O22+(R22+T22)/W22*Y22*AA22)*2</f>
        <v>5.0598600000000005</v>
      </c>
      <c r="AH22" s="415"/>
    </row>
    <row r="23" spans="1:34" ht="19.5" customHeight="1">
      <c r="A23" s="411"/>
      <c r="B23" s="416"/>
      <c r="C23" s="417"/>
      <c r="D23" s="413"/>
      <c r="E23" s="564"/>
      <c r="F23" s="564"/>
      <c r="G23" s="564"/>
      <c r="H23" s="564"/>
      <c r="I23" s="564"/>
      <c r="J23" s="564"/>
      <c r="K23" s="568"/>
      <c r="L23" s="564"/>
      <c r="M23" s="564"/>
      <c r="N23" s="564"/>
      <c r="O23" s="564"/>
      <c r="P23" s="564"/>
      <c r="Q23" s="564"/>
      <c r="R23" s="564"/>
      <c r="S23" s="564"/>
      <c r="T23" s="568"/>
      <c r="U23" s="564"/>
      <c r="V23" s="564"/>
      <c r="W23" s="564"/>
      <c r="X23" s="564"/>
      <c r="Y23" s="564"/>
      <c r="Z23" s="564"/>
      <c r="AA23" s="564"/>
      <c r="AB23" s="564"/>
      <c r="AC23" s="564"/>
      <c r="AD23" s="1865" t="s">
        <v>413</v>
      </c>
      <c r="AE23" s="1866"/>
      <c r="AF23" s="418" t="s">
        <v>414</v>
      </c>
      <c r="AG23" s="750">
        <f>SUM(AG21:AG22)</f>
        <v>13.717911500000001</v>
      </c>
      <c r="AH23" s="415"/>
    </row>
    <row r="24" spans="1:34" ht="19.5" customHeight="1">
      <c r="A24" s="411"/>
      <c r="B24" s="446" t="s">
        <v>415</v>
      </c>
      <c r="C24" s="417"/>
      <c r="D24" s="564"/>
      <c r="E24" s="564"/>
      <c r="F24" s="564"/>
      <c r="G24" s="564"/>
      <c r="H24" s="564"/>
      <c r="I24" s="564"/>
      <c r="J24" s="568"/>
      <c r="K24" s="564"/>
      <c r="L24" s="564"/>
      <c r="M24" s="564"/>
      <c r="N24" s="564"/>
      <c r="O24" s="564"/>
      <c r="P24" s="564"/>
      <c r="Q24" s="564"/>
      <c r="R24" s="564"/>
      <c r="S24" s="564"/>
      <c r="T24" s="564"/>
      <c r="U24" s="568"/>
      <c r="V24" s="564"/>
      <c r="W24" s="564"/>
      <c r="X24" s="564"/>
      <c r="Y24" s="564"/>
      <c r="Z24" s="564"/>
      <c r="AA24" s="568"/>
      <c r="AB24" s="564"/>
      <c r="AC24" s="564"/>
      <c r="AD24" s="564"/>
      <c r="AE24" s="564"/>
      <c r="AF24" s="408"/>
      <c r="AG24" s="409"/>
      <c r="AH24" s="415"/>
    </row>
    <row r="25" spans="1:34" ht="19.5" customHeight="1">
      <c r="A25" s="421"/>
      <c r="B25" s="412"/>
      <c r="C25" s="408"/>
      <c r="D25" s="564"/>
      <c r="E25" s="564" t="s">
        <v>416</v>
      </c>
      <c r="F25" s="564">
        <v>2.3650000000000002</v>
      </c>
      <c r="G25" s="564" t="s">
        <v>417</v>
      </c>
      <c r="H25" s="564">
        <v>4.4820000000000002</v>
      </c>
      <c r="I25" s="564" t="s">
        <v>418</v>
      </c>
      <c r="J25" s="568" t="s">
        <v>419</v>
      </c>
      <c r="K25" s="564">
        <v>2</v>
      </c>
      <c r="L25" s="564" t="s">
        <v>420</v>
      </c>
      <c r="M25" s="564">
        <v>1.5</v>
      </c>
      <c r="N25" s="564" t="s">
        <v>420</v>
      </c>
      <c r="O25" s="564">
        <v>0.2</v>
      </c>
      <c r="P25" s="564"/>
      <c r="Q25" s="564"/>
      <c r="R25" s="564"/>
      <c r="S25" s="564"/>
      <c r="T25" s="564"/>
      <c r="U25" s="568"/>
      <c r="V25" s="564"/>
      <c r="W25" s="564"/>
      <c r="X25" s="564"/>
      <c r="Y25" s="564"/>
      <c r="Z25" s="564"/>
      <c r="AA25" s="568"/>
      <c r="AB25" s="564"/>
      <c r="AC25" s="564"/>
      <c r="AD25" s="564"/>
      <c r="AE25" s="564" t="s">
        <v>421</v>
      </c>
      <c r="AF25" s="408" t="s">
        <v>414</v>
      </c>
      <c r="AG25" s="409">
        <f>(F25+H25)/K25*M25*O25</f>
        <v>1.02705</v>
      </c>
      <c r="AH25" s="415"/>
    </row>
    <row r="26" spans="1:34" ht="19.5" customHeight="1">
      <c r="A26" s="411"/>
      <c r="B26" s="412"/>
      <c r="C26" s="408"/>
      <c r="D26" s="564"/>
      <c r="E26" s="564" t="s">
        <v>416</v>
      </c>
      <c r="F26" s="564">
        <v>2.165</v>
      </c>
      <c r="G26" s="564" t="s">
        <v>417</v>
      </c>
      <c r="H26" s="564">
        <v>4.282</v>
      </c>
      <c r="I26" s="564" t="s">
        <v>418</v>
      </c>
      <c r="J26" s="568" t="s">
        <v>419</v>
      </c>
      <c r="K26" s="564">
        <v>2</v>
      </c>
      <c r="L26" s="564" t="s">
        <v>420</v>
      </c>
      <c r="M26" s="564">
        <v>1.2</v>
      </c>
      <c r="N26" s="564" t="s">
        <v>420</v>
      </c>
      <c r="O26" s="564">
        <v>0.2</v>
      </c>
      <c r="P26" s="564"/>
      <c r="Q26" s="564"/>
      <c r="R26" s="564"/>
      <c r="S26" s="564"/>
      <c r="T26" s="564"/>
      <c r="U26" s="568"/>
      <c r="V26" s="564"/>
      <c r="W26" s="564"/>
      <c r="X26" s="564"/>
      <c r="Y26" s="564"/>
      <c r="Z26" s="564"/>
      <c r="AA26" s="568"/>
      <c r="AB26" s="564"/>
      <c r="AC26" s="564"/>
      <c r="AD26" s="564"/>
      <c r="AE26" s="564" t="s">
        <v>421</v>
      </c>
      <c r="AF26" s="408" t="s">
        <v>414</v>
      </c>
      <c r="AG26" s="409">
        <f>(F26+H26)/K26*M26*O26</f>
        <v>0.77363999999999999</v>
      </c>
      <c r="AH26" s="415"/>
    </row>
    <row r="27" spans="1:34" ht="19.5" customHeight="1">
      <c r="A27" s="411"/>
      <c r="B27" s="420"/>
      <c r="C27" s="408"/>
      <c r="D27" s="564"/>
      <c r="E27" s="439" t="s">
        <v>416</v>
      </c>
      <c r="F27" s="439">
        <v>0.8</v>
      </c>
      <c r="G27" s="564" t="s">
        <v>420</v>
      </c>
      <c r="H27" s="564">
        <f>H26</f>
        <v>4.282</v>
      </c>
      <c r="I27" s="439" t="s">
        <v>417</v>
      </c>
      <c r="J27" s="564">
        <v>1.5</v>
      </c>
      <c r="K27" s="439" t="s">
        <v>420</v>
      </c>
      <c r="L27" s="564">
        <f>F26</f>
        <v>2.165</v>
      </c>
      <c r="M27" s="564" t="s">
        <v>418</v>
      </c>
      <c r="N27" s="568" t="s">
        <v>419</v>
      </c>
      <c r="O27" s="564">
        <v>2</v>
      </c>
      <c r="P27" s="564" t="s">
        <v>420</v>
      </c>
      <c r="Q27" s="564">
        <v>1.2</v>
      </c>
      <c r="R27" s="564"/>
      <c r="S27" s="564"/>
      <c r="T27" s="564"/>
      <c r="U27" s="568"/>
      <c r="V27" s="564"/>
      <c r="W27" s="564"/>
      <c r="X27" s="564"/>
      <c r="Y27" s="564"/>
      <c r="Z27" s="564"/>
      <c r="AA27" s="564"/>
      <c r="AB27" s="564"/>
      <c r="AC27" s="564"/>
      <c r="AD27" s="424"/>
      <c r="AE27" s="564" t="s">
        <v>421</v>
      </c>
      <c r="AF27" s="408" t="s">
        <v>414</v>
      </c>
      <c r="AG27" s="409">
        <f>(F27*H27+J27*L27)/O27*Q27</f>
        <v>4.0038599999999995</v>
      </c>
      <c r="AH27" s="415"/>
    </row>
    <row r="28" spans="1:34" ht="19.5" customHeight="1">
      <c r="A28" s="411"/>
      <c r="B28" s="420"/>
      <c r="C28" s="408"/>
      <c r="D28" s="564"/>
      <c r="E28" s="1867">
        <f>AG23</f>
        <v>13.717911500000001</v>
      </c>
      <c r="F28" s="1867"/>
      <c r="G28" s="564" t="s">
        <v>422</v>
      </c>
      <c r="H28" s="1867">
        <f>AG25</f>
        <v>1.02705</v>
      </c>
      <c r="I28" s="1867"/>
      <c r="J28" s="564" t="s">
        <v>422</v>
      </c>
      <c r="K28" s="1867">
        <f>AG26</f>
        <v>0.77363999999999999</v>
      </c>
      <c r="L28" s="1868"/>
      <c r="M28" s="564" t="s">
        <v>422</v>
      </c>
      <c r="N28" s="1869">
        <f>AG27</f>
        <v>4.0038599999999995</v>
      </c>
      <c r="O28" s="1870"/>
      <c r="P28" s="564"/>
      <c r="Q28" s="564"/>
      <c r="R28" s="568"/>
      <c r="S28" s="564"/>
      <c r="T28" s="564"/>
      <c r="U28" s="568"/>
      <c r="V28" s="564"/>
      <c r="W28" s="564"/>
      <c r="X28" s="564"/>
      <c r="Y28" s="564"/>
      <c r="Z28" s="564"/>
      <c r="AA28" s="564"/>
      <c r="AB28" s="568"/>
      <c r="AC28" s="564"/>
      <c r="AD28" s="564"/>
      <c r="AE28" s="570" t="s">
        <v>421</v>
      </c>
      <c r="AF28" s="418" t="s">
        <v>414</v>
      </c>
      <c r="AG28" s="419">
        <f>E28-H28-K28-N28</f>
        <v>7.9133615000000006</v>
      </c>
      <c r="AH28" s="415"/>
    </row>
    <row r="29" spans="1:34" ht="19.5" customHeight="1">
      <c r="A29" s="421"/>
      <c r="B29" s="420" t="s">
        <v>423</v>
      </c>
      <c r="C29" s="408"/>
      <c r="D29" s="564"/>
      <c r="E29" s="439"/>
      <c r="F29" s="439"/>
      <c r="G29" s="564"/>
      <c r="H29" s="439"/>
      <c r="I29" s="439"/>
      <c r="J29" s="568"/>
      <c r="K29" s="564"/>
      <c r="L29" s="564"/>
      <c r="M29" s="564"/>
      <c r="N29" s="568"/>
      <c r="O29" s="564"/>
      <c r="P29" s="564"/>
      <c r="Q29" s="564"/>
      <c r="R29" s="568"/>
      <c r="S29" s="564"/>
      <c r="T29" s="564"/>
      <c r="U29" s="568"/>
      <c r="V29" s="564"/>
      <c r="W29" s="564"/>
      <c r="X29" s="564"/>
      <c r="Y29" s="564"/>
      <c r="Z29" s="564"/>
      <c r="AA29" s="564"/>
      <c r="AB29" s="568"/>
      <c r="AC29" s="564"/>
      <c r="AD29" s="564"/>
      <c r="AE29" s="564"/>
      <c r="AF29" s="408"/>
      <c r="AG29" s="409"/>
      <c r="AH29" s="415"/>
    </row>
    <row r="30" spans="1:34" ht="19.5" customHeight="1">
      <c r="A30" s="411"/>
      <c r="B30" s="412"/>
      <c r="C30" s="408"/>
      <c r="D30" s="564"/>
      <c r="E30" s="1867">
        <f>AG23</f>
        <v>13.717911500000001</v>
      </c>
      <c r="F30" s="1868"/>
      <c r="G30" s="564" t="s">
        <v>422</v>
      </c>
      <c r="H30" s="1867">
        <f>AG28</f>
        <v>7.9133615000000006</v>
      </c>
      <c r="I30" s="1868"/>
      <c r="J30" s="564"/>
      <c r="K30" s="564"/>
      <c r="L30" s="564"/>
      <c r="M30" s="564"/>
      <c r="N30" s="564"/>
      <c r="O30" s="564"/>
      <c r="P30" s="564"/>
      <c r="Q30" s="564"/>
      <c r="R30" s="564"/>
      <c r="S30" s="564"/>
      <c r="T30" s="564"/>
      <c r="U30" s="568"/>
      <c r="V30" s="564"/>
      <c r="W30" s="564"/>
      <c r="X30" s="564"/>
      <c r="Y30" s="564"/>
      <c r="Z30" s="564"/>
      <c r="AA30" s="564"/>
      <c r="AB30" s="568"/>
      <c r="AC30" s="564"/>
      <c r="AD30" s="436"/>
      <c r="AE30" s="564" t="s">
        <v>421</v>
      </c>
      <c r="AF30" s="408" t="s">
        <v>414</v>
      </c>
      <c r="AG30" s="409">
        <f>E30-H30</f>
        <v>5.8045500000000008</v>
      </c>
      <c r="AH30" s="415"/>
    </row>
    <row r="31" spans="1:34" ht="19.5" customHeight="1">
      <c r="A31" s="411"/>
      <c r="B31" s="412"/>
      <c r="C31" s="408"/>
      <c r="D31" s="413"/>
      <c r="E31" s="563"/>
      <c r="F31" s="564"/>
      <c r="G31" s="564"/>
      <c r="H31" s="563"/>
      <c r="I31" s="564"/>
      <c r="J31" s="568"/>
      <c r="K31" s="564"/>
      <c r="L31" s="564"/>
      <c r="M31" s="564"/>
      <c r="N31" s="568"/>
      <c r="O31" s="568"/>
      <c r="P31" s="564"/>
      <c r="Q31" s="564"/>
      <c r="R31" s="564"/>
      <c r="S31" s="564"/>
      <c r="T31" s="568"/>
      <c r="U31" s="564"/>
      <c r="V31" s="564"/>
      <c r="W31" s="422"/>
      <c r="X31" s="568"/>
      <c r="Y31" s="564"/>
      <c r="Z31" s="564"/>
      <c r="AA31" s="564"/>
      <c r="AB31" s="564"/>
      <c r="AC31" s="564"/>
      <c r="AD31" s="1865" t="s">
        <v>413</v>
      </c>
      <c r="AE31" s="1866"/>
      <c r="AF31" s="418" t="s">
        <v>414</v>
      </c>
      <c r="AG31" s="419">
        <f>SUM(AG30)</f>
        <v>5.8045500000000008</v>
      </c>
      <c r="AH31" s="415"/>
    </row>
    <row r="32" spans="1:34" ht="19.5" customHeight="1">
      <c r="A32" s="411"/>
      <c r="B32" s="412"/>
      <c r="C32" s="408"/>
      <c r="D32" s="413"/>
      <c r="E32" s="564"/>
      <c r="F32" s="564"/>
      <c r="G32" s="568"/>
      <c r="H32" s="564"/>
      <c r="I32" s="564"/>
      <c r="J32" s="568"/>
      <c r="K32" s="564"/>
      <c r="L32" s="564"/>
      <c r="M32" s="564"/>
      <c r="N32" s="564"/>
      <c r="O32" s="568"/>
      <c r="P32" s="564"/>
      <c r="Q32" s="564"/>
      <c r="R32" s="564"/>
      <c r="S32" s="564"/>
      <c r="T32" s="568"/>
      <c r="U32" s="564"/>
      <c r="V32" s="564"/>
      <c r="W32" s="564"/>
      <c r="X32" s="564"/>
      <c r="Y32" s="564"/>
      <c r="Z32" s="564"/>
      <c r="AA32" s="564"/>
      <c r="AB32" s="564"/>
      <c r="AC32" s="564"/>
      <c r="AD32" s="564"/>
      <c r="AE32" s="414"/>
      <c r="AF32" s="408"/>
      <c r="AG32" s="409"/>
      <c r="AH32" s="415"/>
    </row>
    <row r="33" spans="1:34" ht="19.5" customHeight="1">
      <c r="A33" s="411"/>
      <c r="B33" s="412"/>
      <c r="C33" s="408"/>
      <c r="D33" s="413"/>
      <c r="E33" s="564"/>
      <c r="F33" s="564"/>
      <c r="G33" s="564"/>
      <c r="H33" s="564"/>
      <c r="I33" s="564"/>
      <c r="J33" s="568"/>
      <c r="K33" s="564"/>
      <c r="L33" s="564"/>
      <c r="M33" s="564"/>
      <c r="N33" s="564"/>
      <c r="O33" s="564"/>
      <c r="P33" s="564"/>
      <c r="Q33" s="564"/>
      <c r="R33" s="564"/>
      <c r="S33" s="564"/>
      <c r="T33" s="568"/>
      <c r="U33" s="564"/>
      <c r="V33" s="564"/>
      <c r="W33" s="564"/>
      <c r="X33" s="564"/>
      <c r="Y33" s="568"/>
      <c r="Z33" s="564"/>
      <c r="AA33" s="564"/>
      <c r="AB33" s="564"/>
      <c r="AC33" s="564"/>
      <c r="AD33" s="564"/>
      <c r="AE33" s="414"/>
      <c r="AF33" s="408"/>
      <c r="AG33" s="409"/>
      <c r="AH33" s="415"/>
    </row>
    <row r="34" spans="1:34" ht="19.5" customHeight="1">
      <c r="A34" s="411"/>
      <c r="B34" s="412"/>
      <c r="C34" s="408"/>
      <c r="D34" s="564"/>
      <c r="E34" s="563"/>
      <c r="F34" s="564"/>
      <c r="G34" s="564"/>
      <c r="H34" s="563"/>
      <c r="I34" s="564"/>
      <c r="J34" s="568"/>
      <c r="K34" s="564"/>
      <c r="L34" s="564"/>
      <c r="M34" s="564"/>
      <c r="N34" s="564"/>
      <c r="O34" s="568"/>
      <c r="P34" s="564"/>
      <c r="Q34" s="564"/>
      <c r="R34" s="564"/>
      <c r="S34" s="568"/>
      <c r="T34" s="564"/>
      <c r="U34" s="564"/>
      <c r="V34" s="422"/>
      <c r="W34" s="568"/>
      <c r="X34" s="564"/>
      <c r="Y34" s="564"/>
      <c r="Z34" s="564"/>
      <c r="AA34" s="564"/>
      <c r="AB34" s="564"/>
      <c r="AC34" s="564"/>
      <c r="AD34" s="564"/>
      <c r="AE34" s="414"/>
      <c r="AF34" s="408"/>
      <c r="AG34" s="409"/>
      <c r="AH34" s="415"/>
    </row>
    <row r="35" spans="1:34" ht="19.5" customHeight="1" thickBot="1">
      <c r="A35" s="426"/>
      <c r="B35" s="441"/>
      <c r="C35" s="442"/>
      <c r="D35" s="427"/>
      <c r="E35" s="428"/>
      <c r="F35" s="427"/>
      <c r="G35" s="427"/>
      <c r="H35" s="427"/>
      <c r="I35" s="427"/>
      <c r="J35" s="427"/>
      <c r="K35" s="427"/>
      <c r="L35" s="427"/>
      <c r="M35" s="427"/>
      <c r="N35" s="427"/>
      <c r="O35" s="427"/>
      <c r="P35" s="427"/>
      <c r="Q35" s="427"/>
      <c r="R35" s="427"/>
      <c r="S35" s="427"/>
      <c r="T35" s="427"/>
      <c r="U35" s="427"/>
      <c r="V35" s="427"/>
      <c r="W35" s="427"/>
      <c r="X35" s="427"/>
      <c r="Y35" s="427"/>
      <c r="Z35" s="427"/>
      <c r="AA35" s="427"/>
      <c r="AB35" s="427"/>
      <c r="AC35" s="427"/>
      <c r="AD35" s="427"/>
      <c r="AE35" s="447"/>
      <c r="AF35" s="442"/>
      <c r="AG35" s="429"/>
      <c r="AH35" s="430"/>
    </row>
    <row r="36" spans="1:34" ht="40.5" customHeight="1">
      <c r="A36" s="385" t="s">
        <v>424</v>
      </c>
      <c r="B36" s="386"/>
      <c r="C36" s="386"/>
      <c r="D36" s="386"/>
      <c r="E36" s="386"/>
      <c r="F36" s="386"/>
      <c r="G36" s="386"/>
      <c r="H36" s="386"/>
      <c r="I36" s="386"/>
      <c r="J36" s="386"/>
      <c r="K36" s="386"/>
      <c r="L36" s="386"/>
      <c r="M36" s="386"/>
      <c r="N36" s="386"/>
      <c r="O36" s="386"/>
      <c r="P36" s="386"/>
      <c r="Q36" s="386"/>
      <c r="R36" s="386"/>
      <c r="S36" s="386"/>
      <c r="T36" s="386"/>
      <c r="U36" s="386"/>
      <c r="V36" s="386"/>
      <c r="W36" s="386"/>
      <c r="X36" s="386"/>
      <c r="Y36" s="386"/>
      <c r="Z36" s="386"/>
      <c r="AA36" s="386"/>
      <c r="AB36" s="386"/>
      <c r="AC36" s="386"/>
      <c r="AD36" s="386"/>
      <c r="AE36" s="386"/>
      <c r="AF36" s="386"/>
      <c r="AG36" s="386"/>
      <c r="AH36" s="387"/>
    </row>
    <row r="37" spans="1:34" ht="29.25" customHeight="1">
      <c r="A37" s="389"/>
      <c r="B37" s="390" t="s">
        <v>425</v>
      </c>
      <c r="C37" s="391"/>
      <c r="D37" s="391"/>
      <c r="E37" s="391"/>
      <c r="F37" s="391"/>
      <c r="G37" s="391"/>
      <c r="H37" s="391"/>
      <c r="I37" s="391"/>
      <c r="J37" s="391"/>
      <c r="K37" s="391"/>
      <c r="L37" s="391"/>
      <c r="M37" s="391"/>
      <c r="N37" s="391"/>
      <c r="O37" s="391"/>
      <c r="P37" s="391"/>
      <c r="Q37" s="391"/>
      <c r="R37" s="391"/>
      <c r="S37" s="391"/>
      <c r="T37" s="391"/>
      <c r="U37" s="391"/>
      <c r="V37" s="391"/>
      <c r="W37" s="391"/>
      <c r="X37" s="391"/>
      <c r="Y37" s="391"/>
      <c r="Z37" s="391"/>
      <c r="AA37" s="391"/>
      <c r="AB37" s="391"/>
      <c r="AC37" s="391"/>
      <c r="AD37" s="391"/>
      <c r="AE37" s="391"/>
      <c r="AF37" s="391"/>
      <c r="AG37" s="396" t="s">
        <v>426</v>
      </c>
      <c r="AH37" s="392"/>
    </row>
    <row r="38" spans="1:34" ht="29.25" customHeight="1">
      <c r="A38" s="397" t="s">
        <v>427</v>
      </c>
      <c r="B38" s="398" t="s">
        <v>428</v>
      </c>
      <c r="C38" s="398" t="s">
        <v>429</v>
      </c>
      <c r="D38" s="399" t="s">
        <v>430</v>
      </c>
      <c r="E38" s="399"/>
      <c r="F38" s="399"/>
      <c r="G38" s="399"/>
      <c r="H38" s="399"/>
      <c r="I38" s="399"/>
      <c r="J38" s="399"/>
      <c r="K38" s="399"/>
      <c r="L38" s="399"/>
      <c r="M38" s="399"/>
      <c r="N38" s="399"/>
      <c r="O38" s="399"/>
      <c r="P38" s="399"/>
      <c r="Q38" s="399"/>
      <c r="R38" s="399"/>
      <c r="S38" s="399"/>
      <c r="T38" s="399"/>
      <c r="U38" s="399"/>
      <c r="V38" s="399"/>
      <c r="W38" s="399"/>
      <c r="X38" s="399"/>
      <c r="Y38" s="399"/>
      <c r="Z38" s="399"/>
      <c r="AA38" s="399"/>
      <c r="AB38" s="399"/>
      <c r="AC38" s="399"/>
      <c r="AD38" s="399"/>
      <c r="AE38" s="399"/>
      <c r="AF38" s="398" t="s">
        <v>431</v>
      </c>
      <c r="AG38" s="398" t="s">
        <v>432</v>
      </c>
      <c r="AH38" s="400" t="s">
        <v>433</v>
      </c>
    </row>
    <row r="39" spans="1:34" ht="19.5" customHeight="1">
      <c r="A39" s="431"/>
      <c r="B39" s="402" t="s">
        <v>434</v>
      </c>
      <c r="C39" s="403"/>
      <c r="D39" s="564"/>
      <c r="E39" s="564"/>
      <c r="F39" s="564"/>
      <c r="G39" s="564"/>
      <c r="H39" s="564"/>
      <c r="I39" s="564"/>
      <c r="J39" s="568"/>
      <c r="K39" s="564"/>
      <c r="L39" s="564"/>
      <c r="M39" s="564"/>
      <c r="N39" s="564"/>
      <c r="O39" s="564"/>
      <c r="P39" s="564"/>
      <c r="Q39" s="564"/>
      <c r="R39" s="564"/>
      <c r="S39" s="564"/>
      <c r="T39" s="564"/>
      <c r="U39" s="568"/>
      <c r="V39" s="564"/>
      <c r="W39" s="564"/>
      <c r="X39" s="564"/>
      <c r="Y39" s="564"/>
      <c r="Z39" s="564"/>
      <c r="AA39" s="568"/>
      <c r="AB39" s="564"/>
      <c r="AC39" s="448"/>
      <c r="AD39" s="564"/>
      <c r="AE39" s="564"/>
      <c r="AF39" s="408"/>
      <c r="AG39" s="409"/>
      <c r="AH39" s="410"/>
    </row>
    <row r="40" spans="1:34" ht="19.5" customHeight="1">
      <c r="A40" s="411"/>
      <c r="B40" s="412" t="s">
        <v>435</v>
      </c>
      <c r="C40" s="408"/>
      <c r="D40" s="564"/>
      <c r="E40" s="449" t="s">
        <v>416</v>
      </c>
      <c r="F40" s="564">
        <f>F25</f>
        <v>2.3650000000000002</v>
      </c>
      <c r="G40" s="564" t="s">
        <v>417</v>
      </c>
      <c r="H40" s="564">
        <f>H25</f>
        <v>4.4820000000000002</v>
      </c>
      <c r="I40" s="448" t="s">
        <v>418</v>
      </c>
      <c r="J40" s="568" t="s">
        <v>419</v>
      </c>
      <c r="K40" s="564">
        <v>2</v>
      </c>
      <c r="L40" s="564" t="s">
        <v>420</v>
      </c>
      <c r="M40" s="564">
        <v>1.5</v>
      </c>
      <c r="N40" s="564" t="s">
        <v>420</v>
      </c>
      <c r="O40" s="564">
        <v>0.2</v>
      </c>
      <c r="P40" s="564"/>
      <c r="Q40" s="564"/>
      <c r="R40" s="450"/>
      <c r="S40" s="391"/>
      <c r="T40" s="568"/>
      <c r="U40" s="564"/>
      <c r="V40" s="564"/>
      <c r="W40" s="564"/>
      <c r="X40" s="564"/>
      <c r="Y40" s="564"/>
      <c r="Z40" s="564"/>
      <c r="AA40" s="564"/>
      <c r="AB40" s="564"/>
      <c r="AC40" s="564"/>
      <c r="AD40" s="564"/>
      <c r="AE40" s="564" t="s">
        <v>421</v>
      </c>
      <c r="AF40" s="408" t="s">
        <v>414</v>
      </c>
      <c r="AG40" s="409">
        <f>(F40+H40)/K40*M40*O40</f>
        <v>1.02705</v>
      </c>
      <c r="AH40" s="415"/>
    </row>
    <row r="41" spans="1:34" ht="19.5" customHeight="1">
      <c r="A41" s="411"/>
      <c r="B41" s="412"/>
      <c r="C41" s="408"/>
      <c r="D41" s="564"/>
      <c r="E41" s="449"/>
      <c r="F41" s="564"/>
      <c r="G41" s="564"/>
      <c r="H41" s="564"/>
      <c r="I41" s="391"/>
      <c r="J41" s="568"/>
      <c r="K41" s="564"/>
      <c r="L41" s="564"/>
      <c r="M41" s="564"/>
      <c r="N41" s="564"/>
      <c r="O41" s="564"/>
      <c r="P41" s="564"/>
      <c r="Q41" s="564"/>
      <c r="R41" s="396"/>
      <c r="S41" s="564"/>
      <c r="T41" s="564"/>
      <c r="U41" s="568"/>
      <c r="V41" s="564"/>
      <c r="W41" s="564"/>
      <c r="X41" s="564"/>
      <c r="Y41" s="564"/>
      <c r="Z41" s="564"/>
      <c r="AA41" s="564"/>
      <c r="AB41" s="564"/>
      <c r="AC41" s="564"/>
      <c r="AD41" s="1865" t="s">
        <v>413</v>
      </c>
      <c r="AE41" s="1866"/>
      <c r="AF41" s="418" t="s">
        <v>414</v>
      </c>
      <c r="AG41" s="419">
        <f>SUM(AG40)</f>
        <v>1.02705</v>
      </c>
      <c r="AH41" s="415"/>
    </row>
    <row r="42" spans="1:34" ht="19.5" customHeight="1">
      <c r="A42" s="411"/>
      <c r="B42" s="446"/>
      <c r="C42" s="417"/>
      <c r="D42" s="564"/>
      <c r="E42" s="564"/>
      <c r="F42" s="564"/>
      <c r="G42" s="564"/>
      <c r="H42" s="564"/>
      <c r="I42" s="564"/>
      <c r="J42" s="568"/>
      <c r="K42" s="564"/>
      <c r="L42" s="564"/>
      <c r="M42" s="564"/>
      <c r="N42" s="564"/>
      <c r="O42" s="564"/>
      <c r="P42" s="564"/>
      <c r="Q42" s="564"/>
      <c r="R42" s="564"/>
      <c r="S42" s="564"/>
      <c r="T42" s="564"/>
      <c r="U42" s="568"/>
      <c r="V42" s="564"/>
      <c r="W42" s="564"/>
      <c r="X42" s="564"/>
      <c r="Y42" s="564"/>
      <c r="Z42" s="564"/>
      <c r="AA42" s="568"/>
      <c r="AB42" s="564"/>
      <c r="AC42" s="448"/>
      <c r="AD42" s="1865"/>
      <c r="AE42" s="1866"/>
      <c r="AF42" s="418"/>
      <c r="AG42" s="419"/>
      <c r="AH42" s="415"/>
    </row>
    <row r="43" spans="1:34" ht="19.5" customHeight="1">
      <c r="A43" s="411"/>
      <c r="B43" s="446" t="s">
        <v>436</v>
      </c>
      <c r="C43" s="417"/>
      <c r="D43" s="564"/>
      <c r="E43" s="564"/>
      <c r="F43" s="564"/>
      <c r="G43" s="564"/>
      <c r="H43" s="564"/>
      <c r="I43" s="564"/>
      <c r="J43" s="568"/>
      <c r="K43" s="564"/>
      <c r="L43" s="564"/>
      <c r="M43" s="564"/>
      <c r="N43" s="564"/>
      <c r="O43" s="564"/>
      <c r="P43" s="564"/>
      <c r="Q43" s="564"/>
      <c r="R43" s="564"/>
      <c r="S43" s="564"/>
      <c r="T43" s="564"/>
      <c r="U43" s="568"/>
      <c r="V43" s="564"/>
      <c r="W43" s="564"/>
      <c r="X43" s="564"/>
      <c r="Y43" s="564"/>
      <c r="Z43" s="564"/>
      <c r="AA43" s="568"/>
      <c r="AB43" s="564"/>
      <c r="AC43" s="448"/>
      <c r="AD43" s="564"/>
      <c r="AE43" s="564"/>
      <c r="AF43" s="408"/>
      <c r="AG43" s="409"/>
      <c r="AH43" s="415"/>
    </row>
    <row r="44" spans="1:34" ht="19.5" customHeight="1">
      <c r="A44" s="411"/>
      <c r="B44" s="412" t="s">
        <v>437</v>
      </c>
      <c r="C44" s="408"/>
      <c r="D44" s="564"/>
      <c r="E44" s="449" t="s">
        <v>416</v>
      </c>
      <c r="F44" s="564">
        <f>F40-0.2</f>
        <v>2.165</v>
      </c>
      <c r="G44" s="564" t="s">
        <v>417</v>
      </c>
      <c r="H44" s="564">
        <f>H40-0.2</f>
        <v>4.282</v>
      </c>
      <c r="I44" s="448" t="s">
        <v>418</v>
      </c>
      <c r="J44" s="568" t="s">
        <v>419</v>
      </c>
      <c r="K44" s="564">
        <v>2</v>
      </c>
      <c r="L44" s="564" t="s">
        <v>420</v>
      </c>
      <c r="M44" s="564">
        <f>M26</f>
        <v>1.2</v>
      </c>
      <c r="N44" s="564" t="s">
        <v>420</v>
      </c>
      <c r="O44" s="564">
        <v>0.2</v>
      </c>
      <c r="P44" s="564"/>
      <c r="Q44" s="564"/>
      <c r="R44" s="450"/>
      <c r="S44" s="391"/>
      <c r="T44" s="568"/>
      <c r="U44" s="564"/>
      <c r="V44" s="564"/>
      <c r="W44" s="564"/>
      <c r="X44" s="564"/>
      <c r="Y44" s="564"/>
      <c r="Z44" s="564"/>
      <c r="AA44" s="564"/>
      <c r="AB44" s="564"/>
      <c r="AC44" s="564"/>
      <c r="AD44" s="564"/>
      <c r="AE44" s="564" t="s">
        <v>421</v>
      </c>
      <c r="AF44" s="408" t="s">
        <v>414</v>
      </c>
      <c r="AG44" s="409">
        <f>(F44+H44)/K44*M44*O44</f>
        <v>0.77363999999999999</v>
      </c>
      <c r="AH44" s="415"/>
    </row>
    <row r="45" spans="1:34" ht="19.5" customHeight="1">
      <c r="A45" s="411"/>
      <c r="B45" s="412"/>
      <c r="C45" s="408"/>
      <c r="D45" s="564"/>
      <c r="E45" s="449"/>
      <c r="F45" s="564"/>
      <c r="G45" s="564"/>
      <c r="H45" s="564"/>
      <c r="I45" s="391"/>
      <c r="J45" s="568"/>
      <c r="K45" s="564"/>
      <c r="L45" s="564"/>
      <c r="M45" s="564"/>
      <c r="N45" s="564"/>
      <c r="O45" s="564"/>
      <c r="P45" s="564"/>
      <c r="Q45" s="564"/>
      <c r="R45" s="396"/>
      <c r="S45" s="564"/>
      <c r="T45" s="564"/>
      <c r="U45" s="568"/>
      <c r="V45" s="564"/>
      <c r="W45" s="564"/>
      <c r="X45" s="564"/>
      <c r="Y45" s="564"/>
      <c r="Z45" s="564"/>
      <c r="AA45" s="564"/>
      <c r="AB45" s="564"/>
      <c r="AC45" s="564"/>
      <c r="AD45" s="1865" t="s">
        <v>413</v>
      </c>
      <c r="AE45" s="1866"/>
      <c r="AF45" s="418" t="s">
        <v>414</v>
      </c>
      <c r="AG45" s="419">
        <f>SUM(AG44)</f>
        <v>0.77363999999999999</v>
      </c>
      <c r="AH45" s="415"/>
    </row>
    <row r="46" spans="1:34" ht="19.5" customHeight="1">
      <c r="A46" s="411"/>
      <c r="B46" s="412"/>
      <c r="C46" s="408"/>
      <c r="D46" s="564"/>
      <c r="E46" s="451"/>
      <c r="F46" s="564"/>
      <c r="G46" s="564"/>
      <c r="H46" s="564"/>
      <c r="I46" s="564"/>
      <c r="J46" s="568"/>
      <c r="K46" s="564"/>
      <c r="L46" s="564"/>
      <c r="M46" s="564"/>
      <c r="N46" s="568"/>
      <c r="O46" s="564"/>
      <c r="P46" s="564"/>
      <c r="Q46" s="564"/>
      <c r="R46" s="568"/>
      <c r="S46" s="451"/>
      <c r="T46" s="564"/>
      <c r="U46" s="568"/>
      <c r="V46" s="564"/>
      <c r="W46" s="564"/>
      <c r="X46" s="564"/>
      <c r="Y46" s="564"/>
      <c r="Z46" s="564"/>
      <c r="AA46" s="564"/>
      <c r="AB46" s="568"/>
      <c r="AC46" s="564"/>
      <c r="AD46" s="1865"/>
      <c r="AE46" s="1866"/>
      <c r="AF46" s="418"/>
      <c r="AG46" s="419"/>
      <c r="AH46" s="415"/>
    </row>
    <row r="47" spans="1:34" ht="19.5" customHeight="1">
      <c r="A47" s="411"/>
      <c r="B47" s="412" t="s">
        <v>438</v>
      </c>
      <c r="C47" s="408" t="s">
        <v>439</v>
      </c>
      <c r="D47" s="564"/>
      <c r="E47" s="449" t="s">
        <v>416</v>
      </c>
      <c r="F47" s="564">
        <f>F44</f>
        <v>2.165</v>
      </c>
      <c r="G47" s="564" t="s">
        <v>417</v>
      </c>
      <c r="H47" s="564">
        <v>1.4970000000000001</v>
      </c>
      <c r="I47" s="564" t="s">
        <v>420</v>
      </c>
      <c r="J47" s="564">
        <v>2</v>
      </c>
      <c r="K47" s="564" t="s">
        <v>417</v>
      </c>
      <c r="L47" s="564">
        <v>4</v>
      </c>
      <c r="M47" s="564" t="s">
        <v>417</v>
      </c>
      <c r="N47" s="564">
        <v>0.2</v>
      </c>
      <c r="O47" s="564" t="s">
        <v>420</v>
      </c>
      <c r="P47" s="564">
        <v>2</v>
      </c>
      <c r="Q47" s="564" t="s">
        <v>418</v>
      </c>
      <c r="R47" s="564" t="s">
        <v>420</v>
      </c>
      <c r="S47" s="452">
        <v>0.2</v>
      </c>
      <c r="T47" s="564"/>
      <c r="U47" s="568"/>
      <c r="V47" s="564"/>
      <c r="W47" s="564"/>
      <c r="X47" s="564"/>
      <c r="Y47" s="564"/>
      <c r="Z47" s="564"/>
      <c r="AA47" s="564"/>
      <c r="AB47" s="568"/>
      <c r="AC47" s="564"/>
      <c r="AD47" s="564"/>
      <c r="AE47" s="564" t="s">
        <v>421</v>
      </c>
      <c r="AF47" s="408" t="s">
        <v>440</v>
      </c>
      <c r="AG47" s="409">
        <f>(F47+H47*J47+L47+N47*P47)*S47</f>
        <v>1.9118000000000004</v>
      </c>
      <c r="AH47" s="415"/>
    </row>
    <row r="48" spans="1:34" ht="19.5" customHeight="1">
      <c r="A48" s="411"/>
      <c r="B48" s="412"/>
      <c r="C48" s="408"/>
      <c r="D48" s="564"/>
      <c r="E48" s="564"/>
      <c r="F48" s="564"/>
      <c r="G48" s="564"/>
      <c r="H48" s="564"/>
      <c r="I48" s="564"/>
      <c r="J48" s="564"/>
      <c r="K48" s="564"/>
      <c r="L48" s="564"/>
      <c r="M48" s="564"/>
      <c r="N48" s="564"/>
      <c r="O48" s="564"/>
      <c r="P48" s="564"/>
      <c r="Q48" s="564"/>
      <c r="R48" s="564"/>
      <c r="S48" s="564"/>
      <c r="T48" s="564"/>
      <c r="U48" s="564"/>
      <c r="V48" s="564"/>
      <c r="W48" s="564"/>
      <c r="X48" s="564"/>
      <c r="Y48" s="564"/>
      <c r="Z48" s="564"/>
      <c r="AA48" s="564"/>
      <c r="AB48" s="564"/>
      <c r="AC48" s="564"/>
      <c r="AD48" s="1865" t="s">
        <v>413</v>
      </c>
      <c r="AE48" s="1866"/>
      <c r="AF48" s="418" t="s">
        <v>440</v>
      </c>
      <c r="AG48" s="419">
        <f>SUM(AG47)</f>
        <v>1.9118000000000004</v>
      </c>
      <c r="AH48" s="415"/>
    </row>
    <row r="49" spans="1:34" ht="19.5" customHeight="1">
      <c r="A49" s="411"/>
      <c r="B49" s="446" t="s">
        <v>441</v>
      </c>
      <c r="C49" s="417"/>
      <c r="D49" s="425"/>
      <c r="E49" s="439"/>
      <c r="F49" s="439"/>
      <c r="G49" s="439"/>
      <c r="H49" s="425"/>
      <c r="I49" s="425"/>
      <c r="J49" s="425"/>
      <c r="K49" s="425"/>
      <c r="L49" s="425"/>
      <c r="M49" s="425"/>
      <c r="N49" s="433"/>
      <c r="O49" s="425"/>
      <c r="P49" s="425"/>
      <c r="Q49" s="425"/>
      <c r="R49" s="425"/>
      <c r="S49" s="425"/>
      <c r="T49" s="425"/>
      <c r="U49" s="425"/>
      <c r="V49" s="425"/>
      <c r="W49" s="453"/>
      <c r="X49" s="425"/>
      <c r="Y49" s="425"/>
      <c r="Z49" s="425"/>
      <c r="AA49" s="425"/>
      <c r="AB49" s="425"/>
      <c r="AC49" s="425"/>
      <c r="AD49" s="425"/>
      <c r="AE49" s="425"/>
      <c r="AF49" s="408"/>
      <c r="AG49" s="454"/>
      <c r="AH49" s="415"/>
    </row>
    <row r="50" spans="1:34" ht="19.5" customHeight="1">
      <c r="A50" s="411"/>
      <c r="B50" s="412" t="s">
        <v>437</v>
      </c>
      <c r="C50" s="408"/>
      <c r="D50" s="564"/>
      <c r="E50" s="564" t="s">
        <v>442</v>
      </c>
      <c r="F50" s="564">
        <v>0.8</v>
      </c>
      <c r="G50" s="564" t="s">
        <v>417</v>
      </c>
      <c r="H50" s="564">
        <v>1.5</v>
      </c>
      <c r="I50" s="564" t="s">
        <v>418</v>
      </c>
      <c r="J50" s="568" t="s">
        <v>419</v>
      </c>
      <c r="K50" s="564">
        <v>2</v>
      </c>
      <c r="L50" s="564" t="s">
        <v>420</v>
      </c>
      <c r="M50" s="564">
        <v>1.4139999999999999</v>
      </c>
      <c r="N50" s="564" t="s">
        <v>417</v>
      </c>
      <c r="O50" s="564" t="s">
        <v>416</v>
      </c>
      <c r="P50" s="564">
        <f>F50</f>
        <v>0.8</v>
      </c>
      <c r="Q50" s="564" t="s">
        <v>417</v>
      </c>
      <c r="R50" s="564">
        <f>H50</f>
        <v>1.5</v>
      </c>
      <c r="S50" s="564" t="s">
        <v>418</v>
      </c>
      <c r="T50" s="568" t="s">
        <v>419</v>
      </c>
      <c r="U50" s="564">
        <v>2</v>
      </c>
      <c r="V50" s="564" t="s">
        <v>420</v>
      </c>
      <c r="W50" s="564">
        <v>1.4970000000000001</v>
      </c>
      <c r="X50" s="564" t="s">
        <v>418</v>
      </c>
      <c r="Y50" s="568" t="s">
        <v>419</v>
      </c>
      <c r="Z50" s="564">
        <v>2</v>
      </c>
      <c r="AA50" s="564" t="s">
        <v>420</v>
      </c>
      <c r="AB50" s="564">
        <v>0.4</v>
      </c>
      <c r="AC50" s="564"/>
      <c r="AD50" s="424"/>
      <c r="AE50" s="414" t="s">
        <v>421</v>
      </c>
      <c r="AF50" s="408" t="s">
        <v>414</v>
      </c>
      <c r="AG50" s="409">
        <f>((F50+H50)/K50*M50+(P50+R50)/U50*W50)/Z50*AB50</f>
        <v>0.66952999999999996</v>
      </c>
      <c r="AH50" s="415"/>
    </row>
    <row r="51" spans="1:34" ht="19.5" customHeight="1">
      <c r="A51" s="411"/>
      <c r="B51" s="412"/>
      <c r="C51" s="408"/>
      <c r="D51" s="564"/>
      <c r="E51" s="439" t="s">
        <v>416</v>
      </c>
      <c r="F51" s="424">
        <v>2</v>
      </c>
      <c r="G51" s="564" t="s">
        <v>420</v>
      </c>
      <c r="H51" s="564">
        <f>H50</f>
        <v>1.5</v>
      </c>
      <c r="I51" s="564" t="s">
        <v>417</v>
      </c>
      <c r="J51" s="568">
        <f>F47</f>
        <v>2.165</v>
      </c>
      <c r="K51" s="564" t="s">
        <v>420</v>
      </c>
      <c r="L51" s="564">
        <f>H50</f>
        <v>1.5</v>
      </c>
      <c r="M51" s="564" t="s">
        <v>418</v>
      </c>
      <c r="N51" s="568" t="s">
        <v>419</v>
      </c>
      <c r="O51" s="568">
        <v>2</v>
      </c>
      <c r="P51" s="564" t="s">
        <v>420</v>
      </c>
      <c r="Q51" s="564">
        <v>0.2</v>
      </c>
      <c r="R51" s="564" t="s">
        <v>422</v>
      </c>
      <c r="S51" s="564" t="s">
        <v>442</v>
      </c>
      <c r="T51" s="568">
        <v>3.14</v>
      </c>
      <c r="U51" s="564" t="s">
        <v>420</v>
      </c>
      <c r="V51" s="564">
        <v>1</v>
      </c>
      <c r="W51" s="434" t="s">
        <v>443</v>
      </c>
      <c r="X51" s="568" t="s">
        <v>419</v>
      </c>
      <c r="Y51" s="564">
        <v>4</v>
      </c>
      <c r="Z51" s="564" t="s">
        <v>420</v>
      </c>
      <c r="AA51" s="564">
        <v>0.2</v>
      </c>
      <c r="AB51" s="564" t="s">
        <v>418</v>
      </c>
      <c r="AC51" s="564"/>
      <c r="AD51" s="424"/>
      <c r="AE51" s="414" t="s">
        <v>421</v>
      </c>
      <c r="AF51" s="408" t="s">
        <v>414</v>
      </c>
      <c r="AG51" s="409">
        <f>(F51*H51+J51*L51)/O51*Q51-(T51*V51*V51)/Y51*AA51</f>
        <v>0.46775000000000011</v>
      </c>
      <c r="AH51" s="415"/>
    </row>
    <row r="52" spans="1:34" ht="19.5" customHeight="1">
      <c r="A52" s="411"/>
      <c r="B52" s="412"/>
      <c r="C52" s="408"/>
      <c r="D52" s="564"/>
      <c r="E52" s="564"/>
      <c r="F52" s="564"/>
      <c r="G52" s="568"/>
      <c r="H52" s="564"/>
      <c r="I52" s="564"/>
      <c r="J52" s="568"/>
      <c r="K52" s="564"/>
      <c r="L52" s="564"/>
      <c r="M52" s="564"/>
      <c r="N52" s="564"/>
      <c r="O52" s="568"/>
      <c r="P52" s="564"/>
      <c r="Q52" s="564"/>
      <c r="R52" s="564"/>
      <c r="S52" s="564"/>
      <c r="T52" s="568"/>
      <c r="U52" s="564"/>
      <c r="V52" s="564"/>
      <c r="W52" s="564"/>
      <c r="X52" s="564"/>
      <c r="Y52" s="564"/>
      <c r="Z52" s="564"/>
      <c r="AA52" s="564"/>
      <c r="AB52" s="564"/>
      <c r="AC52" s="564"/>
      <c r="AD52" s="1865" t="s">
        <v>413</v>
      </c>
      <c r="AE52" s="1866"/>
      <c r="AF52" s="418" t="s">
        <v>414</v>
      </c>
      <c r="AG52" s="419">
        <f>SUM(AG50:AG51)</f>
        <v>1.1372800000000001</v>
      </c>
      <c r="AH52" s="415"/>
    </row>
    <row r="53" spans="1:34" ht="19.5" customHeight="1">
      <c r="A53" s="411"/>
      <c r="B53" s="412" t="s">
        <v>438</v>
      </c>
      <c r="C53" s="408" t="s">
        <v>439</v>
      </c>
      <c r="D53" s="425"/>
      <c r="E53" s="564" t="s">
        <v>444</v>
      </c>
      <c r="F53" s="564">
        <f>F50</f>
        <v>0.8</v>
      </c>
      <c r="G53" s="564" t="s">
        <v>417</v>
      </c>
      <c r="H53" s="564">
        <f>H50</f>
        <v>1.5</v>
      </c>
      <c r="I53" s="564" t="s">
        <v>418</v>
      </c>
      <c r="J53" s="568" t="s">
        <v>419</v>
      </c>
      <c r="K53" s="564">
        <v>2</v>
      </c>
      <c r="L53" s="564" t="s">
        <v>420</v>
      </c>
      <c r="M53" s="564">
        <f>M50</f>
        <v>1.4139999999999999</v>
      </c>
      <c r="N53" s="564" t="s">
        <v>417</v>
      </c>
      <c r="O53" s="564" t="s">
        <v>416</v>
      </c>
      <c r="P53" s="564">
        <f>P50</f>
        <v>0.8</v>
      </c>
      <c r="Q53" s="564" t="s">
        <v>417</v>
      </c>
      <c r="R53" s="564">
        <f>H53</f>
        <v>1.5</v>
      </c>
      <c r="S53" s="564" t="s">
        <v>418</v>
      </c>
      <c r="T53" s="568" t="s">
        <v>419</v>
      </c>
      <c r="U53" s="564">
        <v>2</v>
      </c>
      <c r="V53" s="564" t="s">
        <v>420</v>
      </c>
      <c r="W53" s="564">
        <f>W50</f>
        <v>1.4970000000000001</v>
      </c>
      <c r="X53" s="564" t="s">
        <v>418</v>
      </c>
      <c r="Y53" s="568" t="s">
        <v>419</v>
      </c>
      <c r="Z53" s="564">
        <v>2</v>
      </c>
      <c r="AA53" s="564" t="s">
        <v>418</v>
      </c>
      <c r="AB53" s="564" t="s">
        <v>420</v>
      </c>
      <c r="AC53" s="564">
        <v>2</v>
      </c>
      <c r="AD53" s="424"/>
      <c r="AE53" s="414" t="s">
        <v>421</v>
      </c>
      <c r="AF53" s="408" t="s">
        <v>440</v>
      </c>
      <c r="AG53" s="409">
        <f>(((F53+H53)/K53*M53+(P53+R53)/U53*W53)/Z53)*AC53</f>
        <v>3.3476499999999998</v>
      </c>
      <c r="AH53" s="415"/>
    </row>
    <row r="54" spans="1:34" ht="19.5" customHeight="1">
      <c r="A54" s="411"/>
      <c r="B54" s="412"/>
      <c r="C54" s="408"/>
      <c r="D54" s="564"/>
      <c r="E54" s="439" t="s">
        <v>442</v>
      </c>
      <c r="F54" s="424">
        <f>F51</f>
        <v>2</v>
      </c>
      <c r="G54" s="564" t="s">
        <v>420</v>
      </c>
      <c r="H54" s="564">
        <f>H50</f>
        <v>1.5</v>
      </c>
      <c r="I54" s="564" t="s">
        <v>417</v>
      </c>
      <c r="J54" s="568">
        <f>J51</f>
        <v>2.165</v>
      </c>
      <c r="K54" s="564" t="s">
        <v>420</v>
      </c>
      <c r="L54" s="564">
        <f>L51</f>
        <v>1.5</v>
      </c>
      <c r="M54" s="564" t="s">
        <v>418</v>
      </c>
      <c r="N54" s="564" t="s">
        <v>422</v>
      </c>
      <c r="O54" s="564" t="s">
        <v>416</v>
      </c>
      <c r="P54" s="568">
        <v>3.14</v>
      </c>
      <c r="Q54" s="564" t="s">
        <v>420</v>
      </c>
      <c r="R54" s="564">
        <f>V51</f>
        <v>1</v>
      </c>
      <c r="S54" s="434" t="s">
        <v>443</v>
      </c>
      <c r="T54" s="568" t="s">
        <v>419</v>
      </c>
      <c r="U54" s="564">
        <v>4</v>
      </c>
      <c r="V54" s="434"/>
      <c r="W54" s="568"/>
      <c r="X54" s="564"/>
      <c r="Y54" s="564"/>
      <c r="Z54" s="564"/>
      <c r="AA54" s="564"/>
      <c r="AB54" s="564"/>
      <c r="AC54" s="564"/>
      <c r="AD54" s="424"/>
      <c r="AE54" s="414" t="s">
        <v>421</v>
      </c>
      <c r="AF54" s="408" t="s">
        <v>440</v>
      </c>
      <c r="AG54" s="409">
        <f>(F54*H54+J54*L54)-(P54*R54*R54)/U54</f>
        <v>5.4625000000000004</v>
      </c>
      <c r="AH54" s="415"/>
    </row>
    <row r="55" spans="1:34" ht="19.5" customHeight="1" thickBot="1">
      <c r="A55" s="426"/>
      <c r="B55" s="441"/>
      <c r="C55" s="442"/>
      <c r="D55" s="427"/>
      <c r="E55" s="455"/>
      <c r="F55" s="427"/>
      <c r="G55" s="427"/>
      <c r="H55" s="427"/>
      <c r="I55" s="427"/>
      <c r="J55" s="427"/>
      <c r="K55" s="456"/>
      <c r="L55" s="427"/>
      <c r="M55" s="427"/>
      <c r="N55" s="427"/>
      <c r="O55" s="427"/>
      <c r="P55" s="427"/>
      <c r="Q55" s="427"/>
      <c r="R55" s="427"/>
      <c r="S55" s="427"/>
      <c r="T55" s="427"/>
      <c r="U55" s="427"/>
      <c r="V55" s="427"/>
      <c r="W55" s="427"/>
      <c r="X55" s="427"/>
      <c r="Y55" s="427"/>
      <c r="Z55" s="427"/>
      <c r="AA55" s="427"/>
      <c r="AB55" s="427"/>
      <c r="AC55" s="427"/>
      <c r="AD55" s="1871" t="s">
        <v>413</v>
      </c>
      <c r="AE55" s="1872"/>
      <c r="AF55" s="443" t="s">
        <v>414</v>
      </c>
      <c r="AG55" s="444">
        <f>SUM(AG53:AG54)</f>
        <v>8.8101500000000001</v>
      </c>
      <c r="AH55" s="430"/>
    </row>
    <row r="56" spans="1:34">
      <c r="A56" s="391"/>
      <c r="B56" s="391"/>
      <c r="C56" s="391"/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  <c r="O56" s="391"/>
      <c r="P56" s="391"/>
      <c r="Q56" s="391"/>
      <c r="R56" s="391"/>
      <c r="S56" s="391"/>
      <c r="T56" s="391"/>
      <c r="U56" s="391"/>
      <c r="V56" s="391"/>
      <c r="W56" s="391"/>
      <c r="X56" s="391"/>
      <c r="Y56" s="391"/>
      <c r="Z56" s="391"/>
      <c r="AA56" s="391"/>
      <c r="AB56" s="391"/>
      <c r="AC56" s="391"/>
      <c r="AD56" s="391"/>
      <c r="AE56" s="391"/>
      <c r="AF56" s="391"/>
      <c r="AG56" s="391"/>
      <c r="AH56" s="391"/>
    </row>
    <row r="57" spans="1:34">
      <c r="A57" s="391"/>
      <c r="B57" s="391"/>
      <c r="C57" s="391"/>
      <c r="D57" s="391"/>
      <c r="E57" s="391"/>
      <c r="F57" s="391"/>
      <c r="G57" s="391"/>
      <c r="H57" s="391"/>
      <c r="I57" s="391"/>
      <c r="J57" s="391"/>
      <c r="K57" s="391"/>
      <c r="L57" s="391"/>
      <c r="M57" s="391"/>
      <c r="N57" s="391"/>
      <c r="O57" s="391"/>
      <c r="P57" s="391"/>
      <c r="Q57" s="391"/>
      <c r="R57" s="391"/>
      <c r="S57" s="391"/>
      <c r="T57" s="391"/>
      <c r="U57" s="391"/>
      <c r="V57" s="391"/>
      <c r="W57" s="391"/>
      <c r="X57" s="391"/>
      <c r="Y57" s="391"/>
      <c r="Z57" s="391"/>
      <c r="AA57" s="391"/>
      <c r="AB57" s="391"/>
      <c r="AC57" s="391"/>
      <c r="AD57" s="391"/>
      <c r="AE57" s="391"/>
      <c r="AF57" s="391"/>
      <c r="AG57" s="391"/>
      <c r="AH57" s="391"/>
    </row>
    <row r="58" spans="1:34">
      <c r="A58" s="391"/>
      <c r="B58" s="391"/>
      <c r="C58" s="391"/>
      <c r="D58" s="391"/>
      <c r="E58" s="391"/>
      <c r="F58" s="391"/>
      <c r="G58" s="391"/>
      <c r="H58" s="391"/>
      <c r="I58" s="391"/>
      <c r="J58" s="391"/>
      <c r="K58" s="391"/>
      <c r="L58" s="391"/>
      <c r="M58" s="391"/>
      <c r="N58" s="391"/>
      <c r="O58" s="391"/>
      <c r="P58" s="391"/>
      <c r="Q58" s="391"/>
      <c r="R58" s="391"/>
      <c r="S58" s="391"/>
      <c r="T58" s="391"/>
      <c r="U58" s="391"/>
      <c r="V58" s="391"/>
      <c r="W58" s="391"/>
      <c r="X58" s="391"/>
      <c r="Y58" s="391"/>
      <c r="Z58" s="391"/>
      <c r="AA58" s="391"/>
      <c r="AB58" s="391"/>
      <c r="AC58" s="391"/>
      <c r="AD58" s="391"/>
      <c r="AE58" s="391"/>
      <c r="AF58" s="391"/>
      <c r="AG58" s="391"/>
      <c r="AH58" s="391"/>
    </row>
    <row r="59" spans="1:34">
      <c r="A59" s="391"/>
      <c r="B59" s="391"/>
      <c r="C59" s="391"/>
      <c r="D59" s="391"/>
      <c r="E59" s="391"/>
      <c r="F59" s="391"/>
      <c r="G59" s="391"/>
      <c r="H59" s="391"/>
      <c r="I59" s="391"/>
      <c r="J59" s="391"/>
      <c r="K59" s="391"/>
      <c r="L59" s="391"/>
      <c r="M59" s="391"/>
      <c r="N59" s="391"/>
      <c r="O59" s="391"/>
      <c r="P59" s="391"/>
      <c r="Q59" s="391"/>
      <c r="R59" s="391"/>
      <c r="S59" s="391"/>
      <c r="T59" s="391"/>
      <c r="U59" s="391"/>
      <c r="V59" s="391"/>
      <c r="W59" s="391"/>
      <c r="X59" s="391"/>
      <c r="Y59" s="391"/>
      <c r="Z59" s="391"/>
      <c r="AA59" s="391"/>
      <c r="AB59" s="391"/>
      <c r="AC59" s="391"/>
      <c r="AD59" s="391"/>
      <c r="AE59" s="391"/>
      <c r="AF59" s="391"/>
      <c r="AG59" s="391"/>
      <c r="AH59" s="391"/>
    </row>
    <row r="60" spans="1:34">
      <c r="A60" s="391"/>
      <c r="B60" s="391"/>
      <c r="C60" s="391"/>
      <c r="D60" s="391"/>
      <c r="E60" s="391"/>
      <c r="F60" s="391"/>
      <c r="G60" s="391"/>
      <c r="H60" s="391"/>
      <c r="I60" s="391"/>
      <c r="J60" s="391"/>
      <c r="K60" s="391"/>
      <c r="L60" s="391"/>
      <c r="M60" s="391"/>
      <c r="N60" s="391"/>
      <c r="O60" s="391"/>
      <c r="P60" s="391"/>
      <c r="Q60" s="391"/>
      <c r="R60" s="391"/>
      <c r="S60" s="391"/>
      <c r="T60" s="391"/>
      <c r="U60" s="391"/>
      <c r="V60" s="391"/>
      <c r="W60" s="391"/>
      <c r="X60" s="391"/>
      <c r="Y60" s="391"/>
      <c r="Z60" s="391"/>
      <c r="AA60" s="391"/>
      <c r="AB60" s="391"/>
      <c r="AC60" s="391"/>
      <c r="AD60" s="391"/>
      <c r="AE60" s="391"/>
      <c r="AF60" s="391"/>
      <c r="AG60" s="391"/>
      <c r="AH60" s="391"/>
    </row>
    <row r="61" spans="1:34">
      <c r="A61" s="391"/>
      <c r="B61" s="391"/>
      <c r="C61" s="391"/>
      <c r="D61" s="391"/>
      <c r="E61" s="391"/>
      <c r="F61" s="391"/>
      <c r="G61" s="391"/>
      <c r="H61" s="391"/>
      <c r="I61" s="391"/>
      <c r="J61" s="391"/>
      <c r="K61" s="391"/>
      <c r="L61" s="391"/>
      <c r="M61" s="391"/>
      <c r="N61" s="391"/>
      <c r="O61" s="391"/>
      <c r="P61" s="391"/>
      <c r="Q61" s="391"/>
      <c r="R61" s="391"/>
      <c r="S61" s="391"/>
      <c r="T61" s="391"/>
      <c r="U61" s="391"/>
      <c r="V61" s="391"/>
      <c r="W61" s="391"/>
      <c r="X61" s="391"/>
      <c r="Y61" s="391"/>
      <c r="Z61" s="391"/>
      <c r="AA61" s="391"/>
      <c r="AB61" s="391"/>
      <c r="AC61" s="391"/>
      <c r="AD61" s="391"/>
      <c r="AE61" s="391"/>
      <c r="AF61" s="391"/>
      <c r="AG61" s="391"/>
      <c r="AH61" s="391"/>
    </row>
    <row r="62" spans="1:34">
      <c r="A62" s="391"/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</row>
    <row r="63" spans="1:34">
      <c r="A63" s="391"/>
      <c r="B63" s="391"/>
      <c r="C63" s="391"/>
      <c r="D63" s="391"/>
      <c r="E63" s="391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</row>
    <row r="64" spans="1:34">
      <c r="A64" s="391"/>
      <c r="B64" s="391"/>
      <c r="C64" s="391"/>
      <c r="D64" s="391"/>
      <c r="E64" s="391"/>
      <c r="F64" s="391"/>
      <c r="G64" s="391"/>
      <c r="H64" s="391"/>
      <c r="I64" s="391"/>
      <c r="J64" s="391"/>
      <c r="K64" s="391"/>
      <c r="L64" s="391"/>
      <c r="M64" s="391"/>
      <c r="N64" s="391"/>
      <c r="O64" s="391"/>
      <c r="P64" s="391"/>
      <c r="Q64" s="391"/>
      <c r="R64" s="391"/>
      <c r="S64" s="391"/>
      <c r="T64" s="391"/>
      <c r="U64" s="391"/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</row>
    <row r="65" spans="1:34">
      <c r="A65" s="391"/>
      <c r="B65" s="391"/>
      <c r="C65" s="391"/>
      <c r="D65" s="391"/>
      <c r="E65" s="391"/>
      <c r="F65" s="391"/>
      <c r="G65" s="391"/>
      <c r="H65" s="391"/>
      <c r="I65" s="391"/>
      <c r="J65" s="391"/>
      <c r="K65" s="391"/>
      <c r="L65" s="391"/>
      <c r="M65" s="391"/>
      <c r="N65" s="391"/>
      <c r="O65" s="391"/>
      <c r="P65" s="391"/>
      <c r="Q65" s="391"/>
      <c r="R65" s="391"/>
      <c r="S65" s="391"/>
      <c r="T65" s="391"/>
      <c r="U65" s="391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</row>
    <row r="66" spans="1:34">
      <c r="A66" s="391"/>
      <c r="B66" s="391"/>
      <c r="C66" s="391"/>
      <c r="D66" s="391"/>
      <c r="E66" s="391"/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</row>
    <row r="67" spans="1:34">
      <c r="A67" s="391"/>
      <c r="B67" s="391"/>
      <c r="C67" s="391"/>
      <c r="D67" s="391"/>
      <c r="E67" s="391"/>
      <c r="F67" s="391"/>
      <c r="G67" s="391"/>
      <c r="H67" s="391"/>
      <c r="I67" s="391"/>
      <c r="J67" s="391"/>
      <c r="K67" s="391"/>
      <c r="L67" s="391"/>
      <c r="M67" s="391"/>
      <c r="N67" s="391"/>
      <c r="O67" s="391"/>
      <c r="P67" s="391"/>
      <c r="Q67" s="391"/>
      <c r="R67" s="391"/>
      <c r="S67" s="391"/>
      <c r="T67" s="391"/>
      <c r="U67" s="391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</row>
    <row r="68" spans="1:34">
      <c r="A68" s="391"/>
      <c r="B68" s="391"/>
      <c r="C68" s="391"/>
      <c r="D68" s="391"/>
      <c r="E68" s="391"/>
      <c r="F68" s="391"/>
      <c r="G68" s="391"/>
      <c r="H68" s="391"/>
      <c r="I68" s="391"/>
      <c r="J68" s="391"/>
      <c r="K68" s="391"/>
      <c r="L68" s="391"/>
      <c r="M68" s="391"/>
      <c r="N68" s="391"/>
      <c r="O68" s="391"/>
      <c r="P68" s="391"/>
      <c r="Q68" s="391"/>
      <c r="R68" s="391"/>
      <c r="S68" s="391"/>
      <c r="T68" s="391"/>
      <c r="U68" s="391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</row>
    <row r="69" spans="1:34">
      <c r="A69" s="391"/>
      <c r="B69" s="391"/>
      <c r="C69" s="391"/>
      <c r="D69" s="391"/>
      <c r="E69" s="391"/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</row>
    <row r="70" spans="1:34">
      <c r="A70" s="391"/>
      <c r="B70" s="391"/>
      <c r="C70" s="391"/>
      <c r="D70" s="391"/>
      <c r="E70" s="391"/>
      <c r="F70" s="391"/>
      <c r="G70" s="391"/>
      <c r="H70" s="391"/>
      <c r="I70" s="391"/>
      <c r="J70" s="391"/>
      <c r="K70" s="391"/>
      <c r="L70" s="391"/>
      <c r="M70" s="391"/>
      <c r="N70" s="391"/>
      <c r="O70" s="391"/>
      <c r="P70" s="391"/>
      <c r="Q70" s="391"/>
      <c r="R70" s="391"/>
      <c r="S70" s="391"/>
      <c r="T70" s="391"/>
      <c r="U70" s="391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</row>
    <row r="71" spans="1:34">
      <c r="A71" s="391"/>
      <c r="B71" s="391"/>
      <c r="C71" s="391"/>
      <c r="D71" s="391"/>
      <c r="E71" s="391"/>
      <c r="F71" s="391"/>
      <c r="G71" s="391"/>
      <c r="H71" s="391"/>
      <c r="I71" s="391"/>
      <c r="J71" s="391"/>
      <c r="K71" s="391"/>
      <c r="L71" s="391"/>
      <c r="M71" s="391"/>
      <c r="N71" s="391"/>
      <c r="O71" s="391"/>
      <c r="P71" s="391"/>
      <c r="Q71" s="391"/>
      <c r="R71" s="391"/>
      <c r="S71" s="391"/>
      <c r="T71" s="391"/>
      <c r="U71" s="391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</row>
    <row r="72" spans="1:34">
      <c r="A72" s="391"/>
      <c r="B72" s="391"/>
      <c r="C72" s="391"/>
      <c r="D72" s="391"/>
      <c r="E72" s="391"/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</row>
    <row r="73" spans="1:34">
      <c r="A73" s="391"/>
      <c r="B73" s="391"/>
      <c r="C73" s="391"/>
      <c r="D73" s="391"/>
      <c r="E73" s="391"/>
      <c r="F73" s="391"/>
      <c r="G73" s="391"/>
      <c r="H73" s="391"/>
      <c r="I73" s="391"/>
      <c r="J73" s="391"/>
      <c r="K73" s="391"/>
      <c r="L73" s="391"/>
      <c r="M73" s="391"/>
      <c r="N73" s="391"/>
      <c r="O73" s="391"/>
      <c r="P73" s="391"/>
      <c r="Q73" s="391"/>
      <c r="R73" s="391"/>
      <c r="S73" s="391"/>
      <c r="T73" s="391"/>
      <c r="U73" s="391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</row>
    <row r="74" spans="1:34">
      <c r="A74" s="391"/>
      <c r="B74" s="391"/>
      <c r="C74" s="391"/>
      <c r="D74" s="391"/>
      <c r="E74" s="391"/>
      <c r="F74" s="391"/>
      <c r="G74" s="391"/>
      <c r="H74" s="391"/>
      <c r="I74" s="391"/>
      <c r="J74" s="391"/>
      <c r="K74" s="391"/>
      <c r="L74" s="391"/>
      <c r="M74" s="391"/>
      <c r="N74" s="391"/>
      <c r="O74" s="391"/>
      <c r="P74" s="391"/>
      <c r="Q74" s="391"/>
      <c r="R74" s="391"/>
      <c r="S74" s="391"/>
      <c r="T74" s="391"/>
      <c r="U74" s="391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</row>
    <row r="75" spans="1:34">
      <c r="A75" s="391"/>
      <c r="B75" s="391"/>
      <c r="C75" s="391"/>
      <c r="D75" s="391"/>
      <c r="E75" s="391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</row>
    <row r="76" spans="1:34">
      <c r="A76" s="391"/>
      <c r="B76" s="391"/>
      <c r="C76" s="391"/>
      <c r="D76" s="391"/>
      <c r="E76" s="391"/>
      <c r="F76" s="391"/>
      <c r="G76" s="391"/>
      <c r="H76" s="391"/>
      <c r="I76" s="391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</row>
    <row r="77" spans="1:34">
      <c r="A77" s="391"/>
      <c r="B77" s="391"/>
      <c r="C77" s="391"/>
      <c r="D77" s="391"/>
      <c r="E77" s="391"/>
      <c r="F77" s="391"/>
      <c r="G77" s="391"/>
      <c r="H77" s="391"/>
      <c r="I77" s="391"/>
      <c r="J77" s="391"/>
      <c r="K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</row>
    <row r="78" spans="1:34">
      <c r="A78" s="391"/>
      <c r="B78" s="391"/>
      <c r="C78" s="391"/>
      <c r="D78" s="391"/>
      <c r="E78" s="391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</row>
    <row r="79" spans="1:34">
      <c r="A79" s="391"/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</row>
    <row r="80" spans="1:34">
      <c r="A80" s="391"/>
      <c r="B80" s="391"/>
      <c r="C80" s="391"/>
      <c r="D80" s="391"/>
      <c r="E80" s="391"/>
      <c r="F80" s="391"/>
      <c r="G80" s="391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</row>
    <row r="81" spans="1:34">
      <c r="A81" s="391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</row>
    <row r="82" spans="1:34">
      <c r="A82" s="391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</row>
    <row r="83" spans="1:34">
      <c r="A83" s="391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</row>
    <row r="84" spans="1:34">
      <c r="A84" s="391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</row>
    <row r="85" spans="1:34">
      <c r="A85" s="391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</row>
    <row r="86" spans="1:34">
      <c r="A86" s="391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</row>
  </sheetData>
  <mergeCells count="16">
    <mergeCell ref="AD46:AE46"/>
    <mergeCell ref="AD48:AE48"/>
    <mergeCell ref="AD52:AE52"/>
    <mergeCell ref="AD55:AE55"/>
    <mergeCell ref="E30:F30"/>
    <mergeCell ref="H30:I30"/>
    <mergeCell ref="AD31:AE31"/>
    <mergeCell ref="AD41:AE41"/>
    <mergeCell ref="AD42:AE42"/>
    <mergeCell ref="AD45:AE45"/>
    <mergeCell ref="I6:AB6"/>
    <mergeCell ref="AD23:AE23"/>
    <mergeCell ref="E28:F28"/>
    <mergeCell ref="H28:I28"/>
    <mergeCell ref="K28:L28"/>
    <mergeCell ref="N28:O28"/>
  </mergeCells>
  <phoneticPr fontId="34" type="noConversion"/>
  <printOptions horizontalCentered="1" verticalCentered="1"/>
  <pageMargins left="0.74803149606299213" right="0.15748031496062992" top="0.98425196850393704" bottom="0.98425196850393704" header="0.51181102362204722" footer="0.51181102362204722"/>
  <pageSetup paperSize="9" scale="90" orientation="landscape" r:id="rId1"/>
  <headerFooter alignWithMargins="0"/>
  <rowBreaks count="1" manualBreakCount="1">
    <brk id="35" max="33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view="pageBreakPreview" workbookViewId="0">
      <selection activeCell="V34" sqref="V34"/>
    </sheetView>
  </sheetViews>
  <sheetFormatPr defaultRowHeight="24.75" customHeight="1"/>
  <cols>
    <col min="1" max="1" width="4.125" style="137" customWidth="1"/>
    <col min="2" max="2" width="9.875" style="137" customWidth="1"/>
    <col min="3" max="3" width="7.125" style="137" customWidth="1"/>
    <col min="4" max="19" width="3.375" style="137" customWidth="1"/>
    <col min="20" max="20" width="6.375" style="137" customWidth="1"/>
    <col min="21" max="21" width="10.75" style="137" customWidth="1"/>
    <col min="22" max="16384" width="9" style="137"/>
  </cols>
  <sheetData>
    <row r="1" spans="1:21" s="135" customFormat="1" ht="9.75" customHeight="1" thickBot="1">
      <c r="U1" s="2"/>
    </row>
    <row r="2" spans="1:21" ht="24.75" customHeight="1">
      <c r="A2" s="1815" t="s">
        <v>81</v>
      </c>
      <c r="B2" s="1816"/>
      <c r="C2" s="1816"/>
      <c r="D2" s="1816" t="s">
        <v>82</v>
      </c>
      <c r="E2" s="1816"/>
      <c r="F2" s="1816"/>
      <c r="G2" s="1816"/>
      <c r="H2" s="1816"/>
      <c r="I2" s="1816"/>
      <c r="J2" s="1816"/>
      <c r="K2" s="1816"/>
      <c r="L2" s="1816"/>
      <c r="M2" s="1816"/>
      <c r="N2" s="1816"/>
      <c r="O2" s="1816"/>
      <c r="P2" s="1816"/>
      <c r="Q2" s="1816"/>
      <c r="R2" s="1816"/>
      <c r="S2" s="1816"/>
      <c r="T2" s="1817" t="s">
        <v>83</v>
      </c>
      <c r="U2" s="1818"/>
    </row>
    <row r="3" spans="1:21" ht="24.75" customHeight="1">
      <c r="A3" s="3"/>
      <c r="B3" s="1728" t="s">
        <v>84</v>
      </c>
      <c r="C3" s="1729"/>
      <c r="D3" s="1730" t="s">
        <v>85</v>
      </c>
      <c r="E3" s="1726"/>
      <c r="F3" s="1726"/>
      <c r="G3" s="1726"/>
      <c r="H3" s="1726"/>
      <c r="I3" s="1726"/>
      <c r="J3" s="1726"/>
      <c r="K3" s="1726"/>
      <c r="L3" s="1726"/>
      <c r="M3" s="1726"/>
      <c r="N3" s="1726"/>
      <c r="O3" s="1726"/>
      <c r="P3" s="1726"/>
      <c r="Q3" s="1726"/>
      <c r="R3" s="1726"/>
      <c r="S3" s="1731"/>
      <c r="T3" s="4" t="s">
        <v>86</v>
      </c>
      <c r="U3" s="5" t="s">
        <v>87</v>
      </c>
    </row>
    <row r="4" spans="1:21" ht="13.5" customHeight="1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8"/>
    </row>
    <row r="5" spans="1:21" ht="13.5" customHeight="1">
      <c r="A5" s="9"/>
      <c r="B5" s="10"/>
      <c r="C5" s="10"/>
      <c r="D5" s="10"/>
      <c r="E5" s="10"/>
      <c r="F5" s="10"/>
      <c r="G5" s="10"/>
      <c r="H5" s="10"/>
      <c r="I5" s="10"/>
      <c r="J5" s="2127">
        <v>150</v>
      </c>
      <c r="K5" s="2127"/>
      <c r="L5" s="10"/>
      <c r="M5" s="10"/>
      <c r="N5" s="10"/>
      <c r="O5" s="10"/>
      <c r="P5" s="10"/>
      <c r="Q5" s="10"/>
      <c r="R5" s="10"/>
      <c r="S5" s="10"/>
      <c r="T5" s="10"/>
      <c r="U5" s="11"/>
    </row>
    <row r="6" spans="1:21" ht="13.5" customHeight="1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1"/>
    </row>
    <row r="7" spans="1:21" ht="13.5" customHeight="1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1"/>
    </row>
    <row r="8" spans="1:21" ht="13.5" customHeight="1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1"/>
    </row>
    <row r="9" spans="1:21" ht="13.5" customHeight="1">
      <c r="A9" s="9"/>
      <c r="B9" s="10"/>
      <c r="C9" s="10"/>
      <c r="D9" s="2127">
        <v>150</v>
      </c>
      <c r="E9" s="2127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1"/>
    </row>
    <row r="10" spans="1:21" ht="13.5" customHeight="1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1"/>
    </row>
    <row r="11" spans="1:21" ht="13.5" customHeight="1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1"/>
    </row>
    <row r="12" spans="1:21" ht="13.5" customHeight="1">
      <c r="A12" s="9"/>
      <c r="B12" s="10"/>
      <c r="C12" s="10"/>
      <c r="D12" s="10"/>
      <c r="E12" s="10"/>
      <c r="F12" s="10"/>
      <c r="G12" s="10"/>
      <c r="H12" s="2128" t="s">
        <v>88</v>
      </c>
      <c r="I12" s="2129"/>
      <c r="J12" s="2129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1"/>
    </row>
    <row r="13" spans="1:21" ht="13.5" customHeight="1">
      <c r="A13" s="9"/>
      <c r="B13" s="10"/>
      <c r="C13" s="10"/>
      <c r="D13" s="10"/>
      <c r="E13" s="10"/>
      <c r="F13" s="10"/>
      <c r="G13" s="10"/>
      <c r="H13" s="2129"/>
      <c r="I13" s="2129"/>
      <c r="J13" s="2129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1"/>
    </row>
    <row r="14" spans="1:21" ht="13.5" customHeight="1">
      <c r="A14" s="9"/>
      <c r="B14" s="10"/>
      <c r="C14" s="10"/>
      <c r="D14" s="10"/>
      <c r="E14" s="10"/>
      <c r="F14" s="10"/>
      <c r="G14" s="10"/>
      <c r="H14" s="2129"/>
      <c r="I14" s="2129"/>
      <c r="J14" s="2129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1"/>
    </row>
    <row r="15" spans="1:21" ht="13.5" customHeight="1">
      <c r="A15" s="9"/>
      <c r="B15" s="10"/>
      <c r="C15" s="2127">
        <v>300</v>
      </c>
      <c r="D15" s="2127"/>
      <c r="E15" s="10"/>
      <c r="F15" s="10"/>
      <c r="G15" s="10"/>
      <c r="H15" s="2129"/>
      <c r="I15" s="2129"/>
      <c r="J15" s="2129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1"/>
    </row>
    <row r="16" spans="1:21" ht="13.5" customHeight="1">
      <c r="A16" s="9"/>
      <c r="B16" s="10"/>
      <c r="C16" s="10"/>
      <c r="D16" s="10"/>
      <c r="E16" s="10"/>
      <c r="F16" s="10"/>
      <c r="G16" s="10"/>
      <c r="H16" s="2129"/>
      <c r="I16" s="2129"/>
      <c r="J16" s="2129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1"/>
    </row>
    <row r="17" spans="1:21" ht="13.5" customHeight="1">
      <c r="A17" s="9"/>
      <c r="B17" s="10"/>
      <c r="C17" s="10"/>
      <c r="D17" s="10"/>
      <c r="E17" s="10"/>
      <c r="F17" s="10"/>
      <c r="G17" s="10"/>
      <c r="H17" s="2129"/>
      <c r="I17" s="2129"/>
      <c r="J17" s="2129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1"/>
    </row>
    <row r="18" spans="1:21" ht="13.5" customHeight="1">
      <c r="A18" s="9"/>
      <c r="B18" s="10"/>
      <c r="C18" s="10"/>
      <c r="D18" s="10"/>
      <c r="E18" s="10"/>
      <c r="F18" s="10"/>
      <c r="G18" s="10"/>
      <c r="H18" s="2129"/>
      <c r="I18" s="2129"/>
      <c r="J18" s="2129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1"/>
    </row>
    <row r="19" spans="1:21" ht="13.5" customHeight="1">
      <c r="A19" s="9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1"/>
    </row>
    <row r="20" spans="1:21" ht="13.5" customHeight="1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1"/>
    </row>
    <row r="21" spans="1:21" ht="13.5" customHeight="1">
      <c r="A21" s="9"/>
      <c r="B21" s="10"/>
      <c r="C21" s="305">
        <v>100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1"/>
    </row>
    <row r="22" spans="1:21" ht="13.5" customHeight="1">
      <c r="A22" s="9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1"/>
    </row>
    <row r="23" spans="1:21" ht="13.5" customHeight="1">
      <c r="A23" s="9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1"/>
    </row>
    <row r="24" spans="1:21" ht="13.5" customHeight="1">
      <c r="A24" s="9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2121" t="s">
        <v>89</v>
      </c>
      <c r="P24" s="2122"/>
      <c r="Q24" s="2122"/>
      <c r="R24" s="2122"/>
      <c r="S24" s="2123"/>
      <c r="T24" s="10"/>
      <c r="U24" s="11"/>
    </row>
    <row r="25" spans="1:21" ht="13.5" customHeight="1">
      <c r="A25" s="9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2124"/>
      <c r="P25" s="2125"/>
      <c r="Q25" s="2125"/>
      <c r="R25" s="2125"/>
      <c r="S25" s="2126"/>
      <c r="T25" s="10"/>
      <c r="U25" s="11"/>
    </row>
    <row r="26" spans="1:21" ht="13.5" customHeight="1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1"/>
    </row>
    <row r="27" spans="1:21" ht="13.5" customHeight="1">
      <c r="A27" s="14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6"/>
      <c r="U27" s="17"/>
    </row>
    <row r="28" spans="1:21" ht="18.75" customHeight="1">
      <c r="A28" s="18" t="s">
        <v>90</v>
      </c>
      <c r="B28" s="19" t="s">
        <v>91</v>
      </c>
      <c r="C28" s="156"/>
      <c r="D28" s="22"/>
      <c r="E28" s="1813">
        <v>0.55000000000000004</v>
      </c>
      <c r="F28" s="1813"/>
      <c r="G28" s="22" t="s">
        <v>92</v>
      </c>
      <c r="H28" s="1813">
        <f>E28</f>
        <v>0.55000000000000004</v>
      </c>
      <c r="I28" s="1813"/>
      <c r="J28" s="22" t="str">
        <f>G28</f>
        <v>×</v>
      </c>
      <c r="K28" s="1813">
        <v>0.25</v>
      </c>
      <c r="L28" s="1813"/>
      <c r="M28" s="22"/>
      <c r="N28" s="157" t="s">
        <v>93</v>
      </c>
      <c r="O28" s="22"/>
      <c r="P28" s="22"/>
      <c r="Q28" s="22"/>
      <c r="R28" s="22"/>
      <c r="S28" s="158"/>
      <c r="T28" s="159" t="s">
        <v>94</v>
      </c>
      <c r="U28" s="35">
        <f>(E28*H28*K28)</f>
        <v>7.5625000000000012E-2</v>
      </c>
    </row>
    <row r="29" spans="1:21" ht="18.75" customHeight="1">
      <c r="A29" s="26" t="s">
        <v>95</v>
      </c>
      <c r="B29" s="27" t="s">
        <v>96</v>
      </c>
      <c r="C29" s="160"/>
      <c r="D29" s="12"/>
      <c r="E29" s="2120">
        <f>U28</f>
        <v>7.5625000000000012E-2</v>
      </c>
      <c r="F29" s="2120"/>
      <c r="G29" s="33" t="s">
        <v>97</v>
      </c>
      <c r="H29" s="12" t="s">
        <v>98</v>
      </c>
      <c r="I29" s="1716">
        <v>0.35</v>
      </c>
      <c r="J29" s="1716"/>
      <c r="K29" s="12" t="s">
        <v>92</v>
      </c>
      <c r="L29" s="1716">
        <f>I29</f>
        <v>0.35</v>
      </c>
      <c r="M29" s="1716"/>
      <c r="N29" s="12" t="s">
        <v>92</v>
      </c>
      <c r="O29" s="1716">
        <v>0.25</v>
      </c>
      <c r="P29" s="1716"/>
      <c r="Q29" s="12" t="s">
        <v>99</v>
      </c>
      <c r="R29" s="33" t="s">
        <v>93</v>
      </c>
      <c r="S29" s="161"/>
      <c r="T29" s="159" t="s">
        <v>94</v>
      </c>
      <c r="U29" s="35">
        <f>U28-I29*L29*O29</f>
        <v>4.5000000000000012E-2</v>
      </c>
    </row>
    <row r="30" spans="1:21" ht="18.75" customHeight="1">
      <c r="A30" s="26" t="s">
        <v>100</v>
      </c>
      <c r="B30" s="27" t="s">
        <v>101</v>
      </c>
      <c r="C30" s="160"/>
      <c r="D30" s="12"/>
      <c r="E30" s="12" t="s">
        <v>102</v>
      </c>
      <c r="F30" s="12"/>
      <c r="G30" s="12" t="s">
        <v>97</v>
      </c>
      <c r="H30" s="12" t="s">
        <v>103</v>
      </c>
      <c r="I30" s="12"/>
      <c r="J30" s="12"/>
      <c r="K30" s="12"/>
      <c r="L30" s="12"/>
      <c r="N30" s="12"/>
      <c r="O30" s="12"/>
      <c r="P30" s="12"/>
      <c r="Q30" s="12"/>
      <c r="R30" s="12"/>
      <c r="S30" s="162"/>
      <c r="T30" s="159" t="s">
        <v>94</v>
      </c>
      <c r="U30" s="35">
        <f>U28-U29</f>
        <v>3.0624999999999999E-2</v>
      </c>
    </row>
    <row r="31" spans="1:21" ht="18.75" customHeight="1">
      <c r="A31" s="26" t="s">
        <v>104</v>
      </c>
      <c r="B31" s="27" t="s">
        <v>105</v>
      </c>
      <c r="C31" s="160"/>
      <c r="D31" s="12"/>
      <c r="E31" s="2120">
        <f>0.35*0.35*0.25</f>
        <v>3.0624999999999996E-2</v>
      </c>
      <c r="F31" s="2120"/>
      <c r="G31" s="33" t="s">
        <v>97</v>
      </c>
      <c r="H31" s="12" t="s">
        <v>98</v>
      </c>
      <c r="I31" s="1716">
        <v>0.15</v>
      </c>
      <c r="J31" s="1716"/>
      <c r="K31" s="12" t="s">
        <v>92</v>
      </c>
      <c r="L31" s="1716">
        <f>I31</f>
        <v>0.15</v>
      </c>
      <c r="M31" s="1716"/>
      <c r="N31" s="12" t="s">
        <v>92</v>
      </c>
      <c r="O31" s="1716">
        <v>0.1</v>
      </c>
      <c r="P31" s="1716"/>
      <c r="Q31" s="12" t="s">
        <v>99</v>
      </c>
      <c r="R31" s="33" t="s">
        <v>93</v>
      </c>
      <c r="S31" s="161"/>
      <c r="T31" s="159" t="s">
        <v>94</v>
      </c>
      <c r="U31" s="35">
        <f>U30-I31*L31*O31</f>
        <v>2.8375000000000001E-2</v>
      </c>
    </row>
    <row r="32" spans="1:21" ht="18.75" customHeight="1">
      <c r="A32" s="26" t="s">
        <v>106</v>
      </c>
      <c r="B32" s="27" t="s">
        <v>107</v>
      </c>
      <c r="C32" s="160"/>
      <c r="D32" s="12"/>
      <c r="E32" s="12" t="s">
        <v>98</v>
      </c>
      <c r="F32" s="1716">
        <v>0.35</v>
      </c>
      <c r="G32" s="1716"/>
      <c r="H32" s="12" t="s">
        <v>92</v>
      </c>
      <c r="I32" s="12">
        <v>4</v>
      </c>
      <c r="J32" s="12" t="s">
        <v>99</v>
      </c>
      <c r="M32" s="12" t="s">
        <v>92</v>
      </c>
      <c r="N32" s="1716">
        <v>0.25</v>
      </c>
      <c r="O32" s="1716"/>
      <c r="P32" s="33" t="s">
        <v>93</v>
      </c>
      <c r="Q32" s="12"/>
      <c r="R32" s="12"/>
      <c r="S32" s="161"/>
      <c r="T32" s="159" t="s">
        <v>108</v>
      </c>
      <c r="U32" s="35">
        <f>F32*I32*N32</f>
        <v>0.35</v>
      </c>
    </row>
    <row r="33" spans="1:21" ht="18.75" customHeight="1">
      <c r="A33" s="26" t="s">
        <v>109</v>
      </c>
      <c r="B33" s="27" t="s">
        <v>110</v>
      </c>
      <c r="C33" s="160"/>
      <c r="D33" s="12"/>
      <c r="E33" s="1716" t="s">
        <v>111</v>
      </c>
      <c r="F33" s="1716"/>
      <c r="G33" s="12" t="s">
        <v>112</v>
      </c>
      <c r="H33" s="12" t="s">
        <v>113</v>
      </c>
      <c r="I33" s="12"/>
      <c r="J33" s="12" t="s">
        <v>114</v>
      </c>
      <c r="K33" s="12"/>
      <c r="L33" s="12" t="s">
        <v>115</v>
      </c>
      <c r="M33" s="12" t="s">
        <v>92</v>
      </c>
      <c r="N33" s="2130">
        <v>0.9</v>
      </c>
      <c r="O33" s="2130"/>
      <c r="P33" s="12"/>
      <c r="Q33" s="33" t="s">
        <v>93</v>
      </c>
      <c r="R33" s="12"/>
      <c r="S33" s="161"/>
      <c r="T33" s="159" t="s">
        <v>116</v>
      </c>
      <c r="U33" s="163">
        <f>6+4*0.9</f>
        <v>9.6</v>
      </c>
    </row>
    <row r="34" spans="1:21" ht="18.75" customHeight="1">
      <c r="A34" s="26" t="s">
        <v>117</v>
      </c>
      <c r="B34" s="27" t="s">
        <v>118</v>
      </c>
      <c r="C34" s="160"/>
      <c r="D34" s="29"/>
      <c r="E34" s="1716">
        <v>0.15</v>
      </c>
      <c r="F34" s="1716"/>
      <c r="G34" s="12" t="s">
        <v>92</v>
      </c>
      <c r="H34" s="1716">
        <f>E34</f>
        <v>0.15</v>
      </c>
      <c r="I34" s="1716"/>
      <c r="J34" s="12" t="s">
        <v>92</v>
      </c>
      <c r="K34" s="1716">
        <v>0.4</v>
      </c>
      <c r="L34" s="1716"/>
      <c r="M34" s="29"/>
      <c r="N34" s="29"/>
      <c r="O34" s="29"/>
      <c r="P34" s="29"/>
      <c r="Q34" s="29"/>
      <c r="R34" s="29"/>
      <c r="S34" s="30"/>
      <c r="T34" s="159" t="str">
        <f>T30</f>
        <v>M3</v>
      </c>
      <c r="U34" s="36">
        <f>E34*H34*K34</f>
        <v>8.9999999999999993E-3</v>
      </c>
    </row>
    <row r="35" spans="1:21" ht="18.75" customHeight="1">
      <c r="A35" s="26"/>
      <c r="B35" s="27" t="s">
        <v>119</v>
      </c>
      <c r="C35" s="160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30"/>
      <c r="T35" s="159"/>
      <c r="U35" s="35"/>
    </row>
    <row r="36" spans="1:21" ht="18.75" customHeight="1" thickBot="1">
      <c r="A36" s="37"/>
      <c r="B36" s="164"/>
      <c r="C36" s="165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5"/>
      <c r="T36" s="166"/>
      <c r="U36" s="43"/>
    </row>
  </sheetData>
  <mergeCells count="28">
    <mergeCell ref="E33:F33"/>
    <mergeCell ref="N33:O33"/>
    <mergeCell ref="E34:F34"/>
    <mergeCell ref="H34:I34"/>
    <mergeCell ref="K34:L34"/>
    <mergeCell ref="T2:U2"/>
    <mergeCell ref="O29:P29"/>
    <mergeCell ref="E28:F28"/>
    <mergeCell ref="H28:I28"/>
    <mergeCell ref="K28:L28"/>
    <mergeCell ref="O24:S25"/>
    <mergeCell ref="D3:S3"/>
    <mergeCell ref="J5:K5"/>
    <mergeCell ref="D9:E9"/>
    <mergeCell ref="H12:J18"/>
    <mergeCell ref="L29:M29"/>
    <mergeCell ref="E29:F29"/>
    <mergeCell ref="I29:J29"/>
    <mergeCell ref="C15:D15"/>
    <mergeCell ref="O31:P31"/>
    <mergeCell ref="N32:O32"/>
    <mergeCell ref="A2:C2"/>
    <mergeCell ref="D2:S2"/>
    <mergeCell ref="B3:C3"/>
    <mergeCell ref="F32:G32"/>
    <mergeCell ref="E31:F31"/>
    <mergeCell ref="I31:J31"/>
    <mergeCell ref="L31:M31"/>
  </mergeCells>
  <phoneticPr fontId="26" type="noConversion"/>
  <printOptions horizontalCentered="1"/>
  <pageMargins left="0.51181102362204722" right="0.19685039370078741" top="0.62992125984251968" bottom="0.62992125984251968" header="0.51181102362204722" footer="0.51181102362204722"/>
  <pageSetup paperSize="9" scale="90" orientation="landscape" r:id="rId1"/>
  <headerFooter alignWithMargins="0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R20"/>
  <sheetViews>
    <sheetView zoomScale="75" workbookViewId="0">
      <selection activeCell="V34" sqref="V34"/>
    </sheetView>
  </sheetViews>
  <sheetFormatPr defaultRowHeight="14.25"/>
  <cols>
    <col min="1" max="1" width="9" style="497"/>
    <col min="2" max="2" width="13.5" style="497" customWidth="1"/>
    <col min="3" max="3" width="15.5" style="497" customWidth="1"/>
    <col min="4" max="4" width="7.625" style="497" customWidth="1"/>
    <col min="5" max="5" width="4.125" style="497" customWidth="1"/>
    <col min="6" max="6" width="6.25" style="497" customWidth="1"/>
    <col min="7" max="7" width="7.5" style="497" customWidth="1"/>
    <col min="8" max="8" width="6.125" style="497" customWidth="1"/>
    <col min="9" max="9" width="5.75" style="497" customWidth="1"/>
    <col min="10" max="10" width="7.625" style="497" customWidth="1"/>
    <col min="11" max="11" width="4.25" style="497" customWidth="1"/>
    <col min="12" max="12" width="9.125" style="497" customWidth="1"/>
    <col min="13" max="13" width="4.625" style="497" customWidth="1"/>
    <col min="14" max="14" width="7.125" style="497" customWidth="1"/>
    <col min="15" max="15" width="4.625" style="497" customWidth="1"/>
    <col min="16" max="16" width="9.125" style="498" customWidth="1"/>
    <col min="17" max="17" width="7.375" style="498" customWidth="1"/>
    <col min="18" max="18" width="10.125" style="497" customWidth="1"/>
    <col min="19" max="16384" width="9" style="497"/>
  </cols>
  <sheetData>
    <row r="1" spans="2:18" ht="15" thickBot="1"/>
    <row r="2" spans="2:18" ht="39" customHeight="1">
      <c r="B2" s="2085" t="s">
        <v>295</v>
      </c>
      <c r="C2" s="2086"/>
      <c r="D2" s="2086"/>
      <c r="E2" s="2086"/>
      <c r="F2" s="2086"/>
      <c r="G2" s="2086"/>
      <c r="H2" s="2086"/>
      <c r="I2" s="2086"/>
      <c r="J2" s="2086"/>
      <c r="K2" s="2086"/>
      <c r="L2" s="2086"/>
      <c r="M2" s="2086"/>
      <c r="N2" s="2086"/>
      <c r="O2" s="2086"/>
      <c r="P2" s="2086"/>
      <c r="Q2" s="2086"/>
      <c r="R2" s="2087"/>
    </row>
    <row r="3" spans="2:18" ht="24" customHeight="1">
      <c r="B3" s="499"/>
      <c r="R3" s="500"/>
    </row>
    <row r="4" spans="2:18" ht="25.5">
      <c r="B4" s="501"/>
      <c r="R4" s="500"/>
    </row>
    <row r="5" spans="2:18" ht="25.5">
      <c r="B5" s="501"/>
      <c r="R5" s="500"/>
    </row>
    <row r="6" spans="2:18" ht="25.5">
      <c r="B6" s="501"/>
      <c r="P6" s="502" t="s">
        <v>284</v>
      </c>
      <c r="Q6" s="519">
        <v>0.75</v>
      </c>
      <c r="R6" s="500"/>
    </row>
    <row r="7" spans="2:18" ht="25.5">
      <c r="B7" s="501"/>
      <c r="G7" s="2088"/>
      <c r="H7" s="2088"/>
      <c r="I7" s="2088"/>
      <c r="P7" s="502" t="s">
        <v>285</v>
      </c>
      <c r="Q7" s="503">
        <v>0.25</v>
      </c>
      <c r="R7" s="500"/>
    </row>
    <row r="8" spans="2:18" ht="25.5">
      <c r="B8" s="501"/>
      <c r="P8" s="502" t="s">
        <v>286</v>
      </c>
      <c r="Q8" s="498">
        <v>0.05</v>
      </c>
      <c r="R8" s="500"/>
    </row>
    <row r="9" spans="2:18" ht="25.5">
      <c r="B9" s="501"/>
      <c r="P9" s="502" t="s">
        <v>287</v>
      </c>
      <c r="Q9" s="498">
        <f>Q7+Q8</f>
        <v>0.3</v>
      </c>
      <c r="R9" s="500"/>
    </row>
    <row r="10" spans="2:18" ht="25.5">
      <c r="B10" s="501"/>
      <c r="N10" s="498"/>
      <c r="R10" s="500"/>
    </row>
    <row r="11" spans="2:18" ht="25.5">
      <c r="B11" s="501"/>
      <c r="R11" s="500"/>
    </row>
    <row r="12" spans="2:18" ht="25.5">
      <c r="B12" s="501"/>
      <c r="R12" s="500"/>
    </row>
    <row r="13" spans="2:18" ht="25.5">
      <c r="B13" s="501"/>
      <c r="R13" s="500"/>
    </row>
    <row r="14" spans="2:18" ht="25.5">
      <c r="B14" s="501"/>
      <c r="R14" s="500"/>
    </row>
    <row r="15" spans="2:18" ht="25.5">
      <c r="B15" s="501"/>
      <c r="R15" s="500"/>
    </row>
    <row r="16" spans="2:18" ht="25.5">
      <c r="B16" s="501"/>
      <c r="R16" s="500"/>
    </row>
    <row r="17" spans="2:18" ht="31.5" customHeight="1">
      <c r="B17" s="504" t="s">
        <v>45</v>
      </c>
      <c r="C17" s="505" t="s">
        <v>24</v>
      </c>
      <c r="D17" s="2089" t="s">
        <v>46</v>
      </c>
      <c r="E17" s="2090"/>
      <c r="F17" s="2090"/>
      <c r="G17" s="2090"/>
      <c r="H17" s="2090"/>
      <c r="I17" s="2090"/>
      <c r="J17" s="2090"/>
      <c r="K17" s="2090"/>
      <c r="L17" s="2090"/>
      <c r="M17" s="2090"/>
      <c r="N17" s="2090"/>
      <c r="O17" s="2091"/>
      <c r="P17" s="505" t="s">
        <v>47</v>
      </c>
      <c r="Q17" s="505" t="s">
        <v>48</v>
      </c>
      <c r="R17" s="506" t="s">
        <v>49</v>
      </c>
    </row>
    <row r="18" spans="2:18" ht="31.5" customHeight="1">
      <c r="B18" s="504" t="s">
        <v>288</v>
      </c>
      <c r="C18" s="505"/>
      <c r="D18" s="2092" t="str">
        <f>CONCATENATE(Q6,"  + 8 ×",Q7,"²÷ ( 2  × ", Q6,")")</f>
        <v>0.75  + 8 ×0.25²÷ ( 2  × 0.75)</v>
      </c>
      <c r="E18" s="2093"/>
      <c r="F18" s="2093"/>
      <c r="G18" s="2093"/>
      <c r="H18" s="2093"/>
      <c r="I18" s="2093"/>
      <c r="J18" s="2093"/>
      <c r="K18" s="2093"/>
      <c r="L18" s="2093"/>
      <c r="M18" s="2093"/>
      <c r="N18" s="2093"/>
      <c r="O18" s="2094"/>
      <c r="P18" s="507">
        <f>Q6+((8*Q7^2)/(2*Q6))</f>
        <v>1.0833333333333333</v>
      </c>
      <c r="Q18" s="505" t="s">
        <v>289</v>
      </c>
      <c r="R18" s="508"/>
    </row>
    <row r="19" spans="2:18" ht="31.5" customHeight="1">
      <c r="B19" s="509" t="s">
        <v>290</v>
      </c>
      <c r="C19" s="510"/>
      <c r="D19" s="511"/>
      <c r="E19" s="512"/>
      <c r="F19" s="512"/>
      <c r="G19" s="2095">
        <f>P18</f>
        <v>1.0833333333333333</v>
      </c>
      <c r="H19" s="2095"/>
      <c r="I19" s="512" t="s">
        <v>291</v>
      </c>
      <c r="J19" s="512">
        <v>1</v>
      </c>
      <c r="K19" s="512"/>
      <c r="L19" s="512"/>
      <c r="M19" s="512"/>
      <c r="N19" s="512"/>
      <c r="O19" s="512"/>
      <c r="P19" s="513">
        <f>P18*J19</f>
        <v>1.0833333333333333</v>
      </c>
      <c r="Q19" s="510" t="s">
        <v>292</v>
      </c>
      <c r="R19" s="514"/>
    </row>
    <row r="20" spans="2:18" ht="31.5" customHeight="1" thickBot="1">
      <c r="B20" s="515" t="s">
        <v>293</v>
      </c>
      <c r="C20" s="516"/>
      <c r="D20" s="2082" t="str">
        <f>CONCATENATE("2  ×", Q9,"³  ÷ ( 3 ×", Q6,")  +  2 × ",Q6," ×  ", Q9, " ÷ ", 3,")")</f>
        <v>2  ×0.3³  ÷ ( 3 ×0.75)  +  2 × 0.75 ×  0.3 ÷ 3)</v>
      </c>
      <c r="E20" s="2083"/>
      <c r="F20" s="2083"/>
      <c r="G20" s="2083"/>
      <c r="H20" s="2083"/>
      <c r="I20" s="2083"/>
      <c r="J20" s="2083"/>
      <c r="K20" s="2083"/>
      <c r="L20" s="2083"/>
      <c r="M20" s="2083"/>
      <c r="N20" s="2083"/>
      <c r="O20" s="2084"/>
      <c r="P20" s="517">
        <f>(2*Q9*Q9*Q9/(3*Q6)+2*Q6*Q9/3)</f>
        <v>0.17399999999999999</v>
      </c>
      <c r="Q20" s="516" t="s">
        <v>294</v>
      </c>
      <c r="R20" s="518"/>
    </row>
  </sheetData>
  <mergeCells count="6">
    <mergeCell ref="D20:O20"/>
    <mergeCell ref="B2:R2"/>
    <mergeCell ref="G7:I7"/>
    <mergeCell ref="D17:O17"/>
    <mergeCell ref="D18:O18"/>
    <mergeCell ref="G19:H19"/>
  </mergeCells>
  <phoneticPr fontId="34" type="noConversion"/>
  <printOptions horizontalCentered="1" verticalCentered="1" gridLinesSet="0"/>
  <pageMargins left="0.98425196850393704" right="0.27559055118110237" top="0.70866141732283472" bottom="0.35433070866141736" header="0.51181102362204722" footer="0.27559055118110237"/>
  <pageSetup paperSize="9" scale="80" orientation="landscape" horizontalDpi="4294967292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8" shapeId="140289" r:id="rId4">
          <objectPr defaultSize="0" autoPict="0" r:id="rId5">
            <anchor moveWithCells="1">
              <from>
                <xdr:col>1</xdr:col>
                <xdr:colOff>676275</xdr:colOff>
                <xdr:row>3</xdr:row>
                <xdr:rowOff>257175</xdr:rowOff>
              </from>
              <to>
                <xdr:col>14</xdr:col>
                <xdr:colOff>28575</xdr:colOff>
                <xdr:row>13</xdr:row>
                <xdr:rowOff>276225</xdr:rowOff>
              </to>
            </anchor>
          </objectPr>
        </oleObject>
      </mc:Choice>
      <mc:Fallback>
        <oleObject progId="AutoCAD.Drawing.18" shapeId="140289" r:id="rId4"/>
      </mc:Fallback>
    </mc:AlternateContent>
  </oleObjects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35"/>
  <sheetViews>
    <sheetView showGridLines="0" zoomScale="115" workbookViewId="0">
      <selection activeCell="V34" sqref="V34"/>
    </sheetView>
  </sheetViews>
  <sheetFormatPr defaultRowHeight="12"/>
  <cols>
    <col min="1" max="1" width="3.375" style="520" customWidth="1"/>
    <col min="2" max="2" width="9.375" style="520" customWidth="1"/>
    <col min="3" max="3" width="10.375" style="520" bestFit="1" customWidth="1"/>
    <col min="4" max="4" width="12.375" style="520" customWidth="1"/>
    <col min="5" max="5" width="1.5" style="520" customWidth="1"/>
    <col min="6" max="6" width="5.375" style="520" bestFit="1" customWidth="1"/>
    <col min="7" max="7" width="2.625" style="520" bestFit="1" customWidth="1"/>
    <col min="8" max="8" width="7" style="520" bestFit="1" customWidth="1"/>
    <col min="9" max="9" width="4.625" style="520" customWidth="1"/>
    <col min="10" max="10" width="6.125" style="520" bestFit="1" customWidth="1"/>
    <col min="11" max="11" width="3.625" style="520" bestFit="1" customWidth="1"/>
    <col min="12" max="12" width="6.125" style="520" bestFit="1" customWidth="1"/>
    <col min="13" max="13" width="3" style="520" customWidth="1"/>
    <col min="14" max="14" width="5.375" style="520" bestFit="1" customWidth="1"/>
    <col min="15" max="16" width="6" style="520" bestFit="1" customWidth="1"/>
    <col min="17" max="18" width="10.625" style="520" customWidth="1"/>
    <col min="19" max="19" width="3.25" style="520" customWidth="1"/>
    <col min="20" max="16384" width="9" style="520"/>
  </cols>
  <sheetData>
    <row r="1" spans="1:51" ht="12.75" thickBot="1"/>
    <row r="2" spans="1:51" ht="5.0999999999999996" customHeight="1">
      <c r="A2" s="521"/>
      <c r="B2" s="522"/>
      <c r="C2" s="522"/>
      <c r="D2" s="522"/>
      <c r="E2" s="522"/>
      <c r="F2" s="522"/>
      <c r="G2" s="522"/>
      <c r="H2" s="522"/>
      <c r="I2" s="522"/>
      <c r="J2" s="522"/>
      <c r="K2" s="522"/>
      <c r="L2" s="522"/>
      <c r="M2" s="522"/>
      <c r="N2" s="522"/>
      <c r="O2" s="522"/>
      <c r="P2" s="522"/>
      <c r="Q2" s="522"/>
      <c r="R2" s="522"/>
      <c r="S2" s="523"/>
    </row>
    <row r="3" spans="1:51" ht="24.95" customHeight="1">
      <c r="A3" s="524"/>
      <c r="B3" s="2148" t="s">
        <v>323</v>
      </c>
      <c r="C3" s="2148"/>
      <c r="D3" s="2148"/>
      <c r="E3" s="2148"/>
      <c r="F3" s="2148"/>
      <c r="G3" s="2148"/>
      <c r="H3" s="2148"/>
      <c r="I3" s="2148"/>
      <c r="J3" s="2148"/>
      <c r="K3" s="2148"/>
      <c r="L3" s="2148"/>
      <c r="M3" s="2148"/>
      <c r="N3" s="2148"/>
      <c r="O3" s="2148"/>
      <c r="P3" s="2148"/>
      <c r="Q3" s="2148"/>
      <c r="R3" s="2148"/>
      <c r="S3" s="525"/>
    </row>
    <row r="4" spans="1:51" ht="12" customHeight="1">
      <c r="A4" s="524"/>
      <c r="K4" s="717"/>
      <c r="S4" s="525"/>
      <c r="U4" s="2149"/>
      <c r="V4" s="2149"/>
      <c r="W4" s="2149"/>
      <c r="X4" s="2149"/>
      <c r="Y4" s="2149"/>
      <c r="Z4" s="2149"/>
      <c r="AA4" s="2149"/>
      <c r="AB4" s="2149"/>
      <c r="AC4" s="2149"/>
      <c r="AD4" s="2149"/>
      <c r="AE4" s="2149"/>
      <c r="AF4" s="2149"/>
      <c r="AG4" s="2149"/>
      <c r="AH4" s="2149"/>
      <c r="AI4" s="2149"/>
      <c r="AJ4" s="2149"/>
      <c r="AK4" s="2149"/>
      <c r="AL4" s="2149"/>
      <c r="AM4" s="2149"/>
      <c r="AN4" s="2149"/>
      <c r="AO4" s="2149"/>
      <c r="AP4" s="2149"/>
      <c r="AQ4" s="2149"/>
      <c r="AR4" s="2149"/>
      <c r="AS4" s="2149"/>
      <c r="AT4" s="2149"/>
      <c r="AU4" s="2149"/>
      <c r="AV4" s="2149"/>
      <c r="AW4" s="2149"/>
      <c r="AX4" s="2149"/>
      <c r="AY4" s="2149"/>
    </row>
    <row r="5" spans="1:51" ht="12" customHeight="1">
      <c r="A5" s="524"/>
      <c r="C5" s="526" t="s">
        <v>296</v>
      </c>
      <c r="I5" s="2150"/>
      <c r="J5" s="2150"/>
      <c r="K5" s="527"/>
      <c r="S5" s="525"/>
    </row>
    <row r="6" spans="1:51" s="530" customFormat="1" ht="12" customHeight="1">
      <c r="A6" s="528"/>
      <c r="D6" s="2151"/>
      <c r="E6" s="2151"/>
      <c r="S6" s="529"/>
    </row>
    <row r="7" spans="1:51" s="530" customFormat="1" ht="12" customHeight="1">
      <c r="A7" s="528"/>
      <c r="S7" s="529"/>
      <c r="V7" s="531"/>
    </row>
    <row r="8" spans="1:51" s="530" customFormat="1" ht="12" customHeight="1">
      <c r="A8" s="528"/>
      <c r="S8" s="529"/>
    </row>
    <row r="9" spans="1:51" s="530" customFormat="1" ht="12" customHeight="1">
      <c r="A9" s="528"/>
      <c r="E9" s="532"/>
      <c r="F9" s="533"/>
      <c r="S9" s="529"/>
    </row>
    <row r="10" spans="1:51" s="530" customFormat="1" ht="12" customHeight="1">
      <c r="A10" s="528"/>
      <c r="C10" s="2147"/>
      <c r="D10" s="2147"/>
      <c r="E10" s="2147"/>
      <c r="F10" s="534"/>
      <c r="G10" s="535"/>
      <c r="H10" s="536"/>
      <c r="S10" s="529"/>
    </row>
    <row r="11" spans="1:51" s="530" customFormat="1" ht="12" customHeight="1">
      <c r="A11" s="528"/>
      <c r="G11" s="536"/>
      <c r="H11" s="536"/>
      <c r="K11" s="2147"/>
      <c r="L11" s="2147"/>
      <c r="M11" s="2147"/>
      <c r="S11" s="529"/>
    </row>
    <row r="12" spans="1:51" s="530" customFormat="1" ht="12" customHeight="1">
      <c r="A12" s="528"/>
      <c r="E12" s="2142"/>
      <c r="F12" s="2142"/>
      <c r="G12" s="536"/>
      <c r="H12" s="536"/>
      <c r="N12" s="720"/>
      <c r="O12" s="537"/>
      <c r="P12" s="537"/>
      <c r="S12" s="529"/>
    </row>
    <row r="13" spans="1:51" s="530" customFormat="1" ht="12" customHeight="1">
      <c r="A13" s="528"/>
      <c r="S13" s="529"/>
    </row>
    <row r="14" spans="1:51" s="530" customFormat="1" ht="27" customHeight="1">
      <c r="A14" s="528"/>
      <c r="S14" s="529"/>
    </row>
    <row r="15" spans="1:51" s="530" customFormat="1" ht="12" customHeight="1">
      <c r="A15" s="528"/>
      <c r="S15" s="529"/>
    </row>
    <row r="16" spans="1:51" s="530" customFormat="1" ht="12" customHeight="1">
      <c r="A16" s="528"/>
      <c r="S16" s="529"/>
    </row>
    <row r="17" spans="1:19" s="530" customFormat="1" ht="12" customHeight="1">
      <c r="A17" s="528"/>
      <c r="B17" s="520"/>
      <c r="L17" s="520"/>
      <c r="N17" s="720"/>
      <c r="O17" s="538"/>
      <c r="P17" s="538"/>
      <c r="S17" s="529"/>
    </row>
    <row r="18" spans="1:19" s="530" customFormat="1" ht="12" customHeight="1">
      <c r="A18" s="528"/>
      <c r="S18" s="529"/>
    </row>
    <row r="19" spans="1:19" s="530" customFormat="1" ht="12" customHeight="1">
      <c r="A19" s="528"/>
      <c r="D19" s="537"/>
      <c r="E19" s="717"/>
      <c r="F19" s="2143"/>
      <c r="G19" s="2143"/>
      <c r="H19" s="539"/>
      <c r="S19" s="529"/>
    </row>
    <row r="20" spans="1:19" s="530" customFormat="1" ht="12" customHeight="1">
      <c r="A20" s="528"/>
      <c r="D20" s="2143"/>
      <c r="E20" s="2143"/>
      <c r="F20" s="537"/>
      <c r="G20" s="537"/>
      <c r="H20" s="537"/>
      <c r="S20" s="529"/>
    </row>
    <row r="21" spans="1:19" s="530" customFormat="1" ht="33.75" customHeight="1">
      <c r="A21" s="528"/>
      <c r="D21" s="720"/>
      <c r="E21" s="720"/>
      <c r="G21" s="720"/>
      <c r="H21" s="720"/>
      <c r="S21" s="529"/>
    </row>
    <row r="22" spans="1:19" ht="17.25" customHeight="1">
      <c r="A22" s="524"/>
      <c r="B22" s="2144" t="s">
        <v>297</v>
      </c>
      <c r="C22" s="2144"/>
      <c r="D22" s="2144"/>
      <c r="E22" s="2144"/>
      <c r="F22" s="2144"/>
      <c r="G22" s="2144"/>
      <c r="H22" s="2144"/>
      <c r="I22" s="2144"/>
      <c r="J22" s="2144"/>
      <c r="K22" s="2144"/>
      <c r="L22" s="2144"/>
      <c r="M22" s="2144"/>
      <c r="N22" s="2144"/>
      <c r="O22" s="2144"/>
      <c r="P22" s="2144"/>
      <c r="Q22" s="2144"/>
      <c r="R22" s="2144"/>
      <c r="S22" s="525"/>
    </row>
    <row r="23" spans="1:19" s="542" customFormat="1" ht="16.5" customHeight="1">
      <c r="A23" s="540"/>
      <c r="B23" s="2138" t="s">
        <v>266</v>
      </c>
      <c r="C23" s="2145"/>
      <c r="D23" s="718" t="s">
        <v>267</v>
      </c>
      <c r="E23" s="2137" t="s">
        <v>268</v>
      </c>
      <c r="F23" s="2146"/>
      <c r="G23" s="2146"/>
      <c r="H23" s="2146"/>
      <c r="I23" s="2146"/>
      <c r="J23" s="2146"/>
      <c r="K23" s="2146"/>
      <c r="L23" s="2146"/>
      <c r="M23" s="2146"/>
      <c r="N23" s="2146"/>
      <c r="O23" s="2146"/>
      <c r="P23" s="2138"/>
      <c r="Q23" s="718" t="s">
        <v>265</v>
      </c>
      <c r="R23" s="718" t="s">
        <v>298</v>
      </c>
      <c r="S23" s="541"/>
    </row>
    <row r="24" spans="1:19" s="542" customFormat="1" ht="16.5" customHeight="1">
      <c r="A24" s="540"/>
      <c r="B24" s="2137" t="s">
        <v>316</v>
      </c>
      <c r="C24" s="2138"/>
      <c r="D24" s="543" t="s">
        <v>299</v>
      </c>
      <c r="E24" s="544"/>
      <c r="F24" s="545">
        <v>1</v>
      </c>
      <c r="G24" s="719" t="s">
        <v>300</v>
      </c>
      <c r="H24" s="545">
        <v>0.5</v>
      </c>
      <c r="I24" s="719" t="s">
        <v>300</v>
      </c>
      <c r="J24" s="546">
        <v>4</v>
      </c>
      <c r="K24" s="719" t="s">
        <v>301</v>
      </c>
      <c r="L24" s="547"/>
      <c r="M24" s="548"/>
      <c r="N24" s="548"/>
      <c r="O24" s="719"/>
      <c r="P24" s="716"/>
      <c r="Q24" s="549">
        <f>F24*H24*J24</f>
        <v>2</v>
      </c>
      <c r="R24" s="550" t="s">
        <v>35</v>
      </c>
      <c r="S24" s="541"/>
    </row>
    <row r="25" spans="1:19" s="542" customFormat="1" ht="16.5" customHeight="1">
      <c r="A25" s="540"/>
      <c r="B25" s="2135" t="s">
        <v>317</v>
      </c>
      <c r="C25" s="2136"/>
      <c r="D25" s="543" t="str">
        <f>D24</f>
        <v>1000×650×500</v>
      </c>
      <c r="E25" s="544"/>
      <c r="F25" s="545">
        <f>Q24</f>
        <v>2</v>
      </c>
      <c r="G25" s="719" t="s">
        <v>300</v>
      </c>
      <c r="H25" s="547">
        <v>1.05</v>
      </c>
      <c r="I25" s="551"/>
      <c r="J25" s="719"/>
      <c r="K25" s="719"/>
      <c r="M25" s="719"/>
      <c r="N25" s="545"/>
      <c r="O25" s="719"/>
      <c r="P25" s="716"/>
      <c r="Q25" s="552">
        <f>F25*H25</f>
        <v>2.1</v>
      </c>
      <c r="R25" s="550" t="s">
        <v>35</v>
      </c>
      <c r="S25" s="541"/>
    </row>
    <row r="26" spans="1:19" s="542" customFormat="1" ht="16.5" customHeight="1">
      <c r="A26" s="540"/>
      <c r="B26" s="2139" t="s">
        <v>302</v>
      </c>
      <c r="C26" s="2136"/>
      <c r="D26" s="543" t="s">
        <v>383</v>
      </c>
      <c r="E26" s="544"/>
      <c r="F26" s="545">
        <v>0.5</v>
      </c>
      <c r="G26" s="719" t="s">
        <v>300</v>
      </c>
      <c r="H26" s="545">
        <v>0.8</v>
      </c>
      <c r="I26" s="719" t="s">
        <v>300</v>
      </c>
      <c r="J26" s="553">
        <v>1</v>
      </c>
      <c r="K26" s="551"/>
      <c r="L26" s="547"/>
      <c r="M26" s="548"/>
      <c r="N26" s="547"/>
      <c r="O26" s="719"/>
      <c r="P26" s="554"/>
      <c r="Q26" s="549">
        <f>F26*H26*J26</f>
        <v>0.4</v>
      </c>
      <c r="R26" s="718" t="s">
        <v>31</v>
      </c>
      <c r="S26" s="541"/>
    </row>
    <row r="27" spans="1:19" s="542" customFormat="1" ht="16.5" customHeight="1">
      <c r="A27" s="540"/>
      <c r="B27" s="2140" t="s">
        <v>303</v>
      </c>
      <c r="C27" s="2141"/>
      <c r="D27" s="718"/>
      <c r="E27" s="544"/>
      <c r="F27" s="553">
        <f>Q24</f>
        <v>2</v>
      </c>
      <c r="G27" s="555" t="s">
        <v>92</v>
      </c>
      <c r="H27" s="547">
        <v>0.3</v>
      </c>
      <c r="I27" s="551" t="s">
        <v>300</v>
      </c>
      <c r="J27" s="548">
        <v>1</v>
      </c>
      <c r="K27" s="719"/>
      <c r="L27" s="556"/>
      <c r="M27" s="555"/>
      <c r="N27" s="548"/>
      <c r="O27" s="719"/>
      <c r="P27" s="716"/>
      <c r="Q27" s="552">
        <f>F27*H27*J27</f>
        <v>0.6</v>
      </c>
      <c r="R27" s="718" t="s">
        <v>31</v>
      </c>
      <c r="S27" s="541"/>
    </row>
    <row r="28" spans="1:19" s="542" customFormat="1" ht="16.5" customHeight="1">
      <c r="A28" s="540"/>
      <c r="B28" s="2131" t="s">
        <v>304</v>
      </c>
      <c r="C28" s="2132"/>
      <c r="D28" s="718" t="s">
        <v>384</v>
      </c>
      <c r="E28" s="544" t="s">
        <v>305</v>
      </c>
      <c r="F28" s="545">
        <v>0.1</v>
      </c>
      <c r="G28" s="545" t="s">
        <v>208</v>
      </c>
      <c r="H28" s="545">
        <v>0.1</v>
      </c>
      <c r="I28" s="545" t="s">
        <v>306</v>
      </c>
      <c r="J28" s="553">
        <v>0</v>
      </c>
      <c r="K28" s="719"/>
      <c r="L28" s="547"/>
      <c r="M28" s="719"/>
      <c r="N28" s="719"/>
      <c r="O28" s="719"/>
      <c r="P28" s="716"/>
      <c r="Q28" s="552">
        <f>(F28+H28)*J28</f>
        <v>0</v>
      </c>
      <c r="R28" s="718" t="s">
        <v>35</v>
      </c>
      <c r="S28" s="541"/>
    </row>
    <row r="29" spans="1:19" s="542" customFormat="1" ht="16.5" customHeight="1">
      <c r="A29" s="540"/>
      <c r="B29" s="2133"/>
      <c r="C29" s="2134"/>
      <c r="D29" s="718" t="s">
        <v>385</v>
      </c>
      <c r="E29" s="544" t="s">
        <v>305</v>
      </c>
      <c r="F29" s="545">
        <f>F26</f>
        <v>0.5</v>
      </c>
      <c r="G29" s="545" t="s">
        <v>208</v>
      </c>
      <c r="H29" s="545">
        <f>F26</f>
        <v>0.5</v>
      </c>
      <c r="I29" s="545" t="s">
        <v>306</v>
      </c>
      <c r="J29" s="553">
        <v>1</v>
      </c>
      <c r="K29" s="719"/>
      <c r="L29" s="547"/>
      <c r="M29" s="719"/>
      <c r="N29" s="719"/>
      <c r="O29" s="719"/>
      <c r="P29" s="716"/>
      <c r="Q29" s="552">
        <f>(F29+H29)*J29</f>
        <v>1</v>
      </c>
      <c r="R29" s="718" t="s">
        <v>35</v>
      </c>
      <c r="S29" s="541"/>
    </row>
    <row r="30" spans="1:19" s="542" customFormat="1" ht="16.5" customHeight="1">
      <c r="A30" s="540"/>
      <c r="B30" s="2135" t="s">
        <v>307</v>
      </c>
      <c r="C30" s="2136"/>
      <c r="D30" s="718" t="s">
        <v>308</v>
      </c>
      <c r="E30" s="544"/>
      <c r="F30" s="553">
        <f>Q24</f>
        <v>2</v>
      </c>
      <c r="G30" s="555" t="s">
        <v>92</v>
      </c>
      <c r="H30" s="547">
        <v>1</v>
      </c>
      <c r="I30" s="551" t="s">
        <v>300</v>
      </c>
      <c r="J30" s="547">
        <v>1.1499999999999999</v>
      </c>
      <c r="K30" s="545"/>
      <c r="L30" s="547"/>
      <c r="M30" s="545"/>
      <c r="N30" s="719"/>
      <c r="O30" s="719"/>
      <c r="P30" s="716"/>
      <c r="Q30" s="552">
        <f>F30*H30*J30</f>
        <v>2.2999999999999998</v>
      </c>
      <c r="R30" s="718" t="s">
        <v>35</v>
      </c>
      <c r="S30" s="541"/>
    </row>
    <row r="31" spans="1:19" s="542" customFormat="1" ht="16.5" customHeight="1">
      <c r="A31" s="540"/>
      <c r="B31" s="2131" t="s">
        <v>309</v>
      </c>
      <c r="C31" s="2132"/>
      <c r="D31" s="718" t="s">
        <v>310</v>
      </c>
      <c r="E31" s="544" t="s">
        <v>305</v>
      </c>
      <c r="F31" s="553">
        <f>H26+0.6</f>
        <v>1.4</v>
      </c>
      <c r="G31" s="555" t="s">
        <v>113</v>
      </c>
      <c r="H31" s="547">
        <f>F31+0.5*F26*2</f>
        <v>1.9</v>
      </c>
      <c r="I31" s="551" t="s">
        <v>311</v>
      </c>
      <c r="J31" s="547">
        <v>2</v>
      </c>
      <c r="K31" s="545" t="s">
        <v>300</v>
      </c>
      <c r="L31" s="547">
        <f>F26</f>
        <v>0.5</v>
      </c>
      <c r="M31" s="545" t="s">
        <v>300</v>
      </c>
      <c r="N31" s="548">
        <v>1</v>
      </c>
      <c r="O31" s="719"/>
      <c r="P31" s="716"/>
      <c r="Q31" s="721">
        <f>ROUNDDOWN((F31+H31)/J31*L31*N31,2)</f>
        <v>0.82</v>
      </c>
      <c r="R31" s="718" t="s">
        <v>31</v>
      </c>
      <c r="S31" s="541"/>
    </row>
    <row r="32" spans="1:19" s="542" customFormat="1" ht="16.5" customHeight="1">
      <c r="A32" s="540"/>
      <c r="B32" s="2133"/>
      <c r="C32" s="2134"/>
      <c r="D32" s="718" t="s">
        <v>312</v>
      </c>
      <c r="E32" s="544" t="s">
        <v>305</v>
      </c>
      <c r="F32" s="545">
        <v>0.65</v>
      </c>
      <c r="G32" s="555" t="s">
        <v>113</v>
      </c>
      <c r="H32" s="547">
        <v>0.3</v>
      </c>
      <c r="I32" s="551" t="s">
        <v>311</v>
      </c>
      <c r="J32" s="722">
        <v>2</v>
      </c>
      <c r="K32" s="545" t="s">
        <v>300</v>
      </c>
      <c r="L32" s="548">
        <f>J24*0.5</f>
        <v>2</v>
      </c>
      <c r="M32" s="545" t="s">
        <v>300</v>
      </c>
      <c r="N32" s="548">
        <v>1</v>
      </c>
      <c r="O32" s="719"/>
      <c r="P32" s="716"/>
      <c r="Q32" s="552">
        <f>ROUND((F32+H32)/2*L32,2)+Q31</f>
        <v>1.77</v>
      </c>
      <c r="R32" s="718" t="s">
        <v>31</v>
      </c>
      <c r="S32" s="541"/>
    </row>
    <row r="33" spans="1:19" s="542" customFormat="1" ht="16.5" customHeight="1">
      <c r="A33" s="540"/>
      <c r="B33" s="2135" t="s">
        <v>313</v>
      </c>
      <c r="C33" s="2136"/>
      <c r="D33" s="718"/>
      <c r="E33" s="544" t="s">
        <v>305</v>
      </c>
      <c r="F33" s="553">
        <v>0.3</v>
      </c>
      <c r="G33" s="555" t="s">
        <v>208</v>
      </c>
      <c r="H33" s="547">
        <f>F33+F33*0.5</f>
        <v>0.44999999999999996</v>
      </c>
      <c r="I33" s="551" t="s">
        <v>311</v>
      </c>
      <c r="J33" s="547">
        <f>J31</f>
        <v>2</v>
      </c>
      <c r="K33" s="545" t="s">
        <v>300</v>
      </c>
      <c r="L33" s="547">
        <f>L31</f>
        <v>0.5</v>
      </c>
      <c r="M33" s="545" t="s">
        <v>300</v>
      </c>
      <c r="N33" s="548">
        <v>2</v>
      </c>
      <c r="O33" s="719" t="s">
        <v>300</v>
      </c>
      <c r="P33" s="557">
        <v>1</v>
      </c>
      <c r="Q33" s="552">
        <f>ROUNDDOWN((F33+H33)/J33*L33*N33*P33,2)</f>
        <v>0.37</v>
      </c>
      <c r="R33" s="718" t="s">
        <v>31</v>
      </c>
      <c r="S33" s="541"/>
    </row>
    <row r="34" spans="1:19" s="542" customFormat="1" ht="16.5" customHeight="1">
      <c r="A34" s="540"/>
      <c r="B34" s="2135" t="s">
        <v>314</v>
      </c>
      <c r="C34" s="2136"/>
      <c r="D34" s="718"/>
      <c r="E34" s="544"/>
      <c r="F34" s="553" t="s">
        <v>309</v>
      </c>
      <c r="G34" s="558" t="s">
        <v>315</v>
      </c>
      <c r="H34" s="547" t="s">
        <v>314</v>
      </c>
      <c r="I34" s="719"/>
      <c r="J34" s="547"/>
      <c r="K34" s="545"/>
      <c r="L34" s="547"/>
      <c r="M34" s="545"/>
      <c r="N34" s="547"/>
      <c r="O34" s="719"/>
      <c r="P34" s="716"/>
      <c r="Q34" s="552">
        <f>Q32-Q33</f>
        <v>1.4</v>
      </c>
      <c r="R34" s="718" t="s">
        <v>31</v>
      </c>
      <c r="S34" s="541"/>
    </row>
    <row r="35" spans="1:19" s="562" customFormat="1" ht="17.25" customHeight="1" thickBot="1">
      <c r="A35" s="559"/>
      <c r="B35" s="560"/>
      <c r="C35" s="560"/>
      <c r="D35" s="560"/>
      <c r="E35" s="560"/>
      <c r="F35" s="560"/>
      <c r="G35" s="560"/>
      <c r="H35" s="560"/>
      <c r="I35" s="560"/>
      <c r="J35" s="560"/>
      <c r="K35" s="560"/>
      <c r="L35" s="560"/>
      <c r="M35" s="560"/>
      <c r="N35" s="560"/>
      <c r="O35" s="560"/>
      <c r="P35" s="560"/>
      <c r="Q35" s="560"/>
      <c r="R35" s="560"/>
      <c r="S35" s="561"/>
    </row>
  </sheetData>
  <mergeCells count="21">
    <mergeCell ref="K11:M11"/>
    <mergeCell ref="B3:R3"/>
    <mergeCell ref="U4:AY4"/>
    <mergeCell ref="I5:J5"/>
    <mergeCell ref="D6:E6"/>
    <mergeCell ref="C10:E10"/>
    <mergeCell ref="E12:F12"/>
    <mergeCell ref="F19:G19"/>
    <mergeCell ref="D20:E20"/>
    <mergeCell ref="B22:R22"/>
    <mergeCell ref="B23:C23"/>
    <mergeCell ref="E23:P23"/>
    <mergeCell ref="B31:C32"/>
    <mergeCell ref="B33:C33"/>
    <mergeCell ref="B34:C34"/>
    <mergeCell ref="B24:C24"/>
    <mergeCell ref="B25:C25"/>
    <mergeCell ref="B26:C26"/>
    <mergeCell ref="B27:C27"/>
    <mergeCell ref="B28:C29"/>
    <mergeCell ref="B30:C30"/>
  </mergeCells>
  <phoneticPr fontId="34" type="noConversion"/>
  <printOptions horizontalCentered="1" verticalCentered="1"/>
  <pageMargins left="0.94488188976377963" right="0.19685039370078741" top="0.39370078740157483" bottom="0.47244094488188981" header="0.35433070866141736" footer="0.31496062992125984"/>
  <pageSetup paperSize="9" scale="90" orientation="landscape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8" shapeId="305153" r:id="rId4">
          <objectPr defaultSize="0" autoPict="0" r:id="rId5">
            <anchor moveWithCells="1">
              <from>
                <xdr:col>5</xdr:col>
                <xdr:colOff>19050</xdr:colOff>
                <xdr:row>2</xdr:row>
                <xdr:rowOff>95250</xdr:rowOff>
              </from>
              <to>
                <xdr:col>14</xdr:col>
                <xdr:colOff>47625</xdr:colOff>
                <xdr:row>20</xdr:row>
                <xdr:rowOff>419100</xdr:rowOff>
              </to>
            </anchor>
          </objectPr>
        </oleObject>
      </mc:Choice>
      <mc:Fallback>
        <oleObject progId="AutoCAD.Drawing.18" shapeId="305153" r:id="rId4"/>
      </mc:Fallback>
    </mc:AlternateContent>
  </oleObject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8"/>
  <sheetViews>
    <sheetView topLeftCell="E1" workbookViewId="0">
      <selection activeCell="J27" sqref="J27"/>
    </sheetView>
  </sheetViews>
  <sheetFormatPr defaultRowHeight="24.75" customHeight="1"/>
  <cols>
    <col min="1" max="1" width="4.125" style="44" customWidth="1"/>
    <col min="2" max="2" width="9.875" style="44" customWidth="1"/>
    <col min="3" max="3" width="7.125" style="44" customWidth="1"/>
    <col min="4" max="14" width="3.375" style="44" customWidth="1"/>
    <col min="15" max="17" width="8.25" style="44" customWidth="1"/>
    <col min="18" max="18" width="6.375" style="44" customWidth="1"/>
    <col min="19" max="19" width="13.75" style="44" customWidth="1"/>
    <col min="20" max="16384" width="9" style="44"/>
  </cols>
  <sheetData>
    <row r="1" spans="1:19" ht="24.75" customHeight="1" thickBot="1">
      <c r="S1" s="45"/>
    </row>
    <row r="2" spans="1:19" ht="24.75" customHeight="1">
      <c r="A2" s="2105" t="s">
        <v>6</v>
      </c>
      <c r="B2" s="2106"/>
      <c r="C2" s="2106"/>
      <c r="D2" s="2106" t="s">
        <v>270</v>
      </c>
      <c r="E2" s="2106"/>
      <c r="F2" s="2106"/>
      <c r="G2" s="2106"/>
      <c r="H2" s="2106"/>
      <c r="I2" s="2106"/>
      <c r="J2" s="2106"/>
      <c r="K2" s="2106"/>
      <c r="L2" s="2106"/>
      <c r="M2" s="2106"/>
      <c r="N2" s="2106"/>
      <c r="O2" s="2106"/>
      <c r="P2" s="2106"/>
      <c r="Q2" s="2106"/>
      <c r="R2" s="2107" t="s">
        <v>7</v>
      </c>
      <c r="S2" s="2108"/>
    </row>
    <row r="3" spans="1:19" ht="24.75" customHeight="1">
      <c r="A3" s="46"/>
      <c r="B3" s="2109" t="s">
        <v>1</v>
      </c>
      <c r="C3" s="2110"/>
      <c r="D3" s="2111" t="s">
        <v>2</v>
      </c>
      <c r="E3" s="2112"/>
      <c r="F3" s="2112"/>
      <c r="G3" s="2112"/>
      <c r="H3" s="2112"/>
      <c r="I3" s="2112"/>
      <c r="J3" s="2112"/>
      <c r="K3" s="2112"/>
      <c r="L3" s="2112"/>
      <c r="M3" s="2112"/>
      <c r="N3" s="2112"/>
      <c r="O3" s="2112"/>
      <c r="P3" s="2112"/>
      <c r="Q3" s="2113"/>
      <c r="R3" s="47" t="s">
        <v>3</v>
      </c>
      <c r="S3" s="48" t="s">
        <v>4</v>
      </c>
    </row>
    <row r="4" spans="1:19" ht="13.5" customHeight="1">
      <c r="A4" s="49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1"/>
    </row>
    <row r="5" spans="1:19" ht="13.5" customHeight="1">
      <c r="A5" s="52"/>
      <c r="B5" s="53"/>
      <c r="C5" s="55"/>
      <c r="D5" s="55"/>
      <c r="E5" s="55"/>
      <c r="F5" s="55"/>
      <c r="G5" s="55"/>
      <c r="H5" s="55"/>
      <c r="I5" s="55"/>
      <c r="J5" s="55"/>
      <c r="K5" s="53"/>
      <c r="L5" s="53"/>
      <c r="M5" s="53"/>
      <c r="N5" s="53"/>
      <c r="O5" s="53"/>
      <c r="P5" s="53"/>
      <c r="Q5" s="53"/>
      <c r="R5" s="53"/>
      <c r="S5" s="54"/>
    </row>
    <row r="6" spans="1:19" ht="13.5" customHeight="1">
      <c r="A6" s="52"/>
      <c r="B6" s="53"/>
      <c r="C6" s="55"/>
      <c r="D6" s="55"/>
      <c r="E6" s="2117">
        <v>200</v>
      </c>
      <c r="F6" s="2117"/>
      <c r="G6" s="55"/>
      <c r="H6" s="55"/>
      <c r="I6" s="55"/>
      <c r="J6" s="55"/>
      <c r="K6" s="53"/>
      <c r="L6" s="53"/>
      <c r="M6" s="53"/>
      <c r="N6" s="53"/>
      <c r="O6" s="53"/>
      <c r="P6" s="53"/>
      <c r="Q6" s="53"/>
      <c r="R6" s="53"/>
      <c r="S6" s="54"/>
    </row>
    <row r="7" spans="1:19" ht="13.5" customHeight="1">
      <c r="A7" s="52"/>
      <c r="B7" s="53"/>
      <c r="C7" s="55"/>
      <c r="D7" s="55"/>
      <c r="E7" s="55"/>
      <c r="F7" s="55"/>
      <c r="G7" s="55"/>
      <c r="H7" s="55"/>
      <c r="I7" s="55"/>
      <c r="J7" s="55"/>
      <c r="K7" s="53"/>
      <c r="L7" s="53"/>
      <c r="M7" s="53"/>
      <c r="N7" s="53"/>
      <c r="O7" s="53"/>
      <c r="P7" s="53"/>
      <c r="Q7" s="53"/>
      <c r="R7" s="53"/>
      <c r="S7" s="54"/>
    </row>
    <row r="8" spans="1:19" ht="13.5" customHeight="1">
      <c r="A8" s="52"/>
      <c r="B8" s="53"/>
      <c r="C8" s="55"/>
      <c r="D8" s="55"/>
      <c r="E8" s="55"/>
      <c r="F8" s="55"/>
      <c r="G8" s="55"/>
      <c r="H8" s="55"/>
      <c r="I8" s="55"/>
      <c r="J8" s="55"/>
      <c r="K8" s="53"/>
      <c r="L8" s="53"/>
      <c r="M8" s="53"/>
      <c r="N8" s="53"/>
      <c r="O8" s="53"/>
      <c r="P8" s="53"/>
      <c r="Q8" s="53"/>
      <c r="R8" s="53"/>
      <c r="S8" s="54"/>
    </row>
    <row r="9" spans="1:19" ht="13.5" customHeight="1" thickBot="1">
      <c r="A9" s="52"/>
      <c r="B9" s="53"/>
      <c r="C9" s="55"/>
      <c r="D9" s="55"/>
      <c r="E9" s="55"/>
      <c r="F9" s="55"/>
      <c r="G9" s="55"/>
      <c r="H9" s="55"/>
      <c r="I9" s="55"/>
      <c r="J9" s="55"/>
      <c r="K9" s="53"/>
      <c r="L9" s="53"/>
      <c r="M9" s="53"/>
      <c r="N9" s="53"/>
      <c r="O9" s="53"/>
      <c r="P9" s="53"/>
      <c r="Q9" s="53"/>
      <c r="R9" s="53"/>
      <c r="S9" s="54"/>
    </row>
    <row r="10" spans="1:19" ht="13.5" customHeight="1">
      <c r="A10" s="52"/>
      <c r="B10" s="53"/>
      <c r="C10" s="55"/>
      <c r="D10" s="55"/>
      <c r="E10" s="2152"/>
      <c r="F10" s="2153"/>
      <c r="G10" s="55"/>
      <c r="H10" s="55"/>
      <c r="I10" s="55"/>
      <c r="J10" s="55"/>
      <c r="K10" s="53"/>
      <c r="L10" s="53"/>
      <c r="M10" s="53"/>
      <c r="N10" s="53"/>
      <c r="O10" s="53"/>
      <c r="P10" s="53"/>
      <c r="Q10" s="53"/>
      <c r="R10" s="53"/>
      <c r="S10" s="54"/>
    </row>
    <row r="11" spans="1:19" ht="13.5" customHeight="1">
      <c r="A11" s="52"/>
      <c r="B11" s="53"/>
      <c r="C11" s="55">
        <v>200</v>
      </c>
      <c r="D11" s="55"/>
      <c r="E11" s="2154"/>
      <c r="F11" s="2155"/>
      <c r="G11" s="55"/>
      <c r="H11" s="55"/>
      <c r="I11" s="55"/>
      <c r="J11" s="55"/>
      <c r="K11" s="53"/>
      <c r="L11" s="53"/>
      <c r="M11" s="53"/>
      <c r="N11" s="53"/>
      <c r="O11" s="53"/>
      <c r="P11" s="53"/>
      <c r="Q11" s="53"/>
      <c r="R11" s="53"/>
      <c r="S11" s="54"/>
    </row>
    <row r="12" spans="1:19" ht="13.5" customHeight="1" thickBot="1">
      <c r="A12" s="52"/>
      <c r="B12" s="53"/>
      <c r="C12" s="55"/>
      <c r="D12" s="55"/>
      <c r="E12" s="2156"/>
      <c r="F12" s="2157"/>
      <c r="G12" s="55"/>
      <c r="H12" s="55"/>
      <c r="I12" s="55"/>
      <c r="J12" s="55"/>
      <c r="K12" s="53"/>
      <c r="L12" s="53"/>
      <c r="M12" s="53"/>
      <c r="N12" s="53"/>
      <c r="O12" s="53"/>
      <c r="P12" s="53"/>
      <c r="Q12" s="53"/>
      <c r="R12" s="53"/>
      <c r="S12" s="54"/>
    </row>
    <row r="13" spans="1:19" ht="13.5" customHeight="1">
      <c r="A13" s="52"/>
      <c r="B13" s="53"/>
      <c r="C13" s="55"/>
      <c r="D13" s="55"/>
      <c r="E13" s="56"/>
      <c r="F13" s="55"/>
      <c r="G13" s="57"/>
      <c r="H13" s="57"/>
      <c r="I13" s="57"/>
      <c r="J13" s="57"/>
      <c r="K13" s="58"/>
      <c r="L13" s="58"/>
      <c r="M13" s="58"/>
      <c r="N13" s="58"/>
      <c r="O13" s="53"/>
      <c r="P13" s="53"/>
      <c r="Q13" s="53"/>
      <c r="R13" s="53"/>
      <c r="S13" s="54"/>
    </row>
    <row r="14" spans="1:19" ht="13.5" customHeight="1">
      <c r="A14" s="52"/>
      <c r="B14" s="53"/>
      <c r="C14" s="55"/>
      <c r="D14" s="55"/>
      <c r="E14" s="56"/>
      <c r="F14" s="55"/>
      <c r="G14" s="2117" t="s">
        <v>8</v>
      </c>
      <c r="H14" s="2117"/>
      <c r="I14" s="2117"/>
      <c r="J14" s="2117"/>
      <c r="K14" s="53"/>
      <c r="L14" s="53"/>
      <c r="M14" s="53"/>
      <c r="N14" s="53"/>
      <c r="O14" s="53"/>
      <c r="P14" s="53"/>
      <c r="Q14" s="53"/>
      <c r="R14" s="53"/>
      <c r="S14" s="54"/>
    </row>
    <row r="15" spans="1:19" ht="13.5" customHeight="1">
      <c r="A15" s="52"/>
      <c r="B15" s="53"/>
      <c r="C15" s="55"/>
      <c r="D15" s="55"/>
      <c r="E15" s="56"/>
      <c r="F15" s="55"/>
      <c r="G15" s="2117"/>
      <c r="H15" s="2117"/>
      <c r="I15" s="2117"/>
      <c r="J15" s="2117"/>
      <c r="K15" s="53"/>
      <c r="L15" s="53"/>
      <c r="M15" s="53"/>
      <c r="N15" s="53"/>
      <c r="O15" s="53"/>
      <c r="P15" s="53"/>
      <c r="Q15" s="53"/>
      <c r="R15" s="53"/>
      <c r="S15" s="54"/>
    </row>
    <row r="16" spans="1:19" ht="13.5" customHeight="1">
      <c r="A16" s="52"/>
      <c r="B16" s="53"/>
      <c r="C16" s="53"/>
      <c r="D16" s="53"/>
      <c r="E16" s="59"/>
      <c r="F16" s="60"/>
      <c r="G16" s="60"/>
      <c r="H16" s="60"/>
      <c r="I16" s="60"/>
      <c r="J16" s="60"/>
      <c r="K16" s="60"/>
      <c r="L16" s="60"/>
      <c r="M16" s="60"/>
      <c r="N16" s="60"/>
      <c r="O16" s="53"/>
      <c r="P16" s="53"/>
      <c r="Q16" s="53"/>
      <c r="R16" s="53"/>
      <c r="S16" s="54"/>
    </row>
    <row r="17" spans="1:19" ht="13.5" customHeight="1">
      <c r="A17" s="52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4"/>
    </row>
    <row r="18" spans="1:19" ht="13.5" customHeight="1">
      <c r="A18" s="52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4"/>
    </row>
    <row r="19" spans="1:19" ht="13.5" customHeight="1">
      <c r="A19" s="52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4"/>
    </row>
    <row r="20" spans="1:19" ht="13.5" customHeight="1">
      <c r="A20" s="52"/>
      <c r="B20" s="2117" t="s">
        <v>195</v>
      </c>
      <c r="C20" s="2117"/>
      <c r="D20" s="2117"/>
      <c r="E20" s="2117"/>
      <c r="F20" s="2117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4"/>
    </row>
    <row r="21" spans="1:19" ht="21" customHeight="1">
      <c r="A21" s="52"/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4"/>
    </row>
    <row r="22" spans="1:19" ht="21" customHeight="1">
      <c r="A22" s="61"/>
      <c r="B22" s="62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3"/>
      <c r="S22" s="64"/>
    </row>
    <row r="23" spans="1:19" ht="18.75" customHeight="1">
      <c r="A23" s="65" t="s">
        <v>9</v>
      </c>
      <c r="B23" s="2118" t="s">
        <v>10</v>
      </c>
      <c r="C23" s="2119"/>
      <c r="D23" s="66"/>
      <c r="E23" s="66" t="s">
        <v>213</v>
      </c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7"/>
      <c r="R23" s="68" t="s">
        <v>11</v>
      </c>
      <c r="S23" s="310">
        <f>0.2*0.2</f>
        <v>4.0000000000000008E-2</v>
      </c>
    </row>
    <row r="24" spans="1:19" ht="18.75" customHeight="1">
      <c r="A24" s="69" t="s">
        <v>12</v>
      </c>
      <c r="B24" s="2114" t="s">
        <v>892</v>
      </c>
      <c r="C24" s="2115"/>
      <c r="D24" s="72"/>
      <c r="E24" s="72" t="s">
        <v>214</v>
      </c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5"/>
      <c r="R24" s="74" t="s">
        <v>13</v>
      </c>
      <c r="S24" s="311">
        <f>0.2*2</f>
        <v>0.4</v>
      </c>
    </row>
    <row r="25" spans="1:19" ht="18.75" customHeight="1">
      <c r="A25" s="69" t="s">
        <v>14</v>
      </c>
      <c r="B25" s="70" t="s">
        <v>15</v>
      </c>
      <c r="C25" s="71"/>
      <c r="D25" s="76" t="s">
        <v>196</v>
      </c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8"/>
      <c r="R25" s="74" t="s">
        <v>16</v>
      </c>
      <c r="S25" s="311">
        <f>0.15*4*0.995</f>
        <v>0.59699999999999998</v>
      </c>
    </row>
    <row r="26" spans="1:19" ht="18.75" customHeight="1">
      <c r="A26" s="69" t="s">
        <v>17</v>
      </c>
      <c r="B26" s="2114" t="s">
        <v>18</v>
      </c>
      <c r="C26" s="2115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5"/>
      <c r="R26" s="74" t="s">
        <v>19</v>
      </c>
      <c r="S26" s="311">
        <v>1</v>
      </c>
    </row>
    <row r="27" spans="1:19" ht="18.75" customHeight="1">
      <c r="A27" s="69" t="s">
        <v>20</v>
      </c>
      <c r="B27" s="2114" t="s">
        <v>21</v>
      </c>
      <c r="C27" s="2115"/>
      <c r="D27" s="79"/>
      <c r="E27" s="72" t="s">
        <v>22</v>
      </c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3"/>
      <c r="R27" s="74" t="s">
        <v>11</v>
      </c>
      <c r="S27" s="311">
        <f>(0.2+0.3)/2*0.2</f>
        <v>0.05</v>
      </c>
    </row>
    <row r="28" spans="1:19" ht="18.75" customHeight="1" thickBot="1">
      <c r="A28" s="80"/>
      <c r="B28" s="81"/>
      <c r="C28" s="82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4"/>
      <c r="R28" s="85"/>
      <c r="S28" s="86"/>
    </row>
  </sheetData>
  <mergeCells count="13">
    <mergeCell ref="A2:C2"/>
    <mergeCell ref="D2:Q2"/>
    <mergeCell ref="R2:S2"/>
    <mergeCell ref="B3:C3"/>
    <mergeCell ref="D3:Q3"/>
    <mergeCell ref="B26:C26"/>
    <mergeCell ref="B27:C27"/>
    <mergeCell ref="E6:F6"/>
    <mergeCell ref="E10:F12"/>
    <mergeCell ref="G14:J15"/>
    <mergeCell ref="B20:F20"/>
    <mergeCell ref="B23:C23"/>
    <mergeCell ref="B24:C24"/>
  </mergeCells>
  <phoneticPr fontId="34" type="noConversion"/>
  <printOptions horizontalCentered="1" verticalCentered="1"/>
  <pageMargins left="1.0236220472440944" right="0.35433070866141736" top="0.74803149606299213" bottom="0.70866141732283472" header="0.51181102362204722" footer="0.51181102362204722"/>
  <pageSetup paperSize="9" orientation="landscape" r:id="rId1"/>
  <headerFooter alignWithMargins="0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9"/>
  <sheetViews>
    <sheetView showGridLines="0" topLeftCell="A2" zoomScale="115" zoomScaleNormal="115" workbookViewId="0">
      <selection activeCell="J27" sqref="J27"/>
    </sheetView>
  </sheetViews>
  <sheetFormatPr defaultRowHeight="24.75" customHeight="1"/>
  <cols>
    <col min="1" max="1" width="8.625" style="44" customWidth="1"/>
    <col min="2" max="2" width="12.375" style="44" customWidth="1"/>
    <col min="3" max="3" width="7.125" style="44" customWidth="1"/>
    <col min="4" max="19" width="4.5" style="44" customWidth="1"/>
    <col min="20" max="21" width="8.625" style="460" customWidth="1"/>
    <col min="22" max="22" width="9" style="44"/>
    <col min="23" max="23" width="9" style="44" customWidth="1"/>
    <col min="24" max="16384" width="9" style="44"/>
  </cols>
  <sheetData>
    <row r="1" spans="1:25" ht="24.75" hidden="1" customHeight="1">
      <c r="A1" s="2161" t="s">
        <v>0</v>
      </c>
      <c r="B1" s="2161"/>
      <c r="C1" s="2161"/>
      <c r="D1" s="2161"/>
      <c r="E1" s="2161"/>
      <c r="F1" s="2161"/>
      <c r="G1" s="2161"/>
      <c r="H1" s="2161"/>
      <c r="I1" s="2161"/>
      <c r="J1" s="2161"/>
      <c r="K1" s="2161"/>
      <c r="L1" s="2161"/>
      <c r="M1" s="2161"/>
      <c r="N1" s="2161"/>
      <c r="O1" s="2161"/>
      <c r="P1" s="2161"/>
      <c r="Q1" s="2161"/>
      <c r="R1" s="2161"/>
      <c r="S1" s="2161"/>
      <c r="T1" s="2161"/>
      <c r="U1" s="2161"/>
    </row>
    <row r="2" spans="1:25" ht="12.75" customHeight="1">
      <c r="U2" s="461"/>
    </row>
    <row r="3" spans="1:25" ht="24.75" customHeight="1" thickBot="1">
      <c r="A3" s="2162" t="s">
        <v>271</v>
      </c>
      <c r="B3" s="2162"/>
      <c r="C3" s="2162"/>
      <c r="D3" s="2161"/>
      <c r="E3" s="2161"/>
      <c r="F3" s="2161"/>
      <c r="G3" s="2161"/>
      <c r="H3" s="2161"/>
      <c r="I3" s="2161"/>
      <c r="J3" s="2161"/>
      <c r="K3" s="2161"/>
      <c r="L3" s="2161"/>
      <c r="M3" s="2161"/>
      <c r="N3" s="2161"/>
      <c r="O3" s="2161"/>
      <c r="P3" s="2161"/>
      <c r="Q3" s="2161"/>
      <c r="R3" s="2161"/>
      <c r="S3" s="2161"/>
      <c r="T3" s="2163" t="s">
        <v>556</v>
      </c>
      <c r="U3" s="2164"/>
    </row>
    <row r="4" spans="1:25" ht="30" customHeight="1">
      <c r="A4" s="2165" t="s">
        <v>84</v>
      </c>
      <c r="B4" s="2166"/>
      <c r="C4" s="2167"/>
      <c r="D4" s="2168" t="s">
        <v>85</v>
      </c>
      <c r="E4" s="2168"/>
      <c r="F4" s="2168"/>
      <c r="G4" s="2168"/>
      <c r="H4" s="2168"/>
      <c r="I4" s="2168"/>
      <c r="J4" s="2168"/>
      <c r="K4" s="2168"/>
      <c r="L4" s="2168"/>
      <c r="M4" s="2168"/>
      <c r="N4" s="2168"/>
      <c r="O4" s="2168"/>
      <c r="P4" s="2168"/>
      <c r="Q4" s="2168"/>
      <c r="R4" s="2168"/>
      <c r="S4" s="2168"/>
      <c r="T4" s="462" t="s">
        <v>3</v>
      </c>
      <c r="U4" s="463" t="s">
        <v>87</v>
      </c>
    </row>
    <row r="5" spans="1:25" ht="13.5" customHeight="1">
      <c r="A5" s="49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1"/>
    </row>
    <row r="6" spans="1:25" ht="13.5" customHeight="1">
      <c r="A6" s="52"/>
      <c r="T6" s="53"/>
      <c r="U6" s="54"/>
    </row>
    <row r="7" spans="1:25" ht="13.5" customHeight="1">
      <c r="A7" s="52"/>
      <c r="T7" s="53"/>
      <c r="U7" s="54"/>
    </row>
    <row r="8" spans="1:25" ht="13.5" customHeight="1">
      <c r="A8" s="52"/>
      <c r="T8" s="53"/>
      <c r="U8" s="54"/>
      <c r="W8" s="53"/>
      <c r="X8" s="53"/>
      <c r="Y8" s="53"/>
    </row>
    <row r="9" spans="1:25" ht="13.5" customHeight="1">
      <c r="A9" s="52"/>
      <c r="J9" s="464">
        <v>0.4</v>
      </c>
      <c r="N9" s="464">
        <v>1</v>
      </c>
      <c r="O9" s="44" t="s">
        <v>272</v>
      </c>
      <c r="T9" s="53"/>
      <c r="U9" s="54"/>
      <c r="W9" s="53"/>
      <c r="X9" s="53"/>
      <c r="Y9" s="53"/>
    </row>
    <row r="10" spans="1:25" ht="13.5" customHeight="1">
      <c r="A10" s="52"/>
      <c r="T10" s="53"/>
      <c r="U10" s="54"/>
      <c r="W10" s="53"/>
      <c r="X10" s="53"/>
      <c r="Y10" s="53"/>
    </row>
    <row r="11" spans="1:25" ht="13.5" customHeight="1">
      <c r="A11" s="52"/>
      <c r="G11" s="464">
        <v>0.2</v>
      </c>
      <c r="T11" s="53"/>
      <c r="U11" s="54"/>
      <c r="W11" s="53"/>
      <c r="X11" s="53"/>
      <c r="Y11" s="53"/>
    </row>
    <row r="12" spans="1:25" ht="13.5" customHeight="1">
      <c r="A12" s="52"/>
      <c r="T12" s="53"/>
      <c r="U12" s="54"/>
      <c r="W12" s="53"/>
      <c r="X12" s="53"/>
      <c r="Y12" s="53"/>
    </row>
    <row r="13" spans="1:25" ht="13.5" customHeight="1">
      <c r="A13" s="52"/>
      <c r="M13" s="2169">
        <v>0.25</v>
      </c>
      <c r="N13" s="2170"/>
      <c r="T13" s="53"/>
      <c r="U13" s="54"/>
      <c r="W13" s="53"/>
      <c r="X13" s="53"/>
      <c r="Y13" s="53"/>
    </row>
    <row r="14" spans="1:25" ht="13.5" customHeight="1">
      <c r="A14" s="52"/>
      <c r="T14" s="53"/>
      <c r="U14" s="54"/>
      <c r="W14" s="53"/>
      <c r="X14" s="53"/>
      <c r="Y14" s="53"/>
    </row>
    <row r="15" spans="1:25" ht="13.5" customHeight="1">
      <c r="A15" s="52"/>
      <c r="T15" s="53"/>
      <c r="U15" s="54"/>
      <c r="W15" s="53"/>
      <c r="X15" s="53"/>
    </row>
    <row r="16" spans="1:25" ht="13.5" customHeight="1">
      <c r="A16" s="52"/>
      <c r="T16" s="53"/>
      <c r="U16" s="54"/>
      <c r="W16" s="53"/>
      <c r="X16" s="53"/>
      <c r="Y16" s="53"/>
    </row>
    <row r="17" spans="1:25" ht="13.5" customHeight="1">
      <c r="A17" s="52"/>
      <c r="T17" s="53"/>
      <c r="U17" s="54"/>
      <c r="W17" s="53"/>
      <c r="X17" s="53"/>
      <c r="Y17" s="53"/>
    </row>
    <row r="18" spans="1:25" ht="13.5" customHeight="1">
      <c r="A18" s="52"/>
      <c r="T18" s="53"/>
      <c r="U18" s="54"/>
      <c r="W18" s="53"/>
      <c r="X18" s="53"/>
      <c r="Y18" s="53"/>
    </row>
    <row r="19" spans="1:25" ht="13.5" customHeight="1">
      <c r="A19" s="52"/>
      <c r="H19" s="2171" t="s">
        <v>273</v>
      </c>
      <c r="I19" s="2171"/>
      <c r="J19" s="2171"/>
      <c r="K19" s="2171"/>
      <c r="L19" s="53"/>
      <c r="M19" s="53"/>
      <c r="N19" s="53"/>
      <c r="P19" s="53"/>
      <c r="Q19" s="53"/>
      <c r="R19" s="53"/>
      <c r="S19" s="53"/>
      <c r="T19" s="53"/>
      <c r="U19" s="54"/>
      <c r="W19" s="53"/>
      <c r="X19" s="53"/>
      <c r="Y19" s="53"/>
    </row>
    <row r="20" spans="1:25" ht="13.5" customHeight="1">
      <c r="A20" s="52"/>
      <c r="H20" s="2171"/>
      <c r="I20" s="2171"/>
      <c r="J20" s="2171"/>
      <c r="K20" s="2171"/>
      <c r="L20" s="53"/>
      <c r="M20" s="53"/>
      <c r="N20" s="53"/>
      <c r="O20" s="465">
        <v>4</v>
      </c>
      <c r="P20" s="2172">
        <v>16</v>
      </c>
      <c r="Q20" s="2173"/>
      <c r="R20" s="466" t="s">
        <v>274</v>
      </c>
      <c r="S20" s="467">
        <v>0.3</v>
      </c>
      <c r="T20" s="53"/>
      <c r="U20" s="54"/>
      <c r="W20" s="53"/>
      <c r="X20" s="53"/>
      <c r="Y20" s="53"/>
    </row>
    <row r="21" spans="1:25" ht="13.5" customHeight="1">
      <c r="A21" s="52"/>
      <c r="B21"/>
      <c r="C21"/>
      <c r="E21"/>
      <c r="F21"/>
      <c r="G21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4"/>
    </row>
    <row r="22" spans="1:25" ht="13.5" customHeight="1">
      <c r="A22" s="52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4"/>
    </row>
    <row r="23" spans="1:25" ht="13.5" customHeight="1">
      <c r="A23" s="61"/>
      <c r="B23" s="62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3"/>
      <c r="U23" s="468"/>
    </row>
    <row r="24" spans="1:25" ht="22.5" customHeight="1">
      <c r="A24" s="469" t="s">
        <v>9</v>
      </c>
      <c r="B24" s="2174" t="s">
        <v>105</v>
      </c>
      <c r="C24" s="2175"/>
      <c r="D24" s="470"/>
      <c r="E24" s="471">
        <f>N9</f>
        <v>1</v>
      </c>
      <c r="F24" s="471" t="s">
        <v>275</v>
      </c>
      <c r="G24" s="472">
        <f>J9</f>
        <v>0.4</v>
      </c>
      <c r="H24" s="472" t="s">
        <v>276</v>
      </c>
      <c r="I24" s="472">
        <f>G11</f>
        <v>0.2</v>
      </c>
      <c r="J24" s="472" t="s">
        <v>276</v>
      </c>
      <c r="K24" s="472">
        <f>M13</f>
        <v>0.25</v>
      </c>
      <c r="L24" s="472" t="s">
        <v>277</v>
      </c>
      <c r="M24" s="472"/>
      <c r="N24" s="472"/>
      <c r="O24" s="472"/>
      <c r="P24" s="472"/>
      <c r="Q24" s="472"/>
      <c r="R24" s="472"/>
      <c r="S24" s="473"/>
      <c r="T24" s="474" t="s">
        <v>11</v>
      </c>
      <c r="U24" s="475">
        <f>E24*(G24*I24*K24)</f>
        <v>2.0000000000000004E-2</v>
      </c>
    </row>
    <row r="25" spans="1:25" ht="22.5" customHeight="1">
      <c r="A25" s="476" t="s">
        <v>95</v>
      </c>
      <c r="B25" s="2158" t="s">
        <v>892</v>
      </c>
      <c r="C25" s="2159"/>
      <c r="D25" s="477"/>
      <c r="E25" s="478">
        <f>N9</f>
        <v>1</v>
      </c>
      <c r="F25" s="478" t="s">
        <v>278</v>
      </c>
      <c r="G25" s="479">
        <f>J9</f>
        <v>0.4</v>
      </c>
      <c r="H25" s="478" t="s">
        <v>276</v>
      </c>
      <c r="I25" s="479">
        <f>M13</f>
        <v>0.25</v>
      </c>
      <c r="J25" s="478" t="s">
        <v>276</v>
      </c>
      <c r="K25" s="480">
        <v>2</v>
      </c>
      <c r="L25" s="479" t="s">
        <v>279</v>
      </c>
      <c r="M25" s="479">
        <f>G11</f>
        <v>0.2</v>
      </c>
      <c r="N25" s="478" t="s">
        <v>276</v>
      </c>
      <c r="O25" s="479">
        <f>M13</f>
        <v>0.25</v>
      </c>
      <c r="P25" s="478" t="s">
        <v>276</v>
      </c>
      <c r="Q25" s="480">
        <v>2</v>
      </c>
      <c r="R25" s="479" t="s">
        <v>280</v>
      </c>
      <c r="S25" s="481"/>
      <c r="T25" s="482" t="s">
        <v>13</v>
      </c>
      <c r="U25" s="483">
        <f>E25*((G25*I25*K25)+(M25*O25*Q25))</f>
        <v>0.30000000000000004</v>
      </c>
    </row>
    <row r="26" spans="1:25" ht="22.5" customHeight="1">
      <c r="A26" s="476" t="s">
        <v>100</v>
      </c>
      <c r="B26" s="2158" t="s">
        <v>906</v>
      </c>
      <c r="C26" s="2159"/>
      <c r="D26" s="477"/>
      <c r="E26" s="478">
        <f>N9</f>
        <v>1</v>
      </c>
      <c r="F26" s="478" t="s">
        <v>276</v>
      </c>
      <c r="G26" s="2160">
        <v>1.56</v>
      </c>
      <c r="H26" s="2160"/>
      <c r="I26" s="478" t="s">
        <v>276</v>
      </c>
      <c r="J26" s="484">
        <f>O20</f>
        <v>4</v>
      </c>
      <c r="K26" s="478" t="s">
        <v>276</v>
      </c>
      <c r="L26" s="479">
        <f>S20</f>
        <v>0.3</v>
      </c>
      <c r="M26" s="479"/>
      <c r="N26" s="479"/>
      <c r="O26" s="479"/>
      <c r="P26" s="479"/>
      <c r="Q26" s="479"/>
      <c r="R26" s="479"/>
      <c r="S26" s="481"/>
      <c r="T26" s="482" t="s">
        <v>16</v>
      </c>
      <c r="U26" s="485">
        <f>E26*G26*J26*L26</f>
        <v>1.8719999999999999</v>
      </c>
    </row>
    <row r="27" spans="1:25" ht="22.5" customHeight="1">
      <c r="A27" s="476">
        <v>4</v>
      </c>
      <c r="B27" s="2158" t="s">
        <v>281</v>
      </c>
      <c r="C27" s="2159"/>
      <c r="D27" s="477"/>
      <c r="E27" s="2176">
        <f>U25</f>
        <v>0.30000000000000004</v>
      </c>
      <c r="F27" s="2176"/>
      <c r="G27" s="486"/>
      <c r="H27" s="479"/>
      <c r="I27" s="479"/>
      <c r="J27" s="479"/>
      <c r="K27" s="479"/>
      <c r="L27" s="479"/>
      <c r="M27" s="479"/>
      <c r="N27" s="479"/>
      <c r="O27" s="479"/>
      <c r="P27" s="479"/>
      <c r="Q27" s="479"/>
      <c r="R27" s="479"/>
      <c r="S27" s="481"/>
      <c r="T27" s="482" t="str">
        <f>T25</f>
        <v>M2</v>
      </c>
      <c r="U27" s="483">
        <f>E27</f>
        <v>0.30000000000000004</v>
      </c>
    </row>
    <row r="28" spans="1:25" ht="22.5" customHeight="1" thickBot="1">
      <c r="A28" s="487">
        <v>5</v>
      </c>
      <c r="B28" s="2177" t="s">
        <v>282</v>
      </c>
      <c r="C28" s="2178"/>
      <c r="D28" s="488"/>
      <c r="E28" s="489">
        <f>N9</f>
        <v>1</v>
      </c>
      <c r="F28" s="489" t="s">
        <v>275</v>
      </c>
      <c r="G28" s="490">
        <f>M13</f>
        <v>0.25</v>
      </c>
      <c r="H28" s="489" t="s">
        <v>276</v>
      </c>
      <c r="I28" s="491">
        <v>4</v>
      </c>
      <c r="J28" s="492" t="s">
        <v>283</v>
      </c>
      <c r="K28" s="490">
        <f>G11</f>
        <v>0.2</v>
      </c>
      <c r="L28" s="489" t="s">
        <v>276</v>
      </c>
      <c r="M28" s="491">
        <v>2</v>
      </c>
      <c r="N28" s="492" t="s">
        <v>283</v>
      </c>
      <c r="O28" s="490">
        <f>J9</f>
        <v>0.4</v>
      </c>
      <c r="P28" s="489" t="s">
        <v>276</v>
      </c>
      <c r="Q28" s="491">
        <v>2</v>
      </c>
      <c r="R28" s="490" t="s">
        <v>277</v>
      </c>
      <c r="S28" s="493"/>
      <c r="T28" s="494" t="s">
        <v>19</v>
      </c>
      <c r="U28" s="495">
        <f>E28*(G28*I28+K28*M28+O28*Q28)</f>
        <v>2.2000000000000002</v>
      </c>
    </row>
    <row r="29" spans="1:25" ht="18.75" customHeight="1">
      <c r="A29"/>
      <c r="B29" s="2161"/>
      <c r="C29" s="2161"/>
      <c r="D29" s="2161"/>
      <c r="E29" s="2161"/>
      <c r="F29" s="2161"/>
      <c r="G29" s="2161"/>
      <c r="H29" s="2161"/>
      <c r="I29" s="2161"/>
      <c r="J29" s="2161"/>
      <c r="K29" s="2161"/>
      <c r="L29" s="2161"/>
      <c r="M29" s="2161"/>
      <c r="N29" s="2161"/>
      <c r="O29" s="2161"/>
      <c r="P29" s="2161"/>
      <c r="Q29" s="2161"/>
      <c r="R29" s="2161"/>
      <c r="S29" s="2161"/>
      <c r="T29" s="496"/>
      <c r="U29" s="496"/>
    </row>
  </sheetData>
  <mergeCells count="18">
    <mergeCell ref="B27:C27"/>
    <mergeCell ref="E27:F27"/>
    <mergeCell ref="B28:C28"/>
    <mergeCell ref="B29:C29"/>
    <mergeCell ref="D29:S29"/>
    <mergeCell ref="B26:C26"/>
    <mergeCell ref="G26:H26"/>
    <mergeCell ref="A1:U1"/>
    <mergeCell ref="A3:C3"/>
    <mergeCell ref="D3:S3"/>
    <mergeCell ref="T3:U3"/>
    <mergeCell ref="A4:C4"/>
    <mergeCell ref="D4:S4"/>
    <mergeCell ref="M13:N13"/>
    <mergeCell ref="H19:K20"/>
    <mergeCell ref="P20:Q20"/>
    <mergeCell ref="B24:C24"/>
    <mergeCell ref="B25:C25"/>
  </mergeCells>
  <phoneticPr fontId="34" type="noConversion"/>
  <printOptions horizontalCentered="1" verticalCentered="1"/>
  <pageMargins left="0.66" right="0.35433070866141736" top="0.62992125984251968" bottom="0.70866141732283472" header="1.1811023622047245" footer="0.51181102362204722"/>
  <pageSetup paperSize="9" scale="9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53</vt:i4>
      </vt:variant>
      <vt:variant>
        <vt:lpstr>이름이 지정된 범위</vt:lpstr>
      </vt:variant>
      <vt:variant>
        <vt:i4>27</vt:i4>
      </vt:variant>
    </vt:vector>
  </HeadingPairs>
  <TitlesOfParts>
    <vt:vector size="80" baseType="lpstr">
      <vt:lpstr>집수정구조도(800)</vt:lpstr>
      <vt:lpstr>측구수로400</vt:lpstr>
      <vt:lpstr>돌수로공(제형B=0.75)</vt:lpstr>
      <vt:lpstr>돌기슭막이(45)찰-고1.0</vt:lpstr>
      <vt:lpstr>고0.5-돌조공</vt:lpstr>
      <vt:lpstr>종단규준틀</vt:lpstr>
      <vt:lpstr>횡단규준틀</vt:lpstr>
      <vt:lpstr>씨(줄)뿌리기(35기준)</vt:lpstr>
      <vt:lpstr>Φ800</vt:lpstr>
      <vt:lpstr>포장</vt:lpstr>
      <vt:lpstr>포장거푸집</vt:lpstr>
      <vt:lpstr>미적용--------&gt;</vt:lpstr>
      <vt:lpstr>돌기슭막이(45)찰-고1.5</vt:lpstr>
      <vt:lpstr>고2.0-돌기슭(45)메</vt:lpstr>
      <vt:lpstr>개거(150-200) (2)</vt:lpstr>
      <vt:lpstr>돌기슭막이(45)찰-고2.0</vt:lpstr>
      <vt:lpstr>기슭막이(H=1.5)</vt:lpstr>
      <vt:lpstr>날개벽(800)C-TYPE산출근거</vt:lpstr>
      <vt:lpstr>날개벽(800)A-TYPE산출근거</vt:lpstr>
      <vt:lpstr>Φ1000(2)</vt:lpstr>
      <vt:lpstr>Φ1200(2)</vt:lpstr>
      <vt:lpstr>Φ1000</vt:lpstr>
      <vt:lpstr>Φ1200</vt:lpstr>
      <vt:lpstr>기슭막이(H=2.0)</vt:lpstr>
      <vt:lpstr>측구수로500</vt:lpstr>
      <vt:lpstr>돌붙임(깔기)</vt:lpstr>
      <vt:lpstr>돌붙임L3=45(사방)</vt:lpstr>
      <vt:lpstr>혼합석부설 (3.3)</vt:lpstr>
      <vt:lpstr>국가지점번호판(단독형)</vt:lpstr>
      <vt:lpstr>임도준공판</vt:lpstr>
      <vt:lpstr>7급줄(35도)</vt:lpstr>
      <vt:lpstr>-------&gt;미적용</vt:lpstr>
      <vt:lpstr>돌-골막이치수</vt:lpstr>
      <vt:lpstr>골막이(찰)(치수조서연결)</vt:lpstr>
      <vt:lpstr>기슭막이(1.5 기초유)</vt:lpstr>
      <vt:lpstr>기슭막이(1.5 기초유) (2)</vt:lpstr>
      <vt:lpstr>규준틀 (수평)</vt:lpstr>
      <vt:lpstr>규준틀 (비탈)</vt:lpstr>
      <vt:lpstr>L형수로-(201)</vt:lpstr>
      <vt:lpstr>날개벽(1000)A-TYPE산출근거</vt:lpstr>
      <vt:lpstr>날개벽(800)집수정산출근거</vt:lpstr>
      <vt:lpstr>돌붙임L3=30(야면석메붙임) </vt:lpstr>
      <vt:lpstr>콘크리트개거</vt:lpstr>
      <vt:lpstr>옹벽2.0</vt:lpstr>
      <vt:lpstr>떼수로(윤주1.08) (2)</vt:lpstr>
      <vt:lpstr>떼흙막이</vt:lpstr>
      <vt:lpstr>난간500</vt:lpstr>
      <vt:lpstr>날개벽(1000)C-TYPE산출근거</vt:lpstr>
      <vt:lpstr>거리표주석</vt:lpstr>
      <vt:lpstr>떼수로(윤주1.08)</vt:lpstr>
      <vt:lpstr>식생옹벽블럭(H=2.0)</vt:lpstr>
      <vt:lpstr>난간200 </vt:lpstr>
      <vt:lpstr>안전난간</vt:lpstr>
      <vt:lpstr>'7급줄(35도)'!Print_Area</vt:lpstr>
      <vt:lpstr>'L형수로-(201)'!Print_Area</vt:lpstr>
      <vt:lpstr>'개거(150-200) (2)'!Print_Area</vt:lpstr>
      <vt:lpstr>'고0.5-돌조공'!Print_Area</vt:lpstr>
      <vt:lpstr>'고2.0-돌기슭(45)메'!Print_Area</vt:lpstr>
      <vt:lpstr>'골막이(찰)(치수조서연결)'!Print_Area</vt:lpstr>
      <vt:lpstr>'국가지점번호판(단독형)'!Print_Area</vt:lpstr>
      <vt:lpstr>'규준틀 (비탈)'!Print_Area</vt:lpstr>
      <vt:lpstr>'규준틀 (수평)'!Print_Area</vt:lpstr>
      <vt:lpstr>'기슭막이(1.5 기초유)'!Print_Area</vt:lpstr>
      <vt:lpstr>'기슭막이(1.5 기초유) (2)'!Print_Area</vt:lpstr>
      <vt:lpstr>'기슭막이(H=1.5)'!Print_Area</vt:lpstr>
      <vt:lpstr>'기슭막이(H=2.0)'!Print_Area</vt:lpstr>
      <vt:lpstr>'날개벽(1000)C-TYPE산출근거'!Print_Area</vt:lpstr>
      <vt:lpstr>'돌-골막이치수'!Print_Area</vt:lpstr>
      <vt:lpstr>'돌기슭막이(45)찰-고1.0'!Print_Area</vt:lpstr>
      <vt:lpstr>'돌기슭막이(45)찰-고1.5'!Print_Area</vt:lpstr>
      <vt:lpstr>'돌기슭막이(45)찰-고2.0'!Print_Area</vt:lpstr>
      <vt:lpstr>'돌붙임(깔기)'!Print_Area</vt:lpstr>
      <vt:lpstr>'돌붙임L3=45(사방)'!Print_Area</vt:lpstr>
      <vt:lpstr>'돌수로공(제형B=0.75)'!Print_Area</vt:lpstr>
      <vt:lpstr>떼흙막이!Print_Area</vt:lpstr>
      <vt:lpstr>'식생옹벽블럭(H=2.0)'!Print_Area</vt:lpstr>
      <vt:lpstr>안전난간!Print_Area</vt:lpstr>
      <vt:lpstr>옹벽2.0!Print_Area</vt:lpstr>
      <vt:lpstr>'집수정구조도(800)'!Print_Area</vt:lpstr>
      <vt:lpstr>콘크리트개거!Print_Area</vt:lpstr>
    </vt:vector>
  </TitlesOfParts>
  <Company>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김영체</dc:creator>
  <cp:lastModifiedBy>Windows 사용자</cp:lastModifiedBy>
  <cp:lastPrinted>2025-04-16T21:23:33Z</cp:lastPrinted>
  <dcterms:created xsi:type="dcterms:W3CDTF">2011-01-21T14:06:37Z</dcterms:created>
  <dcterms:modified xsi:type="dcterms:W3CDTF">2025-04-24T04:22:43Z</dcterms:modified>
</cp:coreProperties>
</file>